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9055\Desktop\"/>
    </mc:Choice>
  </mc:AlternateContent>
  <xr:revisionPtr revIDLastSave="0" documentId="13_ncr:1_{9F7338F8-DFD8-4AB9-BCF1-12DF7BACA769}" xr6:coauthVersionLast="36" xr6:coauthVersionMax="36" xr10:uidLastSave="{00000000-0000-0000-0000-000000000000}"/>
  <bookViews>
    <workbookView xWindow="60" yWindow="45" windowWidth="14580" windowHeight="7605" tabRatio="728" activeTab="6" xr2:uid="{00000000-000D-0000-FFFF-FFFF00000000}"/>
  </bookViews>
  <sheets>
    <sheet name="取扱説明書" sheetId="7" r:id="rId1"/>
    <sheet name="選抜男子" sheetId="1" r:id="rId2"/>
    <sheet name="新人男子" sheetId="3" r:id="rId3"/>
    <sheet name="選抜女子" sheetId="8" r:id="rId4"/>
    <sheet name="新人女子" sheetId="9" r:id="rId5"/>
    <sheet name="sheet01" sheetId="5" r:id="rId6"/>
    <sheet name="sheet03" sheetId="6" r:id="rId7"/>
  </sheets>
  <definedNames>
    <definedName name="_xlnm._FilterDatabase" localSheetId="6" hidden="1">sheet03!$A$1:$BA$793</definedName>
  </definedNames>
  <calcPr calcId="191029"/>
</workbook>
</file>

<file path=xl/calcChain.xml><?xml version="1.0" encoding="utf-8"?>
<calcChain xmlns="http://schemas.openxmlformats.org/spreadsheetml/2006/main">
  <c r="Q68" i="8" l="1" a="1"/>
  <c r="Q68" i="8" s="1"/>
  <c r="Q70" i="8" a="1"/>
  <c r="Q70" i="8" s="1"/>
  <c r="Q66" i="8" a="1"/>
  <c r="Q66" i="8" s="1"/>
  <c r="Q64" i="8" a="1"/>
  <c r="Q64" i="8" s="1"/>
  <c r="Q62" i="8" a="1"/>
  <c r="Q62" i="8" s="1"/>
  <c r="Q60" i="8" a="1"/>
  <c r="Q60" i="8" s="1"/>
  <c r="Q58" i="8" a="1"/>
  <c r="Q58" i="8" s="1"/>
  <c r="Q54" i="8" a="1"/>
  <c r="Q54" i="8" s="1"/>
  <c r="Q70" i="1" a="1"/>
  <c r="Q70" i="1" s="1"/>
  <c r="Q68" i="1" a="1"/>
  <c r="Q68" i="1" s="1"/>
  <c r="Q66" i="1" a="1"/>
  <c r="Q66" i="1" s="1"/>
  <c r="Q64" i="1" a="1"/>
  <c r="Q64" i="1" s="1"/>
  <c r="Q62" i="1" a="1"/>
  <c r="Q62" i="1" s="1"/>
  <c r="Q60" i="1" a="1"/>
  <c r="Q60" i="1" s="1"/>
  <c r="Q58" i="1" a="1"/>
  <c r="Q58" i="1" s="1"/>
  <c r="Q56" i="1" a="1"/>
  <c r="Q56" i="1" s="1"/>
  <c r="Q54" i="1" a="1"/>
  <c r="Q54" i="1" s="1"/>
  <c r="Q52" i="1" a="1"/>
  <c r="Q52" i="1" s="1"/>
  <c r="Q56" i="8" a="1"/>
  <c r="Q56" i="8" s="1"/>
  <c r="Q52" i="8" a="1"/>
  <c r="Q52" i="8" s="1"/>
  <c r="Q96" i="8" a="1"/>
  <c r="Q96" i="8" s="1"/>
  <c r="T97" i="8" s="1" a="1"/>
  <c r="T97" i="8" s="1"/>
  <c r="Q94" i="8" a="1"/>
  <c r="Q94" i="8" s="1"/>
  <c r="T94" i="8" s="1" a="1"/>
  <c r="T94" i="8" s="1"/>
  <c r="Q92" i="8" a="1"/>
  <c r="Q92" i="8" s="1"/>
  <c r="T92" i="8" s="1" a="1"/>
  <c r="T92" i="8" s="1"/>
  <c r="Q90" i="8" a="1"/>
  <c r="Q90" i="8" s="1"/>
  <c r="T90" i="8" s="1" a="1"/>
  <c r="T90" i="8" s="1"/>
  <c r="Q88" i="8" a="1"/>
  <c r="Q88" i="8" s="1"/>
  <c r="T89" i="8" s="1" a="1"/>
  <c r="T89" i="8" s="1"/>
  <c r="Q86" i="8" a="1"/>
  <c r="Q86" i="8" s="1"/>
  <c r="T86" i="8" s="1" a="1"/>
  <c r="T86" i="8" s="1"/>
  <c r="Q84" i="8" a="1"/>
  <c r="Q84" i="8" s="1"/>
  <c r="T85" i="8" s="1" a="1"/>
  <c r="T85" i="8" s="1"/>
  <c r="Q82" i="8" a="1"/>
  <c r="Q82" i="8" s="1"/>
  <c r="T82" i="8" s="1" a="1"/>
  <c r="T82" i="8" s="1"/>
  <c r="Q80" i="8" a="1"/>
  <c r="Q80" i="8" s="1"/>
  <c r="T81" i="8" s="1" a="1"/>
  <c r="T81" i="8" s="1"/>
  <c r="Q74" i="8" a="1"/>
  <c r="Q74" i="8" s="1"/>
  <c r="T75" i="8" s="1" a="1"/>
  <c r="T75" i="8" s="1"/>
  <c r="Q78" i="8" a="1"/>
  <c r="Q78" i="8" s="1"/>
  <c r="T78" i="8" s="1" a="1"/>
  <c r="T78" i="8" s="1"/>
  <c r="Q76" i="8" a="1"/>
  <c r="Q76" i="8" s="1"/>
  <c r="T77" i="8" s="1" a="1"/>
  <c r="T77" i="8" s="1"/>
  <c r="Q96" i="1" a="1"/>
  <c r="Q96" i="1" s="1"/>
  <c r="T97" i="1" s="1" a="1"/>
  <c r="T97" i="1" s="1"/>
  <c r="Q94" i="1" a="1"/>
  <c r="Q94" i="1" s="1"/>
  <c r="T95" i="1" s="1" a="1"/>
  <c r="T95" i="1" s="1"/>
  <c r="Q92" i="1" a="1"/>
  <c r="Q92" i="1" s="1"/>
  <c r="T92" i="1" s="1" a="1"/>
  <c r="T92" i="1" s="1"/>
  <c r="Q90" i="1" a="1"/>
  <c r="Q90" i="1" s="1"/>
  <c r="T91" i="1" s="1" a="1"/>
  <c r="T91" i="1" s="1"/>
  <c r="Q88" i="1" a="1"/>
  <c r="Q88" i="1" s="1"/>
  <c r="T89" i="1" s="1" a="1"/>
  <c r="T89" i="1" s="1"/>
  <c r="Q86" i="1" a="1"/>
  <c r="Q86" i="1" s="1"/>
  <c r="T87" i="1" s="1" a="1"/>
  <c r="T87" i="1" s="1"/>
  <c r="Q84" i="1" a="1"/>
  <c r="Q84" i="1" s="1"/>
  <c r="Q82" i="1" a="1"/>
  <c r="Q82" i="1" s="1"/>
  <c r="T83" i="1" s="1" a="1"/>
  <c r="T83" i="1" s="1"/>
  <c r="Q80" i="1" a="1"/>
  <c r="Q80" i="1" s="1"/>
  <c r="T80" i="1" s="1" a="1"/>
  <c r="T80" i="1" s="1"/>
  <c r="Q78" i="1" a="1"/>
  <c r="Q78" i="1" s="1"/>
  <c r="T79" i="1" s="1" a="1"/>
  <c r="T79" i="1" s="1"/>
  <c r="Q76" i="1" a="1"/>
  <c r="Q76" i="1" s="1"/>
  <c r="T77" i="1" s="1" a="1"/>
  <c r="T77" i="1" s="1"/>
  <c r="Q74" i="1" a="1"/>
  <c r="Q74" i="1" s="1"/>
  <c r="T75" i="1" s="1" a="1"/>
  <c r="T75" i="1" s="1"/>
  <c r="T91" i="8" l="1" a="1"/>
  <c r="T91" i="8" s="1"/>
  <c r="T76" i="1" a="1"/>
  <c r="T76" i="1" s="1"/>
  <c r="T79" i="8" a="1"/>
  <c r="T79" i="8" s="1"/>
  <c r="T93" i="1" a="1"/>
  <c r="T93" i="1" s="1"/>
  <c r="T96" i="1" a="1"/>
  <c r="T96" i="1" s="1"/>
  <c r="T83" i="8" a="1"/>
  <c r="T83" i="8" s="1"/>
  <c r="T95" i="8" a="1"/>
  <c r="T95" i="8" s="1"/>
  <c r="T88" i="1" a="1"/>
  <c r="T88" i="1" s="1"/>
  <c r="T87" i="8" a="1"/>
  <c r="T87" i="8" s="1"/>
  <c r="T96" i="8" a="1"/>
  <c r="T96" i="8" s="1"/>
  <c r="T76" i="8" a="1"/>
  <c r="T76" i="8" s="1"/>
  <c r="T88" i="8" a="1"/>
  <c r="T88" i="8" s="1"/>
  <c r="T84" i="1" a="1"/>
  <c r="T84" i="1" s="1"/>
  <c r="T85" i="1" a="1"/>
  <c r="T85" i="1" s="1"/>
  <c r="T81" i="1" a="1"/>
  <c r="T81" i="1" s="1"/>
  <c r="T80" i="8" a="1"/>
  <c r="T80" i="8" s="1"/>
  <c r="T84" i="8" a="1"/>
  <c r="T84" i="8" s="1"/>
  <c r="T74" i="1" a="1"/>
  <c r="T74" i="1" s="1"/>
  <c r="T78" i="1" a="1"/>
  <c r="T78" i="1" s="1"/>
  <c r="T82" i="1" a="1"/>
  <c r="T82" i="1" s="1"/>
  <c r="T86" i="1" a="1"/>
  <c r="T86" i="1" s="1"/>
  <c r="T90" i="1" a="1"/>
  <c r="T90" i="1" s="1"/>
  <c r="T94" i="1" a="1"/>
  <c r="T94" i="1" s="1"/>
  <c r="T93" i="8" a="1"/>
  <c r="T93" i="8" s="1"/>
  <c r="T74" i="8" a="1"/>
  <c r="T74" i="8" s="1"/>
  <c r="U50" i="3"/>
  <c r="N50" i="3"/>
  <c r="G50" i="3"/>
  <c r="G26" i="3"/>
  <c r="N26" i="3"/>
  <c r="U26" i="3"/>
  <c r="U1" i="3"/>
  <c r="N1" i="3"/>
  <c r="G75" i="1"/>
  <c r="N75" i="1"/>
  <c r="N50" i="1"/>
  <c r="G50" i="1"/>
  <c r="U26" i="1"/>
  <c r="N26" i="1"/>
  <c r="G26" i="1"/>
  <c r="I76" i="9" l="1" a="1"/>
  <c r="I76" i="9" s="1"/>
  <c r="P76" i="9" a="1"/>
  <c r="P76" i="9" s="1"/>
  <c r="U75" i="9"/>
  <c r="N75" i="9"/>
  <c r="G75" i="9"/>
  <c r="I51" i="9" a="1"/>
  <c r="I51" i="9" s="1"/>
  <c r="P51" i="9" a="1"/>
  <c r="P51" i="9" s="1"/>
  <c r="U50" i="9"/>
  <c r="N50" i="9"/>
  <c r="G50" i="9"/>
  <c r="U26" i="9"/>
  <c r="N26" i="9"/>
  <c r="G26" i="9"/>
  <c r="P2" i="9" a="1"/>
  <c r="P2" i="9" s="1"/>
  <c r="U1" i="9"/>
  <c r="N1" i="9"/>
  <c r="I2" i="9" s="1" a="1"/>
  <c r="I2" i="9" s="1"/>
  <c r="G1" i="9"/>
  <c r="U1" i="8"/>
  <c r="P2" i="8" s="1" a="1"/>
  <c r="P2" i="8" s="1"/>
  <c r="N1" i="8"/>
  <c r="I2" i="8" s="1" a="1"/>
  <c r="I2" i="8" s="1"/>
  <c r="P27" i="8" a="1"/>
  <c r="P27" i="8" s="1"/>
  <c r="I27" i="8" a="1"/>
  <c r="I27" i="8" s="1"/>
  <c r="I51" i="8" a="1"/>
  <c r="I51" i="8" s="1"/>
  <c r="I76" i="8" a="1"/>
  <c r="I76" i="8" s="1"/>
  <c r="N75" i="8"/>
  <c r="G75" i="8"/>
  <c r="N50" i="8"/>
  <c r="G50" i="8"/>
  <c r="U26" i="8"/>
  <c r="N26" i="8"/>
  <c r="G26" i="8"/>
  <c r="G1" i="8"/>
  <c r="P76" i="3" a="1"/>
  <c r="P76" i="3" s="1"/>
  <c r="I76" i="3" a="1"/>
  <c r="I76" i="3" s="1"/>
  <c r="P2" i="3" a="1"/>
  <c r="P2" i="3" s="1"/>
  <c r="P27" i="3" a="1"/>
  <c r="P27" i="3" s="1"/>
  <c r="P51" i="3" a="1"/>
  <c r="P51" i="3" s="1"/>
  <c r="I51" i="3" a="1"/>
  <c r="I51" i="3" s="1"/>
  <c r="I27" i="3" a="1"/>
  <c r="I27" i="3" s="1"/>
  <c r="I2" i="3" a="1"/>
  <c r="I2" i="3" s="1"/>
  <c r="G1" i="3"/>
  <c r="I76" i="1" a="1"/>
  <c r="I76" i="1" s="1"/>
  <c r="I51" i="1" a="1"/>
  <c r="I51" i="1" s="1"/>
  <c r="I27" i="1" a="1"/>
  <c r="I27" i="1" s="1"/>
  <c r="P27" i="1" a="1"/>
  <c r="P27" i="1" s="1"/>
  <c r="P2" i="1" a="1"/>
  <c r="P2" i="1" s="1"/>
  <c r="I2" i="1" a="1"/>
  <c r="I2" i="1" s="1"/>
  <c r="U1" i="1"/>
  <c r="N1" i="1"/>
  <c r="G1" i="1"/>
  <c r="B27" i="9" l="1" a="1"/>
  <c r="B27" i="9" s="1"/>
  <c r="CN705" i="6" s="1"/>
  <c r="BB659" i="6"/>
  <c r="BC659" i="6" s="1"/>
  <c r="BD659" i="6"/>
  <c r="BE659" i="6"/>
  <c r="BF659" i="6"/>
  <c r="BG659" i="6"/>
  <c r="BH659" i="6"/>
  <c r="BI659" i="6"/>
  <c r="BJ659" i="6"/>
  <c r="BK659" i="6"/>
  <c r="BL659" i="6"/>
  <c r="BM659" i="6"/>
  <c r="BN659" i="6"/>
  <c r="BO659" i="6"/>
  <c r="BP659" i="6"/>
  <c r="BQ659" i="6"/>
  <c r="BR659" i="6"/>
  <c r="BS659" i="6"/>
  <c r="BT659" i="6"/>
  <c r="BU659" i="6"/>
  <c r="BV659" i="6"/>
  <c r="BW659" i="6"/>
  <c r="BX659" i="6"/>
  <c r="BY659" i="6"/>
  <c r="BZ659" i="6"/>
  <c r="CA659" i="6"/>
  <c r="CB659" i="6"/>
  <c r="CC659" i="6"/>
  <c r="CD659" i="6"/>
  <c r="CE659" i="6"/>
  <c r="CF659" i="6"/>
  <c r="CG659" i="6"/>
  <c r="CH659" i="6"/>
  <c r="CI659" i="6"/>
  <c r="CJ659" i="6"/>
  <c r="CK659" i="6"/>
  <c r="CL659" i="6"/>
  <c r="CM659" i="6"/>
  <c r="CN659" i="6"/>
  <c r="CO659" i="6"/>
  <c r="CP659" i="6"/>
  <c r="CQ659" i="6"/>
  <c r="CR659" i="6"/>
  <c r="CS659" i="6"/>
  <c r="CT659" i="6"/>
  <c r="CU659" i="6"/>
  <c r="CV659" i="6"/>
  <c r="BB660" i="6"/>
  <c r="BC660" i="6" s="1"/>
  <c r="BD660" i="6"/>
  <c r="BE660" i="6"/>
  <c r="BF660" i="6"/>
  <c r="BG660" i="6"/>
  <c r="BH660" i="6"/>
  <c r="BI660" i="6"/>
  <c r="BJ660" i="6"/>
  <c r="BK660" i="6"/>
  <c r="BL660" i="6"/>
  <c r="BM660" i="6"/>
  <c r="BN660" i="6"/>
  <c r="BO660" i="6"/>
  <c r="BP660" i="6"/>
  <c r="BQ660" i="6"/>
  <c r="BR660" i="6"/>
  <c r="BS660" i="6"/>
  <c r="BT660" i="6"/>
  <c r="BU660" i="6"/>
  <c r="BV660" i="6"/>
  <c r="BW660" i="6"/>
  <c r="BX660" i="6"/>
  <c r="BY660" i="6"/>
  <c r="BZ660" i="6"/>
  <c r="CA660" i="6"/>
  <c r="CB660" i="6"/>
  <c r="CC660" i="6"/>
  <c r="CD660" i="6"/>
  <c r="CE660" i="6"/>
  <c r="CF660" i="6"/>
  <c r="CG660" i="6"/>
  <c r="CH660" i="6"/>
  <c r="CI660" i="6"/>
  <c r="CJ660" i="6"/>
  <c r="CK660" i="6"/>
  <c r="CL660" i="6"/>
  <c r="CM660" i="6"/>
  <c r="CN660" i="6"/>
  <c r="CO660" i="6"/>
  <c r="CP660" i="6"/>
  <c r="CQ660" i="6"/>
  <c r="CR660" i="6"/>
  <c r="CS660" i="6"/>
  <c r="CT660" i="6"/>
  <c r="CU660" i="6"/>
  <c r="CV660" i="6"/>
  <c r="BB661" i="6"/>
  <c r="BC661" i="6" s="1"/>
  <c r="BD661" i="6"/>
  <c r="BE661" i="6"/>
  <c r="BF661" i="6"/>
  <c r="BG661" i="6"/>
  <c r="BH661" i="6"/>
  <c r="BI661" i="6"/>
  <c r="BJ661" i="6"/>
  <c r="BK661" i="6"/>
  <c r="BL661" i="6"/>
  <c r="BM661" i="6"/>
  <c r="BN661" i="6"/>
  <c r="BO661" i="6"/>
  <c r="BP661" i="6"/>
  <c r="BQ661" i="6"/>
  <c r="BR661" i="6"/>
  <c r="BS661" i="6"/>
  <c r="BT661" i="6"/>
  <c r="BU661" i="6"/>
  <c r="BV661" i="6"/>
  <c r="BW661" i="6"/>
  <c r="BX661" i="6"/>
  <c r="BY661" i="6"/>
  <c r="BZ661" i="6"/>
  <c r="CA661" i="6"/>
  <c r="CB661" i="6"/>
  <c r="CC661" i="6"/>
  <c r="CD661" i="6"/>
  <c r="CE661" i="6"/>
  <c r="CF661" i="6"/>
  <c r="CG661" i="6"/>
  <c r="CH661" i="6"/>
  <c r="CI661" i="6"/>
  <c r="CJ661" i="6"/>
  <c r="CK661" i="6"/>
  <c r="CL661" i="6"/>
  <c r="CM661" i="6"/>
  <c r="CN661" i="6"/>
  <c r="CO661" i="6"/>
  <c r="CP661" i="6"/>
  <c r="CQ661" i="6"/>
  <c r="CR661" i="6"/>
  <c r="CS661" i="6"/>
  <c r="CT661" i="6"/>
  <c r="CU661" i="6"/>
  <c r="CV661" i="6"/>
  <c r="BB662" i="6"/>
  <c r="BC662" i="6" s="1"/>
  <c r="BD662" i="6"/>
  <c r="BE662" i="6"/>
  <c r="BF662" i="6"/>
  <c r="BG662" i="6"/>
  <c r="BH662" i="6"/>
  <c r="BI662" i="6"/>
  <c r="BJ662" i="6"/>
  <c r="BK662" i="6"/>
  <c r="BL662" i="6"/>
  <c r="BM662" i="6"/>
  <c r="BN662" i="6"/>
  <c r="BO662" i="6"/>
  <c r="BP662" i="6"/>
  <c r="BQ662" i="6"/>
  <c r="BR662" i="6"/>
  <c r="BS662" i="6"/>
  <c r="BT662" i="6"/>
  <c r="BU662" i="6"/>
  <c r="BV662" i="6"/>
  <c r="BW662" i="6"/>
  <c r="BX662" i="6"/>
  <c r="BY662" i="6"/>
  <c r="BZ662" i="6"/>
  <c r="CA662" i="6"/>
  <c r="CB662" i="6"/>
  <c r="CC662" i="6"/>
  <c r="CD662" i="6"/>
  <c r="CE662" i="6"/>
  <c r="CF662" i="6"/>
  <c r="CG662" i="6"/>
  <c r="CH662" i="6"/>
  <c r="CI662" i="6"/>
  <c r="CJ662" i="6"/>
  <c r="CK662" i="6"/>
  <c r="CL662" i="6"/>
  <c r="CM662" i="6"/>
  <c r="CN662" i="6"/>
  <c r="CO662" i="6"/>
  <c r="CP662" i="6"/>
  <c r="CQ662" i="6"/>
  <c r="CR662" i="6"/>
  <c r="CS662" i="6"/>
  <c r="CT662" i="6"/>
  <c r="CU662" i="6"/>
  <c r="CV662" i="6"/>
  <c r="BB663" i="6"/>
  <c r="BC663" i="6" s="1"/>
  <c r="BD663" i="6"/>
  <c r="BE663" i="6"/>
  <c r="BF663" i="6"/>
  <c r="BG663" i="6"/>
  <c r="BH663" i="6"/>
  <c r="BI663" i="6"/>
  <c r="BJ663" i="6"/>
  <c r="BK663" i="6"/>
  <c r="BL663" i="6"/>
  <c r="BM663" i="6"/>
  <c r="BN663" i="6"/>
  <c r="BO663" i="6"/>
  <c r="BP663" i="6"/>
  <c r="BQ663" i="6"/>
  <c r="BR663" i="6"/>
  <c r="BS663" i="6"/>
  <c r="BT663" i="6"/>
  <c r="BU663" i="6"/>
  <c r="BV663" i="6"/>
  <c r="BW663" i="6"/>
  <c r="BX663" i="6"/>
  <c r="BY663" i="6"/>
  <c r="BZ663" i="6"/>
  <c r="BB664" i="6"/>
  <c r="BC664" i="6" s="1"/>
  <c r="BD664" i="6"/>
  <c r="BE664" i="6"/>
  <c r="BF664" i="6"/>
  <c r="BG664" i="6"/>
  <c r="BH664" i="6"/>
  <c r="BI664" i="6"/>
  <c r="BJ664" i="6"/>
  <c r="BK664" i="6"/>
  <c r="BL664" i="6"/>
  <c r="BM664" i="6"/>
  <c r="BN664" i="6"/>
  <c r="BO664" i="6"/>
  <c r="BP664" i="6"/>
  <c r="BQ664" i="6"/>
  <c r="BR664" i="6"/>
  <c r="BS664" i="6"/>
  <c r="BT664" i="6"/>
  <c r="BU664" i="6"/>
  <c r="BV664" i="6"/>
  <c r="BW664" i="6"/>
  <c r="BX664" i="6"/>
  <c r="BY664" i="6"/>
  <c r="BZ664" i="6"/>
  <c r="BB665" i="6"/>
  <c r="BC665" i="6" s="1"/>
  <c r="BD665" i="6"/>
  <c r="BE665" i="6"/>
  <c r="BF665" i="6"/>
  <c r="BG665" i="6"/>
  <c r="BH665" i="6"/>
  <c r="BI665" i="6"/>
  <c r="BJ665" i="6"/>
  <c r="BK665" i="6"/>
  <c r="BL665" i="6"/>
  <c r="BM665" i="6"/>
  <c r="BN665" i="6"/>
  <c r="BO665" i="6"/>
  <c r="BP665" i="6"/>
  <c r="BQ665" i="6"/>
  <c r="BR665" i="6"/>
  <c r="BS665" i="6"/>
  <c r="BT665" i="6"/>
  <c r="BU665" i="6"/>
  <c r="BV665" i="6"/>
  <c r="BW665" i="6"/>
  <c r="BX665" i="6"/>
  <c r="BY665" i="6"/>
  <c r="BZ665" i="6"/>
  <c r="BB666" i="6"/>
  <c r="BC666" i="6" s="1"/>
  <c r="BD666" i="6"/>
  <c r="BE666" i="6"/>
  <c r="BF666" i="6"/>
  <c r="BG666" i="6"/>
  <c r="BH666" i="6"/>
  <c r="BI666" i="6"/>
  <c r="BJ666" i="6"/>
  <c r="BK666" i="6"/>
  <c r="BL666" i="6"/>
  <c r="BM666" i="6"/>
  <c r="BN666" i="6"/>
  <c r="BO666" i="6"/>
  <c r="BP666" i="6"/>
  <c r="BQ666" i="6"/>
  <c r="BR666" i="6"/>
  <c r="BS666" i="6"/>
  <c r="BT666" i="6"/>
  <c r="BU666" i="6"/>
  <c r="BV666" i="6"/>
  <c r="BW666" i="6"/>
  <c r="BX666" i="6"/>
  <c r="BY666" i="6"/>
  <c r="BZ666" i="6"/>
  <c r="BB667" i="6"/>
  <c r="BC667" i="6" s="1"/>
  <c r="BD667" i="6"/>
  <c r="BE667" i="6"/>
  <c r="BF667" i="6"/>
  <c r="BG667" i="6"/>
  <c r="BH667" i="6"/>
  <c r="BI667" i="6"/>
  <c r="BJ667" i="6"/>
  <c r="BK667" i="6"/>
  <c r="BL667" i="6"/>
  <c r="BM667" i="6"/>
  <c r="BN667" i="6"/>
  <c r="BO667" i="6"/>
  <c r="BP667" i="6"/>
  <c r="BQ667" i="6"/>
  <c r="BR667" i="6"/>
  <c r="BS667" i="6"/>
  <c r="BT667" i="6"/>
  <c r="BU667" i="6"/>
  <c r="BV667" i="6"/>
  <c r="BW667" i="6"/>
  <c r="BX667" i="6"/>
  <c r="BY667" i="6"/>
  <c r="BZ667" i="6"/>
  <c r="BB668" i="6"/>
  <c r="BC668" i="6" s="1"/>
  <c r="BD668" i="6"/>
  <c r="BE668" i="6"/>
  <c r="BF668" i="6"/>
  <c r="BG668" i="6"/>
  <c r="BH668" i="6"/>
  <c r="BI668" i="6"/>
  <c r="BJ668" i="6"/>
  <c r="BK668" i="6"/>
  <c r="BL668" i="6"/>
  <c r="BM668" i="6"/>
  <c r="BN668" i="6"/>
  <c r="BO668" i="6"/>
  <c r="BP668" i="6"/>
  <c r="BQ668" i="6"/>
  <c r="BR668" i="6"/>
  <c r="BS668" i="6"/>
  <c r="BT668" i="6"/>
  <c r="BU668" i="6"/>
  <c r="BV668" i="6"/>
  <c r="BW668" i="6"/>
  <c r="BX668" i="6"/>
  <c r="BY668" i="6"/>
  <c r="BZ668" i="6"/>
  <c r="BB669" i="6"/>
  <c r="BC669" i="6"/>
  <c r="BD669" i="6"/>
  <c r="BE669" i="6"/>
  <c r="BF669" i="6"/>
  <c r="BG669" i="6"/>
  <c r="BH669" i="6"/>
  <c r="BI669" i="6"/>
  <c r="BJ669" i="6"/>
  <c r="BK669" i="6"/>
  <c r="BL669" i="6"/>
  <c r="BM669" i="6"/>
  <c r="BN669" i="6"/>
  <c r="BO669" i="6"/>
  <c r="BP669" i="6"/>
  <c r="BQ669" i="6"/>
  <c r="BR669" i="6"/>
  <c r="BS669" i="6"/>
  <c r="BT669" i="6"/>
  <c r="BU669" i="6"/>
  <c r="BV669" i="6"/>
  <c r="BW669" i="6"/>
  <c r="BX669" i="6"/>
  <c r="BY669" i="6"/>
  <c r="BZ669" i="6"/>
  <c r="BB670" i="6"/>
  <c r="BC670" i="6" s="1"/>
  <c r="BD670" i="6"/>
  <c r="BE670" i="6"/>
  <c r="BF670" i="6"/>
  <c r="BG670" i="6"/>
  <c r="BH670" i="6"/>
  <c r="BI670" i="6"/>
  <c r="BJ670" i="6"/>
  <c r="BK670" i="6"/>
  <c r="BL670" i="6"/>
  <c r="BM670" i="6"/>
  <c r="BN670" i="6"/>
  <c r="BO670" i="6"/>
  <c r="BP670" i="6"/>
  <c r="BQ670" i="6"/>
  <c r="BR670" i="6"/>
  <c r="BS670" i="6"/>
  <c r="BT670" i="6"/>
  <c r="BU670" i="6"/>
  <c r="BV670" i="6"/>
  <c r="BW670" i="6"/>
  <c r="BX670" i="6"/>
  <c r="BY670" i="6"/>
  <c r="BZ670" i="6"/>
  <c r="BB671" i="6"/>
  <c r="BC671" i="6" s="1"/>
  <c r="BD671" i="6"/>
  <c r="BE671" i="6"/>
  <c r="BF671" i="6"/>
  <c r="BG671" i="6"/>
  <c r="BH671" i="6"/>
  <c r="BI671" i="6"/>
  <c r="BJ671" i="6"/>
  <c r="BK671" i="6"/>
  <c r="BL671" i="6"/>
  <c r="BM671" i="6"/>
  <c r="BN671" i="6"/>
  <c r="BO671" i="6"/>
  <c r="BP671" i="6"/>
  <c r="BQ671" i="6"/>
  <c r="BR671" i="6"/>
  <c r="BS671" i="6"/>
  <c r="BT671" i="6"/>
  <c r="BU671" i="6"/>
  <c r="BV671" i="6"/>
  <c r="BW671" i="6"/>
  <c r="BX671" i="6"/>
  <c r="BY671" i="6"/>
  <c r="BZ671" i="6"/>
  <c r="BB672" i="6"/>
  <c r="BC672" i="6" s="1"/>
  <c r="BD672" i="6"/>
  <c r="BE672" i="6"/>
  <c r="BF672" i="6"/>
  <c r="BG672" i="6"/>
  <c r="BH672" i="6"/>
  <c r="BI672" i="6"/>
  <c r="BJ672" i="6"/>
  <c r="BK672" i="6"/>
  <c r="BL672" i="6"/>
  <c r="BM672" i="6"/>
  <c r="BN672" i="6"/>
  <c r="BO672" i="6"/>
  <c r="BP672" i="6"/>
  <c r="BQ672" i="6"/>
  <c r="BR672" i="6"/>
  <c r="BS672" i="6"/>
  <c r="BT672" i="6"/>
  <c r="BU672" i="6"/>
  <c r="BV672" i="6"/>
  <c r="BW672" i="6"/>
  <c r="BX672" i="6"/>
  <c r="BY672" i="6"/>
  <c r="BZ672" i="6"/>
  <c r="BB673" i="6"/>
  <c r="BC673" i="6" s="1"/>
  <c r="BD673" i="6"/>
  <c r="BE673" i="6"/>
  <c r="BF673" i="6"/>
  <c r="BG673" i="6"/>
  <c r="BH673" i="6"/>
  <c r="BI673" i="6"/>
  <c r="BJ673" i="6"/>
  <c r="BK673" i="6"/>
  <c r="BL673" i="6"/>
  <c r="BM673" i="6"/>
  <c r="BN673" i="6"/>
  <c r="BO673" i="6"/>
  <c r="BP673" i="6"/>
  <c r="BQ673" i="6"/>
  <c r="BR673" i="6"/>
  <c r="BS673" i="6"/>
  <c r="BT673" i="6"/>
  <c r="BU673" i="6"/>
  <c r="BV673" i="6"/>
  <c r="BW673" i="6"/>
  <c r="BX673" i="6"/>
  <c r="BY673" i="6"/>
  <c r="BZ673" i="6"/>
  <c r="BB674" i="6"/>
  <c r="BC674" i="6" s="1"/>
  <c r="BD674" i="6"/>
  <c r="BE674" i="6"/>
  <c r="BF674" i="6"/>
  <c r="BG674" i="6"/>
  <c r="BH674" i="6"/>
  <c r="BI674" i="6"/>
  <c r="BJ674" i="6"/>
  <c r="BK674" i="6"/>
  <c r="BL674" i="6"/>
  <c r="BM674" i="6"/>
  <c r="BN674" i="6"/>
  <c r="BO674" i="6"/>
  <c r="BP674" i="6"/>
  <c r="BQ674" i="6"/>
  <c r="BR674" i="6"/>
  <c r="BS674" i="6"/>
  <c r="BT674" i="6"/>
  <c r="BU674" i="6"/>
  <c r="BV674" i="6"/>
  <c r="BW674" i="6"/>
  <c r="BX674" i="6"/>
  <c r="BY674" i="6"/>
  <c r="BZ674" i="6"/>
  <c r="BB675" i="6"/>
  <c r="BC675" i="6" s="1"/>
  <c r="BD675" i="6"/>
  <c r="BE675" i="6"/>
  <c r="BF675" i="6"/>
  <c r="BG675" i="6"/>
  <c r="BH675" i="6"/>
  <c r="BI675" i="6"/>
  <c r="BJ675" i="6"/>
  <c r="BK675" i="6"/>
  <c r="BL675" i="6"/>
  <c r="BM675" i="6"/>
  <c r="BN675" i="6"/>
  <c r="BO675" i="6"/>
  <c r="BP675" i="6"/>
  <c r="BQ675" i="6"/>
  <c r="BR675" i="6"/>
  <c r="BS675" i="6"/>
  <c r="BT675" i="6"/>
  <c r="BU675" i="6"/>
  <c r="BV675" i="6"/>
  <c r="BW675" i="6"/>
  <c r="BX675" i="6"/>
  <c r="BY675" i="6"/>
  <c r="BZ675" i="6"/>
  <c r="BB676" i="6"/>
  <c r="BC676" i="6" s="1"/>
  <c r="BD676" i="6"/>
  <c r="BE676" i="6"/>
  <c r="BF676" i="6"/>
  <c r="BG676" i="6"/>
  <c r="BH676" i="6"/>
  <c r="BI676" i="6"/>
  <c r="BJ676" i="6"/>
  <c r="BK676" i="6"/>
  <c r="BL676" i="6"/>
  <c r="BM676" i="6"/>
  <c r="BN676" i="6"/>
  <c r="BO676" i="6"/>
  <c r="BP676" i="6"/>
  <c r="BQ676" i="6"/>
  <c r="BR676" i="6"/>
  <c r="BS676" i="6"/>
  <c r="BT676" i="6"/>
  <c r="BU676" i="6"/>
  <c r="BV676" i="6"/>
  <c r="BW676" i="6"/>
  <c r="BX676" i="6"/>
  <c r="BY676" i="6"/>
  <c r="BZ676" i="6"/>
  <c r="BB677" i="6"/>
  <c r="BC677" i="6" s="1"/>
  <c r="BD677" i="6"/>
  <c r="BE677" i="6"/>
  <c r="BF677" i="6"/>
  <c r="BG677" i="6"/>
  <c r="BH677" i="6"/>
  <c r="BI677" i="6"/>
  <c r="BJ677" i="6"/>
  <c r="BK677" i="6"/>
  <c r="BL677" i="6"/>
  <c r="BM677" i="6"/>
  <c r="BN677" i="6"/>
  <c r="BO677" i="6"/>
  <c r="BP677" i="6"/>
  <c r="BQ677" i="6"/>
  <c r="BR677" i="6"/>
  <c r="BS677" i="6"/>
  <c r="BT677" i="6"/>
  <c r="BU677" i="6"/>
  <c r="BV677" i="6"/>
  <c r="BW677" i="6"/>
  <c r="BX677" i="6"/>
  <c r="BY677" i="6"/>
  <c r="BZ677" i="6"/>
  <c r="BB678" i="6"/>
  <c r="BC678" i="6" s="1"/>
  <c r="BD678" i="6"/>
  <c r="BE678" i="6"/>
  <c r="BF678" i="6"/>
  <c r="BG678" i="6"/>
  <c r="BH678" i="6"/>
  <c r="BI678" i="6"/>
  <c r="BJ678" i="6"/>
  <c r="BK678" i="6"/>
  <c r="BL678" i="6"/>
  <c r="BM678" i="6"/>
  <c r="BN678" i="6"/>
  <c r="BO678" i="6"/>
  <c r="BP678" i="6"/>
  <c r="BQ678" i="6"/>
  <c r="BR678" i="6"/>
  <c r="BS678" i="6"/>
  <c r="BT678" i="6"/>
  <c r="BU678" i="6"/>
  <c r="BV678" i="6"/>
  <c r="BW678" i="6"/>
  <c r="BX678" i="6"/>
  <c r="BY678" i="6"/>
  <c r="BZ678" i="6"/>
  <c r="BB679" i="6"/>
  <c r="BC679" i="6" s="1"/>
  <c r="BD679" i="6"/>
  <c r="BE679" i="6"/>
  <c r="BF679" i="6"/>
  <c r="BG679" i="6"/>
  <c r="BH679" i="6"/>
  <c r="BI679" i="6"/>
  <c r="BJ679" i="6"/>
  <c r="BK679" i="6"/>
  <c r="BL679" i="6"/>
  <c r="BM679" i="6"/>
  <c r="BN679" i="6"/>
  <c r="BO679" i="6"/>
  <c r="BP679" i="6"/>
  <c r="BQ679" i="6"/>
  <c r="BR679" i="6"/>
  <c r="BS679" i="6"/>
  <c r="BT679" i="6"/>
  <c r="BU679" i="6"/>
  <c r="BV679" i="6"/>
  <c r="BW679" i="6"/>
  <c r="BX679" i="6"/>
  <c r="BY679" i="6"/>
  <c r="BZ679" i="6"/>
  <c r="CA679" i="6"/>
  <c r="CB679" i="6"/>
  <c r="CC679" i="6"/>
  <c r="CD679" i="6"/>
  <c r="CE679" i="6"/>
  <c r="CF679" i="6"/>
  <c r="CG679" i="6"/>
  <c r="CH679" i="6"/>
  <c r="CI679" i="6"/>
  <c r="CJ679" i="6"/>
  <c r="CK679" i="6"/>
  <c r="CL679" i="6"/>
  <c r="CM679" i="6"/>
  <c r="CN679" i="6"/>
  <c r="CO679" i="6"/>
  <c r="CP679" i="6"/>
  <c r="CQ679" i="6"/>
  <c r="CR679" i="6"/>
  <c r="CS679" i="6"/>
  <c r="CT679" i="6"/>
  <c r="CU679" i="6"/>
  <c r="CV679" i="6"/>
  <c r="BB680" i="6"/>
  <c r="BC680" i="6" s="1"/>
  <c r="BD680" i="6"/>
  <c r="BE680" i="6"/>
  <c r="BF680" i="6"/>
  <c r="BG680" i="6"/>
  <c r="BH680" i="6"/>
  <c r="BI680" i="6"/>
  <c r="BJ680" i="6"/>
  <c r="BK680" i="6"/>
  <c r="BL680" i="6"/>
  <c r="BM680" i="6"/>
  <c r="BN680" i="6"/>
  <c r="BO680" i="6"/>
  <c r="BP680" i="6"/>
  <c r="BQ680" i="6"/>
  <c r="BR680" i="6"/>
  <c r="BS680" i="6"/>
  <c r="BT680" i="6"/>
  <c r="BU680" i="6"/>
  <c r="BV680" i="6"/>
  <c r="BW680" i="6"/>
  <c r="BX680" i="6"/>
  <c r="BY680" i="6"/>
  <c r="BZ680" i="6"/>
  <c r="CA680" i="6"/>
  <c r="CB680" i="6"/>
  <c r="CC680" i="6"/>
  <c r="CD680" i="6"/>
  <c r="CE680" i="6"/>
  <c r="CF680" i="6"/>
  <c r="CG680" i="6"/>
  <c r="CH680" i="6"/>
  <c r="CI680" i="6"/>
  <c r="CJ680" i="6"/>
  <c r="CK680" i="6"/>
  <c r="CL680" i="6"/>
  <c r="CM680" i="6"/>
  <c r="CN680" i="6"/>
  <c r="CO680" i="6"/>
  <c r="CP680" i="6"/>
  <c r="CQ680" i="6"/>
  <c r="CR680" i="6"/>
  <c r="CS680" i="6"/>
  <c r="CT680" i="6"/>
  <c r="CU680" i="6"/>
  <c r="CV680" i="6"/>
  <c r="BB681" i="6"/>
  <c r="BC681" i="6"/>
  <c r="BD681" i="6"/>
  <c r="BE681" i="6"/>
  <c r="BF681" i="6"/>
  <c r="BG681" i="6"/>
  <c r="BH681" i="6"/>
  <c r="BI681" i="6"/>
  <c r="BJ681" i="6"/>
  <c r="BK681" i="6"/>
  <c r="BL681" i="6"/>
  <c r="BM681" i="6"/>
  <c r="BN681" i="6"/>
  <c r="BO681" i="6"/>
  <c r="BP681" i="6"/>
  <c r="BQ681" i="6"/>
  <c r="BR681" i="6"/>
  <c r="BS681" i="6"/>
  <c r="BT681" i="6"/>
  <c r="BU681" i="6"/>
  <c r="BV681" i="6"/>
  <c r="BW681" i="6"/>
  <c r="BX681" i="6"/>
  <c r="BY681" i="6"/>
  <c r="BZ681" i="6"/>
  <c r="CA681" i="6"/>
  <c r="CB681" i="6"/>
  <c r="CC681" i="6"/>
  <c r="CD681" i="6"/>
  <c r="CE681" i="6"/>
  <c r="CF681" i="6"/>
  <c r="CG681" i="6"/>
  <c r="CH681" i="6"/>
  <c r="CI681" i="6"/>
  <c r="CJ681" i="6"/>
  <c r="CK681" i="6"/>
  <c r="CL681" i="6"/>
  <c r="CM681" i="6"/>
  <c r="CN681" i="6"/>
  <c r="CO681" i="6"/>
  <c r="CP681" i="6"/>
  <c r="CQ681" i="6"/>
  <c r="CR681" i="6"/>
  <c r="CS681" i="6"/>
  <c r="CT681" i="6"/>
  <c r="CU681" i="6"/>
  <c r="CV681" i="6"/>
  <c r="BB682" i="6"/>
  <c r="BC682" i="6" s="1"/>
  <c r="BD682" i="6"/>
  <c r="BE682" i="6"/>
  <c r="BF682" i="6"/>
  <c r="BG682" i="6"/>
  <c r="BH682" i="6"/>
  <c r="BI682" i="6"/>
  <c r="BJ682" i="6"/>
  <c r="BK682" i="6"/>
  <c r="BL682" i="6"/>
  <c r="BM682" i="6"/>
  <c r="BN682" i="6"/>
  <c r="BO682" i="6"/>
  <c r="BP682" i="6"/>
  <c r="BQ682" i="6"/>
  <c r="BR682" i="6"/>
  <c r="BS682" i="6"/>
  <c r="BT682" i="6"/>
  <c r="BU682" i="6"/>
  <c r="BV682" i="6"/>
  <c r="BW682" i="6"/>
  <c r="BX682" i="6"/>
  <c r="BY682" i="6"/>
  <c r="BZ682" i="6"/>
  <c r="CA682" i="6"/>
  <c r="CB682" i="6"/>
  <c r="CC682" i="6"/>
  <c r="CD682" i="6"/>
  <c r="CE682" i="6"/>
  <c r="CF682" i="6"/>
  <c r="CG682" i="6"/>
  <c r="CH682" i="6"/>
  <c r="CI682" i="6"/>
  <c r="CJ682" i="6"/>
  <c r="CK682" i="6"/>
  <c r="CL682" i="6"/>
  <c r="CM682" i="6"/>
  <c r="CN682" i="6"/>
  <c r="CO682" i="6"/>
  <c r="CP682" i="6"/>
  <c r="CQ682" i="6"/>
  <c r="CR682" i="6"/>
  <c r="CS682" i="6"/>
  <c r="CT682" i="6"/>
  <c r="CU682" i="6"/>
  <c r="CV682" i="6"/>
  <c r="BB683" i="6"/>
  <c r="BC683" i="6"/>
  <c r="BD683" i="6"/>
  <c r="BE683" i="6"/>
  <c r="BF683" i="6"/>
  <c r="BG683" i="6"/>
  <c r="BH683" i="6"/>
  <c r="BI683" i="6"/>
  <c r="BJ683" i="6"/>
  <c r="BK683" i="6"/>
  <c r="BL683" i="6"/>
  <c r="BM683" i="6"/>
  <c r="BN683" i="6"/>
  <c r="BO683" i="6"/>
  <c r="BP683" i="6"/>
  <c r="BQ683" i="6"/>
  <c r="BR683" i="6"/>
  <c r="BS683" i="6"/>
  <c r="BT683" i="6"/>
  <c r="BU683" i="6"/>
  <c r="BV683" i="6"/>
  <c r="BW683" i="6"/>
  <c r="BX683" i="6"/>
  <c r="BY683" i="6"/>
  <c r="BZ683" i="6"/>
  <c r="CA683" i="6"/>
  <c r="CB683" i="6"/>
  <c r="CC683" i="6"/>
  <c r="CD683" i="6"/>
  <c r="CE683" i="6"/>
  <c r="CF683" i="6"/>
  <c r="CG683" i="6"/>
  <c r="CH683" i="6"/>
  <c r="CI683" i="6"/>
  <c r="CJ683" i="6"/>
  <c r="CK683" i="6"/>
  <c r="CL683" i="6"/>
  <c r="CM683" i="6"/>
  <c r="CN683" i="6"/>
  <c r="CO683" i="6"/>
  <c r="CP683" i="6"/>
  <c r="CQ683" i="6"/>
  <c r="CR683" i="6"/>
  <c r="CS683" i="6"/>
  <c r="CT683" i="6"/>
  <c r="CU683" i="6"/>
  <c r="CV683" i="6"/>
  <c r="BB684" i="6"/>
  <c r="BC684" i="6" s="1"/>
  <c r="BD684" i="6"/>
  <c r="BE684" i="6"/>
  <c r="BF684" i="6"/>
  <c r="BG684" i="6"/>
  <c r="BH684" i="6"/>
  <c r="BI684" i="6"/>
  <c r="BJ684" i="6"/>
  <c r="BK684" i="6"/>
  <c r="BL684" i="6"/>
  <c r="BM684" i="6"/>
  <c r="BN684" i="6"/>
  <c r="BO684" i="6"/>
  <c r="BP684" i="6"/>
  <c r="BQ684" i="6"/>
  <c r="BR684" i="6"/>
  <c r="BS684" i="6"/>
  <c r="BT684" i="6"/>
  <c r="BU684" i="6"/>
  <c r="BV684" i="6"/>
  <c r="BW684" i="6"/>
  <c r="BX684" i="6"/>
  <c r="BY684" i="6"/>
  <c r="BZ684" i="6"/>
  <c r="CA684" i="6"/>
  <c r="CB684" i="6"/>
  <c r="CC684" i="6"/>
  <c r="CD684" i="6"/>
  <c r="CE684" i="6"/>
  <c r="CF684" i="6"/>
  <c r="CG684" i="6"/>
  <c r="CH684" i="6"/>
  <c r="CI684" i="6"/>
  <c r="CJ684" i="6"/>
  <c r="CK684" i="6"/>
  <c r="CL684" i="6"/>
  <c r="CM684" i="6"/>
  <c r="CN684" i="6"/>
  <c r="CO684" i="6"/>
  <c r="CP684" i="6"/>
  <c r="CQ684" i="6"/>
  <c r="CR684" i="6"/>
  <c r="CS684" i="6"/>
  <c r="CT684" i="6"/>
  <c r="CU684" i="6"/>
  <c r="CV684" i="6"/>
  <c r="BB685" i="6"/>
  <c r="BC685" i="6" s="1"/>
  <c r="BD685" i="6"/>
  <c r="BE685" i="6"/>
  <c r="BF685" i="6"/>
  <c r="BG685" i="6"/>
  <c r="BH685" i="6"/>
  <c r="BI685" i="6"/>
  <c r="BJ685" i="6"/>
  <c r="BK685" i="6"/>
  <c r="BL685" i="6"/>
  <c r="BM685" i="6"/>
  <c r="BN685" i="6"/>
  <c r="BO685" i="6"/>
  <c r="BP685" i="6"/>
  <c r="BQ685" i="6"/>
  <c r="BR685" i="6"/>
  <c r="BS685" i="6"/>
  <c r="BT685" i="6"/>
  <c r="BU685" i="6"/>
  <c r="BV685" i="6"/>
  <c r="BW685" i="6"/>
  <c r="BX685" i="6"/>
  <c r="BY685" i="6"/>
  <c r="BZ685" i="6"/>
  <c r="CA685" i="6"/>
  <c r="CB685" i="6"/>
  <c r="CC685" i="6"/>
  <c r="CD685" i="6"/>
  <c r="CE685" i="6"/>
  <c r="CF685" i="6"/>
  <c r="CG685" i="6"/>
  <c r="CH685" i="6"/>
  <c r="CI685" i="6"/>
  <c r="CJ685" i="6"/>
  <c r="CK685" i="6"/>
  <c r="CL685" i="6"/>
  <c r="CM685" i="6"/>
  <c r="CN685" i="6"/>
  <c r="CO685" i="6"/>
  <c r="CP685" i="6"/>
  <c r="CQ685" i="6"/>
  <c r="CR685" i="6"/>
  <c r="CS685" i="6"/>
  <c r="CT685" i="6"/>
  <c r="CU685" i="6"/>
  <c r="CV685" i="6"/>
  <c r="BB686" i="6"/>
  <c r="BC686" i="6" s="1"/>
  <c r="BD686" i="6"/>
  <c r="BE686" i="6"/>
  <c r="BF686" i="6"/>
  <c r="BG686" i="6"/>
  <c r="BH686" i="6"/>
  <c r="BI686" i="6"/>
  <c r="BJ686" i="6"/>
  <c r="BK686" i="6"/>
  <c r="BL686" i="6"/>
  <c r="BM686" i="6"/>
  <c r="BN686" i="6"/>
  <c r="BO686" i="6"/>
  <c r="BP686" i="6"/>
  <c r="BQ686" i="6"/>
  <c r="BR686" i="6"/>
  <c r="BS686" i="6"/>
  <c r="BT686" i="6"/>
  <c r="BU686" i="6"/>
  <c r="BV686" i="6"/>
  <c r="BW686" i="6"/>
  <c r="BX686" i="6"/>
  <c r="BY686" i="6"/>
  <c r="BZ686" i="6"/>
  <c r="BB687" i="6"/>
  <c r="BC687" i="6" s="1"/>
  <c r="BD687" i="6"/>
  <c r="BE687" i="6"/>
  <c r="BF687" i="6"/>
  <c r="BG687" i="6"/>
  <c r="BH687" i="6"/>
  <c r="BI687" i="6"/>
  <c r="BJ687" i="6"/>
  <c r="BK687" i="6"/>
  <c r="BL687" i="6"/>
  <c r="BM687" i="6"/>
  <c r="BN687" i="6"/>
  <c r="BO687" i="6"/>
  <c r="BP687" i="6"/>
  <c r="BQ687" i="6"/>
  <c r="BR687" i="6"/>
  <c r="BS687" i="6"/>
  <c r="BT687" i="6"/>
  <c r="BU687" i="6"/>
  <c r="BV687" i="6"/>
  <c r="BW687" i="6"/>
  <c r="BX687" i="6"/>
  <c r="BY687" i="6"/>
  <c r="BZ687" i="6"/>
  <c r="BB688" i="6"/>
  <c r="BC688" i="6" s="1"/>
  <c r="BD688" i="6"/>
  <c r="BE688" i="6"/>
  <c r="BF688" i="6"/>
  <c r="BG688" i="6"/>
  <c r="BH688" i="6"/>
  <c r="BI688" i="6"/>
  <c r="BJ688" i="6"/>
  <c r="BK688" i="6"/>
  <c r="BL688" i="6"/>
  <c r="BM688" i="6"/>
  <c r="BN688" i="6"/>
  <c r="BO688" i="6"/>
  <c r="BP688" i="6"/>
  <c r="BQ688" i="6"/>
  <c r="BR688" i="6"/>
  <c r="BS688" i="6"/>
  <c r="BT688" i="6"/>
  <c r="BU688" i="6"/>
  <c r="BV688" i="6"/>
  <c r="BW688" i="6"/>
  <c r="BX688" i="6"/>
  <c r="BY688" i="6"/>
  <c r="BZ688" i="6"/>
  <c r="BB689" i="6"/>
  <c r="BC689" i="6" s="1"/>
  <c r="BD689" i="6"/>
  <c r="BE689" i="6"/>
  <c r="BF689" i="6"/>
  <c r="BG689" i="6"/>
  <c r="BH689" i="6"/>
  <c r="BI689" i="6"/>
  <c r="BJ689" i="6"/>
  <c r="BK689" i="6"/>
  <c r="BL689" i="6"/>
  <c r="BM689" i="6"/>
  <c r="BN689" i="6"/>
  <c r="BO689" i="6"/>
  <c r="BP689" i="6"/>
  <c r="BQ689" i="6"/>
  <c r="BR689" i="6"/>
  <c r="BS689" i="6"/>
  <c r="BT689" i="6"/>
  <c r="BU689" i="6"/>
  <c r="BV689" i="6"/>
  <c r="BW689" i="6"/>
  <c r="BX689" i="6"/>
  <c r="BY689" i="6"/>
  <c r="BZ689" i="6"/>
  <c r="BB690" i="6"/>
  <c r="BC690" i="6" s="1"/>
  <c r="BD690" i="6"/>
  <c r="BE690" i="6"/>
  <c r="BF690" i="6"/>
  <c r="BG690" i="6"/>
  <c r="BH690" i="6"/>
  <c r="BI690" i="6"/>
  <c r="BJ690" i="6"/>
  <c r="BK690" i="6"/>
  <c r="BL690" i="6"/>
  <c r="BM690" i="6"/>
  <c r="BN690" i="6"/>
  <c r="BO690" i="6"/>
  <c r="BP690" i="6"/>
  <c r="BQ690" i="6"/>
  <c r="BR690" i="6"/>
  <c r="BS690" i="6"/>
  <c r="BT690" i="6"/>
  <c r="BU690" i="6"/>
  <c r="BV690" i="6"/>
  <c r="BW690" i="6"/>
  <c r="BX690" i="6"/>
  <c r="BY690" i="6"/>
  <c r="BZ690" i="6"/>
  <c r="BB691" i="6"/>
  <c r="BC691" i="6" s="1"/>
  <c r="BD691" i="6"/>
  <c r="BE691" i="6"/>
  <c r="BF691" i="6"/>
  <c r="BG691" i="6"/>
  <c r="BH691" i="6"/>
  <c r="BI691" i="6"/>
  <c r="BJ691" i="6"/>
  <c r="BK691" i="6"/>
  <c r="BL691" i="6"/>
  <c r="BM691" i="6"/>
  <c r="BN691" i="6"/>
  <c r="BO691" i="6"/>
  <c r="BP691" i="6"/>
  <c r="BQ691" i="6"/>
  <c r="BR691" i="6"/>
  <c r="BS691" i="6"/>
  <c r="BT691" i="6"/>
  <c r="BU691" i="6"/>
  <c r="BV691" i="6"/>
  <c r="BW691" i="6"/>
  <c r="BX691" i="6"/>
  <c r="BY691" i="6"/>
  <c r="BZ691" i="6"/>
  <c r="BB692" i="6"/>
  <c r="BC692" i="6" s="1"/>
  <c r="BD692" i="6"/>
  <c r="BE692" i="6"/>
  <c r="BF692" i="6"/>
  <c r="BG692" i="6"/>
  <c r="BH692" i="6"/>
  <c r="BI692" i="6"/>
  <c r="BJ692" i="6"/>
  <c r="BK692" i="6"/>
  <c r="BL692" i="6"/>
  <c r="BM692" i="6"/>
  <c r="BN692" i="6"/>
  <c r="BO692" i="6"/>
  <c r="BP692" i="6"/>
  <c r="BQ692" i="6"/>
  <c r="BR692" i="6"/>
  <c r="BS692" i="6"/>
  <c r="BT692" i="6"/>
  <c r="BU692" i="6"/>
  <c r="BV692" i="6"/>
  <c r="BW692" i="6"/>
  <c r="BX692" i="6"/>
  <c r="BY692" i="6"/>
  <c r="BZ692" i="6"/>
  <c r="BB693" i="6"/>
  <c r="BC693" i="6" s="1"/>
  <c r="BD693" i="6"/>
  <c r="BE693" i="6"/>
  <c r="BF693" i="6"/>
  <c r="BG693" i="6"/>
  <c r="BH693" i="6"/>
  <c r="BI693" i="6"/>
  <c r="BJ693" i="6"/>
  <c r="BK693" i="6"/>
  <c r="BL693" i="6"/>
  <c r="BM693" i="6"/>
  <c r="BN693" i="6"/>
  <c r="BO693" i="6"/>
  <c r="BP693" i="6"/>
  <c r="BQ693" i="6"/>
  <c r="BR693" i="6"/>
  <c r="BS693" i="6"/>
  <c r="BT693" i="6"/>
  <c r="BU693" i="6"/>
  <c r="BV693" i="6"/>
  <c r="BW693" i="6"/>
  <c r="BX693" i="6"/>
  <c r="BY693" i="6"/>
  <c r="BZ693" i="6"/>
  <c r="BB694" i="6"/>
  <c r="BC694" i="6" s="1"/>
  <c r="BD694" i="6"/>
  <c r="BE694" i="6"/>
  <c r="BF694" i="6"/>
  <c r="BG694" i="6"/>
  <c r="BH694" i="6"/>
  <c r="BI694" i="6"/>
  <c r="BJ694" i="6"/>
  <c r="BK694" i="6"/>
  <c r="BL694" i="6"/>
  <c r="BM694" i="6"/>
  <c r="BN694" i="6"/>
  <c r="BO694" i="6"/>
  <c r="BP694" i="6"/>
  <c r="BQ694" i="6"/>
  <c r="BR694" i="6"/>
  <c r="BS694" i="6"/>
  <c r="BT694" i="6"/>
  <c r="BU694" i="6"/>
  <c r="BV694" i="6"/>
  <c r="BW694" i="6"/>
  <c r="BX694" i="6"/>
  <c r="BY694" i="6"/>
  <c r="BZ694" i="6"/>
  <c r="BB695" i="6"/>
  <c r="BC695" i="6" s="1"/>
  <c r="BD695" i="6"/>
  <c r="BE695" i="6"/>
  <c r="BF695" i="6"/>
  <c r="BG695" i="6"/>
  <c r="BH695" i="6"/>
  <c r="BI695" i="6"/>
  <c r="BJ695" i="6"/>
  <c r="BK695" i="6"/>
  <c r="BL695" i="6"/>
  <c r="BM695" i="6"/>
  <c r="BN695" i="6"/>
  <c r="BO695" i="6"/>
  <c r="BP695" i="6"/>
  <c r="BQ695" i="6"/>
  <c r="BR695" i="6"/>
  <c r="BS695" i="6"/>
  <c r="BT695" i="6"/>
  <c r="BU695" i="6"/>
  <c r="BV695" i="6"/>
  <c r="BW695" i="6"/>
  <c r="BX695" i="6"/>
  <c r="BY695" i="6"/>
  <c r="BZ695" i="6"/>
  <c r="BB696" i="6"/>
  <c r="BC696" i="6" s="1"/>
  <c r="BD696" i="6"/>
  <c r="BE696" i="6"/>
  <c r="BF696" i="6"/>
  <c r="BG696" i="6"/>
  <c r="BH696" i="6"/>
  <c r="BI696" i="6"/>
  <c r="BJ696" i="6"/>
  <c r="BK696" i="6"/>
  <c r="BL696" i="6"/>
  <c r="BM696" i="6"/>
  <c r="BN696" i="6"/>
  <c r="BO696" i="6"/>
  <c r="BP696" i="6"/>
  <c r="BQ696" i="6"/>
  <c r="BR696" i="6"/>
  <c r="BS696" i="6"/>
  <c r="BT696" i="6"/>
  <c r="BU696" i="6"/>
  <c r="BV696" i="6"/>
  <c r="BW696" i="6"/>
  <c r="BX696" i="6"/>
  <c r="BY696" i="6"/>
  <c r="BZ696" i="6"/>
  <c r="BB697" i="6"/>
  <c r="BC697" i="6"/>
  <c r="BD697" i="6"/>
  <c r="BE697" i="6"/>
  <c r="BF697" i="6"/>
  <c r="BG697" i="6"/>
  <c r="BH697" i="6"/>
  <c r="BI697" i="6"/>
  <c r="BJ697" i="6"/>
  <c r="BK697" i="6"/>
  <c r="BL697" i="6"/>
  <c r="BM697" i="6"/>
  <c r="BN697" i="6"/>
  <c r="BO697" i="6"/>
  <c r="BP697" i="6"/>
  <c r="BQ697" i="6"/>
  <c r="BR697" i="6"/>
  <c r="BS697" i="6"/>
  <c r="BT697" i="6"/>
  <c r="BU697" i="6"/>
  <c r="BV697" i="6"/>
  <c r="BW697" i="6"/>
  <c r="BX697" i="6"/>
  <c r="BY697" i="6"/>
  <c r="BZ697" i="6"/>
  <c r="BB698" i="6"/>
  <c r="BC698" i="6" s="1"/>
  <c r="BD698" i="6"/>
  <c r="BE698" i="6"/>
  <c r="BF698" i="6"/>
  <c r="BG698" i="6"/>
  <c r="BH698" i="6"/>
  <c r="BI698" i="6"/>
  <c r="BJ698" i="6"/>
  <c r="BK698" i="6"/>
  <c r="BL698" i="6"/>
  <c r="BM698" i="6"/>
  <c r="BN698" i="6"/>
  <c r="BO698" i="6"/>
  <c r="BP698" i="6"/>
  <c r="BQ698" i="6"/>
  <c r="BR698" i="6"/>
  <c r="BS698" i="6"/>
  <c r="BT698" i="6"/>
  <c r="BU698" i="6"/>
  <c r="BV698" i="6"/>
  <c r="BW698" i="6"/>
  <c r="BX698" i="6"/>
  <c r="BY698" i="6"/>
  <c r="BZ698" i="6"/>
  <c r="CA698" i="6"/>
  <c r="CB698" i="6"/>
  <c r="CC698" i="6"/>
  <c r="CD698" i="6"/>
  <c r="CE698" i="6"/>
  <c r="CF698" i="6"/>
  <c r="CG698" i="6"/>
  <c r="CH698" i="6"/>
  <c r="CI698" i="6"/>
  <c r="CJ698" i="6"/>
  <c r="CK698" i="6"/>
  <c r="CL698" i="6"/>
  <c r="CM698" i="6"/>
  <c r="CN698" i="6"/>
  <c r="CO698" i="6"/>
  <c r="CP698" i="6"/>
  <c r="CQ698" i="6"/>
  <c r="CR698" i="6"/>
  <c r="CS698" i="6"/>
  <c r="CT698" i="6"/>
  <c r="CU698" i="6"/>
  <c r="CV698" i="6"/>
  <c r="BB699" i="6"/>
  <c r="BC699" i="6" s="1"/>
  <c r="BD699" i="6"/>
  <c r="BE699" i="6"/>
  <c r="BF699" i="6"/>
  <c r="BG699" i="6"/>
  <c r="BH699" i="6"/>
  <c r="BI699" i="6"/>
  <c r="BJ699" i="6"/>
  <c r="BK699" i="6"/>
  <c r="BL699" i="6"/>
  <c r="BM699" i="6"/>
  <c r="BN699" i="6"/>
  <c r="BO699" i="6"/>
  <c r="BP699" i="6"/>
  <c r="BQ699" i="6"/>
  <c r="BR699" i="6"/>
  <c r="BS699" i="6"/>
  <c r="BT699" i="6"/>
  <c r="BU699" i="6"/>
  <c r="BV699" i="6"/>
  <c r="BW699" i="6"/>
  <c r="BX699" i="6"/>
  <c r="BY699" i="6"/>
  <c r="BZ699" i="6"/>
  <c r="CA699" i="6"/>
  <c r="CB699" i="6"/>
  <c r="CC699" i="6"/>
  <c r="CD699" i="6"/>
  <c r="CE699" i="6"/>
  <c r="CF699" i="6"/>
  <c r="CG699" i="6"/>
  <c r="CH699" i="6"/>
  <c r="CI699" i="6"/>
  <c r="CJ699" i="6"/>
  <c r="CK699" i="6"/>
  <c r="CL699" i="6"/>
  <c r="CM699" i="6"/>
  <c r="CN699" i="6"/>
  <c r="CO699" i="6"/>
  <c r="CP699" i="6"/>
  <c r="CQ699" i="6"/>
  <c r="CR699" i="6"/>
  <c r="CS699" i="6"/>
  <c r="CT699" i="6"/>
  <c r="CU699" i="6"/>
  <c r="CV699" i="6"/>
  <c r="BB700" i="6"/>
  <c r="BC700" i="6" s="1"/>
  <c r="BD700" i="6"/>
  <c r="BE700" i="6"/>
  <c r="BF700" i="6"/>
  <c r="BG700" i="6"/>
  <c r="BH700" i="6"/>
  <c r="BI700" i="6"/>
  <c r="BJ700" i="6"/>
  <c r="BK700" i="6"/>
  <c r="BL700" i="6"/>
  <c r="BM700" i="6"/>
  <c r="BN700" i="6"/>
  <c r="BO700" i="6"/>
  <c r="BP700" i="6"/>
  <c r="BQ700" i="6"/>
  <c r="BR700" i="6"/>
  <c r="BS700" i="6"/>
  <c r="BT700" i="6"/>
  <c r="BU700" i="6"/>
  <c r="BV700" i="6"/>
  <c r="BW700" i="6"/>
  <c r="BX700" i="6"/>
  <c r="BY700" i="6"/>
  <c r="BZ700" i="6"/>
  <c r="CA700" i="6"/>
  <c r="CB700" i="6"/>
  <c r="CC700" i="6"/>
  <c r="CD700" i="6"/>
  <c r="CE700" i="6"/>
  <c r="CF700" i="6"/>
  <c r="CG700" i="6"/>
  <c r="CH700" i="6"/>
  <c r="CI700" i="6"/>
  <c r="CJ700" i="6"/>
  <c r="CK700" i="6"/>
  <c r="CL700" i="6"/>
  <c r="CM700" i="6"/>
  <c r="CN700" i="6"/>
  <c r="CO700" i="6"/>
  <c r="CP700" i="6"/>
  <c r="CQ700" i="6"/>
  <c r="CR700" i="6"/>
  <c r="CS700" i="6"/>
  <c r="CT700" i="6"/>
  <c r="CU700" i="6"/>
  <c r="CV700" i="6"/>
  <c r="BB701" i="6"/>
  <c r="BC701" i="6" s="1"/>
  <c r="BD701" i="6"/>
  <c r="BE701" i="6"/>
  <c r="BF701" i="6"/>
  <c r="BG701" i="6"/>
  <c r="BH701" i="6"/>
  <c r="BI701" i="6"/>
  <c r="BJ701" i="6"/>
  <c r="BK701" i="6"/>
  <c r="BL701" i="6"/>
  <c r="BM701" i="6"/>
  <c r="BN701" i="6"/>
  <c r="BO701" i="6"/>
  <c r="BP701" i="6"/>
  <c r="BQ701" i="6"/>
  <c r="BR701" i="6"/>
  <c r="BS701" i="6"/>
  <c r="BT701" i="6"/>
  <c r="BU701" i="6"/>
  <c r="BV701" i="6"/>
  <c r="BW701" i="6"/>
  <c r="BX701" i="6"/>
  <c r="BY701" i="6"/>
  <c r="BZ701" i="6"/>
  <c r="CA701" i="6"/>
  <c r="CB701" i="6"/>
  <c r="CC701" i="6"/>
  <c r="CD701" i="6"/>
  <c r="CE701" i="6"/>
  <c r="CF701" i="6"/>
  <c r="CG701" i="6"/>
  <c r="CH701" i="6"/>
  <c r="CI701" i="6"/>
  <c r="CJ701" i="6"/>
  <c r="CK701" i="6"/>
  <c r="CL701" i="6"/>
  <c r="CM701" i="6"/>
  <c r="CN701" i="6"/>
  <c r="CO701" i="6"/>
  <c r="CP701" i="6"/>
  <c r="CQ701" i="6"/>
  <c r="CR701" i="6"/>
  <c r="CS701" i="6"/>
  <c r="CT701" i="6"/>
  <c r="CU701" i="6"/>
  <c r="CV701" i="6"/>
  <c r="BB702" i="6"/>
  <c r="BC702" i="6"/>
  <c r="BD702" i="6"/>
  <c r="BE702" i="6"/>
  <c r="BF702" i="6"/>
  <c r="BG702" i="6"/>
  <c r="BH702" i="6"/>
  <c r="BI702" i="6"/>
  <c r="BJ702" i="6"/>
  <c r="BK702" i="6"/>
  <c r="BL702" i="6"/>
  <c r="BM702" i="6"/>
  <c r="BN702" i="6"/>
  <c r="BO702" i="6"/>
  <c r="BP702" i="6"/>
  <c r="BQ702" i="6"/>
  <c r="BR702" i="6"/>
  <c r="BS702" i="6"/>
  <c r="BT702" i="6"/>
  <c r="BU702" i="6"/>
  <c r="BV702" i="6"/>
  <c r="BW702" i="6"/>
  <c r="BX702" i="6"/>
  <c r="BY702" i="6"/>
  <c r="BZ702" i="6"/>
  <c r="CN702" i="6"/>
  <c r="BB703" i="6"/>
  <c r="BC703" i="6"/>
  <c r="BD703" i="6"/>
  <c r="BE703" i="6"/>
  <c r="BF703" i="6"/>
  <c r="BG703" i="6"/>
  <c r="BH703" i="6"/>
  <c r="BI703" i="6"/>
  <c r="BJ703" i="6"/>
  <c r="BK703" i="6"/>
  <c r="BL703" i="6"/>
  <c r="BM703" i="6"/>
  <c r="BN703" i="6"/>
  <c r="BO703" i="6"/>
  <c r="BP703" i="6"/>
  <c r="BQ703" i="6"/>
  <c r="BR703" i="6"/>
  <c r="BS703" i="6"/>
  <c r="BT703" i="6"/>
  <c r="BU703" i="6"/>
  <c r="BV703" i="6"/>
  <c r="BW703" i="6"/>
  <c r="BX703" i="6"/>
  <c r="BY703" i="6"/>
  <c r="BZ703" i="6"/>
  <c r="BB704" i="6"/>
  <c r="BC704" i="6" s="1"/>
  <c r="BD704" i="6"/>
  <c r="BE704" i="6"/>
  <c r="BF704" i="6"/>
  <c r="BG704" i="6"/>
  <c r="BH704" i="6"/>
  <c r="BI704" i="6"/>
  <c r="BJ704" i="6"/>
  <c r="BK704" i="6"/>
  <c r="BL704" i="6"/>
  <c r="BM704" i="6"/>
  <c r="BN704" i="6"/>
  <c r="BO704" i="6"/>
  <c r="BP704" i="6"/>
  <c r="BQ704" i="6"/>
  <c r="BR704" i="6"/>
  <c r="BS704" i="6"/>
  <c r="BT704" i="6"/>
  <c r="BU704" i="6"/>
  <c r="BV704" i="6"/>
  <c r="BW704" i="6"/>
  <c r="BX704" i="6"/>
  <c r="BY704" i="6"/>
  <c r="BZ704" i="6"/>
  <c r="BB705" i="6"/>
  <c r="BC705" i="6"/>
  <c r="BD705" i="6"/>
  <c r="BE705" i="6"/>
  <c r="BF705" i="6"/>
  <c r="BG705" i="6"/>
  <c r="BH705" i="6"/>
  <c r="BI705" i="6"/>
  <c r="BJ705" i="6"/>
  <c r="BK705" i="6"/>
  <c r="BL705" i="6"/>
  <c r="BM705" i="6"/>
  <c r="BN705" i="6"/>
  <c r="BO705" i="6"/>
  <c r="BP705" i="6"/>
  <c r="BQ705" i="6"/>
  <c r="BR705" i="6"/>
  <c r="BS705" i="6"/>
  <c r="BT705" i="6"/>
  <c r="BU705" i="6"/>
  <c r="BV705" i="6"/>
  <c r="BW705" i="6"/>
  <c r="BX705" i="6"/>
  <c r="BY705" i="6"/>
  <c r="BZ705" i="6"/>
  <c r="BB706" i="6"/>
  <c r="BC706" i="6" s="1"/>
  <c r="BD706" i="6"/>
  <c r="BE706" i="6"/>
  <c r="BF706" i="6"/>
  <c r="BG706" i="6"/>
  <c r="BH706" i="6"/>
  <c r="BI706" i="6"/>
  <c r="BJ706" i="6"/>
  <c r="BK706" i="6"/>
  <c r="BL706" i="6"/>
  <c r="BM706" i="6"/>
  <c r="BN706" i="6"/>
  <c r="BO706" i="6"/>
  <c r="BP706" i="6"/>
  <c r="BQ706" i="6"/>
  <c r="BR706" i="6"/>
  <c r="BS706" i="6"/>
  <c r="BT706" i="6"/>
  <c r="BU706" i="6"/>
  <c r="BV706" i="6"/>
  <c r="BW706" i="6"/>
  <c r="BX706" i="6"/>
  <c r="BY706" i="6"/>
  <c r="BZ706" i="6"/>
  <c r="BB707" i="6"/>
  <c r="BC707" i="6" s="1"/>
  <c r="BD707" i="6"/>
  <c r="BE707" i="6"/>
  <c r="BF707" i="6"/>
  <c r="BG707" i="6"/>
  <c r="BH707" i="6"/>
  <c r="BI707" i="6"/>
  <c r="BJ707" i="6"/>
  <c r="BK707" i="6"/>
  <c r="BL707" i="6"/>
  <c r="BM707" i="6"/>
  <c r="BN707" i="6"/>
  <c r="BO707" i="6"/>
  <c r="BP707" i="6"/>
  <c r="BQ707" i="6"/>
  <c r="BR707" i="6"/>
  <c r="BS707" i="6"/>
  <c r="BT707" i="6"/>
  <c r="BU707" i="6"/>
  <c r="BV707" i="6"/>
  <c r="BW707" i="6"/>
  <c r="BX707" i="6"/>
  <c r="BY707" i="6"/>
  <c r="BZ707" i="6"/>
  <c r="BB708" i="6"/>
  <c r="BC708" i="6" s="1"/>
  <c r="BD708" i="6"/>
  <c r="BE708" i="6"/>
  <c r="BF708" i="6"/>
  <c r="BG708" i="6"/>
  <c r="BH708" i="6"/>
  <c r="BI708" i="6"/>
  <c r="BJ708" i="6"/>
  <c r="BK708" i="6"/>
  <c r="BL708" i="6"/>
  <c r="BM708" i="6"/>
  <c r="BN708" i="6"/>
  <c r="BO708" i="6"/>
  <c r="BP708" i="6"/>
  <c r="BQ708" i="6"/>
  <c r="BR708" i="6"/>
  <c r="BS708" i="6"/>
  <c r="BT708" i="6"/>
  <c r="BU708" i="6"/>
  <c r="BV708" i="6"/>
  <c r="BW708" i="6"/>
  <c r="BX708" i="6"/>
  <c r="BY708" i="6"/>
  <c r="BZ708" i="6"/>
  <c r="CN708" i="6"/>
  <c r="BB709" i="6"/>
  <c r="BC709" i="6"/>
  <c r="BD709" i="6"/>
  <c r="BE709" i="6"/>
  <c r="BF709" i="6"/>
  <c r="BG709" i="6"/>
  <c r="BH709" i="6"/>
  <c r="BI709" i="6"/>
  <c r="BJ709" i="6"/>
  <c r="BK709" i="6"/>
  <c r="BL709" i="6"/>
  <c r="BM709" i="6"/>
  <c r="BN709" i="6"/>
  <c r="BO709" i="6"/>
  <c r="BP709" i="6"/>
  <c r="BQ709" i="6"/>
  <c r="BR709" i="6"/>
  <c r="BS709" i="6"/>
  <c r="BT709" i="6"/>
  <c r="BU709" i="6"/>
  <c r="BV709" i="6"/>
  <c r="BW709" i="6"/>
  <c r="BX709" i="6"/>
  <c r="BY709" i="6"/>
  <c r="BZ709" i="6"/>
  <c r="BB710" i="6"/>
  <c r="BC710" i="6" s="1"/>
  <c r="BD710" i="6"/>
  <c r="BE710" i="6"/>
  <c r="BF710" i="6"/>
  <c r="BG710" i="6"/>
  <c r="BH710" i="6"/>
  <c r="BI710" i="6"/>
  <c r="BJ710" i="6"/>
  <c r="BK710" i="6"/>
  <c r="BL710" i="6"/>
  <c r="BM710" i="6"/>
  <c r="BN710" i="6"/>
  <c r="BO710" i="6"/>
  <c r="BP710" i="6"/>
  <c r="BQ710" i="6"/>
  <c r="BR710" i="6"/>
  <c r="BS710" i="6"/>
  <c r="BT710" i="6"/>
  <c r="BU710" i="6"/>
  <c r="BV710" i="6"/>
  <c r="BW710" i="6"/>
  <c r="BX710" i="6"/>
  <c r="BY710" i="6"/>
  <c r="BZ710" i="6"/>
  <c r="BB711" i="6"/>
  <c r="BC711" i="6" s="1"/>
  <c r="BD711" i="6"/>
  <c r="BE711" i="6"/>
  <c r="BF711" i="6"/>
  <c r="BG711" i="6"/>
  <c r="BH711" i="6"/>
  <c r="BI711" i="6"/>
  <c r="BJ711" i="6"/>
  <c r="BK711" i="6"/>
  <c r="BL711" i="6"/>
  <c r="BM711" i="6"/>
  <c r="BN711" i="6"/>
  <c r="BO711" i="6"/>
  <c r="BP711" i="6"/>
  <c r="BQ711" i="6"/>
  <c r="BR711" i="6"/>
  <c r="BS711" i="6"/>
  <c r="BT711" i="6"/>
  <c r="BU711" i="6"/>
  <c r="BV711" i="6"/>
  <c r="BW711" i="6"/>
  <c r="BX711" i="6"/>
  <c r="BY711" i="6"/>
  <c r="BZ711" i="6"/>
  <c r="BB712" i="6"/>
  <c r="BC712" i="6" s="1"/>
  <c r="BD712" i="6"/>
  <c r="BE712" i="6"/>
  <c r="BF712" i="6"/>
  <c r="BG712" i="6"/>
  <c r="BH712" i="6"/>
  <c r="BI712" i="6"/>
  <c r="BJ712" i="6"/>
  <c r="BK712" i="6"/>
  <c r="BL712" i="6"/>
  <c r="BM712" i="6"/>
  <c r="BN712" i="6"/>
  <c r="BO712" i="6"/>
  <c r="BP712" i="6"/>
  <c r="BQ712" i="6"/>
  <c r="BR712" i="6"/>
  <c r="BS712" i="6"/>
  <c r="BT712" i="6"/>
  <c r="BU712" i="6"/>
  <c r="BV712" i="6"/>
  <c r="BW712" i="6"/>
  <c r="BX712" i="6"/>
  <c r="BY712" i="6"/>
  <c r="BZ712" i="6"/>
  <c r="BB713" i="6"/>
  <c r="BC713" i="6"/>
  <c r="BD713" i="6"/>
  <c r="BE713" i="6"/>
  <c r="BF713" i="6"/>
  <c r="BG713" i="6"/>
  <c r="BH713" i="6"/>
  <c r="BI713" i="6"/>
  <c r="BJ713" i="6"/>
  <c r="BK713" i="6"/>
  <c r="BL713" i="6"/>
  <c r="BM713" i="6"/>
  <c r="BN713" i="6"/>
  <c r="BO713" i="6"/>
  <c r="BP713" i="6"/>
  <c r="BQ713" i="6"/>
  <c r="BR713" i="6"/>
  <c r="BS713" i="6"/>
  <c r="BT713" i="6"/>
  <c r="BU713" i="6"/>
  <c r="BV713" i="6"/>
  <c r="BW713" i="6"/>
  <c r="BX713" i="6"/>
  <c r="BY713" i="6"/>
  <c r="BZ713" i="6"/>
  <c r="BB714" i="6"/>
  <c r="BC714" i="6" s="1"/>
  <c r="BD714" i="6"/>
  <c r="BE714" i="6"/>
  <c r="BF714" i="6"/>
  <c r="BG714" i="6"/>
  <c r="BH714" i="6"/>
  <c r="BI714" i="6"/>
  <c r="BJ714" i="6"/>
  <c r="BK714" i="6"/>
  <c r="BL714" i="6"/>
  <c r="BM714" i="6"/>
  <c r="BN714" i="6"/>
  <c r="BO714" i="6"/>
  <c r="BP714" i="6"/>
  <c r="BQ714" i="6"/>
  <c r="BR714" i="6"/>
  <c r="BS714" i="6"/>
  <c r="BT714" i="6"/>
  <c r="BU714" i="6"/>
  <c r="BV714" i="6"/>
  <c r="BW714" i="6"/>
  <c r="BX714" i="6"/>
  <c r="BY714" i="6"/>
  <c r="BZ714" i="6"/>
  <c r="CN714" i="6"/>
  <c r="BB715" i="6"/>
  <c r="BC715" i="6"/>
  <c r="BD715" i="6"/>
  <c r="BE715" i="6"/>
  <c r="BF715" i="6"/>
  <c r="BG715" i="6"/>
  <c r="BH715" i="6"/>
  <c r="BI715" i="6"/>
  <c r="BJ715" i="6"/>
  <c r="BK715" i="6"/>
  <c r="BL715" i="6"/>
  <c r="BM715" i="6"/>
  <c r="BN715" i="6"/>
  <c r="BO715" i="6"/>
  <c r="BP715" i="6"/>
  <c r="BQ715" i="6"/>
  <c r="BR715" i="6"/>
  <c r="BS715" i="6"/>
  <c r="BT715" i="6"/>
  <c r="BU715" i="6"/>
  <c r="BV715" i="6"/>
  <c r="BW715" i="6"/>
  <c r="BX715" i="6"/>
  <c r="BY715" i="6"/>
  <c r="BZ715" i="6"/>
  <c r="CA715" i="6"/>
  <c r="CB715" i="6"/>
  <c r="CC715" i="6"/>
  <c r="CD715" i="6"/>
  <c r="CE715" i="6"/>
  <c r="CF715" i="6"/>
  <c r="CG715" i="6"/>
  <c r="CH715" i="6"/>
  <c r="CI715" i="6"/>
  <c r="CJ715" i="6"/>
  <c r="CK715" i="6"/>
  <c r="CL715" i="6"/>
  <c r="CM715" i="6"/>
  <c r="CN715" i="6"/>
  <c r="CO715" i="6"/>
  <c r="CP715" i="6"/>
  <c r="CQ715" i="6"/>
  <c r="CR715" i="6"/>
  <c r="CS715" i="6"/>
  <c r="CT715" i="6"/>
  <c r="CU715" i="6"/>
  <c r="CV715" i="6"/>
  <c r="BB716" i="6"/>
  <c r="BC716" i="6" s="1"/>
  <c r="BD716" i="6"/>
  <c r="BE716" i="6"/>
  <c r="BF716" i="6"/>
  <c r="BG716" i="6"/>
  <c r="BH716" i="6"/>
  <c r="BI716" i="6"/>
  <c r="BJ716" i="6"/>
  <c r="BK716" i="6"/>
  <c r="BL716" i="6"/>
  <c r="BM716" i="6"/>
  <c r="BN716" i="6"/>
  <c r="BO716" i="6"/>
  <c r="BP716" i="6"/>
  <c r="BQ716" i="6"/>
  <c r="BR716" i="6"/>
  <c r="BS716" i="6"/>
  <c r="BT716" i="6"/>
  <c r="BU716" i="6"/>
  <c r="BV716" i="6"/>
  <c r="BW716" i="6"/>
  <c r="BX716" i="6"/>
  <c r="BY716" i="6"/>
  <c r="BZ716" i="6"/>
  <c r="CA716" i="6"/>
  <c r="CB716" i="6"/>
  <c r="CC716" i="6"/>
  <c r="CD716" i="6"/>
  <c r="CE716" i="6"/>
  <c r="CF716" i="6"/>
  <c r="CG716" i="6"/>
  <c r="CH716" i="6"/>
  <c r="CI716" i="6"/>
  <c r="CJ716" i="6"/>
  <c r="CK716" i="6"/>
  <c r="CL716" i="6"/>
  <c r="CM716" i="6"/>
  <c r="CN716" i="6"/>
  <c r="CO716" i="6"/>
  <c r="CP716" i="6"/>
  <c r="CQ716" i="6"/>
  <c r="CR716" i="6"/>
  <c r="CS716" i="6"/>
  <c r="CT716" i="6"/>
  <c r="CU716" i="6"/>
  <c r="CV716" i="6"/>
  <c r="BB717" i="6"/>
  <c r="BC717" i="6"/>
  <c r="BD717" i="6"/>
  <c r="BE717" i="6"/>
  <c r="BF717" i="6"/>
  <c r="BG717" i="6"/>
  <c r="BH717" i="6"/>
  <c r="BI717" i="6"/>
  <c r="BJ717" i="6"/>
  <c r="BK717" i="6"/>
  <c r="BL717" i="6"/>
  <c r="BM717" i="6"/>
  <c r="BN717" i="6"/>
  <c r="BO717" i="6"/>
  <c r="BP717" i="6"/>
  <c r="BQ717" i="6"/>
  <c r="BR717" i="6"/>
  <c r="BS717" i="6"/>
  <c r="BT717" i="6"/>
  <c r="BU717" i="6"/>
  <c r="BV717" i="6"/>
  <c r="BW717" i="6"/>
  <c r="BX717" i="6"/>
  <c r="BY717" i="6"/>
  <c r="BZ717" i="6"/>
  <c r="CA717" i="6"/>
  <c r="CB717" i="6"/>
  <c r="CC717" i="6"/>
  <c r="CD717" i="6"/>
  <c r="CE717" i="6"/>
  <c r="CF717" i="6"/>
  <c r="CG717" i="6"/>
  <c r="CH717" i="6"/>
  <c r="CI717" i="6"/>
  <c r="CJ717" i="6"/>
  <c r="CK717" i="6"/>
  <c r="CL717" i="6"/>
  <c r="CM717" i="6"/>
  <c r="CN717" i="6"/>
  <c r="CO717" i="6"/>
  <c r="CP717" i="6"/>
  <c r="CQ717" i="6"/>
  <c r="CR717" i="6"/>
  <c r="CS717" i="6"/>
  <c r="CT717" i="6"/>
  <c r="CU717" i="6"/>
  <c r="CV717" i="6"/>
  <c r="BB718" i="6"/>
  <c r="BC718" i="6" s="1"/>
  <c r="BD718" i="6"/>
  <c r="BE718" i="6"/>
  <c r="BF718" i="6"/>
  <c r="BG718" i="6"/>
  <c r="BH718" i="6"/>
  <c r="BI718" i="6"/>
  <c r="BJ718" i="6"/>
  <c r="BK718" i="6"/>
  <c r="BL718" i="6"/>
  <c r="BM718" i="6"/>
  <c r="BN718" i="6"/>
  <c r="BO718" i="6"/>
  <c r="BP718" i="6"/>
  <c r="BQ718" i="6"/>
  <c r="BR718" i="6"/>
  <c r="BS718" i="6"/>
  <c r="BT718" i="6"/>
  <c r="BU718" i="6"/>
  <c r="BV718" i="6"/>
  <c r="BW718" i="6"/>
  <c r="BX718" i="6"/>
  <c r="BY718" i="6"/>
  <c r="BZ718" i="6"/>
  <c r="CA718" i="6"/>
  <c r="CB718" i="6"/>
  <c r="CC718" i="6"/>
  <c r="CD718" i="6"/>
  <c r="CE718" i="6"/>
  <c r="CF718" i="6"/>
  <c r="CG718" i="6"/>
  <c r="CH718" i="6"/>
  <c r="CI718" i="6"/>
  <c r="CJ718" i="6"/>
  <c r="CK718" i="6"/>
  <c r="CL718" i="6"/>
  <c r="CM718" i="6"/>
  <c r="CN718" i="6"/>
  <c r="CO718" i="6"/>
  <c r="CP718" i="6"/>
  <c r="CQ718" i="6"/>
  <c r="CR718" i="6"/>
  <c r="CS718" i="6"/>
  <c r="CT718" i="6"/>
  <c r="CU718" i="6"/>
  <c r="CV718" i="6"/>
  <c r="BB719" i="6"/>
  <c r="BC719" i="6"/>
  <c r="BD719" i="6"/>
  <c r="BE719" i="6"/>
  <c r="BF719" i="6"/>
  <c r="BG719" i="6"/>
  <c r="BH719" i="6"/>
  <c r="BI719" i="6"/>
  <c r="BJ719" i="6"/>
  <c r="BK719" i="6"/>
  <c r="BL719" i="6"/>
  <c r="BM719" i="6"/>
  <c r="BN719" i="6"/>
  <c r="BO719" i="6"/>
  <c r="BP719" i="6"/>
  <c r="BQ719" i="6"/>
  <c r="BR719" i="6"/>
  <c r="BS719" i="6"/>
  <c r="BT719" i="6"/>
  <c r="BU719" i="6"/>
  <c r="BV719" i="6"/>
  <c r="BW719" i="6"/>
  <c r="BX719" i="6"/>
  <c r="BY719" i="6"/>
  <c r="BZ719" i="6"/>
  <c r="CA719" i="6"/>
  <c r="CB719" i="6"/>
  <c r="CC719" i="6"/>
  <c r="CD719" i="6"/>
  <c r="CE719" i="6"/>
  <c r="CF719" i="6"/>
  <c r="CG719" i="6"/>
  <c r="CH719" i="6"/>
  <c r="CI719" i="6"/>
  <c r="CJ719" i="6"/>
  <c r="CK719" i="6"/>
  <c r="CL719" i="6"/>
  <c r="CM719" i="6"/>
  <c r="CN719" i="6"/>
  <c r="CO719" i="6"/>
  <c r="CP719" i="6"/>
  <c r="CQ719" i="6"/>
  <c r="CR719" i="6"/>
  <c r="CS719" i="6"/>
  <c r="CT719" i="6"/>
  <c r="CU719" i="6"/>
  <c r="CV719" i="6"/>
  <c r="BB720" i="6"/>
  <c r="BC720" i="6" s="1"/>
  <c r="BD720" i="6"/>
  <c r="BE720" i="6"/>
  <c r="BF720" i="6"/>
  <c r="BG720" i="6"/>
  <c r="BH720" i="6"/>
  <c r="BI720" i="6"/>
  <c r="BJ720" i="6"/>
  <c r="BK720" i="6"/>
  <c r="BL720" i="6"/>
  <c r="BM720" i="6"/>
  <c r="BN720" i="6"/>
  <c r="BO720" i="6"/>
  <c r="BP720" i="6"/>
  <c r="BQ720" i="6"/>
  <c r="BR720" i="6"/>
  <c r="BS720" i="6"/>
  <c r="BT720" i="6"/>
  <c r="BU720" i="6"/>
  <c r="BV720" i="6"/>
  <c r="BW720" i="6"/>
  <c r="BX720" i="6"/>
  <c r="BY720" i="6"/>
  <c r="BZ720" i="6"/>
  <c r="CA720" i="6"/>
  <c r="CB720" i="6"/>
  <c r="CC720" i="6"/>
  <c r="CD720" i="6"/>
  <c r="CE720" i="6"/>
  <c r="CF720" i="6"/>
  <c r="CG720" i="6"/>
  <c r="CH720" i="6"/>
  <c r="CI720" i="6"/>
  <c r="CJ720" i="6"/>
  <c r="CK720" i="6"/>
  <c r="CL720" i="6"/>
  <c r="CM720" i="6"/>
  <c r="CN720" i="6"/>
  <c r="CO720" i="6"/>
  <c r="CP720" i="6"/>
  <c r="CQ720" i="6"/>
  <c r="CR720" i="6"/>
  <c r="CS720" i="6"/>
  <c r="CT720" i="6"/>
  <c r="CU720" i="6"/>
  <c r="CV720" i="6"/>
  <c r="BB721" i="6"/>
  <c r="BC721" i="6"/>
  <c r="BD721" i="6"/>
  <c r="BE721" i="6"/>
  <c r="BF721" i="6"/>
  <c r="BG721" i="6"/>
  <c r="BH721" i="6"/>
  <c r="BI721" i="6"/>
  <c r="BJ721" i="6"/>
  <c r="BK721" i="6"/>
  <c r="BL721" i="6"/>
  <c r="BM721" i="6"/>
  <c r="BN721" i="6"/>
  <c r="BO721" i="6"/>
  <c r="BP721" i="6"/>
  <c r="BQ721" i="6"/>
  <c r="BR721" i="6"/>
  <c r="BS721" i="6"/>
  <c r="BT721" i="6"/>
  <c r="BU721" i="6"/>
  <c r="BV721" i="6"/>
  <c r="BW721" i="6"/>
  <c r="BX721" i="6"/>
  <c r="BY721" i="6"/>
  <c r="BZ721" i="6"/>
  <c r="CA721" i="6"/>
  <c r="CB721" i="6"/>
  <c r="CC721" i="6"/>
  <c r="CD721" i="6"/>
  <c r="CE721" i="6"/>
  <c r="CF721" i="6"/>
  <c r="CG721" i="6"/>
  <c r="CH721" i="6"/>
  <c r="CI721" i="6"/>
  <c r="CJ721" i="6"/>
  <c r="CK721" i="6"/>
  <c r="CL721" i="6"/>
  <c r="CM721" i="6"/>
  <c r="CN721" i="6"/>
  <c r="CO721" i="6"/>
  <c r="CP721" i="6"/>
  <c r="CQ721" i="6"/>
  <c r="CR721" i="6"/>
  <c r="CS721" i="6"/>
  <c r="CT721" i="6"/>
  <c r="CU721" i="6"/>
  <c r="CV721" i="6"/>
  <c r="BB722" i="6"/>
  <c r="BC722" i="6" s="1"/>
  <c r="BD722" i="6"/>
  <c r="BE722" i="6"/>
  <c r="BF722" i="6"/>
  <c r="BG722" i="6"/>
  <c r="BH722" i="6"/>
  <c r="BI722" i="6"/>
  <c r="BJ722" i="6"/>
  <c r="BK722" i="6"/>
  <c r="BL722" i="6"/>
  <c r="BM722" i="6"/>
  <c r="BN722" i="6"/>
  <c r="BO722" i="6"/>
  <c r="BP722" i="6"/>
  <c r="BQ722" i="6"/>
  <c r="BR722" i="6"/>
  <c r="BS722" i="6"/>
  <c r="BT722" i="6"/>
  <c r="BU722" i="6"/>
  <c r="BV722" i="6"/>
  <c r="BW722" i="6"/>
  <c r="BX722" i="6"/>
  <c r="BY722" i="6"/>
  <c r="BZ722" i="6"/>
  <c r="CA722" i="6"/>
  <c r="CB722" i="6"/>
  <c r="CC722" i="6"/>
  <c r="CD722" i="6"/>
  <c r="CE722" i="6"/>
  <c r="CF722" i="6"/>
  <c r="CG722" i="6"/>
  <c r="CH722" i="6"/>
  <c r="CI722" i="6"/>
  <c r="CJ722" i="6"/>
  <c r="CK722" i="6"/>
  <c r="CL722" i="6"/>
  <c r="CM722" i="6"/>
  <c r="CN722" i="6"/>
  <c r="CO722" i="6"/>
  <c r="CP722" i="6"/>
  <c r="CQ722" i="6"/>
  <c r="CR722" i="6"/>
  <c r="CS722" i="6"/>
  <c r="CT722" i="6"/>
  <c r="CU722" i="6"/>
  <c r="CV722" i="6"/>
  <c r="BB723" i="6"/>
  <c r="BC723" i="6"/>
  <c r="BD723" i="6"/>
  <c r="BE723" i="6"/>
  <c r="BF723" i="6"/>
  <c r="BG723" i="6"/>
  <c r="BH723" i="6"/>
  <c r="BI723" i="6"/>
  <c r="BJ723" i="6"/>
  <c r="BK723" i="6"/>
  <c r="BL723" i="6"/>
  <c r="BM723" i="6"/>
  <c r="BN723" i="6"/>
  <c r="BO723" i="6"/>
  <c r="BP723" i="6"/>
  <c r="BQ723" i="6"/>
  <c r="BR723" i="6"/>
  <c r="BS723" i="6"/>
  <c r="BT723" i="6"/>
  <c r="BU723" i="6"/>
  <c r="BV723" i="6"/>
  <c r="BW723" i="6"/>
  <c r="BX723" i="6"/>
  <c r="BY723" i="6"/>
  <c r="BZ723" i="6"/>
  <c r="CA723" i="6"/>
  <c r="CB723" i="6"/>
  <c r="CC723" i="6"/>
  <c r="CD723" i="6"/>
  <c r="CE723" i="6"/>
  <c r="CF723" i="6"/>
  <c r="CG723" i="6"/>
  <c r="CH723" i="6"/>
  <c r="CI723" i="6"/>
  <c r="CJ723" i="6"/>
  <c r="CK723" i="6"/>
  <c r="CL723" i="6"/>
  <c r="CM723" i="6"/>
  <c r="CN723" i="6"/>
  <c r="CO723" i="6"/>
  <c r="CP723" i="6"/>
  <c r="CQ723" i="6"/>
  <c r="CR723" i="6"/>
  <c r="CS723" i="6"/>
  <c r="CT723" i="6"/>
  <c r="CU723" i="6"/>
  <c r="CV723" i="6"/>
  <c r="BB724" i="6"/>
  <c r="BC724" i="6" s="1"/>
  <c r="BD724" i="6"/>
  <c r="BE724" i="6"/>
  <c r="BF724" i="6"/>
  <c r="BG724" i="6"/>
  <c r="BH724" i="6"/>
  <c r="BI724" i="6"/>
  <c r="BJ724" i="6"/>
  <c r="BK724" i="6"/>
  <c r="BL724" i="6"/>
  <c r="BM724" i="6"/>
  <c r="BN724" i="6"/>
  <c r="BO724" i="6"/>
  <c r="BP724" i="6"/>
  <c r="BQ724" i="6"/>
  <c r="BR724" i="6"/>
  <c r="BS724" i="6"/>
  <c r="BT724" i="6"/>
  <c r="BU724" i="6"/>
  <c r="BV724" i="6"/>
  <c r="BW724" i="6"/>
  <c r="BX724" i="6"/>
  <c r="BY724" i="6"/>
  <c r="BZ724" i="6"/>
  <c r="CA724" i="6"/>
  <c r="CB724" i="6"/>
  <c r="CC724" i="6"/>
  <c r="CD724" i="6"/>
  <c r="CE724" i="6"/>
  <c r="CF724" i="6"/>
  <c r="CG724" i="6"/>
  <c r="CH724" i="6"/>
  <c r="CI724" i="6"/>
  <c r="CJ724" i="6"/>
  <c r="CK724" i="6"/>
  <c r="CL724" i="6"/>
  <c r="CM724" i="6"/>
  <c r="CN724" i="6"/>
  <c r="CO724" i="6"/>
  <c r="CP724" i="6"/>
  <c r="CQ724" i="6"/>
  <c r="CR724" i="6"/>
  <c r="CS724" i="6"/>
  <c r="CT724" i="6"/>
  <c r="CU724" i="6"/>
  <c r="CV724" i="6"/>
  <c r="BB725" i="6"/>
  <c r="BC725" i="6"/>
  <c r="BD725" i="6"/>
  <c r="BE725" i="6"/>
  <c r="BF725" i="6"/>
  <c r="BG725" i="6"/>
  <c r="BH725" i="6"/>
  <c r="BI725" i="6"/>
  <c r="BJ725" i="6"/>
  <c r="BK725" i="6"/>
  <c r="BL725" i="6"/>
  <c r="BM725" i="6"/>
  <c r="BN725" i="6"/>
  <c r="BO725" i="6"/>
  <c r="BP725" i="6"/>
  <c r="BQ725" i="6"/>
  <c r="BR725" i="6"/>
  <c r="BS725" i="6"/>
  <c r="BT725" i="6"/>
  <c r="BU725" i="6"/>
  <c r="BV725" i="6"/>
  <c r="BW725" i="6"/>
  <c r="BX725" i="6"/>
  <c r="BY725" i="6"/>
  <c r="BZ725" i="6"/>
  <c r="CA725" i="6"/>
  <c r="CB725" i="6"/>
  <c r="CC725" i="6"/>
  <c r="CD725" i="6"/>
  <c r="CE725" i="6"/>
  <c r="CF725" i="6"/>
  <c r="CG725" i="6"/>
  <c r="CH725" i="6"/>
  <c r="CI725" i="6"/>
  <c r="CJ725" i="6"/>
  <c r="CK725" i="6"/>
  <c r="CL725" i="6"/>
  <c r="CM725" i="6"/>
  <c r="CN725" i="6"/>
  <c r="CO725" i="6"/>
  <c r="CP725" i="6"/>
  <c r="CQ725" i="6"/>
  <c r="CR725" i="6"/>
  <c r="CS725" i="6"/>
  <c r="CT725" i="6"/>
  <c r="CU725" i="6"/>
  <c r="CV725" i="6"/>
  <c r="BB726" i="6"/>
  <c r="BC726" i="6" s="1"/>
  <c r="BD726" i="6"/>
  <c r="BE726" i="6"/>
  <c r="BF726" i="6"/>
  <c r="BG726" i="6"/>
  <c r="BH726" i="6"/>
  <c r="BI726" i="6"/>
  <c r="BJ726" i="6"/>
  <c r="BK726" i="6"/>
  <c r="BL726" i="6"/>
  <c r="BM726" i="6"/>
  <c r="BN726" i="6"/>
  <c r="BO726" i="6"/>
  <c r="BP726" i="6"/>
  <c r="BQ726" i="6"/>
  <c r="BR726" i="6"/>
  <c r="BS726" i="6"/>
  <c r="BT726" i="6"/>
  <c r="BU726" i="6"/>
  <c r="BV726" i="6"/>
  <c r="BW726" i="6"/>
  <c r="BX726" i="6"/>
  <c r="BY726" i="6"/>
  <c r="BZ726" i="6"/>
  <c r="CA726" i="6"/>
  <c r="CB726" i="6"/>
  <c r="CC726" i="6"/>
  <c r="CD726" i="6"/>
  <c r="CE726" i="6"/>
  <c r="CF726" i="6"/>
  <c r="CG726" i="6"/>
  <c r="CH726" i="6"/>
  <c r="CI726" i="6"/>
  <c r="CJ726" i="6"/>
  <c r="CK726" i="6"/>
  <c r="CL726" i="6"/>
  <c r="CM726" i="6"/>
  <c r="CN726" i="6"/>
  <c r="CO726" i="6"/>
  <c r="CP726" i="6"/>
  <c r="CQ726" i="6"/>
  <c r="CR726" i="6"/>
  <c r="CS726" i="6"/>
  <c r="CT726" i="6"/>
  <c r="CU726" i="6"/>
  <c r="CV726" i="6"/>
  <c r="BB727" i="6"/>
  <c r="BC727" i="6"/>
  <c r="BD727" i="6"/>
  <c r="BE727" i="6"/>
  <c r="BF727" i="6"/>
  <c r="BG727" i="6"/>
  <c r="BH727" i="6"/>
  <c r="BI727" i="6"/>
  <c r="BJ727" i="6"/>
  <c r="BK727" i="6"/>
  <c r="BL727" i="6"/>
  <c r="BM727" i="6"/>
  <c r="BN727" i="6"/>
  <c r="BO727" i="6"/>
  <c r="BP727" i="6"/>
  <c r="BQ727" i="6"/>
  <c r="BR727" i="6"/>
  <c r="BS727" i="6"/>
  <c r="BT727" i="6"/>
  <c r="BU727" i="6"/>
  <c r="BV727" i="6"/>
  <c r="BW727" i="6"/>
  <c r="BX727" i="6"/>
  <c r="BY727" i="6"/>
  <c r="BZ727" i="6"/>
  <c r="CA727" i="6"/>
  <c r="CB727" i="6"/>
  <c r="CC727" i="6"/>
  <c r="CD727" i="6"/>
  <c r="CE727" i="6"/>
  <c r="CF727" i="6"/>
  <c r="CG727" i="6"/>
  <c r="CH727" i="6"/>
  <c r="CI727" i="6"/>
  <c r="CJ727" i="6"/>
  <c r="CK727" i="6"/>
  <c r="CL727" i="6"/>
  <c r="CM727" i="6"/>
  <c r="CN727" i="6"/>
  <c r="CO727" i="6"/>
  <c r="CP727" i="6"/>
  <c r="CQ727" i="6"/>
  <c r="CR727" i="6"/>
  <c r="CS727" i="6"/>
  <c r="CT727" i="6"/>
  <c r="CU727" i="6"/>
  <c r="CV727" i="6"/>
  <c r="BB728" i="6"/>
  <c r="BC728" i="6" s="1"/>
  <c r="BD728" i="6"/>
  <c r="BE728" i="6"/>
  <c r="BF728" i="6"/>
  <c r="BG728" i="6"/>
  <c r="BH728" i="6"/>
  <c r="BI728" i="6"/>
  <c r="BJ728" i="6"/>
  <c r="BK728" i="6"/>
  <c r="BL728" i="6"/>
  <c r="BM728" i="6"/>
  <c r="BN728" i="6"/>
  <c r="BO728" i="6"/>
  <c r="BP728" i="6"/>
  <c r="BQ728" i="6"/>
  <c r="BR728" i="6"/>
  <c r="BS728" i="6"/>
  <c r="BT728" i="6"/>
  <c r="BU728" i="6"/>
  <c r="BV728" i="6"/>
  <c r="BW728" i="6"/>
  <c r="BX728" i="6"/>
  <c r="BY728" i="6"/>
  <c r="BZ728" i="6"/>
  <c r="CA728" i="6"/>
  <c r="CB728" i="6"/>
  <c r="CC728" i="6"/>
  <c r="CD728" i="6"/>
  <c r="CE728" i="6"/>
  <c r="CF728" i="6"/>
  <c r="CG728" i="6"/>
  <c r="CH728" i="6"/>
  <c r="CI728" i="6"/>
  <c r="CJ728" i="6"/>
  <c r="CK728" i="6"/>
  <c r="CL728" i="6"/>
  <c r="CM728" i="6"/>
  <c r="CN728" i="6"/>
  <c r="CO728" i="6"/>
  <c r="CP728" i="6"/>
  <c r="CQ728" i="6"/>
  <c r="CR728" i="6"/>
  <c r="CS728" i="6"/>
  <c r="CT728" i="6"/>
  <c r="CU728" i="6"/>
  <c r="CV728" i="6"/>
  <c r="BB729" i="6"/>
  <c r="BC729" i="6"/>
  <c r="BD729" i="6"/>
  <c r="BE729" i="6"/>
  <c r="BF729" i="6"/>
  <c r="BG729" i="6"/>
  <c r="BH729" i="6"/>
  <c r="BI729" i="6"/>
  <c r="BJ729" i="6"/>
  <c r="BK729" i="6"/>
  <c r="BL729" i="6"/>
  <c r="BM729" i="6"/>
  <c r="BN729" i="6"/>
  <c r="BO729" i="6"/>
  <c r="BP729" i="6"/>
  <c r="BQ729" i="6"/>
  <c r="BR729" i="6"/>
  <c r="BS729" i="6"/>
  <c r="BT729" i="6"/>
  <c r="BU729" i="6"/>
  <c r="BV729" i="6"/>
  <c r="BW729" i="6"/>
  <c r="BX729" i="6"/>
  <c r="BY729" i="6"/>
  <c r="BZ729" i="6"/>
  <c r="CA729" i="6"/>
  <c r="CB729" i="6"/>
  <c r="CC729" i="6"/>
  <c r="CD729" i="6"/>
  <c r="CE729" i="6"/>
  <c r="CF729" i="6"/>
  <c r="CG729" i="6"/>
  <c r="CH729" i="6"/>
  <c r="CI729" i="6"/>
  <c r="CJ729" i="6"/>
  <c r="CK729" i="6"/>
  <c r="CL729" i="6"/>
  <c r="CM729" i="6"/>
  <c r="CN729" i="6"/>
  <c r="CO729" i="6"/>
  <c r="CP729" i="6"/>
  <c r="CQ729" i="6"/>
  <c r="CR729" i="6"/>
  <c r="CS729" i="6"/>
  <c r="CT729" i="6"/>
  <c r="CU729" i="6"/>
  <c r="CV729" i="6"/>
  <c r="BB730" i="6"/>
  <c r="BC730" i="6" s="1"/>
  <c r="BD730" i="6"/>
  <c r="BE730" i="6"/>
  <c r="BF730" i="6"/>
  <c r="BG730" i="6"/>
  <c r="BH730" i="6"/>
  <c r="BI730" i="6"/>
  <c r="BJ730" i="6"/>
  <c r="BK730" i="6"/>
  <c r="BL730" i="6"/>
  <c r="BM730" i="6"/>
  <c r="BN730" i="6"/>
  <c r="BO730" i="6"/>
  <c r="BP730" i="6"/>
  <c r="BQ730" i="6"/>
  <c r="BR730" i="6"/>
  <c r="BS730" i="6"/>
  <c r="BT730" i="6"/>
  <c r="BU730" i="6"/>
  <c r="BV730" i="6"/>
  <c r="BW730" i="6"/>
  <c r="BX730" i="6"/>
  <c r="BY730" i="6"/>
  <c r="BZ730" i="6"/>
  <c r="CA730" i="6"/>
  <c r="CB730" i="6"/>
  <c r="CC730" i="6"/>
  <c r="CD730" i="6"/>
  <c r="CE730" i="6"/>
  <c r="CF730" i="6"/>
  <c r="CG730" i="6"/>
  <c r="CH730" i="6"/>
  <c r="CI730" i="6"/>
  <c r="CJ730" i="6"/>
  <c r="CK730" i="6"/>
  <c r="CL730" i="6"/>
  <c r="CM730" i="6"/>
  <c r="CN730" i="6"/>
  <c r="CO730" i="6"/>
  <c r="CP730" i="6"/>
  <c r="CQ730" i="6"/>
  <c r="CR730" i="6"/>
  <c r="CS730" i="6"/>
  <c r="CT730" i="6"/>
  <c r="CU730" i="6"/>
  <c r="CV730" i="6"/>
  <c r="BB731" i="6"/>
  <c r="BC731" i="6"/>
  <c r="BD731" i="6"/>
  <c r="BE731" i="6"/>
  <c r="BF731" i="6"/>
  <c r="BG731" i="6"/>
  <c r="BH731" i="6"/>
  <c r="BI731" i="6"/>
  <c r="BJ731" i="6"/>
  <c r="BK731" i="6"/>
  <c r="BL731" i="6"/>
  <c r="BM731" i="6"/>
  <c r="BN731" i="6"/>
  <c r="BO731" i="6"/>
  <c r="BP731" i="6"/>
  <c r="BQ731" i="6"/>
  <c r="BR731" i="6"/>
  <c r="BS731" i="6"/>
  <c r="BT731" i="6"/>
  <c r="BU731" i="6"/>
  <c r="BV731" i="6"/>
  <c r="BW731" i="6"/>
  <c r="BX731" i="6"/>
  <c r="BY731" i="6"/>
  <c r="BZ731" i="6"/>
  <c r="CA731" i="6"/>
  <c r="CB731" i="6"/>
  <c r="CC731" i="6"/>
  <c r="CD731" i="6"/>
  <c r="CE731" i="6"/>
  <c r="CF731" i="6"/>
  <c r="CG731" i="6"/>
  <c r="CH731" i="6"/>
  <c r="CI731" i="6"/>
  <c r="CJ731" i="6"/>
  <c r="CK731" i="6"/>
  <c r="CL731" i="6"/>
  <c r="CM731" i="6"/>
  <c r="CN731" i="6"/>
  <c r="CO731" i="6"/>
  <c r="CP731" i="6"/>
  <c r="CQ731" i="6"/>
  <c r="CR731" i="6"/>
  <c r="CS731" i="6"/>
  <c r="CT731" i="6"/>
  <c r="CU731" i="6"/>
  <c r="CV731" i="6"/>
  <c r="BB732" i="6"/>
  <c r="BC732" i="6" s="1"/>
  <c r="BD732" i="6"/>
  <c r="BE732" i="6"/>
  <c r="BF732" i="6"/>
  <c r="BG732" i="6"/>
  <c r="BH732" i="6"/>
  <c r="BI732" i="6"/>
  <c r="BJ732" i="6"/>
  <c r="BK732" i="6"/>
  <c r="BL732" i="6"/>
  <c r="BM732" i="6"/>
  <c r="BN732" i="6"/>
  <c r="BO732" i="6"/>
  <c r="BP732" i="6"/>
  <c r="BQ732" i="6"/>
  <c r="BR732" i="6"/>
  <c r="BS732" i="6"/>
  <c r="BT732" i="6"/>
  <c r="BU732" i="6"/>
  <c r="BV732" i="6"/>
  <c r="BW732" i="6"/>
  <c r="BX732" i="6"/>
  <c r="BY732" i="6"/>
  <c r="BZ732" i="6"/>
  <c r="CA732" i="6"/>
  <c r="CB732" i="6"/>
  <c r="CC732" i="6"/>
  <c r="CD732" i="6"/>
  <c r="CE732" i="6"/>
  <c r="CF732" i="6"/>
  <c r="CG732" i="6"/>
  <c r="CH732" i="6"/>
  <c r="CI732" i="6"/>
  <c r="CJ732" i="6"/>
  <c r="CK732" i="6"/>
  <c r="CL732" i="6"/>
  <c r="CM732" i="6"/>
  <c r="CN732" i="6"/>
  <c r="CO732" i="6"/>
  <c r="CP732" i="6"/>
  <c r="CQ732" i="6"/>
  <c r="CR732" i="6"/>
  <c r="CS732" i="6"/>
  <c r="CT732" i="6"/>
  <c r="CU732" i="6"/>
  <c r="CV732" i="6"/>
  <c r="BB733" i="6"/>
  <c r="BC733" i="6"/>
  <c r="BD733" i="6"/>
  <c r="BE733" i="6"/>
  <c r="BF733" i="6"/>
  <c r="BG733" i="6"/>
  <c r="BH733" i="6"/>
  <c r="BI733" i="6"/>
  <c r="BJ733" i="6"/>
  <c r="BK733" i="6"/>
  <c r="BL733" i="6"/>
  <c r="BM733" i="6"/>
  <c r="BN733" i="6"/>
  <c r="BO733" i="6"/>
  <c r="BP733" i="6"/>
  <c r="BQ733" i="6"/>
  <c r="BR733" i="6"/>
  <c r="BS733" i="6"/>
  <c r="BT733" i="6"/>
  <c r="BU733" i="6"/>
  <c r="BV733" i="6"/>
  <c r="BW733" i="6"/>
  <c r="BX733" i="6"/>
  <c r="BY733" i="6"/>
  <c r="BZ733" i="6"/>
  <c r="CA733" i="6"/>
  <c r="CB733" i="6"/>
  <c r="CC733" i="6"/>
  <c r="CD733" i="6"/>
  <c r="CE733" i="6"/>
  <c r="CF733" i="6"/>
  <c r="CG733" i="6"/>
  <c r="CH733" i="6"/>
  <c r="CI733" i="6"/>
  <c r="CJ733" i="6"/>
  <c r="CK733" i="6"/>
  <c r="CL733" i="6"/>
  <c r="CM733" i="6"/>
  <c r="CN733" i="6"/>
  <c r="CO733" i="6"/>
  <c r="CP733" i="6"/>
  <c r="CQ733" i="6"/>
  <c r="CR733" i="6"/>
  <c r="CS733" i="6"/>
  <c r="CT733" i="6"/>
  <c r="CU733" i="6"/>
  <c r="CV733" i="6"/>
  <c r="BB734" i="6"/>
  <c r="BC734" i="6" s="1"/>
  <c r="BD734" i="6"/>
  <c r="BE734" i="6"/>
  <c r="BF734" i="6"/>
  <c r="BG734" i="6"/>
  <c r="BH734" i="6"/>
  <c r="BI734" i="6"/>
  <c r="BJ734" i="6"/>
  <c r="BK734" i="6"/>
  <c r="BL734" i="6"/>
  <c r="BM734" i="6"/>
  <c r="BN734" i="6"/>
  <c r="BO734" i="6"/>
  <c r="BP734" i="6"/>
  <c r="BQ734" i="6"/>
  <c r="BR734" i="6"/>
  <c r="BS734" i="6"/>
  <c r="BT734" i="6"/>
  <c r="BU734" i="6"/>
  <c r="BV734" i="6"/>
  <c r="BW734" i="6"/>
  <c r="BX734" i="6"/>
  <c r="BY734" i="6"/>
  <c r="BZ734" i="6"/>
  <c r="CA734" i="6"/>
  <c r="CB734" i="6"/>
  <c r="CC734" i="6"/>
  <c r="CD734" i="6"/>
  <c r="CE734" i="6"/>
  <c r="CF734" i="6"/>
  <c r="CG734" i="6"/>
  <c r="CH734" i="6"/>
  <c r="CI734" i="6"/>
  <c r="CJ734" i="6"/>
  <c r="CK734" i="6"/>
  <c r="CL734" i="6"/>
  <c r="CM734" i="6"/>
  <c r="CN734" i="6"/>
  <c r="CO734" i="6"/>
  <c r="CP734" i="6"/>
  <c r="CQ734" i="6"/>
  <c r="CR734" i="6"/>
  <c r="CS734" i="6"/>
  <c r="CT734" i="6"/>
  <c r="CU734" i="6"/>
  <c r="CV734" i="6"/>
  <c r="BB735" i="6"/>
  <c r="BC735" i="6"/>
  <c r="BD735" i="6"/>
  <c r="BE735" i="6"/>
  <c r="BF735" i="6"/>
  <c r="BG735" i="6"/>
  <c r="BH735" i="6"/>
  <c r="BI735" i="6"/>
  <c r="BJ735" i="6"/>
  <c r="BK735" i="6"/>
  <c r="BL735" i="6"/>
  <c r="BM735" i="6"/>
  <c r="BN735" i="6"/>
  <c r="BO735" i="6"/>
  <c r="BP735" i="6"/>
  <c r="BQ735" i="6"/>
  <c r="BR735" i="6"/>
  <c r="BS735" i="6"/>
  <c r="BT735" i="6"/>
  <c r="BU735" i="6"/>
  <c r="BV735" i="6"/>
  <c r="BW735" i="6"/>
  <c r="BX735" i="6"/>
  <c r="BY735" i="6"/>
  <c r="BZ735" i="6"/>
  <c r="CA735" i="6"/>
  <c r="CB735" i="6"/>
  <c r="CC735" i="6"/>
  <c r="CD735" i="6"/>
  <c r="CE735" i="6"/>
  <c r="CF735" i="6"/>
  <c r="CG735" i="6"/>
  <c r="CH735" i="6"/>
  <c r="CI735" i="6"/>
  <c r="CJ735" i="6"/>
  <c r="CK735" i="6"/>
  <c r="CL735" i="6"/>
  <c r="CM735" i="6"/>
  <c r="CN735" i="6"/>
  <c r="CO735" i="6"/>
  <c r="CP735" i="6"/>
  <c r="CQ735" i="6"/>
  <c r="CR735" i="6"/>
  <c r="CS735" i="6"/>
  <c r="CT735" i="6"/>
  <c r="CU735" i="6"/>
  <c r="CV735" i="6"/>
  <c r="BB736" i="6"/>
  <c r="BC736" i="6" s="1"/>
  <c r="BD736" i="6"/>
  <c r="BE736" i="6"/>
  <c r="BF736" i="6"/>
  <c r="BG736" i="6"/>
  <c r="BH736" i="6"/>
  <c r="BI736" i="6"/>
  <c r="BJ736" i="6"/>
  <c r="BK736" i="6"/>
  <c r="BL736" i="6"/>
  <c r="BM736" i="6"/>
  <c r="BN736" i="6"/>
  <c r="BO736" i="6"/>
  <c r="BP736" i="6"/>
  <c r="BQ736" i="6"/>
  <c r="BR736" i="6"/>
  <c r="BS736" i="6"/>
  <c r="BT736" i="6"/>
  <c r="BU736" i="6"/>
  <c r="BV736" i="6"/>
  <c r="BW736" i="6"/>
  <c r="BX736" i="6"/>
  <c r="BY736" i="6"/>
  <c r="BZ736" i="6"/>
  <c r="CA736" i="6"/>
  <c r="CB736" i="6"/>
  <c r="CC736" i="6"/>
  <c r="CD736" i="6"/>
  <c r="CE736" i="6"/>
  <c r="CF736" i="6"/>
  <c r="CG736" i="6"/>
  <c r="CH736" i="6"/>
  <c r="CI736" i="6"/>
  <c r="CJ736" i="6"/>
  <c r="CK736" i="6"/>
  <c r="CL736" i="6"/>
  <c r="CM736" i="6"/>
  <c r="CN736" i="6"/>
  <c r="CO736" i="6"/>
  <c r="CP736" i="6"/>
  <c r="CQ736" i="6"/>
  <c r="CR736" i="6"/>
  <c r="CS736" i="6"/>
  <c r="CT736" i="6"/>
  <c r="CU736" i="6"/>
  <c r="CV736" i="6"/>
  <c r="BB737" i="6"/>
  <c r="BC737" i="6"/>
  <c r="BD737" i="6"/>
  <c r="BE737" i="6"/>
  <c r="BF737" i="6"/>
  <c r="BG737" i="6"/>
  <c r="BH737" i="6"/>
  <c r="BI737" i="6"/>
  <c r="BJ737" i="6"/>
  <c r="BK737" i="6"/>
  <c r="BL737" i="6"/>
  <c r="BM737" i="6"/>
  <c r="BN737" i="6"/>
  <c r="BO737" i="6"/>
  <c r="BP737" i="6"/>
  <c r="BQ737" i="6"/>
  <c r="BR737" i="6"/>
  <c r="BS737" i="6"/>
  <c r="BT737" i="6"/>
  <c r="BU737" i="6"/>
  <c r="BV737" i="6"/>
  <c r="BW737" i="6"/>
  <c r="BX737" i="6"/>
  <c r="BY737" i="6"/>
  <c r="BZ737" i="6"/>
  <c r="CA737" i="6"/>
  <c r="CB737" i="6"/>
  <c r="CC737" i="6"/>
  <c r="CD737" i="6"/>
  <c r="CE737" i="6"/>
  <c r="CF737" i="6"/>
  <c r="CG737" i="6"/>
  <c r="CH737" i="6"/>
  <c r="CI737" i="6"/>
  <c r="CJ737" i="6"/>
  <c r="CK737" i="6"/>
  <c r="CL737" i="6"/>
  <c r="CM737" i="6"/>
  <c r="CN737" i="6"/>
  <c r="CO737" i="6"/>
  <c r="CP737" i="6"/>
  <c r="CQ737" i="6"/>
  <c r="CR737" i="6"/>
  <c r="CS737" i="6"/>
  <c r="CT737" i="6"/>
  <c r="CU737" i="6"/>
  <c r="CV737" i="6"/>
  <c r="BB738" i="6"/>
  <c r="BC738" i="6" s="1"/>
  <c r="BD738" i="6"/>
  <c r="BE738" i="6"/>
  <c r="BF738" i="6"/>
  <c r="BG738" i="6"/>
  <c r="BH738" i="6"/>
  <c r="BI738" i="6"/>
  <c r="BJ738" i="6"/>
  <c r="BK738" i="6"/>
  <c r="BL738" i="6"/>
  <c r="BM738" i="6"/>
  <c r="BN738" i="6"/>
  <c r="BO738" i="6"/>
  <c r="BP738" i="6"/>
  <c r="BQ738" i="6"/>
  <c r="BR738" i="6"/>
  <c r="BS738" i="6"/>
  <c r="BT738" i="6"/>
  <c r="BU738" i="6"/>
  <c r="BV738" i="6"/>
  <c r="BW738" i="6"/>
  <c r="BX738" i="6"/>
  <c r="BY738" i="6"/>
  <c r="BZ738" i="6"/>
  <c r="CA738" i="6"/>
  <c r="CB738" i="6"/>
  <c r="CC738" i="6"/>
  <c r="CD738" i="6"/>
  <c r="CE738" i="6"/>
  <c r="CF738" i="6"/>
  <c r="CG738" i="6"/>
  <c r="CH738" i="6"/>
  <c r="CI738" i="6"/>
  <c r="CJ738" i="6"/>
  <c r="CK738" i="6"/>
  <c r="CL738" i="6"/>
  <c r="CM738" i="6"/>
  <c r="CN738" i="6"/>
  <c r="CO738" i="6"/>
  <c r="CP738" i="6"/>
  <c r="CQ738" i="6"/>
  <c r="CR738" i="6"/>
  <c r="CS738" i="6"/>
  <c r="CT738" i="6"/>
  <c r="CU738" i="6"/>
  <c r="CV738" i="6"/>
  <c r="BB739" i="6"/>
  <c r="BC739" i="6"/>
  <c r="BD739" i="6"/>
  <c r="BE739" i="6"/>
  <c r="BF739" i="6"/>
  <c r="BG739" i="6"/>
  <c r="BH739" i="6"/>
  <c r="BI739" i="6"/>
  <c r="BJ739" i="6"/>
  <c r="BK739" i="6"/>
  <c r="BL739" i="6"/>
  <c r="BM739" i="6"/>
  <c r="BN739" i="6"/>
  <c r="BO739" i="6"/>
  <c r="BP739" i="6"/>
  <c r="BQ739" i="6"/>
  <c r="BR739" i="6"/>
  <c r="BS739" i="6"/>
  <c r="BT739" i="6"/>
  <c r="BU739" i="6"/>
  <c r="BV739" i="6"/>
  <c r="BW739" i="6"/>
  <c r="BX739" i="6"/>
  <c r="BY739" i="6"/>
  <c r="BZ739" i="6"/>
  <c r="CA739" i="6"/>
  <c r="CB739" i="6"/>
  <c r="CC739" i="6"/>
  <c r="CD739" i="6"/>
  <c r="CE739" i="6"/>
  <c r="CF739" i="6"/>
  <c r="CG739" i="6"/>
  <c r="CH739" i="6"/>
  <c r="CI739" i="6"/>
  <c r="CJ739" i="6"/>
  <c r="CK739" i="6"/>
  <c r="CL739" i="6"/>
  <c r="CM739" i="6"/>
  <c r="CN739" i="6"/>
  <c r="CO739" i="6"/>
  <c r="CP739" i="6"/>
  <c r="CQ739" i="6"/>
  <c r="CR739" i="6"/>
  <c r="CS739" i="6"/>
  <c r="CT739" i="6"/>
  <c r="CU739" i="6"/>
  <c r="CV739" i="6"/>
  <c r="BB740" i="6"/>
  <c r="BC740" i="6" s="1"/>
  <c r="BD740" i="6"/>
  <c r="BE740" i="6"/>
  <c r="BF740" i="6"/>
  <c r="BG740" i="6"/>
  <c r="BH740" i="6"/>
  <c r="BI740" i="6"/>
  <c r="BJ740" i="6"/>
  <c r="BK740" i="6"/>
  <c r="BL740" i="6"/>
  <c r="BM740" i="6"/>
  <c r="BN740" i="6"/>
  <c r="BO740" i="6"/>
  <c r="BP740" i="6"/>
  <c r="BQ740" i="6"/>
  <c r="BR740" i="6"/>
  <c r="BS740" i="6"/>
  <c r="BT740" i="6"/>
  <c r="BU740" i="6"/>
  <c r="BV740" i="6"/>
  <c r="BW740" i="6"/>
  <c r="BX740" i="6"/>
  <c r="BY740" i="6"/>
  <c r="BZ740" i="6"/>
  <c r="CA740" i="6"/>
  <c r="CB740" i="6"/>
  <c r="CC740" i="6"/>
  <c r="CD740" i="6"/>
  <c r="CE740" i="6"/>
  <c r="CF740" i="6"/>
  <c r="CG740" i="6"/>
  <c r="CH740" i="6"/>
  <c r="CI740" i="6"/>
  <c r="CJ740" i="6"/>
  <c r="CK740" i="6"/>
  <c r="CL740" i="6"/>
  <c r="CM740" i="6"/>
  <c r="CN740" i="6"/>
  <c r="CO740" i="6"/>
  <c r="CP740" i="6"/>
  <c r="CQ740" i="6"/>
  <c r="CR740" i="6"/>
  <c r="CS740" i="6"/>
  <c r="CT740" i="6"/>
  <c r="CU740" i="6"/>
  <c r="CV740" i="6"/>
  <c r="BB741" i="6"/>
  <c r="BC741" i="6"/>
  <c r="BD741" i="6"/>
  <c r="BE741" i="6"/>
  <c r="BF741" i="6"/>
  <c r="BG741" i="6"/>
  <c r="BH741" i="6"/>
  <c r="BI741" i="6"/>
  <c r="BJ741" i="6"/>
  <c r="BK741" i="6"/>
  <c r="BL741" i="6"/>
  <c r="BM741" i="6"/>
  <c r="BN741" i="6"/>
  <c r="BO741" i="6"/>
  <c r="BP741" i="6"/>
  <c r="BQ741" i="6"/>
  <c r="BR741" i="6"/>
  <c r="BS741" i="6"/>
  <c r="BT741" i="6"/>
  <c r="BU741" i="6"/>
  <c r="BV741" i="6"/>
  <c r="BW741" i="6"/>
  <c r="BX741" i="6"/>
  <c r="BY741" i="6"/>
  <c r="BZ741" i="6"/>
  <c r="CA741" i="6"/>
  <c r="CB741" i="6"/>
  <c r="CC741" i="6"/>
  <c r="CD741" i="6"/>
  <c r="CE741" i="6"/>
  <c r="CF741" i="6"/>
  <c r="CG741" i="6"/>
  <c r="CH741" i="6"/>
  <c r="CI741" i="6"/>
  <c r="CJ741" i="6"/>
  <c r="CK741" i="6"/>
  <c r="CL741" i="6"/>
  <c r="CM741" i="6"/>
  <c r="CN741" i="6"/>
  <c r="CO741" i="6"/>
  <c r="CP741" i="6"/>
  <c r="CQ741" i="6"/>
  <c r="CR741" i="6"/>
  <c r="CS741" i="6"/>
  <c r="CT741" i="6"/>
  <c r="CU741" i="6"/>
  <c r="CV741" i="6"/>
  <c r="BB742" i="6"/>
  <c r="BC742" i="6" s="1"/>
  <c r="BD742" i="6"/>
  <c r="BE742" i="6"/>
  <c r="BF742" i="6"/>
  <c r="BG742" i="6"/>
  <c r="BH742" i="6"/>
  <c r="BI742" i="6"/>
  <c r="BJ742" i="6"/>
  <c r="BK742" i="6"/>
  <c r="BL742" i="6"/>
  <c r="BM742" i="6"/>
  <c r="BN742" i="6"/>
  <c r="BO742" i="6"/>
  <c r="BP742" i="6"/>
  <c r="BQ742" i="6"/>
  <c r="BR742" i="6"/>
  <c r="BS742" i="6"/>
  <c r="BT742" i="6"/>
  <c r="BU742" i="6"/>
  <c r="BV742" i="6"/>
  <c r="BW742" i="6"/>
  <c r="BX742" i="6"/>
  <c r="BY742" i="6"/>
  <c r="BZ742" i="6"/>
  <c r="CA742" i="6"/>
  <c r="CB742" i="6"/>
  <c r="CC742" i="6"/>
  <c r="CD742" i="6"/>
  <c r="CE742" i="6"/>
  <c r="CF742" i="6"/>
  <c r="CG742" i="6"/>
  <c r="CH742" i="6"/>
  <c r="CI742" i="6"/>
  <c r="CJ742" i="6"/>
  <c r="CK742" i="6"/>
  <c r="CL742" i="6"/>
  <c r="CM742" i="6"/>
  <c r="CN742" i="6"/>
  <c r="CO742" i="6"/>
  <c r="CP742" i="6"/>
  <c r="CQ742" i="6"/>
  <c r="CR742" i="6"/>
  <c r="CS742" i="6"/>
  <c r="CT742" i="6"/>
  <c r="CU742" i="6"/>
  <c r="CV742" i="6"/>
  <c r="BB743" i="6"/>
  <c r="BC743" i="6"/>
  <c r="BD743" i="6"/>
  <c r="BE743" i="6"/>
  <c r="BF743" i="6"/>
  <c r="BG743" i="6"/>
  <c r="BH743" i="6"/>
  <c r="BI743" i="6"/>
  <c r="BJ743" i="6"/>
  <c r="BK743" i="6"/>
  <c r="BL743" i="6"/>
  <c r="BM743" i="6"/>
  <c r="BN743" i="6"/>
  <c r="BO743" i="6"/>
  <c r="BP743" i="6"/>
  <c r="BQ743" i="6"/>
  <c r="BR743" i="6"/>
  <c r="BS743" i="6"/>
  <c r="BT743" i="6"/>
  <c r="BU743" i="6"/>
  <c r="BV743" i="6"/>
  <c r="BW743" i="6"/>
  <c r="BX743" i="6"/>
  <c r="BY743" i="6"/>
  <c r="BZ743" i="6"/>
  <c r="CA743" i="6"/>
  <c r="CB743" i="6"/>
  <c r="CC743" i="6"/>
  <c r="CD743" i="6"/>
  <c r="CE743" i="6"/>
  <c r="CF743" i="6"/>
  <c r="CG743" i="6"/>
  <c r="CH743" i="6"/>
  <c r="CI743" i="6"/>
  <c r="CJ743" i="6"/>
  <c r="CK743" i="6"/>
  <c r="CL743" i="6"/>
  <c r="CM743" i="6"/>
  <c r="CN743" i="6"/>
  <c r="CO743" i="6"/>
  <c r="CP743" i="6"/>
  <c r="CQ743" i="6"/>
  <c r="CR743" i="6"/>
  <c r="CS743" i="6"/>
  <c r="CT743" i="6"/>
  <c r="CU743" i="6"/>
  <c r="CV743" i="6"/>
  <c r="BB744" i="6"/>
  <c r="BC744" i="6" s="1"/>
  <c r="BD744" i="6"/>
  <c r="BE744" i="6"/>
  <c r="BF744" i="6"/>
  <c r="BG744" i="6"/>
  <c r="BH744" i="6"/>
  <c r="BI744" i="6"/>
  <c r="BJ744" i="6"/>
  <c r="BK744" i="6"/>
  <c r="BL744" i="6"/>
  <c r="BM744" i="6"/>
  <c r="BN744" i="6"/>
  <c r="BO744" i="6"/>
  <c r="BP744" i="6"/>
  <c r="BQ744" i="6"/>
  <c r="BR744" i="6"/>
  <c r="BS744" i="6"/>
  <c r="BT744" i="6"/>
  <c r="BU744" i="6"/>
  <c r="BV744" i="6"/>
  <c r="BW744" i="6"/>
  <c r="BX744" i="6"/>
  <c r="BY744" i="6"/>
  <c r="BZ744" i="6"/>
  <c r="CA744" i="6"/>
  <c r="CB744" i="6"/>
  <c r="CC744" i="6"/>
  <c r="CD744" i="6"/>
  <c r="CE744" i="6"/>
  <c r="CF744" i="6"/>
  <c r="CG744" i="6"/>
  <c r="CH744" i="6"/>
  <c r="CI744" i="6"/>
  <c r="CJ744" i="6"/>
  <c r="CK744" i="6"/>
  <c r="CL744" i="6"/>
  <c r="CM744" i="6"/>
  <c r="CN744" i="6"/>
  <c r="CO744" i="6"/>
  <c r="CP744" i="6"/>
  <c r="CQ744" i="6"/>
  <c r="CR744" i="6"/>
  <c r="CS744" i="6"/>
  <c r="CT744" i="6"/>
  <c r="CU744" i="6"/>
  <c r="CV744" i="6"/>
  <c r="BB745" i="6"/>
  <c r="BC745" i="6"/>
  <c r="BD745" i="6"/>
  <c r="BE745" i="6"/>
  <c r="BF745" i="6"/>
  <c r="BG745" i="6"/>
  <c r="BH745" i="6"/>
  <c r="BI745" i="6"/>
  <c r="BJ745" i="6"/>
  <c r="BK745" i="6"/>
  <c r="BL745" i="6"/>
  <c r="BM745" i="6"/>
  <c r="BN745" i="6"/>
  <c r="BO745" i="6"/>
  <c r="BP745" i="6"/>
  <c r="BQ745" i="6"/>
  <c r="BR745" i="6"/>
  <c r="BS745" i="6"/>
  <c r="BT745" i="6"/>
  <c r="BU745" i="6"/>
  <c r="BV745" i="6"/>
  <c r="BW745" i="6"/>
  <c r="BX745" i="6"/>
  <c r="BY745" i="6"/>
  <c r="BZ745" i="6"/>
  <c r="CA745" i="6"/>
  <c r="CB745" i="6"/>
  <c r="CC745" i="6"/>
  <c r="CD745" i="6"/>
  <c r="CE745" i="6"/>
  <c r="CF745" i="6"/>
  <c r="CG745" i="6"/>
  <c r="CH745" i="6"/>
  <c r="CI745" i="6"/>
  <c r="CJ745" i="6"/>
  <c r="CK745" i="6"/>
  <c r="CL745" i="6"/>
  <c r="CM745" i="6"/>
  <c r="CN745" i="6"/>
  <c r="CO745" i="6"/>
  <c r="CP745" i="6"/>
  <c r="CQ745" i="6"/>
  <c r="CR745" i="6"/>
  <c r="CS745" i="6"/>
  <c r="CT745" i="6"/>
  <c r="CU745" i="6"/>
  <c r="CV745" i="6"/>
  <c r="BB746" i="6"/>
  <c r="BC746" i="6" s="1"/>
  <c r="BD746" i="6"/>
  <c r="BE746" i="6"/>
  <c r="BF746" i="6"/>
  <c r="BG746" i="6"/>
  <c r="BH746" i="6"/>
  <c r="BI746" i="6"/>
  <c r="BJ746" i="6"/>
  <c r="BK746" i="6"/>
  <c r="BL746" i="6"/>
  <c r="BM746" i="6"/>
  <c r="BN746" i="6"/>
  <c r="BO746" i="6"/>
  <c r="BP746" i="6"/>
  <c r="BQ746" i="6"/>
  <c r="BR746" i="6"/>
  <c r="BS746" i="6"/>
  <c r="BT746" i="6"/>
  <c r="BU746" i="6"/>
  <c r="BV746" i="6"/>
  <c r="BW746" i="6"/>
  <c r="BX746" i="6"/>
  <c r="BY746" i="6"/>
  <c r="BZ746" i="6"/>
  <c r="CA746" i="6"/>
  <c r="CB746" i="6"/>
  <c r="CC746" i="6"/>
  <c r="CD746" i="6"/>
  <c r="CE746" i="6"/>
  <c r="CF746" i="6"/>
  <c r="CG746" i="6"/>
  <c r="CH746" i="6"/>
  <c r="CI746" i="6"/>
  <c r="CJ746" i="6"/>
  <c r="CK746" i="6"/>
  <c r="CL746" i="6"/>
  <c r="CM746" i="6"/>
  <c r="CN746" i="6"/>
  <c r="CO746" i="6"/>
  <c r="CP746" i="6"/>
  <c r="CQ746" i="6"/>
  <c r="CR746" i="6"/>
  <c r="CS746" i="6"/>
  <c r="CT746" i="6"/>
  <c r="CU746" i="6"/>
  <c r="CV746" i="6"/>
  <c r="BB747" i="6"/>
  <c r="BC747" i="6"/>
  <c r="BD747" i="6"/>
  <c r="BE747" i="6"/>
  <c r="BF747" i="6"/>
  <c r="BG747" i="6"/>
  <c r="BH747" i="6"/>
  <c r="BI747" i="6"/>
  <c r="BJ747" i="6"/>
  <c r="BK747" i="6"/>
  <c r="BL747" i="6"/>
  <c r="BM747" i="6"/>
  <c r="BN747" i="6"/>
  <c r="BO747" i="6"/>
  <c r="BP747" i="6"/>
  <c r="BQ747" i="6"/>
  <c r="BR747" i="6"/>
  <c r="BS747" i="6"/>
  <c r="BT747" i="6"/>
  <c r="BU747" i="6"/>
  <c r="BV747" i="6"/>
  <c r="BW747" i="6"/>
  <c r="BX747" i="6"/>
  <c r="BY747" i="6"/>
  <c r="BZ747" i="6"/>
  <c r="CA747" i="6"/>
  <c r="CB747" i="6"/>
  <c r="CC747" i="6"/>
  <c r="CD747" i="6"/>
  <c r="CE747" i="6"/>
  <c r="CF747" i="6"/>
  <c r="CG747" i="6"/>
  <c r="CH747" i="6"/>
  <c r="CI747" i="6"/>
  <c r="CJ747" i="6"/>
  <c r="CK747" i="6"/>
  <c r="CL747" i="6"/>
  <c r="CM747" i="6"/>
  <c r="CN747" i="6"/>
  <c r="CO747" i="6"/>
  <c r="CP747" i="6"/>
  <c r="CQ747" i="6"/>
  <c r="CR747" i="6"/>
  <c r="CS747" i="6"/>
  <c r="CT747" i="6"/>
  <c r="CU747" i="6"/>
  <c r="CV747" i="6"/>
  <c r="BB748" i="6"/>
  <c r="BC748" i="6" s="1"/>
  <c r="BD748" i="6"/>
  <c r="BE748" i="6"/>
  <c r="BF748" i="6"/>
  <c r="BG748" i="6"/>
  <c r="BH748" i="6"/>
  <c r="BI748" i="6"/>
  <c r="BJ748" i="6"/>
  <c r="BK748" i="6"/>
  <c r="BL748" i="6"/>
  <c r="BM748" i="6"/>
  <c r="BN748" i="6"/>
  <c r="BO748" i="6"/>
  <c r="BP748" i="6"/>
  <c r="BQ748" i="6"/>
  <c r="BR748" i="6"/>
  <c r="BS748" i="6"/>
  <c r="BT748" i="6"/>
  <c r="BU748" i="6"/>
  <c r="BV748" i="6"/>
  <c r="BW748" i="6"/>
  <c r="BX748" i="6"/>
  <c r="BY748" i="6"/>
  <c r="BZ748" i="6"/>
  <c r="CA748" i="6"/>
  <c r="CB748" i="6"/>
  <c r="CC748" i="6"/>
  <c r="CD748" i="6"/>
  <c r="CE748" i="6"/>
  <c r="CF748" i="6"/>
  <c r="CG748" i="6"/>
  <c r="CH748" i="6"/>
  <c r="CI748" i="6"/>
  <c r="CJ748" i="6"/>
  <c r="CK748" i="6"/>
  <c r="CL748" i="6"/>
  <c r="CM748" i="6"/>
  <c r="CN748" i="6"/>
  <c r="CO748" i="6"/>
  <c r="CP748" i="6"/>
  <c r="CQ748" i="6"/>
  <c r="CR748" i="6"/>
  <c r="CS748" i="6"/>
  <c r="CT748" i="6"/>
  <c r="CU748" i="6"/>
  <c r="CV748" i="6"/>
  <c r="BB749" i="6"/>
  <c r="BC749" i="6"/>
  <c r="BD749" i="6"/>
  <c r="BE749" i="6"/>
  <c r="BF749" i="6"/>
  <c r="BG749" i="6"/>
  <c r="BH749" i="6"/>
  <c r="BI749" i="6"/>
  <c r="BJ749" i="6"/>
  <c r="BK749" i="6"/>
  <c r="BL749" i="6"/>
  <c r="BM749" i="6"/>
  <c r="BN749" i="6"/>
  <c r="BO749" i="6"/>
  <c r="BP749" i="6"/>
  <c r="BQ749" i="6"/>
  <c r="BR749" i="6"/>
  <c r="BS749" i="6"/>
  <c r="BT749" i="6"/>
  <c r="BU749" i="6"/>
  <c r="BV749" i="6"/>
  <c r="BW749" i="6"/>
  <c r="BX749" i="6"/>
  <c r="BY749" i="6"/>
  <c r="BZ749" i="6"/>
  <c r="CA749" i="6"/>
  <c r="CB749" i="6"/>
  <c r="CC749" i="6"/>
  <c r="CD749" i="6"/>
  <c r="CE749" i="6"/>
  <c r="CF749" i="6"/>
  <c r="CG749" i="6"/>
  <c r="CH749" i="6"/>
  <c r="CI749" i="6"/>
  <c r="CJ749" i="6"/>
  <c r="CK749" i="6"/>
  <c r="CL749" i="6"/>
  <c r="CM749" i="6"/>
  <c r="CN749" i="6"/>
  <c r="CO749" i="6"/>
  <c r="CP749" i="6"/>
  <c r="CQ749" i="6"/>
  <c r="CR749" i="6"/>
  <c r="CS749" i="6"/>
  <c r="CT749" i="6"/>
  <c r="CU749" i="6"/>
  <c r="CV749" i="6"/>
  <c r="BB750" i="6"/>
  <c r="BC750" i="6" s="1"/>
  <c r="BD750" i="6"/>
  <c r="BE750" i="6"/>
  <c r="BF750" i="6"/>
  <c r="BG750" i="6"/>
  <c r="BH750" i="6"/>
  <c r="BI750" i="6"/>
  <c r="BJ750" i="6"/>
  <c r="BK750" i="6"/>
  <c r="BL750" i="6"/>
  <c r="BM750" i="6"/>
  <c r="BN750" i="6"/>
  <c r="BO750" i="6"/>
  <c r="BP750" i="6"/>
  <c r="BQ750" i="6"/>
  <c r="BR750" i="6"/>
  <c r="BS750" i="6"/>
  <c r="BT750" i="6"/>
  <c r="BU750" i="6"/>
  <c r="BV750" i="6"/>
  <c r="BW750" i="6"/>
  <c r="BX750" i="6"/>
  <c r="BY750" i="6"/>
  <c r="BZ750" i="6"/>
  <c r="CA750" i="6"/>
  <c r="CB750" i="6"/>
  <c r="CC750" i="6"/>
  <c r="CD750" i="6"/>
  <c r="CE750" i="6"/>
  <c r="CF750" i="6"/>
  <c r="CG750" i="6"/>
  <c r="CH750" i="6"/>
  <c r="CI750" i="6"/>
  <c r="CJ750" i="6"/>
  <c r="CK750" i="6"/>
  <c r="CL750" i="6"/>
  <c r="CM750" i="6"/>
  <c r="CN750" i="6"/>
  <c r="CO750" i="6"/>
  <c r="CP750" i="6"/>
  <c r="CQ750" i="6"/>
  <c r="CR750" i="6"/>
  <c r="CS750" i="6"/>
  <c r="CT750" i="6"/>
  <c r="CU750" i="6"/>
  <c r="CV750" i="6"/>
  <c r="BB751" i="6"/>
  <c r="BC751" i="6"/>
  <c r="BD751" i="6"/>
  <c r="BE751" i="6"/>
  <c r="BF751" i="6"/>
  <c r="BG751" i="6"/>
  <c r="BH751" i="6"/>
  <c r="BI751" i="6"/>
  <c r="BJ751" i="6"/>
  <c r="BK751" i="6"/>
  <c r="BL751" i="6"/>
  <c r="BM751" i="6"/>
  <c r="BN751" i="6"/>
  <c r="BO751" i="6"/>
  <c r="BP751" i="6"/>
  <c r="BQ751" i="6"/>
  <c r="BR751" i="6"/>
  <c r="BS751" i="6"/>
  <c r="BT751" i="6"/>
  <c r="BU751" i="6"/>
  <c r="BV751" i="6"/>
  <c r="BW751" i="6"/>
  <c r="BX751" i="6"/>
  <c r="BY751" i="6"/>
  <c r="BZ751" i="6"/>
  <c r="CA751" i="6"/>
  <c r="CB751" i="6"/>
  <c r="CC751" i="6"/>
  <c r="CD751" i="6"/>
  <c r="CE751" i="6"/>
  <c r="CF751" i="6"/>
  <c r="CG751" i="6"/>
  <c r="CH751" i="6"/>
  <c r="CI751" i="6"/>
  <c r="CJ751" i="6"/>
  <c r="CK751" i="6"/>
  <c r="CL751" i="6"/>
  <c r="CM751" i="6"/>
  <c r="CN751" i="6"/>
  <c r="CO751" i="6"/>
  <c r="CP751" i="6"/>
  <c r="CQ751" i="6"/>
  <c r="CR751" i="6"/>
  <c r="CS751" i="6"/>
  <c r="CT751" i="6"/>
  <c r="CU751" i="6"/>
  <c r="CV751" i="6"/>
  <c r="BB752" i="6"/>
  <c r="BC752" i="6" s="1"/>
  <c r="BD752" i="6"/>
  <c r="BE752" i="6"/>
  <c r="BF752" i="6"/>
  <c r="BG752" i="6"/>
  <c r="BH752" i="6"/>
  <c r="BI752" i="6"/>
  <c r="BJ752" i="6"/>
  <c r="BK752" i="6"/>
  <c r="BL752" i="6"/>
  <c r="BM752" i="6"/>
  <c r="BN752" i="6"/>
  <c r="BO752" i="6"/>
  <c r="BP752" i="6"/>
  <c r="BQ752" i="6"/>
  <c r="BR752" i="6"/>
  <c r="BS752" i="6"/>
  <c r="BT752" i="6"/>
  <c r="BU752" i="6"/>
  <c r="BV752" i="6"/>
  <c r="BW752" i="6"/>
  <c r="BX752" i="6"/>
  <c r="BY752" i="6"/>
  <c r="BZ752" i="6"/>
  <c r="CA752" i="6"/>
  <c r="CB752" i="6"/>
  <c r="CC752" i="6"/>
  <c r="CD752" i="6"/>
  <c r="CE752" i="6"/>
  <c r="CF752" i="6"/>
  <c r="CG752" i="6"/>
  <c r="CH752" i="6"/>
  <c r="CI752" i="6"/>
  <c r="CJ752" i="6"/>
  <c r="CK752" i="6"/>
  <c r="CL752" i="6"/>
  <c r="CM752" i="6"/>
  <c r="CN752" i="6"/>
  <c r="CO752" i="6"/>
  <c r="CP752" i="6"/>
  <c r="CQ752" i="6"/>
  <c r="CR752" i="6"/>
  <c r="CS752" i="6"/>
  <c r="CT752" i="6"/>
  <c r="CU752" i="6"/>
  <c r="CV752" i="6"/>
  <c r="BB753" i="6"/>
  <c r="BC753" i="6"/>
  <c r="BD753" i="6"/>
  <c r="BE753" i="6"/>
  <c r="BF753" i="6"/>
  <c r="BG753" i="6"/>
  <c r="BH753" i="6"/>
  <c r="BI753" i="6"/>
  <c r="BJ753" i="6"/>
  <c r="BK753" i="6"/>
  <c r="BL753" i="6"/>
  <c r="BM753" i="6"/>
  <c r="BN753" i="6"/>
  <c r="BO753" i="6"/>
  <c r="BP753" i="6"/>
  <c r="BQ753" i="6"/>
  <c r="BR753" i="6"/>
  <c r="BS753" i="6"/>
  <c r="BT753" i="6"/>
  <c r="BU753" i="6"/>
  <c r="BV753" i="6"/>
  <c r="BW753" i="6"/>
  <c r="BX753" i="6"/>
  <c r="BY753" i="6"/>
  <c r="BZ753" i="6"/>
  <c r="CA753" i="6"/>
  <c r="CB753" i="6"/>
  <c r="CC753" i="6"/>
  <c r="CD753" i="6"/>
  <c r="CE753" i="6"/>
  <c r="CF753" i="6"/>
  <c r="CG753" i="6"/>
  <c r="CH753" i="6"/>
  <c r="CI753" i="6"/>
  <c r="CJ753" i="6"/>
  <c r="CK753" i="6"/>
  <c r="CL753" i="6"/>
  <c r="CM753" i="6"/>
  <c r="CN753" i="6"/>
  <c r="CO753" i="6"/>
  <c r="CP753" i="6"/>
  <c r="CQ753" i="6"/>
  <c r="CR753" i="6"/>
  <c r="CS753" i="6"/>
  <c r="CT753" i="6"/>
  <c r="CU753" i="6"/>
  <c r="CV753" i="6"/>
  <c r="BB754" i="6"/>
  <c r="BC754" i="6" s="1"/>
  <c r="BD754" i="6"/>
  <c r="BE754" i="6"/>
  <c r="BF754" i="6"/>
  <c r="BG754" i="6"/>
  <c r="BH754" i="6"/>
  <c r="BI754" i="6"/>
  <c r="BJ754" i="6"/>
  <c r="BK754" i="6"/>
  <c r="BL754" i="6"/>
  <c r="BM754" i="6"/>
  <c r="BN754" i="6"/>
  <c r="BO754" i="6"/>
  <c r="BP754" i="6"/>
  <c r="BQ754" i="6"/>
  <c r="BR754" i="6"/>
  <c r="BS754" i="6"/>
  <c r="BT754" i="6"/>
  <c r="BU754" i="6"/>
  <c r="BV754" i="6"/>
  <c r="BW754" i="6"/>
  <c r="BX754" i="6"/>
  <c r="BY754" i="6"/>
  <c r="BZ754" i="6"/>
  <c r="CA754" i="6"/>
  <c r="CB754" i="6"/>
  <c r="CC754" i="6"/>
  <c r="CD754" i="6"/>
  <c r="CE754" i="6"/>
  <c r="CF754" i="6"/>
  <c r="CG754" i="6"/>
  <c r="CH754" i="6"/>
  <c r="CI754" i="6"/>
  <c r="CJ754" i="6"/>
  <c r="CK754" i="6"/>
  <c r="CL754" i="6"/>
  <c r="CM754" i="6"/>
  <c r="CN754" i="6"/>
  <c r="CO754" i="6"/>
  <c r="CP754" i="6"/>
  <c r="CQ754" i="6"/>
  <c r="CR754" i="6"/>
  <c r="CS754" i="6"/>
  <c r="CT754" i="6"/>
  <c r="CU754" i="6"/>
  <c r="CV754" i="6"/>
  <c r="BB755" i="6"/>
  <c r="BC755" i="6"/>
  <c r="BD755" i="6"/>
  <c r="BE755" i="6"/>
  <c r="BF755" i="6"/>
  <c r="BG755" i="6"/>
  <c r="BH755" i="6"/>
  <c r="BI755" i="6"/>
  <c r="BJ755" i="6"/>
  <c r="BK755" i="6"/>
  <c r="BL755" i="6"/>
  <c r="BM755" i="6"/>
  <c r="BN755" i="6"/>
  <c r="BO755" i="6"/>
  <c r="BP755" i="6"/>
  <c r="BQ755" i="6"/>
  <c r="BR755" i="6"/>
  <c r="BS755" i="6"/>
  <c r="BT755" i="6"/>
  <c r="BU755" i="6"/>
  <c r="BV755" i="6"/>
  <c r="BW755" i="6"/>
  <c r="BX755" i="6"/>
  <c r="BY755" i="6"/>
  <c r="BZ755" i="6"/>
  <c r="CA755" i="6"/>
  <c r="CB755" i="6"/>
  <c r="CC755" i="6"/>
  <c r="CD755" i="6"/>
  <c r="CE755" i="6"/>
  <c r="CF755" i="6"/>
  <c r="CG755" i="6"/>
  <c r="CH755" i="6"/>
  <c r="CI755" i="6"/>
  <c r="CJ755" i="6"/>
  <c r="CK755" i="6"/>
  <c r="CL755" i="6"/>
  <c r="CM755" i="6"/>
  <c r="CN755" i="6"/>
  <c r="CO755" i="6"/>
  <c r="CP755" i="6"/>
  <c r="CQ755" i="6"/>
  <c r="CR755" i="6"/>
  <c r="CS755" i="6"/>
  <c r="CT755" i="6"/>
  <c r="CU755" i="6"/>
  <c r="CV755" i="6"/>
  <c r="BB756" i="6"/>
  <c r="BC756" i="6" s="1"/>
  <c r="BD756" i="6"/>
  <c r="BE756" i="6"/>
  <c r="BF756" i="6"/>
  <c r="BG756" i="6"/>
  <c r="BH756" i="6"/>
  <c r="BI756" i="6"/>
  <c r="BJ756" i="6"/>
  <c r="BK756" i="6"/>
  <c r="BL756" i="6"/>
  <c r="BM756" i="6"/>
  <c r="BN756" i="6"/>
  <c r="BO756" i="6"/>
  <c r="BP756" i="6"/>
  <c r="BQ756" i="6"/>
  <c r="BR756" i="6"/>
  <c r="BS756" i="6"/>
  <c r="BT756" i="6"/>
  <c r="BU756" i="6"/>
  <c r="BV756" i="6"/>
  <c r="BW756" i="6"/>
  <c r="BX756" i="6"/>
  <c r="BY756" i="6"/>
  <c r="BZ756" i="6"/>
  <c r="CA756" i="6"/>
  <c r="CB756" i="6"/>
  <c r="CC756" i="6"/>
  <c r="CD756" i="6"/>
  <c r="CE756" i="6"/>
  <c r="CF756" i="6"/>
  <c r="CG756" i="6"/>
  <c r="CH756" i="6"/>
  <c r="CI756" i="6"/>
  <c r="CJ756" i="6"/>
  <c r="CK756" i="6"/>
  <c r="CL756" i="6"/>
  <c r="CM756" i="6"/>
  <c r="CN756" i="6"/>
  <c r="CO756" i="6"/>
  <c r="CP756" i="6"/>
  <c r="CQ756" i="6"/>
  <c r="CR756" i="6"/>
  <c r="CS756" i="6"/>
  <c r="CT756" i="6"/>
  <c r="CU756" i="6"/>
  <c r="CV756" i="6"/>
  <c r="BB757" i="6"/>
  <c r="BC757" i="6"/>
  <c r="BD757" i="6"/>
  <c r="BE757" i="6"/>
  <c r="BF757" i="6"/>
  <c r="BG757" i="6"/>
  <c r="BH757" i="6"/>
  <c r="BI757" i="6"/>
  <c r="BJ757" i="6"/>
  <c r="BK757" i="6"/>
  <c r="BL757" i="6"/>
  <c r="BM757" i="6"/>
  <c r="BN757" i="6"/>
  <c r="BO757" i="6"/>
  <c r="BP757" i="6"/>
  <c r="BQ757" i="6"/>
  <c r="BR757" i="6"/>
  <c r="BS757" i="6"/>
  <c r="BT757" i="6"/>
  <c r="BU757" i="6"/>
  <c r="BV757" i="6"/>
  <c r="BW757" i="6"/>
  <c r="BX757" i="6"/>
  <c r="BY757" i="6"/>
  <c r="BZ757" i="6"/>
  <c r="CA757" i="6"/>
  <c r="CB757" i="6"/>
  <c r="CC757" i="6"/>
  <c r="CD757" i="6"/>
  <c r="CE757" i="6"/>
  <c r="CF757" i="6"/>
  <c r="CG757" i="6"/>
  <c r="CH757" i="6"/>
  <c r="CI757" i="6"/>
  <c r="CJ757" i="6"/>
  <c r="CK757" i="6"/>
  <c r="CL757" i="6"/>
  <c r="CM757" i="6"/>
  <c r="CN757" i="6"/>
  <c r="CO757" i="6"/>
  <c r="CP757" i="6"/>
  <c r="CQ757" i="6"/>
  <c r="CR757" i="6"/>
  <c r="CS757" i="6"/>
  <c r="CT757" i="6"/>
  <c r="CU757" i="6"/>
  <c r="CV757" i="6"/>
  <c r="BB758" i="6"/>
  <c r="BC758" i="6" s="1"/>
  <c r="BD758" i="6"/>
  <c r="BE758" i="6"/>
  <c r="BF758" i="6"/>
  <c r="BG758" i="6"/>
  <c r="BH758" i="6"/>
  <c r="BI758" i="6"/>
  <c r="BJ758" i="6"/>
  <c r="BK758" i="6"/>
  <c r="BL758" i="6"/>
  <c r="BM758" i="6"/>
  <c r="BN758" i="6"/>
  <c r="BO758" i="6"/>
  <c r="BP758" i="6"/>
  <c r="BQ758" i="6"/>
  <c r="BR758" i="6"/>
  <c r="BS758" i="6"/>
  <c r="BT758" i="6"/>
  <c r="BU758" i="6"/>
  <c r="BV758" i="6"/>
  <c r="BW758" i="6"/>
  <c r="BX758" i="6"/>
  <c r="BY758" i="6"/>
  <c r="BZ758" i="6"/>
  <c r="CA758" i="6"/>
  <c r="CB758" i="6"/>
  <c r="CC758" i="6"/>
  <c r="CD758" i="6"/>
  <c r="CE758" i="6"/>
  <c r="CF758" i="6"/>
  <c r="CG758" i="6"/>
  <c r="CH758" i="6"/>
  <c r="CI758" i="6"/>
  <c r="CJ758" i="6"/>
  <c r="CK758" i="6"/>
  <c r="CL758" i="6"/>
  <c r="CM758" i="6"/>
  <c r="CN758" i="6"/>
  <c r="CO758" i="6"/>
  <c r="CP758" i="6"/>
  <c r="CQ758" i="6"/>
  <c r="CR758" i="6"/>
  <c r="CS758" i="6"/>
  <c r="CT758" i="6"/>
  <c r="CU758" i="6"/>
  <c r="CV758" i="6"/>
  <c r="BB759" i="6"/>
  <c r="BC759" i="6"/>
  <c r="BD759" i="6"/>
  <c r="BE759" i="6"/>
  <c r="BF759" i="6"/>
  <c r="BG759" i="6"/>
  <c r="BH759" i="6"/>
  <c r="BI759" i="6"/>
  <c r="BJ759" i="6"/>
  <c r="BK759" i="6"/>
  <c r="BL759" i="6"/>
  <c r="BM759" i="6"/>
  <c r="BN759" i="6"/>
  <c r="BO759" i="6"/>
  <c r="BP759" i="6"/>
  <c r="BQ759" i="6"/>
  <c r="BR759" i="6"/>
  <c r="BS759" i="6"/>
  <c r="BT759" i="6"/>
  <c r="BU759" i="6"/>
  <c r="BV759" i="6"/>
  <c r="BW759" i="6"/>
  <c r="BX759" i="6"/>
  <c r="BY759" i="6"/>
  <c r="BZ759" i="6"/>
  <c r="CA759" i="6"/>
  <c r="CB759" i="6"/>
  <c r="CC759" i="6"/>
  <c r="CD759" i="6"/>
  <c r="CE759" i="6"/>
  <c r="CF759" i="6"/>
  <c r="CG759" i="6"/>
  <c r="CH759" i="6"/>
  <c r="CI759" i="6"/>
  <c r="CJ759" i="6"/>
  <c r="CK759" i="6"/>
  <c r="CL759" i="6"/>
  <c r="CM759" i="6"/>
  <c r="CN759" i="6"/>
  <c r="CO759" i="6"/>
  <c r="CP759" i="6"/>
  <c r="CQ759" i="6"/>
  <c r="CR759" i="6"/>
  <c r="CS759" i="6"/>
  <c r="CT759" i="6"/>
  <c r="CU759" i="6"/>
  <c r="CV759" i="6"/>
  <c r="BB760" i="6"/>
  <c r="BC760" i="6" s="1"/>
  <c r="BD760" i="6"/>
  <c r="BE760" i="6"/>
  <c r="BF760" i="6"/>
  <c r="BG760" i="6"/>
  <c r="BH760" i="6"/>
  <c r="BI760" i="6"/>
  <c r="BJ760" i="6"/>
  <c r="BK760" i="6"/>
  <c r="BL760" i="6"/>
  <c r="BM760" i="6"/>
  <c r="BN760" i="6"/>
  <c r="BO760" i="6"/>
  <c r="BP760" i="6"/>
  <c r="BQ760" i="6"/>
  <c r="BR760" i="6"/>
  <c r="BS760" i="6"/>
  <c r="BT760" i="6"/>
  <c r="BU760" i="6"/>
  <c r="BV760" i="6"/>
  <c r="BW760" i="6"/>
  <c r="BX760" i="6"/>
  <c r="BY760" i="6"/>
  <c r="BZ760" i="6"/>
  <c r="CA760" i="6"/>
  <c r="CB760" i="6"/>
  <c r="CC760" i="6"/>
  <c r="CD760" i="6"/>
  <c r="CE760" i="6"/>
  <c r="CF760" i="6"/>
  <c r="CG760" i="6"/>
  <c r="CH760" i="6"/>
  <c r="CI760" i="6"/>
  <c r="CJ760" i="6"/>
  <c r="CK760" i="6"/>
  <c r="CL760" i="6"/>
  <c r="CM760" i="6"/>
  <c r="CN760" i="6"/>
  <c r="CO760" i="6"/>
  <c r="CP760" i="6"/>
  <c r="CQ760" i="6"/>
  <c r="CR760" i="6"/>
  <c r="CS760" i="6"/>
  <c r="CT760" i="6"/>
  <c r="CU760" i="6"/>
  <c r="CV760" i="6"/>
  <c r="BB761" i="6"/>
  <c r="BC761" i="6"/>
  <c r="BD761" i="6"/>
  <c r="BE761" i="6"/>
  <c r="BF761" i="6"/>
  <c r="BG761" i="6"/>
  <c r="BH761" i="6"/>
  <c r="BI761" i="6"/>
  <c r="BJ761" i="6"/>
  <c r="BK761" i="6"/>
  <c r="BL761" i="6"/>
  <c r="BM761" i="6"/>
  <c r="BN761" i="6"/>
  <c r="BO761" i="6"/>
  <c r="BP761" i="6"/>
  <c r="BQ761" i="6"/>
  <c r="BR761" i="6"/>
  <c r="BS761" i="6"/>
  <c r="BT761" i="6"/>
  <c r="BU761" i="6"/>
  <c r="BV761" i="6"/>
  <c r="BW761" i="6"/>
  <c r="BX761" i="6"/>
  <c r="BY761" i="6"/>
  <c r="BZ761" i="6"/>
  <c r="CA761" i="6"/>
  <c r="CB761" i="6"/>
  <c r="CC761" i="6"/>
  <c r="CD761" i="6"/>
  <c r="CE761" i="6"/>
  <c r="CF761" i="6"/>
  <c r="CG761" i="6"/>
  <c r="CH761" i="6"/>
  <c r="CI761" i="6"/>
  <c r="CJ761" i="6"/>
  <c r="CK761" i="6"/>
  <c r="CL761" i="6"/>
  <c r="CM761" i="6"/>
  <c r="CN761" i="6"/>
  <c r="CO761" i="6"/>
  <c r="CP761" i="6"/>
  <c r="CQ761" i="6"/>
  <c r="CR761" i="6"/>
  <c r="CS761" i="6"/>
  <c r="CT761" i="6"/>
  <c r="CU761" i="6"/>
  <c r="CV761" i="6"/>
  <c r="BB762" i="6"/>
  <c r="BC762" i="6" s="1"/>
  <c r="BD762" i="6"/>
  <c r="BE762" i="6"/>
  <c r="BF762" i="6"/>
  <c r="BG762" i="6"/>
  <c r="BH762" i="6"/>
  <c r="BI762" i="6"/>
  <c r="BJ762" i="6"/>
  <c r="BK762" i="6"/>
  <c r="BL762" i="6"/>
  <c r="BM762" i="6"/>
  <c r="BN762" i="6"/>
  <c r="BO762" i="6"/>
  <c r="BP762" i="6"/>
  <c r="BQ762" i="6"/>
  <c r="BR762" i="6"/>
  <c r="BS762" i="6"/>
  <c r="BT762" i="6"/>
  <c r="BU762" i="6"/>
  <c r="BV762" i="6"/>
  <c r="BW762" i="6"/>
  <c r="BX762" i="6"/>
  <c r="BY762" i="6"/>
  <c r="BZ762" i="6"/>
  <c r="CA762" i="6"/>
  <c r="CB762" i="6"/>
  <c r="CC762" i="6"/>
  <c r="CD762" i="6"/>
  <c r="CE762" i="6"/>
  <c r="CF762" i="6"/>
  <c r="CG762" i="6"/>
  <c r="CH762" i="6"/>
  <c r="CI762" i="6"/>
  <c r="CJ762" i="6"/>
  <c r="CK762" i="6"/>
  <c r="CL762" i="6"/>
  <c r="CM762" i="6"/>
  <c r="CN762" i="6"/>
  <c r="CO762" i="6"/>
  <c r="CP762" i="6"/>
  <c r="CQ762" i="6"/>
  <c r="CR762" i="6"/>
  <c r="CS762" i="6"/>
  <c r="CT762" i="6"/>
  <c r="CU762" i="6"/>
  <c r="CV762" i="6"/>
  <c r="BB763" i="6"/>
  <c r="BC763" i="6"/>
  <c r="BD763" i="6"/>
  <c r="BE763" i="6"/>
  <c r="BF763" i="6"/>
  <c r="BG763" i="6"/>
  <c r="BH763" i="6"/>
  <c r="BI763" i="6"/>
  <c r="BJ763" i="6"/>
  <c r="BK763" i="6"/>
  <c r="BL763" i="6"/>
  <c r="BM763" i="6"/>
  <c r="BN763" i="6"/>
  <c r="BO763" i="6"/>
  <c r="BP763" i="6"/>
  <c r="BQ763" i="6"/>
  <c r="BR763" i="6"/>
  <c r="BS763" i="6"/>
  <c r="BT763" i="6"/>
  <c r="BU763" i="6"/>
  <c r="BV763" i="6"/>
  <c r="BW763" i="6"/>
  <c r="BX763" i="6"/>
  <c r="BY763" i="6"/>
  <c r="BZ763" i="6"/>
  <c r="CA763" i="6"/>
  <c r="CB763" i="6"/>
  <c r="CC763" i="6"/>
  <c r="CD763" i="6"/>
  <c r="CE763" i="6"/>
  <c r="CF763" i="6"/>
  <c r="CG763" i="6"/>
  <c r="CH763" i="6"/>
  <c r="CI763" i="6"/>
  <c r="CJ763" i="6"/>
  <c r="CK763" i="6"/>
  <c r="CL763" i="6"/>
  <c r="CM763" i="6"/>
  <c r="CN763" i="6"/>
  <c r="CO763" i="6"/>
  <c r="CP763" i="6"/>
  <c r="CQ763" i="6"/>
  <c r="CR763" i="6"/>
  <c r="CS763" i="6"/>
  <c r="CT763" i="6"/>
  <c r="CU763" i="6"/>
  <c r="CV763" i="6"/>
  <c r="BB764" i="6"/>
  <c r="BC764" i="6" s="1"/>
  <c r="BD764" i="6"/>
  <c r="BE764" i="6"/>
  <c r="BF764" i="6"/>
  <c r="BG764" i="6"/>
  <c r="BH764" i="6"/>
  <c r="BI764" i="6"/>
  <c r="BJ764" i="6"/>
  <c r="BK764" i="6"/>
  <c r="BL764" i="6"/>
  <c r="BM764" i="6"/>
  <c r="BN764" i="6"/>
  <c r="BO764" i="6"/>
  <c r="BP764" i="6"/>
  <c r="BQ764" i="6"/>
  <c r="BR764" i="6"/>
  <c r="BS764" i="6"/>
  <c r="BT764" i="6"/>
  <c r="BU764" i="6"/>
  <c r="BV764" i="6"/>
  <c r="BW764" i="6"/>
  <c r="BX764" i="6"/>
  <c r="BY764" i="6"/>
  <c r="BZ764" i="6"/>
  <c r="CA764" i="6"/>
  <c r="CB764" i="6"/>
  <c r="CC764" i="6"/>
  <c r="CD764" i="6"/>
  <c r="CE764" i="6"/>
  <c r="CF764" i="6"/>
  <c r="CG764" i="6"/>
  <c r="CH764" i="6"/>
  <c r="CI764" i="6"/>
  <c r="CJ764" i="6"/>
  <c r="CK764" i="6"/>
  <c r="CL764" i="6"/>
  <c r="CM764" i="6"/>
  <c r="CN764" i="6"/>
  <c r="CO764" i="6"/>
  <c r="CP764" i="6"/>
  <c r="CQ764" i="6"/>
  <c r="CR764" i="6"/>
  <c r="CS764" i="6"/>
  <c r="CT764" i="6"/>
  <c r="CU764" i="6"/>
  <c r="CV764" i="6"/>
  <c r="BB765" i="6"/>
  <c r="BC765" i="6"/>
  <c r="BD765" i="6"/>
  <c r="BE765" i="6"/>
  <c r="BF765" i="6"/>
  <c r="BG765" i="6"/>
  <c r="BH765" i="6"/>
  <c r="BI765" i="6"/>
  <c r="BJ765" i="6"/>
  <c r="BK765" i="6"/>
  <c r="BL765" i="6"/>
  <c r="BM765" i="6"/>
  <c r="BN765" i="6"/>
  <c r="BO765" i="6"/>
  <c r="BP765" i="6"/>
  <c r="BQ765" i="6"/>
  <c r="BR765" i="6"/>
  <c r="BS765" i="6"/>
  <c r="BT765" i="6"/>
  <c r="BU765" i="6"/>
  <c r="BV765" i="6"/>
  <c r="BW765" i="6"/>
  <c r="BX765" i="6"/>
  <c r="BY765" i="6"/>
  <c r="BZ765" i="6"/>
  <c r="CA765" i="6"/>
  <c r="CB765" i="6"/>
  <c r="CC765" i="6"/>
  <c r="CD765" i="6"/>
  <c r="CE765" i="6"/>
  <c r="CF765" i="6"/>
  <c r="CG765" i="6"/>
  <c r="CH765" i="6"/>
  <c r="CI765" i="6"/>
  <c r="CJ765" i="6"/>
  <c r="CK765" i="6"/>
  <c r="CL765" i="6"/>
  <c r="CM765" i="6"/>
  <c r="CN765" i="6"/>
  <c r="CO765" i="6"/>
  <c r="CP765" i="6"/>
  <c r="CQ765" i="6"/>
  <c r="CR765" i="6"/>
  <c r="CS765" i="6"/>
  <c r="CT765" i="6"/>
  <c r="CU765" i="6"/>
  <c r="CV765" i="6"/>
  <c r="BB766" i="6"/>
  <c r="BC766" i="6" s="1"/>
  <c r="BD766" i="6"/>
  <c r="BE766" i="6"/>
  <c r="BF766" i="6"/>
  <c r="BG766" i="6"/>
  <c r="BH766" i="6"/>
  <c r="BI766" i="6"/>
  <c r="BJ766" i="6"/>
  <c r="BK766" i="6"/>
  <c r="BL766" i="6"/>
  <c r="BM766" i="6"/>
  <c r="BN766" i="6"/>
  <c r="BO766" i="6"/>
  <c r="BP766" i="6"/>
  <c r="BQ766" i="6"/>
  <c r="BR766" i="6"/>
  <c r="BS766" i="6"/>
  <c r="BT766" i="6"/>
  <c r="BU766" i="6"/>
  <c r="BV766" i="6"/>
  <c r="BW766" i="6"/>
  <c r="BX766" i="6"/>
  <c r="BY766" i="6"/>
  <c r="BZ766" i="6"/>
  <c r="CA766" i="6"/>
  <c r="CB766" i="6"/>
  <c r="CC766" i="6"/>
  <c r="CD766" i="6"/>
  <c r="CE766" i="6"/>
  <c r="CF766" i="6"/>
  <c r="CG766" i="6"/>
  <c r="CH766" i="6"/>
  <c r="CI766" i="6"/>
  <c r="CJ766" i="6"/>
  <c r="CK766" i="6"/>
  <c r="CL766" i="6"/>
  <c r="CM766" i="6"/>
  <c r="CN766" i="6"/>
  <c r="CO766" i="6"/>
  <c r="CP766" i="6"/>
  <c r="CQ766" i="6"/>
  <c r="CR766" i="6"/>
  <c r="CS766" i="6"/>
  <c r="CT766" i="6"/>
  <c r="CU766" i="6"/>
  <c r="CV766" i="6"/>
  <c r="BB767" i="6"/>
  <c r="BC767" i="6"/>
  <c r="BD767" i="6"/>
  <c r="BE767" i="6"/>
  <c r="BF767" i="6"/>
  <c r="BG767" i="6"/>
  <c r="BH767" i="6"/>
  <c r="BI767" i="6"/>
  <c r="BJ767" i="6"/>
  <c r="BK767" i="6"/>
  <c r="BL767" i="6"/>
  <c r="BM767" i="6"/>
  <c r="BN767" i="6"/>
  <c r="BO767" i="6"/>
  <c r="BP767" i="6"/>
  <c r="BQ767" i="6"/>
  <c r="BR767" i="6"/>
  <c r="BS767" i="6"/>
  <c r="BT767" i="6"/>
  <c r="BU767" i="6"/>
  <c r="BV767" i="6"/>
  <c r="BW767" i="6"/>
  <c r="BX767" i="6"/>
  <c r="BY767" i="6"/>
  <c r="BZ767" i="6"/>
  <c r="CA767" i="6"/>
  <c r="CB767" i="6"/>
  <c r="CC767" i="6"/>
  <c r="CD767" i="6"/>
  <c r="CE767" i="6"/>
  <c r="CF767" i="6"/>
  <c r="CG767" i="6"/>
  <c r="CH767" i="6"/>
  <c r="CI767" i="6"/>
  <c r="CJ767" i="6"/>
  <c r="CK767" i="6"/>
  <c r="CL767" i="6"/>
  <c r="CM767" i="6"/>
  <c r="CN767" i="6"/>
  <c r="CO767" i="6"/>
  <c r="CP767" i="6"/>
  <c r="CQ767" i="6"/>
  <c r="CR767" i="6"/>
  <c r="CS767" i="6"/>
  <c r="CT767" i="6"/>
  <c r="CU767" i="6"/>
  <c r="CV767" i="6"/>
  <c r="BB768" i="6"/>
  <c r="BC768" i="6" s="1"/>
  <c r="BD768" i="6"/>
  <c r="BE768" i="6"/>
  <c r="BF768" i="6"/>
  <c r="BG768" i="6"/>
  <c r="BH768" i="6"/>
  <c r="BI768" i="6"/>
  <c r="BJ768" i="6"/>
  <c r="BK768" i="6"/>
  <c r="BL768" i="6"/>
  <c r="BM768" i="6"/>
  <c r="BN768" i="6"/>
  <c r="BO768" i="6"/>
  <c r="BP768" i="6"/>
  <c r="BQ768" i="6"/>
  <c r="BR768" i="6"/>
  <c r="BS768" i="6"/>
  <c r="BT768" i="6"/>
  <c r="BU768" i="6"/>
  <c r="BV768" i="6"/>
  <c r="BW768" i="6"/>
  <c r="BX768" i="6"/>
  <c r="BY768" i="6"/>
  <c r="BZ768" i="6"/>
  <c r="CA768" i="6"/>
  <c r="CB768" i="6"/>
  <c r="CC768" i="6"/>
  <c r="CD768" i="6"/>
  <c r="CE768" i="6"/>
  <c r="CF768" i="6"/>
  <c r="CG768" i="6"/>
  <c r="CH768" i="6"/>
  <c r="CI768" i="6"/>
  <c r="CJ768" i="6"/>
  <c r="CK768" i="6"/>
  <c r="CL768" i="6"/>
  <c r="CM768" i="6"/>
  <c r="CN768" i="6"/>
  <c r="CO768" i="6"/>
  <c r="CP768" i="6"/>
  <c r="CQ768" i="6"/>
  <c r="CR768" i="6"/>
  <c r="CS768" i="6"/>
  <c r="CT768" i="6"/>
  <c r="CU768" i="6"/>
  <c r="CV768" i="6"/>
  <c r="BB769" i="6"/>
  <c r="BC769" i="6"/>
  <c r="BD769" i="6"/>
  <c r="BE769" i="6"/>
  <c r="BF769" i="6"/>
  <c r="BG769" i="6"/>
  <c r="BH769" i="6"/>
  <c r="BI769" i="6"/>
  <c r="BJ769" i="6"/>
  <c r="BK769" i="6"/>
  <c r="BL769" i="6"/>
  <c r="BM769" i="6"/>
  <c r="BN769" i="6"/>
  <c r="BO769" i="6"/>
  <c r="BP769" i="6"/>
  <c r="BQ769" i="6"/>
  <c r="BR769" i="6"/>
  <c r="BS769" i="6"/>
  <c r="BT769" i="6"/>
  <c r="BU769" i="6"/>
  <c r="BV769" i="6"/>
  <c r="BW769" i="6"/>
  <c r="BX769" i="6"/>
  <c r="BY769" i="6"/>
  <c r="BZ769" i="6"/>
  <c r="CA769" i="6"/>
  <c r="CB769" i="6"/>
  <c r="CC769" i="6"/>
  <c r="CD769" i="6"/>
  <c r="CE769" i="6"/>
  <c r="CF769" i="6"/>
  <c r="CG769" i="6"/>
  <c r="CH769" i="6"/>
  <c r="CI769" i="6"/>
  <c r="CJ769" i="6"/>
  <c r="CK769" i="6"/>
  <c r="CL769" i="6"/>
  <c r="CM769" i="6"/>
  <c r="CN769" i="6"/>
  <c r="CO769" i="6"/>
  <c r="CP769" i="6"/>
  <c r="CQ769" i="6"/>
  <c r="CR769" i="6"/>
  <c r="CS769" i="6"/>
  <c r="CT769" i="6"/>
  <c r="CU769" i="6"/>
  <c r="CV769" i="6"/>
  <c r="BB770" i="6"/>
  <c r="BC770" i="6" s="1"/>
  <c r="BD770" i="6"/>
  <c r="BE770" i="6"/>
  <c r="BF770" i="6"/>
  <c r="BG770" i="6"/>
  <c r="BH770" i="6"/>
  <c r="BI770" i="6"/>
  <c r="BJ770" i="6"/>
  <c r="BK770" i="6"/>
  <c r="BL770" i="6"/>
  <c r="BM770" i="6"/>
  <c r="BN770" i="6"/>
  <c r="BO770" i="6"/>
  <c r="BP770" i="6"/>
  <c r="BQ770" i="6"/>
  <c r="BR770" i="6"/>
  <c r="BS770" i="6"/>
  <c r="BT770" i="6"/>
  <c r="BU770" i="6"/>
  <c r="BV770" i="6"/>
  <c r="BW770" i="6"/>
  <c r="BX770" i="6"/>
  <c r="BY770" i="6"/>
  <c r="BZ770" i="6"/>
  <c r="CA770" i="6"/>
  <c r="CB770" i="6"/>
  <c r="CC770" i="6"/>
  <c r="CD770" i="6"/>
  <c r="CE770" i="6"/>
  <c r="CF770" i="6"/>
  <c r="CG770" i="6"/>
  <c r="CH770" i="6"/>
  <c r="CI770" i="6"/>
  <c r="CJ770" i="6"/>
  <c r="CK770" i="6"/>
  <c r="CL770" i="6"/>
  <c r="CM770" i="6"/>
  <c r="CN770" i="6"/>
  <c r="CO770" i="6"/>
  <c r="CP770" i="6"/>
  <c r="CQ770" i="6"/>
  <c r="CR770" i="6"/>
  <c r="CS770" i="6"/>
  <c r="CT770" i="6"/>
  <c r="CU770" i="6"/>
  <c r="CV770" i="6"/>
  <c r="BB771" i="6"/>
  <c r="BC771" i="6"/>
  <c r="BD771" i="6"/>
  <c r="BE771" i="6"/>
  <c r="BF771" i="6"/>
  <c r="BG771" i="6"/>
  <c r="BH771" i="6"/>
  <c r="BI771" i="6"/>
  <c r="BJ771" i="6"/>
  <c r="BK771" i="6"/>
  <c r="BL771" i="6"/>
  <c r="BM771" i="6"/>
  <c r="BN771" i="6"/>
  <c r="BO771" i="6"/>
  <c r="BP771" i="6"/>
  <c r="BQ771" i="6"/>
  <c r="BR771" i="6"/>
  <c r="BS771" i="6"/>
  <c r="BT771" i="6"/>
  <c r="BU771" i="6"/>
  <c r="BV771" i="6"/>
  <c r="BW771" i="6"/>
  <c r="BX771" i="6"/>
  <c r="BY771" i="6"/>
  <c r="BZ771" i="6"/>
  <c r="CA771" i="6"/>
  <c r="CB771" i="6"/>
  <c r="CC771" i="6"/>
  <c r="CD771" i="6"/>
  <c r="CE771" i="6"/>
  <c r="CF771" i="6"/>
  <c r="CG771" i="6"/>
  <c r="CH771" i="6"/>
  <c r="CI771" i="6"/>
  <c r="CJ771" i="6"/>
  <c r="CK771" i="6"/>
  <c r="CL771" i="6"/>
  <c r="CM771" i="6"/>
  <c r="CN771" i="6"/>
  <c r="CO771" i="6"/>
  <c r="CP771" i="6"/>
  <c r="CQ771" i="6"/>
  <c r="CR771" i="6"/>
  <c r="CS771" i="6"/>
  <c r="CT771" i="6"/>
  <c r="CU771" i="6"/>
  <c r="CV771" i="6"/>
  <c r="BB772" i="6"/>
  <c r="BC772" i="6" s="1"/>
  <c r="BD772" i="6"/>
  <c r="BE772" i="6"/>
  <c r="BF772" i="6"/>
  <c r="BG772" i="6"/>
  <c r="BH772" i="6"/>
  <c r="BI772" i="6"/>
  <c r="BJ772" i="6"/>
  <c r="BK772" i="6"/>
  <c r="BL772" i="6"/>
  <c r="BM772" i="6"/>
  <c r="BN772" i="6"/>
  <c r="BO772" i="6"/>
  <c r="BP772" i="6"/>
  <c r="BQ772" i="6"/>
  <c r="BR772" i="6"/>
  <c r="BS772" i="6"/>
  <c r="BT772" i="6"/>
  <c r="BU772" i="6"/>
  <c r="BV772" i="6"/>
  <c r="BW772" i="6"/>
  <c r="BX772" i="6"/>
  <c r="BY772" i="6"/>
  <c r="BZ772" i="6"/>
  <c r="CA772" i="6"/>
  <c r="CB772" i="6"/>
  <c r="CC772" i="6"/>
  <c r="CD772" i="6"/>
  <c r="CE772" i="6"/>
  <c r="CF772" i="6"/>
  <c r="CG772" i="6"/>
  <c r="CH772" i="6"/>
  <c r="CI772" i="6"/>
  <c r="CJ772" i="6"/>
  <c r="CK772" i="6"/>
  <c r="CL772" i="6"/>
  <c r="CM772" i="6"/>
  <c r="CN772" i="6"/>
  <c r="CO772" i="6"/>
  <c r="CP772" i="6"/>
  <c r="CQ772" i="6"/>
  <c r="CR772" i="6"/>
  <c r="CS772" i="6"/>
  <c r="CT772" i="6"/>
  <c r="CU772" i="6"/>
  <c r="CV772" i="6"/>
  <c r="BB773" i="6"/>
  <c r="BC773" i="6"/>
  <c r="BD773" i="6"/>
  <c r="BE773" i="6"/>
  <c r="BF773" i="6"/>
  <c r="BG773" i="6"/>
  <c r="BH773" i="6"/>
  <c r="BI773" i="6"/>
  <c r="BJ773" i="6"/>
  <c r="BK773" i="6"/>
  <c r="BL773" i="6"/>
  <c r="BM773" i="6"/>
  <c r="BN773" i="6"/>
  <c r="BO773" i="6"/>
  <c r="BP773" i="6"/>
  <c r="BQ773" i="6"/>
  <c r="BR773" i="6"/>
  <c r="BS773" i="6"/>
  <c r="BT773" i="6"/>
  <c r="BU773" i="6"/>
  <c r="BV773" i="6"/>
  <c r="BW773" i="6"/>
  <c r="BX773" i="6"/>
  <c r="BY773" i="6"/>
  <c r="BZ773" i="6"/>
  <c r="CA773" i="6"/>
  <c r="CB773" i="6"/>
  <c r="CC773" i="6"/>
  <c r="CD773" i="6"/>
  <c r="CE773" i="6"/>
  <c r="CF773" i="6"/>
  <c r="CG773" i="6"/>
  <c r="CH773" i="6"/>
  <c r="CI773" i="6"/>
  <c r="CJ773" i="6"/>
  <c r="CK773" i="6"/>
  <c r="CL773" i="6"/>
  <c r="CM773" i="6"/>
  <c r="CN773" i="6"/>
  <c r="CO773" i="6"/>
  <c r="CP773" i="6"/>
  <c r="CQ773" i="6"/>
  <c r="CR773" i="6"/>
  <c r="CS773" i="6"/>
  <c r="CT773" i="6"/>
  <c r="CU773" i="6"/>
  <c r="CV773" i="6"/>
  <c r="BB774" i="6"/>
  <c r="BC774" i="6" s="1"/>
  <c r="BD774" i="6"/>
  <c r="BE774" i="6"/>
  <c r="BF774" i="6"/>
  <c r="BG774" i="6"/>
  <c r="BH774" i="6"/>
  <c r="BI774" i="6"/>
  <c r="BJ774" i="6"/>
  <c r="BK774" i="6"/>
  <c r="BL774" i="6"/>
  <c r="BM774" i="6"/>
  <c r="BN774" i="6"/>
  <c r="BO774" i="6"/>
  <c r="BP774" i="6"/>
  <c r="BQ774" i="6"/>
  <c r="BR774" i="6"/>
  <c r="BS774" i="6"/>
  <c r="BT774" i="6"/>
  <c r="BU774" i="6"/>
  <c r="BV774" i="6"/>
  <c r="BW774" i="6"/>
  <c r="BX774" i="6"/>
  <c r="BY774" i="6"/>
  <c r="BZ774" i="6"/>
  <c r="CA774" i="6"/>
  <c r="CB774" i="6"/>
  <c r="CC774" i="6"/>
  <c r="CD774" i="6"/>
  <c r="CE774" i="6"/>
  <c r="CF774" i="6"/>
  <c r="CG774" i="6"/>
  <c r="CH774" i="6"/>
  <c r="CI774" i="6"/>
  <c r="CJ774" i="6"/>
  <c r="CK774" i="6"/>
  <c r="CL774" i="6"/>
  <c r="CM774" i="6"/>
  <c r="CN774" i="6"/>
  <c r="CO774" i="6"/>
  <c r="CP774" i="6"/>
  <c r="CQ774" i="6"/>
  <c r="CR774" i="6"/>
  <c r="CS774" i="6"/>
  <c r="CT774" i="6"/>
  <c r="CU774" i="6"/>
  <c r="CV774" i="6"/>
  <c r="BB775" i="6"/>
  <c r="BC775" i="6"/>
  <c r="BD775" i="6"/>
  <c r="BE775" i="6"/>
  <c r="BF775" i="6"/>
  <c r="BG775" i="6"/>
  <c r="BH775" i="6"/>
  <c r="BI775" i="6"/>
  <c r="BJ775" i="6"/>
  <c r="BK775" i="6"/>
  <c r="BL775" i="6"/>
  <c r="BM775" i="6"/>
  <c r="BN775" i="6"/>
  <c r="BO775" i="6"/>
  <c r="BP775" i="6"/>
  <c r="BQ775" i="6"/>
  <c r="BR775" i="6"/>
  <c r="BS775" i="6"/>
  <c r="BT775" i="6"/>
  <c r="BU775" i="6"/>
  <c r="BV775" i="6"/>
  <c r="BW775" i="6"/>
  <c r="BX775" i="6"/>
  <c r="BY775" i="6"/>
  <c r="BZ775" i="6"/>
  <c r="CA775" i="6"/>
  <c r="CB775" i="6"/>
  <c r="CC775" i="6"/>
  <c r="CD775" i="6"/>
  <c r="CE775" i="6"/>
  <c r="CF775" i="6"/>
  <c r="CG775" i="6"/>
  <c r="CH775" i="6"/>
  <c r="CI775" i="6"/>
  <c r="CJ775" i="6"/>
  <c r="CK775" i="6"/>
  <c r="CL775" i="6"/>
  <c r="CM775" i="6"/>
  <c r="CN775" i="6"/>
  <c r="CO775" i="6"/>
  <c r="CP775" i="6"/>
  <c r="CQ775" i="6"/>
  <c r="CR775" i="6"/>
  <c r="CS775" i="6"/>
  <c r="CT775" i="6"/>
  <c r="CU775" i="6"/>
  <c r="CV775" i="6"/>
  <c r="BB776" i="6"/>
  <c r="BC776" i="6" s="1"/>
  <c r="BD776" i="6"/>
  <c r="BE776" i="6"/>
  <c r="BF776" i="6"/>
  <c r="BG776" i="6"/>
  <c r="BH776" i="6"/>
  <c r="BI776" i="6"/>
  <c r="BJ776" i="6"/>
  <c r="BK776" i="6"/>
  <c r="BL776" i="6"/>
  <c r="BM776" i="6"/>
  <c r="BN776" i="6"/>
  <c r="BO776" i="6"/>
  <c r="BP776" i="6"/>
  <c r="BQ776" i="6"/>
  <c r="BR776" i="6"/>
  <c r="BS776" i="6"/>
  <c r="BT776" i="6"/>
  <c r="BU776" i="6"/>
  <c r="BV776" i="6"/>
  <c r="BW776" i="6"/>
  <c r="BX776" i="6"/>
  <c r="BY776" i="6"/>
  <c r="BZ776" i="6"/>
  <c r="CA776" i="6"/>
  <c r="CB776" i="6"/>
  <c r="CC776" i="6"/>
  <c r="CD776" i="6"/>
  <c r="CE776" i="6"/>
  <c r="CF776" i="6"/>
  <c r="CG776" i="6"/>
  <c r="CH776" i="6"/>
  <c r="CI776" i="6"/>
  <c r="CJ776" i="6"/>
  <c r="CK776" i="6"/>
  <c r="CL776" i="6"/>
  <c r="CM776" i="6"/>
  <c r="CN776" i="6"/>
  <c r="CO776" i="6"/>
  <c r="CP776" i="6"/>
  <c r="CQ776" i="6"/>
  <c r="CR776" i="6"/>
  <c r="CS776" i="6"/>
  <c r="CT776" i="6"/>
  <c r="CU776" i="6"/>
  <c r="CV776" i="6"/>
  <c r="BB777" i="6"/>
  <c r="BC777" i="6"/>
  <c r="BD777" i="6"/>
  <c r="BE777" i="6"/>
  <c r="BF777" i="6"/>
  <c r="BG777" i="6"/>
  <c r="BH777" i="6"/>
  <c r="BI777" i="6"/>
  <c r="BJ777" i="6"/>
  <c r="BK777" i="6"/>
  <c r="BL777" i="6"/>
  <c r="BM777" i="6"/>
  <c r="BN777" i="6"/>
  <c r="BO777" i="6"/>
  <c r="BP777" i="6"/>
  <c r="BQ777" i="6"/>
  <c r="BR777" i="6"/>
  <c r="BS777" i="6"/>
  <c r="BT777" i="6"/>
  <c r="BU777" i="6"/>
  <c r="BV777" i="6"/>
  <c r="BW777" i="6"/>
  <c r="BX777" i="6"/>
  <c r="BY777" i="6"/>
  <c r="BZ777" i="6"/>
  <c r="CA777" i="6"/>
  <c r="CB777" i="6"/>
  <c r="CC777" i="6"/>
  <c r="CD777" i="6"/>
  <c r="CE777" i="6"/>
  <c r="CF777" i="6"/>
  <c r="CG777" i="6"/>
  <c r="CH777" i="6"/>
  <c r="CI777" i="6"/>
  <c r="CJ777" i="6"/>
  <c r="CK777" i="6"/>
  <c r="CL777" i="6"/>
  <c r="CM777" i="6"/>
  <c r="CN777" i="6"/>
  <c r="CO777" i="6"/>
  <c r="CP777" i="6"/>
  <c r="CQ777" i="6"/>
  <c r="CR777" i="6"/>
  <c r="CS777" i="6"/>
  <c r="CT777" i="6"/>
  <c r="CU777" i="6"/>
  <c r="CV777" i="6"/>
  <c r="BB778" i="6"/>
  <c r="BC778" i="6" s="1"/>
  <c r="BD778" i="6"/>
  <c r="BE778" i="6"/>
  <c r="BF778" i="6"/>
  <c r="BG778" i="6"/>
  <c r="BH778" i="6"/>
  <c r="BI778" i="6"/>
  <c r="BJ778" i="6"/>
  <c r="BK778" i="6"/>
  <c r="BL778" i="6"/>
  <c r="BM778" i="6"/>
  <c r="BN778" i="6"/>
  <c r="BO778" i="6"/>
  <c r="BP778" i="6"/>
  <c r="BQ778" i="6"/>
  <c r="BR778" i="6"/>
  <c r="BS778" i="6"/>
  <c r="BT778" i="6"/>
  <c r="BU778" i="6"/>
  <c r="BV778" i="6"/>
  <c r="BW778" i="6"/>
  <c r="BX778" i="6"/>
  <c r="BY778" i="6"/>
  <c r="BZ778" i="6"/>
  <c r="CA778" i="6"/>
  <c r="CB778" i="6"/>
  <c r="CC778" i="6"/>
  <c r="CD778" i="6"/>
  <c r="CE778" i="6"/>
  <c r="CF778" i="6"/>
  <c r="CG778" i="6"/>
  <c r="CH778" i="6"/>
  <c r="CI778" i="6"/>
  <c r="CJ778" i="6"/>
  <c r="CK778" i="6"/>
  <c r="CL778" i="6"/>
  <c r="CM778" i="6"/>
  <c r="CN778" i="6"/>
  <c r="CO778" i="6"/>
  <c r="CP778" i="6"/>
  <c r="CQ778" i="6"/>
  <c r="CR778" i="6"/>
  <c r="CS778" i="6"/>
  <c r="CT778" i="6"/>
  <c r="CU778" i="6"/>
  <c r="CV778" i="6"/>
  <c r="BB779" i="6"/>
  <c r="BC779" i="6"/>
  <c r="BD779" i="6"/>
  <c r="BE779" i="6"/>
  <c r="BF779" i="6"/>
  <c r="BG779" i="6"/>
  <c r="BH779" i="6"/>
  <c r="BI779" i="6"/>
  <c r="BJ779" i="6"/>
  <c r="BK779" i="6"/>
  <c r="BL779" i="6"/>
  <c r="BM779" i="6"/>
  <c r="BN779" i="6"/>
  <c r="BO779" i="6"/>
  <c r="BP779" i="6"/>
  <c r="BQ779" i="6"/>
  <c r="BR779" i="6"/>
  <c r="BS779" i="6"/>
  <c r="BT779" i="6"/>
  <c r="BU779" i="6"/>
  <c r="BV779" i="6"/>
  <c r="BW779" i="6"/>
  <c r="BX779" i="6"/>
  <c r="BY779" i="6"/>
  <c r="BZ779" i="6"/>
  <c r="CA779" i="6"/>
  <c r="CB779" i="6"/>
  <c r="CC779" i="6"/>
  <c r="CD779" i="6"/>
  <c r="CE779" i="6"/>
  <c r="CF779" i="6"/>
  <c r="CG779" i="6"/>
  <c r="CH779" i="6"/>
  <c r="CI779" i="6"/>
  <c r="CJ779" i="6"/>
  <c r="CK779" i="6"/>
  <c r="CL779" i="6"/>
  <c r="CM779" i="6"/>
  <c r="CN779" i="6"/>
  <c r="CO779" i="6"/>
  <c r="CP779" i="6"/>
  <c r="CQ779" i="6"/>
  <c r="CR779" i="6"/>
  <c r="CS779" i="6"/>
  <c r="CT779" i="6"/>
  <c r="CU779" i="6"/>
  <c r="CV779" i="6"/>
  <c r="BB780" i="6"/>
  <c r="BC780" i="6" s="1"/>
  <c r="BD780" i="6"/>
  <c r="BE780" i="6"/>
  <c r="BF780" i="6"/>
  <c r="BG780" i="6"/>
  <c r="BH780" i="6"/>
  <c r="BI780" i="6"/>
  <c r="BJ780" i="6"/>
  <c r="BK780" i="6"/>
  <c r="BL780" i="6"/>
  <c r="BM780" i="6"/>
  <c r="BN780" i="6"/>
  <c r="BO780" i="6"/>
  <c r="BP780" i="6"/>
  <c r="BQ780" i="6"/>
  <c r="BR780" i="6"/>
  <c r="BS780" i="6"/>
  <c r="BT780" i="6"/>
  <c r="BU780" i="6"/>
  <c r="BV780" i="6"/>
  <c r="BW780" i="6"/>
  <c r="BX780" i="6"/>
  <c r="BY780" i="6"/>
  <c r="BZ780" i="6"/>
  <c r="CA780" i="6"/>
  <c r="CB780" i="6"/>
  <c r="CC780" i="6"/>
  <c r="CD780" i="6"/>
  <c r="CE780" i="6"/>
  <c r="CF780" i="6"/>
  <c r="CG780" i="6"/>
  <c r="CH780" i="6"/>
  <c r="CI780" i="6"/>
  <c r="CJ780" i="6"/>
  <c r="CK780" i="6"/>
  <c r="CL780" i="6"/>
  <c r="CM780" i="6"/>
  <c r="CN780" i="6"/>
  <c r="CO780" i="6"/>
  <c r="CP780" i="6"/>
  <c r="CQ780" i="6"/>
  <c r="CR780" i="6"/>
  <c r="CS780" i="6"/>
  <c r="CT780" i="6"/>
  <c r="CU780" i="6"/>
  <c r="CV780" i="6"/>
  <c r="BB781" i="6"/>
  <c r="BC781" i="6"/>
  <c r="BD781" i="6"/>
  <c r="BE781" i="6"/>
  <c r="BF781" i="6"/>
  <c r="BG781" i="6"/>
  <c r="BH781" i="6"/>
  <c r="BI781" i="6"/>
  <c r="BJ781" i="6"/>
  <c r="BK781" i="6"/>
  <c r="BL781" i="6"/>
  <c r="BM781" i="6"/>
  <c r="BN781" i="6"/>
  <c r="BO781" i="6"/>
  <c r="BP781" i="6"/>
  <c r="BQ781" i="6"/>
  <c r="BR781" i="6"/>
  <c r="BS781" i="6"/>
  <c r="BT781" i="6"/>
  <c r="BU781" i="6"/>
  <c r="BV781" i="6"/>
  <c r="BW781" i="6"/>
  <c r="BX781" i="6"/>
  <c r="BY781" i="6"/>
  <c r="BZ781" i="6"/>
  <c r="CA781" i="6"/>
  <c r="CB781" i="6"/>
  <c r="CC781" i="6"/>
  <c r="CD781" i="6"/>
  <c r="CE781" i="6"/>
  <c r="CF781" i="6"/>
  <c r="CG781" i="6"/>
  <c r="CH781" i="6"/>
  <c r="CI781" i="6"/>
  <c r="CJ781" i="6"/>
  <c r="CK781" i="6"/>
  <c r="CL781" i="6"/>
  <c r="CM781" i="6"/>
  <c r="CN781" i="6"/>
  <c r="CO781" i="6"/>
  <c r="CP781" i="6"/>
  <c r="CQ781" i="6"/>
  <c r="CR781" i="6"/>
  <c r="CS781" i="6"/>
  <c r="CT781" i="6"/>
  <c r="CU781" i="6"/>
  <c r="CV781" i="6"/>
  <c r="BB782" i="6"/>
  <c r="BC782" i="6" s="1"/>
  <c r="BD782" i="6"/>
  <c r="BE782" i="6"/>
  <c r="BF782" i="6"/>
  <c r="BG782" i="6"/>
  <c r="BH782" i="6"/>
  <c r="BI782" i="6"/>
  <c r="BJ782" i="6"/>
  <c r="BK782" i="6"/>
  <c r="BL782" i="6"/>
  <c r="BM782" i="6"/>
  <c r="BN782" i="6"/>
  <c r="BO782" i="6"/>
  <c r="BP782" i="6"/>
  <c r="BQ782" i="6"/>
  <c r="BR782" i="6"/>
  <c r="BS782" i="6"/>
  <c r="BT782" i="6"/>
  <c r="BU782" i="6"/>
  <c r="BV782" i="6"/>
  <c r="BW782" i="6"/>
  <c r="BX782" i="6"/>
  <c r="BY782" i="6"/>
  <c r="BZ782" i="6"/>
  <c r="CA782" i="6"/>
  <c r="CB782" i="6"/>
  <c r="CC782" i="6"/>
  <c r="CD782" i="6"/>
  <c r="CE782" i="6"/>
  <c r="CF782" i="6"/>
  <c r="CG782" i="6"/>
  <c r="CH782" i="6"/>
  <c r="CI782" i="6"/>
  <c r="CJ782" i="6"/>
  <c r="CK782" i="6"/>
  <c r="CL782" i="6"/>
  <c r="CM782" i="6"/>
  <c r="CN782" i="6"/>
  <c r="CO782" i="6"/>
  <c r="CP782" i="6"/>
  <c r="CQ782" i="6"/>
  <c r="CR782" i="6"/>
  <c r="CS782" i="6"/>
  <c r="CT782" i="6"/>
  <c r="CU782" i="6"/>
  <c r="CV782" i="6"/>
  <c r="BB783" i="6"/>
  <c r="BC783" i="6"/>
  <c r="BD783" i="6"/>
  <c r="BE783" i="6"/>
  <c r="BF783" i="6"/>
  <c r="BG783" i="6"/>
  <c r="BH783" i="6"/>
  <c r="BI783" i="6"/>
  <c r="BJ783" i="6"/>
  <c r="BK783" i="6"/>
  <c r="BL783" i="6"/>
  <c r="BM783" i="6"/>
  <c r="BN783" i="6"/>
  <c r="BO783" i="6"/>
  <c r="BP783" i="6"/>
  <c r="BQ783" i="6"/>
  <c r="BR783" i="6"/>
  <c r="BS783" i="6"/>
  <c r="BT783" i="6"/>
  <c r="BU783" i="6"/>
  <c r="BV783" i="6"/>
  <c r="BW783" i="6"/>
  <c r="BX783" i="6"/>
  <c r="BY783" i="6"/>
  <c r="BZ783" i="6"/>
  <c r="CA783" i="6"/>
  <c r="CB783" i="6"/>
  <c r="CC783" i="6"/>
  <c r="CD783" i="6"/>
  <c r="CE783" i="6"/>
  <c r="CF783" i="6"/>
  <c r="CG783" i="6"/>
  <c r="CH783" i="6"/>
  <c r="CI783" i="6"/>
  <c r="CJ783" i="6"/>
  <c r="CK783" i="6"/>
  <c r="CL783" i="6"/>
  <c r="CM783" i="6"/>
  <c r="CN783" i="6"/>
  <c r="CO783" i="6"/>
  <c r="CP783" i="6"/>
  <c r="CQ783" i="6"/>
  <c r="CR783" i="6"/>
  <c r="CS783" i="6"/>
  <c r="CT783" i="6"/>
  <c r="CU783" i="6"/>
  <c r="CV783" i="6"/>
  <c r="BB784" i="6"/>
  <c r="BC784" i="6" s="1"/>
  <c r="BD784" i="6"/>
  <c r="BE784" i="6"/>
  <c r="BF784" i="6"/>
  <c r="BG784" i="6"/>
  <c r="BH784" i="6"/>
  <c r="BI784" i="6"/>
  <c r="BJ784" i="6"/>
  <c r="BK784" i="6"/>
  <c r="BL784" i="6"/>
  <c r="BM784" i="6"/>
  <c r="BN784" i="6"/>
  <c r="BO784" i="6"/>
  <c r="BP784" i="6"/>
  <c r="BQ784" i="6"/>
  <c r="BR784" i="6"/>
  <c r="BS784" i="6"/>
  <c r="BT784" i="6"/>
  <c r="BU784" i="6"/>
  <c r="BV784" i="6"/>
  <c r="BW784" i="6"/>
  <c r="BX784" i="6"/>
  <c r="BY784" i="6"/>
  <c r="BZ784" i="6"/>
  <c r="CA784" i="6"/>
  <c r="CB784" i="6"/>
  <c r="CC784" i="6"/>
  <c r="CD784" i="6"/>
  <c r="CE784" i="6"/>
  <c r="CF784" i="6"/>
  <c r="CG784" i="6"/>
  <c r="CH784" i="6"/>
  <c r="CI784" i="6"/>
  <c r="CJ784" i="6"/>
  <c r="CK784" i="6"/>
  <c r="CL784" i="6"/>
  <c r="CM784" i="6"/>
  <c r="CN784" i="6"/>
  <c r="CO784" i="6"/>
  <c r="CP784" i="6"/>
  <c r="CQ784" i="6"/>
  <c r="CR784" i="6"/>
  <c r="CS784" i="6"/>
  <c r="CT784" i="6"/>
  <c r="CU784" i="6"/>
  <c r="CV784" i="6"/>
  <c r="BB785" i="6"/>
  <c r="BC785" i="6"/>
  <c r="BD785" i="6"/>
  <c r="BE785" i="6"/>
  <c r="BF785" i="6"/>
  <c r="BG785" i="6"/>
  <c r="BH785" i="6"/>
  <c r="BI785" i="6"/>
  <c r="BJ785" i="6"/>
  <c r="BK785" i="6"/>
  <c r="BL785" i="6"/>
  <c r="BM785" i="6"/>
  <c r="BN785" i="6"/>
  <c r="BO785" i="6"/>
  <c r="BP785" i="6"/>
  <c r="BQ785" i="6"/>
  <c r="BR785" i="6"/>
  <c r="BS785" i="6"/>
  <c r="BT785" i="6"/>
  <c r="BU785" i="6"/>
  <c r="BV785" i="6"/>
  <c r="BW785" i="6"/>
  <c r="BX785" i="6"/>
  <c r="BY785" i="6"/>
  <c r="BZ785" i="6"/>
  <c r="CA785" i="6"/>
  <c r="CB785" i="6"/>
  <c r="CC785" i="6"/>
  <c r="CD785" i="6"/>
  <c r="CE785" i="6"/>
  <c r="CF785" i="6"/>
  <c r="CG785" i="6"/>
  <c r="CH785" i="6"/>
  <c r="CI785" i="6"/>
  <c r="CJ785" i="6"/>
  <c r="CK785" i="6"/>
  <c r="CL785" i="6"/>
  <c r="CM785" i="6"/>
  <c r="CN785" i="6"/>
  <c r="CO785" i="6"/>
  <c r="CP785" i="6"/>
  <c r="CQ785" i="6"/>
  <c r="CR785" i="6"/>
  <c r="CS785" i="6"/>
  <c r="CT785" i="6"/>
  <c r="CU785" i="6"/>
  <c r="CV785" i="6"/>
  <c r="BB786" i="6"/>
  <c r="BC786" i="6" s="1"/>
  <c r="BD786" i="6"/>
  <c r="BE786" i="6"/>
  <c r="BF786" i="6"/>
  <c r="BG786" i="6"/>
  <c r="BH786" i="6"/>
  <c r="BI786" i="6"/>
  <c r="BJ786" i="6"/>
  <c r="BK786" i="6"/>
  <c r="BL786" i="6"/>
  <c r="BM786" i="6"/>
  <c r="BN786" i="6"/>
  <c r="BO786" i="6"/>
  <c r="BP786" i="6"/>
  <c r="BQ786" i="6"/>
  <c r="BR786" i="6"/>
  <c r="BS786" i="6"/>
  <c r="BT786" i="6"/>
  <c r="BU786" i="6"/>
  <c r="BV786" i="6"/>
  <c r="BW786" i="6"/>
  <c r="BX786" i="6"/>
  <c r="BY786" i="6"/>
  <c r="BZ786" i="6"/>
  <c r="CA786" i="6"/>
  <c r="CB786" i="6"/>
  <c r="CC786" i="6"/>
  <c r="CD786" i="6"/>
  <c r="CE786" i="6"/>
  <c r="CF786" i="6"/>
  <c r="CG786" i="6"/>
  <c r="CH786" i="6"/>
  <c r="CI786" i="6"/>
  <c r="CJ786" i="6"/>
  <c r="CK786" i="6"/>
  <c r="CL786" i="6"/>
  <c r="CM786" i="6"/>
  <c r="CN786" i="6"/>
  <c r="CO786" i="6"/>
  <c r="CP786" i="6"/>
  <c r="CQ786" i="6"/>
  <c r="CR786" i="6"/>
  <c r="CS786" i="6"/>
  <c r="CT786" i="6"/>
  <c r="CU786" i="6"/>
  <c r="CV786" i="6"/>
  <c r="BB787" i="6"/>
  <c r="BC787" i="6"/>
  <c r="BD787" i="6"/>
  <c r="BE787" i="6"/>
  <c r="BF787" i="6"/>
  <c r="BG787" i="6"/>
  <c r="BH787" i="6"/>
  <c r="BI787" i="6"/>
  <c r="BJ787" i="6"/>
  <c r="BK787" i="6"/>
  <c r="BL787" i="6"/>
  <c r="BM787" i="6"/>
  <c r="BN787" i="6"/>
  <c r="BO787" i="6"/>
  <c r="BP787" i="6"/>
  <c r="BQ787" i="6"/>
  <c r="BR787" i="6"/>
  <c r="BS787" i="6"/>
  <c r="BT787" i="6"/>
  <c r="BU787" i="6"/>
  <c r="BV787" i="6"/>
  <c r="BW787" i="6"/>
  <c r="BX787" i="6"/>
  <c r="BY787" i="6"/>
  <c r="BZ787" i="6"/>
  <c r="CA787" i="6"/>
  <c r="CB787" i="6"/>
  <c r="CC787" i="6"/>
  <c r="CD787" i="6"/>
  <c r="CE787" i="6"/>
  <c r="CF787" i="6"/>
  <c r="CG787" i="6"/>
  <c r="CH787" i="6"/>
  <c r="CI787" i="6"/>
  <c r="CJ787" i="6"/>
  <c r="CK787" i="6"/>
  <c r="CL787" i="6"/>
  <c r="CM787" i="6"/>
  <c r="CN787" i="6"/>
  <c r="CO787" i="6"/>
  <c r="CP787" i="6"/>
  <c r="CQ787" i="6"/>
  <c r="CR787" i="6"/>
  <c r="CS787" i="6"/>
  <c r="CT787" i="6"/>
  <c r="CU787" i="6"/>
  <c r="CV787" i="6"/>
  <c r="BB788" i="6"/>
  <c r="BC788" i="6" s="1"/>
  <c r="BD788" i="6"/>
  <c r="BE788" i="6"/>
  <c r="BF788" i="6"/>
  <c r="BG788" i="6"/>
  <c r="BH788" i="6"/>
  <c r="BI788" i="6"/>
  <c r="BJ788" i="6"/>
  <c r="BK788" i="6"/>
  <c r="BL788" i="6"/>
  <c r="BM788" i="6"/>
  <c r="BN788" i="6"/>
  <c r="BO788" i="6"/>
  <c r="BP788" i="6"/>
  <c r="BQ788" i="6"/>
  <c r="BR788" i="6"/>
  <c r="BS788" i="6"/>
  <c r="BT788" i="6"/>
  <c r="BU788" i="6"/>
  <c r="BV788" i="6"/>
  <c r="BW788" i="6"/>
  <c r="BX788" i="6"/>
  <c r="BY788" i="6"/>
  <c r="BZ788" i="6"/>
  <c r="CA788" i="6"/>
  <c r="CB788" i="6"/>
  <c r="CC788" i="6"/>
  <c r="CD788" i="6"/>
  <c r="CE788" i="6"/>
  <c r="CF788" i="6"/>
  <c r="CG788" i="6"/>
  <c r="CH788" i="6"/>
  <c r="CI788" i="6"/>
  <c r="CJ788" i="6"/>
  <c r="CK788" i="6"/>
  <c r="CL788" i="6"/>
  <c r="CM788" i="6"/>
  <c r="CN788" i="6"/>
  <c r="CO788" i="6"/>
  <c r="CP788" i="6"/>
  <c r="CQ788" i="6"/>
  <c r="CR788" i="6"/>
  <c r="CS788" i="6"/>
  <c r="CT788" i="6"/>
  <c r="CU788" i="6"/>
  <c r="CV788" i="6"/>
  <c r="BB789" i="6"/>
  <c r="BC789" i="6"/>
  <c r="BD789" i="6"/>
  <c r="BE789" i="6"/>
  <c r="BF789" i="6"/>
  <c r="BG789" i="6"/>
  <c r="BH789" i="6"/>
  <c r="BI789" i="6"/>
  <c r="BJ789" i="6"/>
  <c r="BK789" i="6"/>
  <c r="BL789" i="6"/>
  <c r="BM789" i="6"/>
  <c r="BN789" i="6"/>
  <c r="BO789" i="6"/>
  <c r="BP789" i="6"/>
  <c r="BQ789" i="6"/>
  <c r="BR789" i="6"/>
  <c r="BS789" i="6"/>
  <c r="BT789" i="6"/>
  <c r="BU789" i="6"/>
  <c r="BV789" i="6"/>
  <c r="BW789" i="6"/>
  <c r="BX789" i="6"/>
  <c r="BY789" i="6"/>
  <c r="BZ789" i="6"/>
  <c r="CA789" i="6"/>
  <c r="CB789" i="6"/>
  <c r="CC789" i="6"/>
  <c r="CD789" i="6"/>
  <c r="CE789" i="6"/>
  <c r="CF789" i="6"/>
  <c r="CG789" i="6"/>
  <c r="CH789" i="6"/>
  <c r="CI789" i="6"/>
  <c r="CJ789" i="6"/>
  <c r="CK789" i="6"/>
  <c r="CL789" i="6"/>
  <c r="CM789" i="6"/>
  <c r="CN789" i="6"/>
  <c r="CO789" i="6"/>
  <c r="CP789" i="6"/>
  <c r="CQ789" i="6"/>
  <c r="CR789" i="6"/>
  <c r="CS789" i="6"/>
  <c r="CT789" i="6"/>
  <c r="CU789" i="6"/>
  <c r="CV789" i="6"/>
  <c r="BB790" i="6"/>
  <c r="BC790" i="6" s="1"/>
  <c r="BD790" i="6"/>
  <c r="BE790" i="6"/>
  <c r="BF790" i="6"/>
  <c r="BG790" i="6"/>
  <c r="BH790" i="6"/>
  <c r="BI790" i="6"/>
  <c r="BJ790" i="6"/>
  <c r="BK790" i="6"/>
  <c r="BL790" i="6"/>
  <c r="BM790" i="6"/>
  <c r="BN790" i="6"/>
  <c r="BO790" i="6"/>
  <c r="BP790" i="6"/>
  <c r="BQ790" i="6"/>
  <c r="BR790" i="6"/>
  <c r="BS790" i="6"/>
  <c r="BT790" i="6"/>
  <c r="BU790" i="6"/>
  <c r="BV790" i="6"/>
  <c r="BW790" i="6"/>
  <c r="BX790" i="6"/>
  <c r="BY790" i="6"/>
  <c r="BZ790" i="6"/>
  <c r="CA790" i="6"/>
  <c r="CB790" i="6"/>
  <c r="CC790" i="6"/>
  <c r="CD790" i="6"/>
  <c r="CE790" i="6"/>
  <c r="CF790" i="6"/>
  <c r="CG790" i="6"/>
  <c r="CH790" i="6"/>
  <c r="CI790" i="6"/>
  <c r="CJ790" i="6"/>
  <c r="CK790" i="6"/>
  <c r="CL790" i="6"/>
  <c r="CM790" i="6"/>
  <c r="CN790" i="6"/>
  <c r="CO790" i="6"/>
  <c r="CP790" i="6"/>
  <c r="CQ790" i="6"/>
  <c r="CR790" i="6"/>
  <c r="CS790" i="6"/>
  <c r="CT790" i="6"/>
  <c r="CU790" i="6"/>
  <c r="CV790" i="6"/>
  <c r="BB791" i="6"/>
  <c r="BC791" i="6"/>
  <c r="BD791" i="6"/>
  <c r="BE791" i="6"/>
  <c r="BF791" i="6"/>
  <c r="BG791" i="6"/>
  <c r="BH791" i="6"/>
  <c r="BI791" i="6"/>
  <c r="BJ791" i="6"/>
  <c r="BK791" i="6"/>
  <c r="BL791" i="6"/>
  <c r="BM791" i="6"/>
  <c r="BN791" i="6"/>
  <c r="BO791" i="6"/>
  <c r="BP791" i="6"/>
  <c r="BQ791" i="6"/>
  <c r="BR791" i="6"/>
  <c r="BS791" i="6"/>
  <c r="BT791" i="6"/>
  <c r="BU791" i="6"/>
  <c r="BV791" i="6"/>
  <c r="BW791" i="6"/>
  <c r="BX791" i="6"/>
  <c r="BY791" i="6"/>
  <c r="BZ791" i="6"/>
  <c r="CA791" i="6"/>
  <c r="CB791" i="6"/>
  <c r="CC791" i="6"/>
  <c r="CD791" i="6"/>
  <c r="CE791" i="6"/>
  <c r="CF791" i="6"/>
  <c r="CG791" i="6"/>
  <c r="CH791" i="6"/>
  <c r="CI791" i="6"/>
  <c r="CJ791" i="6"/>
  <c r="CK791" i="6"/>
  <c r="CL791" i="6"/>
  <c r="CM791" i="6"/>
  <c r="CN791" i="6"/>
  <c r="CO791" i="6"/>
  <c r="CP791" i="6"/>
  <c r="CQ791" i="6"/>
  <c r="CR791" i="6"/>
  <c r="CS791" i="6"/>
  <c r="CT791" i="6"/>
  <c r="CU791" i="6"/>
  <c r="CV791" i="6"/>
  <c r="BB792" i="6"/>
  <c r="BC792" i="6" s="1"/>
  <c r="BD792" i="6"/>
  <c r="BE792" i="6"/>
  <c r="BF792" i="6"/>
  <c r="BG792" i="6"/>
  <c r="BH792" i="6"/>
  <c r="BI792" i="6"/>
  <c r="BJ792" i="6"/>
  <c r="BK792" i="6"/>
  <c r="BL792" i="6"/>
  <c r="BM792" i="6"/>
  <c r="BN792" i="6"/>
  <c r="BO792" i="6"/>
  <c r="BP792" i="6"/>
  <c r="BQ792" i="6"/>
  <c r="BR792" i="6"/>
  <c r="BS792" i="6"/>
  <c r="BT792" i="6"/>
  <c r="BU792" i="6"/>
  <c r="BV792" i="6"/>
  <c r="BW792" i="6"/>
  <c r="BX792" i="6"/>
  <c r="BY792" i="6"/>
  <c r="BZ792" i="6"/>
  <c r="CA792" i="6"/>
  <c r="CB792" i="6"/>
  <c r="CC792" i="6"/>
  <c r="CD792" i="6"/>
  <c r="CE792" i="6"/>
  <c r="CF792" i="6"/>
  <c r="CG792" i="6"/>
  <c r="CH792" i="6"/>
  <c r="CI792" i="6"/>
  <c r="CJ792" i="6"/>
  <c r="CK792" i="6"/>
  <c r="CL792" i="6"/>
  <c r="CM792" i="6"/>
  <c r="CN792" i="6"/>
  <c r="CO792" i="6"/>
  <c r="CP792" i="6"/>
  <c r="CQ792" i="6"/>
  <c r="CR792" i="6"/>
  <c r="CS792" i="6"/>
  <c r="CT792" i="6"/>
  <c r="CU792" i="6"/>
  <c r="CV792" i="6"/>
  <c r="BB793" i="6"/>
  <c r="BC793" i="6"/>
  <c r="BD793" i="6"/>
  <c r="BE793" i="6"/>
  <c r="BF793" i="6"/>
  <c r="BG793" i="6"/>
  <c r="BH793" i="6"/>
  <c r="BI793" i="6"/>
  <c r="BJ793" i="6"/>
  <c r="BK793" i="6"/>
  <c r="BL793" i="6"/>
  <c r="BM793" i="6"/>
  <c r="BN793" i="6"/>
  <c r="BO793" i="6"/>
  <c r="BP793" i="6"/>
  <c r="BQ793" i="6"/>
  <c r="BR793" i="6"/>
  <c r="BS793" i="6"/>
  <c r="BT793" i="6"/>
  <c r="BU793" i="6"/>
  <c r="BV793" i="6"/>
  <c r="BW793" i="6"/>
  <c r="BX793" i="6"/>
  <c r="BY793" i="6"/>
  <c r="BZ793" i="6"/>
  <c r="CA793" i="6"/>
  <c r="CB793" i="6"/>
  <c r="CC793" i="6"/>
  <c r="CD793" i="6"/>
  <c r="CE793" i="6"/>
  <c r="CF793" i="6"/>
  <c r="CG793" i="6"/>
  <c r="CH793" i="6"/>
  <c r="CI793" i="6"/>
  <c r="CJ793" i="6"/>
  <c r="CK793" i="6"/>
  <c r="CL793" i="6"/>
  <c r="CM793" i="6"/>
  <c r="CN793" i="6"/>
  <c r="CO793" i="6"/>
  <c r="CP793" i="6"/>
  <c r="CQ793" i="6"/>
  <c r="CR793" i="6"/>
  <c r="CS793" i="6"/>
  <c r="CT793" i="6"/>
  <c r="CU793" i="6"/>
  <c r="CV793" i="6"/>
  <c r="BB794" i="6"/>
  <c r="BC794" i="6" s="1"/>
  <c r="BD794" i="6"/>
  <c r="BE794" i="6"/>
  <c r="BF794" i="6"/>
  <c r="BG794" i="6"/>
  <c r="BH794" i="6"/>
  <c r="BI794" i="6"/>
  <c r="BJ794" i="6"/>
  <c r="BK794" i="6"/>
  <c r="BL794" i="6"/>
  <c r="BM794" i="6"/>
  <c r="BN794" i="6"/>
  <c r="BO794" i="6"/>
  <c r="BP794" i="6"/>
  <c r="BQ794" i="6"/>
  <c r="BR794" i="6"/>
  <c r="BS794" i="6"/>
  <c r="BT794" i="6"/>
  <c r="BU794" i="6"/>
  <c r="BV794" i="6"/>
  <c r="BW794" i="6"/>
  <c r="BX794" i="6"/>
  <c r="BY794" i="6"/>
  <c r="BZ794" i="6"/>
  <c r="CA794" i="6"/>
  <c r="CB794" i="6"/>
  <c r="CC794" i="6"/>
  <c r="CD794" i="6"/>
  <c r="CE794" i="6"/>
  <c r="CF794" i="6"/>
  <c r="CG794" i="6"/>
  <c r="CH794" i="6"/>
  <c r="CI794" i="6"/>
  <c r="CJ794" i="6"/>
  <c r="CK794" i="6"/>
  <c r="CL794" i="6"/>
  <c r="CM794" i="6"/>
  <c r="CN794" i="6"/>
  <c r="CO794" i="6"/>
  <c r="CP794" i="6"/>
  <c r="CQ794" i="6"/>
  <c r="CR794" i="6"/>
  <c r="CS794" i="6"/>
  <c r="CT794" i="6"/>
  <c r="CU794" i="6"/>
  <c r="CV794" i="6"/>
  <c r="BB795" i="6"/>
  <c r="BC795" i="6"/>
  <c r="BD795" i="6"/>
  <c r="BE795" i="6"/>
  <c r="BF795" i="6"/>
  <c r="BG795" i="6"/>
  <c r="BH795" i="6"/>
  <c r="BI795" i="6"/>
  <c r="BJ795" i="6"/>
  <c r="BK795" i="6"/>
  <c r="BL795" i="6"/>
  <c r="BM795" i="6"/>
  <c r="BN795" i="6"/>
  <c r="BO795" i="6"/>
  <c r="BP795" i="6"/>
  <c r="BQ795" i="6"/>
  <c r="BR795" i="6"/>
  <c r="BS795" i="6"/>
  <c r="BT795" i="6"/>
  <c r="BU795" i="6"/>
  <c r="BV795" i="6"/>
  <c r="BW795" i="6"/>
  <c r="BX795" i="6"/>
  <c r="BY795" i="6"/>
  <c r="BZ795" i="6"/>
  <c r="CA795" i="6"/>
  <c r="CB795" i="6"/>
  <c r="CC795" i="6"/>
  <c r="CD795" i="6"/>
  <c r="CE795" i="6"/>
  <c r="CF795" i="6"/>
  <c r="CG795" i="6"/>
  <c r="CH795" i="6"/>
  <c r="CI795" i="6"/>
  <c r="CJ795" i="6"/>
  <c r="CK795" i="6"/>
  <c r="CL795" i="6"/>
  <c r="CM795" i="6"/>
  <c r="CN795" i="6"/>
  <c r="CO795" i="6"/>
  <c r="CP795" i="6"/>
  <c r="CQ795" i="6"/>
  <c r="CR795" i="6"/>
  <c r="CS795" i="6"/>
  <c r="CT795" i="6"/>
  <c r="CU795" i="6"/>
  <c r="CV795" i="6"/>
  <c r="BB796" i="6"/>
  <c r="BC796" i="6" s="1"/>
  <c r="BD796" i="6"/>
  <c r="BE796" i="6"/>
  <c r="BF796" i="6"/>
  <c r="BG796" i="6"/>
  <c r="BH796" i="6"/>
  <c r="BI796" i="6"/>
  <c r="BJ796" i="6"/>
  <c r="BK796" i="6"/>
  <c r="BL796" i="6"/>
  <c r="BM796" i="6"/>
  <c r="BN796" i="6"/>
  <c r="BO796" i="6"/>
  <c r="BP796" i="6"/>
  <c r="BQ796" i="6"/>
  <c r="BR796" i="6"/>
  <c r="BS796" i="6"/>
  <c r="BT796" i="6"/>
  <c r="BU796" i="6"/>
  <c r="BV796" i="6"/>
  <c r="BW796" i="6"/>
  <c r="BX796" i="6"/>
  <c r="BY796" i="6"/>
  <c r="BZ796" i="6"/>
  <c r="CA796" i="6"/>
  <c r="CB796" i="6"/>
  <c r="CC796" i="6"/>
  <c r="CD796" i="6"/>
  <c r="CE796" i="6"/>
  <c r="CF796" i="6"/>
  <c r="CG796" i="6"/>
  <c r="CH796" i="6"/>
  <c r="CI796" i="6"/>
  <c r="CJ796" i="6"/>
  <c r="CK796" i="6"/>
  <c r="CL796" i="6"/>
  <c r="CM796" i="6"/>
  <c r="CN796" i="6"/>
  <c r="CO796" i="6"/>
  <c r="CP796" i="6"/>
  <c r="CQ796" i="6"/>
  <c r="CR796" i="6"/>
  <c r="CS796" i="6"/>
  <c r="CT796" i="6"/>
  <c r="CU796" i="6"/>
  <c r="CV796" i="6"/>
  <c r="BB797" i="6"/>
  <c r="BC797" i="6"/>
  <c r="BD797" i="6"/>
  <c r="BE797" i="6"/>
  <c r="BF797" i="6"/>
  <c r="BG797" i="6"/>
  <c r="BH797" i="6"/>
  <c r="BI797" i="6"/>
  <c r="BJ797" i="6"/>
  <c r="BK797" i="6"/>
  <c r="BL797" i="6"/>
  <c r="BM797" i="6"/>
  <c r="BN797" i="6"/>
  <c r="BO797" i="6"/>
  <c r="BP797" i="6"/>
  <c r="BQ797" i="6"/>
  <c r="BR797" i="6"/>
  <c r="BS797" i="6"/>
  <c r="BT797" i="6"/>
  <c r="BU797" i="6"/>
  <c r="BV797" i="6"/>
  <c r="BW797" i="6"/>
  <c r="BX797" i="6"/>
  <c r="BY797" i="6"/>
  <c r="BZ797" i="6"/>
  <c r="CA797" i="6"/>
  <c r="CB797" i="6"/>
  <c r="CC797" i="6"/>
  <c r="CD797" i="6"/>
  <c r="CE797" i="6"/>
  <c r="CF797" i="6"/>
  <c r="CG797" i="6"/>
  <c r="CH797" i="6"/>
  <c r="CI797" i="6"/>
  <c r="CJ797" i="6"/>
  <c r="CK797" i="6"/>
  <c r="CL797" i="6"/>
  <c r="CM797" i="6"/>
  <c r="CN797" i="6"/>
  <c r="CO797" i="6"/>
  <c r="CP797" i="6"/>
  <c r="CQ797" i="6"/>
  <c r="CR797" i="6"/>
  <c r="CS797" i="6"/>
  <c r="CT797" i="6"/>
  <c r="CU797" i="6"/>
  <c r="CV797" i="6"/>
  <c r="BB798" i="6"/>
  <c r="BC798" i="6" s="1"/>
  <c r="BD798" i="6"/>
  <c r="BE798" i="6"/>
  <c r="BF798" i="6"/>
  <c r="BG798" i="6"/>
  <c r="BH798" i="6"/>
  <c r="BI798" i="6"/>
  <c r="BJ798" i="6"/>
  <c r="BK798" i="6"/>
  <c r="BL798" i="6"/>
  <c r="BM798" i="6"/>
  <c r="BN798" i="6"/>
  <c r="BO798" i="6"/>
  <c r="BP798" i="6"/>
  <c r="BQ798" i="6"/>
  <c r="BR798" i="6"/>
  <c r="BS798" i="6"/>
  <c r="BT798" i="6"/>
  <c r="BU798" i="6"/>
  <c r="BV798" i="6"/>
  <c r="BW798" i="6"/>
  <c r="BX798" i="6"/>
  <c r="BY798" i="6"/>
  <c r="BZ798" i="6"/>
  <c r="CA798" i="6"/>
  <c r="CB798" i="6"/>
  <c r="CC798" i="6"/>
  <c r="CD798" i="6"/>
  <c r="CE798" i="6"/>
  <c r="CF798" i="6"/>
  <c r="CG798" i="6"/>
  <c r="CH798" i="6"/>
  <c r="CI798" i="6"/>
  <c r="CJ798" i="6"/>
  <c r="CK798" i="6"/>
  <c r="CL798" i="6"/>
  <c r="CM798" i="6"/>
  <c r="CN798" i="6"/>
  <c r="CO798" i="6"/>
  <c r="CP798" i="6"/>
  <c r="CQ798" i="6"/>
  <c r="CR798" i="6"/>
  <c r="CS798" i="6"/>
  <c r="CT798" i="6"/>
  <c r="CU798" i="6"/>
  <c r="CV798" i="6"/>
  <c r="BB799" i="6"/>
  <c r="BC799" i="6"/>
  <c r="BD799" i="6"/>
  <c r="BE799" i="6"/>
  <c r="BF799" i="6"/>
  <c r="BG799" i="6"/>
  <c r="BH799" i="6"/>
  <c r="BI799" i="6"/>
  <c r="BJ799" i="6"/>
  <c r="BK799" i="6"/>
  <c r="BL799" i="6"/>
  <c r="BM799" i="6"/>
  <c r="BN799" i="6"/>
  <c r="BO799" i="6"/>
  <c r="BP799" i="6"/>
  <c r="BQ799" i="6"/>
  <c r="BR799" i="6"/>
  <c r="BS799" i="6"/>
  <c r="BT799" i="6"/>
  <c r="BU799" i="6"/>
  <c r="BV799" i="6"/>
  <c r="BW799" i="6"/>
  <c r="BX799" i="6"/>
  <c r="BY799" i="6"/>
  <c r="BZ799" i="6"/>
  <c r="CA799" i="6"/>
  <c r="CB799" i="6"/>
  <c r="CC799" i="6"/>
  <c r="CD799" i="6"/>
  <c r="CE799" i="6"/>
  <c r="CF799" i="6"/>
  <c r="CG799" i="6"/>
  <c r="CH799" i="6"/>
  <c r="CI799" i="6"/>
  <c r="CJ799" i="6"/>
  <c r="CK799" i="6"/>
  <c r="CL799" i="6"/>
  <c r="CM799" i="6"/>
  <c r="CN799" i="6"/>
  <c r="CO799" i="6"/>
  <c r="CP799" i="6"/>
  <c r="CQ799" i="6"/>
  <c r="CR799" i="6"/>
  <c r="CS799" i="6"/>
  <c r="CT799" i="6"/>
  <c r="CU799" i="6"/>
  <c r="CV799" i="6"/>
  <c r="BB800" i="6"/>
  <c r="BC800" i="6" s="1"/>
  <c r="BD800" i="6"/>
  <c r="BE800" i="6"/>
  <c r="BF800" i="6"/>
  <c r="BG800" i="6"/>
  <c r="BH800" i="6"/>
  <c r="BI800" i="6"/>
  <c r="BJ800" i="6"/>
  <c r="BK800" i="6"/>
  <c r="BL800" i="6"/>
  <c r="BM800" i="6"/>
  <c r="BN800" i="6"/>
  <c r="BO800" i="6"/>
  <c r="BP800" i="6"/>
  <c r="BQ800" i="6"/>
  <c r="BR800" i="6"/>
  <c r="BS800" i="6"/>
  <c r="BT800" i="6"/>
  <c r="BU800" i="6"/>
  <c r="BV800" i="6"/>
  <c r="BW800" i="6"/>
  <c r="BX800" i="6"/>
  <c r="BY800" i="6"/>
  <c r="BZ800" i="6"/>
  <c r="CA800" i="6"/>
  <c r="CB800" i="6"/>
  <c r="CC800" i="6"/>
  <c r="CD800" i="6"/>
  <c r="CE800" i="6"/>
  <c r="CF800" i="6"/>
  <c r="CG800" i="6"/>
  <c r="CH800" i="6"/>
  <c r="CI800" i="6"/>
  <c r="CJ800" i="6"/>
  <c r="CK800" i="6"/>
  <c r="CL800" i="6"/>
  <c r="CM800" i="6"/>
  <c r="CN800" i="6"/>
  <c r="CO800" i="6"/>
  <c r="CP800" i="6"/>
  <c r="CQ800" i="6"/>
  <c r="CR800" i="6"/>
  <c r="CS800" i="6"/>
  <c r="CT800" i="6"/>
  <c r="CU800" i="6"/>
  <c r="CV800" i="6"/>
  <c r="BB801" i="6"/>
  <c r="BC801" i="6"/>
  <c r="BD801" i="6"/>
  <c r="BE801" i="6"/>
  <c r="BF801" i="6"/>
  <c r="BG801" i="6"/>
  <c r="BH801" i="6"/>
  <c r="BI801" i="6"/>
  <c r="BJ801" i="6"/>
  <c r="BK801" i="6"/>
  <c r="BL801" i="6"/>
  <c r="BM801" i="6"/>
  <c r="BN801" i="6"/>
  <c r="BO801" i="6"/>
  <c r="BP801" i="6"/>
  <c r="BQ801" i="6"/>
  <c r="BR801" i="6"/>
  <c r="BS801" i="6"/>
  <c r="BT801" i="6"/>
  <c r="BU801" i="6"/>
  <c r="BV801" i="6"/>
  <c r="BW801" i="6"/>
  <c r="BX801" i="6"/>
  <c r="BY801" i="6"/>
  <c r="BZ801" i="6"/>
  <c r="CA801" i="6"/>
  <c r="CB801" i="6"/>
  <c r="CC801" i="6"/>
  <c r="CD801" i="6"/>
  <c r="CE801" i="6"/>
  <c r="CF801" i="6"/>
  <c r="CG801" i="6"/>
  <c r="CH801" i="6"/>
  <c r="CI801" i="6"/>
  <c r="CJ801" i="6"/>
  <c r="CK801" i="6"/>
  <c r="CL801" i="6"/>
  <c r="CM801" i="6"/>
  <c r="CN801" i="6"/>
  <c r="CO801" i="6"/>
  <c r="CP801" i="6"/>
  <c r="CQ801" i="6"/>
  <c r="CR801" i="6"/>
  <c r="CS801" i="6"/>
  <c r="CT801" i="6"/>
  <c r="CU801" i="6"/>
  <c r="CV801" i="6"/>
  <c r="BB802" i="6"/>
  <c r="BC802" i="6" s="1"/>
  <c r="BD802" i="6"/>
  <c r="BE802" i="6"/>
  <c r="BF802" i="6"/>
  <c r="BG802" i="6"/>
  <c r="BH802" i="6"/>
  <c r="BI802" i="6"/>
  <c r="BJ802" i="6"/>
  <c r="BK802" i="6"/>
  <c r="BL802" i="6"/>
  <c r="BM802" i="6"/>
  <c r="BN802" i="6"/>
  <c r="BO802" i="6"/>
  <c r="BP802" i="6"/>
  <c r="BQ802" i="6"/>
  <c r="BR802" i="6"/>
  <c r="BS802" i="6"/>
  <c r="BT802" i="6"/>
  <c r="BU802" i="6"/>
  <c r="BV802" i="6"/>
  <c r="BW802" i="6"/>
  <c r="BX802" i="6"/>
  <c r="BY802" i="6"/>
  <c r="BZ802" i="6"/>
  <c r="CA802" i="6"/>
  <c r="CB802" i="6"/>
  <c r="CC802" i="6"/>
  <c r="CD802" i="6"/>
  <c r="CE802" i="6"/>
  <c r="CF802" i="6"/>
  <c r="CG802" i="6"/>
  <c r="CH802" i="6"/>
  <c r="CI802" i="6"/>
  <c r="CJ802" i="6"/>
  <c r="CK802" i="6"/>
  <c r="CL802" i="6"/>
  <c r="CM802" i="6"/>
  <c r="CN802" i="6"/>
  <c r="CO802" i="6"/>
  <c r="CP802" i="6"/>
  <c r="CQ802" i="6"/>
  <c r="CR802" i="6"/>
  <c r="CS802" i="6"/>
  <c r="CT802" i="6"/>
  <c r="CU802" i="6"/>
  <c r="CV802" i="6"/>
  <c r="BB803" i="6"/>
  <c r="BC803" i="6" s="1"/>
  <c r="BD803" i="6"/>
  <c r="BE803" i="6"/>
  <c r="BF803" i="6"/>
  <c r="BG803" i="6"/>
  <c r="BH803" i="6"/>
  <c r="BI803" i="6"/>
  <c r="BJ803" i="6"/>
  <c r="BK803" i="6"/>
  <c r="BL803" i="6"/>
  <c r="BM803" i="6"/>
  <c r="BN803" i="6"/>
  <c r="BO803" i="6"/>
  <c r="BP803" i="6"/>
  <c r="BQ803" i="6"/>
  <c r="BR803" i="6"/>
  <c r="BS803" i="6"/>
  <c r="BT803" i="6"/>
  <c r="BU803" i="6"/>
  <c r="BV803" i="6"/>
  <c r="BW803" i="6"/>
  <c r="BX803" i="6"/>
  <c r="BY803" i="6"/>
  <c r="BZ803" i="6"/>
  <c r="CA803" i="6"/>
  <c r="CB803" i="6"/>
  <c r="CC803" i="6"/>
  <c r="CD803" i="6"/>
  <c r="CE803" i="6"/>
  <c r="CF803" i="6"/>
  <c r="CG803" i="6"/>
  <c r="CH803" i="6"/>
  <c r="CI803" i="6"/>
  <c r="CJ803" i="6"/>
  <c r="CK803" i="6"/>
  <c r="CL803" i="6"/>
  <c r="CM803" i="6"/>
  <c r="CN803" i="6"/>
  <c r="CO803" i="6"/>
  <c r="CP803" i="6"/>
  <c r="CQ803" i="6"/>
  <c r="CR803" i="6"/>
  <c r="CS803" i="6"/>
  <c r="CT803" i="6"/>
  <c r="CU803" i="6"/>
  <c r="CV803" i="6"/>
  <c r="BB804" i="6"/>
  <c r="BC804" i="6" s="1"/>
  <c r="BD804" i="6"/>
  <c r="BE804" i="6"/>
  <c r="BF804" i="6"/>
  <c r="BG804" i="6"/>
  <c r="BH804" i="6"/>
  <c r="BI804" i="6"/>
  <c r="BJ804" i="6"/>
  <c r="BK804" i="6"/>
  <c r="BL804" i="6"/>
  <c r="BM804" i="6"/>
  <c r="BN804" i="6"/>
  <c r="BO804" i="6"/>
  <c r="BP804" i="6"/>
  <c r="BQ804" i="6"/>
  <c r="BR804" i="6"/>
  <c r="BS804" i="6"/>
  <c r="BT804" i="6"/>
  <c r="BU804" i="6"/>
  <c r="BV804" i="6"/>
  <c r="BW804" i="6"/>
  <c r="BX804" i="6"/>
  <c r="BY804" i="6"/>
  <c r="BZ804" i="6"/>
  <c r="CA804" i="6"/>
  <c r="CB804" i="6"/>
  <c r="CC804" i="6"/>
  <c r="CD804" i="6"/>
  <c r="CE804" i="6"/>
  <c r="CF804" i="6"/>
  <c r="CG804" i="6"/>
  <c r="CH804" i="6"/>
  <c r="CI804" i="6"/>
  <c r="CJ804" i="6"/>
  <c r="CK804" i="6"/>
  <c r="CL804" i="6"/>
  <c r="CM804" i="6"/>
  <c r="CN804" i="6"/>
  <c r="CO804" i="6"/>
  <c r="CP804" i="6"/>
  <c r="CQ804" i="6"/>
  <c r="CR804" i="6"/>
  <c r="CS804" i="6"/>
  <c r="CT804" i="6"/>
  <c r="CU804" i="6"/>
  <c r="CV804" i="6"/>
  <c r="BB805" i="6"/>
  <c r="BC805" i="6"/>
  <c r="BD805" i="6"/>
  <c r="BE805" i="6"/>
  <c r="BF805" i="6"/>
  <c r="BG805" i="6"/>
  <c r="BH805" i="6"/>
  <c r="BI805" i="6"/>
  <c r="BJ805" i="6"/>
  <c r="BK805" i="6"/>
  <c r="BL805" i="6"/>
  <c r="BM805" i="6"/>
  <c r="BN805" i="6"/>
  <c r="BO805" i="6"/>
  <c r="BP805" i="6"/>
  <c r="BQ805" i="6"/>
  <c r="BR805" i="6"/>
  <c r="BS805" i="6"/>
  <c r="BT805" i="6"/>
  <c r="BU805" i="6"/>
  <c r="BV805" i="6"/>
  <c r="BW805" i="6"/>
  <c r="BX805" i="6"/>
  <c r="BY805" i="6"/>
  <c r="BZ805" i="6"/>
  <c r="CA805" i="6"/>
  <c r="CB805" i="6"/>
  <c r="CC805" i="6"/>
  <c r="CD805" i="6"/>
  <c r="CE805" i="6"/>
  <c r="CF805" i="6"/>
  <c r="CG805" i="6"/>
  <c r="CH805" i="6"/>
  <c r="CI805" i="6"/>
  <c r="CJ805" i="6"/>
  <c r="CK805" i="6"/>
  <c r="CL805" i="6"/>
  <c r="CM805" i="6"/>
  <c r="CN805" i="6"/>
  <c r="CO805" i="6"/>
  <c r="CP805" i="6"/>
  <c r="CQ805" i="6"/>
  <c r="CR805" i="6"/>
  <c r="CS805" i="6"/>
  <c r="CT805" i="6"/>
  <c r="CU805" i="6"/>
  <c r="CV805" i="6"/>
  <c r="BB806" i="6"/>
  <c r="BC806" i="6"/>
  <c r="BD806" i="6"/>
  <c r="BE806" i="6"/>
  <c r="BF806" i="6"/>
  <c r="BG806" i="6"/>
  <c r="BH806" i="6"/>
  <c r="BI806" i="6"/>
  <c r="BJ806" i="6"/>
  <c r="BK806" i="6"/>
  <c r="BL806" i="6"/>
  <c r="BM806" i="6"/>
  <c r="BN806" i="6"/>
  <c r="BO806" i="6"/>
  <c r="BP806" i="6"/>
  <c r="BQ806" i="6"/>
  <c r="BR806" i="6"/>
  <c r="BS806" i="6"/>
  <c r="BT806" i="6"/>
  <c r="BU806" i="6"/>
  <c r="BV806" i="6"/>
  <c r="BW806" i="6"/>
  <c r="BX806" i="6"/>
  <c r="BY806" i="6"/>
  <c r="BZ806" i="6"/>
  <c r="CA806" i="6"/>
  <c r="CB806" i="6"/>
  <c r="CC806" i="6"/>
  <c r="CD806" i="6"/>
  <c r="CE806" i="6"/>
  <c r="CF806" i="6"/>
  <c r="CG806" i="6"/>
  <c r="CH806" i="6"/>
  <c r="CI806" i="6"/>
  <c r="CJ806" i="6"/>
  <c r="CK806" i="6"/>
  <c r="CL806" i="6"/>
  <c r="CM806" i="6"/>
  <c r="CN806" i="6"/>
  <c r="CO806" i="6"/>
  <c r="CP806" i="6"/>
  <c r="CQ806" i="6"/>
  <c r="CR806" i="6"/>
  <c r="CS806" i="6"/>
  <c r="CT806" i="6"/>
  <c r="CU806" i="6"/>
  <c r="CV806" i="6"/>
  <c r="BB807" i="6"/>
  <c r="BC807" i="6" s="1"/>
  <c r="BD807" i="6"/>
  <c r="BE807" i="6"/>
  <c r="BF807" i="6"/>
  <c r="BG807" i="6"/>
  <c r="BH807" i="6"/>
  <c r="BI807" i="6"/>
  <c r="BJ807" i="6"/>
  <c r="BK807" i="6"/>
  <c r="BL807" i="6"/>
  <c r="BM807" i="6"/>
  <c r="BN807" i="6"/>
  <c r="BO807" i="6"/>
  <c r="BP807" i="6"/>
  <c r="BQ807" i="6"/>
  <c r="BR807" i="6"/>
  <c r="BS807" i="6"/>
  <c r="BT807" i="6"/>
  <c r="BU807" i="6"/>
  <c r="BV807" i="6"/>
  <c r="BW807" i="6"/>
  <c r="BX807" i="6"/>
  <c r="BY807" i="6"/>
  <c r="BZ807" i="6"/>
  <c r="CA807" i="6"/>
  <c r="CB807" i="6"/>
  <c r="CC807" i="6"/>
  <c r="CD807" i="6"/>
  <c r="CE807" i="6"/>
  <c r="CF807" i="6"/>
  <c r="CG807" i="6"/>
  <c r="CH807" i="6"/>
  <c r="CI807" i="6"/>
  <c r="CJ807" i="6"/>
  <c r="CK807" i="6"/>
  <c r="CL807" i="6"/>
  <c r="CM807" i="6"/>
  <c r="CN807" i="6"/>
  <c r="CO807" i="6"/>
  <c r="CP807" i="6"/>
  <c r="CQ807" i="6"/>
  <c r="CR807" i="6"/>
  <c r="CS807" i="6"/>
  <c r="CT807" i="6"/>
  <c r="CU807" i="6"/>
  <c r="CV807" i="6"/>
  <c r="BB808" i="6"/>
  <c r="BC808" i="6" s="1"/>
  <c r="BD808" i="6"/>
  <c r="BE808" i="6"/>
  <c r="BF808" i="6"/>
  <c r="BG808" i="6"/>
  <c r="BH808" i="6"/>
  <c r="BI808" i="6"/>
  <c r="BJ808" i="6"/>
  <c r="BK808" i="6"/>
  <c r="BL808" i="6"/>
  <c r="BM808" i="6"/>
  <c r="BN808" i="6"/>
  <c r="BO808" i="6"/>
  <c r="BP808" i="6"/>
  <c r="BQ808" i="6"/>
  <c r="BR808" i="6"/>
  <c r="BS808" i="6"/>
  <c r="BT808" i="6"/>
  <c r="BU808" i="6"/>
  <c r="BV808" i="6"/>
  <c r="BW808" i="6"/>
  <c r="BX808" i="6"/>
  <c r="BY808" i="6"/>
  <c r="BZ808" i="6"/>
  <c r="CA808" i="6"/>
  <c r="CB808" i="6"/>
  <c r="CC808" i="6"/>
  <c r="CD808" i="6"/>
  <c r="CE808" i="6"/>
  <c r="CF808" i="6"/>
  <c r="CG808" i="6"/>
  <c r="CH808" i="6"/>
  <c r="CI808" i="6"/>
  <c r="CJ808" i="6"/>
  <c r="CK808" i="6"/>
  <c r="CL808" i="6"/>
  <c r="CM808" i="6"/>
  <c r="CN808" i="6"/>
  <c r="CO808" i="6"/>
  <c r="CP808" i="6"/>
  <c r="CQ808" i="6"/>
  <c r="CR808" i="6"/>
  <c r="CS808" i="6"/>
  <c r="CT808" i="6"/>
  <c r="CU808" i="6"/>
  <c r="CV808" i="6"/>
  <c r="BB809" i="6"/>
  <c r="BC809" i="6"/>
  <c r="BD809" i="6"/>
  <c r="BE809" i="6"/>
  <c r="BF809" i="6"/>
  <c r="BG809" i="6"/>
  <c r="BH809" i="6"/>
  <c r="BI809" i="6"/>
  <c r="BJ809" i="6"/>
  <c r="BK809" i="6"/>
  <c r="BL809" i="6"/>
  <c r="BM809" i="6"/>
  <c r="BN809" i="6"/>
  <c r="BO809" i="6"/>
  <c r="BP809" i="6"/>
  <c r="BQ809" i="6"/>
  <c r="BR809" i="6"/>
  <c r="BS809" i="6"/>
  <c r="BT809" i="6"/>
  <c r="BU809" i="6"/>
  <c r="BV809" i="6"/>
  <c r="BW809" i="6"/>
  <c r="BX809" i="6"/>
  <c r="BY809" i="6"/>
  <c r="BZ809" i="6"/>
  <c r="CA809" i="6"/>
  <c r="CB809" i="6"/>
  <c r="CC809" i="6"/>
  <c r="CD809" i="6"/>
  <c r="CE809" i="6"/>
  <c r="CF809" i="6"/>
  <c r="CG809" i="6"/>
  <c r="CH809" i="6"/>
  <c r="CI809" i="6"/>
  <c r="CJ809" i="6"/>
  <c r="CK809" i="6"/>
  <c r="CL809" i="6"/>
  <c r="CM809" i="6"/>
  <c r="CN809" i="6"/>
  <c r="CO809" i="6"/>
  <c r="CP809" i="6"/>
  <c r="CQ809" i="6"/>
  <c r="CR809" i="6"/>
  <c r="CS809" i="6"/>
  <c r="CT809" i="6"/>
  <c r="CU809" i="6"/>
  <c r="CV809" i="6"/>
  <c r="BB810" i="6"/>
  <c r="BC810" i="6"/>
  <c r="BD810" i="6"/>
  <c r="BE810" i="6"/>
  <c r="BF810" i="6"/>
  <c r="BG810" i="6"/>
  <c r="BH810" i="6"/>
  <c r="BI810" i="6"/>
  <c r="BJ810" i="6"/>
  <c r="BK810" i="6"/>
  <c r="BL810" i="6"/>
  <c r="BM810" i="6"/>
  <c r="BN810" i="6"/>
  <c r="BO810" i="6"/>
  <c r="BP810" i="6"/>
  <c r="BQ810" i="6"/>
  <c r="BR810" i="6"/>
  <c r="BS810" i="6"/>
  <c r="BT810" i="6"/>
  <c r="BU810" i="6"/>
  <c r="BV810" i="6"/>
  <c r="BW810" i="6"/>
  <c r="BX810" i="6"/>
  <c r="BY810" i="6"/>
  <c r="BZ810" i="6"/>
  <c r="CA810" i="6"/>
  <c r="CB810" i="6"/>
  <c r="CC810" i="6"/>
  <c r="CD810" i="6"/>
  <c r="CE810" i="6"/>
  <c r="CF810" i="6"/>
  <c r="CG810" i="6"/>
  <c r="CH810" i="6"/>
  <c r="CI810" i="6"/>
  <c r="CJ810" i="6"/>
  <c r="CK810" i="6"/>
  <c r="CL810" i="6"/>
  <c r="CM810" i="6"/>
  <c r="CN810" i="6"/>
  <c r="CO810" i="6"/>
  <c r="CP810" i="6"/>
  <c r="CQ810" i="6"/>
  <c r="CR810" i="6"/>
  <c r="CS810" i="6"/>
  <c r="CT810" i="6"/>
  <c r="CU810" i="6"/>
  <c r="CV810" i="6"/>
  <c r="BB811" i="6"/>
  <c r="BC811" i="6" s="1"/>
  <c r="BD811" i="6"/>
  <c r="BE811" i="6"/>
  <c r="BF811" i="6"/>
  <c r="BG811" i="6"/>
  <c r="BH811" i="6"/>
  <c r="BI811" i="6"/>
  <c r="BJ811" i="6"/>
  <c r="BK811" i="6"/>
  <c r="BL811" i="6"/>
  <c r="BM811" i="6"/>
  <c r="BN811" i="6"/>
  <c r="BO811" i="6"/>
  <c r="BP811" i="6"/>
  <c r="BQ811" i="6"/>
  <c r="BR811" i="6"/>
  <c r="BS811" i="6"/>
  <c r="BT811" i="6"/>
  <c r="BU811" i="6"/>
  <c r="BV811" i="6"/>
  <c r="BW811" i="6"/>
  <c r="BX811" i="6"/>
  <c r="BY811" i="6"/>
  <c r="BZ811" i="6"/>
  <c r="CA811" i="6"/>
  <c r="CB811" i="6"/>
  <c r="CC811" i="6"/>
  <c r="CD811" i="6"/>
  <c r="CE811" i="6"/>
  <c r="CF811" i="6"/>
  <c r="CG811" i="6"/>
  <c r="CH811" i="6"/>
  <c r="CI811" i="6"/>
  <c r="CJ811" i="6"/>
  <c r="CK811" i="6"/>
  <c r="CL811" i="6"/>
  <c r="CM811" i="6"/>
  <c r="CN811" i="6"/>
  <c r="CO811" i="6"/>
  <c r="CP811" i="6"/>
  <c r="CQ811" i="6"/>
  <c r="CR811" i="6"/>
  <c r="CS811" i="6"/>
  <c r="CT811" i="6"/>
  <c r="CU811" i="6"/>
  <c r="CV811" i="6"/>
  <c r="BB812" i="6"/>
  <c r="BC812" i="6" s="1"/>
  <c r="BD812" i="6"/>
  <c r="BE812" i="6"/>
  <c r="BF812" i="6"/>
  <c r="BG812" i="6"/>
  <c r="BH812" i="6"/>
  <c r="BI812" i="6"/>
  <c r="BJ812" i="6"/>
  <c r="BK812" i="6"/>
  <c r="BL812" i="6"/>
  <c r="BM812" i="6"/>
  <c r="BN812" i="6"/>
  <c r="BO812" i="6"/>
  <c r="BP812" i="6"/>
  <c r="BQ812" i="6"/>
  <c r="BR812" i="6"/>
  <c r="BS812" i="6"/>
  <c r="BT812" i="6"/>
  <c r="BU812" i="6"/>
  <c r="BV812" i="6"/>
  <c r="BW812" i="6"/>
  <c r="BX812" i="6"/>
  <c r="BY812" i="6"/>
  <c r="BZ812" i="6"/>
  <c r="CA812" i="6"/>
  <c r="CB812" i="6"/>
  <c r="CC812" i="6"/>
  <c r="CD812" i="6"/>
  <c r="CE812" i="6"/>
  <c r="CF812" i="6"/>
  <c r="CG812" i="6"/>
  <c r="CH812" i="6"/>
  <c r="CI812" i="6"/>
  <c r="CJ812" i="6"/>
  <c r="CK812" i="6"/>
  <c r="CL812" i="6"/>
  <c r="CM812" i="6"/>
  <c r="CN812" i="6"/>
  <c r="CO812" i="6"/>
  <c r="CP812" i="6"/>
  <c r="CQ812" i="6"/>
  <c r="CR812" i="6"/>
  <c r="CS812" i="6"/>
  <c r="CT812" i="6"/>
  <c r="CU812" i="6"/>
  <c r="CV812" i="6"/>
  <c r="BB813" i="6"/>
  <c r="BC813" i="6"/>
  <c r="BD813" i="6"/>
  <c r="BE813" i="6"/>
  <c r="BF813" i="6"/>
  <c r="BG813" i="6"/>
  <c r="BH813" i="6"/>
  <c r="BI813" i="6"/>
  <c r="BJ813" i="6"/>
  <c r="BK813" i="6"/>
  <c r="BL813" i="6"/>
  <c r="BM813" i="6"/>
  <c r="BN813" i="6"/>
  <c r="BO813" i="6"/>
  <c r="BP813" i="6"/>
  <c r="BQ813" i="6"/>
  <c r="BR813" i="6"/>
  <c r="BS813" i="6"/>
  <c r="BT813" i="6"/>
  <c r="BU813" i="6"/>
  <c r="BV813" i="6"/>
  <c r="BW813" i="6"/>
  <c r="BX813" i="6"/>
  <c r="BY813" i="6"/>
  <c r="BZ813" i="6"/>
  <c r="CA813" i="6"/>
  <c r="CB813" i="6"/>
  <c r="CC813" i="6"/>
  <c r="CD813" i="6"/>
  <c r="CE813" i="6"/>
  <c r="CF813" i="6"/>
  <c r="CG813" i="6"/>
  <c r="CH813" i="6"/>
  <c r="CI813" i="6"/>
  <c r="CJ813" i="6"/>
  <c r="CK813" i="6"/>
  <c r="CL813" i="6"/>
  <c r="CM813" i="6"/>
  <c r="CN813" i="6"/>
  <c r="CO813" i="6"/>
  <c r="CP813" i="6"/>
  <c r="CQ813" i="6"/>
  <c r="CR813" i="6"/>
  <c r="CS813" i="6"/>
  <c r="CT813" i="6"/>
  <c r="CU813" i="6"/>
  <c r="CV813" i="6"/>
  <c r="BB814" i="6"/>
  <c r="BC814" i="6"/>
  <c r="BD814" i="6"/>
  <c r="BE814" i="6"/>
  <c r="BF814" i="6"/>
  <c r="BG814" i="6"/>
  <c r="BH814" i="6"/>
  <c r="BI814" i="6"/>
  <c r="BJ814" i="6"/>
  <c r="BK814" i="6"/>
  <c r="BL814" i="6"/>
  <c r="BM814" i="6"/>
  <c r="BN814" i="6"/>
  <c r="BO814" i="6"/>
  <c r="BP814" i="6"/>
  <c r="BQ814" i="6"/>
  <c r="BR814" i="6"/>
  <c r="BS814" i="6"/>
  <c r="BT814" i="6"/>
  <c r="BU814" i="6"/>
  <c r="BV814" i="6"/>
  <c r="BW814" i="6"/>
  <c r="BX814" i="6"/>
  <c r="BY814" i="6"/>
  <c r="BZ814" i="6"/>
  <c r="CA814" i="6"/>
  <c r="CB814" i="6"/>
  <c r="CC814" i="6"/>
  <c r="CD814" i="6"/>
  <c r="CE814" i="6"/>
  <c r="CF814" i="6"/>
  <c r="CG814" i="6"/>
  <c r="CH814" i="6"/>
  <c r="CI814" i="6"/>
  <c r="CJ814" i="6"/>
  <c r="CK814" i="6"/>
  <c r="CL814" i="6"/>
  <c r="CM814" i="6"/>
  <c r="CN814" i="6"/>
  <c r="CO814" i="6"/>
  <c r="CP814" i="6"/>
  <c r="CQ814" i="6"/>
  <c r="CR814" i="6"/>
  <c r="CS814" i="6"/>
  <c r="CT814" i="6"/>
  <c r="CU814" i="6"/>
  <c r="CV814" i="6"/>
  <c r="BB815" i="6"/>
  <c r="BC815" i="6" s="1"/>
  <c r="BD815" i="6"/>
  <c r="BE815" i="6"/>
  <c r="BF815" i="6"/>
  <c r="BG815" i="6"/>
  <c r="BH815" i="6"/>
  <c r="BI815" i="6"/>
  <c r="BJ815" i="6"/>
  <c r="BK815" i="6"/>
  <c r="BL815" i="6"/>
  <c r="BM815" i="6"/>
  <c r="BN815" i="6"/>
  <c r="BO815" i="6"/>
  <c r="BP815" i="6"/>
  <c r="BQ815" i="6"/>
  <c r="BR815" i="6"/>
  <c r="BS815" i="6"/>
  <c r="BT815" i="6"/>
  <c r="BU815" i="6"/>
  <c r="BV815" i="6"/>
  <c r="BW815" i="6"/>
  <c r="BX815" i="6"/>
  <c r="BY815" i="6"/>
  <c r="BZ815" i="6"/>
  <c r="CA815" i="6"/>
  <c r="CB815" i="6"/>
  <c r="CC815" i="6"/>
  <c r="CD815" i="6"/>
  <c r="CE815" i="6"/>
  <c r="CF815" i="6"/>
  <c r="CG815" i="6"/>
  <c r="CH815" i="6"/>
  <c r="CI815" i="6"/>
  <c r="CJ815" i="6"/>
  <c r="CK815" i="6"/>
  <c r="CL815" i="6"/>
  <c r="CM815" i="6"/>
  <c r="CN815" i="6"/>
  <c r="CO815" i="6"/>
  <c r="CP815" i="6"/>
  <c r="CQ815" i="6"/>
  <c r="CR815" i="6"/>
  <c r="CS815" i="6"/>
  <c r="CT815" i="6"/>
  <c r="CU815" i="6"/>
  <c r="CV815" i="6"/>
  <c r="BB816" i="6"/>
  <c r="BC816" i="6" s="1"/>
  <c r="BD816" i="6"/>
  <c r="BE816" i="6"/>
  <c r="BF816" i="6"/>
  <c r="BG816" i="6"/>
  <c r="BH816" i="6"/>
  <c r="BI816" i="6"/>
  <c r="BJ816" i="6"/>
  <c r="BK816" i="6"/>
  <c r="BL816" i="6"/>
  <c r="BM816" i="6"/>
  <c r="BN816" i="6"/>
  <c r="BO816" i="6"/>
  <c r="BP816" i="6"/>
  <c r="BQ816" i="6"/>
  <c r="BR816" i="6"/>
  <c r="BS816" i="6"/>
  <c r="BT816" i="6"/>
  <c r="BU816" i="6"/>
  <c r="BV816" i="6"/>
  <c r="BW816" i="6"/>
  <c r="BX816" i="6"/>
  <c r="BY816" i="6"/>
  <c r="BZ816" i="6"/>
  <c r="CA816" i="6"/>
  <c r="CB816" i="6"/>
  <c r="CC816" i="6"/>
  <c r="CD816" i="6"/>
  <c r="CE816" i="6"/>
  <c r="CF816" i="6"/>
  <c r="CG816" i="6"/>
  <c r="CH816" i="6"/>
  <c r="CI816" i="6"/>
  <c r="CJ816" i="6"/>
  <c r="CK816" i="6"/>
  <c r="CL816" i="6"/>
  <c r="CM816" i="6"/>
  <c r="CN816" i="6"/>
  <c r="CO816" i="6"/>
  <c r="CP816" i="6"/>
  <c r="CQ816" i="6"/>
  <c r="CR816" i="6"/>
  <c r="CS816" i="6"/>
  <c r="CT816" i="6"/>
  <c r="CU816" i="6"/>
  <c r="CV816" i="6"/>
  <c r="BB817" i="6"/>
  <c r="BC817" i="6"/>
  <c r="BD817" i="6"/>
  <c r="BE817" i="6"/>
  <c r="BF817" i="6"/>
  <c r="BG817" i="6"/>
  <c r="BH817" i="6"/>
  <c r="BI817" i="6"/>
  <c r="BJ817" i="6"/>
  <c r="BK817" i="6"/>
  <c r="BL817" i="6"/>
  <c r="BM817" i="6"/>
  <c r="BN817" i="6"/>
  <c r="BO817" i="6"/>
  <c r="BP817" i="6"/>
  <c r="BQ817" i="6"/>
  <c r="BR817" i="6"/>
  <c r="BS817" i="6"/>
  <c r="BT817" i="6"/>
  <c r="BU817" i="6"/>
  <c r="BV817" i="6"/>
  <c r="BW817" i="6"/>
  <c r="BX817" i="6"/>
  <c r="BY817" i="6"/>
  <c r="BZ817" i="6"/>
  <c r="CA817" i="6"/>
  <c r="CB817" i="6"/>
  <c r="CC817" i="6"/>
  <c r="CD817" i="6"/>
  <c r="CE817" i="6"/>
  <c r="CF817" i="6"/>
  <c r="CG817" i="6"/>
  <c r="CH817" i="6"/>
  <c r="CI817" i="6"/>
  <c r="CJ817" i="6"/>
  <c r="CK817" i="6"/>
  <c r="CL817" i="6"/>
  <c r="CM817" i="6"/>
  <c r="CN817" i="6"/>
  <c r="CO817" i="6"/>
  <c r="CP817" i="6"/>
  <c r="CQ817" i="6"/>
  <c r="CR817" i="6"/>
  <c r="CS817" i="6"/>
  <c r="CT817" i="6"/>
  <c r="CU817" i="6"/>
  <c r="CV817" i="6"/>
  <c r="BB818" i="6"/>
  <c r="BC818" i="6"/>
  <c r="BD818" i="6"/>
  <c r="BE818" i="6"/>
  <c r="BF818" i="6"/>
  <c r="BG818" i="6"/>
  <c r="BH818" i="6"/>
  <c r="BI818" i="6"/>
  <c r="BJ818" i="6"/>
  <c r="BK818" i="6"/>
  <c r="BL818" i="6"/>
  <c r="BM818" i="6"/>
  <c r="BN818" i="6"/>
  <c r="BO818" i="6"/>
  <c r="BP818" i="6"/>
  <c r="BQ818" i="6"/>
  <c r="BR818" i="6"/>
  <c r="BS818" i="6"/>
  <c r="BT818" i="6"/>
  <c r="BU818" i="6"/>
  <c r="BV818" i="6"/>
  <c r="BW818" i="6"/>
  <c r="BX818" i="6"/>
  <c r="BY818" i="6"/>
  <c r="BZ818" i="6"/>
  <c r="CA818" i="6"/>
  <c r="CB818" i="6"/>
  <c r="CC818" i="6"/>
  <c r="CD818" i="6"/>
  <c r="CE818" i="6"/>
  <c r="CF818" i="6"/>
  <c r="CG818" i="6"/>
  <c r="CH818" i="6"/>
  <c r="CI818" i="6"/>
  <c r="CJ818" i="6"/>
  <c r="CK818" i="6"/>
  <c r="CL818" i="6"/>
  <c r="CM818" i="6"/>
  <c r="CN818" i="6"/>
  <c r="CO818" i="6"/>
  <c r="CP818" i="6"/>
  <c r="CQ818" i="6"/>
  <c r="CR818" i="6"/>
  <c r="CS818" i="6"/>
  <c r="CT818" i="6"/>
  <c r="CU818" i="6"/>
  <c r="CV818" i="6"/>
  <c r="BB819" i="6"/>
  <c r="BC819" i="6" s="1"/>
  <c r="BD819" i="6"/>
  <c r="BE819" i="6"/>
  <c r="BF819" i="6"/>
  <c r="BG819" i="6"/>
  <c r="BH819" i="6"/>
  <c r="BI819" i="6"/>
  <c r="BJ819" i="6"/>
  <c r="BK819" i="6"/>
  <c r="BL819" i="6"/>
  <c r="BM819" i="6"/>
  <c r="BN819" i="6"/>
  <c r="BO819" i="6"/>
  <c r="BP819" i="6"/>
  <c r="BQ819" i="6"/>
  <c r="BR819" i="6"/>
  <c r="BS819" i="6"/>
  <c r="BT819" i="6"/>
  <c r="BU819" i="6"/>
  <c r="BV819" i="6"/>
  <c r="BW819" i="6"/>
  <c r="BX819" i="6"/>
  <c r="BY819" i="6"/>
  <c r="BZ819" i="6"/>
  <c r="CA819" i="6"/>
  <c r="CB819" i="6"/>
  <c r="CC819" i="6"/>
  <c r="CD819" i="6"/>
  <c r="CE819" i="6"/>
  <c r="CF819" i="6"/>
  <c r="CG819" i="6"/>
  <c r="CH819" i="6"/>
  <c r="CI819" i="6"/>
  <c r="CJ819" i="6"/>
  <c r="CK819" i="6"/>
  <c r="CL819" i="6"/>
  <c r="CM819" i="6"/>
  <c r="CN819" i="6"/>
  <c r="CO819" i="6"/>
  <c r="CP819" i="6"/>
  <c r="CQ819" i="6"/>
  <c r="CR819" i="6"/>
  <c r="CS819" i="6"/>
  <c r="CT819" i="6"/>
  <c r="CU819" i="6"/>
  <c r="CV819" i="6"/>
  <c r="BB820" i="6"/>
  <c r="BC820" i="6" s="1"/>
  <c r="BD820" i="6"/>
  <c r="BE820" i="6"/>
  <c r="BF820" i="6"/>
  <c r="BG820" i="6"/>
  <c r="BH820" i="6"/>
  <c r="BI820" i="6"/>
  <c r="BJ820" i="6"/>
  <c r="BK820" i="6"/>
  <c r="BL820" i="6"/>
  <c r="BM820" i="6"/>
  <c r="BN820" i="6"/>
  <c r="BO820" i="6"/>
  <c r="BP820" i="6"/>
  <c r="BQ820" i="6"/>
  <c r="BR820" i="6"/>
  <c r="BS820" i="6"/>
  <c r="BT820" i="6"/>
  <c r="BU820" i="6"/>
  <c r="BV820" i="6"/>
  <c r="BW820" i="6"/>
  <c r="BX820" i="6"/>
  <c r="BY820" i="6"/>
  <c r="BZ820" i="6"/>
  <c r="CA820" i="6"/>
  <c r="CB820" i="6"/>
  <c r="CC820" i="6"/>
  <c r="CD820" i="6"/>
  <c r="CE820" i="6"/>
  <c r="CF820" i="6"/>
  <c r="CG820" i="6"/>
  <c r="CH820" i="6"/>
  <c r="CI820" i="6"/>
  <c r="CJ820" i="6"/>
  <c r="CK820" i="6"/>
  <c r="CL820" i="6"/>
  <c r="CM820" i="6"/>
  <c r="CN820" i="6"/>
  <c r="CO820" i="6"/>
  <c r="CP820" i="6"/>
  <c r="CQ820" i="6"/>
  <c r="CR820" i="6"/>
  <c r="CS820" i="6"/>
  <c r="CT820" i="6"/>
  <c r="CU820" i="6"/>
  <c r="CV820" i="6"/>
  <c r="AC672" i="6"/>
  <c r="AC673" i="6"/>
  <c r="AC674" i="6"/>
  <c r="AC677" i="6"/>
  <c r="AC678" i="6"/>
  <c r="AC676" i="6"/>
  <c r="AC675" i="6"/>
  <c r="AC679" i="6"/>
  <c r="AC680" i="6"/>
  <c r="AC682" i="6"/>
  <c r="AC683" i="6"/>
  <c r="AC684" i="6"/>
  <c r="AC685" i="6"/>
  <c r="AC686" i="6"/>
  <c r="CN711" i="6" l="1"/>
  <c r="CN713" i="6"/>
  <c r="CN710" i="6"/>
  <c r="CN707" i="6"/>
  <c r="CN704" i="6"/>
  <c r="CN709" i="6"/>
  <c r="CN706" i="6"/>
  <c r="CN703" i="6"/>
  <c r="CN712" i="6"/>
  <c r="CN687" i="6"/>
  <c r="CN689" i="6"/>
  <c r="CN691" i="6"/>
  <c r="CN693" i="6"/>
  <c r="CN695" i="6"/>
  <c r="CN697" i="6"/>
  <c r="D28" i="9" a="1"/>
  <c r="D28" i="9" s="1"/>
  <c r="CN686" i="6"/>
  <c r="CN688" i="6"/>
  <c r="CN690" i="6"/>
  <c r="CN692" i="6"/>
  <c r="CN694" i="6"/>
  <c r="CN696" i="6"/>
  <c r="CA567" i="6"/>
  <c r="CA3" i="6"/>
  <c r="CA4" i="6"/>
  <c r="CA5" i="6"/>
  <c r="CA6" i="6"/>
  <c r="CA7" i="6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39" i="6"/>
  <c r="CA40" i="6"/>
  <c r="CA41" i="6"/>
  <c r="CA55" i="6"/>
  <c r="CA56" i="6"/>
  <c r="CA57" i="6"/>
  <c r="CA58" i="6"/>
  <c r="CA59" i="6"/>
  <c r="CA60" i="6"/>
  <c r="CA61" i="6"/>
  <c r="CA62" i="6"/>
  <c r="CA63" i="6"/>
  <c r="CA64" i="6"/>
  <c r="CA65" i="6"/>
  <c r="CA66" i="6"/>
  <c r="CA67" i="6"/>
  <c r="CA68" i="6"/>
  <c r="CA69" i="6"/>
  <c r="CA70" i="6"/>
  <c r="CA71" i="6"/>
  <c r="CA72" i="6"/>
  <c r="CA73" i="6"/>
  <c r="CA74" i="6"/>
  <c r="CA75" i="6"/>
  <c r="CA76" i="6"/>
  <c r="CA77" i="6"/>
  <c r="CA78" i="6"/>
  <c r="CA79" i="6"/>
  <c r="CA80" i="6"/>
  <c r="CA81" i="6"/>
  <c r="CA82" i="6"/>
  <c r="CA83" i="6"/>
  <c r="CA84" i="6"/>
  <c r="CA85" i="6"/>
  <c r="CA86" i="6"/>
  <c r="CA87" i="6"/>
  <c r="CA88" i="6"/>
  <c r="CA89" i="6"/>
  <c r="CA90" i="6"/>
  <c r="CA91" i="6"/>
  <c r="CA92" i="6"/>
  <c r="CA93" i="6"/>
  <c r="CA94" i="6"/>
  <c r="CA95" i="6"/>
  <c r="CA96" i="6"/>
  <c r="CA97" i="6"/>
  <c r="CA98" i="6"/>
  <c r="CA99" i="6"/>
  <c r="CA100" i="6"/>
  <c r="CA101" i="6"/>
  <c r="CA102" i="6"/>
  <c r="CA103" i="6"/>
  <c r="CA104" i="6"/>
  <c r="CA105" i="6"/>
  <c r="CA106" i="6"/>
  <c r="CA107" i="6"/>
  <c r="CA108" i="6"/>
  <c r="CA109" i="6"/>
  <c r="CA110" i="6"/>
  <c r="CA111" i="6"/>
  <c r="CA112" i="6"/>
  <c r="CA113" i="6"/>
  <c r="CA114" i="6"/>
  <c r="CA115" i="6"/>
  <c r="CA116" i="6"/>
  <c r="CA117" i="6"/>
  <c r="CA118" i="6"/>
  <c r="CA119" i="6"/>
  <c r="CA120" i="6"/>
  <c r="CA121" i="6"/>
  <c r="CA122" i="6"/>
  <c r="CA123" i="6"/>
  <c r="CA124" i="6"/>
  <c r="CA125" i="6"/>
  <c r="CA126" i="6"/>
  <c r="CA127" i="6"/>
  <c r="CA128" i="6"/>
  <c r="CA129" i="6"/>
  <c r="CA130" i="6"/>
  <c r="CA131" i="6"/>
  <c r="CA132" i="6"/>
  <c r="CA133" i="6"/>
  <c r="CA134" i="6"/>
  <c r="CA135" i="6"/>
  <c r="CA136" i="6"/>
  <c r="CA137" i="6"/>
  <c r="CA138" i="6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60" i="6"/>
  <c r="CA261" i="6"/>
  <c r="CA262" i="6"/>
  <c r="CA263" i="6"/>
  <c r="CA264" i="6"/>
  <c r="CA275" i="6"/>
  <c r="CA276" i="6"/>
  <c r="CA277" i="6"/>
  <c r="CA278" i="6"/>
  <c r="CA279" i="6"/>
  <c r="CA280" i="6"/>
  <c r="CA281" i="6"/>
  <c r="CA282" i="6"/>
  <c r="CA283" i="6"/>
  <c r="CA284" i="6"/>
  <c r="CA285" i="6"/>
  <c r="CA286" i="6"/>
  <c r="CA287" i="6"/>
  <c r="CA288" i="6"/>
  <c r="CA289" i="6"/>
  <c r="CA290" i="6"/>
  <c r="CA291" i="6"/>
  <c r="CA292" i="6"/>
  <c r="CA293" i="6"/>
  <c r="CA294" i="6"/>
  <c r="CA295" i="6"/>
  <c r="CA296" i="6"/>
  <c r="CA297" i="6"/>
  <c r="CA298" i="6"/>
  <c r="CA299" i="6"/>
  <c r="CA300" i="6"/>
  <c r="CA317" i="6"/>
  <c r="CA318" i="6"/>
  <c r="CA319" i="6"/>
  <c r="CA320" i="6"/>
  <c r="CA337" i="6"/>
  <c r="CA338" i="6"/>
  <c r="CA339" i="6"/>
  <c r="CA354" i="6"/>
  <c r="CA355" i="6"/>
  <c r="CA356" i="6"/>
  <c r="CA357" i="6"/>
  <c r="CA358" i="6"/>
  <c r="CA372" i="6"/>
  <c r="CA386" i="6"/>
  <c r="CA387" i="6"/>
  <c r="CA388" i="6"/>
  <c r="CA405" i="6"/>
  <c r="CA406" i="6"/>
  <c r="CA407" i="6"/>
  <c r="CA408" i="6"/>
  <c r="CA409" i="6"/>
  <c r="CA410" i="6"/>
  <c r="CA411" i="6"/>
  <c r="CA412" i="6"/>
  <c r="CA413" i="6"/>
  <c r="CA414" i="6"/>
  <c r="CA415" i="6"/>
  <c r="CA416" i="6"/>
  <c r="CA417" i="6"/>
  <c r="CA418" i="6"/>
  <c r="CA419" i="6"/>
  <c r="CA420" i="6"/>
  <c r="CA421" i="6"/>
  <c r="CA422" i="6"/>
  <c r="CA423" i="6"/>
  <c r="CA424" i="6"/>
  <c r="CA425" i="6"/>
  <c r="CA426" i="6"/>
  <c r="CA427" i="6"/>
  <c r="CA428" i="6"/>
  <c r="CA429" i="6"/>
  <c r="CA430" i="6"/>
  <c r="CA431" i="6"/>
  <c r="CA432" i="6"/>
  <c r="CA433" i="6"/>
  <c r="CA434" i="6"/>
  <c r="CA435" i="6"/>
  <c r="CA436" i="6"/>
  <c r="CA437" i="6"/>
  <c r="CA438" i="6"/>
  <c r="CA439" i="6"/>
  <c r="CA440" i="6"/>
  <c r="CA441" i="6"/>
  <c r="CA442" i="6"/>
  <c r="CA443" i="6"/>
  <c r="CA444" i="6"/>
  <c r="CA445" i="6"/>
  <c r="CA446" i="6"/>
  <c r="CA447" i="6"/>
  <c r="CA448" i="6"/>
  <c r="CA449" i="6"/>
  <c r="CA450" i="6"/>
  <c r="CA451" i="6"/>
  <c r="CA452" i="6"/>
  <c r="CA453" i="6"/>
  <c r="CA454" i="6"/>
  <c r="CA455" i="6"/>
  <c r="CA456" i="6"/>
  <c r="CA457" i="6"/>
  <c r="CA458" i="6"/>
  <c r="CA459" i="6"/>
  <c r="CA460" i="6"/>
  <c r="CA461" i="6"/>
  <c r="CA462" i="6"/>
  <c r="CA463" i="6"/>
  <c r="CA464" i="6"/>
  <c r="CA465" i="6"/>
  <c r="CA466" i="6"/>
  <c r="CA467" i="6"/>
  <c r="CA468" i="6"/>
  <c r="CA469" i="6"/>
  <c r="CA470" i="6"/>
  <c r="CA471" i="6"/>
  <c r="CA483" i="6"/>
  <c r="CA484" i="6"/>
  <c r="CA500" i="6"/>
  <c r="CA501" i="6"/>
  <c r="CA502" i="6"/>
  <c r="CA503" i="6"/>
  <c r="CA517" i="6"/>
  <c r="CA518" i="6"/>
  <c r="CA534" i="6"/>
  <c r="CA535" i="6"/>
  <c r="CA536" i="6"/>
  <c r="CA537" i="6"/>
  <c r="CA538" i="6"/>
  <c r="CA539" i="6"/>
  <c r="CA540" i="6"/>
  <c r="CA541" i="6"/>
  <c r="CA542" i="6"/>
  <c r="CA543" i="6"/>
  <c r="CA544" i="6"/>
  <c r="CA561" i="6"/>
  <c r="CA562" i="6"/>
  <c r="CA563" i="6"/>
  <c r="CA564" i="6"/>
  <c r="CA565" i="6"/>
  <c r="CA566" i="6"/>
  <c r="CA568" i="6"/>
  <c r="CA569" i="6"/>
  <c r="CA570" i="6"/>
  <c r="CA571" i="6"/>
  <c r="CA572" i="6"/>
  <c r="CA573" i="6"/>
  <c r="CA574" i="6"/>
  <c r="CA582" i="6"/>
  <c r="CA583" i="6"/>
  <c r="CA584" i="6"/>
  <c r="CA585" i="6"/>
  <c r="CA587" i="6"/>
  <c r="CA596" i="6"/>
  <c r="CA597" i="6"/>
  <c r="CA598" i="6"/>
  <c r="CA599" i="6"/>
  <c r="CA600" i="6"/>
  <c r="CA611" i="6"/>
  <c r="CA612" i="6"/>
  <c r="CA613" i="6"/>
  <c r="CA614" i="6"/>
  <c r="CA615" i="6"/>
  <c r="CA626" i="6"/>
  <c r="CA627" i="6"/>
  <c r="CA628" i="6"/>
  <c r="CA644" i="6"/>
  <c r="CA645" i="6"/>
  <c r="CA646" i="6"/>
  <c r="CA647" i="6"/>
  <c r="CA648" i="6"/>
  <c r="CA658" i="6"/>
  <c r="CA2" i="6"/>
  <c r="B2" i="8" a="1"/>
  <c r="B2" i="8" s="1"/>
  <c r="CB3" i="6"/>
  <c r="CC3" i="6"/>
  <c r="CD3" i="6"/>
  <c r="CE3" i="6"/>
  <c r="CF3" i="6"/>
  <c r="CG3" i="6"/>
  <c r="CH3" i="6"/>
  <c r="CI3" i="6"/>
  <c r="CJ3" i="6"/>
  <c r="CK3" i="6"/>
  <c r="CL3" i="6"/>
  <c r="CM3" i="6"/>
  <c r="CN3" i="6"/>
  <c r="CO3" i="6"/>
  <c r="CP3" i="6"/>
  <c r="CQ3" i="6"/>
  <c r="CR3" i="6"/>
  <c r="CS3" i="6"/>
  <c r="CT3" i="6"/>
  <c r="CU3" i="6"/>
  <c r="CV3" i="6"/>
  <c r="CB4" i="6"/>
  <c r="CC4" i="6"/>
  <c r="CD4" i="6"/>
  <c r="CE4" i="6"/>
  <c r="CF4" i="6"/>
  <c r="CG4" i="6"/>
  <c r="CH4" i="6"/>
  <c r="CI4" i="6"/>
  <c r="CJ4" i="6"/>
  <c r="CK4" i="6"/>
  <c r="CL4" i="6"/>
  <c r="CM4" i="6"/>
  <c r="CN4" i="6"/>
  <c r="CO4" i="6"/>
  <c r="CP4" i="6"/>
  <c r="CQ4" i="6"/>
  <c r="CR4" i="6"/>
  <c r="CS4" i="6"/>
  <c r="CT4" i="6"/>
  <c r="CU4" i="6"/>
  <c r="CV4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B6" i="6"/>
  <c r="CC6" i="6"/>
  <c r="CD6" i="6"/>
  <c r="CE6" i="6"/>
  <c r="CF6" i="6"/>
  <c r="CG6" i="6"/>
  <c r="CH6" i="6"/>
  <c r="CI6" i="6"/>
  <c r="CJ6" i="6"/>
  <c r="CK6" i="6"/>
  <c r="CL6" i="6"/>
  <c r="CM6" i="6"/>
  <c r="CN6" i="6"/>
  <c r="CO6" i="6"/>
  <c r="CP6" i="6"/>
  <c r="CQ6" i="6"/>
  <c r="CR6" i="6"/>
  <c r="CS6" i="6"/>
  <c r="CT6" i="6"/>
  <c r="CU6" i="6"/>
  <c r="CV6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B8" i="6"/>
  <c r="CC8" i="6"/>
  <c r="CD8" i="6"/>
  <c r="CE8" i="6"/>
  <c r="CF8" i="6"/>
  <c r="CG8" i="6"/>
  <c r="CH8" i="6"/>
  <c r="CI8" i="6"/>
  <c r="CJ8" i="6"/>
  <c r="CK8" i="6"/>
  <c r="CL8" i="6"/>
  <c r="CM8" i="6"/>
  <c r="CN8" i="6"/>
  <c r="CO8" i="6"/>
  <c r="CP8" i="6"/>
  <c r="CQ8" i="6"/>
  <c r="CR8" i="6"/>
  <c r="CS8" i="6"/>
  <c r="CT8" i="6"/>
  <c r="CU8" i="6"/>
  <c r="CV8" i="6"/>
  <c r="CB9" i="6"/>
  <c r="CC9" i="6"/>
  <c r="CD9" i="6"/>
  <c r="CE9" i="6"/>
  <c r="CF9" i="6"/>
  <c r="CG9" i="6"/>
  <c r="CH9" i="6"/>
  <c r="CI9" i="6"/>
  <c r="CJ9" i="6"/>
  <c r="CK9" i="6"/>
  <c r="CL9" i="6"/>
  <c r="CM9" i="6"/>
  <c r="CN9" i="6"/>
  <c r="CO9" i="6"/>
  <c r="CP9" i="6"/>
  <c r="CQ9" i="6"/>
  <c r="CR9" i="6"/>
  <c r="CS9" i="6"/>
  <c r="CT9" i="6"/>
  <c r="CU9" i="6"/>
  <c r="CV9" i="6"/>
  <c r="CB10" i="6"/>
  <c r="CC10" i="6"/>
  <c r="CD10" i="6"/>
  <c r="CE10" i="6"/>
  <c r="CF10" i="6"/>
  <c r="CG10" i="6"/>
  <c r="CH10" i="6"/>
  <c r="CI10" i="6"/>
  <c r="CJ10" i="6"/>
  <c r="CK10" i="6"/>
  <c r="CL10" i="6"/>
  <c r="CM10" i="6"/>
  <c r="CN10" i="6"/>
  <c r="CO10" i="6"/>
  <c r="CP10" i="6"/>
  <c r="CQ10" i="6"/>
  <c r="CR10" i="6"/>
  <c r="CS10" i="6"/>
  <c r="CT10" i="6"/>
  <c r="CU10" i="6"/>
  <c r="CV10" i="6"/>
  <c r="CB11" i="6"/>
  <c r="CC11" i="6"/>
  <c r="CD11" i="6"/>
  <c r="CE11" i="6"/>
  <c r="CF11" i="6"/>
  <c r="CG11" i="6"/>
  <c r="CH11" i="6"/>
  <c r="CI11" i="6"/>
  <c r="CJ11" i="6"/>
  <c r="CK11" i="6"/>
  <c r="CL11" i="6"/>
  <c r="CM11" i="6"/>
  <c r="CN11" i="6"/>
  <c r="CO11" i="6"/>
  <c r="CP11" i="6"/>
  <c r="CQ11" i="6"/>
  <c r="CR11" i="6"/>
  <c r="CS11" i="6"/>
  <c r="CT11" i="6"/>
  <c r="CU11" i="6"/>
  <c r="CV11" i="6"/>
  <c r="CB12" i="6"/>
  <c r="CC12" i="6"/>
  <c r="CD12" i="6"/>
  <c r="CE12" i="6"/>
  <c r="CF12" i="6"/>
  <c r="CG12" i="6"/>
  <c r="CH12" i="6"/>
  <c r="CI12" i="6"/>
  <c r="CJ12" i="6"/>
  <c r="CK12" i="6"/>
  <c r="CL12" i="6"/>
  <c r="CM12" i="6"/>
  <c r="CN12" i="6"/>
  <c r="CO12" i="6"/>
  <c r="CP12" i="6"/>
  <c r="CQ12" i="6"/>
  <c r="CR12" i="6"/>
  <c r="CS12" i="6"/>
  <c r="CT12" i="6"/>
  <c r="CU12" i="6"/>
  <c r="CV12" i="6"/>
  <c r="CB13" i="6"/>
  <c r="CC13" i="6"/>
  <c r="CD13" i="6"/>
  <c r="CE13" i="6"/>
  <c r="CF13" i="6"/>
  <c r="CG13" i="6"/>
  <c r="CH13" i="6"/>
  <c r="CI13" i="6"/>
  <c r="CJ13" i="6"/>
  <c r="CK13" i="6"/>
  <c r="CL13" i="6"/>
  <c r="CM13" i="6"/>
  <c r="CN13" i="6"/>
  <c r="CO13" i="6"/>
  <c r="CP13" i="6"/>
  <c r="CQ13" i="6"/>
  <c r="CR13" i="6"/>
  <c r="CS13" i="6"/>
  <c r="CT13" i="6"/>
  <c r="CU13" i="6"/>
  <c r="CV13" i="6"/>
  <c r="CB14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B21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V21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U23" i="6"/>
  <c r="CV23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B26" i="6"/>
  <c r="CC26" i="6"/>
  <c r="CD26" i="6"/>
  <c r="CE26" i="6"/>
  <c r="CF26" i="6"/>
  <c r="CG26" i="6"/>
  <c r="CH26" i="6"/>
  <c r="CI26" i="6"/>
  <c r="CJ26" i="6"/>
  <c r="CK26" i="6"/>
  <c r="CL26" i="6"/>
  <c r="CM26" i="6"/>
  <c r="CN26" i="6"/>
  <c r="CO26" i="6"/>
  <c r="CP26" i="6"/>
  <c r="CQ26" i="6"/>
  <c r="CR26" i="6"/>
  <c r="CS26" i="6"/>
  <c r="CT26" i="6"/>
  <c r="CU26" i="6"/>
  <c r="CV26" i="6"/>
  <c r="CB27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CT27" i="6"/>
  <c r="CU27" i="6"/>
  <c r="CV27" i="6"/>
  <c r="CB28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CT28" i="6"/>
  <c r="CU28" i="6"/>
  <c r="CV28" i="6"/>
  <c r="CB29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CT29" i="6"/>
  <c r="CU29" i="6"/>
  <c r="CV29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T33" i="6"/>
  <c r="CU33" i="6"/>
  <c r="CV33" i="6"/>
  <c r="CB34" i="6"/>
  <c r="CC34" i="6"/>
  <c r="CD34" i="6"/>
  <c r="CE34" i="6"/>
  <c r="CF34" i="6"/>
  <c r="CG34" i="6"/>
  <c r="CH34" i="6"/>
  <c r="CI34" i="6"/>
  <c r="CJ34" i="6"/>
  <c r="CK34" i="6"/>
  <c r="CL34" i="6"/>
  <c r="CM34" i="6"/>
  <c r="CN34" i="6"/>
  <c r="CO34" i="6"/>
  <c r="CP34" i="6"/>
  <c r="CQ34" i="6"/>
  <c r="CR34" i="6"/>
  <c r="CS34" i="6"/>
  <c r="CT34" i="6"/>
  <c r="CU34" i="6"/>
  <c r="CV34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B36" i="6"/>
  <c r="CC36" i="6"/>
  <c r="CD36" i="6"/>
  <c r="CE36" i="6"/>
  <c r="CF36" i="6"/>
  <c r="CG36" i="6"/>
  <c r="CH36" i="6"/>
  <c r="CI36" i="6"/>
  <c r="CJ36" i="6"/>
  <c r="CK36" i="6"/>
  <c r="CL36" i="6"/>
  <c r="CM36" i="6"/>
  <c r="CN36" i="6"/>
  <c r="CO36" i="6"/>
  <c r="CP36" i="6"/>
  <c r="CQ36" i="6"/>
  <c r="CR36" i="6"/>
  <c r="CS36" i="6"/>
  <c r="CT36" i="6"/>
  <c r="CU36" i="6"/>
  <c r="CV36" i="6"/>
  <c r="CB37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CT37" i="6"/>
  <c r="CU37" i="6"/>
  <c r="CV37" i="6"/>
  <c r="CB38" i="6"/>
  <c r="CC38" i="6"/>
  <c r="CD38" i="6"/>
  <c r="CE38" i="6"/>
  <c r="CF38" i="6"/>
  <c r="CG38" i="6"/>
  <c r="CH38" i="6"/>
  <c r="CI38" i="6"/>
  <c r="CJ38" i="6"/>
  <c r="CK38" i="6"/>
  <c r="CL38" i="6"/>
  <c r="CM38" i="6"/>
  <c r="CN38" i="6"/>
  <c r="CO38" i="6"/>
  <c r="CP38" i="6"/>
  <c r="CQ38" i="6"/>
  <c r="CR38" i="6"/>
  <c r="CS38" i="6"/>
  <c r="CT38" i="6"/>
  <c r="CU38" i="6"/>
  <c r="CV38" i="6"/>
  <c r="CB39" i="6"/>
  <c r="CC39" i="6"/>
  <c r="CD39" i="6"/>
  <c r="CE39" i="6"/>
  <c r="CF39" i="6"/>
  <c r="CG39" i="6"/>
  <c r="CH39" i="6"/>
  <c r="CI39" i="6"/>
  <c r="CJ39" i="6"/>
  <c r="CK39" i="6"/>
  <c r="CL39" i="6"/>
  <c r="CM39" i="6"/>
  <c r="CN39" i="6"/>
  <c r="CO39" i="6"/>
  <c r="CP39" i="6"/>
  <c r="CQ39" i="6"/>
  <c r="CR39" i="6"/>
  <c r="CS39" i="6"/>
  <c r="CT39" i="6"/>
  <c r="CU39" i="6"/>
  <c r="CV39" i="6"/>
  <c r="CB40" i="6"/>
  <c r="CC40" i="6"/>
  <c r="CD40" i="6"/>
  <c r="CE40" i="6"/>
  <c r="CF40" i="6"/>
  <c r="CG40" i="6"/>
  <c r="CH40" i="6"/>
  <c r="CI40" i="6"/>
  <c r="CJ40" i="6"/>
  <c r="CK40" i="6"/>
  <c r="CL40" i="6"/>
  <c r="CM40" i="6"/>
  <c r="CN40" i="6"/>
  <c r="CO40" i="6"/>
  <c r="CP40" i="6"/>
  <c r="CQ40" i="6"/>
  <c r="CR40" i="6"/>
  <c r="CS40" i="6"/>
  <c r="CT40" i="6"/>
  <c r="CU40" i="6"/>
  <c r="CV40" i="6"/>
  <c r="CB41" i="6"/>
  <c r="CC41" i="6"/>
  <c r="CD41" i="6"/>
  <c r="CE41" i="6"/>
  <c r="CF41" i="6"/>
  <c r="CG41" i="6"/>
  <c r="CH41" i="6"/>
  <c r="CI41" i="6"/>
  <c r="CJ41" i="6"/>
  <c r="CK41" i="6"/>
  <c r="CL41" i="6"/>
  <c r="CM41" i="6"/>
  <c r="CN41" i="6"/>
  <c r="CO41" i="6"/>
  <c r="CP41" i="6"/>
  <c r="CQ41" i="6"/>
  <c r="CR41" i="6"/>
  <c r="CS41" i="6"/>
  <c r="CT41" i="6"/>
  <c r="CU41" i="6"/>
  <c r="CV41" i="6"/>
  <c r="CB55" i="6"/>
  <c r="CC55" i="6"/>
  <c r="CD55" i="6"/>
  <c r="CE55" i="6"/>
  <c r="CF55" i="6"/>
  <c r="CG55" i="6"/>
  <c r="CH55" i="6"/>
  <c r="CI55" i="6"/>
  <c r="CJ55" i="6"/>
  <c r="CK55" i="6"/>
  <c r="CL55" i="6"/>
  <c r="CM55" i="6"/>
  <c r="CN55" i="6"/>
  <c r="CO55" i="6"/>
  <c r="CP55" i="6"/>
  <c r="CQ55" i="6"/>
  <c r="CR55" i="6"/>
  <c r="CS55" i="6"/>
  <c r="CT55" i="6"/>
  <c r="CU55" i="6"/>
  <c r="CV55" i="6"/>
  <c r="CB56" i="6"/>
  <c r="CC56" i="6"/>
  <c r="CD56" i="6"/>
  <c r="CE56" i="6"/>
  <c r="CF56" i="6"/>
  <c r="CG56" i="6"/>
  <c r="CH56" i="6"/>
  <c r="CI56" i="6"/>
  <c r="CJ56" i="6"/>
  <c r="CK56" i="6"/>
  <c r="CL56" i="6"/>
  <c r="CM56" i="6"/>
  <c r="CN56" i="6"/>
  <c r="CO56" i="6"/>
  <c r="CP56" i="6"/>
  <c r="CQ56" i="6"/>
  <c r="CR56" i="6"/>
  <c r="CS56" i="6"/>
  <c r="CT56" i="6"/>
  <c r="CU56" i="6"/>
  <c r="CV56" i="6"/>
  <c r="CB57" i="6"/>
  <c r="CC57" i="6"/>
  <c r="CD57" i="6"/>
  <c r="CE57" i="6"/>
  <c r="CF57" i="6"/>
  <c r="CG57" i="6"/>
  <c r="CH57" i="6"/>
  <c r="CI57" i="6"/>
  <c r="CJ57" i="6"/>
  <c r="CK57" i="6"/>
  <c r="CL57" i="6"/>
  <c r="CM57" i="6"/>
  <c r="CN57" i="6"/>
  <c r="CO57" i="6"/>
  <c r="CP57" i="6"/>
  <c r="CQ57" i="6"/>
  <c r="CR57" i="6"/>
  <c r="CS57" i="6"/>
  <c r="CT57" i="6"/>
  <c r="CU57" i="6"/>
  <c r="CV57" i="6"/>
  <c r="CB58" i="6"/>
  <c r="CC58" i="6"/>
  <c r="CD58" i="6"/>
  <c r="CE58" i="6"/>
  <c r="CF58" i="6"/>
  <c r="CG58" i="6"/>
  <c r="CH58" i="6"/>
  <c r="CI58" i="6"/>
  <c r="CJ58" i="6"/>
  <c r="CK58" i="6"/>
  <c r="CL58" i="6"/>
  <c r="CM58" i="6"/>
  <c r="CN58" i="6"/>
  <c r="CO58" i="6"/>
  <c r="CP58" i="6"/>
  <c r="CQ58" i="6"/>
  <c r="CR58" i="6"/>
  <c r="CS58" i="6"/>
  <c r="CT58" i="6"/>
  <c r="CU58" i="6"/>
  <c r="CV58" i="6"/>
  <c r="CB59" i="6"/>
  <c r="CC59" i="6"/>
  <c r="CD59" i="6"/>
  <c r="CE59" i="6"/>
  <c r="CF59" i="6"/>
  <c r="CG59" i="6"/>
  <c r="CH59" i="6"/>
  <c r="CI59" i="6"/>
  <c r="CJ59" i="6"/>
  <c r="CK59" i="6"/>
  <c r="CL59" i="6"/>
  <c r="CM59" i="6"/>
  <c r="CN59" i="6"/>
  <c r="CO59" i="6"/>
  <c r="CP59" i="6"/>
  <c r="CQ59" i="6"/>
  <c r="CR59" i="6"/>
  <c r="CS59" i="6"/>
  <c r="CT59" i="6"/>
  <c r="CU59" i="6"/>
  <c r="CV59" i="6"/>
  <c r="CB60" i="6"/>
  <c r="CC60" i="6"/>
  <c r="CD60" i="6"/>
  <c r="CE60" i="6"/>
  <c r="CF60" i="6"/>
  <c r="CG60" i="6"/>
  <c r="CH60" i="6"/>
  <c r="CI60" i="6"/>
  <c r="CJ60" i="6"/>
  <c r="CK60" i="6"/>
  <c r="CL60" i="6"/>
  <c r="CM60" i="6"/>
  <c r="CN60" i="6"/>
  <c r="CO60" i="6"/>
  <c r="CP60" i="6"/>
  <c r="CQ60" i="6"/>
  <c r="CR60" i="6"/>
  <c r="CS60" i="6"/>
  <c r="CT60" i="6"/>
  <c r="CU60" i="6"/>
  <c r="CV60" i="6"/>
  <c r="CB61" i="6"/>
  <c r="CC61" i="6"/>
  <c r="CD61" i="6"/>
  <c r="CE61" i="6"/>
  <c r="CF61" i="6"/>
  <c r="CG61" i="6"/>
  <c r="CH61" i="6"/>
  <c r="CI61" i="6"/>
  <c r="CJ61" i="6"/>
  <c r="CK61" i="6"/>
  <c r="CL61" i="6"/>
  <c r="CM61" i="6"/>
  <c r="CN61" i="6"/>
  <c r="CO61" i="6"/>
  <c r="CP61" i="6"/>
  <c r="CQ61" i="6"/>
  <c r="CR61" i="6"/>
  <c r="CS61" i="6"/>
  <c r="CT61" i="6"/>
  <c r="CU61" i="6"/>
  <c r="CV61" i="6"/>
  <c r="CB62" i="6"/>
  <c r="CC62" i="6"/>
  <c r="CD62" i="6"/>
  <c r="CE62" i="6"/>
  <c r="CF62" i="6"/>
  <c r="CG62" i="6"/>
  <c r="CH62" i="6"/>
  <c r="CI62" i="6"/>
  <c r="CJ62" i="6"/>
  <c r="CK62" i="6"/>
  <c r="CL62" i="6"/>
  <c r="CM62" i="6"/>
  <c r="CN62" i="6"/>
  <c r="CO62" i="6"/>
  <c r="CP62" i="6"/>
  <c r="CQ62" i="6"/>
  <c r="CR62" i="6"/>
  <c r="CS62" i="6"/>
  <c r="CT62" i="6"/>
  <c r="CU62" i="6"/>
  <c r="CV62" i="6"/>
  <c r="CB63" i="6"/>
  <c r="CC63" i="6"/>
  <c r="CD63" i="6"/>
  <c r="CE63" i="6"/>
  <c r="CF63" i="6"/>
  <c r="CG63" i="6"/>
  <c r="CH63" i="6"/>
  <c r="CI63" i="6"/>
  <c r="CJ63" i="6"/>
  <c r="CK63" i="6"/>
  <c r="CL63" i="6"/>
  <c r="CM63" i="6"/>
  <c r="CN63" i="6"/>
  <c r="CO63" i="6"/>
  <c r="CP63" i="6"/>
  <c r="CQ63" i="6"/>
  <c r="CR63" i="6"/>
  <c r="CS63" i="6"/>
  <c r="CT63" i="6"/>
  <c r="CU63" i="6"/>
  <c r="CV63" i="6"/>
  <c r="CB64" i="6"/>
  <c r="CC64" i="6"/>
  <c r="CD64" i="6"/>
  <c r="CE64" i="6"/>
  <c r="CF64" i="6"/>
  <c r="CG64" i="6"/>
  <c r="CH64" i="6"/>
  <c r="CI64" i="6"/>
  <c r="CJ64" i="6"/>
  <c r="CK64" i="6"/>
  <c r="CL64" i="6"/>
  <c r="CM64" i="6"/>
  <c r="CN64" i="6"/>
  <c r="CO64" i="6"/>
  <c r="CP64" i="6"/>
  <c r="CQ64" i="6"/>
  <c r="CR64" i="6"/>
  <c r="CS64" i="6"/>
  <c r="CT64" i="6"/>
  <c r="CU64" i="6"/>
  <c r="CV64" i="6"/>
  <c r="CB65" i="6"/>
  <c r="CC65" i="6"/>
  <c r="CD65" i="6"/>
  <c r="CE65" i="6"/>
  <c r="CF65" i="6"/>
  <c r="CG65" i="6"/>
  <c r="CH65" i="6"/>
  <c r="CI65" i="6"/>
  <c r="CJ65" i="6"/>
  <c r="CK65" i="6"/>
  <c r="CL65" i="6"/>
  <c r="CM65" i="6"/>
  <c r="CN65" i="6"/>
  <c r="CO65" i="6"/>
  <c r="CP65" i="6"/>
  <c r="CQ65" i="6"/>
  <c r="CR65" i="6"/>
  <c r="CS65" i="6"/>
  <c r="CT65" i="6"/>
  <c r="CU65" i="6"/>
  <c r="CV65" i="6"/>
  <c r="CB66" i="6"/>
  <c r="CC66" i="6"/>
  <c r="CD66" i="6"/>
  <c r="CE66" i="6"/>
  <c r="CF66" i="6"/>
  <c r="CG66" i="6"/>
  <c r="CH66" i="6"/>
  <c r="CI66" i="6"/>
  <c r="CJ66" i="6"/>
  <c r="CK66" i="6"/>
  <c r="CL66" i="6"/>
  <c r="CM66" i="6"/>
  <c r="CN66" i="6"/>
  <c r="CO66" i="6"/>
  <c r="CP66" i="6"/>
  <c r="CQ66" i="6"/>
  <c r="CR66" i="6"/>
  <c r="CS66" i="6"/>
  <c r="CT66" i="6"/>
  <c r="CU66" i="6"/>
  <c r="CV66" i="6"/>
  <c r="CB67" i="6"/>
  <c r="CC67" i="6"/>
  <c r="CD67" i="6"/>
  <c r="CE67" i="6"/>
  <c r="CF67" i="6"/>
  <c r="CG67" i="6"/>
  <c r="CH67" i="6"/>
  <c r="CI67" i="6"/>
  <c r="CJ67" i="6"/>
  <c r="CK67" i="6"/>
  <c r="CL67" i="6"/>
  <c r="CM67" i="6"/>
  <c r="CN67" i="6"/>
  <c r="CO67" i="6"/>
  <c r="CP67" i="6"/>
  <c r="CQ67" i="6"/>
  <c r="CR67" i="6"/>
  <c r="CS67" i="6"/>
  <c r="CT67" i="6"/>
  <c r="CU67" i="6"/>
  <c r="CV67" i="6"/>
  <c r="CB68" i="6"/>
  <c r="CC68" i="6"/>
  <c r="CD68" i="6"/>
  <c r="CE68" i="6"/>
  <c r="CF68" i="6"/>
  <c r="CG68" i="6"/>
  <c r="CH68" i="6"/>
  <c r="CI68" i="6"/>
  <c r="CJ68" i="6"/>
  <c r="CK68" i="6"/>
  <c r="CL68" i="6"/>
  <c r="CM68" i="6"/>
  <c r="CN68" i="6"/>
  <c r="CO68" i="6"/>
  <c r="CP68" i="6"/>
  <c r="CQ68" i="6"/>
  <c r="CR68" i="6"/>
  <c r="CS68" i="6"/>
  <c r="CT68" i="6"/>
  <c r="CU68" i="6"/>
  <c r="CV68" i="6"/>
  <c r="CB69" i="6"/>
  <c r="CC69" i="6"/>
  <c r="CD69" i="6"/>
  <c r="CE69" i="6"/>
  <c r="CF69" i="6"/>
  <c r="CG69" i="6"/>
  <c r="CH69" i="6"/>
  <c r="CI69" i="6"/>
  <c r="CJ69" i="6"/>
  <c r="CK69" i="6"/>
  <c r="CL69" i="6"/>
  <c r="CM69" i="6"/>
  <c r="CN69" i="6"/>
  <c r="CO69" i="6"/>
  <c r="CP69" i="6"/>
  <c r="CQ69" i="6"/>
  <c r="CR69" i="6"/>
  <c r="CS69" i="6"/>
  <c r="CT69" i="6"/>
  <c r="CU69" i="6"/>
  <c r="CV69" i="6"/>
  <c r="CB70" i="6"/>
  <c r="CC70" i="6"/>
  <c r="CD70" i="6"/>
  <c r="CE70" i="6"/>
  <c r="CF70" i="6"/>
  <c r="CG70" i="6"/>
  <c r="CH70" i="6"/>
  <c r="CI70" i="6"/>
  <c r="CJ70" i="6"/>
  <c r="CK70" i="6"/>
  <c r="CL70" i="6"/>
  <c r="CM70" i="6"/>
  <c r="CN70" i="6"/>
  <c r="CO70" i="6"/>
  <c r="CP70" i="6"/>
  <c r="CQ70" i="6"/>
  <c r="CR70" i="6"/>
  <c r="CS70" i="6"/>
  <c r="CT70" i="6"/>
  <c r="CU70" i="6"/>
  <c r="CV70" i="6"/>
  <c r="CB71" i="6"/>
  <c r="CC71" i="6"/>
  <c r="CD71" i="6"/>
  <c r="CE71" i="6"/>
  <c r="CF71" i="6"/>
  <c r="CG71" i="6"/>
  <c r="CH71" i="6"/>
  <c r="CI71" i="6"/>
  <c r="CJ71" i="6"/>
  <c r="CK71" i="6"/>
  <c r="CL71" i="6"/>
  <c r="CM71" i="6"/>
  <c r="CN71" i="6"/>
  <c r="CO71" i="6"/>
  <c r="CP71" i="6"/>
  <c r="CQ71" i="6"/>
  <c r="CR71" i="6"/>
  <c r="CS71" i="6"/>
  <c r="CT71" i="6"/>
  <c r="CU71" i="6"/>
  <c r="CV71" i="6"/>
  <c r="CB72" i="6"/>
  <c r="CC72" i="6"/>
  <c r="CD72" i="6"/>
  <c r="CE72" i="6"/>
  <c r="CF72" i="6"/>
  <c r="CG72" i="6"/>
  <c r="CH72" i="6"/>
  <c r="CI72" i="6"/>
  <c r="CJ72" i="6"/>
  <c r="CK72" i="6"/>
  <c r="CL72" i="6"/>
  <c r="CM72" i="6"/>
  <c r="CN72" i="6"/>
  <c r="CO72" i="6"/>
  <c r="CP72" i="6"/>
  <c r="CQ72" i="6"/>
  <c r="CR72" i="6"/>
  <c r="CS72" i="6"/>
  <c r="CT72" i="6"/>
  <c r="CU72" i="6"/>
  <c r="CV72" i="6"/>
  <c r="CB73" i="6"/>
  <c r="CC73" i="6"/>
  <c r="CD73" i="6"/>
  <c r="CE73" i="6"/>
  <c r="CF73" i="6"/>
  <c r="CG73" i="6"/>
  <c r="CH73" i="6"/>
  <c r="CI73" i="6"/>
  <c r="CJ73" i="6"/>
  <c r="CK73" i="6"/>
  <c r="CL73" i="6"/>
  <c r="CM73" i="6"/>
  <c r="CN73" i="6"/>
  <c r="CO73" i="6"/>
  <c r="CP73" i="6"/>
  <c r="CQ73" i="6"/>
  <c r="CR73" i="6"/>
  <c r="CS73" i="6"/>
  <c r="CT73" i="6"/>
  <c r="CU73" i="6"/>
  <c r="CV73" i="6"/>
  <c r="CB74" i="6"/>
  <c r="CC74" i="6"/>
  <c r="CD74" i="6"/>
  <c r="CE74" i="6"/>
  <c r="CF74" i="6"/>
  <c r="CG74" i="6"/>
  <c r="CH74" i="6"/>
  <c r="CI74" i="6"/>
  <c r="CJ74" i="6"/>
  <c r="CK74" i="6"/>
  <c r="CL74" i="6"/>
  <c r="CM74" i="6"/>
  <c r="CN74" i="6"/>
  <c r="CO74" i="6"/>
  <c r="CP74" i="6"/>
  <c r="CQ74" i="6"/>
  <c r="CR74" i="6"/>
  <c r="CS74" i="6"/>
  <c r="CT74" i="6"/>
  <c r="CU74" i="6"/>
  <c r="CV74" i="6"/>
  <c r="CB75" i="6"/>
  <c r="CC75" i="6"/>
  <c r="CD75" i="6"/>
  <c r="CE75" i="6"/>
  <c r="CF75" i="6"/>
  <c r="CG75" i="6"/>
  <c r="CH75" i="6"/>
  <c r="CI75" i="6"/>
  <c r="CJ75" i="6"/>
  <c r="CK75" i="6"/>
  <c r="CL75" i="6"/>
  <c r="CM75" i="6"/>
  <c r="CN75" i="6"/>
  <c r="CO75" i="6"/>
  <c r="CP75" i="6"/>
  <c r="CQ75" i="6"/>
  <c r="CR75" i="6"/>
  <c r="CS75" i="6"/>
  <c r="CT75" i="6"/>
  <c r="CU75" i="6"/>
  <c r="CV75" i="6"/>
  <c r="CB76" i="6"/>
  <c r="CC76" i="6"/>
  <c r="CD76" i="6"/>
  <c r="CE76" i="6"/>
  <c r="CF76" i="6"/>
  <c r="CG76" i="6"/>
  <c r="CH76" i="6"/>
  <c r="CI76" i="6"/>
  <c r="CJ76" i="6"/>
  <c r="CK76" i="6"/>
  <c r="CL76" i="6"/>
  <c r="CM76" i="6"/>
  <c r="CN76" i="6"/>
  <c r="CO76" i="6"/>
  <c r="CP76" i="6"/>
  <c r="CQ76" i="6"/>
  <c r="CR76" i="6"/>
  <c r="CS76" i="6"/>
  <c r="CT76" i="6"/>
  <c r="CU76" i="6"/>
  <c r="CV76" i="6"/>
  <c r="CB77" i="6"/>
  <c r="CC77" i="6"/>
  <c r="CD77" i="6"/>
  <c r="CE77" i="6"/>
  <c r="CF77" i="6"/>
  <c r="CG77" i="6"/>
  <c r="CH77" i="6"/>
  <c r="CI77" i="6"/>
  <c r="CJ77" i="6"/>
  <c r="CK77" i="6"/>
  <c r="CL77" i="6"/>
  <c r="CM77" i="6"/>
  <c r="CN77" i="6"/>
  <c r="CO77" i="6"/>
  <c r="CP77" i="6"/>
  <c r="CQ77" i="6"/>
  <c r="CR77" i="6"/>
  <c r="CS77" i="6"/>
  <c r="CT77" i="6"/>
  <c r="CU77" i="6"/>
  <c r="CV77" i="6"/>
  <c r="CB78" i="6"/>
  <c r="CC78" i="6"/>
  <c r="CD78" i="6"/>
  <c r="CE78" i="6"/>
  <c r="CF78" i="6"/>
  <c r="CG78" i="6"/>
  <c r="CH78" i="6"/>
  <c r="CI78" i="6"/>
  <c r="CJ78" i="6"/>
  <c r="CK78" i="6"/>
  <c r="CL78" i="6"/>
  <c r="CM78" i="6"/>
  <c r="CN78" i="6"/>
  <c r="CO78" i="6"/>
  <c r="CP78" i="6"/>
  <c r="CQ78" i="6"/>
  <c r="CR78" i="6"/>
  <c r="CS78" i="6"/>
  <c r="CT78" i="6"/>
  <c r="CU78" i="6"/>
  <c r="CV78" i="6"/>
  <c r="CB79" i="6"/>
  <c r="CC79" i="6"/>
  <c r="CD79" i="6"/>
  <c r="CE79" i="6"/>
  <c r="CF79" i="6"/>
  <c r="CG79" i="6"/>
  <c r="CH79" i="6"/>
  <c r="CI79" i="6"/>
  <c r="CJ79" i="6"/>
  <c r="CK79" i="6"/>
  <c r="CL79" i="6"/>
  <c r="CM79" i="6"/>
  <c r="CN79" i="6"/>
  <c r="CO79" i="6"/>
  <c r="CP79" i="6"/>
  <c r="CQ79" i="6"/>
  <c r="CR79" i="6"/>
  <c r="CS79" i="6"/>
  <c r="CT79" i="6"/>
  <c r="CU79" i="6"/>
  <c r="CV79" i="6"/>
  <c r="CB80" i="6"/>
  <c r="CC80" i="6"/>
  <c r="CD80" i="6"/>
  <c r="CE80" i="6"/>
  <c r="CF80" i="6"/>
  <c r="CG80" i="6"/>
  <c r="CH80" i="6"/>
  <c r="CI80" i="6"/>
  <c r="CJ80" i="6"/>
  <c r="CK80" i="6"/>
  <c r="CL80" i="6"/>
  <c r="CM80" i="6"/>
  <c r="CN80" i="6"/>
  <c r="CO80" i="6"/>
  <c r="CP80" i="6"/>
  <c r="CQ80" i="6"/>
  <c r="CR80" i="6"/>
  <c r="CS80" i="6"/>
  <c r="CT80" i="6"/>
  <c r="CU80" i="6"/>
  <c r="CV80" i="6"/>
  <c r="CB81" i="6"/>
  <c r="CC81" i="6"/>
  <c r="CD81" i="6"/>
  <c r="CE81" i="6"/>
  <c r="CF81" i="6"/>
  <c r="CG81" i="6"/>
  <c r="CH81" i="6"/>
  <c r="CI81" i="6"/>
  <c r="CJ81" i="6"/>
  <c r="CK81" i="6"/>
  <c r="CL81" i="6"/>
  <c r="CM81" i="6"/>
  <c r="CN81" i="6"/>
  <c r="CO81" i="6"/>
  <c r="CP81" i="6"/>
  <c r="CQ81" i="6"/>
  <c r="CR81" i="6"/>
  <c r="CS81" i="6"/>
  <c r="CT81" i="6"/>
  <c r="CU81" i="6"/>
  <c r="CV81" i="6"/>
  <c r="CB82" i="6"/>
  <c r="CC82" i="6"/>
  <c r="CD82" i="6"/>
  <c r="CE82" i="6"/>
  <c r="CF82" i="6"/>
  <c r="CG82" i="6"/>
  <c r="CH82" i="6"/>
  <c r="CI82" i="6"/>
  <c r="CJ82" i="6"/>
  <c r="CK82" i="6"/>
  <c r="CL82" i="6"/>
  <c r="CM82" i="6"/>
  <c r="CN82" i="6"/>
  <c r="CO82" i="6"/>
  <c r="CP82" i="6"/>
  <c r="CQ82" i="6"/>
  <c r="CR82" i="6"/>
  <c r="CS82" i="6"/>
  <c r="CT82" i="6"/>
  <c r="CU82" i="6"/>
  <c r="CV82" i="6"/>
  <c r="CB83" i="6"/>
  <c r="CC83" i="6"/>
  <c r="CD83" i="6"/>
  <c r="CE83" i="6"/>
  <c r="CF83" i="6"/>
  <c r="CG83" i="6"/>
  <c r="CH83" i="6"/>
  <c r="CI83" i="6"/>
  <c r="CJ83" i="6"/>
  <c r="CK83" i="6"/>
  <c r="CL83" i="6"/>
  <c r="CM83" i="6"/>
  <c r="CN83" i="6"/>
  <c r="CO83" i="6"/>
  <c r="CP83" i="6"/>
  <c r="CQ83" i="6"/>
  <c r="CR83" i="6"/>
  <c r="CS83" i="6"/>
  <c r="CT83" i="6"/>
  <c r="CU83" i="6"/>
  <c r="CV83" i="6"/>
  <c r="CB84" i="6"/>
  <c r="CC84" i="6"/>
  <c r="CD84" i="6"/>
  <c r="CE84" i="6"/>
  <c r="CF84" i="6"/>
  <c r="CG84" i="6"/>
  <c r="CH84" i="6"/>
  <c r="CI84" i="6"/>
  <c r="CJ84" i="6"/>
  <c r="CK84" i="6"/>
  <c r="CL84" i="6"/>
  <c r="CM84" i="6"/>
  <c r="CN84" i="6"/>
  <c r="CO84" i="6"/>
  <c r="CP84" i="6"/>
  <c r="CQ84" i="6"/>
  <c r="CR84" i="6"/>
  <c r="CS84" i="6"/>
  <c r="CT84" i="6"/>
  <c r="CU84" i="6"/>
  <c r="CV84" i="6"/>
  <c r="CB85" i="6"/>
  <c r="CC85" i="6"/>
  <c r="CD85" i="6"/>
  <c r="CE85" i="6"/>
  <c r="CF85" i="6"/>
  <c r="CG85" i="6"/>
  <c r="CH85" i="6"/>
  <c r="CI85" i="6"/>
  <c r="CJ85" i="6"/>
  <c r="CK85" i="6"/>
  <c r="CL85" i="6"/>
  <c r="CM85" i="6"/>
  <c r="CN85" i="6"/>
  <c r="CO85" i="6"/>
  <c r="CP85" i="6"/>
  <c r="CQ85" i="6"/>
  <c r="CR85" i="6"/>
  <c r="CS85" i="6"/>
  <c r="CT85" i="6"/>
  <c r="CU85" i="6"/>
  <c r="CV85" i="6"/>
  <c r="CB86" i="6"/>
  <c r="CC86" i="6"/>
  <c r="CD86" i="6"/>
  <c r="CE86" i="6"/>
  <c r="CF86" i="6"/>
  <c r="CG86" i="6"/>
  <c r="CH86" i="6"/>
  <c r="CI86" i="6"/>
  <c r="CJ86" i="6"/>
  <c r="CK86" i="6"/>
  <c r="CL86" i="6"/>
  <c r="CM86" i="6"/>
  <c r="CN86" i="6"/>
  <c r="CO86" i="6"/>
  <c r="CP86" i="6"/>
  <c r="CQ86" i="6"/>
  <c r="CR86" i="6"/>
  <c r="CS86" i="6"/>
  <c r="CT86" i="6"/>
  <c r="CU86" i="6"/>
  <c r="CV86" i="6"/>
  <c r="CB87" i="6"/>
  <c r="CC87" i="6"/>
  <c r="CD87" i="6"/>
  <c r="CE87" i="6"/>
  <c r="CF87" i="6"/>
  <c r="CG87" i="6"/>
  <c r="CH87" i="6"/>
  <c r="CI87" i="6"/>
  <c r="CJ87" i="6"/>
  <c r="CK87" i="6"/>
  <c r="CL87" i="6"/>
  <c r="CM87" i="6"/>
  <c r="CN87" i="6"/>
  <c r="CO87" i="6"/>
  <c r="CP87" i="6"/>
  <c r="CQ87" i="6"/>
  <c r="CR87" i="6"/>
  <c r="CS87" i="6"/>
  <c r="CT87" i="6"/>
  <c r="CU87" i="6"/>
  <c r="CV87" i="6"/>
  <c r="CB88" i="6"/>
  <c r="CC88" i="6"/>
  <c r="CD88" i="6"/>
  <c r="CE88" i="6"/>
  <c r="CF88" i="6"/>
  <c r="CG88" i="6"/>
  <c r="CH88" i="6"/>
  <c r="CI88" i="6"/>
  <c r="CJ88" i="6"/>
  <c r="CK88" i="6"/>
  <c r="CL88" i="6"/>
  <c r="CM88" i="6"/>
  <c r="CN88" i="6"/>
  <c r="CO88" i="6"/>
  <c r="CP88" i="6"/>
  <c r="CQ88" i="6"/>
  <c r="CR88" i="6"/>
  <c r="CS88" i="6"/>
  <c r="CT88" i="6"/>
  <c r="CU88" i="6"/>
  <c r="CV88" i="6"/>
  <c r="CB89" i="6"/>
  <c r="CC89" i="6"/>
  <c r="CD89" i="6"/>
  <c r="CE89" i="6"/>
  <c r="CF89" i="6"/>
  <c r="CG89" i="6"/>
  <c r="CH89" i="6"/>
  <c r="CI89" i="6"/>
  <c r="CJ89" i="6"/>
  <c r="CK89" i="6"/>
  <c r="CL89" i="6"/>
  <c r="CM89" i="6"/>
  <c r="CN89" i="6"/>
  <c r="CO89" i="6"/>
  <c r="CP89" i="6"/>
  <c r="CQ89" i="6"/>
  <c r="CR89" i="6"/>
  <c r="CS89" i="6"/>
  <c r="CT89" i="6"/>
  <c r="CU89" i="6"/>
  <c r="CV89" i="6"/>
  <c r="CB90" i="6"/>
  <c r="CC90" i="6"/>
  <c r="CD90" i="6"/>
  <c r="CE90" i="6"/>
  <c r="CF90" i="6"/>
  <c r="CG90" i="6"/>
  <c r="CH90" i="6"/>
  <c r="CI90" i="6"/>
  <c r="CJ90" i="6"/>
  <c r="CK90" i="6"/>
  <c r="CL90" i="6"/>
  <c r="CM90" i="6"/>
  <c r="CN90" i="6"/>
  <c r="CO90" i="6"/>
  <c r="CP90" i="6"/>
  <c r="CQ90" i="6"/>
  <c r="CR90" i="6"/>
  <c r="CS90" i="6"/>
  <c r="CT90" i="6"/>
  <c r="CU90" i="6"/>
  <c r="CV90" i="6"/>
  <c r="CB91" i="6"/>
  <c r="CC91" i="6"/>
  <c r="CD91" i="6"/>
  <c r="CE91" i="6"/>
  <c r="CF91" i="6"/>
  <c r="CG91" i="6"/>
  <c r="CH91" i="6"/>
  <c r="CI91" i="6"/>
  <c r="CJ91" i="6"/>
  <c r="CK91" i="6"/>
  <c r="CL91" i="6"/>
  <c r="CM91" i="6"/>
  <c r="CN91" i="6"/>
  <c r="CO91" i="6"/>
  <c r="CP91" i="6"/>
  <c r="CQ91" i="6"/>
  <c r="CR91" i="6"/>
  <c r="CS91" i="6"/>
  <c r="CT91" i="6"/>
  <c r="CU91" i="6"/>
  <c r="CV91" i="6"/>
  <c r="CB92" i="6"/>
  <c r="CC92" i="6"/>
  <c r="CD92" i="6"/>
  <c r="CE92" i="6"/>
  <c r="CF92" i="6"/>
  <c r="CG92" i="6"/>
  <c r="CH92" i="6"/>
  <c r="CI92" i="6"/>
  <c r="CJ92" i="6"/>
  <c r="CK92" i="6"/>
  <c r="CL92" i="6"/>
  <c r="CM92" i="6"/>
  <c r="CN92" i="6"/>
  <c r="CO92" i="6"/>
  <c r="CP92" i="6"/>
  <c r="CQ92" i="6"/>
  <c r="CR92" i="6"/>
  <c r="CS92" i="6"/>
  <c r="CT92" i="6"/>
  <c r="CU92" i="6"/>
  <c r="CV92" i="6"/>
  <c r="CB93" i="6"/>
  <c r="CC93" i="6"/>
  <c r="CD93" i="6"/>
  <c r="CE93" i="6"/>
  <c r="CF93" i="6"/>
  <c r="CG93" i="6"/>
  <c r="CH93" i="6"/>
  <c r="CI93" i="6"/>
  <c r="CJ93" i="6"/>
  <c r="CK93" i="6"/>
  <c r="CL93" i="6"/>
  <c r="CM93" i="6"/>
  <c r="CN93" i="6"/>
  <c r="CO93" i="6"/>
  <c r="CP93" i="6"/>
  <c r="CQ93" i="6"/>
  <c r="CR93" i="6"/>
  <c r="CS93" i="6"/>
  <c r="CT93" i="6"/>
  <c r="CU93" i="6"/>
  <c r="CV93" i="6"/>
  <c r="CB94" i="6"/>
  <c r="CC94" i="6"/>
  <c r="CD94" i="6"/>
  <c r="CE94" i="6"/>
  <c r="CF94" i="6"/>
  <c r="CG94" i="6"/>
  <c r="CH94" i="6"/>
  <c r="CI94" i="6"/>
  <c r="CJ94" i="6"/>
  <c r="CK94" i="6"/>
  <c r="CL94" i="6"/>
  <c r="CM94" i="6"/>
  <c r="CN94" i="6"/>
  <c r="CO94" i="6"/>
  <c r="CP94" i="6"/>
  <c r="CQ94" i="6"/>
  <c r="CR94" i="6"/>
  <c r="CS94" i="6"/>
  <c r="CT94" i="6"/>
  <c r="CU94" i="6"/>
  <c r="CV94" i="6"/>
  <c r="CB95" i="6"/>
  <c r="CC95" i="6"/>
  <c r="CD95" i="6"/>
  <c r="CE95" i="6"/>
  <c r="CF95" i="6"/>
  <c r="CG95" i="6"/>
  <c r="CH95" i="6"/>
  <c r="CI95" i="6"/>
  <c r="CJ95" i="6"/>
  <c r="CK95" i="6"/>
  <c r="CL95" i="6"/>
  <c r="CM95" i="6"/>
  <c r="CN95" i="6"/>
  <c r="CO95" i="6"/>
  <c r="CP95" i="6"/>
  <c r="CQ95" i="6"/>
  <c r="CR95" i="6"/>
  <c r="CS95" i="6"/>
  <c r="CT95" i="6"/>
  <c r="CU95" i="6"/>
  <c r="CV95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B97" i="6"/>
  <c r="CC97" i="6"/>
  <c r="CD97" i="6"/>
  <c r="CE97" i="6"/>
  <c r="CF97" i="6"/>
  <c r="CG97" i="6"/>
  <c r="CH97" i="6"/>
  <c r="CI97" i="6"/>
  <c r="CJ97" i="6"/>
  <c r="CK97" i="6"/>
  <c r="CL97" i="6"/>
  <c r="CM97" i="6"/>
  <c r="CN97" i="6"/>
  <c r="CO97" i="6"/>
  <c r="CP97" i="6"/>
  <c r="CQ97" i="6"/>
  <c r="CR97" i="6"/>
  <c r="CS97" i="6"/>
  <c r="CT97" i="6"/>
  <c r="CU97" i="6"/>
  <c r="CV97" i="6"/>
  <c r="CB98" i="6"/>
  <c r="CC98" i="6"/>
  <c r="CD98" i="6"/>
  <c r="CE98" i="6"/>
  <c r="CF98" i="6"/>
  <c r="CG98" i="6"/>
  <c r="CH98" i="6"/>
  <c r="CI98" i="6"/>
  <c r="CJ98" i="6"/>
  <c r="CK98" i="6"/>
  <c r="CL98" i="6"/>
  <c r="CM98" i="6"/>
  <c r="CN98" i="6"/>
  <c r="CO98" i="6"/>
  <c r="CP98" i="6"/>
  <c r="CQ98" i="6"/>
  <c r="CR98" i="6"/>
  <c r="CS98" i="6"/>
  <c r="CT98" i="6"/>
  <c r="CU98" i="6"/>
  <c r="CV98" i="6"/>
  <c r="CB99" i="6"/>
  <c r="CC99" i="6"/>
  <c r="CD99" i="6"/>
  <c r="CE99" i="6"/>
  <c r="CF99" i="6"/>
  <c r="CG99" i="6"/>
  <c r="CH99" i="6"/>
  <c r="CI99" i="6"/>
  <c r="CJ99" i="6"/>
  <c r="CK99" i="6"/>
  <c r="CL99" i="6"/>
  <c r="CM99" i="6"/>
  <c r="CN99" i="6"/>
  <c r="CO99" i="6"/>
  <c r="CP99" i="6"/>
  <c r="CQ99" i="6"/>
  <c r="CR99" i="6"/>
  <c r="CS99" i="6"/>
  <c r="CT99" i="6"/>
  <c r="CU99" i="6"/>
  <c r="CV99" i="6"/>
  <c r="CB100" i="6"/>
  <c r="CC100" i="6"/>
  <c r="CD100" i="6"/>
  <c r="CE100" i="6"/>
  <c r="CF100" i="6"/>
  <c r="CG100" i="6"/>
  <c r="CH100" i="6"/>
  <c r="CI100" i="6"/>
  <c r="CJ100" i="6"/>
  <c r="CK100" i="6"/>
  <c r="CL100" i="6"/>
  <c r="CM100" i="6"/>
  <c r="CN100" i="6"/>
  <c r="CO100" i="6"/>
  <c r="CP100" i="6"/>
  <c r="CQ100" i="6"/>
  <c r="CR100" i="6"/>
  <c r="CS100" i="6"/>
  <c r="CT100" i="6"/>
  <c r="CU100" i="6"/>
  <c r="CV100" i="6"/>
  <c r="CB101" i="6"/>
  <c r="CC101" i="6"/>
  <c r="CD101" i="6"/>
  <c r="CE101" i="6"/>
  <c r="CF101" i="6"/>
  <c r="CG101" i="6"/>
  <c r="CH101" i="6"/>
  <c r="CI101" i="6"/>
  <c r="CJ101" i="6"/>
  <c r="CK101" i="6"/>
  <c r="CL101" i="6"/>
  <c r="CM101" i="6"/>
  <c r="CN101" i="6"/>
  <c r="CO101" i="6"/>
  <c r="CP101" i="6"/>
  <c r="CQ101" i="6"/>
  <c r="CR101" i="6"/>
  <c r="CS101" i="6"/>
  <c r="CT101" i="6"/>
  <c r="CU101" i="6"/>
  <c r="CV101" i="6"/>
  <c r="CB102" i="6"/>
  <c r="CC102" i="6"/>
  <c r="CD102" i="6"/>
  <c r="CE102" i="6"/>
  <c r="CF102" i="6"/>
  <c r="CG102" i="6"/>
  <c r="CH102" i="6"/>
  <c r="CI102" i="6"/>
  <c r="CJ102" i="6"/>
  <c r="CK102" i="6"/>
  <c r="CL102" i="6"/>
  <c r="CM102" i="6"/>
  <c r="CN102" i="6"/>
  <c r="CO102" i="6"/>
  <c r="CP102" i="6"/>
  <c r="CQ102" i="6"/>
  <c r="CR102" i="6"/>
  <c r="CS102" i="6"/>
  <c r="CT102" i="6"/>
  <c r="CU102" i="6"/>
  <c r="CV102" i="6"/>
  <c r="CB103" i="6"/>
  <c r="CC103" i="6"/>
  <c r="CD103" i="6"/>
  <c r="CE103" i="6"/>
  <c r="CF103" i="6"/>
  <c r="CG103" i="6"/>
  <c r="CH103" i="6"/>
  <c r="CI103" i="6"/>
  <c r="CJ103" i="6"/>
  <c r="CK103" i="6"/>
  <c r="CL103" i="6"/>
  <c r="CM103" i="6"/>
  <c r="CN103" i="6"/>
  <c r="CO103" i="6"/>
  <c r="CP103" i="6"/>
  <c r="CQ103" i="6"/>
  <c r="CR103" i="6"/>
  <c r="CS103" i="6"/>
  <c r="CT103" i="6"/>
  <c r="CU103" i="6"/>
  <c r="CV103" i="6"/>
  <c r="CB104" i="6"/>
  <c r="CC104" i="6"/>
  <c r="CD104" i="6"/>
  <c r="CE104" i="6"/>
  <c r="CF104" i="6"/>
  <c r="CG104" i="6"/>
  <c r="CH104" i="6"/>
  <c r="CI104" i="6"/>
  <c r="CJ104" i="6"/>
  <c r="CK104" i="6"/>
  <c r="CL104" i="6"/>
  <c r="CM104" i="6"/>
  <c r="CN104" i="6"/>
  <c r="CO104" i="6"/>
  <c r="CP104" i="6"/>
  <c r="CQ104" i="6"/>
  <c r="CR104" i="6"/>
  <c r="CS104" i="6"/>
  <c r="CT104" i="6"/>
  <c r="CU104" i="6"/>
  <c r="CV104" i="6"/>
  <c r="CB105" i="6"/>
  <c r="CC105" i="6"/>
  <c r="CD105" i="6"/>
  <c r="CE105" i="6"/>
  <c r="CF105" i="6"/>
  <c r="CG105" i="6"/>
  <c r="CH105" i="6"/>
  <c r="CI105" i="6"/>
  <c r="CJ105" i="6"/>
  <c r="CK105" i="6"/>
  <c r="CL105" i="6"/>
  <c r="CM105" i="6"/>
  <c r="CN105" i="6"/>
  <c r="CO105" i="6"/>
  <c r="CP105" i="6"/>
  <c r="CQ105" i="6"/>
  <c r="CR105" i="6"/>
  <c r="CS105" i="6"/>
  <c r="CT105" i="6"/>
  <c r="CU105" i="6"/>
  <c r="CV105" i="6"/>
  <c r="CB106" i="6"/>
  <c r="CC106" i="6"/>
  <c r="CD106" i="6"/>
  <c r="CE106" i="6"/>
  <c r="CF106" i="6"/>
  <c r="CG106" i="6"/>
  <c r="CH106" i="6"/>
  <c r="CI106" i="6"/>
  <c r="CJ106" i="6"/>
  <c r="CK106" i="6"/>
  <c r="CL106" i="6"/>
  <c r="CM106" i="6"/>
  <c r="CN106" i="6"/>
  <c r="CO106" i="6"/>
  <c r="CP106" i="6"/>
  <c r="CQ106" i="6"/>
  <c r="CR106" i="6"/>
  <c r="CS106" i="6"/>
  <c r="CT106" i="6"/>
  <c r="CU106" i="6"/>
  <c r="CV106" i="6"/>
  <c r="CB107" i="6"/>
  <c r="CC107" i="6"/>
  <c r="CD107" i="6"/>
  <c r="CE107" i="6"/>
  <c r="CF107" i="6"/>
  <c r="CG107" i="6"/>
  <c r="CH107" i="6"/>
  <c r="CI107" i="6"/>
  <c r="CJ107" i="6"/>
  <c r="CK107" i="6"/>
  <c r="CL107" i="6"/>
  <c r="CM107" i="6"/>
  <c r="CN107" i="6"/>
  <c r="CO107" i="6"/>
  <c r="CP107" i="6"/>
  <c r="CQ107" i="6"/>
  <c r="CR107" i="6"/>
  <c r="CS107" i="6"/>
  <c r="CT107" i="6"/>
  <c r="CU107" i="6"/>
  <c r="CV107" i="6"/>
  <c r="CB108" i="6"/>
  <c r="CC108" i="6"/>
  <c r="CD108" i="6"/>
  <c r="CE108" i="6"/>
  <c r="CF108" i="6"/>
  <c r="CG108" i="6"/>
  <c r="CH108" i="6"/>
  <c r="CI108" i="6"/>
  <c r="CJ108" i="6"/>
  <c r="CK108" i="6"/>
  <c r="CL108" i="6"/>
  <c r="CM108" i="6"/>
  <c r="CN108" i="6"/>
  <c r="CO108" i="6"/>
  <c r="CP108" i="6"/>
  <c r="CQ108" i="6"/>
  <c r="CR108" i="6"/>
  <c r="CS108" i="6"/>
  <c r="CT108" i="6"/>
  <c r="CU108" i="6"/>
  <c r="CV108" i="6"/>
  <c r="CB109" i="6"/>
  <c r="CC109" i="6"/>
  <c r="CD109" i="6"/>
  <c r="CE109" i="6"/>
  <c r="CF109" i="6"/>
  <c r="CG109" i="6"/>
  <c r="CH109" i="6"/>
  <c r="CI109" i="6"/>
  <c r="CJ109" i="6"/>
  <c r="CK109" i="6"/>
  <c r="CL109" i="6"/>
  <c r="CM109" i="6"/>
  <c r="CN109" i="6"/>
  <c r="CO109" i="6"/>
  <c r="CP109" i="6"/>
  <c r="CQ109" i="6"/>
  <c r="CR109" i="6"/>
  <c r="CS109" i="6"/>
  <c r="CT109" i="6"/>
  <c r="CU109" i="6"/>
  <c r="CV109" i="6"/>
  <c r="CB110" i="6"/>
  <c r="CC110" i="6"/>
  <c r="CD110" i="6"/>
  <c r="CE110" i="6"/>
  <c r="CF110" i="6"/>
  <c r="CG110" i="6"/>
  <c r="CH110" i="6"/>
  <c r="CI110" i="6"/>
  <c r="CJ110" i="6"/>
  <c r="CK110" i="6"/>
  <c r="CL110" i="6"/>
  <c r="CM110" i="6"/>
  <c r="CN110" i="6"/>
  <c r="CO110" i="6"/>
  <c r="CP110" i="6"/>
  <c r="CQ110" i="6"/>
  <c r="CR110" i="6"/>
  <c r="CS110" i="6"/>
  <c r="CT110" i="6"/>
  <c r="CU110" i="6"/>
  <c r="CV110" i="6"/>
  <c r="CB111" i="6"/>
  <c r="CC111" i="6"/>
  <c r="CD111" i="6"/>
  <c r="CE111" i="6"/>
  <c r="CF111" i="6"/>
  <c r="CG111" i="6"/>
  <c r="CH111" i="6"/>
  <c r="CI111" i="6"/>
  <c r="CJ111" i="6"/>
  <c r="CK111" i="6"/>
  <c r="CL111" i="6"/>
  <c r="CM111" i="6"/>
  <c r="CN111" i="6"/>
  <c r="CO111" i="6"/>
  <c r="CP111" i="6"/>
  <c r="CQ111" i="6"/>
  <c r="CR111" i="6"/>
  <c r="CS111" i="6"/>
  <c r="CT111" i="6"/>
  <c r="CU111" i="6"/>
  <c r="CV111" i="6"/>
  <c r="CB112" i="6"/>
  <c r="CC112" i="6"/>
  <c r="CD112" i="6"/>
  <c r="CE112" i="6"/>
  <c r="CF112" i="6"/>
  <c r="CG112" i="6"/>
  <c r="CH112" i="6"/>
  <c r="CI112" i="6"/>
  <c r="CJ112" i="6"/>
  <c r="CK112" i="6"/>
  <c r="CL112" i="6"/>
  <c r="CM112" i="6"/>
  <c r="CN112" i="6"/>
  <c r="CO112" i="6"/>
  <c r="CP112" i="6"/>
  <c r="CQ112" i="6"/>
  <c r="CR112" i="6"/>
  <c r="CS112" i="6"/>
  <c r="CT112" i="6"/>
  <c r="CU112" i="6"/>
  <c r="CV112" i="6"/>
  <c r="CB113" i="6"/>
  <c r="CC113" i="6"/>
  <c r="CD113" i="6"/>
  <c r="CE113" i="6"/>
  <c r="CF113" i="6"/>
  <c r="CG113" i="6"/>
  <c r="CH113" i="6"/>
  <c r="CI113" i="6"/>
  <c r="CJ113" i="6"/>
  <c r="CK113" i="6"/>
  <c r="CL113" i="6"/>
  <c r="CM113" i="6"/>
  <c r="CN113" i="6"/>
  <c r="CO113" i="6"/>
  <c r="CP113" i="6"/>
  <c r="CQ113" i="6"/>
  <c r="CR113" i="6"/>
  <c r="CS113" i="6"/>
  <c r="CT113" i="6"/>
  <c r="CU113" i="6"/>
  <c r="CV113" i="6"/>
  <c r="CB114" i="6"/>
  <c r="CC114" i="6"/>
  <c r="CD114" i="6"/>
  <c r="CE114" i="6"/>
  <c r="CF114" i="6"/>
  <c r="CG114" i="6"/>
  <c r="CH114" i="6"/>
  <c r="CI114" i="6"/>
  <c r="CJ114" i="6"/>
  <c r="CK114" i="6"/>
  <c r="CL114" i="6"/>
  <c r="CM114" i="6"/>
  <c r="CN114" i="6"/>
  <c r="CO114" i="6"/>
  <c r="CP114" i="6"/>
  <c r="CQ114" i="6"/>
  <c r="CR114" i="6"/>
  <c r="CS114" i="6"/>
  <c r="CT114" i="6"/>
  <c r="CU114" i="6"/>
  <c r="CV114" i="6"/>
  <c r="CB115" i="6"/>
  <c r="CC115" i="6"/>
  <c r="CD115" i="6"/>
  <c r="CE115" i="6"/>
  <c r="CF115" i="6"/>
  <c r="CG115" i="6"/>
  <c r="CH115" i="6"/>
  <c r="CI115" i="6"/>
  <c r="CJ115" i="6"/>
  <c r="CK115" i="6"/>
  <c r="CL115" i="6"/>
  <c r="CM115" i="6"/>
  <c r="CN115" i="6"/>
  <c r="CO115" i="6"/>
  <c r="CP115" i="6"/>
  <c r="CQ115" i="6"/>
  <c r="CR115" i="6"/>
  <c r="CS115" i="6"/>
  <c r="CT115" i="6"/>
  <c r="CU115" i="6"/>
  <c r="CV115" i="6"/>
  <c r="CB116" i="6"/>
  <c r="CC116" i="6"/>
  <c r="CD116" i="6"/>
  <c r="CE116" i="6"/>
  <c r="CF116" i="6"/>
  <c r="CG116" i="6"/>
  <c r="CH116" i="6"/>
  <c r="CI116" i="6"/>
  <c r="CJ116" i="6"/>
  <c r="CK116" i="6"/>
  <c r="CL116" i="6"/>
  <c r="CM116" i="6"/>
  <c r="CN116" i="6"/>
  <c r="CO116" i="6"/>
  <c r="CP116" i="6"/>
  <c r="CQ116" i="6"/>
  <c r="CR116" i="6"/>
  <c r="CS116" i="6"/>
  <c r="CT116" i="6"/>
  <c r="CU116" i="6"/>
  <c r="CV116" i="6"/>
  <c r="CB117" i="6"/>
  <c r="CC117" i="6"/>
  <c r="CD117" i="6"/>
  <c r="CE117" i="6"/>
  <c r="CF117" i="6"/>
  <c r="CG117" i="6"/>
  <c r="CH117" i="6"/>
  <c r="CI117" i="6"/>
  <c r="CJ117" i="6"/>
  <c r="CK117" i="6"/>
  <c r="CL117" i="6"/>
  <c r="CM117" i="6"/>
  <c r="CN117" i="6"/>
  <c r="CO117" i="6"/>
  <c r="CP117" i="6"/>
  <c r="CQ117" i="6"/>
  <c r="CR117" i="6"/>
  <c r="CS117" i="6"/>
  <c r="CT117" i="6"/>
  <c r="CU117" i="6"/>
  <c r="CV117" i="6"/>
  <c r="CB118" i="6"/>
  <c r="CC118" i="6"/>
  <c r="CD118" i="6"/>
  <c r="CE118" i="6"/>
  <c r="CF118" i="6"/>
  <c r="CG118" i="6"/>
  <c r="CH118" i="6"/>
  <c r="CI118" i="6"/>
  <c r="CJ118" i="6"/>
  <c r="CK118" i="6"/>
  <c r="CL118" i="6"/>
  <c r="CM118" i="6"/>
  <c r="CN118" i="6"/>
  <c r="CO118" i="6"/>
  <c r="CP118" i="6"/>
  <c r="CQ118" i="6"/>
  <c r="CR118" i="6"/>
  <c r="CS118" i="6"/>
  <c r="CT118" i="6"/>
  <c r="CU118" i="6"/>
  <c r="CV118" i="6"/>
  <c r="CB119" i="6"/>
  <c r="CC119" i="6"/>
  <c r="CD119" i="6"/>
  <c r="CE119" i="6"/>
  <c r="CF119" i="6"/>
  <c r="CG119" i="6"/>
  <c r="CH119" i="6"/>
  <c r="CI119" i="6"/>
  <c r="CJ119" i="6"/>
  <c r="CK119" i="6"/>
  <c r="CL119" i="6"/>
  <c r="CM119" i="6"/>
  <c r="CN119" i="6"/>
  <c r="CO119" i="6"/>
  <c r="CP119" i="6"/>
  <c r="CQ119" i="6"/>
  <c r="CR119" i="6"/>
  <c r="CS119" i="6"/>
  <c r="CT119" i="6"/>
  <c r="CU119" i="6"/>
  <c r="CV119" i="6"/>
  <c r="CB120" i="6"/>
  <c r="CC120" i="6"/>
  <c r="CD120" i="6"/>
  <c r="CE120" i="6"/>
  <c r="CF120" i="6"/>
  <c r="CG120" i="6"/>
  <c r="CH120" i="6"/>
  <c r="CI120" i="6"/>
  <c r="CJ120" i="6"/>
  <c r="CK120" i="6"/>
  <c r="CL120" i="6"/>
  <c r="CM120" i="6"/>
  <c r="CN120" i="6"/>
  <c r="CO120" i="6"/>
  <c r="CP120" i="6"/>
  <c r="CQ120" i="6"/>
  <c r="CR120" i="6"/>
  <c r="CS120" i="6"/>
  <c r="CT120" i="6"/>
  <c r="CU120" i="6"/>
  <c r="CV120" i="6"/>
  <c r="CB121" i="6"/>
  <c r="CC121" i="6"/>
  <c r="CD121" i="6"/>
  <c r="CE121" i="6"/>
  <c r="CF121" i="6"/>
  <c r="CG121" i="6"/>
  <c r="CH121" i="6"/>
  <c r="CI121" i="6"/>
  <c r="CJ121" i="6"/>
  <c r="CK121" i="6"/>
  <c r="CL121" i="6"/>
  <c r="CM121" i="6"/>
  <c r="CN121" i="6"/>
  <c r="CO121" i="6"/>
  <c r="CP121" i="6"/>
  <c r="CQ121" i="6"/>
  <c r="CR121" i="6"/>
  <c r="CS121" i="6"/>
  <c r="CT121" i="6"/>
  <c r="CU121" i="6"/>
  <c r="CV121" i="6"/>
  <c r="CB122" i="6"/>
  <c r="CC122" i="6"/>
  <c r="CD122" i="6"/>
  <c r="CE122" i="6"/>
  <c r="CF122" i="6"/>
  <c r="CG122" i="6"/>
  <c r="CH122" i="6"/>
  <c r="CI122" i="6"/>
  <c r="CJ122" i="6"/>
  <c r="CK122" i="6"/>
  <c r="CL122" i="6"/>
  <c r="CM122" i="6"/>
  <c r="CN122" i="6"/>
  <c r="CO122" i="6"/>
  <c r="CP122" i="6"/>
  <c r="CQ122" i="6"/>
  <c r="CR122" i="6"/>
  <c r="CS122" i="6"/>
  <c r="CT122" i="6"/>
  <c r="CU122" i="6"/>
  <c r="CV122" i="6"/>
  <c r="CB123" i="6"/>
  <c r="CC123" i="6"/>
  <c r="CD123" i="6"/>
  <c r="CE123" i="6"/>
  <c r="CF123" i="6"/>
  <c r="CG123" i="6"/>
  <c r="CH123" i="6"/>
  <c r="CI123" i="6"/>
  <c r="CJ123" i="6"/>
  <c r="CK123" i="6"/>
  <c r="CL123" i="6"/>
  <c r="CM123" i="6"/>
  <c r="CN123" i="6"/>
  <c r="CO123" i="6"/>
  <c r="CP123" i="6"/>
  <c r="CQ123" i="6"/>
  <c r="CR123" i="6"/>
  <c r="CS123" i="6"/>
  <c r="CT123" i="6"/>
  <c r="CU123" i="6"/>
  <c r="CV123" i="6"/>
  <c r="CB124" i="6"/>
  <c r="CC124" i="6"/>
  <c r="CD124" i="6"/>
  <c r="CE124" i="6"/>
  <c r="CF124" i="6"/>
  <c r="CG124" i="6"/>
  <c r="CH124" i="6"/>
  <c r="CI124" i="6"/>
  <c r="CJ124" i="6"/>
  <c r="CK124" i="6"/>
  <c r="CL124" i="6"/>
  <c r="CM124" i="6"/>
  <c r="CN124" i="6"/>
  <c r="CO124" i="6"/>
  <c r="CP124" i="6"/>
  <c r="CQ124" i="6"/>
  <c r="CR124" i="6"/>
  <c r="CS124" i="6"/>
  <c r="CT124" i="6"/>
  <c r="CU124" i="6"/>
  <c r="CV124" i="6"/>
  <c r="CB125" i="6"/>
  <c r="CC125" i="6"/>
  <c r="CD125" i="6"/>
  <c r="CE125" i="6"/>
  <c r="CF125" i="6"/>
  <c r="CG125" i="6"/>
  <c r="CH125" i="6"/>
  <c r="CI125" i="6"/>
  <c r="CJ125" i="6"/>
  <c r="CK125" i="6"/>
  <c r="CL125" i="6"/>
  <c r="CM125" i="6"/>
  <c r="CN125" i="6"/>
  <c r="CO125" i="6"/>
  <c r="CP125" i="6"/>
  <c r="CQ125" i="6"/>
  <c r="CR125" i="6"/>
  <c r="CS125" i="6"/>
  <c r="CT125" i="6"/>
  <c r="CU125" i="6"/>
  <c r="CV125" i="6"/>
  <c r="CB126" i="6"/>
  <c r="CC126" i="6"/>
  <c r="CD126" i="6"/>
  <c r="CE126" i="6"/>
  <c r="CF126" i="6"/>
  <c r="CG126" i="6"/>
  <c r="CH126" i="6"/>
  <c r="CI126" i="6"/>
  <c r="CJ126" i="6"/>
  <c r="CK126" i="6"/>
  <c r="CL126" i="6"/>
  <c r="CM126" i="6"/>
  <c r="CN126" i="6"/>
  <c r="CO126" i="6"/>
  <c r="CP126" i="6"/>
  <c r="CQ126" i="6"/>
  <c r="CR126" i="6"/>
  <c r="CS126" i="6"/>
  <c r="CT126" i="6"/>
  <c r="CU126" i="6"/>
  <c r="CV126" i="6"/>
  <c r="CB127" i="6"/>
  <c r="CC127" i="6"/>
  <c r="CD127" i="6"/>
  <c r="CE127" i="6"/>
  <c r="CF127" i="6"/>
  <c r="CG127" i="6"/>
  <c r="CH127" i="6"/>
  <c r="CI127" i="6"/>
  <c r="CJ127" i="6"/>
  <c r="CK127" i="6"/>
  <c r="CL127" i="6"/>
  <c r="CM127" i="6"/>
  <c r="CN127" i="6"/>
  <c r="CO127" i="6"/>
  <c r="CP127" i="6"/>
  <c r="CQ127" i="6"/>
  <c r="CR127" i="6"/>
  <c r="CS127" i="6"/>
  <c r="CT127" i="6"/>
  <c r="CU127" i="6"/>
  <c r="CV127" i="6"/>
  <c r="CB128" i="6"/>
  <c r="CC128" i="6"/>
  <c r="CD128" i="6"/>
  <c r="CE128" i="6"/>
  <c r="CF128" i="6"/>
  <c r="CG128" i="6"/>
  <c r="CH128" i="6"/>
  <c r="CI128" i="6"/>
  <c r="CJ128" i="6"/>
  <c r="CK128" i="6"/>
  <c r="CL128" i="6"/>
  <c r="CM128" i="6"/>
  <c r="CN128" i="6"/>
  <c r="CO128" i="6"/>
  <c r="CP128" i="6"/>
  <c r="CQ128" i="6"/>
  <c r="CR128" i="6"/>
  <c r="CS128" i="6"/>
  <c r="CT128" i="6"/>
  <c r="CU128" i="6"/>
  <c r="CV128" i="6"/>
  <c r="CB129" i="6"/>
  <c r="CC129" i="6"/>
  <c r="CD129" i="6"/>
  <c r="CE129" i="6"/>
  <c r="CF129" i="6"/>
  <c r="CG129" i="6"/>
  <c r="CH129" i="6"/>
  <c r="CI129" i="6"/>
  <c r="CJ129" i="6"/>
  <c r="CK129" i="6"/>
  <c r="CL129" i="6"/>
  <c r="CM129" i="6"/>
  <c r="CN129" i="6"/>
  <c r="CO129" i="6"/>
  <c r="CP129" i="6"/>
  <c r="CQ129" i="6"/>
  <c r="CR129" i="6"/>
  <c r="CS129" i="6"/>
  <c r="CT129" i="6"/>
  <c r="CU129" i="6"/>
  <c r="CV129" i="6"/>
  <c r="CB130" i="6"/>
  <c r="CC130" i="6"/>
  <c r="CD130" i="6"/>
  <c r="CE130" i="6"/>
  <c r="CF130" i="6"/>
  <c r="CG130" i="6"/>
  <c r="CH130" i="6"/>
  <c r="CI130" i="6"/>
  <c r="CJ130" i="6"/>
  <c r="CK130" i="6"/>
  <c r="CL130" i="6"/>
  <c r="CM130" i="6"/>
  <c r="CN130" i="6"/>
  <c r="CO130" i="6"/>
  <c r="CP130" i="6"/>
  <c r="CQ130" i="6"/>
  <c r="CR130" i="6"/>
  <c r="CS130" i="6"/>
  <c r="CT130" i="6"/>
  <c r="CU130" i="6"/>
  <c r="CV130" i="6"/>
  <c r="CB131" i="6"/>
  <c r="CC131" i="6"/>
  <c r="CD131" i="6"/>
  <c r="CE131" i="6"/>
  <c r="CF131" i="6"/>
  <c r="CG131" i="6"/>
  <c r="CH131" i="6"/>
  <c r="CI131" i="6"/>
  <c r="CJ131" i="6"/>
  <c r="CK131" i="6"/>
  <c r="CL131" i="6"/>
  <c r="CM131" i="6"/>
  <c r="CN131" i="6"/>
  <c r="CO131" i="6"/>
  <c r="CP131" i="6"/>
  <c r="CQ131" i="6"/>
  <c r="CR131" i="6"/>
  <c r="CS131" i="6"/>
  <c r="CT131" i="6"/>
  <c r="CU131" i="6"/>
  <c r="CV131" i="6"/>
  <c r="CB132" i="6"/>
  <c r="CC132" i="6"/>
  <c r="CD132" i="6"/>
  <c r="CE132" i="6"/>
  <c r="CF132" i="6"/>
  <c r="CG132" i="6"/>
  <c r="CH132" i="6"/>
  <c r="CI132" i="6"/>
  <c r="CJ132" i="6"/>
  <c r="CK132" i="6"/>
  <c r="CL132" i="6"/>
  <c r="CM132" i="6"/>
  <c r="CN132" i="6"/>
  <c r="CO132" i="6"/>
  <c r="CP132" i="6"/>
  <c r="CQ132" i="6"/>
  <c r="CR132" i="6"/>
  <c r="CS132" i="6"/>
  <c r="CT132" i="6"/>
  <c r="CU132" i="6"/>
  <c r="CV132" i="6"/>
  <c r="CB133" i="6"/>
  <c r="CC133" i="6"/>
  <c r="CD133" i="6"/>
  <c r="CE133" i="6"/>
  <c r="CF133" i="6"/>
  <c r="CG133" i="6"/>
  <c r="CH133" i="6"/>
  <c r="CI133" i="6"/>
  <c r="CJ133" i="6"/>
  <c r="CK133" i="6"/>
  <c r="CL133" i="6"/>
  <c r="CM133" i="6"/>
  <c r="CN133" i="6"/>
  <c r="CO133" i="6"/>
  <c r="CP133" i="6"/>
  <c r="CQ133" i="6"/>
  <c r="CR133" i="6"/>
  <c r="CS133" i="6"/>
  <c r="CT133" i="6"/>
  <c r="CU133" i="6"/>
  <c r="CV133" i="6"/>
  <c r="CB134" i="6"/>
  <c r="CC134" i="6"/>
  <c r="CD134" i="6"/>
  <c r="CE134" i="6"/>
  <c r="CF134" i="6"/>
  <c r="CG134" i="6"/>
  <c r="CH134" i="6"/>
  <c r="CI134" i="6"/>
  <c r="CJ134" i="6"/>
  <c r="CK134" i="6"/>
  <c r="CL134" i="6"/>
  <c r="CM134" i="6"/>
  <c r="CN134" i="6"/>
  <c r="CO134" i="6"/>
  <c r="CP134" i="6"/>
  <c r="CQ134" i="6"/>
  <c r="CR134" i="6"/>
  <c r="CS134" i="6"/>
  <c r="CT134" i="6"/>
  <c r="CU134" i="6"/>
  <c r="CV134" i="6"/>
  <c r="CB135" i="6"/>
  <c r="CC135" i="6"/>
  <c r="CD135" i="6"/>
  <c r="CE135" i="6"/>
  <c r="CF135" i="6"/>
  <c r="CG135" i="6"/>
  <c r="CH135" i="6"/>
  <c r="CI135" i="6"/>
  <c r="CJ135" i="6"/>
  <c r="CK135" i="6"/>
  <c r="CL135" i="6"/>
  <c r="CM135" i="6"/>
  <c r="CN135" i="6"/>
  <c r="CO135" i="6"/>
  <c r="CP135" i="6"/>
  <c r="CQ135" i="6"/>
  <c r="CR135" i="6"/>
  <c r="CS135" i="6"/>
  <c r="CT135" i="6"/>
  <c r="CU135" i="6"/>
  <c r="CV135" i="6"/>
  <c r="CB136" i="6"/>
  <c r="CC136" i="6"/>
  <c r="CD136" i="6"/>
  <c r="CE136" i="6"/>
  <c r="CF136" i="6"/>
  <c r="CG136" i="6"/>
  <c r="CH136" i="6"/>
  <c r="CI136" i="6"/>
  <c r="CJ136" i="6"/>
  <c r="CK136" i="6"/>
  <c r="CL136" i="6"/>
  <c r="CM136" i="6"/>
  <c r="CN136" i="6"/>
  <c r="CO136" i="6"/>
  <c r="CP136" i="6"/>
  <c r="CQ136" i="6"/>
  <c r="CR136" i="6"/>
  <c r="CS136" i="6"/>
  <c r="CT136" i="6"/>
  <c r="CU136" i="6"/>
  <c r="CV136" i="6"/>
  <c r="CB137" i="6"/>
  <c r="CC137" i="6"/>
  <c r="CD137" i="6"/>
  <c r="CE137" i="6"/>
  <c r="CF137" i="6"/>
  <c r="CG137" i="6"/>
  <c r="CH137" i="6"/>
  <c r="CI137" i="6"/>
  <c r="CJ137" i="6"/>
  <c r="CK137" i="6"/>
  <c r="CL137" i="6"/>
  <c r="CM137" i="6"/>
  <c r="CN137" i="6"/>
  <c r="CO137" i="6"/>
  <c r="CP137" i="6"/>
  <c r="CQ137" i="6"/>
  <c r="CR137" i="6"/>
  <c r="CS137" i="6"/>
  <c r="CT137" i="6"/>
  <c r="CU137" i="6"/>
  <c r="CV137" i="6"/>
  <c r="CB138" i="6"/>
  <c r="CC138" i="6"/>
  <c r="CD138" i="6"/>
  <c r="CE138" i="6"/>
  <c r="CF138" i="6"/>
  <c r="CG138" i="6"/>
  <c r="CH138" i="6"/>
  <c r="CI138" i="6"/>
  <c r="CJ138" i="6"/>
  <c r="CK138" i="6"/>
  <c r="CL138" i="6"/>
  <c r="CM138" i="6"/>
  <c r="CN138" i="6"/>
  <c r="CO138" i="6"/>
  <c r="CP138" i="6"/>
  <c r="CQ138" i="6"/>
  <c r="CR138" i="6"/>
  <c r="CS138" i="6"/>
  <c r="CT138" i="6"/>
  <c r="CU138" i="6"/>
  <c r="CV138" i="6"/>
  <c r="CB139" i="6"/>
  <c r="CC139" i="6"/>
  <c r="CD139" i="6"/>
  <c r="CE139" i="6"/>
  <c r="CF139" i="6"/>
  <c r="CG139" i="6"/>
  <c r="CH139" i="6"/>
  <c r="CI139" i="6"/>
  <c r="CJ139" i="6"/>
  <c r="CK139" i="6"/>
  <c r="CL139" i="6"/>
  <c r="CM139" i="6"/>
  <c r="CN139" i="6"/>
  <c r="CO139" i="6"/>
  <c r="CP139" i="6"/>
  <c r="CQ139" i="6"/>
  <c r="CR139" i="6"/>
  <c r="CS139" i="6"/>
  <c r="CT139" i="6"/>
  <c r="CU139" i="6"/>
  <c r="CV139" i="6"/>
  <c r="CB140" i="6"/>
  <c r="CC140" i="6"/>
  <c r="CD140" i="6"/>
  <c r="CE140" i="6"/>
  <c r="CF140" i="6"/>
  <c r="CG140" i="6"/>
  <c r="CH140" i="6"/>
  <c r="CI140" i="6"/>
  <c r="CJ140" i="6"/>
  <c r="CK140" i="6"/>
  <c r="CL140" i="6"/>
  <c r="CM140" i="6"/>
  <c r="CN140" i="6"/>
  <c r="CO140" i="6"/>
  <c r="CP140" i="6"/>
  <c r="CQ140" i="6"/>
  <c r="CR140" i="6"/>
  <c r="CS140" i="6"/>
  <c r="CT140" i="6"/>
  <c r="CU140" i="6"/>
  <c r="CV140" i="6"/>
  <c r="CB141" i="6"/>
  <c r="CC141" i="6"/>
  <c r="CD141" i="6"/>
  <c r="CE141" i="6"/>
  <c r="CF141" i="6"/>
  <c r="CG141" i="6"/>
  <c r="CH141" i="6"/>
  <c r="CI141" i="6"/>
  <c r="CJ141" i="6"/>
  <c r="CK141" i="6"/>
  <c r="CL141" i="6"/>
  <c r="CM141" i="6"/>
  <c r="CN141" i="6"/>
  <c r="CO141" i="6"/>
  <c r="CP141" i="6"/>
  <c r="CQ141" i="6"/>
  <c r="CR141" i="6"/>
  <c r="CS141" i="6"/>
  <c r="CT141" i="6"/>
  <c r="CU141" i="6"/>
  <c r="CV141" i="6"/>
  <c r="CB142" i="6"/>
  <c r="CC142" i="6"/>
  <c r="CD142" i="6"/>
  <c r="CE142" i="6"/>
  <c r="CF142" i="6"/>
  <c r="CG142" i="6"/>
  <c r="CH142" i="6"/>
  <c r="CI142" i="6"/>
  <c r="CJ142" i="6"/>
  <c r="CK142" i="6"/>
  <c r="CL142" i="6"/>
  <c r="CM142" i="6"/>
  <c r="CN142" i="6"/>
  <c r="CO142" i="6"/>
  <c r="CP142" i="6"/>
  <c r="CQ142" i="6"/>
  <c r="CR142" i="6"/>
  <c r="CS142" i="6"/>
  <c r="CT142" i="6"/>
  <c r="CU142" i="6"/>
  <c r="CV142" i="6"/>
  <c r="CB143" i="6"/>
  <c r="CC143" i="6"/>
  <c r="CD143" i="6"/>
  <c r="CE143" i="6"/>
  <c r="CF143" i="6"/>
  <c r="CG143" i="6"/>
  <c r="CH143" i="6"/>
  <c r="CI143" i="6"/>
  <c r="CJ143" i="6"/>
  <c r="CK143" i="6"/>
  <c r="CL143" i="6"/>
  <c r="CM143" i="6"/>
  <c r="CN143" i="6"/>
  <c r="CO143" i="6"/>
  <c r="CP143" i="6"/>
  <c r="CQ143" i="6"/>
  <c r="CR143" i="6"/>
  <c r="CS143" i="6"/>
  <c r="CT143" i="6"/>
  <c r="CU143" i="6"/>
  <c r="CV143" i="6"/>
  <c r="CB144" i="6"/>
  <c r="CC144" i="6"/>
  <c r="CD144" i="6"/>
  <c r="CE144" i="6"/>
  <c r="CF144" i="6"/>
  <c r="CG144" i="6"/>
  <c r="CH144" i="6"/>
  <c r="CI144" i="6"/>
  <c r="CJ144" i="6"/>
  <c r="CK144" i="6"/>
  <c r="CL144" i="6"/>
  <c r="CM144" i="6"/>
  <c r="CN144" i="6"/>
  <c r="CO144" i="6"/>
  <c r="CP144" i="6"/>
  <c r="CQ144" i="6"/>
  <c r="CR144" i="6"/>
  <c r="CS144" i="6"/>
  <c r="CT144" i="6"/>
  <c r="CU144" i="6"/>
  <c r="CV144" i="6"/>
  <c r="CB145" i="6"/>
  <c r="CC145" i="6"/>
  <c r="CD145" i="6"/>
  <c r="CE145" i="6"/>
  <c r="CF145" i="6"/>
  <c r="CG145" i="6"/>
  <c r="CH145" i="6"/>
  <c r="CI145" i="6"/>
  <c r="CJ145" i="6"/>
  <c r="CK145" i="6"/>
  <c r="CL145" i="6"/>
  <c r="CM145" i="6"/>
  <c r="CN145" i="6"/>
  <c r="CO145" i="6"/>
  <c r="CP145" i="6"/>
  <c r="CQ145" i="6"/>
  <c r="CR145" i="6"/>
  <c r="CS145" i="6"/>
  <c r="CT145" i="6"/>
  <c r="CU145" i="6"/>
  <c r="CV145" i="6"/>
  <c r="CB146" i="6"/>
  <c r="CC146" i="6"/>
  <c r="CD146" i="6"/>
  <c r="CE146" i="6"/>
  <c r="CF146" i="6"/>
  <c r="CG146" i="6"/>
  <c r="CH146" i="6"/>
  <c r="CI146" i="6"/>
  <c r="CJ146" i="6"/>
  <c r="CK146" i="6"/>
  <c r="CL146" i="6"/>
  <c r="CM146" i="6"/>
  <c r="CN146" i="6"/>
  <c r="CO146" i="6"/>
  <c r="CP146" i="6"/>
  <c r="CQ146" i="6"/>
  <c r="CR146" i="6"/>
  <c r="CS146" i="6"/>
  <c r="CT146" i="6"/>
  <c r="CU146" i="6"/>
  <c r="CV146" i="6"/>
  <c r="CB147" i="6"/>
  <c r="CC147" i="6"/>
  <c r="CD147" i="6"/>
  <c r="CE147" i="6"/>
  <c r="CF147" i="6"/>
  <c r="CG147" i="6"/>
  <c r="CH147" i="6"/>
  <c r="CI147" i="6"/>
  <c r="CJ147" i="6"/>
  <c r="CK147" i="6"/>
  <c r="CL147" i="6"/>
  <c r="CM147" i="6"/>
  <c r="CN147" i="6"/>
  <c r="CO147" i="6"/>
  <c r="CP147" i="6"/>
  <c r="CQ147" i="6"/>
  <c r="CR147" i="6"/>
  <c r="CS147" i="6"/>
  <c r="CT147" i="6"/>
  <c r="CU147" i="6"/>
  <c r="CV147" i="6"/>
  <c r="CB148" i="6"/>
  <c r="CC148" i="6"/>
  <c r="CD148" i="6"/>
  <c r="CE148" i="6"/>
  <c r="CF148" i="6"/>
  <c r="CG148" i="6"/>
  <c r="CH148" i="6"/>
  <c r="CI148" i="6"/>
  <c r="CJ148" i="6"/>
  <c r="CK148" i="6"/>
  <c r="CL148" i="6"/>
  <c r="CM148" i="6"/>
  <c r="CN148" i="6"/>
  <c r="CO148" i="6"/>
  <c r="CP148" i="6"/>
  <c r="CQ148" i="6"/>
  <c r="CR148" i="6"/>
  <c r="CS148" i="6"/>
  <c r="CT148" i="6"/>
  <c r="CU148" i="6"/>
  <c r="CV148" i="6"/>
  <c r="CB149" i="6"/>
  <c r="CC149" i="6"/>
  <c r="CD149" i="6"/>
  <c r="CE149" i="6"/>
  <c r="CF149" i="6"/>
  <c r="CG149" i="6"/>
  <c r="CH149" i="6"/>
  <c r="CI149" i="6"/>
  <c r="CJ149" i="6"/>
  <c r="CK149" i="6"/>
  <c r="CL149" i="6"/>
  <c r="CM149" i="6"/>
  <c r="CN149" i="6"/>
  <c r="CO149" i="6"/>
  <c r="CP149" i="6"/>
  <c r="CQ149" i="6"/>
  <c r="CR149" i="6"/>
  <c r="CS149" i="6"/>
  <c r="CT149" i="6"/>
  <c r="CU149" i="6"/>
  <c r="CV149" i="6"/>
  <c r="CB150" i="6"/>
  <c r="CC150" i="6"/>
  <c r="CD150" i="6"/>
  <c r="CE150" i="6"/>
  <c r="CF150" i="6"/>
  <c r="CG150" i="6"/>
  <c r="CH150" i="6"/>
  <c r="CI150" i="6"/>
  <c r="CJ150" i="6"/>
  <c r="CK150" i="6"/>
  <c r="CL150" i="6"/>
  <c r="CM150" i="6"/>
  <c r="CN150" i="6"/>
  <c r="CO150" i="6"/>
  <c r="CP150" i="6"/>
  <c r="CQ150" i="6"/>
  <c r="CR150" i="6"/>
  <c r="CS150" i="6"/>
  <c r="CT150" i="6"/>
  <c r="CU150" i="6"/>
  <c r="CV150" i="6"/>
  <c r="CB151" i="6"/>
  <c r="CC151" i="6"/>
  <c r="CD151" i="6"/>
  <c r="CE151" i="6"/>
  <c r="CF151" i="6"/>
  <c r="CG151" i="6"/>
  <c r="CH151" i="6"/>
  <c r="CI151" i="6"/>
  <c r="CJ151" i="6"/>
  <c r="CK151" i="6"/>
  <c r="CL151" i="6"/>
  <c r="CM151" i="6"/>
  <c r="CN151" i="6"/>
  <c r="CO151" i="6"/>
  <c r="CP151" i="6"/>
  <c r="CQ151" i="6"/>
  <c r="CR151" i="6"/>
  <c r="CS151" i="6"/>
  <c r="CT151" i="6"/>
  <c r="CU151" i="6"/>
  <c r="CV151" i="6"/>
  <c r="CB152" i="6"/>
  <c r="CC152" i="6"/>
  <c r="CD152" i="6"/>
  <c r="CE152" i="6"/>
  <c r="CF152" i="6"/>
  <c r="CG152" i="6"/>
  <c r="CH152" i="6"/>
  <c r="CI152" i="6"/>
  <c r="CJ152" i="6"/>
  <c r="CK152" i="6"/>
  <c r="CL152" i="6"/>
  <c r="CM152" i="6"/>
  <c r="CN152" i="6"/>
  <c r="CO152" i="6"/>
  <c r="CP152" i="6"/>
  <c r="CQ152" i="6"/>
  <c r="CR152" i="6"/>
  <c r="CS152" i="6"/>
  <c r="CT152" i="6"/>
  <c r="CU152" i="6"/>
  <c r="CV152" i="6"/>
  <c r="CB153" i="6"/>
  <c r="CC153" i="6"/>
  <c r="CD153" i="6"/>
  <c r="CE153" i="6"/>
  <c r="CF153" i="6"/>
  <c r="CG153" i="6"/>
  <c r="CH153" i="6"/>
  <c r="CI153" i="6"/>
  <c r="CJ153" i="6"/>
  <c r="CK153" i="6"/>
  <c r="CL153" i="6"/>
  <c r="CM153" i="6"/>
  <c r="CN153" i="6"/>
  <c r="CO153" i="6"/>
  <c r="CP153" i="6"/>
  <c r="CQ153" i="6"/>
  <c r="CR153" i="6"/>
  <c r="CS153" i="6"/>
  <c r="CT153" i="6"/>
  <c r="CU153" i="6"/>
  <c r="CV153" i="6"/>
  <c r="CB154" i="6"/>
  <c r="CC154" i="6"/>
  <c r="CD154" i="6"/>
  <c r="CE154" i="6"/>
  <c r="CF154" i="6"/>
  <c r="CG154" i="6"/>
  <c r="CH154" i="6"/>
  <c r="CI154" i="6"/>
  <c r="CJ154" i="6"/>
  <c r="CK154" i="6"/>
  <c r="CL154" i="6"/>
  <c r="CM154" i="6"/>
  <c r="CN154" i="6"/>
  <c r="CO154" i="6"/>
  <c r="CP154" i="6"/>
  <c r="CQ154" i="6"/>
  <c r="CR154" i="6"/>
  <c r="CS154" i="6"/>
  <c r="CT154" i="6"/>
  <c r="CU154" i="6"/>
  <c r="CV154" i="6"/>
  <c r="CB155" i="6"/>
  <c r="CC155" i="6"/>
  <c r="CD155" i="6"/>
  <c r="CE155" i="6"/>
  <c r="CF155" i="6"/>
  <c r="CG155" i="6"/>
  <c r="CH155" i="6"/>
  <c r="CI155" i="6"/>
  <c r="CJ155" i="6"/>
  <c r="CK155" i="6"/>
  <c r="CL155" i="6"/>
  <c r="CM155" i="6"/>
  <c r="CN155" i="6"/>
  <c r="CO155" i="6"/>
  <c r="CP155" i="6"/>
  <c r="CQ155" i="6"/>
  <c r="CR155" i="6"/>
  <c r="CS155" i="6"/>
  <c r="CT155" i="6"/>
  <c r="CU155" i="6"/>
  <c r="CV155" i="6"/>
  <c r="CB156" i="6"/>
  <c r="CC156" i="6"/>
  <c r="CD156" i="6"/>
  <c r="CE156" i="6"/>
  <c r="CF156" i="6"/>
  <c r="CG156" i="6"/>
  <c r="CH156" i="6"/>
  <c r="CI156" i="6"/>
  <c r="CJ156" i="6"/>
  <c r="CK156" i="6"/>
  <c r="CL156" i="6"/>
  <c r="CM156" i="6"/>
  <c r="CN156" i="6"/>
  <c r="CO156" i="6"/>
  <c r="CP156" i="6"/>
  <c r="CQ156" i="6"/>
  <c r="CR156" i="6"/>
  <c r="CS156" i="6"/>
  <c r="CT156" i="6"/>
  <c r="CU156" i="6"/>
  <c r="CV156" i="6"/>
  <c r="CB157" i="6"/>
  <c r="CC157" i="6"/>
  <c r="CD157" i="6"/>
  <c r="CE157" i="6"/>
  <c r="CF157" i="6"/>
  <c r="CG157" i="6"/>
  <c r="CH157" i="6"/>
  <c r="CI157" i="6"/>
  <c r="CJ157" i="6"/>
  <c r="CK157" i="6"/>
  <c r="CL157" i="6"/>
  <c r="CM157" i="6"/>
  <c r="CN157" i="6"/>
  <c r="CO157" i="6"/>
  <c r="CP157" i="6"/>
  <c r="CQ157" i="6"/>
  <c r="CR157" i="6"/>
  <c r="CS157" i="6"/>
  <c r="CT157" i="6"/>
  <c r="CU157" i="6"/>
  <c r="CV157" i="6"/>
  <c r="CB158" i="6"/>
  <c r="CC158" i="6"/>
  <c r="CD158" i="6"/>
  <c r="CE158" i="6"/>
  <c r="CF158" i="6"/>
  <c r="CG158" i="6"/>
  <c r="CH158" i="6"/>
  <c r="CI158" i="6"/>
  <c r="CJ158" i="6"/>
  <c r="CK158" i="6"/>
  <c r="CL158" i="6"/>
  <c r="CM158" i="6"/>
  <c r="CN158" i="6"/>
  <c r="CO158" i="6"/>
  <c r="CP158" i="6"/>
  <c r="CQ158" i="6"/>
  <c r="CR158" i="6"/>
  <c r="CS158" i="6"/>
  <c r="CT158" i="6"/>
  <c r="CU158" i="6"/>
  <c r="CV158" i="6"/>
  <c r="CB159" i="6"/>
  <c r="CC159" i="6"/>
  <c r="CD159" i="6"/>
  <c r="CE159" i="6"/>
  <c r="CF159" i="6"/>
  <c r="CG159" i="6"/>
  <c r="CH159" i="6"/>
  <c r="CI159" i="6"/>
  <c r="CJ159" i="6"/>
  <c r="CK159" i="6"/>
  <c r="CL159" i="6"/>
  <c r="CM159" i="6"/>
  <c r="CN159" i="6"/>
  <c r="CO159" i="6"/>
  <c r="CP159" i="6"/>
  <c r="CQ159" i="6"/>
  <c r="CR159" i="6"/>
  <c r="CS159" i="6"/>
  <c r="CT159" i="6"/>
  <c r="CU159" i="6"/>
  <c r="CV159" i="6"/>
  <c r="CB160" i="6"/>
  <c r="CC160" i="6"/>
  <c r="CD160" i="6"/>
  <c r="CE160" i="6"/>
  <c r="CF160" i="6"/>
  <c r="CG160" i="6"/>
  <c r="CH160" i="6"/>
  <c r="CI160" i="6"/>
  <c r="CJ160" i="6"/>
  <c r="CK160" i="6"/>
  <c r="CL160" i="6"/>
  <c r="CM160" i="6"/>
  <c r="CN160" i="6"/>
  <c r="CO160" i="6"/>
  <c r="CP160" i="6"/>
  <c r="CQ160" i="6"/>
  <c r="CR160" i="6"/>
  <c r="CS160" i="6"/>
  <c r="CT160" i="6"/>
  <c r="CU160" i="6"/>
  <c r="CV160" i="6"/>
  <c r="CB161" i="6"/>
  <c r="CC161" i="6"/>
  <c r="CD161" i="6"/>
  <c r="CE161" i="6"/>
  <c r="CF161" i="6"/>
  <c r="CG161" i="6"/>
  <c r="CH161" i="6"/>
  <c r="CI161" i="6"/>
  <c r="CJ161" i="6"/>
  <c r="CK161" i="6"/>
  <c r="CL161" i="6"/>
  <c r="CM161" i="6"/>
  <c r="CN161" i="6"/>
  <c r="CO161" i="6"/>
  <c r="CP161" i="6"/>
  <c r="CQ161" i="6"/>
  <c r="CR161" i="6"/>
  <c r="CS161" i="6"/>
  <c r="CT161" i="6"/>
  <c r="CU161" i="6"/>
  <c r="CV161" i="6"/>
  <c r="CB162" i="6"/>
  <c r="CC162" i="6"/>
  <c r="CD162" i="6"/>
  <c r="CE162" i="6"/>
  <c r="CF162" i="6"/>
  <c r="CG162" i="6"/>
  <c r="CH162" i="6"/>
  <c r="CI162" i="6"/>
  <c r="CJ162" i="6"/>
  <c r="CK162" i="6"/>
  <c r="CL162" i="6"/>
  <c r="CM162" i="6"/>
  <c r="CN162" i="6"/>
  <c r="CO162" i="6"/>
  <c r="CP162" i="6"/>
  <c r="CQ162" i="6"/>
  <c r="CR162" i="6"/>
  <c r="CS162" i="6"/>
  <c r="CT162" i="6"/>
  <c r="CU162" i="6"/>
  <c r="CV162" i="6"/>
  <c r="CB163" i="6"/>
  <c r="CC163" i="6"/>
  <c r="CD163" i="6"/>
  <c r="CE163" i="6"/>
  <c r="CF163" i="6"/>
  <c r="CG163" i="6"/>
  <c r="CH163" i="6"/>
  <c r="CI163" i="6"/>
  <c r="CJ163" i="6"/>
  <c r="CK163" i="6"/>
  <c r="CL163" i="6"/>
  <c r="CM163" i="6"/>
  <c r="CN163" i="6"/>
  <c r="CO163" i="6"/>
  <c r="CP163" i="6"/>
  <c r="CQ163" i="6"/>
  <c r="CR163" i="6"/>
  <c r="CS163" i="6"/>
  <c r="CT163" i="6"/>
  <c r="CU163" i="6"/>
  <c r="CV163" i="6"/>
  <c r="CB164" i="6"/>
  <c r="CC164" i="6"/>
  <c r="CD164" i="6"/>
  <c r="CE164" i="6"/>
  <c r="CF164" i="6"/>
  <c r="CG164" i="6"/>
  <c r="CH164" i="6"/>
  <c r="CI164" i="6"/>
  <c r="CJ164" i="6"/>
  <c r="CK164" i="6"/>
  <c r="CL164" i="6"/>
  <c r="CM164" i="6"/>
  <c r="CN164" i="6"/>
  <c r="CO164" i="6"/>
  <c r="CP164" i="6"/>
  <c r="CQ164" i="6"/>
  <c r="CR164" i="6"/>
  <c r="CS164" i="6"/>
  <c r="CT164" i="6"/>
  <c r="CU164" i="6"/>
  <c r="CV164" i="6"/>
  <c r="CB165" i="6"/>
  <c r="CC165" i="6"/>
  <c r="CD165" i="6"/>
  <c r="CE165" i="6"/>
  <c r="CF165" i="6"/>
  <c r="CG165" i="6"/>
  <c r="CH165" i="6"/>
  <c r="CI165" i="6"/>
  <c r="CJ165" i="6"/>
  <c r="CK165" i="6"/>
  <c r="CL165" i="6"/>
  <c r="CM165" i="6"/>
  <c r="CN165" i="6"/>
  <c r="CO165" i="6"/>
  <c r="CP165" i="6"/>
  <c r="CQ165" i="6"/>
  <c r="CR165" i="6"/>
  <c r="CS165" i="6"/>
  <c r="CT165" i="6"/>
  <c r="CU165" i="6"/>
  <c r="CV165" i="6"/>
  <c r="CB166" i="6"/>
  <c r="CC166" i="6"/>
  <c r="CD166" i="6"/>
  <c r="CE166" i="6"/>
  <c r="CF166" i="6"/>
  <c r="CG166" i="6"/>
  <c r="CH166" i="6"/>
  <c r="CI166" i="6"/>
  <c r="CJ166" i="6"/>
  <c r="CK166" i="6"/>
  <c r="CL166" i="6"/>
  <c r="CM166" i="6"/>
  <c r="CN166" i="6"/>
  <c r="CO166" i="6"/>
  <c r="CP166" i="6"/>
  <c r="CQ166" i="6"/>
  <c r="CR166" i="6"/>
  <c r="CS166" i="6"/>
  <c r="CT166" i="6"/>
  <c r="CU166" i="6"/>
  <c r="CV166" i="6"/>
  <c r="CB167" i="6"/>
  <c r="CC167" i="6"/>
  <c r="CD167" i="6"/>
  <c r="CE167" i="6"/>
  <c r="CF167" i="6"/>
  <c r="CG167" i="6"/>
  <c r="CH167" i="6"/>
  <c r="CI167" i="6"/>
  <c r="CJ167" i="6"/>
  <c r="CK167" i="6"/>
  <c r="CL167" i="6"/>
  <c r="CM167" i="6"/>
  <c r="CN167" i="6"/>
  <c r="CO167" i="6"/>
  <c r="CP167" i="6"/>
  <c r="CQ167" i="6"/>
  <c r="CR167" i="6"/>
  <c r="CS167" i="6"/>
  <c r="CT167" i="6"/>
  <c r="CU167" i="6"/>
  <c r="CV167" i="6"/>
  <c r="CB168" i="6"/>
  <c r="CC168" i="6"/>
  <c r="CD168" i="6"/>
  <c r="CE168" i="6"/>
  <c r="CF168" i="6"/>
  <c r="CG168" i="6"/>
  <c r="CH168" i="6"/>
  <c r="CI168" i="6"/>
  <c r="CJ168" i="6"/>
  <c r="CK168" i="6"/>
  <c r="CL168" i="6"/>
  <c r="CM168" i="6"/>
  <c r="CN168" i="6"/>
  <c r="CO168" i="6"/>
  <c r="CP168" i="6"/>
  <c r="CQ168" i="6"/>
  <c r="CR168" i="6"/>
  <c r="CS168" i="6"/>
  <c r="CT168" i="6"/>
  <c r="CU168" i="6"/>
  <c r="CV168" i="6"/>
  <c r="CB169" i="6"/>
  <c r="CC169" i="6"/>
  <c r="CD169" i="6"/>
  <c r="CE169" i="6"/>
  <c r="CF169" i="6"/>
  <c r="CG169" i="6"/>
  <c r="CH169" i="6"/>
  <c r="CI169" i="6"/>
  <c r="CJ169" i="6"/>
  <c r="CK169" i="6"/>
  <c r="CL169" i="6"/>
  <c r="CM169" i="6"/>
  <c r="CN169" i="6"/>
  <c r="CO169" i="6"/>
  <c r="CP169" i="6"/>
  <c r="CQ169" i="6"/>
  <c r="CR169" i="6"/>
  <c r="CS169" i="6"/>
  <c r="CT169" i="6"/>
  <c r="CU169" i="6"/>
  <c r="CV169" i="6"/>
  <c r="CB170" i="6"/>
  <c r="CC170" i="6"/>
  <c r="CD170" i="6"/>
  <c r="CE170" i="6"/>
  <c r="CF170" i="6"/>
  <c r="CG170" i="6"/>
  <c r="CH170" i="6"/>
  <c r="CI170" i="6"/>
  <c r="CJ170" i="6"/>
  <c r="CK170" i="6"/>
  <c r="CL170" i="6"/>
  <c r="CM170" i="6"/>
  <c r="CN170" i="6"/>
  <c r="CO170" i="6"/>
  <c r="CP170" i="6"/>
  <c r="CQ170" i="6"/>
  <c r="CR170" i="6"/>
  <c r="CS170" i="6"/>
  <c r="CT170" i="6"/>
  <c r="CU170" i="6"/>
  <c r="CV170" i="6"/>
  <c r="CB171" i="6"/>
  <c r="CC171" i="6"/>
  <c r="CD171" i="6"/>
  <c r="CE171" i="6"/>
  <c r="CF171" i="6"/>
  <c r="CG171" i="6"/>
  <c r="CH171" i="6"/>
  <c r="CI171" i="6"/>
  <c r="CJ171" i="6"/>
  <c r="CK171" i="6"/>
  <c r="CL171" i="6"/>
  <c r="CM171" i="6"/>
  <c r="CN171" i="6"/>
  <c r="CO171" i="6"/>
  <c r="CP171" i="6"/>
  <c r="CQ171" i="6"/>
  <c r="CR171" i="6"/>
  <c r="CS171" i="6"/>
  <c r="CT171" i="6"/>
  <c r="CU171" i="6"/>
  <c r="CV171" i="6"/>
  <c r="CB172" i="6"/>
  <c r="CC172" i="6"/>
  <c r="CD172" i="6"/>
  <c r="CE172" i="6"/>
  <c r="CF172" i="6"/>
  <c r="CG172" i="6"/>
  <c r="CH172" i="6"/>
  <c r="CI172" i="6"/>
  <c r="CJ172" i="6"/>
  <c r="CK172" i="6"/>
  <c r="CL172" i="6"/>
  <c r="CM172" i="6"/>
  <c r="CN172" i="6"/>
  <c r="CO172" i="6"/>
  <c r="CP172" i="6"/>
  <c r="CQ172" i="6"/>
  <c r="CR172" i="6"/>
  <c r="CS172" i="6"/>
  <c r="CT172" i="6"/>
  <c r="CU172" i="6"/>
  <c r="CV172" i="6"/>
  <c r="CB173" i="6"/>
  <c r="CC173" i="6"/>
  <c r="CD173" i="6"/>
  <c r="CE173" i="6"/>
  <c r="CF173" i="6"/>
  <c r="CG173" i="6"/>
  <c r="CH173" i="6"/>
  <c r="CI173" i="6"/>
  <c r="CJ173" i="6"/>
  <c r="CK173" i="6"/>
  <c r="CL173" i="6"/>
  <c r="CM173" i="6"/>
  <c r="CN173" i="6"/>
  <c r="CO173" i="6"/>
  <c r="CP173" i="6"/>
  <c r="CQ173" i="6"/>
  <c r="CR173" i="6"/>
  <c r="CS173" i="6"/>
  <c r="CT173" i="6"/>
  <c r="CU173" i="6"/>
  <c r="CV173" i="6"/>
  <c r="CB174" i="6"/>
  <c r="CC174" i="6"/>
  <c r="CD174" i="6"/>
  <c r="CE174" i="6"/>
  <c r="CF174" i="6"/>
  <c r="CG174" i="6"/>
  <c r="CH174" i="6"/>
  <c r="CI174" i="6"/>
  <c r="CJ174" i="6"/>
  <c r="CK174" i="6"/>
  <c r="CL174" i="6"/>
  <c r="CM174" i="6"/>
  <c r="CN174" i="6"/>
  <c r="CO174" i="6"/>
  <c r="CP174" i="6"/>
  <c r="CQ174" i="6"/>
  <c r="CR174" i="6"/>
  <c r="CS174" i="6"/>
  <c r="CT174" i="6"/>
  <c r="CU174" i="6"/>
  <c r="CV174" i="6"/>
  <c r="CB175" i="6"/>
  <c r="CC175" i="6"/>
  <c r="CD175" i="6"/>
  <c r="CE175" i="6"/>
  <c r="CF175" i="6"/>
  <c r="CG175" i="6"/>
  <c r="CH175" i="6"/>
  <c r="CI175" i="6"/>
  <c r="CJ175" i="6"/>
  <c r="CK175" i="6"/>
  <c r="CL175" i="6"/>
  <c r="CM175" i="6"/>
  <c r="CN175" i="6"/>
  <c r="CO175" i="6"/>
  <c r="CP175" i="6"/>
  <c r="CQ175" i="6"/>
  <c r="CR175" i="6"/>
  <c r="CS175" i="6"/>
  <c r="CT175" i="6"/>
  <c r="CU175" i="6"/>
  <c r="CV175" i="6"/>
  <c r="CB176" i="6"/>
  <c r="CC176" i="6"/>
  <c r="CD176" i="6"/>
  <c r="CE176" i="6"/>
  <c r="CF176" i="6"/>
  <c r="CG176" i="6"/>
  <c r="CH176" i="6"/>
  <c r="CI176" i="6"/>
  <c r="CJ176" i="6"/>
  <c r="CK176" i="6"/>
  <c r="CL176" i="6"/>
  <c r="CM176" i="6"/>
  <c r="CN176" i="6"/>
  <c r="CO176" i="6"/>
  <c r="CP176" i="6"/>
  <c r="CQ176" i="6"/>
  <c r="CR176" i="6"/>
  <c r="CS176" i="6"/>
  <c r="CT176" i="6"/>
  <c r="CU176" i="6"/>
  <c r="CV176" i="6"/>
  <c r="CB177" i="6"/>
  <c r="CC177" i="6"/>
  <c r="CD177" i="6"/>
  <c r="CE177" i="6"/>
  <c r="CF177" i="6"/>
  <c r="CG177" i="6"/>
  <c r="CH177" i="6"/>
  <c r="CI177" i="6"/>
  <c r="CJ177" i="6"/>
  <c r="CK177" i="6"/>
  <c r="CL177" i="6"/>
  <c r="CM177" i="6"/>
  <c r="CN177" i="6"/>
  <c r="CO177" i="6"/>
  <c r="CP177" i="6"/>
  <c r="CQ177" i="6"/>
  <c r="CR177" i="6"/>
  <c r="CS177" i="6"/>
  <c r="CT177" i="6"/>
  <c r="CU177" i="6"/>
  <c r="CV177" i="6"/>
  <c r="CB178" i="6"/>
  <c r="CC178" i="6"/>
  <c r="CD178" i="6"/>
  <c r="CE178" i="6"/>
  <c r="CF178" i="6"/>
  <c r="CG178" i="6"/>
  <c r="CH178" i="6"/>
  <c r="CI178" i="6"/>
  <c r="CJ178" i="6"/>
  <c r="CK178" i="6"/>
  <c r="CL178" i="6"/>
  <c r="CM178" i="6"/>
  <c r="CN178" i="6"/>
  <c r="CO178" i="6"/>
  <c r="CP178" i="6"/>
  <c r="CQ178" i="6"/>
  <c r="CR178" i="6"/>
  <c r="CS178" i="6"/>
  <c r="CT178" i="6"/>
  <c r="CU178" i="6"/>
  <c r="CV178" i="6"/>
  <c r="CB179" i="6"/>
  <c r="CC179" i="6"/>
  <c r="CD179" i="6"/>
  <c r="CE179" i="6"/>
  <c r="CF179" i="6"/>
  <c r="CG179" i="6"/>
  <c r="CH179" i="6"/>
  <c r="CI179" i="6"/>
  <c r="CJ179" i="6"/>
  <c r="CK179" i="6"/>
  <c r="CL179" i="6"/>
  <c r="CM179" i="6"/>
  <c r="CN179" i="6"/>
  <c r="CO179" i="6"/>
  <c r="CP179" i="6"/>
  <c r="CQ179" i="6"/>
  <c r="CR179" i="6"/>
  <c r="CS179" i="6"/>
  <c r="CT179" i="6"/>
  <c r="CU179" i="6"/>
  <c r="CV179" i="6"/>
  <c r="CB180" i="6"/>
  <c r="CC180" i="6"/>
  <c r="CD180" i="6"/>
  <c r="CE180" i="6"/>
  <c r="CF180" i="6"/>
  <c r="CG180" i="6"/>
  <c r="CH180" i="6"/>
  <c r="CI180" i="6"/>
  <c r="CJ180" i="6"/>
  <c r="CK180" i="6"/>
  <c r="CL180" i="6"/>
  <c r="CM180" i="6"/>
  <c r="CN180" i="6"/>
  <c r="CO180" i="6"/>
  <c r="CP180" i="6"/>
  <c r="CQ180" i="6"/>
  <c r="CR180" i="6"/>
  <c r="CS180" i="6"/>
  <c r="CT180" i="6"/>
  <c r="CU180" i="6"/>
  <c r="CV180" i="6"/>
  <c r="CB181" i="6"/>
  <c r="CC181" i="6"/>
  <c r="CD181" i="6"/>
  <c r="CE181" i="6"/>
  <c r="CF181" i="6"/>
  <c r="CG181" i="6"/>
  <c r="CH181" i="6"/>
  <c r="CI181" i="6"/>
  <c r="CJ181" i="6"/>
  <c r="CK181" i="6"/>
  <c r="CL181" i="6"/>
  <c r="CM181" i="6"/>
  <c r="CN181" i="6"/>
  <c r="CO181" i="6"/>
  <c r="CP181" i="6"/>
  <c r="CQ181" i="6"/>
  <c r="CR181" i="6"/>
  <c r="CS181" i="6"/>
  <c r="CT181" i="6"/>
  <c r="CU181" i="6"/>
  <c r="CV181" i="6"/>
  <c r="CB182" i="6"/>
  <c r="CC182" i="6"/>
  <c r="CD182" i="6"/>
  <c r="CE182" i="6"/>
  <c r="CF182" i="6"/>
  <c r="CG182" i="6"/>
  <c r="CH182" i="6"/>
  <c r="CI182" i="6"/>
  <c r="CJ182" i="6"/>
  <c r="CK182" i="6"/>
  <c r="CL182" i="6"/>
  <c r="CM182" i="6"/>
  <c r="CN182" i="6"/>
  <c r="CO182" i="6"/>
  <c r="CP182" i="6"/>
  <c r="CQ182" i="6"/>
  <c r="CR182" i="6"/>
  <c r="CS182" i="6"/>
  <c r="CT182" i="6"/>
  <c r="CU182" i="6"/>
  <c r="CV182" i="6"/>
  <c r="CB183" i="6"/>
  <c r="CC183" i="6"/>
  <c r="CD183" i="6"/>
  <c r="CE183" i="6"/>
  <c r="CF183" i="6"/>
  <c r="CG183" i="6"/>
  <c r="CH183" i="6"/>
  <c r="CI183" i="6"/>
  <c r="CJ183" i="6"/>
  <c r="CK183" i="6"/>
  <c r="CL183" i="6"/>
  <c r="CM183" i="6"/>
  <c r="CN183" i="6"/>
  <c r="CO183" i="6"/>
  <c r="CP183" i="6"/>
  <c r="CQ183" i="6"/>
  <c r="CR183" i="6"/>
  <c r="CS183" i="6"/>
  <c r="CT183" i="6"/>
  <c r="CU183" i="6"/>
  <c r="CV183" i="6"/>
  <c r="CB184" i="6"/>
  <c r="CC184" i="6"/>
  <c r="CD184" i="6"/>
  <c r="CE184" i="6"/>
  <c r="CF184" i="6"/>
  <c r="CG184" i="6"/>
  <c r="CH184" i="6"/>
  <c r="CI184" i="6"/>
  <c r="CJ184" i="6"/>
  <c r="CK184" i="6"/>
  <c r="CL184" i="6"/>
  <c r="CM184" i="6"/>
  <c r="CN184" i="6"/>
  <c r="CO184" i="6"/>
  <c r="CP184" i="6"/>
  <c r="CQ184" i="6"/>
  <c r="CR184" i="6"/>
  <c r="CS184" i="6"/>
  <c r="CT184" i="6"/>
  <c r="CU184" i="6"/>
  <c r="CV184" i="6"/>
  <c r="CB185" i="6"/>
  <c r="CC185" i="6"/>
  <c r="CD185" i="6"/>
  <c r="CE185" i="6"/>
  <c r="CF185" i="6"/>
  <c r="CG185" i="6"/>
  <c r="CH185" i="6"/>
  <c r="CI185" i="6"/>
  <c r="CJ185" i="6"/>
  <c r="CK185" i="6"/>
  <c r="CL185" i="6"/>
  <c r="CM185" i="6"/>
  <c r="CN185" i="6"/>
  <c r="CO185" i="6"/>
  <c r="CP185" i="6"/>
  <c r="CQ185" i="6"/>
  <c r="CR185" i="6"/>
  <c r="CS185" i="6"/>
  <c r="CT185" i="6"/>
  <c r="CU185" i="6"/>
  <c r="CV185" i="6"/>
  <c r="CB186" i="6"/>
  <c r="CC186" i="6"/>
  <c r="CD186" i="6"/>
  <c r="CE186" i="6"/>
  <c r="CF186" i="6"/>
  <c r="CG186" i="6"/>
  <c r="CH186" i="6"/>
  <c r="CI186" i="6"/>
  <c r="CJ186" i="6"/>
  <c r="CK186" i="6"/>
  <c r="CL186" i="6"/>
  <c r="CM186" i="6"/>
  <c r="CN186" i="6"/>
  <c r="CO186" i="6"/>
  <c r="CP186" i="6"/>
  <c r="CQ186" i="6"/>
  <c r="CR186" i="6"/>
  <c r="CS186" i="6"/>
  <c r="CT186" i="6"/>
  <c r="CU186" i="6"/>
  <c r="CV186" i="6"/>
  <c r="CB187" i="6"/>
  <c r="CC187" i="6"/>
  <c r="CD187" i="6"/>
  <c r="CE187" i="6"/>
  <c r="CF187" i="6"/>
  <c r="CG187" i="6"/>
  <c r="CH187" i="6"/>
  <c r="CI187" i="6"/>
  <c r="CJ187" i="6"/>
  <c r="CK187" i="6"/>
  <c r="CL187" i="6"/>
  <c r="CM187" i="6"/>
  <c r="CN187" i="6"/>
  <c r="CO187" i="6"/>
  <c r="CP187" i="6"/>
  <c r="CQ187" i="6"/>
  <c r="CR187" i="6"/>
  <c r="CS187" i="6"/>
  <c r="CT187" i="6"/>
  <c r="CU187" i="6"/>
  <c r="CV187" i="6"/>
  <c r="CB188" i="6"/>
  <c r="CC188" i="6"/>
  <c r="CD188" i="6"/>
  <c r="CE188" i="6"/>
  <c r="CF188" i="6"/>
  <c r="CG188" i="6"/>
  <c r="CH188" i="6"/>
  <c r="CI188" i="6"/>
  <c r="CJ188" i="6"/>
  <c r="CK188" i="6"/>
  <c r="CL188" i="6"/>
  <c r="CM188" i="6"/>
  <c r="CN188" i="6"/>
  <c r="CO188" i="6"/>
  <c r="CP188" i="6"/>
  <c r="CQ188" i="6"/>
  <c r="CR188" i="6"/>
  <c r="CS188" i="6"/>
  <c r="CT188" i="6"/>
  <c r="CU188" i="6"/>
  <c r="CV188" i="6"/>
  <c r="CB189" i="6"/>
  <c r="CC189" i="6"/>
  <c r="CD189" i="6"/>
  <c r="CE189" i="6"/>
  <c r="CF189" i="6"/>
  <c r="CG189" i="6"/>
  <c r="CH189" i="6"/>
  <c r="CI189" i="6"/>
  <c r="CJ189" i="6"/>
  <c r="CK189" i="6"/>
  <c r="CL189" i="6"/>
  <c r="CM189" i="6"/>
  <c r="CN189" i="6"/>
  <c r="CO189" i="6"/>
  <c r="CP189" i="6"/>
  <c r="CQ189" i="6"/>
  <c r="CR189" i="6"/>
  <c r="CS189" i="6"/>
  <c r="CT189" i="6"/>
  <c r="CU189" i="6"/>
  <c r="CV189" i="6"/>
  <c r="CB190" i="6"/>
  <c r="CC190" i="6"/>
  <c r="CD190" i="6"/>
  <c r="CE190" i="6"/>
  <c r="CF190" i="6"/>
  <c r="CG190" i="6"/>
  <c r="CH190" i="6"/>
  <c r="CI190" i="6"/>
  <c r="CJ190" i="6"/>
  <c r="CK190" i="6"/>
  <c r="CL190" i="6"/>
  <c r="CM190" i="6"/>
  <c r="CN190" i="6"/>
  <c r="CO190" i="6"/>
  <c r="CP190" i="6"/>
  <c r="CQ190" i="6"/>
  <c r="CR190" i="6"/>
  <c r="CS190" i="6"/>
  <c r="CT190" i="6"/>
  <c r="CU190" i="6"/>
  <c r="CV190" i="6"/>
  <c r="CB191" i="6"/>
  <c r="CC191" i="6"/>
  <c r="CD191" i="6"/>
  <c r="CE191" i="6"/>
  <c r="CF191" i="6"/>
  <c r="CG191" i="6"/>
  <c r="CH191" i="6"/>
  <c r="CI191" i="6"/>
  <c r="CJ191" i="6"/>
  <c r="CK191" i="6"/>
  <c r="CL191" i="6"/>
  <c r="CM191" i="6"/>
  <c r="CN191" i="6"/>
  <c r="CO191" i="6"/>
  <c r="CP191" i="6"/>
  <c r="CQ191" i="6"/>
  <c r="CR191" i="6"/>
  <c r="CS191" i="6"/>
  <c r="CT191" i="6"/>
  <c r="CU191" i="6"/>
  <c r="CV191" i="6"/>
  <c r="CB192" i="6"/>
  <c r="CC192" i="6"/>
  <c r="CD192" i="6"/>
  <c r="CE192" i="6"/>
  <c r="CF192" i="6"/>
  <c r="CG192" i="6"/>
  <c r="CH192" i="6"/>
  <c r="CI192" i="6"/>
  <c r="CJ192" i="6"/>
  <c r="CK192" i="6"/>
  <c r="CL192" i="6"/>
  <c r="CM192" i="6"/>
  <c r="CN192" i="6"/>
  <c r="CO192" i="6"/>
  <c r="CP192" i="6"/>
  <c r="CQ192" i="6"/>
  <c r="CR192" i="6"/>
  <c r="CS192" i="6"/>
  <c r="CT192" i="6"/>
  <c r="CU192" i="6"/>
  <c r="CV192" i="6"/>
  <c r="CB193" i="6"/>
  <c r="CC193" i="6"/>
  <c r="CD193" i="6"/>
  <c r="CE193" i="6"/>
  <c r="CF193" i="6"/>
  <c r="CG193" i="6"/>
  <c r="CH193" i="6"/>
  <c r="CI193" i="6"/>
  <c r="CJ193" i="6"/>
  <c r="CK193" i="6"/>
  <c r="CL193" i="6"/>
  <c r="CM193" i="6"/>
  <c r="CN193" i="6"/>
  <c r="CO193" i="6"/>
  <c r="CP193" i="6"/>
  <c r="CQ193" i="6"/>
  <c r="CR193" i="6"/>
  <c r="CS193" i="6"/>
  <c r="CT193" i="6"/>
  <c r="CU193" i="6"/>
  <c r="CV193" i="6"/>
  <c r="CB194" i="6"/>
  <c r="CC194" i="6"/>
  <c r="CD194" i="6"/>
  <c r="CE194" i="6"/>
  <c r="CF194" i="6"/>
  <c r="CG194" i="6"/>
  <c r="CH194" i="6"/>
  <c r="CI194" i="6"/>
  <c r="CJ194" i="6"/>
  <c r="CK194" i="6"/>
  <c r="CL194" i="6"/>
  <c r="CM194" i="6"/>
  <c r="CN194" i="6"/>
  <c r="CO194" i="6"/>
  <c r="CP194" i="6"/>
  <c r="CQ194" i="6"/>
  <c r="CR194" i="6"/>
  <c r="CS194" i="6"/>
  <c r="CT194" i="6"/>
  <c r="CU194" i="6"/>
  <c r="CV194" i="6"/>
  <c r="CB195" i="6"/>
  <c r="CC195" i="6"/>
  <c r="CD195" i="6"/>
  <c r="CE195" i="6"/>
  <c r="CF195" i="6"/>
  <c r="CG195" i="6"/>
  <c r="CH195" i="6"/>
  <c r="CI195" i="6"/>
  <c r="CJ195" i="6"/>
  <c r="CK195" i="6"/>
  <c r="CL195" i="6"/>
  <c r="CM195" i="6"/>
  <c r="CN195" i="6"/>
  <c r="CO195" i="6"/>
  <c r="CP195" i="6"/>
  <c r="CQ195" i="6"/>
  <c r="CR195" i="6"/>
  <c r="CS195" i="6"/>
  <c r="CT195" i="6"/>
  <c r="CU195" i="6"/>
  <c r="CV195" i="6"/>
  <c r="CB196" i="6"/>
  <c r="CC196" i="6"/>
  <c r="CD196" i="6"/>
  <c r="CE196" i="6"/>
  <c r="CF196" i="6"/>
  <c r="CG196" i="6"/>
  <c r="CH196" i="6"/>
  <c r="CI196" i="6"/>
  <c r="CJ196" i="6"/>
  <c r="CK196" i="6"/>
  <c r="CL196" i="6"/>
  <c r="CM196" i="6"/>
  <c r="CN196" i="6"/>
  <c r="CO196" i="6"/>
  <c r="CP196" i="6"/>
  <c r="CQ196" i="6"/>
  <c r="CR196" i="6"/>
  <c r="CS196" i="6"/>
  <c r="CT196" i="6"/>
  <c r="CU196" i="6"/>
  <c r="CV196" i="6"/>
  <c r="CB197" i="6"/>
  <c r="CC197" i="6"/>
  <c r="CD197" i="6"/>
  <c r="CE197" i="6"/>
  <c r="CF197" i="6"/>
  <c r="CG197" i="6"/>
  <c r="CH197" i="6"/>
  <c r="CI197" i="6"/>
  <c r="CJ197" i="6"/>
  <c r="CK197" i="6"/>
  <c r="CL197" i="6"/>
  <c r="CM197" i="6"/>
  <c r="CN197" i="6"/>
  <c r="CO197" i="6"/>
  <c r="CP197" i="6"/>
  <c r="CQ197" i="6"/>
  <c r="CR197" i="6"/>
  <c r="CS197" i="6"/>
  <c r="CT197" i="6"/>
  <c r="CU197" i="6"/>
  <c r="CV197" i="6"/>
  <c r="CB198" i="6"/>
  <c r="CC198" i="6"/>
  <c r="CD198" i="6"/>
  <c r="CE198" i="6"/>
  <c r="CF198" i="6"/>
  <c r="CG198" i="6"/>
  <c r="CH198" i="6"/>
  <c r="CI198" i="6"/>
  <c r="CJ198" i="6"/>
  <c r="CK198" i="6"/>
  <c r="CL198" i="6"/>
  <c r="CM198" i="6"/>
  <c r="CN198" i="6"/>
  <c r="CO198" i="6"/>
  <c r="CP198" i="6"/>
  <c r="CQ198" i="6"/>
  <c r="CR198" i="6"/>
  <c r="CS198" i="6"/>
  <c r="CT198" i="6"/>
  <c r="CU198" i="6"/>
  <c r="CV198" i="6"/>
  <c r="CB199" i="6"/>
  <c r="CC199" i="6"/>
  <c r="CD199" i="6"/>
  <c r="CE199" i="6"/>
  <c r="CF199" i="6"/>
  <c r="CG199" i="6"/>
  <c r="CH199" i="6"/>
  <c r="CI199" i="6"/>
  <c r="CJ199" i="6"/>
  <c r="CK199" i="6"/>
  <c r="CL199" i="6"/>
  <c r="CM199" i="6"/>
  <c r="CN199" i="6"/>
  <c r="CO199" i="6"/>
  <c r="CP199" i="6"/>
  <c r="CQ199" i="6"/>
  <c r="CR199" i="6"/>
  <c r="CS199" i="6"/>
  <c r="CT199" i="6"/>
  <c r="CU199" i="6"/>
  <c r="CV199" i="6"/>
  <c r="CB200" i="6"/>
  <c r="CC200" i="6"/>
  <c r="CD200" i="6"/>
  <c r="CE200" i="6"/>
  <c r="CF200" i="6"/>
  <c r="CG200" i="6"/>
  <c r="CH200" i="6"/>
  <c r="CI200" i="6"/>
  <c r="CJ200" i="6"/>
  <c r="CK200" i="6"/>
  <c r="CL200" i="6"/>
  <c r="CM200" i="6"/>
  <c r="CN200" i="6"/>
  <c r="CO200" i="6"/>
  <c r="CP200" i="6"/>
  <c r="CQ200" i="6"/>
  <c r="CR200" i="6"/>
  <c r="CS200" i="6"/>
  <c r="CT200" i="6"/>
  <c r="CU200" i="6"/>
  <c r="CV200" i="6"/>
  <c r="CB201" i="6"/>
  <c r="CC201" i="6"/>
  <c r="CD201" i="6"/>
  <c r="CE201" i="6"/>
  <c r="CF201" i="6"/>
  <c r="CG201" i="6"/>
  <c r="CH201" i="6"/>
  <c r="CI201" i="6"/>
  <c r="CJ201" i="6"/>
  <c r="CK201" i="6"/>
  <c r="CL201" i="6"/>
  <c r="CM201" i="6"/>
  <c r="CN201" i="6"/>
  <c r="CO201" i="6"/>
  <c r="CP201" i="6"/>
  <c r="CQ201" i="6"/>
  <c r="CR201" i="6"/>
  <c r="CS201" i="6"/>
  <c r="CT201" i="6"/>
  <c r="CU201" i="6"/>
  <c r="CV201" i="6"/>
  <c r="CB202" i="6"/>
  <c r="CC202" i="6"/>
  <c r="CD202" i="6"/>
  <c r="CE202" i="6"/>
  <c r="CF202" i="6"/>
  <c r="CG202" i="6"/>
  <c r="CH202" i="6"/>
  <c r="CI202" i="6"/>
  <c r="CJ202" i="6"/>
  <c r="CK202" i="6"/>
  <c r="CL202" i="6"/>
  <c r="CM202" i="6"/>
  <c r="CN202" i="6"/>
  <c r="CO202" i="6"/>
  <c r="CP202" i="6"/>
  <c r="CQ202" i="6"/>
  <c r="CR202" i="6"/>
  <c r="CS202" i="6"/>
  <c r="CT202" i="6"/>
  <c r="CU202" i="6"/>
  <c r="CV202" i="6"/>
  <c r="CB203" i="6"/>
  <c r="CC203" i="6"/>
  <c r="CD203" i="6"/>
  <c r="CE203" i="6"/>
  <c r="CF203" i="6"/>
  <c r="CG203" i="6"/>
  <c r="CH203" i="6"/>
  <c r="CI203" i="6"/>
  <c r="CJ203" i="6"/>
  <c r="CK203" i="6"/>
  <c r="CL203" i="6"/>
  <c r="CM203" i="6"/>
  <c r="CN203" i="6"/>
  <c r="CO203" i="6"/>
  <c r="CP203" i="6"/>
  <c r="CQ203" i="6"/>
  <c r="CR203" i="6"/>
  <c r="CS203" i="6"/>
  <c r="CT203" i="6"/>
  <c r="CU203" i="6"/>
  <c r="CV203" i="6"/>
  <c r="CB204" i="6"/>
  <c r="CC204" i="6"/>
  <c r="CD204" i="6"/>
  <c r="CE204" i="6"/>
  <c r="CF204" i="6"/>
  <c r="CG204" i="6"/>
  <c r="CH204" i="6"/>
  <c r="CI204" i="6"/>
  <c r="CJ204" i="6"/>
  <c r="CK204" i="6"/>
  <c r="CL204" i="6"/>
  <c r="CM204" i="6"/>
  <c r="CN204" i="6"/>
  <c r="CO204" i="6"/>
  <c r="CP204" i="6"/>
  <c r="CQ204" i="6"/>
  <c r="CR204" i="6"/>
  <c r="CS204" i="6"/>
  <c r="CT204" i="6"/>
  <c r="CU204" i="6"/>
  <c r="CV204" i="6"/>
  <c r="CB205" i="6"/>
  <c r="CC205" i="6"/>
  <c r="CD205" i="6"/>
  <c r="CE205" i="6"/>
  <c r="CF205" i="6"/>
  <c r="CG205" i="6"/>
  <c r="CH205" i="6"/>
  <c r="CI205" i="6"/>
  <c r="CJ205" i="6"/>
  <c r="CK205" i="6"/>
  <c r="CL205" i="6"/>
  <c r="CM205" i="6"/>
  <c r="CN205" i="6"/>
  <c r="CO205" i="6"/>
  <c r="CP205" i="6"/>
  <c r="CQ205" i="6"/>
  <c r="CR205" i="6"/>
  <c r="CS205" i="6"/>
  <c r="CT205" i="6"/>
  <c r="CU205" i="6"/>
  <c r="CV205" i="6"/>
  <c r="CB206" i="6"/>
  <c r="CC206" i="6"/>
  <c r="CD206" i="6"/>
  <c r="CE206" i="6"/>
  <c r="CF206" i="6"/>
  <c r="CG206" i="6"/>
  <c r="CH206" i="6"/>
  <c r="CI206" i="6"/>
  <c r="CJ206" i="6"/>
  <c r="CK206" i="6"/>
  <c r="CL206" i="6"/>
  <c r="CM206" i="6"/>
  <c r="CN206" i="6"/>
  <c r="CO206" i="6"/>
  <c r="CP206" i="6"/>
  <c r="CQ206" i="6"/>
  <c r="CR206" i="6"/>
  <c r="CS206" i="6"/>
  <c r="CT206" i="6"/>
  <c r="CU206" i="6"/>
  <c r="CV206" i="6"/>
  <c r="CB207" i="6"/>
  <c r="CC207" i="6"/>
  <c r="CD207" i="6"/>
  <c r="CE207" i="6"/>
  <c r="CF207" i="6"/>
  <c r="CG207" i="6"/>
  <c r="CH207" i="6"/>
  <c r="CI207" i="6"/>
  <c r="CJ207" i="6"/>
  <c r="CK207" i="6"/>
  <c r="CL207" i="6"/>
  <c r="CM207" i="6"/>
  <c r="CN207" i="6"/>
  <c r="CO207" i="6"/>
  <c r="CP207" i="6"/>
  <c r="CQ207" i="6"/>
  <c r="CR207" i="6"/>
  <c r="CS207" i="6"/>
  <c r="CT207" i="6"/>
  <c r="CU207" i="6"/>
  <c r="CV207" i="6"/>
  <c r="CB208" i="6"/>
  <c r="CC208" i="6"/>
  <c r="CD208" i="6"/>
  <c r="CE208" i="6"/>
  <c r="CF208" i="6"/>
  <c r="CG208" i="6"/>
  <c r="CH208" i="6"/>
  <c r="CI208" i="6"/>
  <c r="CJ208" i="6"/>
  <c r="CK208" i="6"/>
  <c r="CL208" i="6"/>
  <c r="CM208" i="6"/>
  <c r="CN208" i="6"/>
  <c r="CO208" i="6"/>
  <c r="CP208" i="6"/>
  <c r="CQ208" i="6"/>
  <c r="CR208" i="6"/>
  <c r="CS208" i="6"/>
  <c r="CT208" i="6"/>
  <c r="CU208" i="6"/>
  <c r="CV208" i="6"/>
  <c r="CB209" i="6"/>
  <c r="CC209" i="6"/>
  <c r="CD209" i="6"/>
  <c r="CE209" i="6"/>
  <c r="CF209" i="6"/>
  <c r="CG209" i="6"/>
  <c r="CH209" i="6"/>
  <c r="CI209" i="6"/>
  <c r="CJ209" i="6"/>
  <c r="CK209" i="6"/>
  <c r="CL209" i="6"/>
  <c r="CM209" i="6"/>
  <c r="CN209" i="6"/>
  <c r="CO209" i="6"/>
  <c r="CP209" i="6"/>
  <c r="CQ209" i="6"/>
  <c r="CR209" i="6"/>
  <c r="CS209" i="6"/>
  <c r="CT209" i="6"/>
  <c r="CU209" i="6"/>
  <c r="CV209" i="6"/>
  <c r="CB210" i="6"/>
  <c r="CC210" i="6"/>
  <c r="CD210" i="6"/>
  <c r="CE210" i="6"/>
  <c r="CF210" i="6"/>
  <c r="CG210" i="6"/>
  <c r="CH210" i="6"/>
  <c r="CI210" i="6"/>
  <c r="CJ210" i="6"/>
  <c r="CK210" i="6"/>
  <c r="CL210" i="6"/>
  <c r="CM210" i="6"/>
  <c r="CN210" i="6"/>
  <c r="CO210" i="6"/>
  <c r="CP210" i="6"/>
  <c r="CQ210" i="6"/>
  <c r="CR210" i="6"/>
  <c r="CS210" i="6"/>
  <c r="CT210" i="6"/>
  <c r="CU210" i="6"/>
  <c r="CV210" i="6"/>
  <c r="CB211" i="6"/>
  <c r="CC211" i="6"/>
  <c r="CD211" i="6"/>
  <c r="CE211" i="6"/>
  <c r="CF211" i="6"/>
  <c r="CG211" i="6"/>
  <c r="CH211" i="6"/>
  <c r="CI211" i="6"/>
  <c r="CJ211" i="6"/>
  <c r="CK211" i="6"/>
  <c r="CL211" i="6"/>
  <c r="CM211" i="6"/>
  <c r="CN211" i="6"/>
  <c r="CO211" i="6"/>
  <c r="CP211" i="6"/>
  <c r="CQ211" i="6"/>
  <c r="CR211" i="6"/>
  <c r="CS211" i="6"/>
  <c r="CT211" i="6"/>
  <c r="CU211" i="6"/>
  <c r="CV211" i="6"/>
  <c r="CB212" i="6"/>
  <c r="CC212" i="6"/>
  <c r="CD212" i="6"/>
  <c r="CE212" i="6"/>
  <c r="CF212" i="6"/>
  <c r="CG212" i="6"/>
  <c r="CH212" i="6"/>
  <c r="CI212" i="6"/>
  <c r="CJ212" i="6"/>
  <c r="CK212" i="6"/>
  <c r="CL212" i="6"/>
  <c r="CM212" i="6"/>
  <c r="CN212" i="6"/>
  <c r="CO212" i="6"/>
  <c r="CP212" i="6"/>
  <c r="CQ212" i="6"/>
  <c r="CR212" i="6"/>
  <c r="CS212" i="6"/>
  <c r="CT212" i="6"/>
  <c r="CU212" i="6"/>
  <c r="CV212" i="6"/>
  <c r="CB213" i="6"/>
  <c r="CC213" i="6"/>
  <c r="CD213" i="6"/>
  <c r="CE213" i="6"/>
  <c r="CF213" i="6"/>
  <c r="CG213" i="6"/>
  <c r="CH213" i="6"/>
  <c r="CI213" i="6"/>
  <c r="CJ213" i="6"/>
  <c r="CK213" i="6"/>
  <c r="CL213" i="6"/>
  <c r="CM213" i="6"/>
  <c r="CN213" i="6"/>
  <c r="CO213" i="6"/>
  <c r="CP213" i="6"/>
  <c r="CQ213" i="6"/>
  <c r="CR213" i="6"/>
  <c r="CS213" i="6"/>
  <c r="CT213" i="6"/>
  <c r="CU213" i="6"/>
  <c r="CV213" i="6"/>
  <c r="CB214" i="6"/>
  <c r="CC214" i="6"/>
  <c r="CD214" i="6"/>
  <c r="CE214" i="6"/>
  <c r="CF214" i="6"/>
  <c r="CG214" i="6"/>
  <c r="CH214" i="6"/>
  <c r="CI214" i="6"/>
  <c r="CJ214" i="6"/>
  <c r="CK214" i="6"/>
  <c r="CL214" i="6"/>
  <c r="CM214" i="6"/>
  <c r="CN214" i="6"/>
  <c r="CO214" i="6"/>
  <c r="CP214" i="6"/>
  <c r="CQ214" i="6"/>
  <c r="CR214" i="6"/>
  <c r="CS214" i="6"/>
  <c r="CT214" i="6"/>
  <c r="CU214" i="6"/>
  <c r="CV214" i="6"/>
  <c r="CB215" i="6"/>
  <c r="CC215" i="6"/>
  <c r="CD215" i="6"/>
  <c r="CE215" i="6"/>
  <c r="CF215" i="6"/>
  <c r="CG215" i="6"/>
  <c r="CH215" i="6"/>
  <c r="CI215" i="6"/>
  <c r="CJ215" i="6"/>
  <c r="CK215" i="6"/>
  <c r="CL215" i="6"/>
  <c r="CM215" i="6"/>
  <c r="CN215" i="6"/>
  <c r="CO215" i="6"/>
  <c r="CP215" i="6"/>
  <c r="CQ215" i="6"/>
  <c r="CR215" i="6"/>
  <c r="CS215" i="6"/>
  <c r="CT215" i="6"/>
  <c r="CU215" i="6"/>
  <c r="CV215" i="6"/>
  <c r="CB216" i="6"/>
  <c r="CC216" i="6"/>
  <c r="CD216" i="6"/>
  <c r="CE216" i="6"/>
  <c r="CF216" i="6"/>
  <c r="CG216" i="6"/>
  <c r="CH216" i="6"/>
  <c r="CI216" i="6"/>
  <c r="CJ216" i="6"/>
  <c r="CK216" i="6"/>
  <c r="CL216" i="6"/>
  <c r="CM216" i="6"/>
  <c r="CN216" i="6"/>
  <c r="CO216" i="6"/>
  <c r="CP216" i="6"/>
  <c r="CQ216" i="6"/>
  <c r="CR216" i="6"/>
  <c r="CS216" i="6"/>
  <c r="CT216" i="6"/>
  <c r="CU216" i="6"/>
  <c r="CV216" i="6"/>
  <c r="CB217" i="6"/>
  <c r="CC217" i="6"/>
  <c r="CD217" i="6"/>
  <c r="CE217" i="6"/>
  <c r="CF217" i="6"/>
  <c r="CG217" i="6"/>
  <c r="CH217" i="6"/>
  <c r="CI217" i="6"/>
  <c r="CJ217" i="6"/>
  <c r="CK217" i="6"/>
  <c r="CL217" i="6"/>
  <c r="CM217" i="6"/>
  <c r="CN217" i="6"/>
  <c r="CO217" i="6"/>
  <c r="CP217" i="6"/>
  <c r="CQ217" i="6"/>
  <c r="CR217" i="6"/>
  <c r="CS217" i="6"/>
  <c r="CT217" i="6"/>
  <c r="CU217" i="6"/>
  <c r="CV217" i="6"/>
  <c r="CB218" i="6"/>
  <c r="CC218" i="6"/>
  <c r="CD218" i="6"/>
  <c r="CE218" i="6"/>
  <c r="CF218" i="6"/>
  <c r="CG218" i="6"/>
  <c r="CH218" i="6"/>
  <c r="CI218" i="6"/>
  <c r="CJ218" i="6"/>
  <c r="CK218" i="6"/>
  <c r="CL218" i="6"/>
  <c r="CM218" i="6"/>
  <c r="CN218" i="6"/>
  <c r="CO218" i="6"/>
  <c r="CP218" i="6"/>
  <c r="CQ218" i="6"/>
  <c r="CR218" i="6"/>
  <c r="CS218" i="6"/>
  <c r="CT218" i="6"/>
  <c r="CU218" i="6"/>
  <c r="CV218" i="6"/>
  <c r="CB219" i="6"/>
  <c r="CC219" i="6"/>
  <c r="CD219" i="6"/>
  <c r="CE219" i="6"/>
  <c r="CF219" i="6"/>
  <c r="CG219" i="6"/>
  <c r="CH219" i="6"/>
  <c r="CI219" i="6"/>
  <c r="CJ219" i="6"/>
  <c r="CK219" i="6"/>
  <c r="CL219" i="6"/>
  <c r="CM219" i="6"/>
  <c r="CN219" i="6"/>
  <c r="CO219" i="6"/>
  <c r="CP219" i="6"/>
  <c r="CQ219" i="6"/>
  <c r="CR219" i="6"/>
  <c r="CS219" i="6"/>
  <c r="CT219" i="6"/>
  <c r="CU219" i="6"/>
  <c r="CV219" i="6"/>
  <c r="CB220" i="6"/>
  <c r="CC220" i="6"/>
  <c r="CD220" i="6"/>
  <c r="CE220" i="6"/>
  <c r="CF220" i="6"/>
  <c r="CG220" i="6"/>
  <c r="CH220" i="6"/>
  <c r="CI220" i="6"/>
  <c r="CJ220" i="6"/>
  <c r="CK220" i="6"/>
  <c r="CL220" i="6"/>
  <c r="CM220" i="6"/>
  <c r="CN220" i="6"/>
  <c r="CO220" i="6"/>
  <c r="CP220" i="6"/>
  <c r="CQ220" i="6"/>
  <c r="CR220" i="6"/>
  <c r="CS220" i="6"/>
  <c r="CT220" i="6"/>
  <c r="CU220" i="6"/>
  <c r="CV220" i="6"/>
  <c r="CB221" i="6"/>
  <c r="CC221" i="6"/>
  <c r="CD221" i="6"/>
  <c r="CE221" i="6"/>
  <c r="CF221" i="6"/>
  <c r="CG221" i="6"/>
  <c r="CH221" i="6"/>
  <c r="CI221" i="6"/>
  <c r="CJ221" i="6"/>
  <c r="CK221" i="6"/>
  <c r="CL221" i="6"/>
  <c r="CM221" i="6"/>
  <c r="CN221" i="6"/>
  <c r="CO221" i="6"/>
  <c r="CP221" i="6"/>
  <c r="CQ221" i="6"/>
  <c r="CR221" i="6"/>
  <c r="CS221" i="6"/>
  <c r="CT221" i="6"/>
  <c r="CU221" i="6"/>
  <c r="CV221" i="6"/>
  <c r="CB222" i="6"/>
  <c r="CC222" i="6"/>
  <c r="CD222" i="6"/>
  <c r="CE222" i="6"/>
  <c r="CF222" i="6"/>
  <c r="CG222" i="6"/>
  <c r="CH222" i="6"/>
  <c r="CI222" i="6"/>
  <c r="CJ222" i="6"/>
  <c r="CK222" i="6"/>
  <c r="CL222" i="6"/>
  <c r="CM222" i="6"/>
  <c r="CN222" i="6"/>
  <c r="CO222" i="6"/>
  <c r="CP222" i="6"/>
  <c r="CQ222" i="6"/>
  <c r="CR222" i="6"/>
  <c r="CS222" i="6"/>
  <c r="CT222" i="6"/>
  <c r="CU222" i="6"/>
  <c r="CV222" i="6"/>
  <c r="CB223" i="6"/>
  <c r="CC223" i="6"/>
  <c r="CD223" i="6"/>
  <c r="CE223" i="6"/>
  <c r="CF223" i="6"/>
  <c r="CG223" i="6"/>
  <c r="CH223" i="6"/>
  <c r="CI223" i="6"/>
  <c r="CJ223" i="6"/>
  <c r="CK223" i="6"/>
  <c r="CL223" i="6"/>
  <c r="CM223" i="6"/>
  <c r="CN223" i="6"/>
  <c r="CO223" i="6"/>
  <c r="CP223" i="6"/>
  <c r="CQ223" i="6"/>
  <c r="CR223" i="6"/>
  <c r="CS223" i="6"/>
  <c r="CT223" i="6"/>
  <c r="CU223" i="6"/>
  <c r="CV223" i="6"/>
  <c r="CB224" i="6"/>
  <c r="CC224" i="6"/>
  <c r="CD224" i="6"/>
  <c r="CE224" i="6"/>
  <c r="CF224" i="6"/>
  <c r="CG224" i="6"/>
  <c r="CH224" i="6"/>
  <c r="CI224" i="6"/>
  <c r="CJ224" i="6"/>
  <c r="CK224" i="6"/>
  <c r="CL224" i="6"/>
  <c r="CM224" i="6"/>
  <c r="CN224" i="6"/>
  <c r="CO224" i="6"/>
  <c r="CP224" i="6"/>
  <c r="CQ224" i="6"/>
  <c r="CR224" i="6"/>
  <c r="CS224" i="6"/>
  <c r="CT224" i="6"/>
  <c r="CU224" i="6"/>
  <c r="CV224" i="6"/>
  <c r="CB225" i="6"/>
  <c r="CC225" i="6"/>
  <c r="CD225" i="6"/>
  <c r="CE225" i="6"/>
  <c r="CF225" i="6"/>
  <c r="CG225" i="6"/>
  <c r="CH225" i="6"/>
  <c r="CI225" i="6"/>
  <c r="CJ225" i="6"/>
  <c r="CK225" i="6"/>
  <c r="CL225" i="6"/>
  <c r="CM225" i="6"/>
  <c r="CN225" i="6"/>
  <c r="CO225" i="6"/>
  <c r="CP225" i="6"/>
  <c r="CQ225" i="6"/>
  <c r="CR225" i="6"/>
  <c r="CS225" i="6"/>
  <c r="CT225" i="6"/>
  <c r="CU225" i="6"/>
  <c r="CV225" i="6"/>
  <c r="CB226" i="6"/>
  <c r="CC226" i="6"/>
  <c r="CD226" i="6"/>
  <c r="CE226" i="6"/>
  <c r="CF226" i="6"/>
  <c r="CG226" i="6"/>
  <c r="CH226" i="6"/>
  <c r="CI226" i="6"/>
  <c r="CJ226" i="6"/>
  <c r="CK226" i="6"/>
  <c r="CL226" i="6"/>
  <c r="CM226" i="6"/>
  <c r="CN226" i="6"/>
  <c r="CO226" i="6"/>
  <c r="CP226" i="6"/>
  <c r="CQ226" i="6"/>
  <c r="CR226" i="6"/>
  <c r="CS226" i="6"/>
  <c r="CT226" i="6"/>
  <c r="CU226" i="6"/>
  <c r="CV226" i="6"/>
  <c r="CB227" i="6"/>
  <c r="CC227" i="6"/>
  <c r="CD227" i="6"/>
  <c r="CE227" i="6"/>
  <c r="CF227" i="6"/>
  <c r="CG227" i="6"/>
  <c r="CH227" i="6"/>
  <c r="CI227" i="6"/>
  <c r="CJ227" i="6"/>
  <c r="CK227" i="6"/>
  <c r="CL227" i="6"/>
  <c r="CM227" i="6"/>
  <c r="CN227" i="6"/>
  <c r="CO227" i="6"/>
  <c r="CP227" i="6"/>
  <c r="CQ227" i="6"/>
  <c r="CR227" i="6"/>
  <c r="CS227" i="6"/>
  <c r="CT227" i="6"/>
  <c r="CU227" i="6"/>
  <c r="CV227" i="6"/>
  <c r="CB228" i="6"/>
  <c r="CC228" i="6"/>
  <c r="CD228" i="6"/>
  <c r="CE228" i="6"/>
  <c r="CF228" i="6"/>
  <c r="CG228" i="6"/>
  <c r="CH228" i="6"/>
  <c r="CI228" i="6"/>
  <c r="CJ228" i="6"/>
  <c r="CK228" i="6"/>
  <c r="CL228" i="6"/>
  <c r="CM228" i="6"/>
  <c r="CN228" i="6"/>
  <c r="CO228" i="6"/>
  <c r="CP228" i="6"/>
  <c r="CQ228" i="6"/>
  <c r="CR228" i="6"/>
  <c r="CS228" i="6"/>
  <c r="CT228" i="6"/>
  <c r="CU228" i="6"/>
  <c r="CV228" i="6"/>
  <c r="CB229" i="6"/>
  <c r="CC229" i="6"/>
  <c r="CD229" i="6"/>
  <c r="CE229" i="6"/>
  <c r="CF229" i="6"/>
  <c r="CG229" i="6"/>
  <c r="CH229" i="6"/>
  <c r="CI229" i="6"/>
  <c r="CJ229" i="6"/>
  <c r="CK229" i="6"/>
  <c r="CL229" i="6"/>
  <c r="CM229" i="6"/>
  <c r="CN229" i="6"/>
  <c r="CO229" i="6"/>
  <c r="CP229" i="6"/>
  <c r="CQ229" i="6"/>
  <c r="CR229" i="6"/>
  <c r="CS229" i="6"/>
  <c r="CT229" i="6"/>
  <c r="CU229" i="6"/>
  <c r="CV229" i="6"/>
  <c r="CB230" i="6"/>
  <c r="CC230" i="6"/>
  <c r="CD230" i="6"/>
  <c r="CE230" i="6"/>
  <c r="CF230" i="6"/>
  <c r="CG230" i="6"/>
  <c r="CH230" i="6"/>
  <c r="CI230" i="6"/>
  <c r="CJ230" i="6"/>
  <c r="CK230" i="6"/>
  <c r="CL230" i="6"/>
  <c r="CM230" i="6"/>
  <c r="CN230" i="6"/>
  <c r="CO230" i="6"/>
  <c r="CP230" i="6"/>
  <c r="CQ230" i="6"/>
  <c r="CR230" i="6"/>
  <c r="CS230" i="6"/>
  <c r="CT230" i="6"/>
  <c r="CU230" i="6"/>
  <c r="CV230" i="6"/>
  <c r="CB231" i="6"/>
  <c r="CC231" i="6"/>
  <c r="CD231" i="6"/>
  <c r="CE231" i="6"/>
  <c r="CF231" i="6"/>
  <c r="CG231" i="6"/>
  <c r="CH231" i="6"/>
  <c r="CI231" i="6"/>
  <c r="CJ231" i="6"/>
  <c r="CK231" i="6"/>
  <c r="CL231" i="6"/>
  <c r="CM231" i="6"/>
  <c r="CN231" i="6"/>
  <c r="CO231" i="6"/>
  <c r="CP231" i="6"/>
  <c r="CQ231" i="6"/>
  <c r="CR231" i="6"/>
  <c r="CS231" i="6"/>
  <c r="CT231" i="6"/>
  <c r="CU231" i="6"/>
  <c r="CV231" i="6"/>
  <c r="CB232" i="6"/>
  <c r="CC232" i="6"/>
  <c r="CD232" i="6"/>
  <c r="CE232" i="6"/>
  <c r="CF232" i="6"/>
  <c r="CG232" i="6"/>
  <c r="CH232" i="6"/>
  <c r="CI232" i="6"/>
  <c r="CJ232" i="6"/>
  <c r="CK232" i="6"/>
  <c r="CL232" i="6"/>
  <c r="CM232" i="6"/>
  <c r="CN232" i="6"/>
  <c r="CO232" i="6"/>
  <c r="CP232" i="6"/>
  <c r="CQ232" i="6"/>
  <c r="CR232" i="6"/>
  <c r="CS232" i="6"/>
  <c r="CT232" i="6"/>
  <c r="CU232" i="6"/>
  <c r="CV232" i="6"/>
  <c r="CB233" i="6"/>
  <c r="CC233" i="6"/>
  <c r="CD233" i="6"/>
  <c r="CE233" i="6"/>
  <c r="CF233" i="6"/>
  <c r="CG233" i="6"/>
  <c r="CH233" i="6"/>
  <c r="CI233" i="6"/>
  <c r="CJ233" i="6"/>
  <c r="CK233" i="6"/>
  <c r="CL233" i="6"/>
  <c r="CM233" i="6"/>
  <c r="CN233" i="6"/>
  <c r="CO233" i="6"/>
  <c r="CP233" i="6"/>
  <c r="CQ233" i="6"/>
  <c r="CR233" i="6"/>
  <c r="CS233" i="6"/>
  <c r="CT233" i="6"/>
  <c r="CU233" i="6"/>
  <c r="CV233" i="6"/>
  <c r="CB234" i="6"/>
  <c r="CC234" i="6"/>
  <c r="CD234" i="6"/>
  <c r="CE234" i="6"/>
  <c r="CF234" i="6"/>
  <c r="CG234" i="6"/>
  <c r="CH234" i="6"/>
  <c r="CI234" i="6"/>
  <c r="CJ234" i="6"/>
  <c r="CK234" i="6"/>
  <c r="CL234" i="6"/>
  <c r="CM234" i="6"/>
  <c r="CN234" i="6"/>
  <c r="CO234" i="6"/>
  <c r="CP234" i="6"/>
  <c r="CQ234" i="6"/>
  <c r="CR234" i="6"/>
  <c r="CS234" i="6"/>
  <c r="CT234" i="6"/>
  <c r="CU234" i="6"/>
  <c r="CV234" i="6"/>
  <c r="CB235" i="6"/>
  <c r="CC235" i="6"/>
  <c r="CD235" i="6"/>
  <c r="CE235" i="6"/>
  <c r="CF235" i="6"/>
  <c r="CG235" i="6"/>
  <c r="CH235" i="6"/>
  <c r="CI235" i="6"/>
  <c r="CJ235" i="6"/>
  <c r="CK235" i="6"/>
  <c r="CL235" i="6"/>
  <c r="CM235" i="6"/>
  <c r="CN235" i="6"/>
  <c r="CO235" i="6"/>
  <c r="CP235" i="6"/>
  <c r="CQ235" i="6"/>
  <c r="CR235" i="6"/>
  <c r="CS235" i="6"/>
  <c r="CT235" i="6"/>
  <c r="CU235" i="6"/>
  <c r="CV235" i="6"/>
  <c r="CB236" i="6"/>
  <c r="CC236" i="6"/>
  <c r="CD236" i="6"/>
  <c r="CE236" i="6"/>
  <c r="CF236" i="6"/>
  <c r="CG236" i="6"/>
  <c r="CH236" i="6"/>
  <c r="CI236" i="6"/>
  <c r="CJ236" i="6"/>
  <c r="CK236" i="6"/>
  <c r="CL236" i="6"/>
  <c r="CM236" i="6"/>
  <c r="CN236" i="6"/>
  <c r="CO236" i="6"/>
  <c r="CP236" i="6"/>
  <c r="CQ236" i="6"/>
  <c r="CR236" i="6"/>
  <c r="CS236" i="6"/>
  <c r="CT236" i="6"/>
  <c r="CU236" i="6"/>
  <c r="CV236" i="6"/>
  <c r="CB237" i="6"/>
  <c r="CC237" i="6"/>
  <c r="CD237" i="6"/>
  <c r="CE237" i="6"/>
  <c r="CF237" i="6"/>
  <c r="CG237" i="6"/>
  <c r="CH237" i="6"/>
  <c r="CI237" i="6"/>
  <c r="CJ237" i="6"/>
  <c r="CK237" i="6"/>
  <c r="CL237" i="6"/>
  <c r="CM237" i="6"/>
  <c r="CN237" i="6"/>
  <c r="CO237" i="6"/>
  <c r="CP237" i="6"/>
  <c r="CQ237" i="6"/>
  <c r="CR237" i="6"/>
  <c r="CS237" i="6"/>
  <c r="CT237" i="6"/>
  <c r="CU237" i="6"/>
  <c r="CV237" i="6"/>
  <c r="CB238" i="6"/>
  <c r="CC238" i="6"/>
  <c r="CD238" i="6"/>
  <c r="CE238" i="6"/>
  <c r="CF238" i="6"/>
  <c r="CG238" i="6"/>
  <c r="CH238" i="6"/>
  <c r="CI238" i="6"/>
  <c r="CJ238" i="6"/>
  <c r="CK238" i="6"/>
  <c r="CL238" i="6"/>
  <c r="CM238" i="6"/>
  <c r="CN238" i="6"/>
  <c r="CO238" i="6"/>
  <c r="CP238" i="6"/>
  <c r="CQ238" i="6"/>
  <c r="CR238" i="6"/>
  <c r="CS238" i="6"/>
  <c r="CT238" i="6"/>
  <c r="CU238" i="6"/>
  <c r="CV238" i="6"/>
  <c r="CB239" i="6"/>
  <c r="CC239" i="6"/>
  <c r="CD239" i="6"/>
  <c r="CE239" i="6"/>
  <c r="CF239" i="6"/>
  <c r="CG239" i="6"/>
  <c r="CH239" i="6"/>
  <c r="CI239" i="6"/>
  <c r="CJ239" i="6"/>
  <c r="CK239" i="6"/>
  <c r="CL239" i="6"/>
  <c r="CM239" i="6"/>
  <c r="CN239" i="6"/>
  <c r="CO239" i="6"/>
  <c r="CP239" i="6"/>
  <c r="CQ239" i="6"/>
  <c r="CR239" i="6"/>
  <c r="CS239" i="6"/>
  <c r="CT239" i="6"/>
  <c r="CU239" i="6"/>
  <c r="CV239" i="6"/>
  <c r="CB240" i="6"/>
  <c r="CC240" i="6"/>
  <c r="CD240" i="6"/>
  <c r="CE240" i="6"/>
  <c r="CF240" i="6"/>
  <c r="CG240" i="6"/>
  <c r="CH240" i="6"/>
  <c r="CI240" i="6"/>
  <c r="CJ240" i="6"/>
  <c r="CK240" i="6"/>
  <c r="CL240" i="6"/>
  <c r="CM240" i="6"/>
  <c r="CN240" i="6"/>
  <c r="CO240" i="6"/>
  <c r="CP240" i="6"/>
  <c r="CQ240" i="6"/>
  <c r="CR240" i="6"/>
  <c r="CS240" i="6"/>
  <c r="CT240" i="6"/>
  <c r="CU240" i="6"/>
  <c r="CV240" i="6"/>
  <c r="CB241" i="6"/>
  <c r="CC241" i="6"/>
  <c r="CD241" i="6"/>
  <c r="CE241" i="6"/>
  <c r="CF241" i="6"/>
  <c r="CG241" i="6"/>
  <c r="CH241" i="6"/>
  <c r="CI241" i="6"/>
  <c r="CJ241" i="6"/>
  <c r="CK241" i="6"/>
  <c r="CL241" i="6"/>
  <c r="CM241" i="6"/>
  <c r="CN241" i="6"/>
  <c r="CO241" i="6"/>
  <c r="CP241" i="6"/>
  <c r="CQ241" i="6"/>
  <c r="CR241" i="6"/>
  <c r="CS241" i="6"/>
  <c r="CT241" i="6"/>
  <c r="CU241" i="6"/>
  <c r="CV241" i="6"/>
  <c r="CB242" i="6"/>
  <c r="CC242" i="6"/>
  <c r="CD242" i="6"/>
  <c r="CE242" i="6"/>
  <c r="CF242" i="6"/>
  <c r="CG242" i="6"/>
  <c r="CH242" i="6"/>
  <c r="CI242" i="6"/>
  <c r="CJ242" i="6"/>
  <c r="CK242" i="6"/>
  <c r="CL242" i="6"/>
  <c r="CM242" i="6"/>
  <c r="CN242" i="6"/>
  <c r="CO242" i="6"/>
  <c r="CP242" i="6"/>
  <c r="CQ242" i="6"/>
  <c r="CR242" i="6"/>
  <c r="CS242" i="6"/>
  <c r="CT242" i="6"/>
  <c r="CU242" i="6"/>
  <c r="CV242" i="6"/>
  <c r="CB243" i="6"/>
  <c r="CC243" i="6"/>
  <c r="CD243" i="6"/>
  <c r="CE243" i="6"/>
  <c r="CF243" i="6"/>
  <c r="CG243" i="6"/>
  <c r="CH243" i="6"/>
  <c r="CI243" i="6"/>
  <c r="CJ243" i="6"/>
  <c r="CK243" i="6"/>
  <c r="CL243" i="6"/>
  <c r="CM243" i="6"/>
  <c r="CN243" i="6"/>
  <c r="CO243" i="6"/>
  <c r="CP243" i="6"/>
  <c r="CQ243" i="6"/>
  <c r="CR243" i="6"/>
  <c r="CS243" i="6"/>
  <c r="CT243" i="6"/>
  <c r="CU243" i="6"/>
  <c r="CV243" i="6"/>
  <c r="CB244" i="6"/>
  <c r="CC244" i="6"/>
  <c r="CD244" i="6"/>
  <c r="CE244" i="6"/>
  <c r="CF244" i="6"/>
  <c r="CG244" i="6"/>
  <c r="CH244" i="6"/>
  <c r="CI244" i="6"/>
  <c r="CJ244" i="6"/>
  <c r="CK244" i="6"/>
  <c r="CL244" i="6"/>
  <c r="CM244" i="6"/>
  <c r="CN244" i="6"/>
  <c r="CO244" i="6"/>
  <c r="CP244" i="6"/>
  <c r="CQ244" i="6"/>
  <c r="CR244" i="6"/>
  <c r="CS244" i="6"/>
  <c r="CT244" i="6"/>
  <c r="CU244" i="6"/>
  <c r="CV244" i="6"/>
  <c r="CB245" i="6"/>
  <c r="CC245" i="6"/>
  <c r="CD245" i="6"/>
  <c r="CE245" i="6"/>
  <c r="CF245" i="6"/>
  <c r="CG245" i="6"/>
  <c r="CH245" i="6"/>
  <c r="CI245" i="6"/>
  <c r="CJ245" i="6"/>
  <c r="CK245" i="6"/>
  <c r="CL245" i="6"/>
  <c r="CM245" i="6"/>
  <c r="CN245" i="6"/>
  <c r="CO245" i="6"/>
  <c r="CP245" i="6"/>
  <c r="CQ245" i="6"/>
  <c r="CR245" i="6"/>
  <c r="CS245" i="6"/>
  <c r="CT245" i="6"/>
  <c r="CU245" i="6"/>
  <c r="CV245" i="6"/>
  <c r="CB246" i="6"/>
  <c r="CC246" i="6"/>
  <c r="CD246" i="6"/>
  <c r="CE246" i="6"/>
  <c r="CF246" i="6"/>
  <c r="CG246" i="6"/>
  <c r="CH246" i="6"/>
  <c r="CI246" i="6"/>
  <c r="CJ246" i="6"/>
  <c r="CK246" i="6"/>
  <c r="CL246" i="6"/>
  <c r="CM246" i="6"/>
  <c r="CN246" i="6"/>
  <c r="CO246" i="6"/>
  <c r="CP246" i="6"/>
  <c r="CQ246" i="6"/>
  <c r="CR246" i="6"/>
  <c r="CS246" i="6"/>
  <c r="CT246" i="6"/>
  <c r="CU246" i="6"/>
  <c r="CV246" i="6"/>
  <c r="CB247" i="6"/>
  <c r="CC247" i="6"/>
  <c r="CD247" i="6"/>
  <c r="CE247" i="6"/>
  <c r="CF247" i="6"/>
  <c r="CG247" i="6"/>
  <c r="CH247" i="6"/>
  <c r="CI247" i="6"/>
  <c r="CJ247" i="6"/>
  <c r="CK247" i="6"/>
  <c r="CL247" i="6"/>
  <c r="CM247" i="6"/>
  <c r="CN247" i="6"/>
  <c r="CO247" i="6"/>
  <c r="CP247" i="6"/>
  <c r="CQ247" i="6"/>
  <c r="CR247" i="6"/>
  <c r="CS247" i="6"/>
  <c r="CT247" i="6"/>
  <c r="CU247" i="6"/>
  <c r="CV247" i="6"/>
  <c r="CB260" i="6"/>
  <c r="CC260" i="6"/>
  <c r="CD260" i="6"/>
  <c r="CE260" i="6"/>
  <c r="CF260" i="6"/>
  <c r="CG260" i="6"/>
  <c r="CH260" i="6"/>
  <c r="CI260" i="6"/>
  <c r="CJ260" i="6"/>
  <c r="CK260" i="6"/>
  <c r="CL260" i="6"/>
  <c r="CM260" i="6"/>
  <c r="CN260" i="6"/>
  <c r="CO260" i="6"/>
  <c r="CP260" i="6"/>
  <c r="CQ260" i="6"/>
  <c r="CR260" i="6"/>
  <c r="CS260" i="6"/>
  <c r="CT260" i="6"/>
  <c r="CU260" i="6"/>
  <c r="CV260" i="6"/>
  <c r="CB261" i="6"/>
  <c r="CC261" i="6"/>
  <c r="CD261" i="6"/>
  <c r="CE261" i="6"/>
  <c r="CF261" i="6"/>
  <c r="CG261" i="6"/>
  <c r="CH261" i="6"/>
  <c r="CI261" i="6"/>
  <c r="CJ261" i="6"/>
  <c r="CK261" i="6"/>
  <c r="CL261" i="6"/>
  <c r="CM261" i="6"/>
  <c r="CN261" i="6"/>
  <c r="CO261" i="6"/>
  <c r="CP261" i="6"/>
  <c r="CQ261" i="6"/>
  <c r="CR261" i="6"/>
  <c r="CS261" i="6"/>
  <c r="CT261" i="6"/>
  <c r="CU261" i="6"/>
  <c r="CV261" i="6"/>
  <c r="CB262" i="6"/>
  <c r="CC262" i="6"/>
  <c r="CD262" i="6"/>
  <c r="CE262" i="6"/>
  <c r="CF262" i="6"/>
  <c r="CG262" i="6"/>
  <c r="CH262" i="6"/>
  <c r="CI262" i="6"/>
  <c r="CJ262" i="6"/>
  <c r="CK262" i="6"/>
  <c r="CL262" i="6"/>
  <c r="CM262" i="6"/>
  <c r="CN262" i="6"/>
  <c r="CO262" i="6"/>
  <c r="CP262" i="6"/>
  <c r="CQ262" i="6"/>
  <c r="CR262" i="6"/>
  <c r="CS262" i="6"/>
  <c r="CT262" i="6"/>
  <c r="CU262" i="6"/>
  <c r="CV262" i="6"/>
  <c r="CB263" i="6"/>
  <c r="CC263" i="6"/>
  <c r="CD263" i="6"/>
  <c r="CE263" i="6"/>
  <c r="CF263" i="6"/>
  <c r="CG263" i="6"/>
  <c r="CH263" i="6"/>
  <c r="CI263" i="6"/>
  <c r="CJ263" i="6"/>
  <c r="CK263" i="6"/>
  <c r="CL263" i="6"/>
  <c r="CM263" i="6"/>
  <c r="CN263" i="6"/>
  <c r="CO263" i="6"/>
  <c r="CP263" i="6"/>
  <c r="CQ263" i="6"/>
  <c r="CR263" i="6"/>
  <c r="CS263" i="6"/>
  <c r="CT263" i="6"/>
  <c r="CU263" i="6"/>
  <c r="CV263" i="6"/>
  <c r="CB264" i="6"/>
  <c r="CC264" i="6"/>
  <c r="CD264" i="6"/>
  <c r="CE264" i="6"/>
  <c r="CF264" i="6"/>
  <c r="CG264" i="6"/>
  <c r="CH264" i="6"/>
  <c r="CI264" i="6"/>
  <c r="CJ264" i="6"/>
  <c r="CK264" i="6"/>
  <c r="CL264" i="6"/>
  <c r="CM264" i="6"/>
  <c r="CN264" i="6"/>
  <c r="CO264" i="6"/>
  <c r="CP264" i="6"/>
  <c r="CQ264" i="6"/>
  <c r="CR264" i="6"/>
  <c r="CS264" i="6"/>
  <c r="CT264" i="6"/>
  <c r="CU264" i="6"/>
  <c r="CV264" i="6"/>
  <c r="CB275" i="6"/>
  <c r="CC275" i="6"/>
  <c r="CD275" i="6"/>
  <c r="CE275" i="6"/>
  <c r="CF275" i="6"/>
  <c r="CG275" i="6"/>
  <c r="CH275" i="6"/>
  <c r="CI275" i="6"/>
  <c r="CJ275" i="6"/>
  <c r="CK275" i="6"/>
  <c r="CL275" i="6"/>
  <c r="CM275" i="6"/>
  <c r="CN275" i="6"/>
  <c r="CO275" i="6"/>
  <c r="CP275" i="6"/>
  <c r="CQ275" i="6"/>
  <c r="CR275" i="6"/>
  <c r="CS275" i="6"/>
  <c r="CT275" i="6"/>
  <c r="CU275" i="6"/>
  <c r="CV275" i="6"/>
  <c r="CB276" i="6"/>
  <c r="CC276" i="6"/>
  <c r="CD276" i="6"/>
  <c r="CE276" i="6"/>
  <c r="CF276" i="6"/>
  <c r="CG276" i="6"/>
  <c r="CH276" i="6"/>
  <c r="CI276" i="6"/>
  <c r="CJ276" i="6"/>
  <c r="CK276" i="6"/>
  <c r="CL276" i="6"/>
  <c r="CM276" i="6"/>
  <c r="CN276" i="6"/>
  <c r="CO276" i="6"/>
  <c r="CP276" i="6"/>
  <c r="CQ276" i="6"/>
  <c r="CR276" i="6"/>
  <c r="CS276" i="6"/>
  <c r="CT276" i="6"/>
  <c r="CU276" i="6"/>
  <c r="CV276" i="6"/>
  <c r="CB277" i="6"/>
  <c r="CC277" i="6"/>
  <c r="CD277" i="6"/>
  <c r="CE277" i="6"/>
  <c r="CF277" i="6"/>
  <c r="CG277" i="6"/>
  <c r="CH277" i="6"/>
  <c r="CI277" i="6"/>
  <c r="CJ277" i="6"/>
  <c r="CK277" i="6"/>
  <c r="CL277" i="6"/>
  <c r="CM277" i="6"/>
  <c r="CN277" i="6"/>
  <c r="CO277" i="6"/>
  <c r="CP277" i="6"/>
  <c r="CQ277" i="6"/>
  <c r="CR277" i="6"/>
  <c r="CS277" i="6"/>
  <c r="CT277" i="6"/>
  <c r="CU277" i="6"/>
  <c r="CV277" i="6"/>
  <c r="CB278" i="6"/>
  <c r="CC278" i="6"/>
  <c r="CD278" i="6"/>
  <c r="CE278" i="6"/>
  <c r="CF278" i="6"/>
  <c r="CG278" i="6"/>
  <c r="CH278" i="6"/>
  <c r="CI278" i="6"/>
  <c r="CJ278" i="6"/>
  <c r="CK278" i="6"/>
  <c r="CL278" i="6"/>
  <c r="CM278" i="6"/>
  <c r="CN278" i="6"/>
  <c r="CO278" i="6"/>
  <c r="CP278" i="6"/>
  <c r="CQ278" i="6"/>
  <c r="CR278" i="6"/>
  <c r="CS278" i="6"/>
  <c r="CT278" i="6"/>
  <c r="CU278" i="6"/>
  <c r="CV278" i="6"/>
  <c r="CB279" i="6"/>
  <c r="CC279" i="6"/>
  <c r="CD279" i="6"/>
  <c r="CE279" i="6"/>
  <c r="CF279" i="6"/>
  <c r="CG279" i="6"/>
  <c r="CH279" i="6"/>
  <c r="CI279" i="6"/>
  <c r="CJ279" i="6"/>
  <c r="CK279" i="6"/>
  <c r="CL279" i="6"/>
  <c r="CM279" i="6"/>
  <c r="CN279" i="6"/>
  <c r="CO279" i="6"/>
  <c r="CP279" i="6"/>
  <c r="CQ279" i="6"/>
  <c r="CR279" i="6"/>
  <c r="CS279" i="6"/>
  <c r="CT279" i="6"/>
  <c r="CU279" i="6"/>
  <c r="CV279" i="6"/>
  <c r="CB280" i="6"/>
  <c r="CC280" i="6"/>
  <c r="CD280" i="6"/>
  <c r="CE280" i="6"/>
  <c r="CF280" i="6"/>
  <c r="CG280" i="6"/>
  <c r="CH280" i="6"/>
  <c r="CI280" i="6"/>
  <c r="CJ280" i="6"/>
  <c r="CK280" i="6"/>
  <c r="CL280" i="6"/>
  <c r="CM280" i="6"/>
  <c r="CN280" i="6"/>
  <c r="CO280" i="6"/>
  <c r="CP280" i="6"/>
  <c r="CQ280" i="6"/>
  <c r="CR280" i="6"/>
  <c r="CS280" i="6"/>
  <c r="CT280" i="6"/>
  <c r="CU280" i="6"/>
  <c r="CV280" i="6"/>
  <c r="CB281" i="6"/>
  <c r="CC281" i="6"/>
  <c r="CD281" i="6"/>
  <c r="CE281" i="6"/>
  <c r="CF281" i="6"/>
  <c r="CG281" i="6"/>
  <c r="CH281" i="6"/>
  <c r="CI281" i="6"/>
  <c r="CJ281" i="6"/>
  <c r="CK281" i="6"/>
  <c r="CL281" i="6"/>
  <c r="CM281" i="6"/>
  <c r="CN281" i="6"/>
  <c r="CO281" i="6"/>
  <c r="CP281" i="6"/>
  <c r="CQ281" i="6"/>
  <c r="CR281" i="6"/>
  <c r="CS281" i="6"/>
  <c r="CT281" i="6"/>
  <c r="CU281" i="6"/>
  <c r="CV281" i="6"/>
  <c r="CB282" i="6"/>
  <c r="CC282" i="6"/>
  <c r="CD282" i="6"/>
  <c r="CE282" i="6"/>
  <c r="CF282" i="6"/>
  <c r="CG282" i="6"/>
  <c r="CH282" i="6"/>
  <c r="CI282" i="6"/>
  <c r="CJ282" i="6"/>
  <c r="CK282" i="6"/>
  <c r="CL282" i="6"/>
  <c r="CM282" i="6"/>
  <c r="CN282" i="6"/>
  <c r="CO282" i="6"/>
  <c r="CP282" i="6"/>
  <c r="CQ282" i="6"/>
  <c r="CR282" i="6"/>
  <c r="CS282" i="6"/>
  <c r="CT282" i="6"/>
  <c r="CU282" i="6"/>
  <c r="CV282" i="6"/>
  <c r="CB283" i="6"/>
  <c r="CC283" i="6"/>
  <c r="CD283" i="6"/>
  <c r="CE283" i="6"/>
  <c r="CF283" i="6"/>
  <c r="CG283" i="6"/>
  <c r="CH283" i="6"/>
  <c r="CI283" i="6"/>
  <c r="CJ283" i="6"/>
  <c r="CK283" i="6"/>
  <c r="CL283" i="6"/>
  <c r="CM283" i="6"/>
  <c r="CN283" i="6"/>
  <c r="CO283" i="6"/>
  <c r="CP283" i="6"/>
  <c r="CQ283" i="6"/>
  <c r="CR283" i="6"/>
  <c r="CS283" i="6"/>
  <c r="CT283" i="6"/>
  <c r="CU283" i="6"/>
  <c r="CV283" i="6"/>
  <c r="CB284" i="6"/>
  <c r="CC284" i="6"/>
  <c r="CD284" i="6"/>
  <c r="CE284" i="6"/>
  <c r="CF284" i="6"/>
  <c r="CG284" i="6"/>
  <c r="CH284" i="6"/>
  <c r="CI284" i="6"/>
  <c r="CJ284" i="6"/>
  <c r="CK284" i="6"/>
  <c r="CL284" i="6"/>
  <c r="CM284" i="6"/>
  <c r="CN284" i="6"/>
  <c r="CO284" i="6"/>
  <c r="CP284" i="6"/>
  <c r="CQ284" i="6"/>
  <c r="CR284" i="6"/>
  <c r="CS284" i="6"/>
  <c r="CT284" i="6"/>
  <c r="CU284" i="6"/>
  <c r="CV284" i="6"/>
  <c r="CB285" i="6"/>
  <c r="CC285" i="6"/>
  <c r="CD285" i="6"/>
  <c r="CE285" i="6"/>
  <c r="CF285" i="6"/>
  <c r="CG285" i="6"/>
  <c r="CH285" i="6"/>
  <c r="CI285" i="6"/>
  <c r="CJ285" i="6"/>
  <c r="CK285" i="6"/>
  <c r="CL285" i="6"/>
  <c r="CM285" i="6"/>
  <c r="CN285" i="6"/>
  <c r="CO285" i="6"/>
  <c r="CP285" i="6"/>
  <c r="CQ285" i="6"/>
  <c r="CR285" i="6"/>
  <c r="CS285" i="6"/>
  <c r="CT285" i="6"/>
  <c r="CU285" i="6"/>
  <c r="CV285" i="6"/>
  <c r="CB286" i="6"/>
  <c r="CC286" i="6"/>
  <c r="CD286" i="6"/>
  <c r="CE286" i="6"/>
  <c r="CF286" i="6"/>
  <c r="CG286" i="6"/>
  <c r="CH286" i="6"/>
  <c r="CI286" i="6"/>
  <c r="CJ286" i="6"/>
  <c r="CK286" i="6"/>
  <c r="CL286" i="6"/>
  <c r="CM286" i="6"/>
  <c r="CN286" i="6"/>
  <c r="CO286" i="6"/>
  <c r="CP286" i="6"/>
  <c r="CQ286" i="6"/>
  <c r="CR286" i="6"/>
  <c r="CS286" i="6"/>
  <c r="CT286" i="6"/>
  <c r="CU286" i="6"/>
  <c r="CV286" i="6"/>
  <c r="CB287" i="6"/>
  <c r="CC287" i="6"/>
  <c r="CD287" i="6"/>
  <c r="CE287" i="6"/>
  <c r="CF287" i="6"/>
  <c r="CG287" i="6"/>
  <c r="CH287" i="6"/>
  <c r="CI287" i="6"/>
  <c r="CJ287" i="6"/>
  <c r="CK287" i="6"/>
  <c r="CL287" i="6"/>
  <c r="CM287" i="6"/>
  <c r="CN287" i="6"/>
  <c r="CO287" i="6"/>
  <c r="CP287" i="6"/>
  <c r="CQ287" i="6"/>
  <c r="CR287" i="6"/>
  <c r="CS287" i="6"/>
  <c r="CT287" i="6"/>
  <c r="CU287" i="6"/>
  <c r="CV287" i="6"/>
  <c r="CB288" i="6"/>
  <c r="CC288" i="6"/>
  <c r="CD288" i="6"/>
  <c r="CE288" i="6"/>
  <c r="CF288" i="6"/>
  <c r="CG288" i="6"/>
  <c r="CH288" i="6"/>
  <c r="CI288" i="6"/>
  <c r="CJ288" i="6"/>
  <c r="CK288" i="6"/>
  <c r="CL288" i="6"/>
  <c r="CM288" i="6"/>
  <c r="CN288" i="6"/>
  <c r="CO288" i="6"/>
  <c r="CP288" i="6"/>
  <c r="CQ288" i="6"/>
  <c r="CR288" i="6"/>
  <c r="CS288" i="6"/>
  <c r="CT288" i="6"/>
  <c r="CU288" i="6"/>
  <c r="CV288" i="6"/>
  <c r="CB289" i="6"/>
  <c r="CC289" i="6"/>
  <c r="CD289" i="6"/>
  <c r="CE289" i="6"/>
  <c r="CF289" i="6"/>
  <c r="CG289" i="6"/>
  <c r="CH289" i="6"/>
  <c r="CI289" i="6"/>
  <c r="CJ289" i="6"/>
  <c r="CK289" i="6"/>
  <c r="CL289" i="6"/>
  <c r="CM289" i="6"/>
  <c r="CN289" i="6"/>
  <c r="CO289" i="6"/>
  <c r="CP289" i="6"/>
  <c r="CQ289" i="6"/>
  <c r="CR289" i="6"/>
  <c r="CS289" i="6"/>
  <c r="CT289" i="6"/>
  <c r="CU289" i="6"/>
  <c r="CV289" i="6"/>
  <c r="CB290" i="6"/>
  <c r="CC290" i="6"/>
  <c r="CD290" i="6"/>
  <c r="CE290" i="6"/>
  <c r="CF290" i="6"/>
  <c r="CG290" i="6"/>
  <c r="CH290" i="6"/>
  <c r="CI290" i="6"/>
  <c r="CJ290" i="6"/>
  <c r="CK290" i="6"/>
  <c r="CL290" i="6"/>
  <c r="CM290" i="6"/>
  <c r="CN290" i="6"/>
  <c r="CO290" i="6"/>
  <c r="CP290" i="6"/>
  <c r="CQ290" i="6"/>
  <c r="CR290" i="6"/>
  <c r="CS290" i="6"/>
  <c r="CT290" i="6"/>
  <c r="CU290" i="6"/>
  <c r="CV290" i="6"/>
  <c r="CB291" i="6"/>
  <c r="CC291" i="6"/>
  <c r="CD291" i="6"/>
  <c r="CE291" i="6"/>
  <c r="CF291" i="6"/>
  <c r="CG291" i="6"/>
  <c r="CH291" i="6"/>
  <c r="CI291" i="6"/>
  <c r="CJ291" i="6"/>
  <c r="CK291" i="6"/>
  <c r="CL291" i="6"/>
  <c r="CM291" i="6"/>
  <c r="CN291" i="6"/>
  <c r="CO291" i="6"/>
  <c r="CP291" i="6"/>
  <c r="CQ291" i="6"/>
  <c r="CR291" i="6"/>
  <c r="CS291" i="6"/>
  <c r="CT291" i="6"/>
  <c r="CU291" i="6"/>
  <c r="CV291" i="6"/>
  <c r="CB292" i="6"/>
  <c r="CC292" i="6"/>
  <c r="CD292" i="6"/>
  <c r="CE292" i="6"/>
  <c r="CF292" i="6"/>
  <c r="CG292" i="6"/>
  <c r="CH292" i="6"/>
  <c r="CI292" i="6"/>
  <c r="CJ292" i="6"/>
  <c r="CK292" i="6"/>
  <c r="CL292" i="6"/>
  <c r="CM292" i="6"/>
  <c r="CN292" i="6"/>
  <c r="CO292" i="6"/>
  <c r="CP292" i="6"/>
  <c r="CQ292" i="6"/>
  <c r="CR292" i="6"/>
  <c r="CS292" i="6"/>
  <c r="CT292" i="6"/>
  <c r="CU292" i="6"/>
  <c r="CV292" i="6"/>
  <c r="CB293" i="6"/>
  <c r="CC293" i="6"/>
  <c r="CD293" i="6"/>
  <c r="CE293" i="6"/>
  <c r="CF293" i="6"/>
  <c r="CG293" i="6"/>
  <c r="CH293" i="6"/>
  <c r="CI293" i="6"/>
  <c r="CJ293" i="6"/>
  <c r="CK293" i="6"/>
  <c r="CL293" i="6"/>
  <c r="CM293" i="6"/>
  <c r="CN293" i="6"/>
  <c r="CO293" i="6"/>
  <c r="CP293" i="6"/>
  <c r="CQ293" i="6"/>
  <c r="CR293" i="6"/>
  <c r="CS293" i="6"/>
  <c r="CT293" i="6"/>
  <c r="CU293" i="6"/>
  <c r="CV293" i="6"/>
  <c r="CB294" i="6"/>
  <c r="CC294" i="6"/>
  <c r="CD294" i="6"/>
  <c r="CE294" i="6"/>
  <c r="CF294" i="6"/>
  <c r="CG294" i="6"/>
  <c r="CH294" i="6"/>
  <c r="CI294" i="6"/>
  <c r="CJ294" i="6"/>
  <c r="CK294" i="6"/>
  <c r="CL294" i="6"/>
  <c r="CM294" i="6"/>
  <c r="CN294" i="6"/>
  <c r="CO294" i="6"/>
  <c r="CP294" i="6"/>
  <c r="CQ294" i="6"/>
  <c r="CR294" i="6"/>
  <c r="CS294" i="6"/>
  <c r="CT294" i="6"/>
  <c r="CU294" i="6"/>
  <c r="CV294" i="6"/>
  <c r="CB295" i="6"/>
  <c r="CC295" i="6"/>
  <c r="CD295" i="6"/>
  <c r="CE295" i="6"/>
  <c r="CF295" i="6"/>
  <c r="CG295" i="6"/>
  <c r="CH295" i="6"/>
  <c r="CI295" i="6"/>
  <c r="CJ295" i="6"/>
  <c r="CK295" i="6"/>
  <c r="CL295" i="6"/>
  <c r="CM295" i="6"/>
  <c r="CN295" i="6"/>
  <c r="CO295" i="6"/>
  <c r="CP295" i="6"/>
  <c r="CQ295" i="6"/>
  <c r="CR295" i="6"/>
  <c r="CS295" i="6"/>
  <c r="CT295" i="6"/>
  <c r="CU295" i="6"/>
  <c r="CV295" i="6"/>
  <c r="CB296" i="6"/>
  <c r="CC296" i="6"/>
  <c r="CD296" i="6"/>
  <c r="CE296" i="6"/>
  <c r="CF296" i="6"/>
  <c r="CG296" i="6"/>
  <c r="CH296" i="6"/>
  <c r="CI296" i="6"/>
  <c r="CJ296" i="6"/>
  <c r="CK296" i="6"/>
  <c r="CL296" i="6"/>
  <c r="CM296" i="6"/>
  <c r="CN296" i="6"/>
  <c r="CO296" i="6"/>
  <c r="CP296" i="6"/>
  <c r="CQ296" i="6"/>
  <c r="CR296" i="6"/>
  <c r="CS296" i="6"/>
  <c r="CT296" i="6"/>
  <c r="CU296" i="6"/>
  <c r="CV296" i="6"/>
  <c r="CB297" i="6"/>
  <c r="CC297" i="6"/>
  <c r="CD297" i="6"/>
  <c r="CE297" i="6"/>
  <c r="CF297" i="6"/>
  <c r="CG297" i="6"/>
  <c r="CH297" i="6"/>
  <c r="CI297" i="6"/>
  <c r="CJ297" i="6"/>
  <c r="CK297" i="6"/>
  <c r="CL297" i="6"/>
  <c r="CM297" i="6"/>
  <c r="CN297" i="6"/>
  <c r="CO297" i="6"/>
  <c r="CP297" i="6"/>
  <c r="CQ297" i="6"/>
  <c r="CR297" i="6"/>
  <c r="CS297" i="6"/>
  <c r="CT297" i="6"/>
  <c r="CU297" i="6"/>
  <c r="CV297" i="6"/>
  <c r="CB298" i="6"/>
  <c r="CC298" i="6"/>
  <c r="CD298" i="6"/>
  <c r="CE298" i="6"/>
  <c r="CF298" i="6"/>
  <c r="CG298" i="6"/>
  <c r="CH298" i="6"/>
  <c r="CI298" i="6"/>
  <c r="CJ298" i="6"/>
  <c r="CK298" i="6"/>
  <c r="CL298" i="6"/>
  <c r="CM298" i="6"/>
  <c r="CN298" i="6"/>
  <c r="CO298" i="6"/>
  <c r="CP298" i="6"/>
  <c r="CQ298" i="6"/>
  <c r="CR298" i="6"/>
  <c r="CS298" i="6"/>
  <c r="CT298" i="6"/>
  <c r="CU298" i="6"/>
  <c r="CV298" i="6"/>
  <c r="CB299" i="6"/>
  <c r="CC299" i="6"/>
  <c r="CD299" i="6"/>
  <c r="CE299" i="6"/>
  <c r="CF299" i="6"/>
  <c r="CG299" i="6"/>
  <c r="CH299" i="6"/>
  <c r="CI299" i="6"/>
  <c r="CJ299" i="6"/>
  <c r="CK299" i="6"/>
  <c r="CL299" i="6"/>
  <c r="CM299" i="6"/>
  <c r="CN299" i="6"/>
  <c r="CO299" i="6"/>
  <c r="CP299" i="6"/>
  <c r="CQ299" i="6"/>
  <c r="CR299" i="6"/>
  <c r="CS299" i="6"/>
  <c r="CT299" i="6"/>
  <c r="CU299" i="6"/>
  <c r="CV299" i="6"/>
  <c r="CB300" i="6"/>
  <c r="CC300" i="6"/>
  <c r="CD300" i="6"/>
  <c r="CE300" i="6"/>
  <c r="CF300" i="6"/>
  <c r="CG300" i="6"/>
  <c r="CH300" i="6"/>
  <c r="CI300" i="6"/>
  <c r="CJ300" i="6"/>
  <c r="CK300" i="6"/>
  <c r="CL300" i="6"/>
  <c r="CM300" i="6"/>
  <c r="CN300" i="6"/>
  <c r="CO300" i="6"/>
  <c r="CP300" i="6"/>
  <c r="CQ300" i="6"/>
  <c r="CR300" i="6"/>
  <c r="CS300" i="6"/>
  <c r="CT300" i="6"/>
  <c r="CU300" i="6"/>
  <c r="CV300" i="6"/>
  <c r="CB317" i="6"/>
  <c r="CC317" i="6"/>
  <c r="CD317" i="6"/>
  <c r="CE317" i="6"/>
  <c r="CF317" i="6"/>
  <c r="CG317" i="6"/>
  <c r="CH317" i="6"/>
  <c r="CI317" i="6"/>
  <c r="CJ317" i="6"/>
  <c r="CK317" i="6"/>
  <c r="CL317" i="6"/>
  <c r="CM317" i="6"/>
  <c r="CN317" i="6"/>
  <c r="CO317" i="6"/>
  <c r="CP317" i="6"/>
  <c r="CQ317" i="6"/>
  <c r="CR317" i="6"/>
  <c r="CS317" i="6"/>
  <c r="CT317" i="6"/>
  <c r="CU317" i="6"/>
  <c r="CV317" i="6"/>
  <c r="CB318" i="6"/>
  <c r="CC318" i="6"/>
  <c r="CD318" i="6"/>
  <c r="CE318" i="6"/>
  <c r="CF318" i="6"/>
  <c r="CG318" i="6"/>
  <c r="CH318" i="6"/>
  <c r="CI318" i="6"/>
  <c r="CJ318" i="6"/>
  <c r="CK318" i="6"/>
  <c r="CL318" i="6"/>
  <c r="CM318" i="6"/>
  <c r="CN318" i="6"/>
  <c r="CO318" i="6"/>
  <c r="CP318" i="6"/>
  <c r="CQ318" i="6"/>
  <c r="CR318" i="6"/>
  <c r="CS318" i="6"/>
  <c r="CT318" i="6"/>
  <c r="CU318" i="6"/>
  <c r="CV318" i="6"/>
  <c r="CB319" i="6"/>
  <c r="CC319" i="6"/>
  <c r="CD319" i="6"/>
  <c r="CE319" i="6"/>
  <c r="CF319" i="6"/>
  <c r="CG319" i="6"/>
  <c r="CH319" i="6"/>
  <c r="CI319" i="6"/>
  <c r="CJ319" i="6"/>
  <c r="CK319" i="6"/>
  <c r="CL319" i="6"/>
  <c r="CM319" i="6"/>
  <c r="CN319" i="6"/>
  <c r="CO319" i="6"/>
  <c r="CP319" i="6"/>
  <c r="CQ319" i="6"/>
  <c r="CR319" i="6"/>
  <c r="CS319" i="6"/>
  <c r="CT319" i="6"/>
  <c r="CU319" i="6"/>
  <c r="CV319" i="6"/>
  <c r="CB320" i="6"/>
  <c r="CC320" i="6"/>
  <c r="CD320" i="6"/>
  <c r="CE320" i="6"/>
  <c r="CF320" i="6"/>
  <c r="CG320" i="6"/>
  <c r="CH320" i="6"/>
  <c r="CI320" i="6"/>
  <c r="CJ320" i="6"/>
  <c r="CK320" i="6"/>
  <c r="CL320" i="6"/>
  <c r="CM320" i="6"/>
  <c r="CN320" i="6"/>
  <c r="CO320" i="6"/>
  <c r="CP320" i="6"/>
  <c r="CQ320" i="6"/>
  <c r="CR320" i="6"/>
  <c r="CS320" i="6"/>
  <c r="CT320" i="6"/>
  <c r="CU320" i="6"/>
  <c r="CV320" i="6"/>
  <c r="CB337" i="6"/>
  <c r="CC337" i="6"/>
  <c r="CD337" i="6"/>
  <c r="CE337" i="6"/>
  <c r="CF337" i="6"/>
  <c r="CG337" i="6"/>
  <c r="CH337" i="6"/>
  <c r="CI337" i="6"/>
  <c r="CJ337" i="6"/>
  <c r="CK337" i="6"/>
  <c r="CL337" i="6"/>
  <c r="CM337" i="6"/>
  <c r="CN337" i="6"/>
  <c r="CO337" i="6"/>
  <c r="CP337" i="6"/>
  <c r="CQ337" i="6"/>
  <c r="CR337" i="6"/>
  <c r="CS337" i="6"/>
  <c r="CT337" i="6"/>
  <c r="CU337" i="6"/>
  <c r="CV337" i="6"/>
  <c r="CB338" i="6"/>
  <c r="CC338" i="6"/>
  <c r="CD338" i="6"/>
  <c r="CE338" i="6"/>
  <c r="CF338" i="6"/>
  <c r="CG338" i="6"/>
  <c r="CH338" i="6"/>
  <c r="CI338" i="6"/>
  <c r="CJ338" i="6"/>
  <c r="CK338" i="6"/>
  <c r="CL338" i="6"/>
  <c r="CM338" i="6"/>
  <c r="CN338" i="6"/>
  <c r="CO338" i="6"/>
  <c r="CP338" i="6"/>
  <c r="CQ338" i="6"/>
  <c r="CR338" i="6"/>
  <c r="CS338" i="6"/>
  <c r="CT338" i="6"/>
  <c r="CU338" i="6"/>
  <c r="CV338" i="6"/>
  <c r="CB339" i="6"/>
  <c r="CC339" i="6"/>
  <c r="CD339" i="6"/>
  <c r="CE339" i="6"/>
  <c r="CF339" i="6"/>
  <c r="CG339" i="6"/>
  <c r="CH339" i="6"/>
  <c r="CI339" i="6"/>
  <c r="CJ339" i="6"/>
  <c r="CK339" i="6"/>
  <c r="CL339" i="6"/>
  <c r="CM339" i="6"/>
  <c r="CN339" i="6"/>
  <c r="CO339" i="6"/>
  <c r="CP339" i="6"/>
  <c r="CQ339" i="6"/>
  <c r="CR339" i="6"/>
  <c r="CS339" i="6"/>
  <c r="CT339" i="6"/>
  <c r="CU339" i="6"/>
  <c r="CV339" i="6"/>
  <c r="CB354" i="6"/>
  <c r="CC354" i="6"/>
  <c r="CD354" i="6"/>
  <c r="CE354" i="6"/>
  <c r="CF354" i="6"/>
  <c r="CG354" i="6"/>
  <c r="CH354" i="6"/>
  <c r="CI354" i="6"/>
  <c r="CJ354" i="6"/>
  <c r="CK354" i="6"/>
  <c r="CL354" i="6"/>
  <c r="CM354" i="6"/>
  <c r="CN354" i="6"/>
  <c r="CO354" i="6"/>
  <c r="CP354" i="6"/>
  <c r="CQ354" i="6"/>
  <c r="CR354" i="6"/>
  <c r="CS354" i="6"/>
  <c r="CT354" i="6"/>
  <c r="CU354" i="6"/>
  <c r="CV354" i="6"/>
  <c r="CB355" i="6"/>
  <c r="CC355" i="6"/>
  <c r="CD355" i="6"/>
  <c r="CE355" i="6"/>
  <c r="CF355" i="6"/>
  <c r="CG355" i="6"/>
  <c r="CH355" i="6"/>
  <c r="CI355" i="6"/>
  <c r="CJ355" i="6"/>
  <c r="CK355" i="6"/>
  <c r="CL355" i="6"/>
  <c r="CM355" i="6"/>
  <c r="CN355" i="6"/>
  <c r="CO355" i="6"/>
  <c r="CP355" i="6"/>
  <c r="CQ355" i="6"/>
  <c r="CR355" i="6"/>
  <c r="CS355" i="6"/>
  <c r="CT355" i="6"/>
  <c r="CU355" i="6"/>
  <c r="CV355" i="6"/>
  <c r="CB356" i="6"/>
  <c r="CC356" i="6"/>
  <c r="CD356" i="6"/>
  <c r="CE356" i="6"/>
  <c r="CF356" i="6"/>
  <c r="CG356" i="6"/>
  <c r="CH356" i="6"/>
  <c r="CI356" i="6"/>
  <c r="CJ356" i="6"/>
  <c r="CK356" i="6"/>
  <c r="CL356" i="6"/>
  <c r="CM356" i="6"/>
  <c r="CN356" i="6"/>
  <c r="CO356" i="6"/>
  <c r="CP356" i="6"/>
  <c r="CQ356" i="6"/>
  <c r="CR356" i="6"/>
  <c r="CS356" i="6"/>
  <c r="CT356" i="6"/>
  <c r="CU356" i="6"/>
  <c r="CV356" i="6"/>
  <c r="CB357" i="6"/>
  <c r="CC357" i="6"/>
  <c r="CD357" i="6"/>
  <c r="CE357" i="6"/>
  <c r="CF357" i="6"/>
  <c r="CG357" i="6"/>
  <c r="CH357" i="6"/>
  <c r="CI357" i="6"/>
  <c r="CJ357" i="6"/>
  <c r="CK357" i="6"/>
  <c r="CL357" i="6"/>
  <c r="CM357" i="6"/>
  <c r="CN357" i="6"/>
  <c r="CO357" i="6"/>
  <c r="CP357" i="6"/>
  <c r="CQ357" i="6"/>
  <c r="CR357" i="6"/>
  <c r="CS357" i="6"/>
  <c r="CT357" i="6"/>
  <c r="CU357" i="6"/>
  <c r="CV357" i="6"/>
  <c r="CB358" i="6"/>
  <c r="CC358" i="6"/>
  <c r="CD358" i="6"/>
  <c r="CE358" i="6"/>
  <c r="CF358" i="6"/>
  <c r="CG358" i="6"/>
  <c r="CH358" i="6"/>
  <c r="CI358" i="6"/>
  <c r="CJ358" i="6"/>
  <c r="CK358" i="6"/>
  <c r="CL358" i="6"/>
  <c r="CM358" i="6"/>
  <c r="CN358" i="6"/>
  <c r="CO358" i="6"/>
  <c r="CP358" i="6"/>
  <c r="CQ358" i="6"/>
  <c r="CR358" i="6"/>
  <c r="CS358" i="6"/>
  <c r="CT358" i="6"/>
  <c r="CU358" i="6"/>
  <c r="CV358" i="6"/>
  <c r="CB372" i="6"/>
  <c r="CC372" i="6"/>
  <c r="CD372" i="6"/>
  <c r="CE372" i="6"/>
  <c r="CF372" i="6"/>
  <c r="CG372" i="6"/>
  <c r="CH372" i="6"/>
  <c r="CI372" i="6"/>
  <c r="CJ372" i="6"/>
  <c r="CK372" i="6"/>
  <c r="CL372" i="6"/>
  <c r="CM372" i="6"/>
  <c r="CN372" i="6"/>
  <c r="CO372" i="6"/>
  <c r="CP372" i="6"/>
  <c r="CQ372" i="6"/>
  <c r="CR372" i="6"/>
  <c r="CS372" i="6"/>
  <c r="CT372" i="6"/>
  <c r="CU372" i="6"/>
  <c r="CV372" i="6"/>
  <c r="CB386" i="6"/>
  <c r="CC386" i="6"/>
  <c r="CD386" i="6"/>
  <c r="CE386" i="6"/>
  <c r="CF386" i="6"/>
  <c r="CG386" i="6"/>
  <c r="CH386" i="6"/>
  <c r="CI386" i="6"/>
  <c r="CJ386" i="6"/>
  <c r="CK386" i="6"/>
  <c r="CL386" i="6"/>
  <c r="CM386" i="6"/>
  <c r="CN386" i="6"/>
  <c r="CO386" i="6"/>
  <c r="CP386" i="6"/>
  <c r="CQ386" i="6"/>
  <c r="CR386" i="6"/>
  <c r="CS386" i="6"/>
  <c r="CT386" i="6"/>
  <c r="CU386" i="6"/>
  <c r="CV386" i="6"/>
  <c r="CB387" i="6"/>
  <c r="CC387" i="6"/>
  <c r="CD387" i="6"/>
  <c r="CE387" i="6"/>
  <c r="CF387" i="6"/>
  <c r="CG387" i="6"/>
  <c r="CH387" i="6"/>
  <c r="CI387" i="6"/>
  <c r="CJ387" i="6"/>
  <c r="CK387" i="6"/>
  <c r="CL387" i="6"/>
  <c r="CM387" i="6"/>
  <c r="CN387" i="6"/>
  <c r="CO387" i="6"/>
  <c r="CP387" i="6"/>
  <c r="CQ387" i="6"/>
  <c r="CR387" i="6"/>
  <c r="CS387" i="6"/>
  <c r="CT387" i="6"/>
  <c r="CU387" i="6"/>
  <c r="CV387" i="6"/>
  <c r="CB388" i="6"/>
  <c r="CC388" i="6"/>
  <c r="CD388" i="6"/>
  <c r="CE388" i="6"/>
  <c r="CF388" i="6"/>
  <c r="CG388" i="6"/>
  <c r="CH388" i="6"/>
  <c r="CI388" i="6"/>
  <c r="CJ388" i="6"/>
  <c r="CK388" i="6"/>
  <c r="CL388" i="6"/>
  <c r="CM388" i="6"/>
  <c r="CN388" i="6"/>
  <c r="CO388" i="6"/>
  <c r="CP388" i="6"/>
  <c r="CQ388" i="6"/>
  <c r="CR388" i="6"/>
  <c r="CS388" i="6"/>
  <c r="CT388" i="6"/>
  <c r="CU388" i="6"/>
  <c r="CV388" i="6"/>
  <c r="CB405" i="6"/>
  <c r="CC405" i="6"/>
  <c r="CD405" i="6"/>
  <c r="CE405" i="6"/>
  <c r="CF405" i="6"/>
  <c r="CG405" i="6"/>
  <c r="CH405" i="6"/>
  <c r="CI405" i="6"/>
  <c r="CJ405" i="6"/>
  <c r="CK405" i="6"/>
  <c r="CL405" i="6"/>
  <c r="CM405" i="6"/>
  <c r="CN405" i="6"/>
  <c r="CO405" i="6"/>
  <c r="CP405" i="6"/>
  <c r="CQ405" i="6"/>
  <c r="CR405" i="6"/>
  <c r="CS405" i="6"/>
  <c r="CT405" i="6"/>
  <c r="CU405" i="6"/>
  <c r="CV405" i="6"/>
  <c r="CB406" i="6"/>
  <c r="CC406" i="6"/>
  <c r="CD406" i="6"/>
  <c r="CE406" i="6"/>
  <c r="CF406" i="6"/>
  <c r="CG406" i="6"/>
  <c r="CH406" i="6"/>
  <c r="CI406" i="6"/>
  <c r="CJ406" i="6"/>
  <c r="CK406" i="6"/>
  <c r="CL406" i="6"/>
  <c r="CM406" i="6"/>
  <c r="CN406" i="6"/>
  <c r="CO406" i="6"/>
  <c r="CP406" i="6"/>
  <c r="CQ406" i="6"/>
  <c r="CR406" i="6"/>
  <c r="CS406" i="6"/>
  <c r="CT406" i="6"/>
  <c r="CU406" i="6"/>
  <c r="CV406" i="6"/>
  <c r="CB407" i="6"/>
  <c r="CC407" i="6"/>
  <c r="CD407" i="6"/>
  <c r="CE407" i="6"/>
  <c r="CF407" i="6"/>
  <c r="CG407" i="6"/>
  <c r="CH407" i="6"/>
  <c r="CI407" i="6"/>
  <c r="CJ407" i="6"/>
  <c r="CK407" i="6"/>
  <c r="CL407" i="6"/>
  <c r="CM407" i="6"/>
  <c r="CN407" i="6"/>
  <c r="CO407" i="6"/>
  <c r="CP407" i="6"/>
  <c r="CQ407" i="6"/>
  <c r="CR407" i="6"/>
  <c r="CS407" i="6"/>
  <c r="CT407" i="6"/>
  <c r="CU407" i="6"/>
  <c r="CV407" i="6"/>
  <c r="CB408" i="6"/>
  <c r="CC408" i="6"/>
  <c r="CD408" i="6"/>
  <c r="CE408" i="6"/>
  <c r="CF408" i="6"/>
  <c r="CG408" i="6"/>
  <c r="CH408" i="6"/>
  <c r="CI408" i="6"/>
  <c r="CJ408" i="6"/>
  <c r="CK408" i="6"/>
  <c r="CL408" i="6"/>
  <c r="CM408" i="6"/>
  <c r="CN408" i="6"/>
  <c r="CO408" i="6"/>
  <c r="CP408" i="6"/>
  <c r="CQ408" i="6"/>
  <c r="CR408" i="6"/>
  <c r="CS408" i="6"/>
  <c r="CT408" i="6"/>
  <c r="CU408" i="6"/>
  <c r="CV408" i="6"/>
  <c r="CB409" i="6"/>
  <c r="CC409" i="6"/>
  <c r="CD409" i="6"/>
  <c r="CE409" i="6"/>
  <c r="CF409" i="6"/>
  <c r="CG409" i="6"/>
  <c r="CH409" i="6"/>
  <c r="CI409" i="6"/>
  <c r="CJ409" i="6"/>
  <c r="CK409" i="6"/>
  <c r="CL409" i="6"/>
  <c r="CM409" i="6"/>
  <c r="CN409" i="6"/>
  <c r="CO409" i="6"/>
  <c r="CP409" i="6"/>
  <c r="CQ409" i="6"/>
  <c r="CR409" i="6"/>
  <c r="CS409" i="6"/>
  <c r="CT409" i="6"/>
  <c r="CU409" i="6"/>
  <c r="CV409" i="6"/>
  <c r="CB410" i="6"/>
  <c r="CC410" i="6"/>
  <c r="CD410" i="6"/>
  <c r="CE410" i="6"/>
  <c r="CF410" i="6"/>
  <c r="CG410" i="6"/>
  <c r="CH410" i="6"/>
  <c r="CI410" i="6"/>
  <c r="CJ410" i="6"/>
  <c r="CK410" i="6"/>
  <c r="CL410" i="6"/>
  <c r="CM410" i="6"/>
  <c r="CN410" i="6"/>
  <c r="CO410" i="6"/>
  <c r="CP410" i="6"/>
  <c r="CQ410" i="6"/>
  <c r="CR410" i="6"/>
  <c r="CS410" i="6"/>
  <c r="CT410" i="6"/>
  <c r="CU410" i="6"/>
  <c r="CV410" i="6"/>
  <c r="CB411" i="6"/>
  <c r="CC411" i="6"/>
  <c r="CD411" i="6"/>
  <c r="CE411" i="6"/>
  <c r="CF411" i="6"/>
  <c r="CG411" i="6"/>
  <c r="CH411" i="6"/>
  <c r="CI411" i="6"/>
  <c r="CJ411" i="6"/>
  <c r="CK411" i="6"/>
  <c r="CL411" i="6"/>
  <c r="CM411" i="6"/>
  <c r="CN411" i="6"/>
  <c r="CO411" i="6"/>
  <c r="CP411" i="6"/>
  <c r="CQ411" i="6"/>
  <c r="CR411" i="6"/>
  <c r="CS411" i="6"/>
  <c r="CT411" i="6"/>
  <c r="CU411" i="6"/>
  <c r="CV411" i="6"/>
  <c r="CB412" i="6"/>
  <c r="CC412" i="6"/>
  <c r="CD412" i="6"/>
  <c r="CE412" i="6"/>
  <c r="CF412" i="6"/>
  <c r="CG412" i="6"/>
  <c r="CH412" i="6"/>
  <c r="CI412" i="6"/>
  <c r="CJ412" i="6"/>
  <c r="CK412" i="6"/>
  <c r="CL412" i="6"/>
  <c r="CM412" i="6"/>
  <c r="CN412" i="6"/>
  <c r="CO412" i="6"/>
  <c r="CP412" i="6"/>
  <c r="CQ412" i="6"/>
  <c r="CR412" i="6"/>
  <c r="CS412" i="6"/>
  <c r="CT412" i="6"/>
  <c r="CU412" i="6"/>
  <c r="CV412" i="6"/>
  <c r="CB413" i="6"/>
  <c r="CC413" i="6"/>
  <c r="CD413" i="6"/>
  <c r="CE413" i="6"/>
  <c r="CF413" i="6"/>
  <c r="CG413" i="6"/>
  <c r="CH413" i="6"/>
  <c r="CI413" i="6"/>
  <c r="CJ413" i="6"/>
  <c r="CK413" i="6"/>
  <c r="CL413" i="6"/>
  <c r="CM413" i="6"/>
  <c r="CN413" i="6"/>
  <c r="CO413" i="6"/>
  <c r="CP413" i="6"/>
  <c r="CQ413" i="6"/>
  <c r="CR413" i="6"/>
  <c r="CS413" i="6"/>
  <c r="CT413" i="6"/>
  <c r="CU413" i="6"/>
  <c r="CV413" i="6"/>
  <c r="CB414" i="6"/>
  <c r="CC414" i="6"/>
  <c r="CD414" i="6"/>
  <c r="CE414" i="6"/>
  <c r="CF414" i="6"/>
  <c r="CG414" i="6"/>
  <c r="CH414" i="6"/>
  <c r="CI414" i="6"/>
  <c r="CJ414" i="6"/>
  <c r="CK414" i="6"/>
  <c r="CL414" i="6"/>
  <c r="CM414" i="6"/>
  <c r="CN414" i="6"/>
  <c r="CO414" i="6"/>
  <c r="CP414" i="6"/>
  <c r="CQ414" i="6"/>
  <c r="CR414" i="6"/>
  <c r="CS414" i="6"/>
  <c r="CT414" i="6"/>
  <c r="CU414" i="6"/>
  <c r="CV414" i="6"/>
  <c r="CB415" i="6"/>
  <c r="CC415" i="6"/>
  <c r="CD415" i="6"/>
  <c r="CE415" i="6"/>
  <c r="CF415" i="6"/>
  <c r="CG415" i="6"/>
  <c r="CH415" i="6"/>
  <c r="CI415" i="6"/>
  <c r="CJ415" i="6"/>
  <c r="CK415" i="6"/>
  <c r="CL415" i="6"/>
  <c r="CM415" i="6"/>
  <c r="CN415" i="6"/>
  <c r="CO415" i="6"/>
  <c r="CP415" i="6"/>
  <c r="CQ415" i="6"/>
  <c r="CR415" i="6"/>
  <c r="CS415" i="6"/>
  <c r="CT415" i="6"/>
  <c r="CU415" i="6"/>
  <c r="CV415" i="6"/>
  <c r="CB416" i="6"/>
  <c r="CC416" i="6"/>
  <c r="CD416" i="6"/>
  <c r="CE416" i="6"/>
  <c r="CF416" i="6"/>
  <c r="CG416" i="6"/>
  <c r="CH416" i="6"/>
  <c r="CI416" i="6"/>
  <c r="CJ416" i="6"/>
  <c r="CK416" i="6"/>
  <c r="CL416" i="6"/>
  <c r="CM416" i="6"/>
  <c r="CN416" i="6"/>
  <c r="CO416" i="6"/>
  <c r="CP416" i="6"/>
  <c r="CQ416" i="6"/>
  <c r="CR416" i="6"/>
  <c r="CS416" i="6"/>
  <c r="CT416" i="6"/>
  <c r="CU416" i="6"/>
  <c r="CV416" i="6"/>
  <c r="CB417" i="6"/>
  <c r="CC417" i="6"/>
  <c r="CD417" i="6"/>
  <c r="CE417" i="6"/>
  <c r="CF417" i="6"/>
  <c r="CG417" i="6"/>
  <c r="CH417" i="6"/>
  <c r="CI417" i="6"/>
  <c r="CJ417" i="6"/>
  <c r="CK417" i="6"/>
  <c r="CL417" i="6"/>
  <c r="CM417" i="6"/>
  <c r="CN417" i="6"/>
  <c r="CO417" i="6"/>
  <c r="CP417" i="6"/>
  <c r="CQ417" i="6"/>
  <c r="CR417" i="6"/>
  <c r="CS417" i="6"/>
  <c r="CT417" i="6"/>
  <c r="CU417" i="6"/>
  <c r="CV417" i="6"/>
  <c r="CB418" i="6"/>
  <c r="CC418" i="6"/>
  <c r="CD418" i="6"/>
  <c r="CE418" i="6"/>
  <c r="CF418" i="6"/>
  <c r="CG418" i="6"/>
  <c r="CH418" i="6"/>
  <c r="CI418" i="6"/>
  <c r="CJ418" i="6"/>
  <c r="CK418" i="6"/>
  <c r="CL418" i="6"/>
  <c r="CM418" i="6"/>
  <c r="CN418" i="6"/>
  <c r="CO418" i="6"/>
  <c r="CP418" i="6"/>
  <c r="CQ418" i="6"/>
  <c r="CR418" i="6"/>
  <c r="CS418" i="6"/>
  <c r="CT418" i="6"/>
  <c r="CU418" i="6"/>
  <c r="CV418" i="6"/>
  <c r="CB419" i="6"/>
  <c r="CC419" i="6"/>
  <c r="CD419" i="6"/>
  <c r="CE419" i="6"/>
  <c r="CF419" i="6"/>
  <c r="CG419" i="6"/>
  <c r="CH419" i="6"/>
  <c r="CI419" i="6"/>
  <c r="CJ419" i="6"/>
  <c r="CK419" i="6"/>
  <c r="CL419" i="6"/>
  <c r="CM419" i="6"/>
  <c r="CN419" i="6"/>
  <c r="CO419" i="6"/>
  <c r="CP419" i="6"/>
  <c r="CQ419" i="6"/>
  <c r="CR419" i="6"/>
  <c r="CS419" i="6"/>
  <c r="CT419" i="6"/>
  <c r="CU419" i="6"/>
  <c r="CV419" i="6"/>
  <c r="CB420" i="6"/>
  <c r="CC420" i="6"/>
  <c r="CD420" i="6"/>
  <c r="CE420" i="6"/>
  <c r="CF420" i="6"/>
  <c r="CG420" i="6"/>
  <c r="CH420" i="6"/>
  <c r="CI420" i="6"/>
  <c r="CJ420" i="6"/>
  <c r="CK420" i="6"/>
  <c r="CL420" i="6"/>
  <c r="CM420" i="6"/>
  <c r="CN420" i="6"/>
  <c r="CO420" i="6"/>
  <c r="CP420" i="6"/>
  <c r="CQ420" i="6"/>
  <c r="CR420" i="6"/>
  <c r="CS420" i="6"/>
  <c r="CT420" i="6"/>
  <c r="CU420" i="6"/>
  <c r="CV420" i="6"/>
  <c r="CB421" i="6"/>
  <c r="CC421" i="6"/>
  <c r="CD421" i="6"/>
  <c r="CE421" i="6"/>
  <c r="CF421" i="6"/>
  <c r="CG421" i="6"/>
  <c r="CH421" i="6"/>
  <c r="CI421" i="6"/>
  <c r="CJ421" i="6"/>
  <c r="CK421" i="6"/>
  <c r="CL421" i="6"/>
  <c r="CM421" i="6"/>
  <c r="CN421" i="6"/>
  <c r="CO421" i="6"/>
  <c r="CP421" i="6"/>
  <c r="CQ421" i="6"/>
  <c r="CR421" i="6"/>
  <c r="CS421" i="6"/>
  <c r="CT421" i="6"/>
  <c r="CU421" i="6"/>
  <c r="CV421" i="6"/>
  <c r="CB422" i="6"/>
  <c r="CC422" i="6"/>
  <c r="CD422" i="6"/>
  <c r="CE422" i="6"/>
  <c r="CF422" i="6"/>
  <c r="CG422" i="6"/>
  <c r="CH422" i="6"/>
  <c r="CI422" i="6"/>
  <c r="CJ422" i="6"/>
  <c r="CK422" i="6"/>
  <c r="CL422" i="6"/>
  <c r="CM422" i="6"/>
  <c r="CN422" i="6"/>
  <c r="CO422" i="6"/>
  <c r="CP422" i="6"/>
  <c r="CQ422" i="6"/>
  <c r="CR422" i="6"/>
  <c r="CS422" i="6"/>
  <c r="CT422" i="6"/>
  <c r="CU422" i="6"/>
  <c r="CV422" i="6"/>
  <c r="CB423" i="6"/>
  <c r="CC423" i="6"/>
  <c r="CD423" i="6"/>
  <c r="CE423" i="6"/>
  <c r="CF423" i="6"/>
  <c r="CG423" i="6"/>
  <c r="CH423" i="6"/>
  <c r="CI423" i="6"/>
  <c r="CJ423" i="6"/>
  <c r="CK423" i="6"/>
  <c r="CL423" i="6"/>
  <c r="CM423" i="6"/>
  <c r="CN423" i="6"/>
  <c r="CO423" i="6"/>
  <c r="CP423" i="6"/>
  <c r="CQ423" i="6"/>
  <c r="CR423" i="6"/>
  <c r="CS423" i="6"/>
  <c r="CT423" i="6"/>
  <c r="CU423" i="6"/>
  <c r="CV423" i="6"/>
  <c r="CB424" i="6"/>
  <c r="CC424" i="6"/>
  <c r="CD424" i="6"/>
  <c r="CE424" i="6"/>
  <c r="CF424" i="6"/>
  <c r="CG424" i="6"/>
  <c r="CH424" i="6"/>
  <c r="CI424" i="6"/>
  <c r="CJ424" i="6"/>
  <c r="CK424" i="6"/>
  <c r="CL424" i="6"/>
  <c r="CM424" i="6"/>
  <c r="CN424" i="6"/>
  <c r="CO424" i="6"/>
  <c r="CP424" i="6"/>
  <c r="CQ424" i="6"/>
  <c r="CR424" i="6"/>
  <c r="CS424" i="6"/>
  <c r="CT424" i="6"/>
  <c r="CU424" i="6"/>
  <c r="CV424" i="6"/>
  <c r="CB425" i="6"/>
  <c r="CC425" i="6"/>
  <c r="CD425" i="6"/>
  <c r="CE425" i="6"/>
  <c r="CF425" i="6"/>
  <c r="CG425" i="6"/>
  <c r="CH425" i="6"/>
  <c r="CI425" i="6"/>
  <c r="CJ425" i="6"/>
  <c r="CK425" i="6"/>
  <c r="CL425" i="6"/>
  <c r="CM425" i="6"/>
  <c r="CN425" i="6"/>
  <c r="CO425" i="6"/>
  <c r="CP425" i="6"/>
  <c r="CQ425" i="6"/>
  <c r="CR425" i="6"/>
  <c r="CS425" i="6"/>
  <c r="CT425" i="6"/>
  <c r="CU425" i="6"/>
  <c r="CV425" i="6"/>
  <c r="CB426" i="6"/>
  <c r="CC426" i="6"/>
  <c r="CD426" i="6"/>
  <c r="CE426" i="6"/>
  <c r="CF426" i="6"/>
  <c r="CG426" i="6"/>
  <c r="CH426" i="6"/>
  <c r="CI426" i="6"/>
  <c r="CJ426" i="6"/>
  <c r="CK426" i="6"/>
  <c r="CL426" i="6"/>
  <c r="CM426" i="6"/>
  <c r="CN426" i="6"/>
  <c r="CO426" i="6"/>
  <c r="CP426" i="6"/>
  <c r="CQ426" i="6"/>
  <c r="CR426" i="6"/>
  <c r="CS426" i="6"/>
  <c r="CT426" i="6"/>
  <c r="CU426" i="6"/>
  <c r="CV426" i="6"/>
  <c r="CB427" i="6"/>
  <c r="CC427" i="6"/>
  <c r="CD427" i="6"/>
  <c r="CE427" i="6"/>
  <c r="CF427" i="6"/>
  <c r="CG427" i="6"/>
  <c r="CH427" i="6"/>
  <c r="CI427" i="6"/>
  <c r="CJ427" i="6"/>
  <c r="CK427" i="6"/>
  <c r="CL427" i="6"/>
  <c r="CM427" i="6"/>
  <c r="CN427" i="6"/>
  <c r="CO427" i="6"/>
  <c r="CP427" i="6"/>
  <c r="CQ427" i="6"/>
  <c r="CR427" i="6"/>
  <c r="CS427" i="6"/>
  <c r="CT427" i="6"/>
  <c r="CU427" i="6"/>
  <c r="CV427" i="6"/>
  <c r="CB428" i="6"/>
  <c r="CC428" i="6"/>
  <c r="CD428" i="6"/>
  <c r="CE428" i="6"/>
  <c r="CF428" i="6"/>
  <c r="CG428" i="6"/>
  <c r="CH428" i="6"/>
  <c r="CI428" i="6"/>
  <c r="CJ428" i="6"/>
  <c r="CK428" i="6"/>
  <c r="CL428" i="6"/>
  <c r="CM428" i="6"/>
  <c r="CN428" i="6"/>
  <c r="CO428" i="6"/>
  <c r="CP428" i="6"/>
  <c r="CQ428" i="6"/>
  <c r="CR428" i="6"/>
  <c r="CS428" i="6"/>
  <c r="CT428" i="6"/>
  <c r="CU428" i="6"/>
  <c r="CV428" i="6"/>
  <c r="CB429" i="6"/>
  <c r="CC429" i="6"/>
  <c r="CD429" i="6"/>
  <c r="CE429" i="6"/>
  <c r="CF429" i="6"/>
  <c r="CG429" i="6"/>
  <c r="CH429" i="6"/>
  <c r="CI429" i="6"/>
  <c r="CJ429" i="6"/>
  <c r="CK429" i="6"/>
  <c r="CL429" i="6"/>
  <c r="CM429" i="6"/>
  <c r="CN429" i="6"/>
  <c r="CO429" i="6"/>
  <c r="CP429" i="6"/>
  <c r="CQ429" i="6"/>
  <c r="CR429" i="6"/>
  <c r="CS429" i="6"/>
  <c r="CT429" i="6"/>
  <c r="CU429" i="6"/>
  <c r="CV429" i="6"/>
  <c r="CB430" i="6"/>
  <c r="CC430" i="6"/>
  <c r="CD430" i="6"/>
  <c r="CE430" i="6"/>
  <c r="CF430" i="6"/>
  <c r="CG430" i="6"/>
  <c r="CH430" i="6"/>
  <c r="CI430" i="6"/>
  <c r="CJ430" i="6"/>
  <c r="CK430" i="6"/>
  <c r="CL430" i="6"/>
  <c r="CM430" i="6"/>
  <c r="CN430" i="6"/>
  <c r="CO430" i="6"/>
  <c r="CP430" i="6"/>
  <c r="CQ430" i="6"/>
  <c r="CR430" i="6"/>
  <c r="CS430" i="6"/>
  <c r="CT430" i="6"/>
  <c r="CU430" i="6"/>
  <c r="CV430" i="6"/>
  <c r="CB431" i="6"/>
  <c r="CC431" i="6"/>
  <c r="CD431" i="6"/>
  <c r="CE431" i="6"/>
  <c r="CF431" i="6"/>
  <c r="CG431" i="6"/>
  <c r="CH431" i="6"/>
  <c r="CI431" i="6"/>
  <c r="CJ431" i="6"/>
  <c r="CK431" i="6"/>
  <c r="CL431" i="6"/>
  <c r="CM431" i="6"/>
  <c r="CN431" i="6"/>
  <c r="CO431" i="6"/>
  <c r="CP431" i="6"/>
  <c r="CQ431" i="6"/>
  <c r="CR431" i="6"/>
  <c r="CS431" i="6"/>
  <c r="CT431" i="6"/>
  <c r="CU431" i="6"/>
  <c r="CV431" i="6"/>
  <c r="CB432" i="6"/>
  <c r="CC432" i="6"/>
  <c r="CD432" i="6"/>
  <c r="CE432" i="6"/>
  <c r="CF432" i="6"/>
  <c r="CG432" i="6"/>
  <c r="CH432" i="6"/>
  <c r="CI432" i="6"/>
  <c r="CJ432" i="6"/>
  <c r="CK432" i="6"/>
  <c r="CL432" i="6"/>
  <c r="CM432" i="6"/>
  <c r="CN432" i="6"/>
  <c r="CO432" i="6"/>
  <c r="CP432" i="6"/>
  <c r="CQ432" i="6"/>
  <c r="CR432" i="6"/>
  <c r="CS432" i="6"/>
  <c r="CT432" i="6"/>
  <c r="CU432" i="6"/>
  <c r="CV432" i="6"/>
  <c r="CB433" i="6"/>
  <c r="CC433" i="6"/>
  <c r="CD433" i="6"/>
  <c r="CE433" i="6"/>
  <c r="CF433" i="6"/>
  <c r="CG433" i="6"/>
  <c r="CH433" i="6"/>
  <c r="CI433" i="6"/>
  <c r="CJ433" i="6"/>
  <c r="CK433" i="6"/>
  <c r="CL433" i="6"/>
  <c r="CM433" i="6"/>
  <c r="CN433" i="6"/>
  <c r="CO433" i="6"/>
  <c r="CP433" i="6"/>
  <c r="CQ433" i="6"/>
  <c r="CR433" i="6"/>
  <c r="CS433" i="6"/>
  <c r="CT433" i="6"/>
  <c r="CU433" i="6"/>
  <c r="CV433" i="6"/>
  <c r="CB434" i="6"/>
  <c r="CC434" i="6"/>
  <c r="CD434" i="6"/>
  <c r="CE434" i="6"/>
  <c r="CF434" i="6"/>
  <c r="CG434" i="6"/>
  <c r="CH434" i="6"/>
  <c r="CI434" i="6"/>
  <c r="CJ434" i="6"/>
  <c r="CK434" i="6"/>
  <c r="CL434" i="6"/>
  <c r="CM434" i="6"/>
  <c r="CN434" i="6"/>
  <c r="CO434" i="6"/>
  <c r="CP434" i="6"/>
  <c r="CQ434" i="6"/>
  <c r="CR434" i="6"/>
  <c r="CS434" i="6"/>
  <c r="CT434" i="6"/>
  <c r="CU434" i="6"/>
  <c r="CV434" i="6"/>
  <c r="CB435" i="6"/>
  <c r="CC435" i="6"/>
  <c r="CD435" i="6"/>
  <c r="CE435" i="6"/>
  <c r="CF435" i="6"/>
  <c r="CG435" i="6"/>
  <c r="CH435" i="6"/>
  <c r="CI435" i="6"/>
  <c r="CJ435" i="6"/>
  <c r="CK435" i="6"/>
  <c r="CL435" i="6"/>
  <c r="CM435" i="6"/>
  <c r="CN435" i="6"/>
  <c r="CO435" i="6"/>
  <c r="CP435" i="6"/>
  <c r="CQ435" i="6"/>
  <c r="CR435" i="6"/>
  <c r="CS435" i="6"/>
  <c r="CT435" i="6"/>
  <c r="CU435" i="6"/>
  <c r="CV435" i="6"/>
  <c r="CB436" i="6"/>
  <c r="CC436" i="6"/>
  <c r="CD436" i="6"/>
  <c r="CE436" i="6"/>
  <c r="CF436" i="6"/>
  <c r="CG436" i="6"/>
  <c r="CH436" i="6"/>
  <c r="CI436" i="6"/>
  <c r="CJ436" i="6"/>
  <c r="CK436" i="6"/>
  <c r="CL436" i="6"/>
  <c r="CM436" i="6"/>
  <c r="CN436" i="6"/>
  <c r="CO436" i="6"/>
  <c r="CP436" i="6"/>
  <c r="CQ436" i="6"/>
  <c r="CR436" i="6"/>
  <c r="CS436" i="6"/>
  <c r="CT436" i="6"/>
  <c r="CU436" i="6"/>
  <c r="CV436" i="6"/>
  <c r="CB437" i="6"/>
  <c r="CC437" i="6"/>
  <c r="CD437" i="6"/>
  <c r="CE437" i="6"/>
  <c r="CF437" i="6"/>
  <c r="CG437" i="6"/>
  <c r="CH437" i="6"/>
  <c r="CI437" i="6"/>
  <c r="CJ437" i="6"/>
  <c r="CK437" i="6"/>
  <c r="CL437" i="6"/>
  <c r="CM437" i="6"/>
  <c r="CN437" i="6"/>
  <c r="CO437" i="6"/>
  <c r="CP437" i="6"/>
  <c r="CQ437" i="6"/>
  <c r="CR437" i="6"/>
  <c r="CS437" i="6"/>
  <c r="CT437" i="6"/>
  <c r="CU437" i="6"/>
  <c r="CV437" i="6"/>
  <c r="CB438" i="6"/>
  <c r="CC438" i="6"/>
  <c r="CD438" i="6"/>
  <c r="CE438" i="6"/>
  <c r="CF438" i="6"/>
  <c r="CG438" i="6"/>
  <c r="CH438" i="6"/>
  <c r="CI438" i="6"/>
  <c r="CJ438" i="6"/>
  <c r="CK438" i="6"/>
  <c r="CL438" i="6"/>
  <c r="CM438" i="6"/>
  <c r="CN438" i="6"/>
  <c r="CO438" i="6"/>
  <c r="CP438" i="6"/>
  <c r="CQ438" i="6"/>
  <c r="CR438" i="6"/>
  <c r="CS438" i="6"/>
  <c r="CT438" i="6"/>
  <c r="CU438" i="6"/>
  <c r="CV438" i="6"/>
  <c r="CB439" i="6"/>
  <c r="CC439" i="6"/>
  <c r="CD439" i="6"/>
  <c r="CE439" i="6"/>
  <c r="CF439" i="6"/>
  <c r="CG439" i="6"/>
  <c r="CH439" i="6"/>
  <c r="CI439" i="6"/>
  <c r="CJ439" i="6"/>
  <c r="CK439" i="6"/>
  <c r="CL439" i="6"/>
  <c r="CM439" i="6"/>
  <c r="CN439" i="6"/>
  <c r="CO439" i="6"/>
  <c r="CP439" i="6"/>
  <c r="CQ439" i="6"/>
  <c r="CR439" i="6"/>
  <c r="CS439" i="6"/>
  <c r="CT439" i="6"/>
  <c r="CU439" i="6"/>
  <c r="CV439" i="6"/>
  <c r="CB440" i="6"/>
  <c r="CC440" i="6"/>
  <c r="CD440" i="6"/>
  <c r="CE440" i="6"/>
  <c r="CF440" i="6"/>
  <c r="CG440" i="6"/>
  <c r="CH440" i="6"/>
  <c r="CI440" i="6"/>
  <c r="CJ440" i="6"/>
  <c r="CK440" i="6"/>
  <c r="CL440" i="6"/>
  <c r="CM440" i="6"/>
  <c r="CN440" i="6"/>
  <c r="CO440" i="6"/>
  <c r="CP440" i="6"/>
  <c r="CQ440" i="6"/>
  <c r="CR440" i="6"/>
  <c r="CS440" i="6"/>
  <c r="CT440" i="6"/>
  <c r="CU440" i="6"/>
  <c r="CV440" i="6"/>
  <c r="CB441" i="6"/>
  <c r="CC441" i="6"/>
  <c r="CD441" i="6"/>
  <c r="CE441" i="6"/>
  <c r="CF441" i="6"/>
  <c r="CG441" i="6"/>
  <c r="CH441" i="6"/>
  <c r="CI441" i="6"/>
  <c r="CJ441" i="6"/>
  <c r="CK441" i="6"/>
  <c r="CL441" i="6"/>
  <c r="CM441" i="6"/>
  <c r="CN441" i="6"/>
  <c r="CO441" i="6"/>
  <c r="CP441" i="6"/>
  <c r="CQ441" i="6"/>
  <c r="CR441" i="6"/>
  <c r="CS441" i="6"/>
  <c r="CT441" i="6"/>
  <c r="CU441" i="6"/>
  <c r="CV441" i="6"/>
  <c r="CB442" i="6"/>
  <c r="CC442" i="6"/>
  <c r="CD442" i="6"/>
  <c r="CE442" i="6"/>
  <c r="CF442" i="6"/>
  <c r="CG442" i="6"/>
  <c r="CH442" i="6"/>
  <c r="CI442" i="6"/>
  <c r="CJ442" i="6"/>
  <c r="CK442" i="6"/>
  <c r="CL442" i="6"/>
  <c r="CM442" i="6"/>
  <c r="CN442" i="6"/>
  <c r="CO442" i="6"/>
  <c r="CP442" i="6"/>
  <c r="CQ442" i="6"/>
  <c r="CR442" i="6"/>
  <c r="CS442" i="6"/>
  <c r="CT442" i="6"/>
  <c r="CU442" i="6"/>
  <c r="CV442" i="6"/>
  <c r="CB443" i="6"/>
  <c r="CC443" i="6"/>
  <c r="CD443" i="6"/>
  <c r="CE443" i="6"/>
  <c r="CF443" i="6"/>
  <c r="CG443" i="6"/>
  <c r="CH443" i="6"/>
  <c r="CI443" i="6"/>
  <c r="CJ443" i="6"/>
  <c r="CK443" i="6"/>
  <c r="CL443" i="6"/>
  <c r="CM443" i="6"/>
  <c r="CN443" i="6"/>
  <c r="CO443" i="6"/>
  <c r="CP443" i="6"/>
  <c r="CQ443" i="6"/>
  <c r="CR443" i="6"/>
  <c r="CS443" i="6"/>
  <c r="CT443" i="6"/>
  <c r="CU443" i="6"/>
  <c r="CV443" i="6"/>
  <c r="CB444" i="6"/>
  <c r="CC444" i="6"/>
  <c r="CD444" i="6"/>
  <c r="CE444" i="6"/>
  <c r="CF444" i="6"/>
  <c r="CG444" i="6"/>
  <c r="CH444" i="6"/>
  <c r="CI444" i="6"/>
  <c r="CJ444" i="6"/>
  <c r="CK444" i="6"/>
  <c r="CL444" i="6"/>
  <c r="CM444" i="6"/>
  <c r="CN444" i="6"/>
  <c r="CO444" i="6"/>
  <c r="CP444" i="6"/>
  <c r="CQ444" i="6"/>
  <c r="CR444" i="6"/>
  <c r="CS444" i="6"/>
  <c r="CT444" i="6"/>
  <c r="CU444" i="6"/>
  <c r="CV444" i="6"/>
  <c r="CB445" i="6"/>
  <c r="CC445" i="6"/>
  <c r="CD445" i="6"/>
  <c r="CE445" i="6"/>
  <c r="CF445" i="6"/>
  <c r="CG445" i="6"/>
  <c r="CH445" i="6"/>
  <c r="CI445" i="6"/>
  <c r="CJ445" i="6"/>
  <c r="CK445" i="6"/>
  <c r="CL445" i="6"/>
  <c r="CM445" i="6"/>
  <c r="CN445" i="6"/>
  <c r="CO445" i="6"/>
  <c r="CP445" i="6"/>
  <c r="CQ445" i="6"/>
  <c r="CR445" i="6"/>
  <c r="CS445" i="6"/>
  <c r="CT445" i="6"/>
  <c r="CU445" i="6"/>
  <c r="CV445" i="6"/>
  <c r="CB446" i="6"/>
  <c r="CC446" i="6"/>
  <c r="CD446" i="6"/>
  <c r="CE446" i="6"/>
  <c r="CF446" i="6"/>
  <c r="CG446" i="6"/>
  <c r="CH446" i="6"/>
  <c r="CI446" i="6"/>
  <c r="CJ446" i="6"/>
  <c r="CK446" i="6"/>
  <c r="CL446" i="6"/>
  <c r="CM446" i="6"/>
  <c r="CN446" i="6"/>
  <c r="CO446" i="6"/>
  <c r="CP446" i="6"/>
  <c r="CQ446" i="6"/>
  <c r="CR446" i="6"/>
  <c r="CS446" i="6"/>
  <c r="CT446" i="6"/>
  <c r="CU446" i="6"/>
  <c r="CV446" i="6"/>
  <c r="CB447" i="6"/>
  <c r="CC447" i="6"/>
  <c r="CD447" i="6"/>
  <c r="CE447" i="6"/>
  <c r="CF447" i="6"/>
  <c r="CG447" i="6"/>
  <c r="CH447" i="6"/>
  <c r="CI447" i="6"/>
  <c r="CJ447" i="6"/>
  <c r="CK447" i="6"/>
  <c r="CL447" i="6"/>
  <c r="CM447" i="6"/>
  <c r="CN447" i="6"/>
  <c r="CO447" i="6"/>
  <c r="CP447" i="6"/>
  <c r="CQ447" i="6"/>
  <c r="CR447" i="6"/>
  <c r="CS447" i="6"/>
  <c r="CT447" i="6"/>
  <c r="CU447" i="6"/>
  <c r="CV447" i="6"/>
  <c r="CB448" i="6"/>
  <c r="CC448" i="6"/>
  <c r="CD448" i="6"/>
  <c r="CE448" i="6"/>
  <c r="CF448" i="6"/>
  <c r="CG448" i="6"/>
  <c r="CH448" i="6"/>
  <c r="CI448" i="6"/>
  <c r="CJ448" i="6"/>
  <c r="CK448" i="6"/>
  <c r="CL448" i="6"/>
  <c r="CM448" i="6"/>
  <c r="CN448" i="6"/>
  <c r="CO448" i="6"/>
  <c r="CP448" i="6"/>
  <c r="CQ448" i="6"/>
  <c r="CR448" i="6"/>
  <c r="CS448" i="6"/>
  <c r="CT448" i="6"/>
  <c r="CU448" i="6"/>
  <c r="CV448" i="6"/>
  <c r="CB449" i="6"/>
  <c r="CC449" i="6"/>
  <c r="CD449" i="6"/>
  <c r="CE449" i="6"/>
  <c r="CF449" i="6"/>
  <c r="CG449" i="6"/>
  <c r="CH449" i="6"/>
  <c r="CI449" i="6"/>
  <c r="CJ449" i="6"/>
  <c r="CK449" i="6"/>
  <c r="CL449" i="6"/>
  <c r="CM449" i="6"/>
  <c r="CN449" i="6"/>
  <c r="CO449" i="6"/>
  <c r="CP449" i="6"/>
  <c r="CQ449" i="6"/>
  <c r="CR449" i="6"/>
  <c r="CS449" i="6"/>
  <c r="CT449" i="6"/>
  <c r="CU449" i="6"/>
  <c r="CV449" i="6"/>
  <c r="CB450" i="6"/>
  <c r="CC450" i="6"/>
  <c r="CD450" i="6"/>
  <c r="CE450" i="6"/>
  <c r="CF450" i="6"/>
  <c r="CG450" i="6"/>
  <c r="CH450" i="6"/>
  <c r="CI450" i="6"/>
  <c r="CJ450" i="6"/>
  <c r="CK450" i="6"/>
  <c r="CL450" i="6"/>
  <c r="CM450" i="6"/>
  <c r="CN450" i="6"/>
  <c r="CO450" i="6"/>
  <c r="CP450" i="6"/>
  <c r="CQ450" i="6"/>
  <c r="CR450" i="6"/>
  <c r="CS450" i="6"/>
  <c r="CT450" i="6"/>
  <c r="CU450" i="6"/>
  <c r="CV450" i="6"/>
  <c r="CB451" i="6"/>
  <c r="CC451" i="6"/>
  <c r="CD451" i="6"/>
  <c r="CE451" i="6"/>
  <c r="CF451" i="6"/>
  <c r="CG451" i="6"/>
  <c r="CH451" i="6"/>
  <c r="CI451" i="6"/>
  <c r="CJ451" i="6"/>
  <c r="CK451" i="6"/>
  <c r="CL451" i="6"/>
  <c r="CM451" i="6"/>
  <c r="CN451" i="6"/>
  <c r="CO451" i="6"/>
  <c r="CP451" i="6"/>
  <c r="CQ451" i="6"/>
  <c r="CR451" i="6"/>
  <c r="CS451" i="6"/>
  <c r="CT451" i="6"/>
  <c r="CU451" i="6"/>
  <c r="CV451" i="6"/>
  <c r="CB452" i="6"/>
  <c r="CC452" i="6"/>
  <c r="CD452" i="6"/>
  <c r="CE452" i="6"/>
  <c r="CF452" i="6"/>
  <c r="CG452" i="6"/>
  <c r="CH452" i="6"/>
  <c r="CI452" i="6"/>
  <c r="CJ452" i="6"/>
  <c r="CK452" i="6"/>
  <c r="CL452" i="6"/>
  <c r="CM452" i="6"/>
  <c r="CN452" i="6"/>
  <c r="CO452" i="6"/>
  <c r="CP452" i="6"/>
  <c r="CQ452" i="6"/>
  <c r="CR452" i="6"/>
  <c r="CS452" i="6"/>
  <c r="CT452" i="6"/>
  <c r="CU452" i="6"/>
  <c r="CV452" i="6"/>
  <c r="CB453" i="6"/>
  <c r="CC453" i="6"/>
  <c r="CD453" i="6"/>
  <c r="CE453" i="6"/>
  <c r="CF453" i="6"/>
  <c r="CG453" i="6"/>
  <c r="CH453" i="6"/>
  <c r="CI453" i="6"/>
  <c r="CJ453" i="6"/>
  <c r="CK453" i="6"/>
  <c r="CL453" i="6"/>
  <c r="CM453" i="6"/>
  <c r="CN453" i="6"/>
  <c r="CO453" i="6"/>
  <c r="CP453" i="6"/>
  <c r="CQ453" i="6"/>
  <c r="CR453" i="6"/>
  <c r="CS453" i="6"/>
  <c r="CT453" i="6"/>
  <c r="CU453" i="6"/>
  <c r="CV453" i="6"/>
  <c r="CB454" i="6"/>
  <c r="CC454" i="6"/>
  <c r="CD454" i="6"/>
  <c r="CE454" i="6"/>
  <c r="CF454" i="6"/>
  <c r="CG454" i="6"/>
  <c r="CH454" i="6"/>
  <c r="CI454" i="6"/>
  <c r="CJ454" i="6"/>
  <c r="CK454" i="6"/>
  <c r="CL454" i="6"/>
  <c r="CM454" i="6"/>
  <c r="CN454" i="6"/>
  <c r="CO454" i="6"/>
  <c r="CP454" i="6"/>
  <c r="CQ454" i="6"/>
  <c r="CR454" i="6"/>
  <c r="CS454" i="6"/>
  <c r="CT454" i="6"/>
  <c r="CU454" i="6"/>
  <c r="CV454" i="6"/>
  <c r="CB455" i="6"/>
  <c r="CC455" i="6"/>
  <c r="CD455" i="6"/>
  <c r="CE455" i="6"/>
  <c r="CF455" i="6"/>
  <c r="CG455" i="6"/>
  <c r="CH455" i="6"/>
  <c r="CI455" i="6"/>
  <c r="CJ455" i="6"/>
  <c r="CK455" i="6"/>
  <c r="CL455" i="6"/>
  <c r="CM455" i="6"/>
  <c r="CN455" i="6"/>
  <c r="CO455" i="6"/>
  <c r="CP455" i="6"/>
  <c r="CQ455" i="6"/>
  <c r="CR455" i="6"/>
  <c r="CS455" i="6"/>
  <c r="CT455" i="6"/>
  <c r="CU455" i="6"/>
  <c r="CV455" i="6"/>
  <c r="CB456" i="6"/>
  <c r="CC456" i="6"/>
  <c r="CD456" i="6"/>
  <c r="CE456" i="6"/>
  <c r="CF456" i="6"/>
  <c r="CG456" i="6"/>
  <c r="CH456" i="6"/>
  <c r="CI456" i="6"/>
  <c r="CJ456" i="6"/>
  <c r="CK456" i="6"/>
  <c r="CL456" i="6"/>
  <c r="CM456" i="6"/>
  <c r="CN456" i="6"/>
  <c r="CO456" i="6"/>
  <c r="CP456" i="6"/>
  <c r="CQ456" i="6"/>
  <c r="CR456" i="6"/>
  <c r="CS456" i="6"/>
  <c r="CT456" i="6"/>
  <c r="CU456" i="6"/>
  <c r="CV456" i="6"/>
  <c r="CB457" i="6"/>
  <c r="CC457" i="6"/>
  <c r="CD457" i="6"/>
  <c r="CE457" i="6"/>
  <c r="CF457" i="6"/>
  <c r="CG457" i="6"/>
  <c r="CH457" i="6"/>
  <c r="CI457" i="6"/>
  <c r="CJ457" i="6"/>
  <c r="CK457" i="6"/>
  <c r="CL457" i="6"/>
  <c r="CM457" i="6"/>
  <c r="CN457" i="6"/>
  <c r="CO457" i="6"/>
  <c r="CP457" i="6"/>
  <c r="CQ457" i="6"/>
  <c r="CR457" i="6"/>
  <c r="CS457" i="6"/>
  <c r="CT457" i="6"/>
  <c r="CU457" i="6"/>
  <c r="CV457" i="6"/>
  <c r="CB458" i="6"/>
  <c r="CC458" i="6"/>
  <c r="CD458" i="6"/>
  <c r="CE458" i="6"/>
  <c r="CF458" i="6"/>
  <c r="CG458" i="6"/>
  <c r="CH458" i="6"/>
  <c r="CI458" i="6"/>
  <c r="CJ458" i="6"/>
  <c r="CK458" i="6"/>
  <c r="CL458" i="6"/>
  <c r="CM458" i="6"/>
  <c r="CN458" i="6"/>
  <c r="CO458" i="6"/>
  <c r="CP458" i="6"/>
  <c r="CQ458" i="6"/>
  <c r="CR458" i="6"/>
  <c r="CS458" i="6"/>
  <c r="CT458" i="6"/>
  <c r="CU458" i="6"/>
  <c r="CV458" i="6"/>
  <c r="CB459" i="6"/>
  <c r="CC459" i="6"/>
  <c r="CD459" i="6"/>
  <c r="CE459" i="6"/>
  <c r="CF459" i="6"/>
  <c r="CG459" i="6"/>
  <c r="CH459" i="6"/>
  <c r="CI459" i="6"/>
  <c r="CJ459" i="6"/>
  <c r="CK459" i="6"/>
  <c r="CL459" i="6"/>
  <c r="CM459" i="6"/>
  <c r="CN459" i="6"/>
  <c r="CO459" i="6"/>
  <c r="CP459" i="6"/>
  <c r="CQ459" i="6"/>
  <c r="CR459" i="6"/>
  <c r="CS459" i="6"/>
  <c r="CT459" i="6"/>
  <c r="CU459" i="6"/>
  <c r="CV459" i="6"/>
  <c r="CB460" i="6"/>
  <c r="CC460" i="6"/>
  <c r="CD460" i="6"/>
  <c r="CE460" i="6"/>
  <c r="CF460" i="6"/>
  <c r="CG460" i="6"/>
  <c r="CH460" i="6"/>
  <c r="CI460" i="6"/>
  <c r="CJ460" i="6"/>
  <c r="CK460" i="6"/>
  <c r="CL460" i="6"/>
  <c r="CM460" i="6"/>
  <c r="CN460" i="6"/>
  <c r="CO460" i="6"/>
  <c r="CP460" i="6"/>
  <c r="CQ460" i="6"/>
  <c r="CR460" i="6"/>
  <c r="CS460" i="6"/>
  <c r="CT460" i="6"/>
  <c r="CU460" i="6"/>
  <c r="CV460" i="6"/>
  <c r="CB461" i="6"/>
  <c r="CC461" i="6"/>
  <c r="CD461" i="6"/>
  <c r="CE461" i="6"/>
  <c r="CF461" i="6"/>
  <c r="CG461" i="6"/>
  <c r="CH461" i="6"/>
  <c r="CI461" i="6"/>
  <c r="CJ461" i="6"/>
  <c r="CK461" i="6"/>
  <c r="CL461" i="6"/>
  <c r="CM461" i="6"/>
  <c r="CN461" i="6"/>
  <c r="CO461" i="6"/>
  <c r="CP461" i="6"/>
  <c r="CQ461" i="6"/>
  <c r="CR461" i="6"/>
  <c r="CS461" i="6"/>
  <c r="CT461" i="6"/>
  <c r="CU461" i="6"/>
  <c r="CV461" i="6"/>
  <c r="CB462" i="6"/>
  <c r="CC462" i="6"/>
  <c r="CD462" i="6"/>
  <c r="CE462" i="6"/>
  <c r="CF462" i="6"/>
  <c r="CG462" i="6"/>
  <c r="CH462" i="6"/>
  <c r="CI462" i="6"/>
  <c r="CJ462" i="6"/>
  <c r="CK462" i="6"/>
  <c r="CL462" i="6"/>
  <c r="CM462" i="6"/>
  <c r="CN462" i="6"/>
  <c r="CO462" i="6"/>
  <c r="CP462" i="6"/>
  <c r="CQ462" i="6"/>
  <c r="CR462" i="6"/>
  <c r="CS462" i="6"/>
  <c r="CT462" i="6"/>
  <c r="CU462" i="6"/>
  <c r="CV462" i="6"/>
  <c r="CB463" i="6"/>
  <c r="CC463" i="6"/>
  <c r="CD463" i="6"/>
  <c r="CE463" i="6"/>
  <c r="CF463" i="6"/>
  <c r="CG463" i="6"/>
  <c r="CH463" i="6"/>
  <c r="CI463" i="6"/>
  <c r="CJ463" i="6"/>
  <c r="CK463" i="6"/>
  <c r="CL463" i="6"/>
  <c r="CM463" i="6"/>
  <c r="CN463" i="6"/>
  <c r="CO463" i="6"/>
  <c r="CP463" i="6"/>
  <c r="CQ463" i="6"/>
  <c r="CR463" i="6"/>
  <c r="CS463" i="6"/>
  <c r="CT463" i="6"/>
  <c r="CU463" i="6"/>
  <c r="CV463" i="6"/>
  <c r="CB464" i="6"/>
  <c r="CC464" i="6"/>
  <c r="CD464" i="6"/>
  <c r="CE464" i="6"/>
  <c r="CF464" i="6"/>
  <c r="CG464" i="6"/>
  <c r="CH464" i="6"/>
  <c r="CI464" i="6"/>
  <c r="CJ464" i="6"/>
  <c r="CK464" i="6"/>
  <c r="CL464" i="6"/>
  <c r="CM464" i="6"/>
  <c r="CN464" i="6"/>
  <c r="CO464" i="6"/>
  <c r="CP464" i="6"/>
  <c r="CQ464" i="6"/>
  <c r="CR464" i="6"/>
  <c r="CS464" i="6"/>
  <c r="CT464" i="6"/>
  <c r="CU464" i="6"/>
  <c r="CV464" i="6"/>
  <c r="CB465" i="6"/>
  <c r="CC465" i="6"/>
  <c r="CD465" i="6"/>
  <c r="CE465" i="6"/>
  <c r="CF465" i="6"/>
  <c r="CG465" i="6"/>
  <c r="CH465" i="6"/>
  <c r="CI465" i="6"/>
  <c r="CJ465" i="6"/>
  <c r="CK465" i="6"/>
  <c r="CL465" i="6"/>
  <c r="CM465" i="6"/>
  <c r="CN465" i="6"/>
  <c r="CO465" i="6"/>
  <c r="CP465" i="6"/>
  <c r="CQ465" i="6"/>
  <c r="CR465" i="6"/>
  <c r="CS465" i="6"/>
  <c r="CT465" i="6"/>
  <c r="CU465" i="6"/>
  <c r="CV465" i="6"/>
  <c r="CB466" i="6"/>
  <c r="CC466" i="6"/>
  <c r="CD466" i="6"/>
  <c r="CE466" i="6"/>
  <c r="CF466" i="6"/>
  <c r="CG466" i="6"/>
  <c r="CH466" i="6"/>
  <c r="CI466" i="6"/>
  <c r="CJ466" i="6"/>
  <c r="CK466" i="6"/>
  <c r="CL466" i="6"/>
  <c r="CM466" i="6"/>
  <c r="CN466" i="6"/>
  <c r="CO466" i="6"/>
  <c r="CP466" i="6"/>
  <c r="CQ466" i="6"/>
  <c r="CR466" i="6"/>
  <c r="CS466" i="6"/>
  <c r="CT466" i="6"/>
  <c r="CU466" i="6"/>
  <c r="CV466" i="6"/>
  <c r="CB467" i="6"/>
  <c r="CC467" i="6"/>
  <c r="CD467" i="6"/>
  <c r="CE467" i="6"/>
  <c r="CF467" i="6"/>
  <c r="CG467" i="6"/>
  <c r="CH467" i="6"/>
  <c r="CI467" i="6"/>
  <c r="CJ467" i="6"/>
  <c r="CK467" i="6"/>
  <c r="CL467" i="6"/>
  <c r="CM467" i="6"/>
  <c r="CN467" i="6"/>
  <c r="CO467" i="6"/>
  <c r="CP467" i="6"/>
  <c r="CQ467" i="6"/>
  <c r="CR467" i="6"/>
  <c r="CS467" i="6"/>
  <c r="CT467" i="6"/>
  <c r="CU467" i="6"/>
  <c r="CV467" i="6"/>
  <c r="CB468" i="6"/>
  <c r="CC468" i="6"/>
  <c r="CD468" i="6"/>
  <c r="CE468" i="6"/>
  <c r="CF468" i="6"/>
  <c r="CG468" i="6"/>
  <c r="CH468" i="6"/>
  <c r="CI468" i="6"/>
  <c r="CJ468" i="6"/>
  <c r="CK468" i="6"/>
  <c r="CL468" i="6"/>
  <c r="CM468" i="6"/>
  <c r="CN468" i="6"/>
  <c r="CO468" i="6"/>
  <c r="CP468" i="6"/>
  <c r="CQ468" i="6"/>
  <c r="CR468" i="6"/>
  <c r="CS468" i="6"/>
  <c r="CT468" i="6"/>
  <c r="CU468" i="6"/>
  <c r="CV468" i="6"/>
  <c r="CB469" i="6"/>
  <c r="CC469" i="6"/>
  <c r="CD469" i="6"/>
  <c r="CE469" i="6"/>
  <c r="CF469" i="6"/>
  <c r="CG469" i="6"/>
  <c r="CH469" i="6"/>
  <c r="CI469" i="6"/>
  <c r="CJ469" i="6"/>
  <c r="CK469" i="6"/>
  <c r="CL469" i="6"/>
  <c r="CM469" i="6"/>
  <c r="CN469" i="6"/>
  <c r="CO469" i="6"/>
  <c r="CP469" i="6"/>
  <c r="CQ469" i="6"/>
  <c r="CR469" i="6"/>
  <c r="CS469" i="6"/>
  <c r="CT469" i="6"/>
  <c r="CU469" i="6"/>
  <c r="CV469" i="6"/>
  <c r="CB470" i="6"/>
  <c r="CC470" i="6"/>
  <c r="CD470" i="6"/>
  <c r="CE470" i="6"/>
  <c r="CF470" i="6"/>
  <c r="CG470" i="6"/>
  <c r="CH470" i="6"/>
  <c r="CI470" i="6"/>
  <c r="CJ470" i="6"/>
  <c r="CK470" i="6"/>
  <c r="CL470" i="6"/>
  <c r="CM470" i="6"/>
  <c r="CN470" i="6"/>
  <c r="CO470" i="6"/>
  <c r="CP470" i="6"/>
  <c r="CQ470" i="6"/>
  <c r="CR470" i="6"/>
  <c r="CS470" i="6"/>
  <c r="CT470" i="6"/>
  <c r="CU470" i="6"/>
  <c r="CV470" i="6"/>
  <c r="CB471" i="6"/>
  <c r="CC471" i="6"/>
  <c r="CD471" i="6"/>
  <c r="CE471" i="6"/>
  <c r="CF471" i="6"/>
  <c r="CG471" i="6"/>
  <c r="CH471" i="6"/>
  <c r="CI471" i="6"/>
  <c r="CJ471" i="6"/>
  <c r="CK471" i="6"/>
  <c r="CL471" i="6"/>
  <c r="CM471" i="6"/>
  <c r="CN471" i="6"/>
  <c r="CO471" i="6"/>
  <c r="CP471" i="6"/>
  <c r="CQ471" i="6"/>
  <c r="CR471" i="6"/>
  <c r="CS471" i="6"/>
  <c r="CT471" i="6"/>
  <c r="CU471" i="6"/>
  <c r="CV471" i="6"/>
  <c r="CB483" i="6"/>
  <c r="CC483" i="6"/>
  <c r="CD483" i="6"/>
  <c r="CE483" i="6"/>
  <c r="CF483" i="6"/>
  <c r="CG483" i="6"/>
  <c r="CH483" i="6"/>
  <c r="CI483" i="6"/>
  <c r="CJ483" i="6"/>
  <c r="CK483" i="6"/>
  <c r="CL483" i="6"/>
  <c r="CM483" i="6"/>
  <c r="CN483" i="6"/>
  <c r="CO483" i="6"/>
  <c r="CP483" i="6"/>
  <c r="CQ483" i="6"/>
  <c r="CR483" i="6"/>
  <c r="CS483" i="6"/>
  <c r="CT483" i="6"/>
  <c r="CU483" i="6"/>
  <c r="CV483" i="6"/>
  <c r="CB484" i="6"/>
  <c r="CC484" i="6"/>
  <c r="CD484" i="6"/>
  <c r="CE484" i="6"/>
  <c r="CF484" i="6"/>
  <c r="CG484" i="6"/>
  <c r="CH484" i="6"/>
  <c r="CI484" i="6"/>
  <c r="CJ484" i="6"/>
  <c r="CK484" i="6"/>
  <c r="CL484" i="6"/>
  <c r="CM484" i="6"/>
  <c r="CN484" i="6"/>
  <c r="CO484" i="6"/>
  <c r="CP484" i="6"/>
  <c r="CQ484" i="6"/>
  <c r="CR484" i="6"/>
  <c r="CS484" i="6"/>
  <c r="CT484" i="6"/>
  <c r="CU484" i="6"/>
  <c r="CV484" i="6"/>
  <c r="CB500" i="6"/>
  <c r="CC500" i="6"/>
  <c r="CD500" i="6"/>
  <c r="CE500" i="6"/>
  <c r="CF500" i="6"/>
  <c r="CG500" i="6"/>
  <c r="CH500" i="6"/>
  <c r="CI500" i="6"/>
  <c r="CJ500" i="6"/>
  <c r="CK500" i="6"/>
  <c r="CL500" i="6"/>
  <c r="CM500" i="6"/>
  <c r="CN500" i="6"/>
  <c r="CO500" i="6"/>
  <c r="CP500" i="6"/>
  <c r="CQ500" i="6"/>
  <c r="CR500" i="6"/>
  <c r="CS500" i="6"/>
  <c r="CT500" i="6"/>
  <c r="CU500" i="6"/>
  <c r="CV500" i="6"/>
  <c r="CB501" i="6"/>
  <c r="CC501" i="6"/>
  <c r="CD501" i="6"/>
  <c r="CE501" i="6"/>
  <c r="CF501" i="6"/>
  <c r="CG501" i="6"/>
  <c r="CH501" i="6"/>
  <c r="CI501" i="6"/>
  <c r="CJ501" i="6"/>
  <c r="CK501" i="6"/>
  <c r="CL501" i="6"/>
  <c r="CM501" i="6"/>
  <c r="CN501" i="6"/>
  <c r="CO501" i="6"/>
  <c r="CP501" i="6"/>
  <c r="CQ501" i="6"/>
  <c r="CR501" i="6"/>
  <c r="CS501" i="6"/>
  <c r="CT501" i="6"/>
  <c r="CU501" i="6"/>
  <c r="CV501" i="6"/>
  <c r="CB502" i="6"/>
  <c r="CC502" i="6"/>
  <c r="CD502" i="6"/>
  <c r="CE502" i="6"/>
  <c r="CF502" i="6"/>
  <c r="CG502" i="6"/>
  <c r="CH502" i="6"/>
  <c r="CI502" i="6"/>
  <c r="CJ502" i="6"/>
  <c r="CK502" i="6"/>
  <c r="CL502" i="6"/>
  <c r="CM502" i="6"/>
  <c r="CN502" i="6"/>
  <c r="CO502" i="6"/>
  <c r="CP502" i="6"/>
  <c r="CQ502" i="6"/>
  <c r="CR502" i="6"/>
  <c r="CS502" i="6"/>
  <c r="CT502" i="6"/>
  <c r="CU502" i="6"/>
  <c r="CV502" i="6"/>
  <c r="CB503" i="6"/>
  <c r="CC503" i="6"/>
  <c r="CD503" i="6"/>
  <c r="CE503" i="6"/>
  <c r="CF503" i="6"/>
  <c r="CG503" i="6"/>
  <c r="CH503" i="6"/>
  <c r="CI503" i="6"/>
  <c r="CJ503" i="6"/>
  <c r="CK503" i="6"/>
  <c r="CL503" i="6"/>
  <c r="CM503" i="6"/>
  <c r="CN503" i="6"/>
  <c r="CO503" i="6"/>
  <c r="CP503" i="6"/>
  <c r="CQ503" i="6"/>
  <c r="CR503" i="6"/>
  <c r="CS503" i="6"/>
  <c r="CT503" i="6"/>
  <c r="CU503" i="6"/>
  <c r="CV503" i="6"/>
  <c r="CB517" i="6"/>
  <c r="CC517" i="6"/>
  <c r="CD517" i="6"/>
  <c r="CE517" i="6"/>
  <c r="CF517" i="6"/>
  <c r="CG517" i="6"/>
  <c r="CH517" i="6"/>
  <c r="CI517" i="6"/>
  <c r="CJ517" i="6"/>
  <c r="CK517" i="6"/>
  <c r="CL517" i="6"/>
  <c r="CM517" i="6"/>
  <c r="CN517" i="6"/>
  <c r="CO517" i="6"/>
  <c r="CP517" i="6"/>
  <c r="CQ517" i="6"/>
  <c r="CR517" i="6"/>
  <c r="CS517" i="6"/>
  <c r="CT517" i="6"/>
  <c r="CU517" i="6"/>
  <c r="CV517" i="6"/>
  <c r="CB518" i="6"/>
  <c r="CC518" i="6"/>
  <c r="CD518" i="6"/>
  <c r="CE518" i="6"/>
  <c r="CF518" i="6"/>
  <c r="CG518" i="6"/>
  <c r="CH518" i="6"/>
  <c r="CI518" i="6"/>
  <c r="CJ518" i="6"/>
  <c r="CK518" i="6"/>
  <c r="CL518" i="6"/>
  <c r="CM518" i="6"/>
  <c r="CN518" i="6"/>
  <c r="CO518" i="6"/>
  <c r="CP518" i="6"/>
  <c r="CQ518" i="6"/>
  <c r="CR518" i="6"/>
  <c r="CS518" i="6"/>
  <c r="CT518" i="6"/>
  <c r="CU518" i="6"/>
  <c r="CV518" i="6"/>
  <c r="CB534" i="6"/>
  <c r="CC534" i="6"/>
  <c r="CD534" i="6"/>
  <c r="CE534" i="6"/>
  <c r="CF534" i="6"/>
  <c r="CG534" i="6"/>
  <c r="CH534" i="6"/>
  <c r="CI534" i="6"/>
  <c r="CJ534" i="6"/>
  <c r="CK534" i="6"/>
  <c r="CL534" i="6"/>
  <c r="CM534" i="6"/>
  <c r="CN534" i="6"/>
  <c r="CO534" i="6"/>
  <c r="CP534" i="6"/>
  <c r="CQ534" i="6"/>
  <c r="CR534" i="6"/>
  <c r="CS534" i="6"/>
  <c r="CT534" i="6"/>
  <c r="CU534" i="6"/>
  <c r="CV534" i="6"/>
  <c r="CB535" i="6"/>
  <c r="CC535" i="6"/>
  <c r="CD535" i="6"/>
  <c r="CE535" i="6"/>
  <c r="CF535" i="6"/>
  <c r="CG535" i="6"/>
  <c r="CH535" i="6"/>
  <c r="CI535" i="6"/>
  <c r="CJ535" i="6"/>
  <c r="CK535" i="6"/>
  <c r="CL535" i="6"/>
  <c r="CM535" i="6"/>
  <c r="CN535" i="6"/>
  <c r="CO535" i="6"/>
  <c r="CP535" i="6"/>
  <c r="CQ535" i="6"/>
  <c r="CR535" i="6"/>
  <c r="CS535" i="6"/>
  <c r="CT535" i="6"/>
  <c r="CU535" i="6"/>
  <c r="CV535" i="6"/>
  <c r="CB536" i="6"/>
  <c r="CC536" i="6"/>
  <c r="CD536" i="6"/>
  <c r="CE536" i="6"/>
  <c r="CF536" i="6"/>
  <c r="CG536" i="6"/>
  <c r="CH536" i="6"/>
  <c r="CI536" i="6"/>
  <c r="CJ536" i="6"/>
  <c r="CK536" i="6"/>
  <c r="CL536" i="6"/>
  <c r="CM536" i="6"/>
  <c r="CN536" i="6"/>
  <c r="CO536" i="6"/>
  <c r="CP536" i="6"/>
  <c r="CQ536" i="6"/>
  <c r="CR536" i="6"/>
  <c r="CS536" i="6"/>
  <c r="CT536" i="6"/>
  <c r="CU536" i="6"/>
  <c r="CV536" i="6"/>
  <c r="CB537" i="6"/>
  <c r="CC537" i="6"/>
  <c r="CD537" i="6"/>
  <c r="CE537" i="6"/>
  <c r="CF537" i="6"/>
  <c r="CG537" i="6"/>
  <c r="CH537" i="6"/>
  <c r="CI537" i="6"/>
  <c r="CJ537" i="6"/>
  <c r="CK537" i="6"/>
  <c r="CL537" i="6"/>
  <c r="CM537" i="6"/>
  <c r="CN537" i="6"/>
  <c r="CO537" i="6"/>
  <c r="CP537" i="6"/>
  <c r="CQ537" i="6"/>
  <c r="CR537" i="6"/>
  <c r="CS537" i="6"/>
  <c r="CT537" i="6"/>
  <c r="CU537" i="6"/>
  <c r="CV537" i="6"/>
  <c r="CB538" i="6"/>
  <c r="CC538" i="6"/>
  <c r="CD538" i="6"/>
  <c r="CE538" i="6"/>
  <c r="CF538" i="6"/>
  <c r="CG538" i="6"/>
  <c r="CH538" i="6"/>
  <c r="CI538" i="6"/>
  <c r="CJ538" i="6"/>
  <c r="CK538" i="6"/>
  <c r="CL538" i="6"/>
  <c r="CM538" i="6"/>
  <c r="CN538" i="6"/>
  <c r="CO538" i="6"/>
  <c r="CP538" i="6"/>
  <c r="CQ538" i="6"/>
  <c r="CR538" i="6"/>
  <c r="CS538" i="6"/>
  <c r="CT538" i="6"/>
  <c r="CU538" i="6"/>
  <c r="CV538" i="6"/>
  <c r="CB539" i="6"/>
  <c r="CC539" i="6"/>
  <c r="CD539" i="6"/>
  <c r="CE539" i="6"/>
  <c r="CF539" i="6"/>
  <c r="CG539" i="6"/>
  <c r="CH539" i="6"/>
  <c r="CI539" i="6"/>
  <c r="CJ539" i="6"/>
  <c r="CK539" i="6"/>
  <c r="CL539" i="6"/>
  <c r="CM539" i="6"/>
  <c r="CN539" i="6"/>
  <c r="CO539" i="6"/>
  <c r="CP539" i="6"/>
  <c r="CQ539" i="6"/>
  <c r="CR539" i="6"/>
  <c r="CS539" i="6"/>
  <c r="CT539" i="6"/>
  <c r="CU539" i="6"/>
  <c r="CV539" i="6"/>
  <c r="CB540" i="6"/>
  <c r="CC540" i="6"/>
  <c r="CD540" i="6"/>
  <c r="CE540" i="6"/>
  <c r="CF540" i="6"/>
  <c r="CG540" i="6"/>
  <c r="CH540" i="6"/>
  <c r="CI540" i="6"/>
  <c r="CJ540" i="6"/>
  <c r="CK540" i="6"/>
  <c r="CL540" i="6"/>
  <c r="CM540" i="6"/>
  <c r="CN540" i="6"/>
  <c r="CO540" i="6"/>
  <c r="CP540" i="6"/>
  <c r="CQ540" i="6"/>
  <c r="CR540" i="6"/>
  <c r="CS540" i="6"/>
  <c r="CT540" i="6"/>
  <c r="CU540" i="6"/>
  <c r="CV540" i="6"/>
  <c r="CB541" i="6"/>
  <c r="CC541" i="6"/>
  <c r="CD541" i="6"/>
  <c r="CE541" i="6"/>
  <c r="CF541" i="6"/>
  <c r="CG541" i="6"/>
  <c r="CH541" i="6"/>
  <c r="CI541" i="6"/>
  <c r="CJ541" i="6"/>
  <c r="CK541" i="6"/>
  <c r="CL541" i="6"/>
  <c r="CM541" i="6"/>
  <c r="CN541" i="6"/>
  <c r="CO541" i="6"/>
  <c r="CP541" i="6"/>
  <c r="CQ541" i="6"/>
  <c r="CR541" i="6"/>
  <c r="CS541" i="6"/>
  <c r="CT541" i="6"/>
  <c r="CU541" i="6"/>
  <c r="CV541" i="6"/>
  <c r="CB542" i="6"/>
  <c r="CC542" i="6"/>
  <c r="CD542" i="6"/>
  <c r="CE542" i="6"/>
  <c r="CF542" i="6"/>
  <c r="CG542" i="6"/>
  <c r="CH542" i="6"/>
  <c r="CI542" i="6"/>
  <c r="CJ542" i="6"/>
  <c r="CK542" i="6"/>
  <c r="CL542" i="6"/>
  <c r="CM542" i="6"/>
  <c r="CN542" i="6"/>
  <c r="CO542" i="6"/>
  <c r="CP542" i="6"/>
  <c r="CQ542" i="6"/>
  <c r="CR542" i="6"/>
  <c r="CS542" i="6"/>
  <c r="CT542" i="6"/>
  <c r="CU542" i="6"/>
  <c r="CV542" i="6"/>
  <c r="CB543" i="6"/>
  <c r="CC543" i="6"/>
  <c r="CD543" i="6"/>
  <c r="CE543" i="6"/>
  <c r="CF543" i="6"/>
  <c r="CG543" i="6"/>
  <c r="CH543" i="6"/>
  <c r="CI543" i="6"/>
  <c r="CJ543" i="6"/>
  <c r="CK543" i="6"/>
  <c r="CL543" i="6"/>
  <c r="CM543" i="6"/>
  <c r="CN543" i="6"/>
  <c r="CO543" i="6"/>
  <c r="CP543" i="6"/>
  <c r="CQ543" i="6"/>
  <c r="CR543" i="6"/>
  <c r="CS543" i="6"/>
  <c r="CT543" i="6"/>
  <c r="CU543" i="6"/>
  <c r="CV543" i="6"/>
  <c r="CB544" i="6"/>
  <c r="CC544" i="6"/>
  <c r="CD544" i="6"/>
  <c r="CE544" i="6"/>
  <c r="CF544" i="6"/>
  <c r="CG544" i="6"/>
  <c r="CH544" i="6"/>
  <c r="CI544" i="6"/>
  <c r="CJ544" i="6"/>
  <c r="CK544" i="6"/>
  <c r="CL544" i="6"/>
  <c r="CM544" i="6"/>
  <c r="CN544" i="6"/>
  <c r="CO544" i="6"/>
  <c r="CP544" i="6"/>
  <c r="CQ544" i="6"/>
  <c r="CR544" i="6"/>
  <c r="CS544" i="6"/>
  <c r="CT544" i="6"/>
  <c r="CU544" i="6"/>
  <c r="CV544" i="6"/>
  <c r="CB561" i="6"/>
  <c r="CC561" i="6"/>
  <c r="CD561" i="6"/>
  <c r="CE561" i="6"/>
  <c r="CF561" i="6"/>
  <c r="CG561" i="6"/>
  <c r="CH561" i="6"/>
  <c r="CI561" i="6"/>
  <c r="CJ561" i="6"/>
  <c r="CK561" i="6"/>
  <c r="CL561" i="6"/>
  <c r="CM561" i="6"/>
  <c r="CN561" i="6"/>
  <c r="CO561" i="6"/>
  <c r="CP561" i="6"/>
  <c r="CQ561" i="6"/>
  <c r="CR561" i="6"/>
  <c r="CS561" i="6"/>
  <c r="CT561" i="6"/>
  <c r="CU561" i="6"/>
  <c r="CV561" i="6"/>
  <c r="CB562" i="6"/>
  <c r="CC562" i="6"/>
  <c r="CD562" i="6"/>
  <c r="CE562" i="6"/>
  <c r="CF562" i="6"/>
  <c r="CG562" i="6"/>
  <c r="CH562" i="6"/>
  <c r="CI562" i="6"/>
  <c r="CJ562" i="6"/>
  <c r="CK562" i="6"/>
  <c r="CL562" i="6"/>
  <c r="CM562" i="6"/>
  <c r="CN562" i="6"/>
  <c r="CO562" i="6"/>
  <c r="CP562" i="6"/>
  <c r="CQ562" i="6"/>
  <c r="CR562" i="6"/>
  <c r="CS562" i="6"/>
  <c r="CT562" i="6"/>
  <c r="CU562" i="6"/>
  <c r="CV562" i="6"/>
  <c r="CB563" i="6"/>
  <c r="CC563" i="6"/>
  <c r="CD563" i="6"/>
  <c r="CE563" i="6"/>
  <c r="CF563" i="6"/>
  <c r="CG563" i="6"/>
  <c r="CH563" i="6"/>
  <c r="CI563" i="6"/>
  <c r="CJ563" i="6"/>
  <c r="CK563" i="6"/>
  <c r="CL563" i="6"/>
  <c r="CM563" i="6"/>
  <c r="CN563" i="6"/>
  <c r="CO563" i="6"/>
  <c r="CP563" i="6"/>
  <c r="CQ563" i="6"/>
  <c r="CR563" i="6"/>
  <c r="CS563" i="6"/>
  <c r="CT563" i="6"/>
  <c r="CU563" i="6"/>
  <c r="CV563" i="6"/>
  <c r="CB564" i="6"/>
  <c r="CC564" i="6"/>
  <c r="CD564" i="6"/>
  <c r="CE564" i="6"/>
  <c r="CF564" i="6"/>
  <c r="CG564" i="6"/>
  <c r="CH564" i="6"/>
  <c r="CI564" i="6"/>
  <c r="CJ564" i="6"/>
  <c r="CK564" i="6"/>
  <c r="CL564" i="6"/>
  <c r="CM564" i="6"/>
  <c r="CN564" i="6"/>
  <c r="CO564" i="6"/>
  <c r="CP564" i="6"/>
  <c r="CQ564" i="6"/>
  <c r="CR564" i="6"/>
  <c r="CS564" i="6"/>
  <c r="CT564" i="6"/>
  <c r="CU564" i="6"/>
  <c r="CV564" i="6"/>
  <c r="CB565" i="6"/>
  <c r="CC565" i="6"/>
  <c r="CD565" i="6"/>
  <c r="CE565" i="6"/>
  <c r="CF565" i="6"/>
  <c r="CG565" i="6"/>
  <c r="CH565" i="6"/>
  <c r="CI565" i="6"/>
  <c r="CJ565" i="6"/>
  <c r="CK565" i="6"/>
  <c r="CL565" i="6"/>
  <c r="CM565" i="6"/>
  <c r="CN565" i="6"/>
  <c r="CO565" i="6"/>
  <c r="CP565" i="6"/>
  <c r="CQ565" i="6"/>
  <c r="CR565" i="6"/>
  <c r="CS565" i="6"/>
  <c r="CT565" i="6"/>
  <c r="CU565" i="6"/>
  <c r="CV565" i="6"/>
  <c r="CB566" i="6"/>
  <c r="CC566" i="6"/>
  <c r="CD566" i="6"/>
  <c r="CE566" i="6"/>
  <c r="CF566" i="6"/>
  <c r="CG566" i="6"/>
  <c r="CH566" i="6"/>
  <c r="CI566" i="6"/>
  <c r="CJ566" i="6"/>
  <c r="CK566" i="6"/>
  <c r="CL566" i="6"/>
  <c r="CM566" i="6"/>
  <c r="CN566" i="6"/>
  <c r="CO566" i="6"/>
  <c r="CP566" i="6"/>
  <c r="CQ566" i="6"/>
  <c r="CR566" i="6"/>
  <c r="CS566" i="6"/>
  <c r="CT566" i="6"/>
  <c r="CU566" i="6"/>
  <c r="CV566" i="6"/>
  <c r="CB567" i="6"/>
  <c r="CC567" i="6"/>
  <c r="CD567" i="6"/>
  <c r="CE567" i="6"/>
  <c r="CF567" i="6"/>
  <c r="CG567" i="6"/>
  <c r="CH567" i="6"/>
  <c r="CI567" i="6"/>
  <c r="CJ567" i="6"/>
  <c r="CK567" i="6"/>
  <c r="CL567" i="6"/>
  <c r="CM567" i="6"/>
  <c r="CN567" i="6"/>
  <c r="CO567" i="6"/>
  <c r="CP567" i="6"/>
  <c r="CQ567" i="6"/>
  <c r="CR567" i="6"/>
  <c r="CS567" i="6"/>
  <c r="CT567" i="6"/>
  <c r="CU567" i="6"/>
  <c r="CV567" i="6"/>
  <c r="CB568" i="6"/>
  <c r="CC568" i="6"/>
  <c r="CD568" i="6"/>
  <c r="CE568" i="6"/>
  <c r="CF568" i="6"/>
  <c r="CG568" i="6"/>
  <c r="CH568" i="6"/>
  <c r="CI568" i="6"/>
  <c r="CJ568" i="6"/>
  <c r="CK568" i="6"/>
  <c r="CL568" i="6"/>
  <c r="CM568" i="6"/>
  <c r="CN568" i="6"/>
  <c r="CO568" i="6"/>
  <c r="CP568" i="6"/>
  <c r="CQ568" i="6"/>
  <c r="CR568" i="6"/>
  <c r="CS568" i="6"/>
  <c r="CT568" i="6"/>
  <c r="CU568" i="6"/>
  <c r="CV568" i="6"/>
  <c r="CB569" i="6"/>
  <c r="CC569" i="6"/>
  <c r="CD569" i="6"/>
  <c r="CE569" i="6"/>
  <c r="CF569" i="6"/>
  <c r="CG569" i="6"/>
  <c r="CH569" i="6"/>
  <c r="CI569" i="6"/>
  <c r="CJ569" i="6"/>
  <c r="CK569" i="6"/>
  <c r="CL569" i="6"/>
  <c r="CM569" i="6"/>
  <c r="CN569" i="6"/>
  <c r="CO569" i="6"/>
  <c r="CP569" i="6"/>
  <c r="CQ569" i="6"/>
  <c r="CR569" i="6"/>
  <c r="CS569" i="6"/>
  <c r="CT569" i="6"/>
  <c r="CU569" i="6"/>
  <c r="CV569" i="6"/>
  <c r="CB570" i="6"/>
  <c r="CC570" i="6"/>
  <c r="CD570" i="6"/>
  <c r="CE570" i="6"/>
  <c r="CF570" i="6"/>
  <c r="CG570" i="6"/>
  <c r="CH570" i="6"/>
  <c r="CI570" i="6"/>
  <c r="CJ570" i="6"/>
  <c r="CK570" i="6"/>
  <c r="CL570" i="6"/>
  <c r="CM570" i="6"/>
  <c r="CN570" i="6"/>
  <c r="CO570" i="6"/>
  <c r="CP570" i="6"/>
  <c r="CQ570" i="6"/>
  <c r="CR570" i="6"/>
  <c r="CS570" i="6"/>
  <c r="CT570" i="6"/>
  <c r="CU570" i="6"/>
  <c r="CV570" i="6"/>
  <c r="CB571" i="6"/>
  <c r="CC571" i="6"/>
  <c r="CD571" i="6"/>
  <c r="CE571" i="6"/>
  <c r="CF571" i="6"/>
  <c r="CG571" i="6"/>
  <c r="CH571" i="6"/>
  <c r="CI571" i="6"/>
  <c r="CJ571" i="6"/>
  <c r="CK571" i="6"/>
  <c r="CL571" i="6"/>
  <c r="CM571" i="6"/>
  <c r="CN571" i="6"/>
  <c r="CO571" i="6"/>
  <c r="CP571" i="6"/>
  <c r="CQ571" i="6"/>
  <c r="CR571" i="6"/>
  <c r="CS571" i="6"/>
  <c r="CT571" i="6"/>
  <c r="CU571" i="6"/>
  <c r="CV571" i="6"/>
  <c r="CB572" i="6"/>
  <c r="CC572" i="6"/>
  <c r="CD572" i="6"/>
  <c r="CE572" i="6"/>
  <c r="CF572" i="6"/>
  <c r="CG572" i="6"/>
  <c r="CH572" i="6"/>
  <c r="CI572" i="6"/>
  <c r="CJ572" i="6"/>
  <c r="CK572" i="6"/>
  <c r="CL572" i="6"/>
  <c r="CM572" i="6"/>
  <c r="CN572" i="6"/>
  <c r="CO572" i="6"/>
  <c r="CP572" i="6"/>
  <c r="CQ572" i="6"/>
  <c r="CR572" i="6"/>
  <c r="CS572" i="6"/>
  <c r="CT572" i="6"/>
  <c r="CU572" i="6"/>
  <c r="CV572" i="6"/>
  <c r="CB573" i="6"/>
  <c r="CC573" i="6"/>
  <c r="CD573" i="6"/>
  <c r="CE573" i="6"/>
  <c r="CF573" i="6"/>
  <c r="CG573" i="6"/>
  <c r="CH573" i="6"/>
  <c r="CI573" i="6"/>
  <c r="CJ573" i="6"/>
  <c r="CK573" i="6"/>
  <c r="CL573" i="6"/>
  <c r="CM573" i="6"/>
  <c r="CN573" i="6"/>
  <c r="CO573" i="6"/>
  <c r="CP573" i="6"/>
  <c r="CQ573" i="6"/>
  <c r="CR573" i="6"/>
  <c r="CS573" i="6"/>
  <c r="CT573" i="6"/>
  <c r="CU573" i="6"/>
  <c r="CV573" i="6"/>
  <c r="CB574" i="6"/>
  <c r="CC574" i="6"/>
  <c r="CD574" i="6"/>
  <c r="CE574" i="6"/>
  <c r="CF574" i="6"/>
  <c r="CG574" i="6"/>
  <c r="CH574" i="6"/>
  <c r="CI574" i="6"/>
  <c r="CJ574" i="6"/>
  <c r="CK574" i="6"/>
  <c r="CL574" i="6"/>
  <c r="CM574" i="6"/>
  <c r="CN574" i="6"/>
  <c r="CO574" i="6"/>
  <c r="CP574" i="6"/>
  <c r="CQ574" i="6"/>
  <c r="CR574" i="6"/>
  <c r="CS574" i="6"/>
  <c r="CT574" i="6"/>
  <c r="CU574" i="6"/>
  <c r="CV574" i="6"/>
  <c r="CB582" i="6"/>
  <c r="CC582" i="6"/>
  <c r="CD582" i="6"/>
  <c r="CE582" i="6"/>
  <c r="CF582" i="6"/>
  <c r="CG582" i="6"/>
  <c r="CH582" i="6"/>
  <c r="CI582" i="6"/>
  <c r="CJ582" i="6"/>
  <c r="CK582" i="6"/>
  <c r="CL582" i="6"/>
  <c r="CM582" i="6"/>
  <c r="CN582" i="6"/>
  <c r="CO582" i="6"/>
  <c r="CP582" i="6"/>
  <c r="CQ582" i="6"/>
  <c r="CR582" i="6"/>
  <c r="CS582" i="6"/>
  <c r="CT582" i="6"/>
  <c r="CU582" i="6"/>
  <c r="CV582" i="6"/>
  <c r="CB583" i="6"/>
  <c r="CC583" i="6"/>
  <c r="CD583" i="6"/>
  <c r="CE583" i="6"/>
  <c r="CF583" i="6"/>
  <c r="CG583" i="6"/>
  <c r="CH583" i="6"/>
  <c r="CI583" i="6"/>
  <c r="CJ583" i="6"/>
  <c r="CK583" i="6"/>
  <c r="CL583" i="6"/>
  <c r="CM583" i="6"/>
  <c r="CN583" i="6"/>
  <c r="CO583" i="6"/>
  <c r="CP583" i="6"/>
  <c r="CQ583" i="6"/>
  <c r="CR583" i="6"/>
  <c r="CS583" i="6"/>
  <c r="CT583" i="6"/>
  <c r="CU583" i="6"/>
  <c r="CV583" i="6"/>
  <c r="CB584" i="6"/>
  <c r="CC584" i="6"/>
  <c r="CD584" i="6"/>
  <c r="CE584" i="6"/>
  <c r="CF584" i="6"/>
  <c r="CG584" i="6"/>
  <c r="CH584" i="6"/>
  <c r="CI584" i="6"/>
  <c r="CJ584" i="6"/>
  <c r="CK584" i="6"/>
  <c r="CL584" i="6"/>
  <c r="CM584" i="6"/>
  <c r="CN584" i="6"/>
  <c r="CO584" i="6"/>
  <c r="CP584" i="6"/>
  <c r="CQ584" i="6"/>
  <c r="CR584" i="6"/>
  <c r="CS584" i="6"/>
  <c r="CT584" i="6"/>
  <c r="CU584" i="6"/>
  <c r="CV584" i="6"/>
  <c r="CB585" i="6"/>
  <c r="CC585" i="6"/>
  <c r="CD585" i="6"/>
  <c r="CE585" i="6"/>
  <c r="CF585" i="6"/>
  <c r="CG585" i="6"/>
  <c r="CH585" i="6"/>
  <c r="CI585" i="6"/>
  <c r="CJ585" i="6"/>
  <c r="CK585" i="6"/>
  <c r="CL585" i="6"/>
  <c r="CM585" i="6"/>
  <c r="CN585" i="6"/>
  <c r="CO585" i="6"/>
  <c r="CP585" i="6"/>
  <c r="CQ585" i="6"/>
  <c r="CR585" i="6"/>
  <c r="CS585" i="6"/>
  <c r="CT585" i="6"/>
  <c r="CU585" i="6"/>
  <c r="CV585" i="6"/>
  <c r="CB587" i="6"/>
  <c r="CC587" i="6"/>
  <c r="CD587" i="6"/>
  <c r="CE587" i="6"/>
  <c r="CF587" i="6"/>
  <c r="CG587" i="6"/>
  <c r="CH587" i="6"/>
  <c r="CI587" i="6"/>
  <c r="CJ587" i="6"/>
  <c r="CK587" i="6"/>
  <c r="CL587" i="6"/>
  <c r="CM587" i="6"/>
  <c r="CN587" i="6"/>
  <c r="CO587" i="6"/>
  <c r="CP587" i="6"/>
  <c r="CQ587" i="6"/>
  <c r="CR587" i="6"/>
  <c r="CS587" i="6"/>
  <c r="CT587" i="6"/>
  <c r="CU587" i="6"/>
  <c r="CV587" i="6"/>
  <c r="CB596" i="6"/>
  <c r="CC596" i="6"/>
  <c r="CD596" i="6"/>
  <c r="CE596" i="6"/>
  <c r="CF596" i="6"/>
  <c r="CG596" i="6"/>
  <c r="CH596" i="6"/>
  <c r="CI596" i="6"/>
  <c r="CJ596" i="6"/>
  <c r="CK596" i="6"/>
  <c r="CL596" i="6"/>
  <c r="CM596" i="6"/>
  <c r="CN596" i="6"/>
  <c r="CO596" i="6"/>
  <c r="CP596" i="6"/>
  <c r="CQ596" i="6"/>
  <c r="CR596" i="6"/>
  <c r="CS596" i="6"/>
  <c r="CT596" i="6"/>
  <c r="CU596" i="6"/>
  <c r="CV596" i="6"/>
  <c r="CB597" i="6"/>
  <c r="CC597" i="6"/>
  <c r="CD597" i="6"/>
  <c r="CE597" i="6"/>
  <c r="CF597" i="6"/>
  <c r="CG597" i="6"/>
  <c r="CH597" i="6"/>
  <c r="CI597" i="6"/>
  <c r="CJ597" i="6"/>
  <c r="CK597" i="6"/>
  <c r="CL597" i="6"/>
  <c r="CM597" i="6"/>
  <c r="CN597" i="6"/>
  <c r="CO597" i="6"/>
  <c r="CP597" i="6"/>
  <c r="CQ597" i="6"/>
  <c r="CR597" i="6"/>
  <c r="CS597" i="6"/>
  <c r="CT597" i="6"/>
  <c r="CU597" i="6"/>
  <c r="CV597" i="6"/>
  <c r="CB598" i="6"/>
  <c r="CC598" i="6"/>
  <c r="CD598" i="6"/>
  <c r="CE598" i="6"/>
  <c r="CF598" i="6"/>
  <c r="CG598" i="6"/>
  <c r="CH598" i="6"/>
  <c r="CI598" i="6"/>
  <c r="CJ598" i="6"/>
  <c r="CK598" i="6"/>
  <c r="CL598" i="6"/>
  <c r="CM598" i="6"/>
  <c r="CN598" i="6"/>
  <c r="CO598" i="6"/>
  <c r="CP598" i="6"/>
  <c r="CQ598" i="6"/>
  <c r="CR598" i="6"/>
  <c r="CS598" i="6"/>
  <c r="CT598" i="6"/>
  <c r="CU598" i="6"/>
  <c r="CV598" i="6"/>
  <c r="CB599" i="6"/>
  <c r="CC599" i="6"/>
  <c r="CD599" i="6"/>
  <c r="CE599" i="6"/>
  <c r="CF599" i="6"/>
  <c r="CG599" i="6"/>
  <c r="CH599" i="6"/>
  <c r="CI599" i="6"/>
  <c r="CJ599" i="6"/>
  <c r="CK599" i="6"/>
  <c r="CL599" i="6"/>
  <c r="CM599" i="6"/>
  <c r="CN599" i="6"/>
  <c r="CO599" i="6"/>
  <c r="CP599" i="6"/>
  <c r="CQ599" i="6"/>
  <c r="CR599" i="6"/>
  <c r="CS599" i="6"/>
  <c r="CT599" i="6"/>
  <c r="CU599" i="6"/>
  <c r="CV599" i="6"/>
  <c r="CB600" i="6"/>
  <c r="CC600" i="6"/>
  <c r="CD600" i="6"/>
  <c r="CE600" i="6"/>
  <c r="CF600" i="6"/>
  <c r="CG600" i="6"/>
  <c r="CH600" i="6"/>
  <c r="CI600" i="6"/>
  <c r="CJ600" i="6"/>
  <c r="CK600" i="6"/>
  <c r="CL600" i="6"/>
  <c r="CM600" i="6"/>
  <c r="CN600" i="6"/>
  <c r="CO600" i="6"/>
  <c r="CP600" i="6"/>
  <c r="CQ600" i="6"/>
  <c r="CR600" i="6"/>
  <c r="CS600" i="6"/>
  <c r="CT600" i="6"/>
  <c r="CU600" i="6"/>
  <c r="CV600" i="6"/>
  <c r="CB611" i="6"/>
  <c r="CC611" i="6"/>
  <c r="CD611" i="6"/>
  <c r="CE611" i="6"/>
  <c r="CF611" i="6"/>
  <c r="CG611" i="6"/>
  <c r="CH611" i="6"/>
  <c r="CI611" i="6"/>
  <c r="CJ611" i="6"/>
  <c r="CK611" i="6"/>
  <c r="CL611" i="6"/>
  <c r="CM611" i="6"/>
  <c r="CN611" i="6"/>
  <c r="CO611" i="6"/>
  <c r="CP611" i="6"/>
  <c r="CQ611" i="6"/>
  <c r="CR611" i="6"/>
  <c r="CS611" i="6"/>
  <c r="CT611" i="6"/>
  <c r="CU611" i="6"/>
  <c r="CV611" i="6"/>
  <c r="CB612" i="6"/>
  <c r="CC612" i="6"/>
  <c r="CD612" i="6"/>
  <c r="CE612" i="6"/>
  <c r="CF612" i="6"/>
  <c r="CG612" i="6"/>
  <c r="CH612" i="6"/>
  <c r="CI612" i="6"/>
  <c r="CJ612" i="6"/>
  <c r="CK612" i="6"/>
  <c r="CL612" i="6"/>
  <c r="CM612" i="6"/>
  <c r="CN612" i="6"/>
  <c r="CO612" i="6"/>
  <c r="CP612" i="6"/>
  <c r="CQ612" i="6"/>
  <c r="CR612" i="6"/>
  <c r="CS612" i="6"/>
  <c r="CT612" i="6"/>
  <c r="CU612" i="6"/>
  <c r="CV612" i="6"/>
  <c r="CB613" i="6"/>
  <c r="CC613" i="6"/>
  <c r="CD613" i="6"/>
  <c r="CE613" i="6"/>
  <c r="CF613" i="6"/>
  <c r="CG613" i="6"/>
  <c r="CH613" i="6"/>
  <c r="CI613" i="6"/>
  <c r="CJ613" i="6"/>
  <c r="CK613" i="6"/>
  <c r="CL613" i="6"/>
  <c r="CM613" i="6"/>
  <c r="CN613" i="6"/>
  <c r="CO613" i="6"/>
  <c r="CP613" i="6"/>
  <c r="CQ613" i="6"/>
  <c r="CR613" i="6"/>
  <c r="CS613" i="6"/>
  <c r="CT613" i="6"/>
  <c r="CU613" i="6"/>
  <c r="CV613" i="6"/>
  <c r="CB614" i="6"/>
  <c r="CC614" i="6"/>
  <c r="CD614" i="6"/>
  <c r="CE614" i="6"/>
  <c r="CF614" i="6"/>
  <c r="CG614" i="6"/>
  <c r="CH614" i="6"/>
  <c r="CI614" i="6"/>
  <c r="CJ614" i="6"/>
  <c r="CK614" i="6"/>
  <c r="CL614" i="6"/>
  <c r="CM614" i="6"/>
  <c r="CN614" i="6"/>
  <c r="CO614" i="6"/>
  <c r="CP614" i="6"/>
  <c r="CQ614" i="6"/>
  <c r="CR614" i="6"/>
  <c r="CS614" i="6"/>
  <c r="CT614" i="6"/>
  <c r="CU614" i="6"/>
  <c r="CV614" i="6"/>
  <c r="CB615" i="6"/>
  <c r="CC615" i="6"/>
  <c r="CD615" i="6"/>
  <c r="CE615" i="6"/>
  <c r="CF615" i="6"/>
  <c r="CG615" i="6"/>
  <c r="CH615" i="6"/>
  <c r="CI615" i="6"/>
  <c r="CJ615" i="6"/>
  <c r="CK615" i="6"/>
  <c r="CL615" i="6"/>
  <c r="CM615" i="6"/>
  <c r="CN615" i="6"/>
  <c r="CO615" i="6"/>
  <c r="CP615" i="6"/>
  <c r="CQ615" i="6"/>
  <c r="CR615" i="6"/>
  <c r="CS615" i="6"/>
  <c r="CT615" i="6"/>
  <c r="CU615" i="6"/>
  <c r="CV615" i="6"/>
  <c r="CB626" i="6"/>
  <c r="CC626" i="6"/>
  <c r="CD626" i="6"/>
  <c r="CE626" i="6"/>
  <c r="CF626" i="6"/>
  <c r="CG626" i="6"/>
  <c r="CH626" i="6"/>
  <c r="CI626" i="6"/>
  <c r="CJ626" i="6"/>
  <c r="CK626" i="6"/>
  <c r="CL626" i="6"/>
  <c r="CM626" i="6"/>
  <c r="CN626" i="6"/>
  <c r="CO626" i="6"/>
  <c r="CP626" i="6"/>
  <c r="CQ626" i="6"/>
  <c r="CR626" i="6"/>
  <c r="CS626" i="6"/>
  <c r="CT626" i="6"/>
  <c r="CU626" i="6"/>
  <c r="CV626" i="6"/>
  <c r="CB627" i="6"/>
  <c r="CC627" i="6"/>
  <c r="CD627" i="6"/>
  <c r="CE627" i="6"/>
  <c r="CF627" i="6"/>
  <c r="CG627" i="6"/>
  <c r="CH627" i="6"/>
  <c r="CI627" i="6"/>
  <c r="CJ627" i="6"/>
  <c r="CK627" i="6"/>
  <c r="CL627" i="6"/>
  <c r="CM627" i="6"/>
  <c r="CN627" i="6"/>
  <c r="CO627" i="6"/>
  <c r="CP627" i="6"/>
  <c r="CQ627" i="6"/>
  <c r="CR627" i="6"/>
  <c r="CS627" i="6"/>
  <c r="CT627" i="6"/>
  <c r="CU627" i="6"/>
  <c r="CV627" i="6"/>
  <c r="CB628" i="6"/>
  <c r="CC628" i="6"/>
  <c r="CD628" i="6"/>
  <c r="CE628" i="6"/>
  <c r="CF628" i="6"/>
  <c r="CG628" i="6"/>
  <c r="CH628" i="6"/>
  <c r="CI628" i="6"/>
  <c r="CJ628" i="6"/>
  <c r="CK628" i="6"/>
  <c r="CL628" i="6"/>
  <c r="CM628" i="6"/>
  <c r="CN628" i="6"/>
  <c r="CO628" i="6"/>
  <c r="CP628" i="6"/>
  <c r="CQ628" i="6"/>
  <c r="CR628" i="6"/>
  <c r="CS628" i="6"/>
  <c r="CT628" i="6"/>
  <c r="CU628" i="6"/>
  <c r="CV628" i="6"/>
  <c r="CB644" i="6"/>
  <c r="CC644" i="6"/>
  <c r="CD644" i="6"/>
  <c r="CE644" i="6"/>
  <c r="CF644" i="6"/>
  <c r="CG644" i="6"/>
  <c r="CH644" i="6"/>
  <c r="CI644" i="6"/>
  <c r="CJ644" i="6"/>
  <c r="CK644" i="6"/>
  <c r="CL644" i="6"/>
  <c r="CM644" i="6"/>
  <c r="CN644" i="6"/>
  <c r="CO644" i="6"/>
  <c r="CP644" i="6"/>
  <c r="CQ644" i="6"/>
  <c r="CR644" i="6"/>
  <c r="CS644" i="6"/>
  <c r="CT644" i="6"/>
  <c r="CU644" i="6"/>
  <c r="CV644" i="6"/>
  <c r="CB645" i="6"/>
  <c r="CC645" i="6"/>
  <c r="CD645" i="6"/>
  <c r="CE645" i="6"/>
  <c r="CF645" i="6"/>
  <c r="CG645" i="6"/>
  <c r="CH645" i="6"/>
  <c r="CI645" i="6"/>
  <c r="CJ645" i="6"/>
  <c r="CK645" i="6"/>
  <c r="CL645" i="6"/>
  <c r="CM645" i="6"/>
  <c r="CN645" i="6"/>
  <c r="CO645" i="6"/>
  <c r="CP645" i="6"/>
  <c r="CQ645" i="6"/>
  <c r="CR645" i="6"/>
  <c r="CS645" i="6"/>
  <c r="CT645" i="6"/>
  <c r="CU645" i="6"/>
  <c r="CV645" i="6"/>
  <c r="CB646" i="6"/>
  <c r="CC646" i="6"/>
  <c r="CD646" i="6"/>
  <c r="CE646" i="6"/>
  <c r="CF646" i="6"/>
  <c r="CG646" i="6"/>
  <c r="CH646" i="6"/>
  <c r="CI646" i="6"/>
  <c r="CJ646" i="6"/>
  <c r="CK646" i="6"/>
  <c r="CL646" i="6"/>
  <c r="CM646" i="6"/>
  <c r="CN646" i="6"/>
  <c r="CO646" i="6"/>
  <c r="CP646" i="6"/>
  <c r="CQ646" i="6"/>
  <c r="CR646" i="6"/>
  <c r="CS646" i="6"/>
  <c r="CT646" i="6"/>
  <c r="CU646" i="6"/>
  <c r="CV646" i="6"/>
  <c r="CB647" i="6"/>
  <c r="CC647" i="6"/>
  <c r="CD647" i="6"/>
  <c r="CE647" i="6"/>
  <c r="CF647" i="6"/>
  <c r="CG647" i="6"/>
  <c r="CH647" i="6"/>
  <c r="CI647" i="6"/>
  <c r="CJ647" i="6"/>
  <c r="CK647" i="6"/>
  <c r="CL647" i="6"/>
  <c r="CM647" i="6"/>
  <c r="CN647" i="6"/>
  <c r="CO647" i="6"/>
  <c r="CP647" i="6"/>
  <c r="CQ647" i="6"/>
  <c r="CR647" i="6"/>
  <c r="CS647" i="6"/>
  <c r="CT647" i="6"/>
  <c r="CU647" i="6"/>
  <c r="CV647" i="6"/>
  <c r="CB648" i="6"/>
  <c r="CC648" i="6"/>
  <c r="CD648" i="6"/>
  <c r="CE648" i="6"/>
  <c r="CF648" i="6"/>
  <c r="CG648" i="6"/>
  <c r="CH648" i="6"/>
  <c r="CI648" i="6"/>
  <c r="CJ648" i="6"/>
  <c r="CK648" i="6"/>
  <c r="CL648" i="6"/>
  <c r="CM648" i="6"/>
  <c r="CN648" i="6"/>
  <c r="CO648" i="6"/>
  <c r="CP648" i="6"/>
  <c r="CQ648" i="6"/>
  <c r="CR648" i="6"/>
  <c r="CS648" i="6"/>
  <c r="CT648" i="6"/>
  <c r="CU648" i="6"/>
  <c r="CV648" i="6"/>
  <c r="CB658" i="6"/>
  <c r="CC658" i="6"/>
  <c r="CD658" i="6"/>
  <c r="CE658" i="6"/>
  <c r="CF658" i="6"/>
  <c r="CG658" i="6"/>
  <c r="CH658" i="6"/>
  <c r="CI658" i="6"/>
  <c r="CJ658" i="6"/>
  <c r="CK658" i="6"/>
  <c r="CL658" i="6"/>
  <c r="CM658" i="6"/>
  <c r="CN658" i="6"/>
  <c r="CO658" i="6"/>
  <c r="CP658" i="6"/>
  <c r="CQ658" i="6"/>
  <c r="CR658" i="6"/>
  <c r="CS658" i="6"/>
  <c r="CT658" i="6"/>
  <c r="CU658" i="6"/>
  <c r="CV658" i="6"/>
  <c r="CV2" i="6"/>
  <c r="CU2" i="6"/>
  <c r="CT2" i="6"/>
  <c r="CS2" i="6"/>
  <c r="CR2" i="6"/>
  <c r="CQ2" i="6"/>
  <c r="CP2" i="6"/>
  <c r="CO2" i="6"/>
  <c r="CN2" i="6"/>
  <c r="CM2" i="6"/>
  <c r="CL2" i="6"/>
  <c r="CK2" i="6"/>
  <c r="CJ2" i="6"/>
  <c r="CI2" i="6"/>
  <c r="CH2" i="6"/>
  <c r="CG2" i="6"/>
  <c r="CF2" i="6"/>
  <c r="CE2" i="6"/>
  <c r="CD2" i="6"/>
  <c r="CC2" i="6"/>
  <c r="CB2" i="6"/>
  <c r="B76" i="9" a="1"/>
  <c r="B76" i="9" s="1"/>
  <c r="B51" i="9" a="1"/>
  <c r="B51" i="9" s="1"/>
  <c r="P27" i="9" a="1"/>
  <c r="P27" i="9" s="1"/>
  <c r="I27" i="9" a="1"/>
  <c r="I27" i="9" s="1"/>
  <c r="B2" i="9" a="1"/>
  <c r="B2" i="9" s="1"/>
  <c r="B76" i="8" a="1"/>
  <c r="B76" i="8" s="1"/>
  <c r="B51" i="8" a="1"/>
  <c r="B51" i="8" s="1"/>
  <c r="B27" i="8" a="1"/>
  <c r="B27" i="8" s="1"/>
  <c r="F3" i="8" a="1"/>
  <c r="F3" i="8" s="1"/>
  <c r="T55" i="9" l="1" a="1"/>
  <c r="T55" i="9" s="1"/>
  <c r="T53" i="9" a="1"/>
  <c r="T53" i="9" s="1"/>
  <c r="T52" i="9" a="1"/>
  <c r="T52" i="9" s="1"/>
  <c r="T54" i="9" a="1"/>
  <c r="T54" i="9" s="1"/>
  <c r="M55" i="9" a="1"/>
  <c r="M55" i="9" s="1"/>
  <c r="M53" i="9" a="1"/>
  <c r="M53" i="9" s="1"/>
  <c r="M52" i="9" a="1"/>
  <c r="M52" i="9" s="1"/>
  <c r="M54" i="9" a="1"/>
  <c r="M54" i="9" s="1"/>
  <c r="M54" i="8" a="1"/>
  <c r="M54" i="8" s="1"/>
  <c r="M52" i="8" a="1"/>
  <c r="M52" i="8" s="1"/>
  <c r="M55" i="8" a="1"/>
  <c r="M55" i="8" s="1"/>
  <c r="M53" i="8" a="1"/>
  <c r="M53" i="8" s="1"/>
  <c r="T63" i="8" a="1"/>
  <c r="T63" i="8" s="1"/>
  <c r="T62" i="8" a="1"/>
  <c r="T62" i="8" s="1"/>
  <c r="T57" i="8" a="1"/>
  <c r="T57" i="8" s="1"/>
  <c r="T56" i="8" a="1"/>
  <c r="T56" i="8" s="1"/>
  <c r="T65" i="8" a="1"/>
  <c r="T65" i="8" s="1"/>
  <c r="T64" i="8" a="1"/>
  <c r="T64" i="8" s="1"/>
  <c r="T55" i="8" a="1"/>
  <c r="T55" i="8" s="1"/>
  <c r="T54" i="8" a="1"/>
  <c r="T54" i="8" s="1"/>
  <c r="T59" i="8" a="1"/>
  <c r="T59" i="8" s="1"/>
  <c r="T58" i="8" a="1"/>
  <c r="T58" i="8" s="1"/>
  <c r="T67" i="8" a="1"/>
  <c r="T67" i="8" s="1"/>
  <c r="T66" i="8" a="1"/>
  <c r="T66" i="8" s="1"/>
  <c r="T60" i="8" a="1"/>
  <c r="T60" i="8" s="1"/>
  <c r="T61" i="8" a="1"/>
  <c r="T61" i="8" s="1"/>
  <c r="T68" i="8" a="1"/>
  <c r="T68" i="8" s="1"/>
  <c r="T69" i="8" a="1"/>
  <c r="T69" i="8" s="1"/>
  <c r="T71" i="8" a="1"/>
  <c r="T71" i="8" s="1"/>
  <c r="T70" i="8" a="1"/>
  <c r="T70" i="8" s="1"/>
  <c r="T52" i="8" a="1"/>
  <c r="T52" i="8" s="1"/>
  <c r="T53" i="8" a="1"/>
  <c r="T53" i="8" s="1"/>
  <c r="CF687" i="6"/>
  <c r="CF689" i="6"/>
  <c r="CF691" i="6"/>
  <c r="CF693" i="6"/>
  <c r="CF695" i="6"/>
  <c r="CF702" i="6"/>
  <c r="CF697" i="6"/>
  <c r="CF686" i="6"/>
  <c r="CF688" i="6"/>
  <c r="CF690" i="6"/>
  <c r="CF692" i="6"/>
  <c r="CF694" i="6"/>
  <c r="CF696" i="6"/>
  <c r="CF704" i="6"/>
  <c r="CF703" i="6"/>
  <c r="CF710" i="6"/>
  <c r="CF712" i="6"/>
  <c r="CF706" i="6"/>
  <c r="CF705" i="6"/>
  <c r="CF709" i="6"/>
  <c r="CF713" i="6"/>
  <c r="CF714" i="6"/>
  <c r="CF707" i="6"/>
  <c r="CF708" i="6"/>
  <c r="CF711" i="6"/>
  <c r="CE581" i="6"/>
  <c r="CE697" i="6"/>
  <c r="CE686" i="6"/>
  <c r="CE688" i="6"/>
  <c r="CE690" i="6"/>
  <c r="CE692" i="6"/>
  <c r="CE694" i="6"/>
  <c r="CE696" i="6"/>
  <c r="CE689" i="6"/>
  <c r="CE702" i="6"/>
  <c r="CE706" i="6"/>
  <c r="CE693" i="6"/>
  <c r="CE705" i="6"/>
  <c r="CE707" i="6"/>
  <c r="CE714" i="6"/>
  <c r="CE691" i="6"/>
  <c r="CE703" i="6"/>
  <c r="CE704" i="6"/>
  <c r="CE709" i="6"/>
  <c r="CE687" i="6"/>
  <c r="CE710" i="6"/>
  <c r="CE713" i="6"/>
  <c r="CE708" i="6"/>
  <c r="CE711" i="6"/>
  <c r="CE695" i="6"/>
  <c r="CE712" i="6"/>
  <c r="CI580" i="6"/>
  <c r="CI697" i="6"/>
  <c r="CI686" i="6"/>
  <c r="CI688" i="6"/>
  <c r="CI690" i="6"/>
  <c r="CI692" i="6"/>
  <c r="CI694" i="6"/>
  <c r="CI696" i="6"/>
  <c r="CI691" i="6"/>
  <c r="CI706" i="6"/>
  <c r="CI687" i="6"/>
  <c r="CI695" i="6"/>
  <c r="CI702" i="6"/>
  <c r="CI705" i="6"/>
  <c r="CI707" i="6"/>
  <c r="CI714" i="6"/>
  <c r="CI710" i="6"/>
  <c r="CI713" i="6"/>
  <c r="CI708" i="6"/>
  <c r="CI711" i="6"/>
  <c r="CI693" i="6"/>
  <c r="CI703" i="6"/>
  <c r="CI704" i="6"/>
  <c r="CI712" i="6"/>
  <c r="CI689" i="6"/>
  <c r="CI709" i="6"/>
  <c r="CM580" i="6"/>
  <c r="CM697" i="6"/>
  <c r="CM686" i="6"/>
  <c r="CM688" i="6"/>
  <c r="CM690" i="6"/>
  <c r="CM692" i="6"/>
  <c r="CM694" i="6"/>
  <c r="CM696" i="6"/>
  <c r="CM693" i="6"/>
  <c r="CM706" i="6"/>
  <c r="CM689" i="6"/>
  <c r="CM702" i="6"/>
  <c r="CM705" i="6"/>
  <c r="CM707" i="6"/>
  <c r="CM714" i="6"/>
  <c r="CM695" i="6"/>
  <c r="CM703" i="6"/>
  <c r="CM704" i="6"/>
  <c r="CM708" i="6"/>
  <c r="CM711" i="6"/>
  <c r="CM691" i="6"/>
  <c r="CM712" i="6"/>
  <c r="CM687" i="6"/>
  <c r="CM709" i="6"/>
  <c r="CM710" i="6"/>
  <c r="CM713" i="6"/>
  <c r="CR687" i="6"/>
  <c r="CR689" i="6"/>
  <c r="CR691" i="6"/>
  <c r="CR693" i="6"/>
  <c r="CR695" i="6"/>
  <c r="CR697" i="6"/>
  <c r="CR686" i="6"/>
  <c r="CR688" i="6"/>
  <c r="CR690" i="6"/>
  <c r="CR692" i="6"/>
  <c r="CR694" i="6"/>
  <c r="CR696" i="6"/>
  <c r="CR704" i="6"/>
  <c r="CR703" i="6"/>
  <c r="CR710" i="6"/>
  <c r="CR712" i="6"/>
  <c r="CR708" i="6"/>
  <c r="CR711" i="6"/>
  <c r="CR702" i="6"/>
  <c r="CR706" i="6"/>
  <c r="CR709" i="6"/>
  <c r="CR705" i="6"/>
  <c r="CR707" i="6"/>
  <c r="CR713" i="6"/>
  <c r="CR714" i="6"/>
  <c r="CV687" i="6"/>
  <c r="CV689" i="6"/>
  <c r="CV691" i="6"/>
  <c r="CV693" i="6"/>
  <c r="CV695" i="6"/>
  <c r="CV697" i="6"/>
  <c r="CV686" i="6"/>
  <c r="CV688" i="6"/>
  <c r="CV690" i="6"/>
  <c r="CV692" i="6"/>
  <c r="CV694" i="6"/>
  <c r="CV696" i="6"/>
  <c r="CV704" i="6"/>
  <c r="CV703" i="6"/>
  <c r="CV710" i="6"/>
  <c r="CV712" i="6"/>
  <c r="CV702" i="6"/>
  <c r="CV706" i="6"/>
  <c r="CV705" i="6"/>
  <c r="CV709" i="6"/>
  <c r="CV707" i="6"/>
  <c r="CV713" i="6"/>
  <c r="CV708" i="6"/>
  <c r="CV711" i="6"/>
  <c r="CV714" i="6"/>
  <c r="CS579" i="6"/>
  <c r="CS687" i="6"/>
  <c r="CS689" i="6"/>
  <c r="CS691" i="6"/>
  <c r="CS693" i="6"/>
  <c r="CS695" i="6"/>
  <c r="CS697" i="6"/>
  <c r="CS692" i="6"/>
  <c r="CS702" i="6"/>
  <c r="CS705" i="6"/>
  <c r="CS688" i="6"/>
  <c r="CS696" i="6"/>
  <c r="CS706" i="6"/>
  <c r="CS708" i="6"/>
  <c r="CS713" i="6"/>
  <c r="CS686" i="6"/>
  <c r="CS703" i="6"/>
  <c r="CS704" i="6"/>
  <c r="CS707" i="6"/>
  <c r="CS710" i="6"/>
  <c r="CS714" i="6"/>
  <c r="CS711" i="6"/>
  <c r="CS694" i="6"/>
  <c r="CS712" i="6"/>
  <c r="CS690" i="6"/>
  <c r="CS709" i="6"/>
  <c r="CA45" i="6"/>
  <c r="CA697" i="6"/>
  <c r="CA686" i="6"/>
  <c r="CA688" i="6"/>
  <c r="CA690" i="6"/>
  <c r="CA692" i="6"/>
  <c r="CA694" i="6"/>
  <c r="CA696" i="6"/>
  <c r="CA687" i="6"/>
  <c r="CA695" i="6"/>
  <c r="CA706" i="6"/>
  <c r="CA691" i="6"/>
  <c r="CA702" i="6"/>
  <c r="CA705" i="6"/>
  <c r="CA707" i="6"/>
  <c r="CA714" i="6"/>
  <c r="CA712" i="6"/>
  <c r="CA693" i="6"/>
  <c r="CA709" i="6"/>
  <c r="CA689" i="6"/>
  <c r="CA703" i="6"/>
  <c r="CA704" i="6"/>
  <c r="CA710" i="6"/>
  <c r="CA713" i="6"/>
  <c r="CA708" i="6"/>
  <c r="CA711" i="6"/>
  <c r="CB586" i="6"/>
  <c r="CB687" i="6"/>
  <c r="CB689" i="6"/>
  <c r="CB691" i="6"/>
  <c r="CB693" i="6"/>
  <c r="CB695" i="6"/>
  <c r="CB702" i="6"/>
  <c r="CB697" i="6"/>
  <c r="CB686" i="6"/>
  <c r="CB688" i="6"/>
  <c r="CB690" i="6"/>
  <c r="CB692" i="6"/>
  <c r="CB694" i="6"/>
  <c r="CB696" i="6"/>
  <c r="CB704" i="6"/>
  <c r="CB703" i="6"/>
  <c r="CB710" i="6"/>
  <c r="CB712" i="6"/>
  <c r="CB708" i="6"/>
  <c r="CB711" i="6"/>
  <c r="CB707" i="6"/>
  <c r="CB706" i="6"/>
  <c r="CB709" i="6"/>
  <c r="CB705" i="6"/>
  <c r="CB713" i="6"/>
  <c r="CB714" i="6"/>
  <c r="CJ586" i="6"/>
  <c r="CJ687" i="6"/>
  <c r="CJ689" i="6"/>
  <c r="CJ691" i="6"/>
  <c r="CJ693" i="6"/>
  <c r="CJ695" i="6"/>
  <c r="CJ697" i="6"/>
  <c r="CJ686" i="6"/>
  <c r="CJ688" i="6"/>
  <c r="CJ690" i="6"/>
  <c r="CJ692" i="6"/>
  <c r="CJ694" i="6"/>
  <c r="CJ696" i="6"/>
  <c r="CJ704" i="6"/>
  <c r="CJ703" i="6"/>
  <c r="CJ710" i="6"/>
  <c r="CJ712" i="6"/>
  <c r="CJ709" i="6"/>
  <c r="CJ707" i="6"/>
  <c r="CJ713" i="6"/>
  <c r="CJ714" i="6"/>
  <c r="CJ702" i="6"/>
  <c r="CJ706" i="6"/>
  <c r="CJ708" i="6"/>
  <c r="CJ711" i="6"/>
  <c r="CJ705" i="6"/>
  <c r="CC581" i="6"/>
  <c r="CC687" i="6"/>
  <c r="CC689" i="6"/>
  <c r="CC691" i="6"/>
  <c r="CC693" i="6"/>
  <c r="CC695" i="6"/>
  <c r="CC702" i="6"/>
  <c r="CC697" i="6"/>
  <c r="CC692" i="6"/>
  <c r="CC705" i="6"/>
  <c r="CC707" i="6"/>
  <c r="CC688" i="6"/>
  <c r="CC696" i="6"/>
  <c r="CC706" i="6"/>
  <c r="CC708" i="6"/>
  <c r="CC713" i="6"/>
  <c r="CC694" i="6"/>
  <c r="CC714" i="6"/>
  <c r="CC690" i="6"/>
  <c r="CC711" i="6"/>
  <c r="CC712" i="6"/>
  <c r="CC686" i="6"/>
  <c r="CC703" i="6"/>
  <c r="CC704" i="6"/>
  <c r="CC709" i="6"/>
  <c r="CC710" i="6"/>
  <c r="CG687" i="6"/>
  <c r="CG689" i="6"/>
  <c r="CG691" i="6"/>
  <c r="CG693" i="6"/>
  <c r="CG695" i="6"/>
  <c r="CG702" i="6"/>
  <c r="CG697" i="6"/>
  <c r="CG686" i="6"/>
  <c r="CG694" i="6"/>
  <c r="CG705" i="6"/>
  <c r="CG707" i="6"/>
  <c r="CG690" i="6"/>
  <c r="CG706" i="6"/>
  <c r="CG708" i="6"/>
  <c r="CG713" i="6"/>
  <c r="CG688" i="6"/>
  <c r="CG711" i="6"/>
  <c r="CG712" i="6"/>
  <c r="CG703" i="6"/>
  <c r="CG704" i="6"/>
  <c r="CG696" i="6"/>
  <c r="CG709" i="6"/>
  <c r="CG710" i="6"/>
  <c r="CG692" i="6"/>
  <c r="CG714" i="6"/>
  <c r="CK687" i="6"/>
  <c r="CK689" i="6"/>
  <c r="CK691" i="6"/>
  <c r="CK693" i="6"/>
  <c r="CK695" i="6"/>
  <c r="CK697" i="6"/>
  <c r="CK688" i="6"/>
  <c r="CK696" i="6"/>
  <c r="CK702" i="6"/>
  <c r="CK705" i="6"/>
  <c r="CK692" i="6"/>
  <c r="CK706" i="6"/>
  <c r="CK708" i="6"/>
  <c r="CK713" i="6"/>
  <c r="CK694" i="6"/>
  <c r="CK709" i="6"/>
  <c r="CK710" i="6"/>
  <c r="CK690" i="6"/>
  <c r="CK707" i="6"/>
  <c r="CK714" i="6"/>
  <c r="CK686" i="6"/>
  <c r="CK703" i="6"/>
  <c r="CK704" i="6"/>
  <c r="CK711" i="6"/>
  <c r="CK712" i="6"/>
  <c r="CP581" i="6"/>
  <c r="CP686" i="6"/>
  <c r="CP688" i="6"/>
  <c r="CP690" i="6"/>
  <c r="CP692" i="6"/>
  <c r="CP694" i="6"/>
  <c r="CP696" i="6"/>
  <c r="CP687" i="6"/>
  <c r="CP689" i="6"/>
  <c r="CP691" i="6"/>
  <c r="CP693" i="6"/>
  <c r="CP695" i="6"/>
  <c r="CP703" i="6"/>
  <c r="CP704" i="6"/>
  <c r="CP709" i="6"/>
  <c r="CP711" i="6"/>
  <c r="CP712" i="6"/>
  <c r="CP702" i="6"/>
  <c r="CP706" i="6"/>
  <c r="CP713" i="6"/>
  <c r="CP697" i="6"/>
  <c r="CP705" i="6"/>
  <c r="CP707" i="6"/>
  <c r="CP708" i="6"/>
  <c r="CP710" i="6"/>
  <c r="CP714" i="6"/>
  <c r="CT581" i="6"/>
  <c r="CT686" i="6"/>
  <c r="CT688" i="6"/>
  <c r="CT690" i="6"/>
  <c r="CT692" i="6"/>
  <c r="CT694" i="6"/>
  <c r="CT696" i="6"/>
  <c r="CT687" i="6"/>
  <c r="CT689" i="6"/>
  <c r="CT691" i="6"/>
  <c r="CT693" i="6"/>
  <c r="CT695" i="6"/>
  <c r="CT697" i="6"/>
  <c r="CT703" i="6"/>
  <c r="CT704" i="6"/>
  <c r="CT709" i="6"/>
  <c r="CT711" i="6"/>
  <c r="CT705" i="6"/>
  <c r="CT713" i="6"/>
  <c r="CT707" i="6"/>
  <c r="CT708" i="6"/>
  <c r="CT710" i="6"/>
  <c r="CT714" i="6"/>
  <c r="CT702" i="6"/>
  <c r="CT706" i="6"/>
  <c r="CT712" i="6"/>
  <c r="CO687" i="6"/>
  <c r="CO689" i="6"/>
  <c r="CO691" i="6"/>
  <c r="CO693" i="6"/>
  <c r="CO695" i="6"/>
  <c r="CO697" i="6"/>
  <c r="CO690" i="6"/>
  <c r="CO702" i="6"/>
  <c r="CO705" i="6"/>
  <c r="CO686" i="6"/>
  <c r="CO694" i="6"/>
  <c r="CO706" i="6"/>
  <c r="CO708" i="6"/>
  <c r="CO713" i="6"/>
  <c r="CO692" i="6"/>
  <c r="CO709" i="6"/>
  <c r="CO688" i="6"/>
  <c r="CO707" i="6"/>
  <c r="CO710" i="6"/>
  <c r="CO714" i="6"/>
  <c r="CO703" i="6"/>
  <c r="CO704" i="6"/>
  <c r="CO711" i="6"/>
  <c r="CO696" i="6"/>
  <c r="CO712" i="6"/>
  <c r="K73" i="3" a="1"/>
  <c r="K73" i="3" s="1"/>
  <c r="M55" i="3" a="1"/>
  <c r="M55" i="3" s="1"/>
  <c r="M54" i="3" a="1"/>
  <c r="M54" i="3" s="1"/>
  <c r="M53" i="3" a="1"/>
  <c r="M53" i="3" s="1"/>
  <c r="M52" i="3" a="1"/>
  <c r="M52" i="3" s="1"/>
  <c r="CD686" i="6"/>
  <c r="CD688" i="6"/>
  <c r="CD690" i="6"/>
  <c r="CD692" i="6"/>
  <c r="CD694" i="6"/>
  <c r="CD696" i="6"/>
  <c r="CD687" i="6"/>
  <c r="CD689" i="6"/>
  <c r="CD691" i="6"/>
  <c r="CD693" i="6"/>
  <c r="CD695" i="6"/>
  <c r="CD697" i="6"/>
  <c r="CD703" i="6"/>
  <c r="CD704" i="6"/>
  <c r="CD709" i="6"/>
  <c r="CD711" i="6"/>
  <c r="CD702" i="6"/>
  <c r="CD705" i="6"/>
  <c r="CD710" i="6"/>
  <c r="CD713" i="6"/>
  <c r="CD708" i="6"/>
  <c r="CD714" i="6"/>
  <c r="CD707" i="6"/>
  <c r="CD712" i="6"/>
  <c r="CD706" i="6"/>
  <c r="CH586" i="6"/>
  <c r="CH686" i="6"/>
  <c r="CH688" i="6"/>
  <c r="CH690" i="6"/>
  <c r="CH692" i="6"/>
  <c r="CH694" i="6"/>
  <c r="CH696" i="6"/>
  <c r="CH687" i="6"/>
  <c r="CH689" i="6"/>
  <c r="CH691" i="6"/>
  <c r="CH693" i="6"/>
  <c r="CH695" i="6"/>
  <c r="CH703" i="6"/>
  <c r="CH704" i="6"/>
  <c r="CH709" i="6"/>
  <c r="CH711" i="6"/>
  <c r="CH707" i="6"/>
  <c r="CH708" i="6"/>
  <c r="CH714" i="6"/>
  <c r="CH697" i="6"/>
  <c r="CH702" i="6"/>
  <c r="CH706" i="6"/>
  <c r="CH712" i="6"/>
  <c r="CH705" i="6"/>
  <c r="CH710" i="6"/>
  <c r="CH713" i="6"/>
  <c r="CL586" i="6"/>
  <c r="CL686" i="6"/>
  <c r="CL688" i="6"/>
  <c r="CL690" i="6"/>
  <c r="CL692" i="6"/>
  <c r="CL694" i="6"/>
  <c r="CL696" i="6"/>
  <c r="CL687" i="6"/>
  <c r="CL689" i="6"/>
  <c r="CL691" i="6"/>
  <c r="CL693" i="6"/>
  <c r="CL695" i="6"/>
  <c r="CL703" i="6"/>
  <c r="CL697" i="6"/>
  <c r="CL704" i="6"/>
  <c r="CL709" i="6"/>
  <c r="CL711" i="6"/>
  <c r="CL705" i="6"/>
  <c r="CL712" i="6"/>
  <c r="CL710" i="6"/>
  <c r="CL713" i="6"/>
  <c r="CL702" i="6"/>
  <c r="CL706" i="6"/>
  <c r="CL707" i="6"/>
  <c r="CL708" i="6"/>
  <c r="CL714" i="6"/>
  <c r="CQ579" i="6"/>
  <c r="CQ697" i="6"/>
  <c r="CQ686" i="6"/>
  <c r="CQ688" i="6"/>
  <c r="CQ690" i="6"/>
  <c r="CQ692" i="6"/>
  <c r="CQ694" i="6"/>
  <c r="CQ696" i="6"/>
  <c r="CQ687" i="6"/>
  <c r="CQ695" i="6"/>
  <c r="CQ706" i="6"/>
  <c r="CQ691" i="6"/>
  <c r="CQ702" i="6"/>
  <c r="CQ705" i="6"/>
  <c r="CQ707" i="6"/>
  <c r="CQ714" i="6"/>
  <c r="CQ689" i="6"/>
  <c r="CQ709" i="6"/>
  <c r="CQ712" i="6"/>
  <c r="CQ713" i="6"/>
  <c r="CQ693" i="6"/>
  <c r="CQ703" i="6"/>
  <c r="CQ704" i="6"/>
  <c r="CQ708" i="6"/>
  <c r="CQ710" i="6"/>
  <c r="CQ711" i="6"/>
  <c r="CU579" i="6"/>
  <c r="CU697" i="6"/>
  <c r="CU686" i="6"/>
  <c r="CU688" i="6"/>
  <c r="CU690" i="6"/>
  <c r="CU692" i="6"/>
  <c r="CU694" i="6"/>
  <c r="CU696" i="6"/>
  <c r="CU689" i="6"/>
  <c r="CU706" i="6"/>
  <c r="CU693" i="6"/>
  <c r="CU702" i="6"/>
  <c r="CU705" i="6"/>
  <c r="CU707" i="6"/>
  <c r="CU709" i="6"/>
  <c r="CU712" i="6"/>
  <c r="CU695" i="6"/>
  <c r="CU703" i="6"/>
  <c r="CU704" i="6"/>
  <c r="CU713" i="6"/>
  <c r="CU691" i="6"/>
  <c r="CU708" i="6"/>
  <c r="CU710" i="6"/>
  <c r="CU711" i="6"/>
  <c r="CU714" i="6"/>
  <c r="CU687" i="6"/>
  <c r="CF670" i="6"/>
  <c r="CF672" i="6"/>
  <c r="CF674" i="6"/>
  <c r="CF676" i="6"/>
  <c r="CF678" i="6"/>
  <c r="CF663" i="6"/>
  <c r="CF665" i="6"/>
  <c r="CF667" i="6"/>
  <c r="CF669" i="6"/>
  <c r="CF671" i="6"/>
  <c r="CF673" i="6"/>
  <c r="CF675" i="6"/>
  <c r="CF677" i="6"/>
  <c r="CF668" i="6"/>
  <c r="CF666" i="6"/>
  <c r="CF664" i="6"/>
  <c r="CF577" i="6"/>
  <c r="CF578" i="6"/>
  <c r="CF575" i="6"/>
  <c r="CF576" i="6"/>
  <c r="CF581" i="6"/>
  <c r="CF586" i="6"/>
  <c r="CF579" i="6"/>
  <c r="CF580" i="6"/>
  <c r="CO664" i="6"/>
  <c r="CO666" i="6"/>
  <c r="CO668" i="6"/>
  <c r="CO670" i="6"/>
  <c r="CO672" i="6"/>
  <c r="CO674" i="6"/>
  <c r="CO676" i="6"/>
  <c r="CO663" i="6"/>
  <c r="CO665" i="6"/>
  <c r="CO667" i="6"/>
  <c r="CO671" i="6"/>
  <c r="CO669" i="6"/>
  <c r="CO677" i="6"/>
  <c r="CO675" i="6"/>
  <c r="CO678" i="6"/>
  <c r="CO673" i="6"/>
  <c r="CO576" i="6"/>
  <c r="CO577" i="6"/>
  <c r="CO575" i="6"/>
  <c r="CO580" i="6"/>
  <c r="CO581" i="6"/>
  <c r="CO578" i="6"/>
  <c r="CO586" i="6"/>
  <c r="CO579" i="6"/>
  <c r="CD669" i="6"/>
  <c r="CD671" i="6"/>
  <c r="CD673" i="6"/>
  <c r="CD675" i="6"/>
  <c r="CD677" i="6"/>
  <c r="CD664" i="6"/>
  <c r="CD666" i="6"/>
  <c r="CD668" i="6"/>
  <c r="CD670" i="6"/>
  <c r="CD672" i="6"/>
  <c r="CD674" i="6"/>
  <c r="CD676" i="6"/>
  <c r="CD678" i="6"/>
  <c r="CD663" i="6"/>
  <c r="CD667" i="6"/>
  <c r="CD665" i="6"/>
  <c r="CD575" i="6"/>
  <c r="CD576" i="6"/>
  <c r="CD577" i="6"/>
  <c r="CD578" i="6"/>
  <c r="CG664" i="6"/>
  <c r="CG666" i="6"/>
  <c r="CG668" i="6"/>
  <c r="CG670" i="6"/>
  <c r="CG672" i="6"/>
  <c r="CG674" i="6"/>
  <c r="CG676" i="6"/>
  <c r="CG678" i="6"/>
  <c r="CG663" i="6"/>
  <c r="CG665" i="6"/>
  <c r="CG667" i="6"/>
  <c r="CG675" i="6"/>
  <c r="CG673" i="6"/>
  <c r="CG671" i="6"/>
  <c r="CG669" i="6"/>
  <c r="CG677" i="6"/>
  <c r="CG576" i="6"/>
  <c r="CG577" i="6"/>
  <c r="CG578" i="6"/>
  <c r="D73" i="8" a="1"/>
  <c r="D73" i="8" s="1"/>
  <c r="CG575" i="6"/>
  <c r="CK664" i="6"/>
  <c r="CK666" i="6"/>
  <c r="CK668" i="6"/>
  <c r="CK670" i="6"/>
  <c r="CK672" i="6"/>
  <c r="CK674" i="6"/>
  <c r="CK676" i="6"/>
  <c r="CK663" i="6"/>
  <c r="CK665" i="6"/>
  <c r="CK667" i="6"/>
  <c r="CK669" i="6"/>
  <c r="CK677" i="6"/>
  <c r="CK675" i="6"/>
  <c r="CK673" i="6"/>
  <c r="CK678" i="6"/>
  <c r="CK671" i="6"/>
  <c r="CK576" i="6"/>
  <c r="CK577" i="6"/>
  <c r="CK578" i="6"/>
  <c r="CK575" i="6"/>
  <c r="CR670" i="6"/>
  <c r="CR672" i="6"/>
  <c r="CR674" i="6"/>
  <c r="CR676" i="6"/>
  <c r="CR663" i="6"/>
  <c r="CR665" i="6"/>
  <c r="CR667" i="6"/>
  <c r="CR669" i="6"/>
  <c r="CR671" i="6"/>
  <c r="CR673" i="6"/>
  <c r="CR675" i="6"/>
  <c r="CR677" i="6"/>
  <c r="CR666" i="6"/>
  <c r="CR664" i="6"/>
  <c r="CR678" i="6"/>
  <c r="CR668" i="6"/>
  <c r="CR577" i="6"/>
  <c r="CR575" i="6"/>
  <c r="CR576" i="6"/>
  <c r="CV670" i="6"/>
  <c r="CV672" i="6"/>
  <c r="CV674" i="6"/>
  <c r="CV676" i="6"/>
  <c r="CV663" i="6"/>
  <c r="CV665" i="6"/>
  <c r="CV667" i="6"/>
  <c r="CV669" i="6"/>
  <c r="CV671" i="6"/>
  <c r="CV673" i="6"/>
  <c r="CV675" i="6"/>
  <c r="CV677" i="6"/>
  <c r="CV668" i="6"/>
  <c r="CV666" i="6"/>
  <c r="CV678" i="6"/>
  <c r="CV664" i="6"/>
  <c r="CV577" i="6"/>
  <c r="CV575" i="6"/>
  <c r="CV576" i="6"/>
  <c r="CT586" i="6"/>
  <c r="CP586" i="6"/>
  <c r="CD586" i="6"/>
  <c r="CU581" i="6"/>
  <c r="CQ581" i="6"/>
  <c r="CM581" i="6"/>
  <c r="CI581" i="6"/>
  <c r="CV580" i="6"/>
  <c r="CR580" i="6"/>
  <c r="CJ580" i="6"/>
  <c r="CB580" i="6"/>
  <c r="CK579" i="6"/>
  <c r="CG579" i="6"/>
  <c r="CC579" i="6"/>
  <c r="CT578" i="6"/>
  <c r="CP578" i="6"/>
  <c r="CE663" i="6"/>
  <c r="CE665" i="6"/>
  <c r="CE667" i="6"/>
  <c r="CE669" i="6"/>
  <c r="CE671" i="6"/>
  <c r="CE673" i="6"/>
  <c r="CE675" i="6"/>
  <c r="CE677" i="6"/>
  <c r="CE664" i="6"/>
  <c r="CE666" i="6"/>
  <c r="CE668" i="6"/>
  <c r="CE670" i="6"/>
  <c r="CE678" i="6"/>
  <c r="CE676" i="6"/>
  <c r="CE674" i="6"/>
  <c r="CE672" i="6"/>
  <c r="CE578" i="6"/>
  <c r="CE575" i="6"/>
  <c r="CE576" i="6"/>
  <c r="CE577" i="6"/>
  <c r="CH669" i="6"/>
  <c r="CH671" i="6"/>
  <c r="CH673" i="6"/>
  <c r="CH675" i="6"/>
  <c r="CH677" i="6"/>
  <c r="CH664" i="6"/>
  <c r="CH666" i="6"/>
  <c r="CH668" i="6"/>
  <c r="CH670" i="6"/>
  <c r="CH672" i="6"/>
  <c r="CH674" i="6"/>
  <c r="CH676" i="6"/>
  <c r="CH678" i="6"/>
  <c r="CH665" i="6"/>
  <c r="CH663" i="6"/>
  <c r="CH667" i="6"/>
  <c r="CH575" i="6"/>
  <c r="CH576" i="6"/>
  <c r="K73" i="8" a="1"/>
  <c r="K73" i="8" s="1"/>
  <c r="CH577" i="6"/>
  <c r="CH578" i="6"/>
  <c r="CL669" i="6"/>
  <c r="CL671" i="6"/>
  <c r="CL673" i="6"/>
  <c r="CL675" i="6"/>
  <c r="CL677" i="6"/>
  <c r="CL664" i="6"/>
  <c r="CL666" i="6"/>
  <c r="CL668" i="6"/>
  <c r="CL670" i="6"/>
  <c r="CL672" i="6"/>
  <c r="CL674" i="6"/>
  <c r="CL676" i="6"/>
  <c r="CL667" i="6"/>
  <c r="CL665" i="6"/>
  <c r="CL663" i="6"/>
  <c r="CL678" i="6"/>
  <c r="CL575" i="6"/>
  <c r="CL576" i="6"/>
  <c r="CL577" i="6"/>
  <c r="CS664" i="6"/>
  <c r="CS666" i="6"/>
  <c r="CS668" i="6"/>
  <c r="CS670" i="6"/>
  <c r="CS672" i="6"/>
  <c r="CS674" i="6"/>
  <c r="CS676" i="6"/>
  <c r="CS663" i="6"/>
  <c r="CS665" i="6"/>
  <c r="CS667" i="6"/>
  <c r="CS673" i="6"/>
  <c r="CS671" i="6"/>
  <c r="CS669" i="6"/>
  <c r="CS677" i="6"/>
  <c r="CS678" i="6"/>
  <c r="CS675" i="6"/>
  <c r="CS576" i="6"/>
  <c r="CS577" i="6"/>
  <c r="CS575" i="6"/>
  <c r="CS586" i="6"/>
  <c r="CK586" i="6"/>
  <c r="CG586" i="6"/>
  <c r="CC586" i="6"/>
  <c r="CL581" i="6"/>
  <c r="CH581" i="6"/>
  <c r="CD581" i="6"/>
  <c r="CU580" i="6"/>
  <c r="CQ580" i="6"/>
  <c r="CE580" i="6"/>
  <c r="CV579" i="6"/>
  <c r="CR579" i="6"/>
  <c r="CJ579" i="6"/>
  <c r="CB579" i="6"/>
  <c r="CS578" i="6"/>
  <c r="CI663" i="6"/>
  <c r="CI665" i="6"/>
  <c r="CI667" i="6"/>
  <c r="CI669" i="6"/>
  <c r="CI671" i="6"/>
  <c r="CI673" i="6"/>
  <c r="CI675" i="6"/>
  <c r="CI677" i="6"/>
  <c r="CI664" i="6"/>
  <c r="CI666" i="6"/>
  <c r="CI668" i="6"/>
  <c r="CI672" i="6"/>
  <c r="CI670" i="6"/>
  <c r="CI678" i="6"/>
  <c r="CI676" i="6"/>
  <c r="CI674" i="6"/>
  <c r="CI578" i="6"/>
  <c r="D98" i="8" a="1"/>
  <c r="D98" i="8" s="1"/>
  <c r="CI575" i="6"/>
  <c r="CI576" i="6"/>
  <c r="CI577" i="6"/>
  <c r="CM663" i="6"/>
  <c r="CM665" i="6"/>
  <c r="CM667" i="6"/>
  <c r="CM669" i="6"/>
  <c r="CM671" i="6"/>
  <c r="CM673" i="6"/>
  <c r="CM675" i="6"/>
  <c r="CM677" i="6"/>
  <c r="CM664" i="6"/>
  <c r="CM666" i="6"/>
  <c r="CM668" i="6"/>
  <c r="CM674" i="6"/>
  <c r="CM678" i="6"/>
  <c r="CM672" i="6"/>
  <c r="CM670" i="6"/>
  <c r="CM676" i="6"/>
  <c r="CM578" i="6"/>
  <c r="CM575" i="6"/>
  <c r="CM576" i="6"/>
  <c r="CM577" i="6"/>
  <c r="CP669" i="6"/>
  <c r="CP671" i="6"/>
  <c r="CP673" i="6"/>
  <c r="CP675" i="6"/>
  <c r="CP677" i="6"/>
  <c r="CP664" i="6"/>
  <c r="CP666" i="6"/>
  <c r="CP668" i="6"/>
  <c r="CP670" i="6"/>
  <c r="CP672" i="6"/>
  <c r="CP674" i="6"/>
  <c r="CP676" i="6"/>
  <c r="CP667" i="6"/>
  <c r="CP665" i="6"/>
  <c r="CP663" i="6"/>
  <c r="CP678" i="6"/>
  <c r="CP575" i="6"/>
  <c r="CP576" i="6"/>
  <c r="CP577" i="6"/>
  <c r="CT669" i="6"/>
  <c r="CT671" i="6"/>
  <c r="CT673" i="6"/>
  <c r="CT675" i="6"/>
  <c r="CT677" i="6"/>
  <c r="CT664" i="6"/>
  <c r="CT666" i="6"/>
  <c r="CT668" i="6"/>
  <c r="CT670" i="6"/>
  <c r="CT672" i="6"/>
  <c r="CT674" i="6"/>
  <c r="CT676" i="6"/>
  <c r="CT663" i="6"/>
  <c r="CT667" i="6"/>
  <c r="CT665" i="6"/>
  <c r="CT678" i="6"/>
  <c r="CT575" i="6"/>
  <c r="CT576" i="6"/>
  <c r="CT577" i="6"/>
  <c r="CV586" i="6"/>
  <c r="CR586" i="6"/>
  <c r="CS581" i="6"/>
  <c r="CK581" i="6"/>
  <c r="CG581" i="6"/>
  <c r="CT580" i="6"/>
  <c r="CP580" i="6"/>
  <c r="CL580" i="6"/>
  <c r="CH580" i="6"/>
  <c r="CD580" i="6"/>
  <c r="CM579" i="6"/>
  <c r="CI579" i="6"/>
  <c r="CE579" i="6"/>
  <c r="CV578" i="6"/>
  <c r="CR578" i="6"/>
  <c r="CB670" i="6"/>
  <c r="CB672" i="6"/>
  <c r="CB674" i="6"/>
  <c r="CB676" i="6"/>
  <c r="CB678" i="6"/>
  <c r="CB663" i="6"/>
  <c r="CB665" i="6"/>
  <c r="CB667" i="6"/>
  <c r="CB669" i="6"/>
  <c r="CB671" i="6"/>
  <c r="CB673" i="6"/>
  <c r="CB675" i="6"/>
  <c r="CB677" i="6"/>
  <c r="CB666" i="6"/>
  <c r="CB664" i="6"/>
  <c r="CB668" i="6"/>
  <c r="CB577" i="6"/>
  <c r="CB578" i="6"/>
  <c r="CB575" i="6"/>
  <c r="CB576" i="6"/>
  <c r="CC664" i="6"/>
  <c r="CC666" i="6"/>
  <c r="CC668" i="6"/>
  <c r="CC670" i="6"/>
  <c r="CC672" i="6"/>
  <c r="CC674" i="6"/>
  <c r="CC676" i="6"/>
  <c r="CC678" i="6"/>
  <c r="CC663" i="6"/>
  <c r="CC665" i="6"/>
  <c r="CC667" i="6"/>
  <c r="CC673" i="6"/>
  <c r="CC671" i="6"/>
  <c r="CC669" i="6"/>
  <c r="CC677" i="6"/>
  <c r="CC675" i="6"/>
  <c r="CC576" i="6"/>
  <c r="CC577" i="6"/>
  <c r="CC578" i="6"/>
  <c r="CC575" i="6"/>
  <c r="CJ670" i="6"/>
  <c r="CJ672" i="6"/>
  <c r="CJ674" i="6"/>
  <c r="CJ676" i="6"/>
  <c r="CJ678" i="6"/>
  <c r="CJ663" i="6"/>
  <c r="CJ665" i="6"/>
  <c r="CJ667" i="6"/>
  <c r="CJ669" i="6"/>
  <c r="CJ671" i="6"/>
  <c r="CJ673" i="6"/>
  <c r="CJ675" i="6"/>
  <c r="CJ677" i="6"/>
  <c r="CJ668" i="6"/>
  <c r="CJ666" i="6"/>
  <c r="CJ664" i="6"/>
  <c r="K98" i="8" a="1"/>
  <c r="K98" i="8" s="1"/>
  <c r="CJ577" i="6"/>
  <c r="CJ578" i="6"/>
  <c r="CJ575" i="6"/>
  <c r="CJ576" i="6"/>
  <c r="CQ663" i="6"/>
  <c r="CQ665" i="6"/>
  <c r="CQ667" i="6"/>
  <c r="CQ669" i="6"/>
  <c r="CQ671" i="6"/>
  <c r="CQ673" i="6"/>
  <c r="CQ675" i="6"/>
  <c r="CQ677" i="6"/>
  <c r="CQ664" i="6"/>
  <c r="CQ666" i="6"/>
  <c r="CQ668" i="6"/>
  <c r="CQ676" i="6"/>
  <c r="CQ678" i="6"/>
  <c r="CQ674" i="6"/>
  <c r="CQ672" i="6"/>
  <c r="CQ670" i="6"/>
  <c r="CQ575" i="6"/>
  <c r="CQ576" i="6"/>
  <c r="CQ577" i="6"/>
  <c r="CU663" i="6"/>
  <c r="CU665" i="6"/>
  <c r="CU667" i="6"/>
  <c r="CU669" i="6"/>
  <c r="CU671" i="6"/>
  <c r="CU673" i="6"/>
  <c r="CU675" i="6"/>
  <c r="CU677" i="6"/>
  <c r="CU664" i="6"/>
  <c r="CU666" i="6"/>
  <c r="CU668" i="6"/>
  <c r="CU670" i="6"/>
  <c r="CU678" i="6"/>
  <c r="CU676" i="6"/>
  <c r="CU674" i="6"/>
  <c r="CU672" i="6"/>
  <c r="CU575" i="6"/>
  <c r="CU576" i="6"/>
  <c r="CU577" i="6"/>
  <c r="CU586" i="6"/>
  <c r="CQ586" i="6"/>
  <c r="CM586" i="6"/>
  <c r="CI586" i="6"/>
  <c r="CE586" i="6"/>
  <c r="CV581" i="6"/>
  <c r="CR581" i="6"/>
  <c r="CJ581" i="6"/>
  <c r="CB581" i="6"/>
  <c r="CS580" i="6"/>
  <c r="CK580" i="6"/>
  <c r="CG580" i="6"/>
  <c r="CC580" i="6"/>
  <c r="CT579" i="6"/>
  <c r="CP579" i="6"/>
  <c r="CL579" i="6"/>
  <c r="CH579" i="6"/>
  <c r="CD579" i="6"/>
  <c r="CU578" i="6"/>
  <c r="CQ578" i="6"/>
  <c r="CL578" i="6"/>
  <c r="CA654" i="6"/>
  <c r="CA650" i="6"/>
  <c r="CA642" i="6"/>
  <c r="CA638" i="6"/>
  <c r="CA634" i="6"/>
  <c r="CA630" i="6"/>
  <c r="CA622" i="6"/>
  <c r="CA618" i="6"/>
  <c r="CA610" i="6"/>
  <c r="CA606" i="6"/>
  <c r="CA602" i="6"/>
  <c r="CA594" i="6"/>
  <c r="CA590" i="6"/>
  <c r="CA586" i="6"/>
  <c r="CA578" i="6"/>
  <c r="CA557" i="6"/>
  <c r="CA553" i="6"/>
  <c r="CA549" i="6"/>
  <c r="CA545" i="6"/>
  <c r="CA533" i="6"/>
  <c r="CA529" i="6"/>
  <c r="CA525" i="6"/>
  <c r="CA521" i="6"/>
  <c r="CA513" i="6"/>
  <c r="CA509" i="6"/>
  <c r="CA505" i="6"/>
  <c r="CA497" i="6"/>
  <c r="CA493" i="6"/>
  <c r="CA489" i="6"/>
  <c r="CA485" i="6"/>
  <c r="CA481" i="6"/>
  <c r="CA477" i="6"/>
  <c r="CA473" i="6"/>
  <c r="CA401" i="6"/>
  <c r="CA397" i="6"/>
  <c r="CA393" i="6"/>
  <c r="CA389" i="6"/>
  <c r="CA385" i="6"/>
  <c r="CA381" i="6"/>
  <c r="CA377" i="6"/>
  <c r="CA373" i="6"/>
  <c r="CA369" i="6"/>
  <c r="CA365" i="6"/>
  <c r="CA361" i="6"/>
  <c r="CA353" i="6"/>
  <c r="CA349" i="6"/>
  <c r="CA345" i="6"/>
  <c r="CA341" i="6"/>
  <c r="CA333" i="6"/>
  <c r="CA329" i="6"/>
  <c r="CA325" i="6"/>
  <c r="CA321" i="6"/>
  <c r="CA313" i="6"/>
  <c r="CA309" i="6"/>
  <c r="CA305" i="6"/>
  <c r="CA301" i="6"/>
  <c r="CA273" i="6"/>
  <c r="CA269" i="6"/>
  <c r="CA265" i="6"/>
  <c r="CA257" i="6"/>
  <c r="CA253" i="6"/>
  <c r="CA249" i="6"/>
  <c r="CA53" i="6"/>
  <c r="CA49" i="6"/>
  <c r="CA663" i="6"/>
  <c r="CA665" i="6"/>
  <c r="CA667" i="6"/>
  <c r="CA669" i="6"/>
  <c r="CA671" i="6"/>
  <c r="CA673" i="6"/>
  <c r="CA675" i="6"/>
  <c r="CA677" i="6"/>
  <c r="CA664" i="6"/>
  <c r="CA666" i="6"/>
  <c r="CA668" i="6"/>
  <c r="CA676" i="6"/>
  <c r="CA674" i="6"/>
  <c r="CA672" i="6"/>
  <c r="CA670" i="6"/>
  <c r="CA678" i="6"/>
  <c r="CA657" i="6"/>
  <c r="CA653" i="6"/>
  <c r="CA649" i="6"/>
  <c r="CA641" i="6"/>
  <c r="CA637" i="6"/>
  <c r="CA633" i="6"/>
  <c r="CA629" i="6"/>
  <c r="CA625" i="6"/>
  <c r="CA621" i="6"/>
  <c r="CA617" i="6"/>
  <c r="CA609" i="6"/>
  <c r="CA605" i="6"/>
  <c r="CA601" i="6"/>
  <c r="CA593" i="6"/>
  <c r="CA589" i="6"/>
  <c r="CA581" i="6"/>
  <c r="CA577" i="6"/>
  <c r="CA560" i="6"/>
  <c r="CA556" i="6"/>
  <c r="CA552" i="6"/>
  <c r="CA548" i="6"/>
  <c r="CA532" i="6"/>
  <c r="CA528" i="6"/>
  <c r="CA524" i="6"/>
  <c r="CA520" i="6"/>
  <c r="CA516" i="6"/>
  <c r="CA512" i="6"/>
  <c r="CA508" i="6"/>
  <c r="CA504" i="6"/>
  <c r="CA496" i="6"/>
  <c r="CA492" i="6"/>
  <c r="CA488" i="6"/>
  <c r="CA480" i="6"/>
  <c r="CA476" i="6"/>
  <c r="CA472" i="6"/>
  <c r="CA404" i="6"/>
  <c r="CA400" i="6"/>
  <c r="CA396" i="6"/>
  <c r="CA392" i="6"/>
  <c r="CA384" i="6"/>
  <c r="CA380" i="6"/>
  <c r="CA376" i="6"/>
  <c r="CA368" i="6"/>
  <c r="CA364" i="6"/>
  <c r="CA360" i="6"/>
  <c r="CA352" i="6"/>
  <c r="CA348" i="6"/>
  <c r="CA344" i="6"/>
  <c r="CA340" i="6"/>
  <c r="CA336" i="6"/>
  <c r="CA332" i="6"/>
  <c r="CA328" i="6"/>
  <c r="CA324" i="6"/>
  <c r="CA316" i="6"/>
  <c r="CA312" i="6"/>
  <c r="CA308" i="6"/>
  <c r="CA304" i="6"/>
  <c r="CA272" i="6"/>
  <c r="CA268" i="6"/>
  <c r="CA256" i="6"/>
  <c r="CA252" i="6"/>
  <c r="CA248" i="6"/>
  <c r="CA52" i="6"/>
  <c r="CA48" i="6"/>
  <c r="CA44" i="6"/>
  <c r="D3" i="8" a="1"/>
  <c r="D3" i="8" s="1"/>
  <c r="CA656" i="6"/>
  <c r="CA652" i="6"/>
  <c r="CA640" i="6"/>
  <c r="CA636" i="6"/>
  <c r="CA632" i="6"/>
  <c r="CA624" i="6"/>
  <c r="CA620" i="6"/>
  <c r="CA616" i="6"/>
  <c r="CA608" i="6"/>
  <c r="CA604" i="6"/>
  <c r="CA592" i="6"/>
  <c r="CA588" i="6"/>
  <c r="CA580" i="6"/>
  <c r="CA576" i="6"/>
  <c r="CA559" i="6"/>
  <c r="CA555" i="6"/>
  <c r="CA551" i="6"/>
  <c r="CA547" i="6"/>
  <c r="CA531" i="6"/>
  <c r="CA527" i="6"/>
  <c r="CA523" i="6"/>
  <c r="CA519" i="6"/>
  <c r="CA515" i="6"/>
  <c r="CA511" i="6"/>
  <c r="CA507" i="6"/>
  <c r="CA499" i="6"/>
  <c r="CA495" i="6"/>
  <c r="CA491" i="6"/>
  <c r="CA487" i="6"/>
  <c r="CA479" i="6"/>
  <c r="CA475" i="6"/>
  <c r="CA403" i="6"/>
  <c r="CA399" i="6"/>
  <c r="CA395" i="6"/>
  <c r="CA391" i="6"/>
  <c r="CA383" i="6"/>
  <c r="CA379" i="6"/>
  <c r="CA375" i="6"/>
  <c r="CA371" i="6"/>
  <c r="CA367" i="6"/>
  <c r="CA363" i="6"/>
  <c r="CA359" i="6"/>
  <c r="CA351" i="6"/>
  <c r="CA347" i="6"/>
  <c r="CA343" i="6"/>
  <c r="CA335" i="6"/>
  <c r="CA331" i="6"/>
  <c r="CA327" i="6"/>
  <c r="CA323" i="6"/>
  <c r="CA315" i="6"/>
  <c r="CA311" i="6"/>
  <c r="CA307" i="6"/>
  <c r="CA303" i="6"/>
  <c r="CA271" i="6"/>
  <c r="CA267" i="6"/>
  <c r="CA259" i="6"/>
  <c r="CA255" i="6"/>
  <c r="CA251" i="6"/>
  <c r="CA51" i="6"/>
  <c r="CA47" i="6"/>
  <c r="CA43" i="6"/>
  <c r="CA655" i="6"/>
  <c r="CA651" i="6"/>
  <c r="CA643" i="6"/>
  <c r="CA639" i="6"/>
  <c r="CA635" i="6"/>
  <c r="CA631" i="6"/>
  <c r="CA623" i="6"/>
  <c r="CA619" i="6"/>
  <c r="CA607" i="6"/>
  <c r="CA603" i="6"/>
  <c r="CA595" i="6"/>
  <c r="CA591" i="6"/>
  <c r="CA579" i="6"/>
  <c r="CA575" i="6"/>
  <c r="CA558" i="6"/>
  <c r="CA554" i="6"/>
  <c r="CA550" i="6"/>
  <c r="CA546" i="6"/>
  <c r="CA530" i="6"/>
  <c r="CA526" i="6"/>
  <c r="CA522" i="6"/>
  <c r="CA514" i="6"/>
  <c r="CA510" i="6"/>
  <c r="CA506" i="6"/>
  <c r="CA498" i="6"/>
  <c r="CA494" i="6"/>
  <c r="CA490" i="6"/>
  <c r="CA486" i="6"/>
  <c r="CA482" i="6"/>
  <c r="CA478" i="6"/>
  <c r="CA474" i="6"/>
  <c r="CA402" i="6"/>
  <c r="CA398" i="6"/>
  <c r="CA394" i="6"/>
  <c r="CA390" i="6"/>
  <c r="CA382" i="6"/>
  <c r="CA378" i="6"/>
  <c r="CA374" i="6"/>
  <c r="CA370" i="6"/>
  <c r="CA366" i="6"/>
  <c r="CA362" i="6"/>
  <c r="CA350" i="6"/>
  <c r="CA346" i="6"/>
  <c r="CA342" i="6"/>
  <c r="CA334" i="6"/>
  <c r="CA330" i="6"/>
  <c r="CA326" i="6"/>
  <c r="CA322" i="6"/>
  <c r="CA314" i="6"/>
  <c r="CA310" i="6"/>
  <c r="CA306" i="6"/>
  <c r="CA302" i="6"/>
  <c r="CA274" i="6"/>
  <c r="CA270" i="6"/>
  <c r="CA266" i="6"/>
  <c r="CA258" i="6"/>
  <c r="CA254" i="6"/>
  <c r="CA250" i="6"/>
  <c r="CA54" i="6"/>
  <c r="CA50" i="6"/>
  <c r="CA46" i="6"/>
  <c r="CA42" i="6"/>
  <c r="CI44" i="6"/>
  <c r="CI48" i="6"/>
  <c r="CI52" i="6"/>
  <c r="CI45" i="6"/>
  <c r="CI49" i="6"/>
  <c r="CI53" i="6"/>
  <c r="CI248" i="6"/>
  <c r="CI42" i="6"/>
  <c r="CI46" i="6"/>
  <c r="CI50" i="6"/>
  <c r="CI54" i="6"/>
  <c r="CI51" i="6"/>
  <c r="CI252" i="6"/>
  <c r="CI256" i="6"/>
  <c r="CI253" i="6"/>
  <c r="CI257" i="6"/>
  <c r="CI268" i="6"/>
  <c r="CI272" i="6"/>
  <c r="CI43" i="6"/>
  <c r="CI254" i="6"/>
  <c r="CI266" i="6"/>
  <c r="CI274" i="6"/>
  <c r="CI304" i="6"/>
  <c r="CI47" i="6"/>
  <c r="CI249" i="6"/>
  <c r="CI250" i="6"/>
  <c r="CI251" i="6"/>
  <c r="CI259" i="6"/>
  <c r="CI265" i="6"/>
  <c r="CI269" i="6"/>
  <c r="CI270" i="6"/>
  <c r="CI271" i="6"/>
  <c r="CI301" i="6"/>
  <c r="CI255" i="6"/>
  <c r="CI303" i="6"/>
  <c r="CI307" i="6"/>
  <c r="CI311" i="6"/>
  <c r="CI315" i="6"/>
  <c r="CI323" i="6"/>
  <c r="CI327" i="6"/>
  <c r="CI258" i="6"/>
  <c r="CI306" i="6"/>
  <c r="CI310" i="6"/>
  <c r="CI273" i="6"/>
  <c r="CI309" i="6"/>
  <c r="CI316" i="6"/>
  <c r="CI321" i="6"/>
  <c r="CI322" i="6"/>
  <c r="CI333" i="6"/>
  <c r="CI342" i="6"/>
  <c r="CI346" i="6"/>
  <c r="CI267" i="6"/>
  <c r="CI302" i="6"/>
  <c r="CI324" i="6"/>
  <c r="CI325" i="6"/>
  <c r="CI326" i="6"/>
  <c r="CI334" i="6"/>
  <c r="CI335" i="6"/>
  <c r="CI336" i="6"/>
  <c r="CI343" i="6"/>
  <c r="CI344" i="6"/>
  <c r="CI345" i="6"/>
  <c r="CI349" i="6"/>
  <c r="CI353" i="6"/>
  <c r="CI360" i="6"/>
  <c r="CI364" i="6"/>
  <c r="CI368" i="6"/>
  <c r="CI308" i="6"/>
  <c r="CI330" i="6"/>
  <c r="CI331" i="6"/>
  <c r="CI332" i="6"/>
  <c r="CI340" i="6"/>
  <c r="CI341" i="6"/>
  <c r="CI350" i="6"/>
  <c r="CI361" i="6"/>
  <c r="CI305" i="6"/>
  <c r="CI312" i="6"/>
  <c r="CI313" i="6"/>
  <c r="CI314" i="6"/>
  <c r="CI328" i="6"/>
  <c r="CI329" i="6"/>
  <c r="CI348" i="6"/>
  <c r="CI352" i="6"/>
  <c r="CI359" i="6"/>
  <c r="CI362" i="6"/>
  <c r="CI376" i="6"/>
  <c r="CI380" i="6"/>
  <c r="CI384" i="6"/>
  <c r="CI347" i="6"/>
  <c r="CI369" i="6"/>
  <c r="CI370" i="6"/>
  <c r="CI371" i="6"/>
  <c r="CI377" i="6"/>
  <c r="CI381" i="6"/>
  <c r="CI385" i="6"/>
  <c r="CI390" i="6"/>
  <c r="CI394" i="6"/>
  <c r="CI351" i="6"/>
  <c r="CI365" i="6"/>
  <c r="CI366" i="6"/>
  <c r="CI367" i="6"/>
  <c r="CI373" i="6"/>
  <c r="CI374" i="6"/>
  <c r="CI378" i="6"/>
  <c r="CI382" i="6"/>
  <c r="CI391" i="6"/>
  <c r="CI383" i="6"/>
  <c r="CI399" i="6"/>
  <c r="CI403" i="6"/>
  <c r="CI472" i="6"/>
  <c r="CI476" i="6"/>
  <c r="CI480" i="6"/>
  <c r="CI486" i="6"/>
  <c r="CI490" i="6"/>
  <c r="CI494" i="6"/>
  <c r="CI498" i="6"/>
  <c r="CI506" i="6"/>
  <c r="CI510" i="6"/>
  <c r="CI514" i="6"/>
  <c r="CI520" i="6"/>
  <c r="CI524" i="6"/>
  <c r="CI363" i="6"/>
  <c r="CI393" i="6"/>
  <c r="CI400" i="6"/>
  <c r="CI404" i="6"/>
  <c r="CI473" i="6"/>
  <c r="CI477" i="6"/>
  <c r="CI481" i="6"/>
  <c r="CI487" i="6"/>
  <c r="CI491" i="6"/>
  <c r="CI495" i="6"/>
  <c r="CI499" i="6"/>
  <c r="CI507" i="6"/>
  <c r="CI511" i="6"/>
  <c r="CI515" i="6"/>
  <c r="CI521" i="6"/>
  <c r="CI525" i="6"/>
  <c r="CI375" i="6"/>
  <c r="CI392" i="6"/>
  <c r="CI401" i="6"/>
  <c r="CI474" i="6"/>
  <c r="CI478" i="6"/>
  <c r="CI482" i="6"/>
  <c r="CI488" i="6"/>
  <c r="CI492" i="6"/>
  <c r="CI496" i="6"/>
  <c r="CI504" i="6"/>
  <c r="CI508" i="6"/>
  <c r="CI512" i="6"/>
  <c r="CI516" i="6"/>
  <c r="CI522" i="6"/>
  <c r="CI379" i="6"/>
  <c r="CI389" i="6"/>
  <c r="CI395" i="6"/>
  <c r="CI396" i="6"/>
  <c r="CI397" i="6"/>
  <c r="CI398" i="6"/>
  <c r="CI402" i="6"/>
  <c r="CI475" i="6"/>
  <c r="CI493" i="6"/>
  <c r="CI513" i="6"/>
  <c r="CI527" i="6"/>
  <c r="CI485" i="6"/>
  <c r="CI505" i="6"/>
  <c r="CI523" i="6"/>
  <c r="CI529" i="6"/>
  <c r="CI489" i="6"/>
  <c r="CI509" i="6"/>
  <c r="CI526" i="6"/>
  <c r="CI530" i="6"/>
  <c r="CI532" i="6"/>
  <c r="CI546" i="6"/>
  <c r="CI548" i="6"/>
  <c r="CI550" i="6"/>
  <c r="CI552" i="6"/>
  <c r="CI554" i="6"/>
  <c r="CI556" i="6"/>
  <c r="CI519" i="6"/>
  <c r="CI589" i="6"/>
  <c r="CI591" i="6"/>
  <c r="CI593" i="6"/>
  <c r="CI595" i="6"/>
  <c r="CI601" i="6"/>
  <c r="CI603" i="6"/>
  <c r="CI605" i="6"/>
  <c r="CI607" i="6"/>
  <c r="CI609" i="6"/>
  <c r="CI617" i="6"/>
  <c r="CI619" i="6"/>
  <c r="CI621" i="6"/>
  <c r="CI623" i="6"/>
  <c r="CI625" i="6"/>
  <c r="CI629" i="6"/>
  <c r="CI631" i="6"/>
  <c r="CI633" i="6"/>
  <c r="CI635" i="6"/>
  <c r="CI637" i="6"/>
  <c r="CI639" i="6"/>
  <c r="CI641" i="6"/>
  <c r="CI643" i="6"/>
  <c r="CI649" i="6"/>
  <c r="CI651" i="6"/>
  <c r="CI653" i="6"/>
  <c r="CI655" i="6"/>
  <c r="CI657" i="6"/>
  <c r="CI560" i="6"/>
  <c r="CI479" i="6"/>
  <c r="CI559" i="6"/>
  <c r="CI588" i="6"/>
  <c r="CI590" i="6"/>
  <c r="CI592" i="6"/>
  <c r="CI594" i="6"/>
  <c r="CI602" i="6"/>
  <c r="CI604" i="6"/>
  <c r="CI606" i="6"/>
  <c r="CI608" i="6"/>
  <c r="CI610" i="6"/>
  <c r="CI616" i="6"/>
  <c r="CI618" i="6"/>
  <c r="CI620" i="6"/>
  <c r="CI622" i="6"/>
  <c r="CI624" i="6"/>
  <c r="CI630" i="6"/>
  <c r="CI632" i="6"/>
  <c r="CI634" i="6"/>
  <c r="CI636" i="6"/>
  <c r="CI638" i="6"/>
  <c r="CI640" i="6"/>
  <c r="CI642" i="6"/>
  <c r="CI650" i="6"/>
  <c r="CI652" i="6"/>
  <c r="CI654" i="6"/>
  <c r="CI656" i="6"/>
  <c r="CI497" i="6"/>
  <c r="CI528" i="6"/>
  <c r="CI531" i="6"/>
  <c r="CI533" i="6"/>
  <c r="CI545" i="6"/>
  <c r="CI547" i="6"/>
  <c r="CI549" i="6"/>
  <c r="CI551" i="6"/>
  <c r="CI553" i="6"/>
  <c r="CI555" i="6"/>
  <c r="CI557" i="6"/>
  <c r="CI558" i="6"/>
  <c r="CM44" i="6"/>
  <c r="CM48" i="6"/>
  <c r="CM52" i="6"/>
  <c r="CM45" i="6"/>
  <c r="CM49" i="6"/>
  <c r="CM53" i="6"/>
  <c r="CM248" i="6"/>
  <c r="CM42" i="6"/>
  <c r="CM46" i="6"/>
  <c r="CM50" i="6"/>
  <c r="CM54" i="6"/>
  <c r="CM47" i="6"/>
  <c r="CM252" i="6"/>
  <c r="CM256" i="6"/>
  <c r="CM51" i="6"/>
  <c r="CM253" i="6"/>
  <c r="CM257" i="6"/>
  <c r="CM268" i="6"/>
  <c r="CM272" i="6"/>
  <c r="CM43" i="6"/>
  <c r="CM258" i="6"/>
  <c r="CM269" i="6"/>
  <c r="CM270" i="6"/>
  <c r="CM271" i="6"/>
  <c r="CM274" i="6"/>
  <c r="CM304" i="6"/>
  <c r="CM255" i="6"/>
  <c r="CM267" i="6"/>
  <c r="CM301" i="6"/>
  <c r="CM251" i="6"/>
  <c r="CM273" i="6"/>
  <c r="CM307" i="6"/>
  <c r="CM311" i="6"/>
  <c r="CM315" i="6"/>
  <c r="CM323" i="6"/>
  <c r="CM327" i="6"/>
  <c r="CM249" i="6"/>
  <c r="CM250" i="6"/>
  <c r="CM254" i="6"/>
  <c r="CM266" i="6"/>
  <c r="CM302" i="6"/>
  <c r="CM303" i="6"/>
  <c r="CM306" i="6"/>
  <c r="CM310" i="6"/>
  <c r="CM305" i="6"/>
  <c r="CM312" i="6"/>
  <c r="CM313" i="6"/>
  <c r="CM314" i="6"/>
  <c r="CM333" i="6"/>
  <c r="CM342" i="6"/>
  <c r="CM346" i="6"/>
  <c r="CM308" i="6"/>
  <c r="CM316" i="6"/>
  <c r="CM259" i="6"/>
  <c r="CM265" i="6"/>
  <c r="CM309" i="6"/>
  <c r="CM330" i="6"/>
  <c r="CM331" i="6"/>
  <c r="CM332" i="6"/>
  <c r="CM340" i="6"/>
  <c r="CM341" i="6"/>
  <c r="CM349" i="6"/>
  <c r="CM353" i="6"/>
  <c r="CM360" i="6"/>
  <c r="CM364" i="6"/>
  <c r="CM368" i="6"/>
  <c r="CM328" i="6"/>
  <c r="CM329" i="6"/>
  <c r="CM350" i="6"/>
  <c r="CM361" i="6"/>
  <c r="CM321" i="6"/>
  <c r="CM322" i="6"/>
  <c r="CM334" i="6"/>
  <c r="CM335" i="6"/>
  <c r="CM336" i="6"/>
  <c r="CM343" i="6"/>
  <c r="CM344" i="6"/>
  <c r="CM345" i="6"/>
  <c r="CM348" i="6"/>
  <c r="CM352" i="6"/>
  <c r="CM359" i="6"/>
  <c r="CM326" i="6"/>
  <c r="CM369" i="6"/>
  <c r="CM370" i="6"/>
  <c r="CM371" i="6"/>
  <c r="CM376" i="6"/>
  <c r="CM380" i="6"/>
  <c r="CM384" i="6"/>
  <c r="CM325" i="6"/>
  <c r="CM365" i="6"/>
  <c r="CM366" i="6"/>
  <c r="CM367" i="6"/>
  <c r="CM373" i="6"/>
  <c r="CM374" i="6"/>
  <c r="CM377" i="6"/>
  <c r="CM381" i="6"/>
  <c r="CM385" i="6"/>
  <c r="CM390" i="6"/>
  <c r="CM394" i="6"/>
  <c r="CM324" i="6"/>
  <c r="CM347" i="6"/>
  <c r="CM362" i="6"/>
  <c r="CM363" i="6"/>
  <c r="CM378" i="6"/>
  <c r="CM382" i="6"/>
  <c r="CM391" i="6"/>
  <c r="CM351" i="6"/>
  <c r="CM379" i="6"/>
  <c r="CM392" i="6"/>
  <c r="CM399" i="6"/>
  <c r="CM403" i="6"/>
  <c r="CM472" i="6"/>
  <c r="CM476" i="6"/>
  <c r="CM480" i="6"/>
  <c r="CM486" i="6"/>
  <c r="CM490" i="6"/>
  <c r="CM494" i="6"/>
  <c r="CM498" i="6"/>
  <c r="CM506" i="6"/>
  <c r="CM510" i="6"/>
  <c r="CM514" i="6"/>
  <c r="CM520" i="6"/>
  <c r="CM524" i="6"/>
  <c r="CM383" i="6"/>
  <c r="CM389" i="6"/>
  <c r="CM400" i="6"/>
  <c r="CM404" i="6"/>
  <c r="CM473" i="6"/>
  <c r="CM477" i="6"/>
  <c r="CM481" i="6"/>
  <c r="CM487" i="6"/>
  <c r="CM491" i="6"/>
  <c r="CM495" i="6"/>
  <c r="CM499" i="6"/>
  <c r="CM507" i="6"/>
  <c r="CM511" i="6"/>
  <c r="CM515" i="6"/>
  <c r="CM521" i="6"/>
  <c r="CM395" i="6"/>
  <c r="CM396" i="6"/>
  <c r="CM397" i="6"/>
  <c r="CM401" i="6"/>
  <c r="CM474" i="6"/>
  <c r="CM478" i="6"/>
  <c r="CM482" i="6"/>
  <c r="CM488" i="6"/>
  <c r="CM492" i="6"/>
  <c r="CM496" i="6"/>
  <c r="CM504" i="6"/>
  <c r="CM508" i="6"/>
  <c r="CM512" i="6"/>
  <c r="CM516" i="6"/>
  <c r="CM522" i="6"/>
  <c r="CM375" i="6"/>
  <c r="CM393" i="6"/>
  <c r="CM398" i="6"/>
  <c r="CM402" i="6"/>
  <c r="CM489" i="6"/>
  <c r="CM509" i="6"/>
  <c r="CM527" i="6"/>
  <c r="CM479" i="6"/>
  <c r="CM497" i="6"/>
  <c r="CM519" i="6"/>
  <c r="CM525" i="6"/>
  <c r="CM529" i="6"/>
  <c r="CM485" i="6"/>
  <c r="CM505" i="6"/>
  <c r="CM523" i="6"/>
  <c r="CM526" i="6"/>
  <c r="CM530" i="6"/>
  <c r="CM532" i="6"/>
  <c r="CM546" i="6"/>
  <c r="CM548" i="6"/>
  <c r="CM550" i="6"/>
  <c r="CM552" i="6"/>
  <c r="CM554" i="6"/>
  <c r="CM556" i="6"/>
  <c r="CM528" i="6"/>
  <c r="CM531" i="6"/>
  <c r="CM533" i="6"/>
  <c r="CM545" i="6"/>
  <c r="CM547" i="6"/>
  <c r="CM549" i="6"/>
  <c r="CM551" i="6"/>
  <c r="CM553" i="6"/>
  <c r="CM555" i="6"/>
  <c r="CM557" i="6"/>
  <c r="CM559" i="6"/>
  <c r="CM589" i="6"/>
  <c r="CM591" i="6"/>
  <c r="CM593" i="6"/>
  <c r="CM595" i="6"/>
  <c r="CM601" i="6"/>
  <c r="CM603" i="6"/>
  <c r="CM605" i="6"/>
  <c r="CM607" i="6"/>
  <c r="CM609" i="6"/>
  <c r="CM617" i="6"/>
  <c r="CM619" i="6"/>
  <c r="CM621" i="6"/>
  <c r="CM623" i="6"/>
  <c r="CM625" i="6"/>
  <c r="CM629" i="6"/>
  <c r="CM631" i="6"/>
  <c r="CM633" i="6"/>
  <c r="CM635" i="6"/>
  <c r="CM637" i="6"/>
  <c r="CM639" i="6"/>
  <c r="CM641" i="6"/>
  <c r="CM643" i="6"/>
  <c r="CM649" i="6"/>
  <c r="CM651" i="6"/>
  <c r="CM653" i="6"/>
  <c r="CM655" i="6"/>
  <c r="CM657" i="6"/>
  <c r="CM475" i="6"/>
  <c r="CM558" i="6"/>
  <c r="CM493" i="6"/>
  <c r="CM588" i="6"/>
  <c r="CM590" i="6"/>
  <c r="CM592" i="6"/>
  <c r="CM594" i="6"/>
  <c r="CM602" i="6"/>
  <c r="CM604" i="6"/>
  <c r="CM606" i="6"/>
  <c r="CM608" i="6"/>
  <c r="CM610" i="6"/>
  <c r="CM616" i="6"/>
  <c r="CM618" i="6"/>
  <c r="CM620" i="6"/>
  <c r="CM622" i="6"/>
  <c r="CM624" i="6"/>
  <c r="CM630" i="6"/>
  <c r="CM632" i="6"/>
  <c r="CM634" i="6"/>
  <c r="CM636" i="6"/>
  <c r="CM638" i="6"/>
  <c r="CM640" i="6"/>
  <c r="CM642" i="6"/>
  <c r="CM650" i="6"/>
  <c r="CM652" i="6"/>
  <c r="CM654" i="6"/>
  <c r="CM656" i="6"/>
  <c r="CM513" i="6"/>
  <c r="CM560" i="6"/>
  <c r="CC42" i="6"/>
  <c r="CC46" i="6"/>
  <c r="CC50" i="6"/>
  <c r="CC54" i="6"/>
  <c r="CC43" i="6"/>
  <c r="CC47" i="6"/>
  <c r="CC51" i="6"/>
  <c r="CC250" i="6"/>
  <c r="CC44" i="6"/>
  <c r="CC48" i="6"/>
  <c r="CC52" i="6"/>
  <c r="CC49" i="6"/>
  <c r="CC254" i="6"/>
  <c r="CC258" i="6"/>
  <c r="CC265" i="6"/>
  <c r="CC53" i="6"/>
  <c r="CC255" i="6"/>
  <c r="CC259" i="6"/>
  <c r="CC266" i="6"/>
  <c r="CC270" i="6"/>
  <c r="CC252" i="6"/>
  <c r="CC271" i="6"/>
  <c r="CC272" i="6"/>
  <c r="CC302" i="6"/>
  <c r="CC257" i="6"/>
  <c r="CC267" i="6"/>
  <c r="CC268" i="6"/>
  <c r="CC269" i="6"/>
  <c r="CC273" i="6"/>
  <c r="CC303" i="6"/>
  <c r="CC45" i="6"/>
  <c r="CC253" i="6"/>
  <c r="CC301" i="6"/>
  <c r="CC305" i="6"/>
  <c r="CC309" i="6"/>
  <c r="CC313" i="6"/>
  <c r="CC321" i="6"/>
  <c r="CC325" i="6"/>
  <c r="CC329" i="6"/>
  <c r="CC256" i="6"/>
  <c r="CC304" i="6"/>
  <c r="CC308" i="6"/>
  <c r="CC249" i="6"/>
  <c r="CC307" i="6"/>
  <c r="CC314" i="6"/>
  <c r="CC315" i="6"/>
  <c r="CC316" i="6"/>
  <c r="CC331" i="6"/>
  <c r="CC335" i="6"/>
  <c r="CC340" i="6"/>
  <c r="CC344" i="6"/>
  <c r="CC251" i="6"/>
  <c r="CC274" i="6"/>
  <c r="CC310" i="6"/>
  <c r="CC311" i="6"/>
  <c r="CC326" i="6"/>
  <c r="CC327" i="6"/>
  <c r="CC328" i="6"/>
  <c r="CC332" i="6"/>
  <c r="CC333" i="6"/>
  <c r="CC334" i="6"/>
  <c r="CC341" i="6"/>
  <c r="CC342" i="6"/>
  <c r="CC343" i="6"/>
  <c r="CC347" i="6"/>
  <c r="CC351" i="6"/>
  <c r="CC362" i="6"/>
  <c r="CC366" i="6"/>
  <c r="CC370" i="6"/>
  <c r="CC373" i="6"/>
  <c r="CC306" i="6"/>
  <c r="CC312" i="6"/>
  <c r="CC322" i="6"/>
  <c r="CC323" i="6"/>
  <c r="CC324" i="6"/>
  <c r="CC330" i="6"/>
  <c r="CC348" i="6"/>
  <c r="CC352" i="6"/>
  <c r="CC359" i="6"/>
  <c r="CC248" i="6"/>
  <c r="CC336" i="6"/>
  <c r="CC345" i="6"/>
  <c r="CC346" i="6"/>
  <c r="CC350" i="6"/>
  <c r="CC360" i="6"/>
  <c r="CC371" i="6"/>
  <c r="CC378" i="6"/>
  <c r="CC382" i="6"/>
  <c r="CC367" i="6"/>
  <c r="CC368" i="6"/>
  <c r="CC369" i="6"/>
  <c r="CC374" i="6"/>
  <c r="CC375" i="6"/>
  <c r="CC379" i="6"/>
  <c r="CC383" i="6"/>
  <c r="CC392" i="6"/>
  <c r="CC396" i="6"/>
  <c r="CC349" i="6"/>
  <c r="CC363" i="6"/>
  <c r="CC364" i="6"/>
  <c r="CC365" i="6"/>
  <c r="CC376" i="6"/>
  <c r="CC380" i="6"/>
  <c r="CC384" i="6"/>
  <c r="CC389" i="6"/>
  <c r="CC393" i="6"/>
  <c r="CC381" i="6"/>
  <c r="CC394" i="6"/>
  <c r="CC401" i="6"/>
  <c r="CC474" i="6"/>
  <c r="CC478" i="6"/>
  <c r="CC482" i="6"/>
  <c r="CC488" i="6"/>
  <c r="CC492" i="6"/>
  <c r="CC496" i="6"/>
  <c r="CC504" i="6"/>
  <c r="CC508" i="6"/>
  <c r="CC512" i="6"/>
  <c r="CC516" i="6"/>
  <c r="CC522" i="6"/>
  <c r="CC385" i="6"/>
  <c r="CC391" i="6"/>
  <c r="CC398" i="6"/>
  <c r="CC402" i="6"/>
  <c r="CC475" i="6"/>
  <c r="CC479" i="6"/>
  <c r="CC485" i="6"/>
  <c r="CC489" i="6"/>
  <c r="CC493" i="6"/>
  <c r="CC497" i="6"/>
  <c r="CC505" i="6"/>
  <c r="CC509" i="6"/>
  <c r="CC513" i="6"/>
  <c r="CC519" i="6"/>
  <c r="CC523" i="6"/>
  <c r="CC353" i="6"/>
  <c r="CC361" i="6"/>
  <c r="CC390" i="6"/>
  <c r="CC397" i="6"/>
  <c r="CC399" i="6"/>
  <c r="CC403" i="6"/>
  <c r="CC472" i="6"/>
  <c r="CC476" i="6"/>
  <c r="CC480" i="6"/>
  <c r="CC486" i="6"/>
  <c r="CC490" i="6"/>
  <c r="CC494" i="6"/>
  <c r="CC498" i="6"/>
  <c r="CC506" i="6"/>
  <c r="CC510" i="6"/>
  <c r="CC514" i="6"/>
  <c r="CC520" i="6"/>
  <c r="CC524" i="6"/>
  <c r="CC377" i="6"/>
  <c r="CC395" i="6"/>
  <c r="CC400" i="6"/>
  <c r="CC404" i="6"/>
  <c r="CC473" i="6"/>
  <c r="CC491" i="6"/>
  <c r="CC511" i="6"/>
  <c r="CC529" i="6"/>
  <c r="CC481" i="6"/>
  <c r="CC499" i="6"/>
  <c r="CC521" i="6"/>
  <c r="CC527" i="6"/>
  <c r="CC487" i="6"/>
  <c r="CC507" i="6"/>
  <c r="CC525" i="6"/>
  <c r="CC528" i="6"/>
  <c r="CC531" i="6"/>
  <c r="CC533" i="6"/>
  <c r="CC545" i="6"/>
  <c r="CC547" i="6"/>
  <c r="CC549" i="6"/>
  <c r="CC551" i="6"/>
  <c r="CC553" i="6"/>
  <c r="CC555" i="6"/>
  <c r="CC557" i="6"/>
  <c r="CC495" i="6"/>
  <c r="CC530" i="6"/>
  <c r="CC532" i="6"/>
  <c r="CC546" i="6"/>
  <c r="CC548" i="6"/>
  <c r="CC550" i="6"/>
  <c r="CC552" i="6"/>
  <c r="CC554" i="6"/>
  <c r="CC556" i="6"/>
  <c r="CC558" i="6"/>
  <c r="CC588" i="6"/>
  <c r="CC590" i="6"/>
  <c r="CC592" i="6"/>
  <c r="CC594" i="6"/>
  <c r="CC602" i="6"/>
  <c r="CC604" i="6"/>
  <c r="CC606" i="6"/>
  <c r="CC608" i="6"/>
  <c r="CC610" i="6"/>
  <c r="CC616" i="6"/>
  <c r="CC618" i="6"/>
  <c r="CC620" i="6"/>
  <c r="CC622" i="6"/>
  <c r="CC624" i="6"/>
  <c r="CC630" i="6"/>
  <c r="CC632" i="6"/>
  <c r="CC634" i="6"/>
  <c r="CC636" i="6"/>
  <c r="CC638" i="6"/>
  <c r="CC640" i="6"/>
  <c r="CC642" i="6"/>
  <c r="CC650" i="6"/>
  <c r="CC652" i="6"/>
  <c r="CC654" i="6"/>
  <c r="CC656" i="6"/>
  <c r="CC515" i="6"/>
  <c r="CC560" i="6"/>
  <c r="CC589" i="6"/>
  <c r="CC591" i="6"/>
  <c r="CC593" i="6"/>
  <c r="CC595" i="6"/>
  <c r="CC601" i="6"/>
  <c r="CC603" i="6"/>
  <c r="CC605" i="6"/>
  <c r="CC607" i="6"/>
  <c r="CC609" i="6"/>
  <c r="CC617" i="6"/>
  <c r="CC619" i="6"/>
  <c r="CC621" i="6"/>
  <c r="CC623" i="6"/>
  <c r="CC625" i="6"/>
  <c r="CC629" i="6"/>
  <c r="CC631" i="6"/>
  <c r="CC633" i="6"/>
  <c r="CC635" i="6"/>
  <c r="CC637" i="6"/>
  <c r="CC639" i="6"/>
  <c r="CC641" i="6"/>
  <c r="CC643" i="6"/>
  <c r="CC649" i="6"/>
  <c r="CC651" i="6"/>
  <c r="CC653" i="6"/>
  <c r="CC655" i="6"/>
  <c r="CC657" i="6"/>
  <c r="CC477" i="6"/>
  <c r="CC526" i="6"/>
  <c r="CC559" i="6"/>
  <c r="CK42" i="6"/>
  <c r="CK46" i="6"/>
  <c r="CK50" i="6"/>
  <c r="CK54" i="6"/>
  <c r="CK43" i="6"/>
  <c r="CK47" i="6"/>
  <c r="CK51" i="6"/>
  <c r="CK250" i="6"/>
  <c r="CK44" i="6"/>
  <c r="CK48" i="6"/>
  <c r="CK52" i="6"/>
  <c r="CK254" i="6"/>
  <c r="CK258" i="6"/>
  <c r="CK265" i="6"/>
  <c r="CK45" i="6"/>
  <c r="CK248" i="6"/>
  <c r="CK249" i="6"/>
  <c r="CK251" i="6"/>
  <c r="CK255" i="6"/>
  <c r="CK259" i="6"/>
  <c r="CK266" i="6"/>
  <c r="CK270" i="6"/>
  <c r="CK49" i="6"/>
  <c r="CK252" i="6"/>
  <c r="CK302" i="6"/>
  <c r="CK53" i="6"/>
  <c r="CK257" i="6"/>
  <c r="CK273" i="6"/>
  <c r="CK301" i="6"/>
  <c r="CK305" i="6"/>
  <c r="CK309" i="6"/>
  <c r="CK313" i="6"/>
  <c r="CK321" i="6"/>
  <c r="CK325" i="6"/>
  <c r="CK329" i="6"/>
  <c r="CK308" i="6"/>
  <c r="CK267" i="6"/>
  <c r="CK268" i="6"/>
  <c r="CK269" i="6"/>
  <c r="CK307" i="6"/>
  <c r="CK326" i="6"/>
  <c r="CK327" i="6"/>
  <c r="CK328" i="6"/>
  <c r="CK331" i="6"/>
  <c r="CK335" i="6"/>
  <c r="CK340" i="6"/>
  <c r="CK344" i="6"/>
  <c r="CK271" i="6"/>
  <c r="CK272" i="6"/>
  <c r="CK310" i="6"/>
  <c r="CK312" i="6"/>
  <c r="CK253" i="6"/>
  <c r="CK314" i="6"/>
  <c r="CK315" i="6"/>
  <c r="CK316" i="6"/>
  <c r="CK347" i="6"/>
  <c r="CK351" i="6"/>
  <c r="CK362" i="6"/>
  <c r="CK366" i="6"/>
  <c r="CK370" i="6"/>
  <c r="CK373" i="6"/>
  <c r="CK274" i="6"/>
  <c r="CK303" i="6"/>
  <c r="CK304" i="6"/>
  <c r="CK322" i="6"/>
  <c r="CK323" i="6"/>
  <c r="CK324" i="6"/>
  <c r="CK336" i="6"/>
  <c r="CK345" i="6"/>
  <c r="CK346" i="6"/>
  <c r="CK348" i="6"/>
  <c r="CK352" i="6"/>
  <c r="CK359" i="6"/>
  <c r="CK311" i="6"/>
  <c r="CK256" i="6"/>
  <c r="CK306" i="6"/>
  <c r="CK330" i="6"/>
  <c r="CK350" i="6"/>
  <c r="CK332" i="6"/>
  <c r="CK333" i="6"/>
  <c r="CK334" i="6"/>
  <c r="CK349" i="6"/>
  <c r="CK360" i="6"/>
  <c r="CK363" i="6"/>
  <c r="CK364" i="6"/>
  <c r="CK365" i="6"/>
  <c r="CK378" i="6"/>
  <c r="CK382" i="6"/>
  <c r="CK341" i="6"/>
  <c r="CK342" i="6"/>
  <c r="CK343" i="6"/>
  <c r="CK353" i="6"/>
  <c r="CK375" i="6"/>
  <c r="CK379" i="6"/>
  <c r="CK383" i="6"/>
  <c r="CK392" i="6"/>
  <c r="CK396" i="6"/>
  <c r="CK371" i="6"/>
  <c r="CK376" i="6"/>
  <c r="CK380" i="6"/>
  <c r="CK384" i="6"/>
  <c r="CK389" i="6"/>
  <c r="CK393" i="6"/>
  <c r="CK397" i="6"/>
  <c r="CK401" i="6"/>
  <c r="CK474" i="6"/>
  <c r="CK478" i="6"/>
  <c r="CK482" i="6"/>
  <c r="CK488" i="6"/>
  <c r="CK492" i="6"/>
  <c r="CK496" i="6"/>
  <c r="CK504" i="6"/>
  <c r="CK508" i="6"/>
  <c r="CK512" i="6"/>
  <c r="CK516" i="6"/>
  <c r="CK522" i="6"/>
  <c r="CK367" i="6"/>
  <c r="CK368" i="6"/>
  <c r="CK369" i="6"/>
  <c r="CK377" i="6"/>
  <c r="CK391" i="6"/>
  <c r="CK394" i="6"/>
  <c r="CK395" i="6"/>
  <c r="CK398" i="6"/>
  <c r="CK402" i="6"/>
  <c r="CK475" i="6"/>
  <c r="CK479" i="6"/>
  <c r="CK485" i="6"/>
  <c r="CK489" i="6"/>
  <c r="CK493" i="6"/>
  <c r="CK497" i="6"/>
  <c r="CK505" i="6"/>
  <c r="CK509" i="6"/>
  <c r="CK513" i="6"/>
  <c r="CK519" i="6"/>
  <c r="CK523" i="6"/>
  <c r="CK374" i="6"/>
  <c r="CK381" i="6"/>
  <c r="CK390" i="6"/>
  <c r="CK399" i="6"/>
  <c r="CK403" i="6"/>
  <c r="CK472" i="6"/>
  <c r="CK476" i="6"/>
  <c r="CK480" i="6"/>
  <c r="CK486" i="6"/>
  <c r="CK490" i="6"/>
  <c r="CK494" i="6"/>
  <c r="CK498" i="6"/>
  <c r="CK506" i="6"/>
  <c r="CK510" i="6"/>
  <c r="CK514" i="6"/>
  <c r="CK520" i="6"/>
  <c r="CK524" i="6"/>
  <c r="CK361" i="6"/>
  <c r="CK385" i="6"/>
  <c r="CK400" i="6"/>
  <c r="CK404" i="6"/>
  <c r="CK481" i="6"/>
  <c r="CK499" i="6"/>
  <c r="CK521" i="6"/>
  <c r="CK529" i="6"/>
  <c r="CK473" i="6"/>
  <c r="CK491" i="6"/>
  <c r="CK511" i="6"/>
  <c r="CK527" i="6"/>
  <c r="CK477" i="6"/>
  <c r="CK495" i="6"/>
  <c r="CK515" i="6"/>
  <c r="CK528" i="6"/>
  <c r="CK531" i="6"/>
  <c r="CK533" i="6"/>
  <c r="CK545" i="6"/>
  <c r="CK547" i="6"/>
  <c r="CK549" i="6"/>
  <c r="CK551" i="6"/>
  <c r="CK553" i="6"/>
  <c r="CK555" i="6"/>
  <c r="CK557" i="6"/>
  <c r="CK525" i="6"/>
  <c r="CK558" i="6"/>
  <c r="CK588" i="6"/>
  <c r="CK590" i="6"/>
  <c r="CK592" i="6"/>
  <c r="CK594" i="6"/>
  <c r="CK602" i="6"/>
  <c r="CK604" i="6"/>
  <c r="CK606" i="6"/>
  <c r="CK608" i="6"/>
  <c r="CK610" i="6"/>
  <c r="CK616" i="6"/>
  <c r="CK618" i="6"/>
  <c r="CK620" i="6"/>
  <c r="CK622" i="6"/>
  <c r="CK624" i="6"/>
  <c r="CK630" i="6"/>
  <c r="CK632" i="6"/>
  <c r="CK634" i="6"/>
  <c r="CK636" i="6"/>
  <c r="CK638" i="6"/>
  <c r="CK640" i="6"/>
  <c r="CK642" i="6"/>
  <c r="CK650" i="6"/>
  <c r="CK652" i="6"/>
  <c r="CK654" i="6"/>
  <c r="CK656" i="6"/>
  <c r="CK526" i="6"/>
  <c r="CK487" i="6"/>
  <c r="CK530" i="6"/>
  <c r="CK532" i="6"/>
  <c r="CK546" i="6"/>
  <c r="CK548" i="6"/>
  <c r="CK550" i="6"/>
  <c r="CK552" i="6"/>
  <c r="CK554" i="6"/>
  <c r="CK556" i="6"/>
  <c r="CK560" i="6"/>
  <c r="CK589" i="6"/>
  <c r="CK591" i="6"/>
  <c r="CK593" i="6"/>
  <c r="CK595" i="6"/>
  <c r="CK601" i="6"/>
  <c r="CK603" i="6"/>
  <c r="CK605" i="6"/>
  <c r="CK607" i="6"/>
  <c r="CK609" i="6"/>
  <c r="CK617" i="6"/>
  <c r="CK619" i="6"/>
  <c r="CK621" i="6"/>
  <c r="CK623" i="6"/>
  <c r="CK625" i="6"/>
  <c r="CK629" i="6"/>
  <c r="CK631" i="6"/>
  <c r="CK633" i="6"/>
  <c r="CK635" i="6"/>
  <c r="CK637" i="6"/>
  <c r="CK639" i="6"/>
  <c r="CK641" i="6"/>
  <c r="CK643" i="6"/>
  <c r="CK649" i="6"/>
  <c r="CK651" i="6"/>
  <c r="CK653" i="6"/>
  <c r="CK655" i="6"/>
  <c r="CK657" i="6"/>
  <c r="CK507" i="6"/>
  <c r="CK559" i="6"/>
  <c r="CH45" i="6"/>
  <c r="CH49" i="6"/>
  <c r="CH53" i="6"/>
  <c r="CH42" i="6"/>
  <c r="CH46" i="6"/>
  <c r="CH50" i="6"/>
  <c r="CH54" i="6"/>
  <c r="CH249" i="6"/>
  <c r="CH43" i="6"/>
  <c r="CH47" i="6"/>
  <c r="CH51" i="6"/>
  <c r="CH48" i="6"/>
  <c r="CH253" i="6"/>
  <c r="CH257" i="6"/>
  <c r="CH52" i="6"/>
  <c r="CH254" i="6"/>
  <c r="CH258" i="6"/>
  <c r="CH265" i="6"/>
  <c r="CH269" i="6"/>
  <c r="CH250" i="6"/>
  <c r="CH251" i="6"/>
  <c r="CH259" i="6"/>
  <c r="CH270" i="6"/>
  <c r="CH271" i="6"/>
  <c r="CH272" i="6"/>
  <c r="CH301" i="6"/>
  <c r="CH44" i="6"/>
  <c r="CH248" i="6"/>
  <c r="CH256" i="6"/>
  <c r="CH267" i="6"/>
  <c r="CH268" i="6"/>
  <c r="CH302" i="6"/>
  <c r="CH252" i="6"/>
  <c r="CH274" i="6"/>
  <c r="CH308" i="6"/>
  <c r="CH312" i="6"/>
  <c r="CH316" i="6"/>
  <c r="CH324" i="6"/>
  <c r="CH328" i="6"/>
  <c r="CH255" i="6"/>
  <c r="CH303" i="6"/>
  <c r="CH304" i="6"/>
  <c r="CH307" i="6"/>
  <c r="CH311" i="6"/>
  <c r="CH266" i="6"/>
  <c r="CH306" i="6"/>
  <c r="CH313" i="6"/>
  <c r="CH314" i="6"/>
  <c r="CH315" i="6"/>
  <c r="CH330" i="6"/>
  <c r="CH334" i="6"/>
  <c r="CH343" i="6"/>
  <c r="CH273" i="6"/>
  <c r="CH309" i="6"/>
  <c r="CH310" i="6"/>
  <c r="CH321" i="6"/>
  <c r="CH322" i="6"/>
  <c r="CH323" i="6"/>
  <c r="CH331" i="6"/>
  <c r="CH332" i="6"/>
  <c r="CH333" i="6"/>
  <c r="CH340" i="6"/>
  <c r="CH341" i="6"/>
  <c r="CH342" i="6"/>
  <c r="CH350" i="6"/>
  <c r="CH361" i="6"/>
  <c r="CH365" i="6"/>
  <c r="CH369" i="6"/>
  <c r="CH305" i="6"/>
  <c r="CH347" i="6"/>
  <c r="CH351" i="6"/>
  <c r="CH362" i="6"/>
  <c r="CH325" i="6"/>
  <c r="CH326" i="6"/>
  <c r="CH327" i="6"/>
  <c r="CH335" i="6"/>
  <c r="CH336" i="6"/>
  <c r="CH344" i="6"/>
  <c r="CH345" i="6"/>
  <c r="CH346" i="6"/>
  <c r="CH349" i="6"/>
  <c r="CH353" i="6"/>
  <c r="CH329" i="6"/>
  <c r="CH370" i="6"/>
  <c r="CH371" i="6"/>
  <c r="CH377" i="6"/>
  <c r="CH381" i="6"/>
  <c r="CH385" i="6"/>
  <c r="CH366" i="6"/>
  <c r="CH367" i="6"/>
  <c r="CH368" i="6"/>
  <c r="CH373" i="6"/>
  <c r="CH374" i="6"/>
  <c r="CH378" i="6"/>
  <c r="CH382" i="6"/>
  <c r="CH391" i="6"/>
  <c r="CH395" i="6"/>
  <c r="CH348" i="6"/>
  <c r="CH363" i="6"/>
  <c r="CH364" i="6"/>
  <c r="CH375" i="6"/>
  <c r="CH379" i="6"/>
  <c r="CH383" i="6"/>
  <c r="CH392" i="6"/>
  <c r="CH360" i="6"/>
  <c r="CH380" i="6"/>
  <c r="CH393" i="6"/>
  <c r="CH400" i="6"/>
  <c r="CH404" i="6"/>
  <c r="CH473" i="6"/>
  <c r="CH477" i="6"/>
  <c r="CH481" i="6"/>
  <c r="CH487" i="6"/>
  <c r="CH491" i="6"/>
  <c r="CH495" i="6"/>
  <c r="CH499" i="6"/>
  <c r="CH507" i="6"/>
  <c r="CH511" i="6"/>
  <c r="CH515" i="6"/>
  <c r="CH521" i="6"/>
  <c r="CH525" i="6"/>
  <c r="CH352" i="6"/>
  <c r="CH384" i="6"/>
  <c r="CH390" i="6"/>
  <c r="CH401" i="6"/>
  <c r="CH474" i="6"/>
  <c r="CH478" i="6"/>
  <c r="CH482" i="6"/>
  <c r="CH488" i="6"/>
  <c r="CH492" i="6"/>
  <c r="CH496" i="6"/>
  <c r="CH504" i="6"/>
  <c r="CH508" i="6"/>
  <c r="CH512" i="6"/>
  <c r="CH516" i="6"/>
  <c r="CH522" i="6"/>
  <c r="CH359" i="6"/>
  <c r="CH389" i="6"/>
  <c r="CH396" i="6"/>
  <c r="CH397" i="6"/>
  <c r="CH398" i="6"/>
  <c r="CH402" i="6"/>
  <c r="CH475" i="6"/>
  <c r="CH479" i="6"/>
  <c r="CH485" i="6"/>
  <c r="CH489" i="6"/>
  <c r="CH493" i="6"/>
  <c r="CH497" i="6"/>
  <c r="CH505" i="6"/>
  <c r="CH509" i="6"/>
  <c r="CH513" i="6"/>
  <c r="CH519" i="6"/>
  <c r="CH523" i="6"/>
  <c r="CH376" i="6"/>
  <c r="CH394" i="6"/>
  <c r="CH399" i="6"/>
  <c r="CH403" i="6"/>
  <c r="CH472" i="6"/>
  <c r="CH490" i="6"/>
  <c r="CH510" i="6"/>
  <c r="CH528" i="6"/>
  <c r="CH531" i="6"/>
  <c r="CH533" i="6"/>
  <c r="CH545" i="6"/>
  <c r="CH547" i="6"/>
  <c r="CH549" i="6"/>
  <c r="CH551" i="6"/>
  <c r="CH553" i="6"/>
  <c r="CH555" i="6"/>
  <c r="CH557" i="6"/>
  <c r="CH559" i="6"/>
  <c r="CH480" i="6"/>
  <c r="CH498" i="6"/>
  <c r="CH520" i="6"/>
  <c r="CH526" i="6"/>
  <c r="CH530" i="6"/>
  <c r="CH532" i="6"/>
  <c r="CH546" i="6"/>
  <c r="CH548" i="6"/>
  <c r="CH550" i="6"/>
  <c r="CH552" i="6"/>
  <c r="CH554" i="6"/>
  <c r="CH556" i="6"/>
  <c r="CH558" i="6"/>
  <c r="CH560" i="6"/>
  <c r="CH486" i="6"/>
  <c r="CH506" i="6"/>
  <c r="CH524" i="6"/>
  <c r="CH527" i="6"/>
  <c r="CH514" i="6"/>
  <c r="CH529" i="6"/>
  <c r="CH588" i="6"/>
  <c r="CH590" i="6"/>
  <c r="CH592" i="6"/>
  <c r="CH594" i="6"/>
  <c r="CH602" i="6"/>
  <c r="CH604" i="6"/>
  <c r="CH606" i="6"/>
  <c r="CH608" i="6"/>
  <c r="CH610" i="6"/>
  <c r="CH616" i="6"/>
  <c r="CH618" i="6"/>
  <c r="CH620" i="6"/>
  <c r="CH622" i="6"/>
  <c r="CH624" i="6"/>
  <c r="CH630" i="6"/>
  <c r="CH632" i="6"/>
  <c r="CH634" i="6"/>
  <c r="CH636" i="6"/>
  <c r="CH638" i="6"/>
  <c r="CH640" i="6"/>
  <c r="CH642" i="6"/>
  <c r="CH650" i="6"/>
  <c r="CH652" i="6"/>
  <c r="CH654" i="6"/>
  <c r="CH656" i="6"/>
  <c r="CH476" i="6"/>
  <c r="CH494" i="6"/>
  <c r="CH589" i="6"/>
  <c r="CH591" i="6"/>
  <c r="CH593" i="6"/>
  <c r="CH595" i="6"/>
  <c r="CH601" i="6"/>
  <c r="CH603" i="6"/>
  <c r="CH605" i="6"/>
  <c r="CH607" i="6"/>
  <c r="CH609" i="6"/>
  <c r="CH617" i="6"/>
  <c r="CH619" i="6"/>
  <c r="CH621" i="6"/>
  <c r="CH623" i="6"/>
  <c r="CH625" i="6"/>
  <c r="CH629" i="6"/>
  <c r="CH631" i="6"/>
  <c r="CH633" i="6"/>
  <c r="CH635" i="6"/>
  <c r="CH637" i="6"/>
  <c r="CH639" i="6"/>
  <c r="CH641" i="6"/>
  <c r="CH643" i="6"/>
  <c r="CH649" i="6"/>
  <c r="CH651" i="6"/>
  <c r="CH653" i="6"/>
  <c r="CH655" i="6"/>
  <c r="CH657" i="6"/>
  <c r="K54" i="8" a="1"/>
  <c r="K54" i="8" s="1"/>
  <c r="CG42" i="6"/>
  <c r="CG46" i="6"/>
  <c r="CG50" i="6"/>
  <c r="CG54" i="6"/>
  <c r="CG43" i="6"/>
  <c r="CG47" i="6"/>
  <c r="CG51" i="6"/>
  <c r="CG250" i="6"/>
  <c r="CG44" i="6"/>
  <c r="CG48" i="6"/>
  <c r="CG52" i="6"/>
  <c r="CG45" i="6"/>
  <c r="CG254" i="6"/>
  <c r="CG258" i="6"/>
  <c r="CG265" i="6"/>
  <c r="CG49" i="6"/>
  <c r="CG251" i="6"/>
  <c r="CG255" i="6"/>
  <c r="CG259" i="6"/>
  <c r="CG266" i="6"/>
  <c r="CG270" i="6"/>
  <c r="CG53" i="6"/>
  <c r="CG248" i="6"/>
  <c r="CG249" i="6"/>
  <c r="CG256" i="6"/>
  <c r="CG267" i="6"/>
  <c r="CG268" i="6"/>
  <c r="CG269" i="6"/>
  <c r="CG302" i="6"/>
  <c r="CG253" i="6"/>
  <c r="CG273" i="6"/>
  <c r="CG303" i="6"/>
  <c r="CG271" i="6"/>
  <c r="CG272" i="6"/>
  <c r="CG305" i="6"/>
  <c r="CG309" i="6"/>
  <c r="CG313" i="6"/>
  <c r="CG321" i="6"/>
  <c r="CG325" i="6"/>
  <c r="CG329" i="6"/>
  <c r="CG252" i="6"/>
  <c r="CG274" i="6"/>
  <c r="CG308" i="6"/>
  <c r="CG257" i="6"/>
  <c r="CG304" i="6"/>
  <c r="CG311" i="6"/>
  <c r="CG312" i="6"/>
  <c r="CG331" i="6"/>
  <c r="CG335" i="6"/>
  <c r="CG340" i="6"/>
  <c r="CG344" i="6"/>
  <c r="CG306" i="6"/>
  <c r="CG314" i="6"/>
  <c r="CG315" i="6"/>
  <c r="CG316" i="6"/>
  <c r="CG301" i="6"/>
  <c r="CG307" i="6"/>
  <c r="CG330" i="6"/>
  <c r="CG347" i="6"/>
  <c r="CG351" i="6"/>
  <c r="CG362" i="6"/>
  <c r="CG366" i="6"/>
  <c r="CG370" i="6"/>
  <c r="CG373" i="6"/>
  <c r="CG348" i="6"/>
  <c r="CG352" i="6"/>
  <c r="CG359" i="6"/>
  <c r="CG310" i="6"/>
  <c r="CG322" i="6"/>
  <c r="CG323" i="6"/>
  <c r="CG324" i="6"/>
  <c r="CG332" i="6"/>
  <c r="CG333" i="6"/>
  <c r="CG334" i="6"/>
  <c r="CG341" i="6"/>
  <c r="CG342" i="6"/>
  <c r="CG343" i="6"/>
  <c r="CG350" i="6"/>
  <c r="CG345" i="6"/>
  <c r="CG346" i="6"/>
  <c r="CG353" i="6"/>
  <c r="CG367" i="6"/>
  <c r="CG368" i="6"/>
  <c r="CG369" i="6"/>
  <c r="CG374" i="6"/>
  <c r="CG378" i="6"/>
  <c r="CG382" i="6"/>
  <c r="CG328" i="6"/>
  <c r="CG361" i="6"/>
  <c r="CG363" i="6"/>
  <c r="CG364" i="6"/>
  <c r="CG365" i="6"/>
  <c r="CG375" i="6"/>
  <c r="CG379" i="6"/>
  <c r="CG383" i="6"/>
  <c r="CG392" i="6"/>
  <c r="CG396" i="6"/>
  <c r="CG327" i="6"/>
  <c r="CG360" i="6"/>
  <c r="CG376" i="6"/>
  <c r="CG380" i="6"/>
  <c r="CG384" i="6"/>
  <c r="CG389" i="6"/>
  <c r="CG393" i="6"/>
  <c r="CG326" i="6"/>
  <c r="CG371" i="6"/>
  <c r="CG377" i="6"/>
  <c r="CG390" i="6"/>
  <c r="CG401" i="6"/>
  <c r="CG474" i="6"/>
  <c r="CG478" i="6"/>
  <c r="CG482" i="6"/>
  <c r="CG488" i="6"/>
  <c r="CG492" i="6"/>
  <c r="CG496" i="6"/>
  <c r="CG504" i="6"/>
  <c r="CG508" i="6"/>
  <c r="CG512" i="6"/>
  <c r="CG516" i="6"/>
  <c r="CG522" i="6"/>
  <c r="CG336" i="6"/>
  <c r="CG349" i="6"/>
  <c r="CG381" i="6"/>
  <c r="CG397" i="6"/>
  <c r="CG398" i="6"/>
  <c r="CG402" i="6"/>
  <c r="CG475" i="6"/>
  <c r="CG479" i="6"/>
  <c r="CG485" i="6"/>
  <c r="CG489" i="6"/>
  <c r="CG493" i="6"/>
  <c r="CG497" i="6"/>
  <c r="CG505" i="6"/>
  <c r="CG509" i="6"/>
  <c r="CG513" i="6"/>
  <c r="CG519" i="6"/>
  <c r="CG523" i="6"/>
  <c r="CG385" i="6"/>
  <c r="CG394" i="6"/>
  <c r="CG395" i="6"/>
  <c r="CG399" i="6"/>
  <c r="CG403" i="6"/>
  <c r="CG472" i="6"/>
  <c r="CG476" i="6"/>
  <c r="CG480" i="6"/>
  <c r="CG486" i="6"/>
  <c r="CG490" i="6"/>
  <c r="CG494" i="6"/>
  <c r="CG498" i="6"/>
  <c r="CG506" i="6"/>
  <c r="CG510" i="6"/>
  <c r="CG514" i="6"/>
  <c r="CG520" i="6"/>
  <c r="CG524" i="6"/>
  <c r="CG391" i="6"/>
  <c r="CG400" i="6"/>
  <c r="CG404" i="6"/>
  <c r="CG487" i="6"/>
  <c r="CG507" i="6"/>
  <c r="CG525" i="6"/>
  <c r="CG529" i="6"/>
  <c r="CG477" i="6"/>
  <c r="CG495" i="6"/>
  <c r="CG515" i="6"/>
  <c r="CG527" i="6"/>
  <c r="CG481" i="6"/>
  <c r="CG499" i="6"/>
  <c r="CG521" i="6"/>
  <c r="CG528" i="6"/>
  <c r="CG531" i="6"/>
  <c r="CG533" i="6"/>
  <c r="CG545" i="6"/>
  <c r="CG547" i="6"/>
  <c r="CG549" i="6"/>
  <c r="CG551" i="6"/>
  <c r="CG553" i="6"/>
  <c r="CG555" i="6"/>
  <c r="CG557" i="6"/>
  <c r="CG511" i="6"/>
  <c r="CG526" i="6"/>
  <c r="CG560" i="6"/>
  <c r="CG588" i="6"/>
  <c r="CG590" i="6"/>
  <c r="CG592" i="6"/>
  <c r="CG594" i="6"/>
  <c r="CG602" i="6"/>
  <c r="CG604" i="6"/>
  <c r="CG606" i="6"/>
  <c r="CG608" i="6"/>
  <c r="CG610" i="6"/>
  <c r="CG616" i="6"/>
  <c r="CG618" i="6"/>
  <c r="CG620" i="6"/>
  <c r="CG622" i="6"/>
  <c r="CG624" i="6"/>
  <c r="CG630" i="6"/>
  <c r="CG632" i="6"/>
  <c r="CG634" i="6"/>
  <c r="CG636" i="6"/>
  <c r="CG638" i="6"/>
  <c r="CG640" i="6"/>
  <c r="CG642" i="6"/>
  <c r="CG650" i="6"/>
  <c r="CG652" i="6"/>
  <c r="CG654" i="6"/>
  <c r="CG656" i="6"/>
  <c r="CG530" i="6"/>
  <c r="CG532" i="6"/>
  <c r="CG546" i="6"/>
  <c r="CG548" i="6"/>
  <c r="CG550" i="6"/>
  <c r="CG552" i="6"/>
  <c r="CG554" i="6"/>
  <c r="CG556" i="6"/>
  <c r="CG559" i="6"/>
  <c r="CG473" i="6"/>
  <c r="CG558" i="6"/>
  <c r="CG589" i="6"/>
  <c r="CG591" i="6"/>
  <c r="CG593" i="6"/>
  <c r="CG595" i="6"/>
  <c r="CG601" i="6"/>
  <c r="CG603" i="6"/>
  <c r="CG605" i="6"/>
  <c r="CG607" i="6"/>
  <c r="CG609" i="6"/>
  <c r="CG617" i="6"/>
  <c r="CG619" i="6"/>
  <c r="CG621" i="6"/>
  <c r="CG623" i="6"/>
  <c r="CG625" i="6"/>
  <c r="CG629" i="6"/>
  <c r="CG631" i="6"/>
  <c r="CG633" i="6"/>
  <c r="CG635" i="6"/>
  <c r="CG637" i="6"/>
  <c r="CG639" i="6"/>
  <c r="CG641" i="6"/>
  <c r="CG643" i="6"/>
  <c r="CG649" i="6"/>
  <c r="CG651" i="6"/>
  <c r="CG653" i="6"/>
  <c r="CG655" i="6"/>
  <c r="CG657" i="6"/>
  <c r="CG491" i="6"/>
  <c r="CJ43" i="6"/>
  <c r="CJ47" i="6"/>
  <c r="CJ51" i="6"/>
  <c r="CJ44" i="6"/>
  <c r="CJ48" i="6"/>
  <c r="CJ52" i="6"/>
  <c r="CJ45" i="6"/>
  <c r="CJ49" i="6"/>
  <c r="CJ53" i="6"/>
  <c r="CJ54" i="6"/>
  <c r="CJ248" i="6"/>
  <c r="CJ249" i="6"/>
  <c r="CJ250" i="6"/>
  <c r="CJ251" i="6"/>
  <c r="CJ255" i="6"/>
  <c r="CJ259" i="6"/>
  <c r="CJ266" i="6"/>
  <c r="CJ42" i="6"/>
  <c r="CJ252" i="6"/>
  <c r="CJ256" i="6"/>
  <c r="CJ267" i="6"/>
  <c r="CJ271" i="6"/>
  <c r="CJ46" i="6"/>
  <c r="CJ257" i="6"/>
  <c r="CJ273" i="6"/>
  <c r="CJ303" i="6"/>
  <c r="CJ50" i="6"/>
  <c r="CJ254" i="6"/>
  <c r="CJ272" i="6"/>
  <c r="CJ274" i="6"/>
  <c r="CJ258" i="6"/>
  <c r="CJ304" i="6"/>
  <c r="CJ306" i="6"/>
  <c r="CJ310" i="6"/>
  <c r="CJ314" i="6"/>
  <c r="CJ322" i="6"/>
  <c r="CJ326" i="6"/>
  <c r="CJ301" i="6"/>
  <c r="CJ305" i="6"/>
  <c r="CJ309" i="6"/>
  <c r="CJ302" i="6"/>
  <c r="CJ323" i="6"/>
  <c r="CJ324" i="6"/>
  <c r="CJ325" i="6"/>
  <c r="CJ332" i="6"/>
  <c r="CJ336" i="6"/>
  <c r="CJ341" i="6"/>
  <c r="CJ345" i="6"/>
  <c r="CJ268" i="6"/>
  <c r="CJ269" i="6"/>
  <c r="CJ270" i="6"/>
  <c r="CJ307" i="6"/>
  <c r="CJ312" i="6"/>
  <c r="CJ313" i="6"/>
  <c r="CJ327" i="6"/>
  <c r="CJ328" i="6"/>
  <c r="CJ329" i="6"/>
  <c r="CJ346" i="6"/>
  <c r="CJ348" i="6"/>
  <c r="CJ352" i="6"/>
  <c r="CJ359" i="6"/>
  <c r="CJ363" i="6"/>
  <c r="CJ367" i="6"/>
  <c r="CJ371" i="6"/>
  <c r="CJ374" i="6"/>
  <c r="CJ311" i="6"/>
  <c r="CJ321" i="6"/>
  <c r="CJ333" i="6"/>
  <c r="CJ334" i="6"/>
  <c r="CJ335" i="6"/>
  <c r="CJ342" i="6"/>
  <c r="CJ343" i="6"/>
  <c r="CJ344" i="6"/>
  <c r="CJ349" i="6"/>
  <c r="CJ353" i="6"/>
  <c r="CJ360" i="6"/>
  <c r="CJ308" i="6"/>
  <c r="CJ253" i="6"/>
  <c r="CJ265" i="6"/>
  <c r="CJ315" i="6"/>
  <c r="CJ316" i="6"/>
  <c r="CJ347" i="6"/>
  <c r="CJ351" i="6"/>
  <c r="CJ330" i="6"/>
  <c r="CJ331" i="6"/>
  <c r="CJ375" i="6"/>
  <c r="CJ379" i="6"/>
  <c r="CJ383" i="6"/>
  <c r="CJ340" i="6"/>
  <c r="CJ350" i="6"/>
  <c r="CJ362" i="6"/>
  <c r="CJ376" i="6"/>
  <c r="CJ380" i="6"/>
  <c r="CJ384" i="6"/>
  <c r="CJ389" i="6"/>
  <c r="CJ393" i="6"/>
  <c r="CJ397" i="6"/>
  <c r="CJ361" i="6"/>
  <c r="CJ368" i="6"/>
  <c r="CJ369" i="6"/>
  <c r="CJ370" i="6"/>
  <c r="CJ377" i="6"/>
  <c r="CJ381" i="6"/>
  <c r="CJ385" i="6"/>
  <c r="CJ390" i="6"/>
  <c r="CJ391" i="6"/>
  <c r="CJ394" i="6"/>
  <c r="CJ395" i="6"/>
  <c r="CJ396" i="6"/>
  <c r="CJ398" i="6"/>
  <c r="CJ402" i="6"/>
  <c r="CJ475" i="6"/>
  <c r="CJ479" i="6"/>
  <c r="CJ485" i="6"/>
  <c r="CJ489" i="6"/>
  <c r="CJ493" i="6"/>
  <c r="CJ497" i="6"/>
  <c r="CJ505" i="6"/>
  <c r="CJ509" i="6"/>
  <c r="CJ513" i="6"/>
  <c r="CJ519" i="6"/>
  <c r="CJ523" i="6"/>
  <c r="CJ364" i="6"/>
  <c r="CJ365" i="6"/>
  <c r="CJ366" i="6"/>
  <c r="CJ399" i="6"/>
  <c r="CJ403" i="6"/>
  <c r="CJ472" i="6"/>
  <c r="CJ476" i="6"/>
  <c r="CJ480" i="6"/>
  <c r="CJ486" i="6"/>
  <c r="CJ490" i="6"/>
  <c r="CJ494" i="6"/>
  <c r="CJ498" i="6"/>
  <c r="CJ506" i="6"/>
  <c r="CJ510" i="6"/>
  <c r="CJ514" i="6"/>
  <c r="CJ520" i="6"/>
  <c r="CJ524" i="6"/>
  <c r="CJ373" i="6"/>
  <c r="CJ378" i="6"/>
  <c r="CJ400" i="6"/>
  <c r="CJ404" i="6"/>
  <c r="CJ473" i="6"/>
  <c r="CJ477" i="6"/>
  <c r="CJ481" i="6"/>
  <c r="CJ487" i="6"/>
  <c r="CJ491" i="6"/>
  <c r="CJ495" i="6"/>
  <c r="CJ499" i="6"/>
  <c r="CJ507" i="6"/>
  <c r="CJ511" i="6"/>
  <c r="CJ515" i="6"/>
  <c r="CJ521" i="6"/>
  <c r="CJ525" i="6"/>
  <c r="CJ382" i="6"/>
  <c r="CJ392" i="6"/>
  <c r="CJ401" i="6"/>
  <c r="CJ478" i="6"/>
  <c r="CJ496" i="6"/>
  <c r="CJ516" i="6"/>
  <c r="CJ526" i="6"/>
  <c r="CJ530" i="6"/>
  <c r="CJ532" i="6"/>
  <c r="CJ546" i="6"/>
  <c r="CJ548" i="6"/>
  <c r="CJ550" i="6"/>
  <c r="CJ552" i="6"/>
  <c r="CJ554" i="6"/>
  <c r="CJ556" i="6"/>
  <c r="CJ558" i="6"/>
  <c r="CJ560" i="6"/>
  <c r="CJ488" i="6"/>
  <c r="CJ508" i="6"/>
  <c r="CJ528" i="6"/>
  <c r="CJ531" i="6"/>
  <c r="CJ533" i="6"/>
  <c r="CJ545" i="6"/>
  <c r="CJ547" i="6"/>
  <c r="CJ549" i="6"/>
  <c r="CJ551" i="6"/>
  <c r="CJ553" i="6"/>
  <c r="CJ555" i="6"/>
  <c r="CJ557" i="6"/>
  <c r="CJ559" i="6"/>
  <c r="CJ474" i="6"/>
  <c r="CJ492" i="6"/>
  <c r="CJ512" i="6"/>
  <c r="CJ529" i="6"/>
  <c r="CJ522" i="6"/>
  <c r="CJ589" i="6"/>
  <c r="CJ591" i="6"/>
  <c r="CJ593" i="6"/>
  <c r="CJ595" i="6"/>
  <c r="CJ601" i="6"/>
  <c r="CJ603" i="6"/>
  <c r="CJ605" i="6"/>
  <c r="CJ607" i="6"/>
  <c r="CJ609" i="6"/>
  <c r="CJ617" i="6"/>
  <c r="CJ619" i="6"/>
  <c r="CJ621" i="6"/>
  <c r="CJ623" i="6"/>
  <c r="CJ625" i="6"/>
  <c r="CJ629" i="6"/>
  <c r="CJ631" i="6"/>
  <c r="CJ633" i="6"/>
  <c r="CJ635" i="6"/>
  <c r="CJ637" i="6"/>
  <c r="CJ639" i="6"/>
  <c r="CJ641" i="6"/>
  <c r="CJ643" i="6"/>
  <c r="CJ649" i="6"/>
  <c r="CJ651" i="6"/>
  <c r="CJ653" i="6"/>
  <c r="CJ655" i="6"/>
  <c r="CJ657" i="6"/>
  <c r="CJ482" i="6"/>
  <c r="CJ527" i="6"/>
  <c r="CJ504" i="6"/>
  <c r="CJ588" i="6"/>
  <c r="CJ590" i="6"/>
  <c r="CJ592" i="6"/>
  <c r="CJ594" i="6"/>
  <c r="CJ602" i="6"/>
  <c r="CJ604" i="6"/>
  <c r="CJ606" i="6"/>
  <c r="CJ608" i="6"/>
  <c r="CJ610" i="6"/>
  <c r="CJ616" i="6"/>
  <c r="CJ618" i="6"/>
  <c r="CJ620" i="6"/>
  <c r="CJ622" i="6"/>
  <c r="CJ624" i="6"/>
  <c r="CJ630" i="6"/>
  <c r="CJ632" i="6"/>
  <c r="CJ634" i="6"/>
  <c r="CJ636" i="6"/>
  <c r="CJ638" i="6"/>
  <c r="CJ640" i="6"/>
  <c r="CJ642" i="6"/>
  <c r="CJ650" i="6"/>
  <c r="CJ652" i="6"/>
  <c r="CJ654" i="6"/>
  <c r="CJ656" i="6"/>
  <c r="CR43" i="6"/>
  <c r="CR47" i="6"/>
  <c r="CR51" i="6"/>
  <c r="CR44" i="6"/>
  <c r="CR48" i="6"/>
  <c r="CR52" i="6"/>
  <c r="CR45" i="6"/>
  <c r="CR49" i="6"/>
  <c r="CR53" i="6"/>
  <c r="CR46" i="6"/>
  <c r="CR251" i="6"/>
  <c r="CR255" i="6"/>
  <c r="CR259" i="6"/>
  <c r="CR50" i="6"/>
  <c r="CR252" i="6"/>
  <c r="CR256" i="6"/>
  <c r="CR267" i="6"/>
  <c r="CR271" i="6"/>
  <c r="CR54" i="6"/>
  <c r="CR42" i="6"/>
  <c r="CR248" i="6"/>
  <c r="CR249" i="6"/>
  <c r="CR250" i="6"/>
  <c r="CR257" i="6"/>
  <c r="CR268" i="6"/>
  <c r="CR269" i="6"/>
  <c r="CR270" i="6"/>
  <c r="CR273" i="6"/>
  <c r="CR303" i="6"/>
  <c r="CR254" i="6"/>
  <c r="CR266" i="6"/>
  <c r="CR274" i="6"/>
  <c r="CR272" i="6"/>
  <c r="CR306" i="6"/>
  <c r="CR310" i="6"/>
  <c r="CR314" i="6"/>
  <c r="CR322" i="6"/>
  <c r="CR326" i="6"/>
  <c r="CR253" i="6"/>
  <c r="CR265" i="6"/>
  <c r="CR301" i="6"/>
  <c r="CR305" i="6"/>
  <c r="CR309" i="6"/>
  <c r="CR258" i="6"/>
  <c r="CR304" i="6"/>
  <c r="CR312" i="6"/>
  <c r="CR313" i="6"/>
  <c r="CR332" i="6"/>
  <c r="CR336" i="6"/>
  <c r="CR341" i="6"/>
  <c r="CR345" i="6"/>
  <c r="CR307" i="6"/>
  <c r="CR315" i="6"/>
  <c r="CR316" i="6"/>
  <c r="CR302" i="6"/>
  <c r="CR308" i="6"/>
  <c r="CR327" i="6"/>
  <c r="CR328" i="6"/>
  <c r="CR329" i="6"/>
  <c r="CR330" i="6"/>
  <c r="CR331" i="6"/>
  <c r="CR340" i="6"/>
  <c r="CR348" i="6"/>
  <c r="CR352" i="6"/>
  <c r="CR359" i="6"/>
  <c r="CR363" i="6"/>
  <c r="CR367" i="6"/>
  <c r="CR371" i="6"/>
  <c r="CR374" i="6"/>
  <c r="CR323" i="6"/>
  <c r="CR324" i="6"/>
  <c r="CR325" i="6"/>
  <c r="CR349" i="6"/>
  <c r="CR353" i="6"/>
  <c r="CR360" i="6"/>
  <c r="CR311" i="6"/>
  <c r="CR333" i="6"/>
  <c r="CR334" i="6"/>
  <c r="CR335" i="6"/>
  <c r="CR342" i="6"/>
  <c r="CR343" i="6"/>
  <c r="CR344" i="6"/>
  <c r="CR347" i="6"/>
  <c r="CR351" i="6"/>
  <c r="CR368" i="6"/>
  <c r="CR369" i="6"/>
  <c r="CR370" i="6"/>
  <c r="CR375" i="6"/>
  <c r="CR379" i="6"/>
  <c r="CR383" i="6"/>
  <c r="CR364" i="6"/>
  <c r="CR365" i="6"/>
  <c r="CR366" i="6"/>
  <c r="CR373" i="6"/>
  <c r="CR376" i="6"/>
  <c r="CR380" i="6"/>
  <c r="CR384" i="6"/>
  <c r="CR389" i="6"/>
  <c r="CR393" i="6"/>
  <c r="CR321" i="6"/>
  <c r="CR346" i="6"/>
  <c r="CR361" i="6"/>
  <c r="CR362" i="6"/>
  <c r="CR377" i="6"/>
  <c r="CR381" i="6"/>
  <c r="CR385" i="6"/>
  <c r="CR390" i="6"/>
  <c r="CR378" i="6"/>
  <c r="CR391" i="6"/>
  <c r="CR398" i="6"/>
  <c r="CR402" i="6"/>
  <c r="CR475" i="6"/>
  <c r="CR479" i="6"/>
  <c r="CR485" i="6"/>
  <c r="CR489" i="6"/>
  <c r="CR493" i="6"/>
  <c r="CR497" i="6"/>
  <c r="CR505" i="6"/>
  <c r="CR509" i="6"/>
  <c r="CR513" i="6"/>
  <c r="CR519" i="6"/>
  <c r="CR523" i="6"/>
  <c r="CR382" i="6"/>
  <c r="CR399" i="6"/>
  <c r="CR403" i="6"/>
  <c r="CR472" i="6"/>
  <c r="CR476" i="6"/>
  <c r="CR480" i="6"/>
  <c r="CR486" i="6"/>
  <c r="CR490" i="6"/>
  <c r="CR494" i="6"/>
  <c r="CR498" i="6"/>
  <c r="CR506" i="6"/>
  <c r="CR510" i="6"/>
  <c r="CR514" i="6"/>
  <c r="CR520" i="6"/>
  <c r="CR524" i="6"/>
  <c r="CR394" i="6"/>
  <c r="CR395" i="6"/>
  <c r="CR396" i="6"/>
  <c r="CR400" i="6"/>
  <c r="CR404" i="6"/>
  <c r="CR473" i="6"/>
  <c r="CR477" i="6"/>
  <c r="CR481" i="6"/>
  <c r="CR487" i="6"/>
  <c r="CR491" i="6"/>
  <c r="CR495" i="6"/>
  <c r="CR499" i="6"/>
  <c r="CR507" i="6"/>
  <c r="CR511" i="6"/>
  <c r="CR515" i="6"/>
  <c r="CR521" i="6"/>
  <c r="CR350" i="6"/>
  <c r="CR392" i="6"/>
  <c r="CR397" i="6"/>
  <c r="CR401" i="6"/>
  <c r="CR488" i="6"/>
  <c r="CR508" i="6"/>
  <c r="CR526" i="6"/>
  <c r="CR530" i="6"/>
  <c r="CR532" i="6"/>
  <c r="CR546" i="6"/>
  <c r="CR548" i="6"/>
  <c r="CR550" i="6"/>
  <c r="CR552" i="6"/>
  <c r="CR554" i="6"/>
  <c r="CR556" i="6"/>
  <c r="CR558" i="6"/>
  <c r="CR560" i="6"/>
  <c r="CR478" i="6"/>
  <c r="CR496" i="6"/>
  <c r="CR516" i="6"/>
  <c r="CR528" i="6"/>
  <c r="CR531" i="6"/>
  <c r="CR533" i="6"/>
  <c r="CR545" i="6"/>
  <c r="CR547" i="6"/>
  <c r="CR549" i="6"/>
  <c r="CR551" i="6"/>
  <c r="CR553" i="6"/>
  <c r="CR555" i="6"/>
  <c r="CR557" i="6"/>
  <c r="CR559" i="6"/>
  <c r="CR482" i="6"/>
  <c r="CR504" i="6"/>
  <c r="CR522" i="6"/>
  <c r="CR525" i="6"/>
  <c r="CR529" i="6"/>
  <c r="CR474" i="6"/>
  <c r="CR527" i="6"/>
  <c r="CR492" i="6"/>
  <c r="CR589" i="6"/>
  <c r="CR591" i="6"/>
  <c r="CR593" i="6"/>
  <c r="CR595" i="6"/>
  <c r="CR601" i="6"/>
  <c r="CR603" i="6"/>
  <c r="CR605" i="6"/>
  <c r="CR607" i="6"/>
  <c r="CR609" i="6"/>
  <c r="CR617" i="6"/>
  <c r="CR619" i="6"/>
  <c r="CR621" i="6"/>
  <c r="CR623" i="6"/>
  <c r="CR625" i="6"/>
  <c r="CR629" i="6"/>
  <c r="CR631" i="6"/>
  <c r="CR633" i="6"/>
  <c r="CR635" i="6"/>
  <c r="CR637" i="6"/>
  <c r="CR639" i="6"/>
  <c r="CR641" i="6"/>
  <c r="CR643" i="6"/>
  <c r="CR649" i="6"/>
  <c r="CR651" i="6"/>
  <c r="CR653" i="6"/>
  <c r="CR655" i="6"/>
  <c r="CR657" i="6"/>
  <c r="CR512" i="6"/>
  <c r="CR588" i="6"/>
  <c r="CR590" i="6"/>
  <c r="CR592" i="6"/>
  <c r="CR594" i="6"/>
  <c r="CR602" i="6"/>
  <c r="CR604" i="6"/>
  <c r="CR606" i="6"/>
  <c r="CR608" i="6"/>
  <c r="CR610" i="6"/>
  <c r="CR616" i="6"/>
  <c r="CR618" i="6"/>
  <c r="CR620" i="6"/>
  <c r="CR622" i="6"/>
  <c r="CR624" i="6"/>
  <c r="CR630" i="6"/>
  <c r="CR632" i="6"/>
  <c r="CR634" i="6"/>
  <c r="CR636" i="6"/>
  <c r="CR638" i="6"/>
  <c r="CR640" i="6"/>
  <c r="CR642" i="6"/>
  <c r="CR650" i="6"/>
  <c r="CR652" i="6"/>
  <c r="CR654" i="6"/>
  <c r="CR656" i="6"/>
  <c r="D78" i="9" a="1"/>
  <c r="D78" i="9" s="1"/>
  <c r="CT45" i="6"/>
  <c r="CT49" i="6"/>
  <c r="CT53" i="6"/>
  <c r="CT42" i="6"/>
  <c r="CT46" i="6"/>
  <c r="CT50" i="6"/>
  <c r="CT54" i="6"/>
  <c r="CT249" i="6"/>
  <c r="CT43" i="6"/>
  <c r="CT47" i="6"/>
  <c r="CT51" i="6"/>
  <c r="CT52" i="6"/>
  <c r="CT248" i="6"/>
  <c r="CT253" i="6"/>
  <c r="CT257" i="6"/>
  <c r="CT254" i="6"/>
  <c r="CT258" i="6"/>
  <c r="CT265" i="6"/>
  <c r="CT269" i="6"/>
  <c r="CT44" i="6"/>
  <c r="CT48" i="6"/>
  <c r="CT255" i="6"/>
  <c r="CT301" i="6"/>
  <c r="CT250" i="6"/>
  <c r="CT252" i="6"/>
  <c r="CT270" i="6"/>
  <c r="CT271" i="6"/>
  <c r="CT272" i="6"/>
  <c r="CT302" i="6"/>
  <c r="CT256" i="6"/>
  <c r="CT303" i="6"/>
  <c r="CT304" i="6"/>
  <c r="CT308" i="6"/>
  <c r="CT312" i="6"/>
  <c r="CT316" i="6"/>
  <c r="CT324" i="6"/>
  <c r="CT328" i="6"/>
  <c r="CT259" i="6"/>
  <c r="CT273" i="6"/>
  <c r="CT307" i="6"/>
  <c r="CT311" i="6"/>
  <c r="CT274" i="6"/>
  <c r="CT310" i="6"/>
  <c r="CT321" i="6"/>
  <c r="CT322" i="6"/>
  <c r="CT323" i="6"/>
  <c r="CT330" i="6"/>
  <c r="CT334" i="6"/>
  <c r="CT343" i="6"/>
  <c r="CT305" i="6"/>
  <c r="CT335" i="6"/>
  <c r="CT336" i="6"/>
  <c r="CT344" i="6"/>
  <c r="CT345" i="6"/>
  <c r="CT346" i="6"/>
  <c r="CT350" i="6"/>
  <c r="CT361" i="6"/>
  <c r="CT365" i="6"/>
  <c r="CT369" i="6"/>
  <c r="CT251" i="6"/>
  <c r="CT266" i="6"/>
  <c r="CT268" i="6"/>
  <c r="CT309" i="6"/>
  <c r="CT331" i="6"/>
  <c r="CT332" i="6"/>
  <c r="CT333" i="6"/>
  <c r="CT340" i="6"/>
  <c r="CT341" i="6"/>
  <c r="CT342" i="6"/>
  <c r="CT347" i="6"/>
  <c r="CT351" i="6"/>
  <c r="CT306" i="6"/>
  <c r="CT267" i="6"/>
  <c r="CT313" i="6"/>
  <c r="CT314" i="6"/>
  <c r="CT315" i="6"/>
  <c r="CT349" i="6"/>
  <c r="CT353" i="6"/>
  <c r="CT327" i="6"/>
  <c r="CT377" i="6"/>
  <c r="CT381" i="6"/>
  <c r="CT385" i="6"/>
  <c r="CT326" i="6"/>
  <c r="CT348" i="6"/>
  <c r="CT360" i="6"/>
  <c r="CT370" i="6"/>
  <c r="CT371" i="6"/>
  <c r="CT378" i="6"/>
  <c r="CT382" i="6"/>
  <c r="CT391" i="6"/>
  <c r="CT395" i="6"/>
  <c r="CT325" i="6"/>
  <c r="CT329" i="6"/>
  <c r="CT352" i="6"/>
  <c r="CT359" i="6"/>
  <c r="CT366" i="6"/>
  <c r="CT367" i="6"/>
  <c r="CT368" i="6"/>
  <c r="CT373" i="6"/>
  <c r="CT374" i="6"/>
  <c r="CT375" i="6"/>
  <c r="CT379" i="6"/>
  <c r="CT383" i="6"/>
  <c r="CT392" i="6"/>
  <c r="CT384" i="6"/>
  <c r="CT389" i="6"/>
  <c r="CT394" i="6"/>
  <c r="CT400" i="6"/>
  <c r="CT404" i="6"/>
  <c r="CT473" i="6"/>
  <c r="CT477" i="6"/>
  <c r="CT481" i="6"/>
  <c r="CT487" i="6"/>
  <c r="CT491" i="6"/>
  <c r="CT495" i="6"/>
  <c r="CT499" i="6"/>
  <c r="CT507" i="6"/>
  <c r="CT511" i="6"/>
  <c r="CT515" i="6"/>
  <c r="CT521" i="6"/>
  <c r="CT397" i="6"/>
  <c r="CT401" i="6"/>
  <c r="CT474" i="6"/>
  <c r="CT478" i="6"/>
  <c r="CT482" i="6"/>
  <c r="CT488" i="6"/>
  <c r="CT492" i="6"/>
  <c r="CT496" i="6"/>
  <c r="CT504" i="6"/>
  <c r="CT508" i="6"/>
  <c r="CT512" i="6"/>
  <c r="CT516" i="6"/>
  <c r="CT522" i="6"/>
  <c r="CT376" i="6"/>
  <c r="CT393" i="6"/>
  <c r="CT398" i="6"/>
  <c r="CT402" i="6"/>
  <c r="CT475" i="6"/>
  <c r="CT479" i="6"/>
  <c r="CT485" i="6"/>
  <c r="CT489" i="6"/>
  <c r="CT493" i="6"/>
  <c r="CT497" i="6"/>
  <c r="CT505" i="6"/>
  <c r="CT509" i="6"/>
  <c r="CT513" i="6"/>
  <c r="CT519" i="6"/>
  <c r="CT523" i="6"/>
  <c r="CT362" i="6"/>
  <c r="CT363" i="6"/>
  <c r="CT364" i="6"/>
  <c r="CT380" i="6"/>
  <c r="CT390" i="6"/>
  <c r="CT396" i="6"/>
  <c r="CT399" i="6"/>
  <c r="CT403" i="6"/>
  <c r="CT476" i="6"/>
  <c r="CT494" i="6"/>
  <c r="CT514" i="6"/>
  <c r="CT528" i="6"/>
  <c r="CT531" i="6"/>
  <c r="CT533" i="6"/>
  <c r="CT545" i="6"/>
  <c r="CT547" i="6"/>
  <c r="CT549" i="6"/>
  <c r="CT551" i="6"/>
  <c r="CT553" i="6"/>
  <c r="CT555" i="6"/>
  <c r="CT557" i="6"/>
  <c r="CT559" i="6"/>
  <c r="CT486" i="6"/>
  <c r="CT506" i="6"/>
  <c r="CT524" i="6"/>
  <c r="CT526" i="6"/>
  <c r="CT530" i="6"/>
  <c r="CT532" i="6"/>
  <c r="CT546" i="6"/>
  <c r="CT548" i="6"/>
  <c r="CT550" i="6"/>
  <c r="CT552" i="6"/>
  <c r="CT554" i="6"/>
  <c r="CT556" i="6"/>
  <c r="CT558" i="6"/>
  <c r="CT560" i="6"/>
  <c r="CT472" i="6"/>
  <c r="CT490" i="6"/>
  <c r="CT510" i="6"/>
  <c r="CT527" i="6"/>
  <c r="CT480" i="6"/>
  <c r="CT498" i="6"/>
  <c r="CT588" i="6"/>
  <c r="CT590" i="6"/>
  <c r="CT592" i="6"/>
  <c r="CT594" i="6"/>
  <c r="CT602" i="6"/>
  <c r="CT604" i="6"/>
  <c r="CT606" i="6"/>
  <c r="CT608" i="6"/>
  <c r="CT610" i="6"/>
  <c r="CT616" i="6"/>
  <c r="CT618" i="6"/>
  <c r="CT620" i="6"/>
  <c r="CT622" i="6"/>
  <c r="CT624" i="6"/>
  <c r="CT630" i="6"/>
  <c r="CT632" i="6"/>
  <c r="CT634" i="6"/>
  <c r="CT636" i="6"/>
  <c r="CT638" i="6"/>
  <c r="CT640" i="6"/>
  <c r="CT642" i="6"/>
  <c r="CT650" i="6"/>
  <c r="CT652" i="6"/>
  <c r="CT654" i="6"/>
  <c r="CT656" i="6"/>
  <c r="CT520" i="6"/>
  <c r="CT525" i="6"/>
  <c r="CT529" i="6"/>
  <c r="CT589" i="6"/>
  <c r="CT591" i="6"/>
  <c r="CT593" i="6"/>
  <c r="CT595" i="6"/>
  <c r="CT601" i="6"/>
  <c r="CT603" i="6"/>
  <c r="CT605" i="6"/>
  <c r="CT607" i="6"/>
  <c r="CT609" i="6"/>
  <c r="CT617" i="6"/>
  <c r="CT619" i="6"/>
  <c r="CT621" i="6"/>
  <c r="CT623" i="6"/>
  <c r="CT625" i="6"/>
  <c r="CT629" i="6"/>
  <c r="CT631" i="6"/>
  <c r="CT633" i="6"/>
  <c r="CT635" i="6"/>
  <c r="CT637" i="6"/>
  <c r="CT639" i="6"/>
  <c r="CT641" i="6"/>
  <c r="CT643" i="6"/>
  <c r="CT649" i="6"/>
  <c r="CT651" i="6"/>
  <c r="CT653" i="6"/>
  <c r="CT655" i="6"/>
  <c r="CT657" i="6"/>
  <c r="CB43" i="6"/>
  <c r="CB47" i="6"/>
  <c r="CB51" i="6"/>
  <c r="CB44" i="6"/>
  <c r="CB48" i="6"/>
  <c r="CB52" i="6"/>
  <c r="CB251" i="6"/>
  <c r="CB45" i="6"/>
  <c r="CB49" i="6"/>
  <c r="CB53" i="6"/>
  <c r="CB46" i="6"/>
  <c r="CB255" i="6"/>
  <c r="CB259" i="6"/>
  <c r="CB266" i="6"/>
  <c r="CB50" i="6"/>
  <c r="CB252" i="6"/>
  <c r="CB256" i="6"/>
  <c r="CB267" i="6"/>
  <c r="CB271" i="6"/>
  <c r="CB54" i="6"/>
  <c r="CB257" i="6"/>
  <c r="CB268" i="6"/>
  <c r="CB269" i="6"/>
  <c r="CB270" i="6"/>
  <c r="CB273" i="6"/>
  <c r="CB303" i="6"/>
  <c r="CB254" i="6"/>
  <c r="CB274" i="6"/>
  <c r="CB42" i="6"/>
  <c r="CB306" i="6"/>
  <c r="CB310" i="6"/>
  <c r="CB314" i="6"/>
  <c r="CB322" i="6"/>
  <c r="CB326" i="6"/>
  <c r="CB253" i="6"/>
  <c r="CB265" i="6"/>
  <c r="CB301" i="6"/>
  <c r="CB305" i="6"/>
  <c r="CB309" i="6"/>
  <c r="CB312" i="6"/>
  <c r="CB313" i="6"/>
  <c r="CB332" i="6"/>
  <c r="CB336" i="6"/>
  <c r="CB341" i="6"/>
  <c r="CB345" i="6"/>
  <c r="CB249" i="6"/>
  <c r="CB307" i="6"/>
  <c r="CB315" i="6"/>
  <c r="CB316" i="6"/>
  <c r="CB272" i="6"/>
  <c r="CB304" i="6"/>
  <c r="CB308" i="6"/>
  <c r="CB323" i="6"/>
  <c r="CB324" i="6"/>
  <c r="CB325" i="6"/>
  <c r="CB330" i="6"/>
  <c r="CB331" i="6"/>
  <c r="CB340" i="6"/>
  <c r="CB348" i="6"/>
  <c r="CB352" i="6"/>
  <c r="CB359" i="6"/>
  <c r="CB363" i="6"/>
  <c r="CB367" i="6"/>
  <c r="CB371" i="6"/>
  <c r="CB374" i="6"/>
  <c r="CB248" i="6"/>
  <c r="CB321" i="6"/>
  <c r="CB349" i="6"/>
  <c r="CB353" i="6"/>
  <c r="CB360" i="6"/>
  <c r="CB258" i="6"/>
  <c r="CB302" i="6"/>
  <c r="CB250" i="6"/>
  <c r="CB311" i="6"/>
  <c r="CB327" i="6"/>
  <c r="CB328" i="6"/>
  <c r="CB329" i="6"/>
  <c r="CB333" i="6"/>
  <c r="CB334" i="6"/>
  <c r="CB335" i="6"/>
  <c r="CB342" i="6"/>
  <c r="CB343" i="6"/>
  <c r="CB344" i="6"/>
  <c r="CB347" i="6"/>
  <c r="CB351" i="6"/>
  <c r="CB368" i="6"/>
  <c r="CB369" i="6"/>
  <c r="CB370" i="6"/>
  <c r="CB375" i="6"/>
  <c r="CB379" i="6"/>
  <c r="CB383" i="6"/>
  <c r="CB362" i="6"/>
  <c r="CB364" i="6"/>
  <c r="CB365" i="6"/>
  <c r="CB366" i="6"/>
  <c r="CB373" i="6"/>
  <c r="CB376" i="6"/>
  <c r="CB380" i="6"/>
  <c r="CB384" i="6"/>
  <c r="CB389" i="6"/>
  <c r="CB393" i="6"/>
  <c r="CB397" i="6"/>
  <c r="CB361" i="6"/>
  <c r="CB377" i="6"/>
  <c r="CB381" i="6"/>
  <c r="CB385" i="6"/>
  <c r="CB390" i="6"/>
  <c r="CB394" i="6"/>
  <c r="CB378" i="6"/>
  <c r="CB391" i="6"/>
  <c r="CB398" i="6"/>
  <c r="CB402" i="6"/>
  <c r="CB475" i="6"/>
  <c r="CB479" i="6"/>
  <c r="CB485" i="6"/>
  <c r="CB489" i="6"/>
  <c r="CB493" i="6"/>
  <c r="CB497" i="6"/>
  <c r="CB505" i="6"/>
  <c r="CB509" i="6"/>
  <c r="CB513" i="6"/>
  <c r="CB519" i="6"/>
  <c r="CB523" i="6"/>
  <c r="CB346" i="6"/>
  <c r="CB382" i="6"/>
  <c r="CB399" i="6"/>
  <c r="CB403" i="6"/>
  <c r="CB472" i="6"/>
  <c r="CB476" i="6"/>
  <c r="CB480" i="6"/>
  <c r="CB486" i="6"/>
  <c r="CB490" i="6"/>
  <c r="CB494" i="6"/>
  <c r="CB498" i="6"/>
  <c r="CB506" i="6"/>
  <c r="CB510" i="6"/>
  <c r="CB514" i="6"/>
  <c r="CB520" i="6"/>
  <c r="CB524" i="6"/>
  <c r="CB350" i="6"/>
  <c r="CB395" i="6"/>
  <c r="CB396" i="6"/>
  <c r="CB400" i="6"/>
  <c r="CB404" i="6"/>
  <c r="CB473" i="6"/>
  <c r="CB477" i="6"/>
  <c r="CB481" i="6"/>
  <c r="CB487" i="6"/>
  <c r="CB491" i="6"/>
  <c r="CB495" i="6"/>
  <c r="CB499" i="6"/>
  <c r="CB507" i="6"/>
  <c r="CB511" i="6"/>
  <c r="CB515" i="6"/>
  <c r="CB521" i="6"/>
  <c r="CB525" i="6"/>
  <c r="CB392" i="6"/>
  <c r="CB401" i="6"/>
  <c r="CB488" i="6"/>
  <c r="CB508" i="6"/>
  <c r="CB526" i="6"/>
  <c r="CB530" i="6"/>
  <c r="CB532" i="6"/>
  <c r="CB546" i="6"/>
  <c r="CB548" i="6"/>
  <c r="CB550" i="6"/>
  <c r="CB552" i="6"/>
  <c r="CB554" i="6"/>
  <c r="CB556" i="6"/>
  <c r="CB558" i="6"/>
  <c r="CB560" i="6"/>
  <c r="CB478" i="6"/>
  <c r="CB496" i="6"/>
  <c r="CB516" i="6"/>
  <c r="CB528" i="6"/>
  <c r="CB531" i="6"/>
  <c r="CB533" i="6"/>
  <c r="CB545" i="6"/>
  <c r="CB547" i="6"/>
  <c r="CB549" i="6"/>
  <c r="CB551" i="6"/>
  <c r="CB553" i="6"/>
  <c r="CB555" i="6"/>
  <c r="CB557" i="6"/>
  <c r="CB559" i="6"/>
  <c r="CB482" i="6"/>
  <c r="CB504" i="6"/>
  <c r="CB522" i="6"/>
  <c r="CB529" i="6"/>
  <c r="CB492" i="6"/>
  <c r="CB527" i="6"/>
  <c r="CB512" i="6"/>
  <c r="CB589" i="6"/>
  <c r="CB591" i="6"/>
  <c r="CB593" i="6"/>
  <c r="CB595" i="6"/>
  <c r="CB601" i="6"/>
  <c r="CB603" i="6"/>
  <c r="CB605" i="6"/>
  <c r="CB607" i="6"/>
  <c r="CB609" i="6"/>
  <c r="CB617" i="6"/>
  <c r="CB619" i="6"/>
  <c r="CB621" i="6"/>
  <c r="CB623" i="6"/>
  <c r="CB625" i="6"/>
  <c r="CB629" i="6"/>
  <c r="CB631" i="6"/>
  <c r="CB633" i="6"/>
  <c r="CB635" i="6"/>
  <c r="CB637" i="6"/>
  <c r="CB639" i="6"/>
  <c r="CB641" i="6"/>
  <c r="CB643" i="6"/>
  <c r="CB649" i="6"/>
  <c r="CB651" i="6"/>
  <c r="CB653" i="6"/>
  <c r="CB655" i="6"/>
  <c r="CB657" i="6"/>
  <c r="CB474" i="6"/>
  <c r="CB588" i="6"/>
  <c r="CB590" i="6"/>
  <c r="CB592" i="6"/>
  <c r="CB594" i="6"/>
  <c r="CB602" i="6"/>
  <c r="CB604" i="6"/>
  <c r="CB606" i="6"/>
  <c r="CB608" i="6"/>
  <c r="CB610" i="6"/>
  <c r="CB616" i="6"/>
  <c r="CB618" i="6"/>
  <c r="CB620" i="6"/>
  <c r="CB622" i="6"/>
  <c r="CB624" i="6"/>
  <c r="CB630" i="6"/>
  <c r="CB632" i="6"/>
  <c r="CB634" i="6"/>
  <c r="CB636" i="6"/>
  <c r="CB638" i="6"/>
  <c r="CB640" i="6"/>
  <c r="CB642" i="6"/>
  <c r="CB650" i="6"/>
  <c r="CB652" i="6"/>
  <c r="CB654" i="6"/>
  <c r="CB656" i="6"/>
  <c r="R30" i="8" a="1"/>
  <c r="R30" i="8" s="1"/>
  <c r="CF43" i="6"/>
  <c r="CF47" i="6"/>
  <c r="CF51" i="6"/>
  <c r="CF44" i="6"/>
  <c r="CF48" i="6"/>
  <c r="CF52" i="6"/>
  <c r="CF251" i="6"/>
  <c r="CF45" i="6"/>
  <c r="CF49" i="6"/>
  <c r="CF53" i="6"/>
  <c r="CF42" i="6"/>
  <c r="CF255" i="6"/>
  <c r="CF259" i="6"/>
  <c r="CF266" i="6"/>
  <c r="CF46" i="6"/>
  <c r="CF248" i="6"/>
  <c r="CF249" i="6"/>
  <c r="CF250" i="6"/>
  <c r="CF252" i="6"/>
  <c r="CF256" i="6"/>
  <c r="CF267" i="6"/>
  <c r="CF271" i="6"/>
  <c r="CF50" i="6"/>
  <c r="CF253" i="6"/>
  <c r="CF265" i="6"/>
  <c r="CF273" i="6"/>
  <c r="CF303" i="6"/>
  <c r="CF258" i="6"/>
  <c r="CF274" i="6"/>
  <c r="CF54" i="6"/>
  <c r="CF268" i="6"/>
  <c r="CF269" i="6"/>
  <c r="CF270" i="6"/>
  <c r="CF302" i="6"/>
  <c r="CF306" i="6"/>
  <c r="CF310" i="6"/>
  <c r="CF314" i="6"/>
  <c r="CF322" i="6"/>
  <c r="CF326" i="6"/>
  <c r="CF272" i="6"/>
  <c r="CF305" i="6"/>
  <c r="CF309" i="6"/>
  <c r="CF254" i="6"/>
  <c r="CF308" i="6"/>
  <c r="CF327" i="6"/>
  <c r="CF328" i="6"/>
  <c r="CF329" i="6"/>
  <c r="CF332" i="6"/>
  <c r="CF336" i="6"/>
  <c r="CF341" i="6"/>
  <c r="CF345" i="6"/>
  <c r="CF257" i="6"/>
  <c r="CF304" i="6"/>
  <c r="CF311" i="6"/>
  <c r="CF312" i="6"/>
  <c r="CF313" i="6"/>
  <c r="CF348" i="6"/>
  <c r="CF352" i="6"/>
  <c r="CF359" i="6"/>
  <c r="CF363" i="6"/>
  <c r="CF367" i="6"/>
  <c r="CF371" i="6"/>
  <c r="CF374" i="6"/>
  <c r="CF346" i="6"/>
  <c r="CF349" i="6"/>
  <c r="CF353" i="6"/>
  <c r="CF360" i="6"/>
  <c r="CF301" i="6"/>
  <c r="CF307" i="6"/>
  <c r="CF321" i="6"/>
  <c r="CF330" i="6"/>
  <c r="CF331" i="6"/>
  <c r="CF340" i="6"/>
  <c r="CF347" i="6"/>
  <c r="CF351" i="6"/>
  <c r="CF315" i="6"/>
  <c r="CF325" i="6"/>
  <c r="CF342" i="6"/>
  <c r="CF343" i="6"/>
  <c r="CF344" i="6"/>
  <c r="CF350" i="6"/>
  <c r="CF361" i="6"/>
  <c r="CF364" i="6"/>
  <c r="CF365" i="6"/>
  <c r="CF366" i="6"/>
  <c r="CF373" i="6"/>
  <c r="CF375" i="6"/>
  <c r="CF379" i="6"/>
  <c r="CF383" i="6"/>
  <c r="CF324" i="6"/>
  <c r="CF376" i="6"/>
  <c r="CF380" i="6"/>
  <c r="CF384" i="6"/>
  <c r="CF389" i="6"/>
  <c r="CF393" i="6"/>
  <c r="CF397" i="6"/>
  <c r="CF316" i="6"/>
  <c r="CF323" i="6"/>
  <c r="CF377" i="6"/>
  <c r="CF381" i="6"/>
  <c r="CF385" i="6"/>
  <c r="CF390" i="6"/>
  <c r="CF394" i="6"/>
  <c r="CF335" i="6"/>
  <c r="CF368" i="6"/>
  <c r="CF369" i="6"/>
  <c r="CF370" i="6"/>
  <c r="CF398" i="6"/>
  <c r="CF402" i="6"/>
  <c r="CF475" i="6"/>
  <c r="CF479" i="6"/>
  <c r="CF485" i="6"/>
  <c r="CF489" i="6"/>
  <c r="CF493" i="6"/>
  <c r="CF497" i="6"/>
  <c r="CF505" i="6"/>
  <c r="CF509" i="6"/>
  <c r="CF513" i="6"/>
  <c r="CF519" i="6"/>
  <c r="CF523" i="6"/>
  <c r="CF362" i="6"/>
  <c r="CF378" i="6"/>
  <c r="CF392" i="6"/>
  <c r="CF395" i="6"/>
  <c r="CF396" i="6"/>
  <c r="CF399" i="6"/>
  <c r="CF403" i="6"/>
  <c r="CF472" i="6"/>
  <c r="CF476" i="6"/>
  <c r="CF480" i="6"/>
  <c r="CF486" i="6"/>
  <c r="CF490" i="6"/>
  <c r="CF494" i="6"/>
  <c r="CF498" i="6"/>
  <c r="CF506" i="6"/>
  <c r="CF510" i="6"/>
  <c r="CF514" i="6"/>
  <c r="CF520" i="6"/>
  <c r="CF524" i="6"/>
  <c r="CF333" i="6"/>
  <c r="CF382" i="6"/>
  <c r="CF391" i="6"/>
  <c r="CF400" i="6"/>
  <c r="CF404" i="6"/>
  <c r="CF473" i="6"/>
  <c r="CF477" i="6"/>
  <c r="CF481" i="6"/>
  <c r="CF487" i="6"/>
  <c r="CF491" i="6"/>
  <c r="CF495" i="6"/>
  <c r="CF499" i="6"/>
  <c r="CF507" i="6"/>
  <c r="CF511" i="6"/>
  <c r="CF515" i="6"/>
  <c r="CF521" i="6"/>
  <c r="CF525" i="6"/>
  <c r="CF334" i="6"/>
  <c r="CF401" i="6"/>
  <c r="CF482" i="6"/>
  <c r="CF504" i="6"/>
  <c r="CF522" i="6"/>
  <c r="CF526" i="6"/>
  <c r="CF530" i="6"/>
  <c r="CF532" i="6"/>
  <c r="CF546" i="6"/>
  <c r="CF548" i="6"/>
  <c r="CF550" i="6"/>
  <c r="CF552" i="6"/>
  <c r="CF554" i="6"/>
  <c r="CF556" i="6"/>
  <c r="CF558" i="6"/>
  <c r="CF560" i="6"/>
  <c r="CF474" i="6"/>
  <c r="CF492" i="6"/>
  <c r="CF512" i="6"/>
  <c r="CF528" i="6"/>
  <c r="CF531" i="6"/>
  <c r="CF533" i="6"/>
  <c r="CF545" i="6"/>
  <c r="CF547" i="6"/>
  <c r="CF549" i="6"/>
  <c r="CF551" i="6"/>
  <c r="CF553" i="6"/>
  <c r="CF555" i="6"/>
  <c r="CF557" i="6"/>
  <c r="CF559" i="6"/>
  <c r="CF478" i="6"/>
  <c r="CF496" i="6"/>
  <c r="CF516" i="6"/>
  <c r="CF529" i="6"/>
  <c r="CF508" i="6"/>
  <c r="CF527" i="6"/>
  <c r="CF589" i="6"/>
  <c r="CF591" i="6"/>
  <c r="CF593" i="6"/>
  <c r="CF595" i="6"/>
  <c r="CF601" i="6"/>
  <c r="CF603" i="6"/>
  <c r="CF605" i="6"/>
  <c r="CF607" i="6"/>
  <c r="CF609" i="6"/>
  <c r="CF617" i="6"/>
  <c r="CF619" i="6"/>
  <c r="CF621" i="6"/>
  <c r="CF623" i="6"/>
  <c r="CF625" i="6"/>
  <c r="CF629" i="6"/>
  <c r="CF631" i="6"/>
  <c r="CF633" i="6"/>
  <c r="CF635" i="6"/>
  <c r="CF637" i="6"/>
  <c r="CF639" i="6"/>
  <c r="CF641" i="6"/>
  <c r="CF643" i="6"/>
  <c r="CF649" i="6"/>
  <c r="CF651" i="6"/>
  <c r="CF653" i="6"/>
  <c r="CF655" i="6"/>
  <c r="CF657" i="6"/>
  <c r="CF488" i="6"/>
  <c r="CF588" i="6"/>
  <c r="CF590" i="6"/>
  <c r="CF592" i="6"/>
  <c r="CF594" i="6"/>
  <c r="CF602" i="6"/>
  <c r="CF604" i="6"/>
  <c r="CF606" i="6"/>
  <c r="CF608" i="6"/>
  <c r="CF610" i="6"/>
  <c r="CF616" i="6"/>
  <c r="CF618" i="6"/>
  <c r="CF620" i="6"/>
  <c r="CF622" i="6"/>
  <c r="CF624" i="6"/>
  <c r="CF630" i="6"/>
  <c r="CF632" i="6"/>
  <c r="CF634" i="6"/>
  <c r="CF636" i="6"/>
  <c r="CF638" i="6"/>
  <c r="CF640" i="6"/>
  <c r="CF642" i="6"/>
  <c r="CF650" i="6"/>
  <c r="CF652" i="6"/>
  <c r="CF654" i="6"/>
  <c r="CF656" i="6"/>
  <c r="CO42" i="6"/>
  <c r="CO46" i="6"/>
  <c r="CO50" i="6"/>
  <c r="CO54" i="6"/>
  <c r="CO43" i="6"/>
  <c r="CO47" i="6"/>
  <c r="CO51" i="6"/>
  <c r="CO250" i="6"/>
  <c r="CO44" i="6"/>
  <c r="CO48" i="6"/>
  <c r="CO52" i="6"/>
  <c r="CO53" i="6"/>
  <c r="CO248" i="6"/>
  <c r="CO249" i="6"/>
  <c r="CO254" i="6"/>
  <c r="CO258" i="6"/>
  <c r="CO265" i="6"/>
  <c r="CO251" i="6"/>
  <c r="CO255" i="6"/>
  <c r="CO259" i="6"/>
  <c r="CO266" i="6"/>
  <c r="CO270" i="6"/>
  <c r="CO45" i="6"/>
  <c r="CO49" i="6"/>
  <c r="CO256" i="6"/>
  <c r="CO302" i="6"/>
  <c r="CO253" i="6"/>
  <c r="CO271" i="6"/>
  <c r="CO272" i="6"/>
  <c r="CO273" i="6"/>
  <c r="CO257" i="6"/>
  <c r="CO303" i="6"/>
  <c r="CO304" i="6"/>
  <c r="CO305" i="6"/>
  <c r="CO309" i="6"/>
  <c r="CO313" i="6"/>
  <c r="CO321" i="6"/>
  <c r="CO325" i="6"/>
  <c r="CO329" i="6"/>
  <c r="CO267" i="6"/>
  <c r="CO268" i="6"/>
  <c r="CO269" i="6"/>
  <c r="CO274" i="6"/>
  <c r="CO308" i="6"/>
  <c r="CO301" i="6"/>
  <c r="CO311" i="6"/>
  <c r="CO322" i="6"/>
  <c r="CO323" i="6"/>
  <c r="CO324" i="6"/>
  <c r="CO331" i="6"/>
  <c r="CO335" i="6"/>
  <c r="CO340" i="6"/>
  <c r="CO344" i="6"/>
  <c r="CO252" i="6"/>
  <c r="CO306" i="6"/>
  <c r="CO336" i="6"/>
  <c r="CO345" i="6"/>
  <c r="CO346" i="6"/>
  <c r="CO347" i="6"/>
  <c r="CO351" i="6"/>
  <c r="CO362" i="6"/>
  <c r="CO366" i="6"/>
  <c r="CO370" i="6"/>
  <c r="CO373" i="6"/>
  <c r="CO310" i="6"/>
  <c r="CO314" i="6"/>
  <c r="CO315" i="6"/>
  <c r="CO316" i="6"/>
  <c r="CO332" i="6"/>
  <c r="CO333" i="6"/>
  <c r="CO334" i="6"/>
  <c r="CO341" i="6"/>
  <c r="CO342" i="6"/>
  <c r="CO343" i="6"/>
  <c r="CO348" i="6"/>
  <c r="CO352" i="6"/>
  <c r="CO359" i="6"/>
  <c r="CO307" i="6"/>
  <c r="CO312" i="6"/>
  <c r="CO326" i="6"/>
  <c r="CO327" i="6"/>
  <c r="CO328" i="6"/>
  <c r="CO350" i="6"/>
  <c r="CO378" i="6"/>
  <c r="CO382" i="6"/>
  <c r="CO330" i="6"/>
  <c r="CO349" i="6"/>
  <c r="CO361" i="6"/>
  <c r="CO371" i="6"/>
  <c r="CO375" i="6"/>
  <c r="CO379" i="6"/>
  <c r="CO383" i="6"/>
  <c r="CO392" i="6"/>
  <c r="CO396" i="6"/>
  <c r="CO353" i="6"/>
  <c r="CO360" i="6"/>
  <c r="CO367" i="6"/>
  <c r="CO368" i="6"/>
  <c r="CO369" i="6"/>
  <c r="CO374" i="6"/>
  <c r="CO376" i="6"/>
  <c r="CO380" i="6"/>
  <c r="CO384" i="6"/>
  <c r="CO389" i="6"/>
  <c r="CO393" i="6"/>
  <c r="CO385" i="6"/>
  <c r="CO390" i="6"/>
  <c r="CO394" i="6"/>
  <c r="CO395" i="6"/>
  <c r="CO397" i="6"/>
  <c r="CO401" i="6"/>
  <c r="CO474" i="6"/>
  <c r="CO478" i="6"/>
  <c r="CO482" i="6"/>
  <c r="CO488" i="6"/>
  <c r="CO492" i="6"/>
  <c r="CO496" i="6"/>
  <c r="CO504" i="6"/>
  <c r="CO508" i="6"/>
  <c r="CO512" i="6"/>
  <c r="CO516" i="6"/>
  <c r="CO522" i="6"/>
  <c r="CO398" i="6"/>
  <c r="CO402" i="6"/>
  <c r="CO475" i="6"/>
  <c r="CO479" i="6"/>
  <c r="CO485" i="6"/>
  <c r="CO489" i="6"/>
  <c r="CO493" i="6"/>
  <c r="CO497" i="6"/>
  <c r="CO505" i="6"/>
  <c r="CO509" i="6"/>
  <c r="CO513" i="6"/>
  <c r="CO519" i="6"/>
  <c r="CO523" i="6"/>
  <c r="CO363" i="6"/>
  <c r="CO364" i="6"/>
  <c r="CO365" i="6"/>
  <c r="CO377" i="6"/>
  <c r="CO399" i="6"/>
  <c r="CO403" i="6"/>
  <c r="CO472" i="6"/>
  <c r="CO476" i="6"/>
  <c r="CO480" i="6"/>
  <c r="CO486" i="6"/>
  <c r="CO490" i="6"/>
  <c r="CO494" i="6"/>
  <c r="CO498" i="6"/>
  <c r="CO506" i="6"/>
  <c r="CO510" i="6"/>
  <c r="CO514" i="6"/>
  <c r="CO520" i="6"/>
  <c r="CO524" i="6"/>
  <c r="CO381" i="6"/>
  <c r="CO391" i="6"/>
  <c r="CO400" i="6"/>
  <c r="CO477" i="6"/>
  <c r="CO495" i="6"/>
  <c r="CO515" i="6"/>
  <c r="CO525" i="6"/>
  <c r="CO529" i="6"/>
  <c r="CO487" i="6"/>
  <c r="CO507" i="6"/>
  <c r="CO527" i="6"/>
  <c r="CO404" i="6"/>
  <c r="CO473" i="6"/>
  <c r="CO491" i="6"/>
  <c r="CO511" i="6"/>
  <c r="CO528" i="6"/>
  <c r="CO531" i="6"/>
  <c r="CO533" i="6"/>
  <c r="CO545" i="6"/>
  <c r="CO547" i="6"/>
  <c r="CO549" i="6"/>
  <c r="CO551" i="6"/>
  <c r="CO553" i="6"/>
  <c r="CO555" i="6"/>
  <c r="CO557" i="6"/>
  <c r="CO560" i="6"/>
  <c r="CO588" i="6"/>
  <c r="CO590" i="6"/>
  <c r="CO592" i="6"/>
  <c r="CO594" i="6"/>
  <c r="CO602" i="6"/>
  <c r="CO604" i="6"/>
  <c r="CO606" i="6"/>
  <c r="CO608" i="6"/>
  <c r="CO610" i="6"/>
  <c r="CO616" i="6"/>
  <c r="CO618" i="6"/>
  <c r="CO620" i="6"/>
  <c r="CO622" i="6"/>
  <c r="CO624" i="6"/>
  <c r="CO630" i="6"/>
  <c r="CO632" i="6"/>
  <c r="CO634" i="6"/>
  <c r="CO636" i="6"/>
  <c r="CO638" i="6"/>
  <c r="CO640" i="6"/>
  <c r="CO642" i="6"/>
  <c r="CO650" i="6"/>
  <c r="CO652" i="6"/>
  <c r="CO654" i="6"/>
  <c r="CO656" i="6"/>
  <c r="CO481" i="6"/>
  <c r="CO559" i="6"/>
  <c r="CO499" i="6"/>
  <c r="CO526" i="6"/>
  <c r="CO558" i="6"/>
  <c r="CO589" i="6"/>
  <c r="CO591" i="6"/>
  <c r="CO593" i="6"/>
  <c r="CO595" i="6"/>
  <c r="CO601" i="6"/>
  <c r="CO603" i="6"/>
  <c r="CO605" i="6"/>
  <c r="CO607" i="6"/>
  <c r="CO609" i="6"/>
  <c r="CO617" i="6"/>
  <c r="CO619" i="6"/>
  <c r="CO621" i="6"/>
  <c r="CO623" i="6"/>
  <c r="CO625" i="6"/>
  <c r="CO629" i="6"/>
  <c r="CO631" i="6"/>
  <c r="CO633" i="6"/>
  <c r="CO635" i="6"/>
  <c r="CO637" i="6"/>
  <c r="CO639" i="6"/>
  <c r="CO641" i="6"/>
  <c r="CO643" i="6"/>
  <c r="CO649" i="6"/>
  <c r="CO651" i="6"/>
  <c r="CO653" i="6"/>
  <c r="CO655" i="6"/>
  <c r="CO657" i="6"/>
  <c r="CO521" i="6"/>
  <c r="CO530" i="6"/>
  <c r="CO532" i="6"/>
  <c r="CO546" i="6"/>
  <c r="CO548" i="6"/>
  <c r="CO550" i="6"/>
  <c r="CO552" i="6"/>
  <c r="CO554" i="6"/>
  <c r="CO556" i="6"/>
  <c r="CS42" i="6"/>
  <c r="CS46" i="6"/>
  <c r="CS50" i="6"/>
  <c r="CS54" i="6"/>
  <c r="CS43" i="6"/>
  <c r="CS47" i="6"/>
  <c r="CS51" i="6"/>
  <c r="CS250" i="6"/>
  <c r="CS44" i="6"/>
  <c r="CS48" i="6"/>
  <c r="CS52" i="6"/>
  <c r="CS49" i="6"/>
  <c r="CS254" i="6"/>
  <c r="CS258" i="6"/>
  <c r="CS265" i="6"/>
  <c r="CS53" i="6"/>
  <c r="CS251" i="6"/>
  <c r="CS255" i="6"/>
  <c r="CS259" i="6"/>
  <c r="CS266" i="6"/>
  <c r="CS270" i="6"/>
  <c r="CS45" i="6"/>
  <c r="CS252" i="6"/>
  <c r="CS271" i="6"/>
  <c r="CS272" i="6"/>
  <c r="CS302" i="6"/>
  <c r="CS248" i="6"/>
  <c r="CS249" i="6"/>
  <c r="CS257" i="6"/>
  <c r="CS267" i="6"/>
  <c r="CS268" i="6"/>
  <c r="CS269" i="6"/>
  <c r="CS273" i="6"/>
  <c r="CS253" i="6"/>
  <c r="CS301" i="6"/>
  <c r="CS305" i="6"/>
  <c r="CS309" i="6"/>
  <c r="CS313" i="6"/>
  <c r="CS321" i="6"/>
  <c r="CS325" i="6"/>
  <c r="CS256" i="6"/>
  <c r="CS303" i="6"/>
  <c r="CS304" i="6"/>
  <c r="CS308" i="6"/>
  <c r="CS307" i="6"/>
  <c r="CS314" i="6"/>
  <c r="CS315" i="6"/>
  <c r="CS316" i="6"/>
  <c r="CS331" i="6"/>
  <c r="CS335" i="6"/>
  <c r="CS340" i="6"/>
  <c r="CS344" i="6"/>
  <c r="CS274" i="6"/>
  <c r="CS310" i="6"/>
  <c r="CS311" i="6"/>
  <c r="CS332" i="6"/>
  <c r="CS333" i="6"/>
  <c r="CS334" i="6"/>
  <c r="CS341" i="6"/>
  <c r="CS342" i="6"/>
  <c r="CS343" i="6"/>
  <c r="CS347" i="6"/>
  <c r="CS351" i="6"/>
  <c r="CS362" i="6"/>
  <c r="CS366" i="6"/>
  <c r="CS370" i="6"/>
  <c r="CS373" i="6"/>
  <c r="CS306" i="6"/>
  <c r="CS326" i="6"/>
  <c r="CS327" i="6"/>
  <c r="CS328" i="6"/>
  <c r="CS329" i="6"/>
  <c r="CS330" i="6"/>
  <c r="CS348" i="6"/>
  <c r="CS352" i="6"/>
  <c r="CS359" i="6"/>
  <c r="CS312" i="6"/>
  <c r="CS336" i="6"/>
  <c r="CS345" i="6"/>
  <c r="CS346" i="6"/>
  <c r="CS350" i="6"/>
  <c r="CS323" i="6"/>
  <c r="CS360" i="6"/>
  <c r="CS371" i="6"/>
  <c r="CS378" i="6"/>
  <c r="CS382" i="6"/>
  <c r="CS322" i="6"/>
  <c r="CS367" i="6"/>
  <c r="CS368" i="6"/>
  <c r="CS369" i="6"/>
  <c r="CS374" i="6"/>
  <c r="CS375" i="6"/>
  <c r="CS379" i="6"/>
  <c r="CS383" i="6"/>
  <c r="CS392" i="6"/>
  <c r="CS396" i="6"/>
  <c r="CS349" i="6"/>
  <c r="CS363" i="6"/>
  <c r="CS364" i="6"/>
  <c r="CS365" i="6"/>
  <c r="CS376" i="6"/>
  <c r="CS380" i="6"/>
  <c r="CS384" i="6"/>
  <c r="CS389" i="6"/>
  <c r="CS393" i="6"/>
  <c r="CS361" i="6"/>
  <c r="CS381" i="6"/>
  <c r="CS397" i="6"/>
  <c r="CS401" i="6"/>
  <c r="CS474" i="6"/>
  <c r="CS478" i="6"/>
  <c r="CS482" i="6"/>
  <c r="CS488" i="6"/>
  <c r="CS492" i="6"/>
  <c r="CS496" i="6"/>
  <c r="CS504" i="6"/>
  <c r="CS508" i="6"/>
  <c r="CS512" i="6"/>
  <c r="CS516" i="6"/>
  <c r="CS522" i="6"/>
  <c r="CS385" i="6"/>
  <c r="CS391" i="6"/>
  <c r="CS398" i="6"/>
  <c r="CS402" i="6"/>
  <c r="CS475" i="6"/>
  <c r="CS479" i="6"/>
  <c r="CS485" i="6"/>
  <c r="CS489" i="6"/>
  <c r="CS493" i="6"/>
  <c r="CS497" i="6"/>
  <c r="CS505" i="6"/>
  <c r="CS509" i="6"/>
  <c r="CS513" i="6"/>
  <c r="CS519" i="6"/>
  <c r="CS523" i="6"/>
  <c r="CS390" i="6"/>
  <c r="CS399" i="6"/>
  <c r="CS403" i="6"/>
  <c r="CS472" i="6"/>
  <c r="CS476" i="6"/>
  <c r="CS480" i="6"/>
  <c r="CS486" i="6"/>
  <c r="CS490" i="6"/>
  <c r="CS494" i="6"/>
  <c r="CS498" i="6"/>
  <c r="CS506" i="6"/>
  <c r="CS510" i="6"/>
  <c r="CS514" i="6"/>
  <c r="CS520" i="6"/>
  <c r="CS524" i="6"/>
  <c r="CS324" i="6"/>
  <c r="CS353" i="6"/>
  <c r="CS377" i="6"/>
  <c r="CS394" i="6"/>
  <c r="CS395" i="6"/>
  <c r="CS400" i="6"/>
  <c r="CS404" i="6"/>
  <c r="CS473" i="6"/>
  <c r="CS491" i="6"/>
  <c r="CS511" i="6"/>
  <c r="CS525" i="6"/>
  <c r="CS529" i="6"/>
  <c r="CS481" i="6"/>
  <c r="CS499" i="6"/>
  <c r="CS521" i="6"/>
  <c r="CS527" i="6"/>
  <c r="CS487" i="6"/>
  <c r="CS507" i="6"/>
  <c r="CS528" i="6"/>
  <c r="CS531" i="6"/>
  <c r="CS533" i="6"/>
  <c r="CS545" i="6"/>
  <c r="CS547" i="6"/>
  <c r="CS549" i="6"/>
  <c r="CS551" i="6"/>
  <c r="CS553" i="6"/>
  <c r="CS555" i="6"/>
  <c r="CS557" i="6"/>
  <c r="CS477" i="6"/>
  <c r="CS530" i="6"/>
  <c r="CS532" i="6"/>
  <c r="CS546" i="6"/>
  <c r="CS548" i="6"/>
  <c r="CS550" i="6"/>
  <c r="CS552" i="6"/>
  <c r="CS554" i="6"/>
  <c r="CS556" i="6"/>
  <c r="CS558" i="6"/>
  <c r="CS588" i="6"/>
  <c r="CS590" i="6"/>
  <c r="CS592" i="6"/>
  <c r="CS594" i="6"/>
  <c r="CS602" i="6"/>
  <c r="CS604" i="6"/>
  <c r="CS606" i="6"/>
  <c r="CS608" i="6"/>
  <c r="CS610" i="6"/>
  <c r="CS616" i="6"/>
  <c r="CS618" i="6"/>
  <c r="CS620" i="6"/>
  <c r="CS622" i="6"/>
  <c r="CS624" i="6"/>
  <c r="CS630" i="6"/>
  <c r="CS632" i="6"/>
  <c r="CS634" i="6"/>
  <c r="CS636" i="6"/>
  <c r="CS638" i="6"/>
  <c r="CS640" i="6"/>
  <c r="CS642" i="6"/>
  <c r="CS650" i="6"/>
  <c r="CS652" i="6"/>
  <c r="CS654" i="6"/>
  <c r="CS656" i="6"/>
  <c r="CS495" i="6"/>
  <c r="CS515" i="6"/>
  <c r="CS560" i="6"/>
  <c r="CS589" i="6"/>
  <c r="CS591" i="6"/>
  <c r="CS593" i="6"/>
  <c r="CS595" i="6"/>
  <c r="CS601" i="6"/>
  <c r="CS603" i="6"/>
  <c r="CS605" i="6"/>
  <c r="CS607" i="6"/>
  <c r="CS609" i="6"/>
  <c r="CS617" i="6"/>
  <c r="CS619" i="6"/>
  <c r="CS621" i="6"/>
  <c r="CS623" i="6"/>
  <c r="CS625" i="6"/>
  <c r="CS629" i="6"/>
  <c r="CS631" i="6"/>
  <c r="CS633" i="6"/>
  <c r="CS635" i="6"/>
  <c r="CS637" i="6"/>
  <c r="CS639" i="6"/>
  <c r="CS641" i="6"/>
  <c r="CS643" i="6"/>
  <c r="CS649" i="6"/>
  <c r="CS651" i="6"/>
  <c r="CS653" i="6"/>
  <c r="CS655" i="6"/>
  <c r="CS657" i="6"/>
  <c r="CS526" i="6"/>
  <c r="CS559" i="6"/>
  <c r="K79" i="9" a="1"/>
  <c r="K79" i="9" s="1"/>
  <c r="CU44" i="6"/>
  <c r="CU48" i="6"/>
  <c r="CU52" i="6"/>
  <c r="CU45" i="6"/>
  <c r="CU49" i="6"/>
  <c r="CU53" i="6"/>
  <c r="CU248" i="6"/>
  <c r="CU42" i="6"/>
  <c r="CU46" i="6"/>
  <c r="CU50" i="6"/>
  <c r="CU54" i="6"/>
  <c r="CU249" i="6"/>
  <c r="CU250" i="6"/>
  <c r="CU252" i="6"/>
  <c r="CU256" i="6"/>
  <c r="CU43" i="6"/>
  <c r="CU253" i="6"/>
  <c r="CU257" i="6"/>
  <c r="CU268" i="6"/>
  <c r="CU47" i="6"/>
  <c r="CU51" i="6"/>
  <c r="CU258" i="6"/>
  <c r="CU274" i="6"/>
  <c r="CU255" i="6"/>
  <c r="CU301" i="6"/>
  <c r="CU259" i="6"/>
  <c r="CU265" i="6"/>
  <c r="CU273" i="6"/>
  <c r="CU307" i="6"/>
  <c r="CU311" i="6"/>
  <c r="CU315" i="6"/>
  <c r="CU323" i="6"/>
  <c r="CU327" i="6"/>
  <c r="CU302" i="6"/>
  <c r="CU306" i="6"/>
  <c r="CU310" i="6"/>
  <c r="CU305" i="6"/>
  <c r="CU324" i="6"/>
  <c r="CU325" i="6"/>
  <c r="CU326" i="6"/>
  <c r="CU329" i="6"/>
  <c r="CU333" i="6"/>
  <c r="CU342" i="6"/>
  <c r="CU308" i="6"/>
  <c r="CU267" i="6"/>
  <c r="CU312" i="6"/>
  <c r="CU313" i="6"/>
  <c r="CU314" i="6"/>
  <c r="CU349" i="6"/>
  <c r="CU353" i="6"/>
  <c r="CU360" i="6"/>
  <c r="CU364" i="6"/>
  <c r="CU368" i="6"/>
  <c r="CU254" i="6"/>
  <c r="CU270" i="6"/>
  <c r="CU272" i="6"/>
  <c r="CU334" i="6"/>
  <c r="CU335" i="6"/>
  <c r="CU336" i="6"/>
  <c r="CU343" i="6"/>
  <c r="CU344" i="6"/>
  <c r="CU345" i="6"/>
  <c r="CU346" i="6"/>
  <c r="CU350" i="6"/>
  <c r="CU361" i="6"/>
  <c r="CU251" i="6"/>
  <c r="CU266" i="6"/>
  <c r="CU309" i="6"/>
  <c r="CU269" i="6"/>
  <c r="CU271" i="6"/>
  <c r="CU303" i="6"/>
  <c r="CU304" i="6"/>
  <c r="CU316" i="6"/>
  <c r="CU321" i="6"/>
  <c r="CU322" i="6"/>
  <c r="CU348" i="6"/>
  <c r="CU352" i="6"/>
  <c r="CU347" i="6"/>
  <c r="CU362" i="6"/>
  <c r="CU363" i="6"/>
  <c r="CU376" i="6"/>
  <c r="CU380" i="6"/>
  <c r="CU384" i="6"/>
  <c r="CU351" i="6"/>
  <c r="CU377" i="6"/>
  <c r="CU381" i="6"/>
  <c r="CU385" i="6"/>
  <c r="CU390" i="6"/>
  <c r="CU394" i="6"/>
  <c r="CU330" i="6"/>
  <c r="CU331" i="6"/>
  <c r="CU332" i="6"/>
  <c r="CU369" i="6"/>
  <c r="CU370" i="6"/>
  <c r="CU371" i="6"/>
  <c r="CU378" i="6"/>
  <c r="CU382" i="6"/>
  <c r="CU391" i="6"/>
  <c r="CU340" i="6"/>
  <c r="CU373" i="6"/>
  <c r="CU374" i="6"/>
  <c r="CU392" i="6"/>
  <c r="CU395" i="6"/>
  <c r="CU396" i="6"/>
  <c r="CU399" i="6"/>
  <c r="CU403" i="6"/>
  <c r="CU472" i="6"/>
  <c r="CU476" i="6"/>
  <c r="CU480" i="6"/>
  <c r="CU486" i="6"/>
  <c r="CU490" i="6"/>
  <c r="CU494" i="6"/>
  <c r="CU498" i="6"/>
  <c r="CU506" i="6"/>
  <c r="CU510" i="6"/>
  <c r="CU514" i="6"/>
  <c r="CU520" i="6"/>
  <c r="CU524" i="6"/>
  <c r="CU341" i="6"/>
  <c r="CU375" i="6"/>
  <c r="CU389" i="6"/>
  <c r="CU400" i="6"/>
  <c r="CU404" i="6"/>
  <c r="CU473" i="6"/>
  <c r="CU477" i="6"/>
  <c r="CU481" i="6"/>
  <c r="CU487" i="6"/>
  <c r="CU491" i="6"/>
  <c r="CU495" i="6"/>
  <c r="CU499" i="6"/>
  <c r="CU507" i="6"/>
  <c r="CU511" i="6"/>
  <c r="CU515" i="6"/>
  <c r="CU521" i="6"/>
  <c r="CU328" i="6"/>
  <c r="CU379" i="6"/>
  <c r="CU397" i="6"/>
  <c r="CU401" i="6"/>
  <c r="CU474" i="6"/>
  <c r="CU478" i="6"/>
  <c r="CU482" i="6"/>
  <c r="CU488" i="6"/>
  <c r="CU492" i="6"/>
  <c r="CU496" i="6"/>
  <c r="CU504" i="6"/>
  <c r="CU508" i="6"/>
  <c r="CU512" i="6"/>
  <c r="CU516" i="6"/>
  <c r="CU522" i="6"/>
  <c r="CU359" i="6"/>
  <c r="CU365" i="6"/>
  <c r="CU366" i="6"/>
  <c r="CU367" i="6"/>
  <c r="CU383" i="6"/>
  <c r="CU393" i="6"/>
  <c r="CU398" i="6"/>
  <c r="CU402" i="6"/>
  <c r="CU479" i="6"/>
  <c r="CU497" i="6"/>
  <c r="CU519" i="6"/>
  <c r="CU527" i="6"/>
  <c r="CU489" i="6"/>
  <c r="CU509" i="6"/>
  <c r="CU525" i="6"/>
  <c r="CU529" i="6"/>
  <c r="CU475" i="6"/>
  <c r="CU493" i="6"/>
  <c r="CU513" i="6"/>
  <c r="CU526" i="6"/>
  <c r="CU530" i="6"/>
  <c r="CU532" i="6"/>
  <c r="CU546" i="6"/>
  <c r="CU548" i="6"/>
  <c r="CU550" i="6"/>
  <c r="CU552" i="6"/>
  <c r="CU554" i="6"/>
  <c r="CU556" i="6"/>
  <c r="CU485" i="6"/>
  <c r="CU559" i="6"/>
  <c r="CU589" i="6"/>
  <c r="CU591" i="6"/>
  <c r="CU593" i="6"/>
  <c r="CU595" i="6"/>
  <c r="CU601" i="6"/>
  <c r="CU603" i="6"/>
  <c r="CU605" i="6"/>
  <c r="CU607" i="6"/>
  <c r="CU609" i="6"/>
  <c r="CU617" i="6"/>
  <c r="CU619" i="6"/>
  <c r="CU621" i="6"/>
  <c r="CU623" i="6"/>
  <c r="CU625" i="6"/>
  <c r="CU629" i="6"/>
  <c r="CU631" i="6"/>
  <c r="CU633" i="6"/>
  <c r="CU635" i="6"/>
  <c r="CU637" i="6"/>
  <c r="CU639" i="6"/>
  <c r="CU641" i="6"/>
  <c r="CU643" i="6"/>
  <c r="CU649" i="6"/>
  <c r="CU651" i="6"/>
  <c r="CU653" i="6"/>
  <c r="CU655" i="6"/>
  <c r="CU657" i="6"/>
  <c r="CU505" i="6"/>
  <c r="CU558" i="6"/>
  <c r="CU523" i="6"/>
  <c r="CU528" i="6"/>
  <c r="CU531" i="6"/>
  <c r="CU533" i="6"/>
  <c r="CU545" i="6"/>
  <c r="CU547" i="6"/>
  <c r="CU549" i="6"/>
  <c r="CU551" i="6"/>
  <c r="CU553" i="6"/>
  <c r="CU555" i="6"/>
  <c r="CU557" i="6"/>
  <c r="CU588" i="6"/>
  <c r="CU590" i="6"/>
  <c r="CU592" i="6"/>
  <c r="CU594" i="6"/>
  <c r="CU602" i="6"/>
  <c r="CU604" i="6"/>
  <c r="CU606" i="6"/>
  <c r="CU608" i="6"/>
  <c r="CU610" i="6"/>
  <c r="CU616" i="6"/>
  <c r="CU618" i="6"/>
  <c r="CU620" i="6"/>
  <c r="CU622" i="6"/>
  <c r="CU624" i="6"/>
  <c r="CU630" i="6"/>
  <c r="CU632" i="6"/>
  <c r="CU634" i="6"/>
  <c r="CU636" i="6"/>
  <c r="CU638" i="6"/>
  <c r="CU640" i="6"/>
  <c r="CU642" i="6"/>
  <c r="CU650" i="6"/>
  <c r="CU652" i="6"/>
  <c r="CU654" i="6"/>
  <c r="CU656" i="6"/>
  <c r="CU560" i="6"/>
  <c r="CD45" i="6"/>
  <c r="CD49" i="6"/>
  <c r="CD53" i="6"/>
  <c r="CD42" i="6"/>
  <c r="CD46" i="6"/>
  <c r="CD50" i="6"/>
  <c r="CD54" i="6"/>
  <c r="CD249" i="6"/>
  <c r="CD43" i="6"/>
  <c r="CD47" i="6"/>
  <c r="CD51" i="6"/>
  <c r="CD52" i="6"/>
  <c r="CD248" i="6"/>
  <c r="CD253" i="6"/>
  <c r="CD257" i="6"/>
  <c r="CD254" i="6"/>
  <c r="CD258" i="6"/>
  <c r="CD265" i="6"/>
  <c r="CD269" i="6"/>
  <c r="CD44" i="6"/>
  <c r="CD255" i="6"/>
  <c r="CD301" i="6"/>
  <c r="CD252" i="6"/>
  <c r="CD266" i="6"/>
  <c r="CD270" i="6"/>
  <c r="CD271" i="6"/>
  <c r="CD272" i="6"/>
  <c r="CD302" i="6"/>
  <c r="CD48" i="6"/>
  <c r="CD256" i="6"/>
  <c r="CD304" i="6"/>
  <c r="CD308" i="6"/>
  <c r="CD312" i="6"/>
  <c r="CD316" i="6"/>
  <c r="CD324" i="6"/>
  <c r="CD328" i="6"/>
  <c r="CD259" i="6"/>
  <c r="CD267" i="6"/>
  <c r="CD268" i="6"/>
  <c r="CD273" i="6"/>
  <c r="CD307" i="6"/>
  <c r="CD311" i="6"/>
  <c r="CD251" i="6"/>
  <c r="CD274" i="6"/>
  <c r="CD310" i="6"/>
  <c r="CD321" i="6"/>
  <c r="CD322" i="6"/>
  <c r="CD323" i="6"/>
  <c r="CD330" i="6"/>
  <c r="CD334" i="6"/>
  <c r="CD343" i="6"/>
  <c r="CD303" i="6"/>
  <c r="CD305" i="6"/>
  <c r="CD250" i="6"/>
  <c r="CD329" i="6"/>
  <c r="CD335" i="6"/>
  <c r="CD336" i="6"/>
  <c r="CD344" i="6"/>
  <c r="CD345" i="6"/>
  <c r="CD346" i="6"/>
  <c r="CD350" i="6"/>
  <c r="CD361" i="6"/>
  <c r="CD365" i="6"/>
  <c r="CD369" i="6"/>
  <c r="CD309" i="6"/>
  <c r="CD313" i="6"/>
  <c r="CD314" i="6"/>
  <c r="CD315" i="6"/>
  <c r="CD325" i="6"/>
  <c r="CD326" i="6"/>
  <c r="CD327" i="6"/>
  <c r="CD331" i="6"/>
  <c r="CD332" i="6"/>
  <c r="CD333" i="6"/>
  <c r="CD340" i="6"/>
  <c r="CD341" i="6"/>
  <c r="CD342" i="6"/>
  <c r="CD347" i="6"/>
  <c r="CD351" i="6"/>
  <c r="CD362" i="6"/>
  <c r="CD306" i="6"/>
  <c r="CD349" i="6"/>
  <c r="CD353" i="6"/>
  <c r="CD377" i="6"/>
  <c r="CD381" i="6"/>
  <c r="CD385" i="6"/>
  <c r="CD348" i="6"/>
  <c r="CD360" i="6"/>
  <c r="CD370" i="6"/>
  <c r="CD371" i="6"/>
  <c r="CD378" i="6"/>
  <c r="CD382" i="6"/>
  <c r="CD391" i="6"/>
  <c r="CD395" i="6"/>
  <c r="CD352" i="6"/>
  <c r="CD359" i="6"/>
  <c r="CD366" i="6"/>
  <c r="CD367" i="6"/>
  <c r="CD368" i="6"/>
  <c r="CD373" i="6"/>
  <c r="CD374" i="6"/>
  <c r="CD375" i="6"/>
  <c r="CD379" i="6"/>
  <c r="CD383" i="6"/>
  <c r="CD392" i="6"/>
  <c r="CD363" i="6"/>
  <c r="CD364" i="6"/>
  <c r="CD384" i="6"/>
  <c r="CD389" i="6"/>
  <c r="CD400" i="6"/>
  <c r="CD404" i="6"/>
  <c r="CD473" i="6"/>
  <c r="CD477" i="6"/>
  <c r="CD481" i="6"/>
  <c r="CD487" i="6"/>
  <c r="CD491" i="6"/>
  <c r="CD495" i="6"/>
  <c r="CD499" i="6"/>
  <c r="CD507" i="6"/>
  <c r="CD511" i="6"/>
  <c r="CD515" i="6"/>
  <c r="CD521" i="6"/>
  <c r="CD525" i="6"/>
  <c r="CD394" i="6"/>
  <c r="CD401" i="6"/>
  <c r="CD474" i="6"/>
  <c r="CD478" i="6"/>
  <c r="CD482" i="6"/>
  <c r="CD488" i="6"/>
  <c r="CD492" i="6"/>
  <c r="CD496" i="6"/>
  <c r="CD504" i="6"/>
  <c r="CD508" i="6"/>
  <c r="CD512" i="6"/>
  <c r="CD516" i="6"/>
  <c r="CD522" i="6"/>
  <c r="CD376" i="6"/>
  <c r="CD393" i="6"/>
  <c r="CD398" i="6"/>
  <c r="CD402" i="6"/>
  <c r="CD475" i="6"/>
  <c r="CD479" i="6"/>
  <c r="CD485" i="6"/>
  <c r="CD489" i="6"/>
  <c r="CD493" i="6"/>
  <c r="CD497" i="6"/>
  <c r="CD505" i="6"/>
  <c r="CD509" i="6"/>
  <c r="CD513" i="6"/>
  <c r="CD519" i="6"/>
  <c r="CD523" i="6"/>
  <c r="CD380" i="6"/>
  <c r="CD390" i="6"/>
  <c r="CD396" i="6"/>
  <c r="CD397" i="6"/>
  <c r="CD399" i="6"/>
  <c r="CD403" i="6"/>
  <c r="CD476" i="6"/>
  <c r="CD494" i="6"/>
  <c r="CD514" i="6"/>
  <c r="CD528" i="6"/>
  <c r="CD531" i="6"/>
  <c r="CD533" i="6"/>
  <c r="CD545" i="6"/>
  <c r="CD547" i="6"/>
  <c r="CD549" i="6"/>
  <c r="CD551" i="6"/>
  <c r="CD553" i="6"/>
  <c r="CD555" i="6"/>
  <c r="CD557" i="6"/>
  <c r="CD559" i="6"/>
  <c r="CD486" i="6"/>
  <c r="CD506" i="6"/>
  <c r="CD524" i="6"/>
  <c r="CD526" i="6"/>
  <c r="CD530" i="6"/>
  <c r="CD532" i="6"/>
  <c r="CD546" i="6"/>
  <c r="CD548" i="6"/>
  <c r="CD550" i="6"/>
  <c r="CD552" i="6"/>
  <c r="CD554" i="6"/>
  <c r="CD556" i="6"/>
  <c r="CD558" i="6"/>
  <c r="CD560" i="6"/>
  <c r="CD472" i="6"/>
  <c r="CD490" i="6"/>
  <c r="CD510" i="6"/>
  <c r="CD527" i="6"/>
  <c r="CD498" i="6"/>
  <c r="CD520" i="6"/>
  <c r="CD588" i="6"/>
  <c r="CD590" i="6"/>
  <c r="CD592" i="6"/>
  <c r="CD594" i="6"/>
  <c r="CD602" i="6"/>
  <c r="CD604" i="6"/>
  <c r="CD606" i="6"/>
  <c r="CD608" i="6"/>
  <c r="CD610" i="6"/>
  <c r="CD616" i="6"/>
  <c r="CD618" i="6"/>
  <c r="CD620" i="6"/>
  <c r="CD622" i="6"/>
  <c r="CD624" i="6"/>
  <c r="CD630" i="6"/>
  <c r="CD632" i="6"/>
  <c r="CD634" i="6"/>
  <c r="CD636" i="6"/>
  <c r="CD638" i="6"/>
  <c r="CD640" i="6"/>
  <c r="CD642" i="6"/>
  <c r="CD650" i="6"/>
  <c r="CD652" i="6"/>
  <c r="CD654" i="6"/>
  <c r="CD656" i="6"/>
  <c r="CD480" i="6"/>
  <c r="CD529" i="6"/>
  <c r="CD589" i="6"/>
  <c r="CD591" i="6"/>
  <c r="CD593" i="6"/>
  <c r="CD595" i="6"/>
  <c r="CD601" i="6"/>
  <c r="CD603" i="6"/>
  <c r="CD605" i="6"/>
  <c r="CD607" i="6"/>
  <c r="CD609" i="6"/>
  <c r="CD617" i="6"/>
  <c r="CD619" i="6"/>
  <c r="CD621" i="6"/>
  <c r="CD623" i="6"/>
  <c r="CD625" i="6"/>
  <c r="CD629" i="6"/>
  <c r="CD631" i="6"/>
  <c r="CD633" i="6"/>
  <c r="CD635" i="6"/>
  <c r="CD637" i="6"/>
  <c r="CD639" i="6"/>
  <c r="CD641" i="6"/>
  <c r="CD643" i="6"/>
  <c r="CD649" i="6"/>
  <c r="CD651" i="6"/>
  <c r="CD653" i="6"/>
  <c r="CD655" i="6"/>
  <c r="CD657" i="6"/>
  <c r="CE44" i="6"/>
  <c r="CE48" i="6"/>
  <c r="CE52" i="6"/>
  <c r="CE45" i="6"/>
  <c r="CE49" i="6"/>
  <c r="CE53" i="6"/>
  <c r="CE248" i="6"/>
  <c r="CE42" i="6"/>
  <c r="CE46" i="6"/>
  <c r="CE50" i="6"/>
  <c r="CE54" i="6"/>
  <c r="CE249" i="6"/>
  <c r="CE250" i="6"/>
  <c r="CE251" i="6"/>
  <c r="CE252" i="6"/>
  <c r="CE256" i="6"/>
  <c r="CE43" i="6"/>
  <c r="CE253" i="6"/>
  <c r="CE257" i="6"/>
  <c r="CE268" i="6"/>
  <c r="CE272" i="6"/>
  <c r="CE47" i="6"/>
  <c r="CE258" i="6"/>
  <c r="CE274" i="6"/>
  <c r="CE304" i="6"/>
  <c r="CE255" i="6"/>
  <c r="CE301" i="6"/>
  <c r="CE51" i="6"/>
  <c r="CE259" i="6"/>
  <c r="CE265" i="6"/>
  <c r="CE267" i="6"/>
  <c r="CE273" i="6"/>
  <c r="CE307" i="6"/>
  <c r="CE311" i="6"/>
  <c r="CE315" i="6"/>
  <c r="CE323" i="6"/>
  <c r="CE327" i="6"/>
  <c r="CE269" i="6"/>
  <c r="CE270" i="6"/>
  <c r="CE271" i="6"/>
  <c r="CE302" i="6"/>
  <c r="CE306" i="6"/>
  <c r="CE310" i="6"/>
  <c r="CE303" i="6"/>
  <c r="CE305" i="6"/>
  <c r="CE324" i="6"/>
  <c r="CE325" i="6"/>
  <c r="CE326" i="6"/>
  <c r="CE333" i="6"/>
  <c r="CE342" i="6"/>
  <c r="CE346" i="6"/>
  <c r="CE254" i="6"/>
  <c r="CE266" i="6"/>
  <c r="CE308" i="6"/>
  <c r="CE349" i="6"/>
  <c r="CE353" i="6"/>
  <c r="CE360" i="6"/>
  <c r="CE364" i="6"/>
  <c r="CE368" i="6"/>
  <c r="CE316" i="6"/>
  <c r="CE328" i="6"/>
  <c r="CE329" i="6"/>
  <c r="CE334" i="6"/>
  <c r="CE335" i="6"/>
  <c r="CE336" i="6"/>
  <c r="CE343" i="6"/>
  <c r="CE344" i="6"/>
  <c r="CE345" i="6"/>
  <c r="CE350" i="6"/>
  <c r="CE361" i="6"/>
  <c r="CE309" i="6"/>
  <c r="CE312" i="6"/>
  <c r="CE313" i="6"/>
  <c r="CE314" i="6"/>
  <c r="CE348" i="6"/>
  <c r="CE352" i="6"/>
  <c r="CE359" i="6"/>
  <c r="CE321" i="6"/>
  <c r="CE340" i="6"/>
  <c r="CE341" i="6"/>
  <c r="CE347" i="6"/>
  <c r="CE363" i="6"/>
  <c r="CE376" i="6"/>
  <c r="CE380" i="6"/>
  <c r="CE384" i="6"/>
  <c r="CE351" i="6"/>
  <c r="CE377" i="6"/>
  <c r="CE381" i="6"/>
  <c r="CE385" i="6"/>
  <c r="CE390" i="6"/>
  <c r="CE394" i="6"/>
  <c r="CE362" i="6"/>
  <c r="CE369" i="6"/>
  <c r="CE370" i="6"/>
  <c r="CE371" i="6"/>
  <c r="CE378" i="6"/>
  <c r="CE382" i="6"/>
  <c r="CE391" i="6"/>
  <c r="CE331" i="6"/>
  <c r="CE365" i="6"/>
  <c r="CE366" i="6"/>
  <c r="CE367" i="6"/>
  <c r="CE392" i="6"/>
  <c r="CE395" i="6"/>
  <c r="CE396" i="6"/>
  <c r="CE397" i="6"/>
  <c r="CE399" i="6"/>
  <c r="CE403" i="6"/>
  <c r="CE472" i="6"/>
  <c r="CE476" i="6"/>
  <c r="CE480" i="6"/>
  <c r="CE486" i="6"/>
  <c r="CE490" i="6"/>
  <c r="CE494" i="6"/>
  <c r="CE498" i="6"/>
  <c r="CE506" i="6"/>
  <c r="CE510" i="6"/>
  <c r="CE514" i="6"/>
  <c r="CE520" i="6"/>
  <c r="CE524" i="6"/>
  <c r="CE322" i="6"/>
  <c r="CE332" i="6"/>
  <c r="CE373" i="6"/>
  <c r="CE374" i="6"/>
  <c r="CE375" i="6"/>
  <c r="CE389" i="6"/>
  <c r="CE400" i="6"/>
  <c r="CE404" i="6"/>
  <c r="CE473" i="6"/>
  <c r="CE477" i="6"/>
  <c r="CE481" i="6"/>
  <c r="CE487" i="6"/>
  <c r="CE491" i="6"/>
  <c r="CE495" i="6"/>
  <c r="CE499" i="6"/>
  <c r="CE507" i="6"/>
  <c r="CE511" i="6"/>
  <c r="CE515" i="6"/>
  <c r="CE521" i="6"/>
  <c r="CE525" i="6"/>
  <c r="CE379" i="6"/>
  <c r="CE401" i="6"/>
  <c r="CE474" i="6"/>
  <c r="CE478" i="6"/>
  <c r="CE482" i="6"/>
  <c r="CE488" i="6"/>
  <c r="CE492" i="6"/>
  <c r="CE496" i="6"/>
  <c r="CE504" i="6"/>
  <c r="CE508" i="6"/>
  <c r="CE512" i="6"/>
  <c r="CE516" i="6"/>
  <c r="CE522" i="6"/>
  <c r="CE330" i="6"/>
  <c r="CE383" i="6"/>
  <c r="CE393" i="6"/>
  <c r="CE398" i="6"/>
  <c r="CE402" i="6"/>
  <c r="CE479" i="6"/>
  <c r="CE497" i="6"/>
  <c r="CE519" i="6"/>
  <c r="CE527" i="6"/>
  <c r="CE489" i="6"/>
  <c r="CE509" i="6"/>
  <c r="CE529" i="6"/>
  <c r="CE475" i="6"/>
  <c r="CE493" i="6"/>
  <c r="CE513" i="6"/>
  <c r="CE526" i="6"/>
  <c r="CE530" i="6"/>
  <c r="CE532" i="6"/>
  <c r="CE546" i="6"/>
  <c r="CE548" i="6"/>
  <c r="CE550" i="6"/>
  <c r="CE552" i="6"/>
  <c r="CE554" i="6"/>
  <c r="CE556" i="6"/>
  <c r="CE505" i="6"/>
  <c r="CE559" i="6"/>
  <c r="CE589" i="6"/>
  <c r="CE591" i="6"/>
  <c r="CE593" i="6"/>
  <c r="CE595" i="6"/>
  <c r="CE601" i="6"/>
  <c r="CE603" i="6"/>
  <c r="CE605" i="6"/>
  <c r="CE607" i="6"/>
  <c r="CE609" i="6"/>
  <c r="CE617" i="6"/>
  <c r="CE619" i="6"/>
  <c r="CE621" i="6"/>
  <c r="CE623" i="6"/>
  <c r="CE625" i="6"/>
  <c r="CE629" i="6"/>
  <c r="CE631" i="6"/>
  <c r="CE633" i="6"/>
  <c r="CE635" i="6"/>
  <c r="CE637" i="6"/>
  <c r="CE639" i="6"/>
  <c r="CE641" i="6"/>
  <c r="CE643" i="6"/>
  <c r="CE649" i="6"/>
  <c r="CE651" i="6"/>
  <c r="CE653" i="6"/>
  <c r="CE655" i="6"/>
  <c r="CE657" i="6"/>
  <c r="CE523" i="6"/>
  <c r="CE558" i="6"/>
  <c r="CE528" i="6"/>
  <c r="CE531" i="6"/>
  <c r="CE533" i="6"/>
  <c r="CE545" i="6"/>
  <c r="CE547" i="6"/>
  <c r="CE549" i="6"/>
  <c r="CE551" i="6"/>
  <c r="CE553" i="6"/>
  <c r="CE555" i="6"/>
  <c r="CE557" i="6"/>
  <c r="CE588" i="6"/>
  <c r="CE590" i="6"/>
  <c r="CE592" i="6"/>
  <c r="CE594" i="6"/>
  <c r="CE602" i="6"/>
  <c r="CE604" i="6"/>
  <c r="CE606" i="6"/>
  <c r="CE608" i="6"/>
  <c r="CE610" i="6"/>
  <c r="CE616" i="6"/>
  <c r="CE618" i="6"/>
  <c r="CE620" i="6"/>
  <c r="CE622" i="6"/>
  <c r="CE624" i="6"/>
  <c r="CE630" i="6"/>
  <c r="CE632" i="6"/>
  <c r="CE634" i="6"/>
  <c r="CE636" i="6"/>
  <c r="CE638" i="6"/>
  <c r="CE640" i="6"/>
  <c r="CE642" i="6"/>
  <c r="CE650" i="6"/>
  <c r="CE652" i="6"/>
  <c r="CE654" i="6"/>
  <c r="CE656" i="6"/>
  <c r="CE485" i="6"/>
  <c r="CE560" i="6"/>
  <c r="R49" i="9" a="1"/>
  <c r="R49" i="9" s="1"/>
  <c r="CP45" i="6"/>
  <c r="CP49" i="6"/>
  <c r="CP53" i="6"/>
  <c r="CP42" i="6"/>
  <c r="CP46" i="6"/>
  <c r="CP50" i="6"/>
  <c r="CP54" i="6"/>
  <c r="CP249" i="6"/>
  <c r="CP43" i="6"/>
  <c r="CP47" i="6"/>
  <c r="CP51" i="6"/>
  <c r="CP250" i="6"/>
  <c r="CP253" i="6"/>
  <c r="CP257" i="6"/>
  <c r="CP44" i="6"/>
  <c r="CP248" i="6"/>
  <c r="CP254" i="6"/>
  <c r="CP258" i="6"/>
  <c r="CP265" i="6"/>
  <c r="CP269" i="6"/>
  <c r="CP48" i="6"/>
  <c r="CP52" i="6"/>
  <c r="CP251" i="6"/>
  <c r="CP259" i="6"/>
  <c r="CP301" i="6"/>
  <c r="CP256" i="6"/>
  <c r="CP302" i="6"/>
  <c r="CP266" i="6"/>
  <c r="CP267" i="6"/>
  <c r="CP268" i="6"/>
  <c r="CP274" i="6"/>
  <c r="CP308" i="6"/>
  <c r="CP312" i="6"/>
  <c r="CP316" i="6"/>
  <c r="CP324" i="6"/>
  <c r="CP328" i="6"/>
  <c r="CP270" i="6"/>
  <c r="CP271" i="6"/>
  <c r="CP272" i="6"/>
  <c r="CP307" i="6"/>
  <c r="CP311" i="6"/>
  <c r="CP252" i="6"/>
  <c r="CP306" i="6"/>
  <c r="CP325" i="6"/>
  <c r="CP326" i="6"/>
  <c r="CP327" i="6"/>
  <c r="CP330" i="6"/>
  <c r="CP334" i="6"/>
  <c r="CP343" i="6"/>
  <c r="CP255" i="6"/>
  <c r="CP303" i="6"/>
  <c r="CP304" i="6"/>
  <c r="CP309" i="6"/>
  <c r="CP321" i="6"/>
  <c r="CP322" i="6"/>
  <c r="CP323" i="6"/>
  <c r="CP350" i="6"/>
  <c r="CP361" i="6"/>
  <c r="CP365" i="6"/>
  <c r="CP369" i="6"/>
  <c r="CP335" i="6"/>
  <c r="CP336" i="6"/>
  <c r="CP344" i="6"/>
  <c r="CP345" i="6"/>
  <c r="CP346" i="6"/>
  <c r="CP347" i="6"/>
  <c r="CP351" i="6"/>
  <c r="CP310" i="6"/>
  <c r="CP313" i="6"/>
  <c r="CP273" i="6"/>
  <c r="CP305" i="6"/>
  <c r="CP329" i="6"/>
  <c r="CP349" i="6"/>
  <c r="CP353" i="6"/>
  <c r="CP348" i="6"/>
  <c r="CP362" i="6"/>
  <c r="CP363" i="6"/>
  <c r="CP364" i="6"/>
  <c r="CP377" i="6"/>
  <c r="CP381" i="6"/>
  <c r="CP385" i="6"/>
  <c r="CP315" i="6"/>
  <c r="CP331" i="6"/>
  <c r="CP332" i="6"/>
  <c r="CP333" i="6"/>
  <c r="CP352" i="6"/>
  <c r="CP359" i="6"/>
  <c r="CP378" i="6"/>
  <c r="CP382" i="6"/>
  <c r="CP391" i="6"/>
  <c r="CP395" i="6"/>
  <c r="CP340" i="6"/>
  <c r="CP341" i="6"/>
  <c r="CP342" i="6"/>
  <c r="CP370" i="6"/>
  <c r="CP371" i="6"/>
  <c r="CP375" i="6"/>
  <c r="CP379" i="6"/>
  <c r="CP383" i="6"/>
  <c r="CP392" i="6"/>
  <c r="CP393" i="6"/>
  <c r="CP396" i="6"/>
  <c r="CP400" i="6"/>
  <c r="CP404" i="6"/>
  <c r="CP473" i="6"/>
  <c r="CP477" i="6"/>
  <c r="CP481" i="6"/>
  <c r="CP487" i="6"/>
  <c r="CP491" i="6"/>
  <c r="CP495" i="6"/>
  <c r="CP499" i="6"/>
  <c r="CP507" i="6"/>
  <c r="CP511" i="6"/>
  <c r="CP515" i="6"/>
  <c r="CP521" i="6"/>
  <c r="CP360" i="6"/>
  <c r="CP376" i="6"/>
  <c r="CP390" i="6"/>
  <c r="CP394" i="6"/>
  <c r="CP397" i="6"/>
  <c r="CP401" i="6"/>
  <c r="CP474" i="6"/>
  <c r="CP478" i="6"/>
  <c r="CP482" i="6"/>
  <c r="CP488" i="6"/>
  <c r="CP492" i="6"/>
  <c r="CP496" i="6"/>
  <c r="CP504" i="6"/>
  <c r="CP508" i="6"/>
  <c r="CP512" i="6"/>
  <c r="CP516" i="6"/>
  <c r="CP522" i="6"/>
  <c r="CP366" i="6"/>
  <c r="CP367" i="6"/>
  <c r="CP368" i="6"/>
  <c r="CP380" i="6"/>
  <c r="CP389" i="6"/>
  <c r="CP398" i="6"/>
  <c r="CP402" i="6"/>
  <c r="CP475" i="6"/>
  <c r="CP479" i="6"/>
  <c r="CP485" i="6"/>
  <c r="CP489" i="6"/>
  <c r="CP493" i="6"/>
  <c r="CP497" i="6"/>
  <c r="CP505" i="6"/>
  <c r="CP509" i="6"/>
  <c r="CP513" i="6"/>
  <c r="CP519" i="6"/>
  <c r="CP523" i="6"/>
  <c r="CP314" i="6"/>
  <c r="CP373" i="6"/>
  <c r="CP374" i="6"/>
  <c r="CP384" i="6"/>
  <c r="CP399" i="6"/>
  <c r="CP403" i="6"/>
  <c r="CP480" i="6"/>
  <c r="CP498" i="6"/>
  <c r="CP520" i="6"/>
  <c r="CP528" i="6"/>
  <c r="CP531" i="6"/>
  <c r="CP533" i="6"/>
  <c r="CP545" i="6"/>
  <c r="CP547" i="6"/>
  <c r="CP549" i="6"/>
  <c r="CP551" i="6"/>
  <c r="CP553" i="6"/>
  <c r="CP555" i="6"/>
  <c r="CP557" i="6"/>
  <c r="CP559" i="6"/>
  <c r="CP472" i="6"/>
  <c r="CP490" i="6"/>
  <c r="CP510" i="6"/>
  <c r="CP526" i="6"/>
  <c r="CP530" i="6"/>
  <c r="CP532" i="6"/>
  <c r="CP546" i="6"/>
  <c r="CP548" i="6"/>
  <c r="CP550" i="6"/>
  <c r="CP552" i="6"/>
  <c r="CP554" i="6"/>
  <c r="CP556" i="6"/>
  <c r="CP558" i="6"/>
  <c r="CP560" i="6"/>
  <c r="CP476" i="6"/>
  <c r="CP494" i="6"/>
  <c r="CP514" i="6"/>
  <c r="CP527" i="6"/>
  <c r="CP486" i="6"/>
  <c r="CP525" i="6"/>
  <c r="CP588" i="6"/>
  <c r="CP590" i="6"/>
  <c r="CP592" i="6"/>
  <c r="CP594" i="6"/>
  <c r="CP602" i="6"/>
  <c r="CP604" i="6"/>
  <c r="CP606" i="6"/>
  <c r="CP608" i="6"/>
  <c r="CP610" i="6"/>
  <c r="CP616" i="6"/>
  <c r="CP618" i="6"/>
  <c r="CP620" i="6"/>
  <c r="CP622" i="6"/>
  <c r="CP624" i="6"/>
  <c r="CP630" i="6"/>
  <c r="CP632" i="6"/>
  <c r="CP634" i="6"/>
  <c r="CP636" i="6"/>
  <c r="CP638" i="6"/>
  <c r="CP640" i="6"/>
  <c r="CP642" i="6"/>
  <c r="CP650" i="6"/>
  <c r="CP652" i="6"/>
  <c r="CP654" i="6"/>
  <c r="CP656" i="6"/>
  <c r="CP506" i="6"/>
  <c r="CP529" i="6"/>
  <c r="CP524" i="6"/>
  <c r="CP589" i="6"/>
  <c r="CP591" i="6"/>
  <c r="CP593" i="6"/>
  <c r="CP595" i="6"/>
  <c r="CP601" i="6"/>
  <c r="CP603" i="6"/>
  <c r="CP605" i="6"/>
  <c r="CP607" i="6"/>
  <c r="CP609" i="6"/>
  <c r="CP617" i="6"/>
  <c r="CP619" i="6"/>
  <c r="CP621" i="6"/>
  <c r="CP623" i="6"/>
  <c r="CP625" i="6"/>
  <c r="CP629" i="6"/>
  <c r="CP631" i="6"/>
  <c r="CP633" i="6"/>
  <c r="CP635" i="6"/>
  <c r="CP637" i="6"/>
  <c r="CP639" i="6"/>
  <c r="CP641" i="6"/>
  <c r="CP643" i="6"/>
  <c r="CP649" i="6"/>
  <c r="CP651" i="6"/>
  <c r="CP653" i="6"/>
  <c r="CP655" i="6"/>
  <c r="CP657" i="6"/>
  <c r="CV43" i="6"/>
  <c r="CV47" i="6"/>
  <c r="CV51" i="6"/>
  <c r="CV44" i="6"/>
  <c r="CV48" i="6"/>
  <c r="CV52" i="6"/>
  <c r="CV45" i="6"/>
  <c r="CV49" i="6"/>
  <c r="CV53" i="6"/>
  <c r="CV42" i="6"/>
  <c r="CV251" i="6"/>
  <c r="CV255" i="6"/>
  <c r="CV259" i="6"/>
  <c r="CV46" i="6"/>
  <c r="CV248" i="6"/>
  <c r="CV249" i="6"/>
  <c r="CV250" i="6"/>
  <c r="CV252" i="6"/>
  <c r="CV256" i="6"/>
  <c r="CV267" i="6"/>
  <c r="CV271" i="6"/>
  <c r="CV50" i="6"/>
  <c r="CV54" i="6"/>
  <c r="CV253" i="6"/>
  <c r="CV265" i="6"/>
  <c r="CV266" i="6"/>
  <c r="CV273" i="6"/>
  <c r="CV303" i="6"/>
  <c r="CV258" i="6"/>
  <c r="CV274" i="6"/>
  <c r="CV302" i="6"/>
  <c r="CV306" i="6"/>
  <c r="CV310" i="6"/>
  <c r="CV314" i="6"/>
  <c r="CV322" i="6"/>
  <c r="CV326" i="6"/>
  <c r="CV305" i="6"/>
  <c r="CV309" i="6"/>
  <c r="CV308" i="6"/>
  <c r="CV327" i="6"/>
  <c r="CV328" i="6"/>
  <c r="CV332" i="6"/>
  <c r="CV336" i="6"/>
  <c r="CV341" i="6"/>
  <c r="CV345" i="6"/>
  <c r="CV311" i="6"/>
  <c r="CV312" i="6"/>
  <c r="CV313" i="6"/>
  <c r="CV269" i="6"/>
  <c r="CV304" i="6"/>
  <c r="CV315" i="6"/>
  <c r="CV316" i="6"/>
  <c r="CV321" i="6"/>
  <c r="CV348" i="6"/>
  <c r="CV352" i="6"/>
  <c r="CV359" i="6"/>
  <c r="CV363" i="6"/>
  <c r="CV367" i="6"/>
  <c r="CV371" i="6"/>
  <c r="CV374" i="6"/>
  <c r="CV257" i="6"/>
  <c r="CV301" i="6"/>
  <c r="CV349" i="6"/>
  <c r="CV353" i="6"/>
  <c r="CV360" i="6"/>
  <c r="CV254" i="6"/>
  <c r="CV268" i="6"/>
  <c r="CV270" i="6"/>
  <c r="CV272" i="6"/>
  <c r="CV307" i="6"/>
  <c r="CV323" i="6"/>
  <c r="CV324" i="6"/>
  <c r="CV325" i="6"/>
  <c r="CV329" i="6"/>
  <c r="CV330" i="6"/>
  <c r="CV331" i="6"/>
  <c r="CV340" i="6"/>
  <c r="CV347" i="6"/>
  <c r="CV351" i="6"/>
  <c r="CV350" i="6"/>
  <c r="CV361" i="6"/>
  <c r="CV364" i="6"/>
  <c r="CV365" i="6"/>
  <c r="CV366" i="6"/>
  <c r="CV373" i="6"/>
  <c r="CV375" i="6"/>
  <c r="CV379" i="6"/>
  <c r="CV383" i="6"/>
  <c r="CV362" i="6"/>
  <c r="CV376" i="6"/>
  <c r="CV380" i="6"/>
  <c r="CV384" i="6"/>
  <c r="CV389" i="6"/>
  <c r="CV393" i="6"/>
  <c r="CV333" i="6"/>
  <c r="CV334" i="6"/>
  <c r="CV335" i="6"/>
  <c r="CV377" i="6"/>
  <c r="CV381" i="6"/>
  <c r="CV385" i="6"/>
  <c r="CV390" i="6"/>
  <c r="CV344" i="6"/>
  <c r="CV398" i="6"/>
  <c r="CV402" i="6"/>
  <c r="CV475" i="6"/>
  <c r="CV479" i="6"/>
  <c r="CV485" i="6"/>
  <c r="CV489" i="6"/>
  <c r="CV493" i="6"/>
  <c r="CV497" i="6"/>
  <c r="CV505" i="6"/>
  <c r="CV509" i="6"/>
  <c r="CV513" i="6"/>
  <c r="CV519" i="6"/>
  <c r="CV523" i="6"/>
  <c r="CV378" i="6"/>
  <c r="CV392" i="6"/>
  <c r="CV394" i="6"/>
  <c r="CV395" i="6"/>
  <c r="CV396" i="6"/>
  <c r="CV399" i="6"/>
  <c r="CV403" i="6"/>
  <c r="CV472" i="6"/>
  <c r="CV476" i="6"/>
  <c r="CV480" i="6"/>
  <c r="CV486" i="6"/>
  <c r="CV490" i="6"/>
  <c r="CV494" i="6"/>
  <c r="CV498" i="6"/>
  <c r="CV506" i="6"/>
  <c r="CV510" i="6"/>
  <c r="CV514" i="6"/>
  <c r="CV520" i="6"/>
  <c r="CV524" i="6"/>
  <c r="CV342" i="6"/>
  <c r="CV346" i="6"/>
  <c r="CV382" i="6"/>
  <c r="CV391" i="6"/>
  <c r="CV400" i="6"/>
  <c r="CV404" i="6"/>
  <c r="CV473" i="6"/>
  <c r="CV477" i="6"/>
  <c r="CV481" i="6"/>
  <c r="CV487" i="6"/>
  <c r="CV491" i="6"/>
  <c r="CV495" i="6"/>
  <c r="CV499" i="6"/>
  <c r="CV507" i="6"/>
  <c r="CV511" i="6"/>
  <c r="CV515" i="6"/>
  <c r="CV521" i="6"/>
  <c r="CV343" i="6"/>
  <c r="CV368" i="6"/>
  <c r="CV369" i="6"/>
  <c r="CV370" i="6"/>
  <c r="CV397" i="6"/>
  <c r="CV401" i="6"/>
  <c r="CV482" i="6"/>
  <c r="CV504" i="6"/>
  <c r="CV522" i="6"/>
  <c r="CV526" i="6"/>
  <c r="CV530" i="6"/>
  <c r="CV532" i="6"/>
  <c r="CV546" i="6"/>
  <c r="CV548" i="6"/>
  <c r="CV550" i="6"/>
  <c r="CV552" i="6"/>
  <c r="CV554" i="6"/>
  <c r="CV556" i="6"/>
  <c r="CV558" i="6"/>
  <c r="CV560" i="6"/>
  <c r="CV474" i="6"/>
  <c r="CV492" i="6"/>
  <c r="CV512" i="6"/>
  <c r="CV528" i="6"/>
  <c r="CV531" i="6"/>
  <c r="CV533" i="6"/>
  <c r="CV545" i="6"/>
  <c r="CV547" i="6"/>
  <c r="CV549" i="6"/>
  <c r="CV551" i="6"/>
  <c r="CV553" i="6"/>
  <c r="CV555" i="6"/>
  <c r="CV557" i="6"/>
  <c r="CV559" i="6"/>
  <c r="CV478" i="6"/>
  <c r="CV496" i="6"/>
  <c r="CV516" i="6"/>
  <c r="CV525" i="6"/>
  <c r="CV529" i="6"/>
  <c r="CV488" i="6"/>
  <c r="CV508" i="6"/>
  <c r="CV527" i="6"/>
  <c r="CV589" i="6"/>
  <c r="CV591" i="6"/>
  <c r="CV593" i="6"/>
  <c r="CV595" i="6"/>
  <c r="CV601" i="6"/>
  <c r="CV603" i="6"/>
  <c r="CV605" i="6"/>
  <c r="CV607" i="6"/>
  <c r="CV609" i="6"/>
  <c r="CV617" i="6"/>
  <c r="CV619" i="6"/>
  <c r="CV621" i="6"/>
  <c r="CV623" i="6"/>
  <c r="CV625" i="6"/>
  <c r="CV629" i="6"/>
  <c r="CV631" i="6"/>
  <c r="CV633" i="6"/>
  <c r="CV635" i="6"/>
  <c r="CV637" i="6"/>
  <c r="CV639" i="6"/>
  <c r="CV641" i="6"/>
  <c r="CV643" i="6"/>
  <c r="CV649" i="6"/>
  <c r="CV651" i="6"/>
  <c r="CV653" i="6"/>
  <c r="CV655" i="6"/>
  <c r="CV657" i="6"/>
  <c r="CV588" i="6"/>
  <c r="CV590" i="6"/>
  <c r="CV592" i="6"/>
  <c r="CV594" i="6"/>
  <c r="CV602" i="6"/>
  <c r="CV604" i="6"/>
  <c r="CV606" i="6"/>
  <c r="CV608" i="6"/>
  <c r="CV610" i="6"/>
  <c r="CV616" i="6"/>
  <c r="CV618" i="6"/>
  <c r="CV620" i="6"/>
  <c r="CV622" i="6"/>
  <c r="CV624" i="6"/>
  <c r="CV630" i="6"/>
  <c r="CV632" i="6"/>
  <c r="CV634" i="6"/>
  <c r="CV636" i="6"/>
  <c r="CV638" i="6"/>
  <c r="CV640" i="6"/>
  <c r="CV642" i="6"/>
  <c r="CV650" i="6"/>
  <c r="CV652" i="6"/>
  <c r="CV654" i="6"/>
  <c r="CV656" i="6"/>
  <c r="CL45" i="6"/>
  <c r="CL49" i="6"/>
  <c r="CL53" i="6"/>
  <c r="CL42" i="6"/>
  <c r="CL46" i="6"/>
  <c r="CL50" i="6"/>
  <c r="CL54" i="6"/>
  <c r="CL249" i="6"/>
  <c r="CL43" i="6"/>
  <c r="CL47" i="6"/>
  <c r="CL51" i="6"/>
  <c r="CL44" i="6"/>
  <c r="CL253" i="6"/>
  <c r="CL257" i="6"/>
  <c r="CL48" i="6"/>
  <c r="CL250" i="6"/>
  <c r="CL254" i="6"/>
  <c r="CL258" i="6"/>
  <c r="CL265" i="6"/>
  <c r="CL269" i="6"/>
  <c r="CL52" i="6"/>
  <c r="CL255" i="6"/>
  <c r="CL267" i="6"/>
  <c r="CL268" i="6"/>
  <c r="CL301" i="6"/>
  <c r="CL252" i="6"/>
  <c r="CL266" i="6"/>
  <c r="CL302" i="6"/>
  <c r="CL308" i="6"/>
  <c r="CL312" i="6"/>
  <c r="CL316" i="6"/>
  <c r="CL324" i="6"/>
  <c r="CL328" i="6"/>
  <c r="CL248" i="6"/>
  <c r="CL251" i="6"/>
  <c r="CL273" i="6"/>
  <c r="CL307" i="6"/>
  <c r="CL311" i="6"/>
  <c r="CL270" i="6"/>
  <c r="CL271" i="6"/>
  <c r="CL272" i="6"/>
  <c r="CL310" i="6"/>
  <c r="CL329" i="6"/>
  <c r="CL330" i="6"/>
  <c r="CL334" i="6"/>
  <c r="CL343" i="6"/>
  <c r="CL305" i="6"/>
  <c r="CL313" i="6"/>
  <c r="CL314" i="6"/>
  <c r="CL315" i="6"/>
  <c r="CL256" i="6"/>
  <c r="CL306" i="6"/>
  <c r="CL350" i="6"/>
  <c r="CL361" i="6"/>
  <c r="CL365" i="6"/>
  <c r="CL369" i="6"/>
  <c r="CL325" i="6"/>
  <c r="CL326" i="6"/>
  <c r="CL327" i="6"/>
  <c r="CL347" i="6"/>
  <c r="CL351" i="6"/>
  <c r="CL362" i="6"/>
  <c r="CL274" i="6"/>
  <c r="CL303" i="6"/>
  <c r="CL304" i="6"/>
  <c r="CL259" i="6"/>
  <c r="CL309" i="6"/>
  <c r="CL331" i="6"/>
  <c r="CL332" i="6"/>
  <c r="CL333" i="6"/>
  <c r="CL340" i="6"/>
  <c r="CL341" i="6"/>
  <c r="CL342" i="6"/>
  <c r="CL349" i="6"/>
  <c r="CL353" i="6"/>
  <c r="CL322" i="6"/>
  <c r="CL335" i="6"/>
  <c r="CL336" i="6"/>
  <c r="CL352" i="6"/>
  <c r="CL359" i="6"/>
  <c r="CL366" i="6"/>
  <c r="CL367" i="6"/>
  <c r="CL368" i="6"/>
  <c r="CL373" i="6"/>
  <c r="CL374" i="6"/>
  <c r="CL377" i="6"/>
  <c r="CL381" i="6"/>
  <c r="CL385" i="6"/>
  <c r="CL321" i="6"/>
  <c r="CL344" i="6"/>
  <c r="CL345" i="6"/>
  <c r="CL346" i="6"/>
  <c r="CL360" i="6"/>
  <c r="CL363" i="6"/>
  <c r="CL364" i="6"/>
  <c r="CL378" i="6"/>
  <c r="CL382" i="6"/>
  <c r="CL391" i="6"/>
  <c r="CL395" i="6"/>
  <c r="CL375" i="6"/>
  <c r="CL379" i="6"/>
  <c r="CL383" i="6"/>
  <c r="CL392" i="6"/>
  <c r="CL348" i="6"/>
  <c r="CL376" i="6"/>
  <c r="CL389" i="6"/>
  <c r="CL400" i="6"/>
  <c r="CL404" i="6"/>
  <c r="CL473" i="6"/>
  <c r="CL477" i="6"/>
  <c r="CL481" i="6"/>
  <c r="CL487" i="6"/>
  <c r="CL491" i="6"/>
  <c r="CL495" i="6"/>
  <c r="CL499" i="6"/>
  <c r="CL507" i="6"/>
  <c r="CL511" i="6"/>
  <c r="CL515" i="6"/>
  <c r="CL521" i="6"/>
  <c r="CL525" i="6"/>
  <c r="CL370" i="6"/>
  <c r="CL371" i="6"/>
  <c r="CL380" i="6"/>
  <c r="CL396" i="6"/>
  <c r="CL397" i="6"/>
  <c r="CL401" i="6"/>
  <c r="CL474" i="6"/>
  <c r="CL478" i="6"/>
  <c r="CL482" i="6"/>
  <c r="CL488" i="6"/>
  <c r="CL492" i="6"/>
  <c r="CL496" i="6"/>
  <c r="CL504" i="6"/>
  <c r="CL508" i="6"/>
  <c r="CL512" i="6"/>
  <c r="CL516" i="6"/>
  <c r="CL522" i="6"/>
  <c r="CL323" i="6"/>
  <c r="CL384" i="6"/>
  <c r="CL393" i="6"/>
  <c r="CL394" i="6"/>
  <c r="CL398" i="6"/>
  <c r="CL402" i="6"/>
  <c r="CL475" i="6"/>
  <c r="CL479" i="6"/>
  <c r="CL485" i="6"/>
  <c r="CL489" i="6"/>
  <c r="CL493" i="6"/>
  <c r="CL497" i="6"/>
  <c r="CL505" i="6"/>
  <c r="CL509" i="6"/>
  <c r="CL513" i="6"/>
  <c r="CL519" i="6"/>
  <c r="CL523" i="6"/>
  <c r="CL390" i="6"/>
  <c r="CL399" i="6"/>
  <c r="CL403" i="6"/>
  <c r="CL486" i="6"/>
  <c r="CL506" i="6"/>
  <c r="CL524" i="6"/>
  <c r="CL528" i="6"/>
  <c r="CL531" i="6"/>
  <c r="CL533" i="6"/>
  <c r="CL545" i="6"/>
  <c r="CL547" i="6"/>
  <c r="CL549" i="6"/>
  <c r="CL551" i="6"/>
  <c r="CL553" i="6"/>
  <c r="CL555" i="6"/>
  <c r="CL557" i="6"/>
  <c r="CL559" i="6"/>
  <c r="CL476" i="6"/>
  <c r="CL494" i="6"/>
  <c r="CL514" i="6"/>
  <c r="CL526" i="6"/>
  <c r="CL530" i="6"/>
  <c r="CL532" i="6"/>
  <c r="CL546" i="6"/>
  <c r="CL548" i="6"/>
  <c r="CL550" i="6"/>
  <c r="CL552" i="6"/>
  <c r="CL554" i="6"/>
  <c r="CL556" i="6"/>
  <c r="CL558" i="6"/>
  <c r="CL560" i="6"/>
  <c r="CL480" i="6"/>
  <c r="CL498" i="6"/>
  <c r="CL520" i="6"/>
  <c r="CL527" i="6"/>
  <c r="CL472" i="6"/>
  <c r="CL529" i="6"/>
  <c r="CL588" i="6"/>
  <c r="CL590" i="6"/>
  <c r="CL592" i="6"/>
  <c r="CL594" i="6"/>
  <c r="CL602" i="6"/>
  <c r="CL604" i="6"/>
  <c r="CL606" i="6"/>
  <c r="CL608" i="6"/>
  <c r="CL610" i="6"/>
  <c r="CL616" i="6"/>
  <c r="CL618" i="6"/>
  <c r="CL620" i="6"/>
  <c r="CL622" i="6"/>
  <c r="CL624" i="6"/>
  <c r="CL630" i="6"/>
  <c r="CL632" i="6"/>
  <c r="CL634" i="6"/>
  <c r="CL636" i="6"/>
  <c r="CL638" i="6"/>
  <c r="CL640" i="6"/>
  <c r="CL642" i="6"/>
  <c r="CL650" i="6"/>
  <c r="CL652" i="6"/>
  <c r="CL654" i="6"/>
  <c r="CL656" i="6"/>
  <c r="CL490" i="6"/>
  <c r="CL510" i="6"/>
  <c r="CL589" i="6"/>
  <c r="CL591" i="6"/>
  <c r="CL593" i="6"/>
  <c r="CL595" i="6"/>
  <c r="CL601" i="6"/>
  <c r="CL603" i="6"/>
  <c r="CL605" i="6"/>
  <c r="CL607" i="6"/>
  <c r="CL609" i="6"/>
  <c r="CL617" i="6"/>
  <c r="CL619" i="6"/>
  <c r="CL621" i="6"/>
  <c r="CL623" i="6"/>
  <c r="CL625" i="6"/>
  <c r="CL629" i="6"/>
  <c r="CL631" i="6"/>
  <c r="CL633" i="6"/>
  <c r="CL635" i="6"/>
  <c r="CL637" i="6"/>
  <c r="CL639" i="6"/>
  <c r="CL641" i="6"/>
  <c r="CL643" i="6"/>
  <c r="CL649" i="6"/>
  <c r="CL651" i="6"/>
  <c r="CL653" i="6"/>
  <c r="CL655" i="6"/>
  <c r="CL657" i="6"/>
  <c r="M31" i="9" a="1"/>
  <c r="M31" i="9" s="1"/>
  <c r="D52" i="9" a="1"/>
  <c r="D52" i="9" s="1"/>
  <c r="CQ44" i="6"/>
  <c r="CQ48" i="6"/>
  <c r="CQ52" i="6"/>
  <c r="CQ45" i="6"/>
  <c r="CQ49" i="6"/>
  <c r="CQ53" i="6"/>
  <c r="CQ248" i="6"/>
  <c r="CQ42" i="6"/>
  <c r="CQ46" i="6"/>
  <c r="CQ50" i="6"/>
  <c r="CQ54" i="6"/>
  <c r="CQ43" i="6"/>
  <c r="CQ252" i="6"/>
  <c r="CQ256" i="6"/>
  <c r="CQ47" i="6"/>
  <c r="CQ249" i="6"/>
  <c r="CQ250" i="6"/>
  <c r="CQ253" i="6"/>
  <c r="CQ257" i="6"/>
  <c r="CQ268" i="6"/>
  <c r="CQ272" i="6"/>
  <c r="CQ51" i="6"/>
  <c r="CQ254" i="6"/>
  <c r="CQ266" i="6"/>
  <c r="CQ267" i="6"/>
  <c r="CQ274" i="6"/>
  <c r="CQ304" i="6"/>
  <c r="CQ251" i="6"/>
  <c r="CQ259" i="6"/>
  <c r="CQ265" i="6"/>
  <c r="CQ301" i="6"/>
  <c r="CQ269" i="6"/>
  <c r="CQ270" i="6"/>
  <c r="CQ271" i="6"/>
  <c r="CQ307" i="6"/>
  <c r="CQ311" i="6"/>
  <c r="CQ315" i="6"/>
  <c r="CQ323" i="6"/>
  <c r="CQ327" i="6"/>
  <c r="CQ306" i="6"/>
  <c r="CQ310" i="6"/>
  <c r="CQ255" i="6"/>
  <c r="CQ303" i="6"/>
  <c r="CQ309" i="6"/>
  <c r="CQ328" i="6"/>
  <c r="CQ329" i="6"/>
  <c r="CQ333" i="6"/>
  <c r="CQ342" i="6"/>
  <c r="CQ346" i="6"/>
  <c r="CQ258" i="6"/>
  <c r="CQ312" i="6"/>
  <c r="CQ313" i="6"/>
  <c r="CQ314" i="6"/>
  <c r="CQ273" i="6"/>
  <c r="CQ305" i="6"/>
  <c r="CQ324" i="6"/>
  <c r="CQ325" i="6"/>
  <c r="CQ326" i="6"/>
  <c r="CQ349" i="6"/>
  <c r="CQ353" i="6"/>
  <c r="CQ360" i="6"/>
  <c r="CQ364" i="6"/>
  <c r="CQ368" i="6"/>
  <c r="CQ321" i="6"/>
  <c r="CQ322" i="6"/>
  <c r="CQ350" i="6"/>
  <c r="CQ361" i="6"/>
  <c r="CQ302" i="6"/>
  <c r="CQ308" i="6"/>
  <c r="CQ330" i="6"/>
  <c r="CQ331" i="6"/>
  <c r="CQ332" i="6"/>
  <c r="CQ340" i="6"/>
  <c r="CQ341" i="6"/>
  <c r="CQ348" i="6"/>
  <c r="CQ352" i="6"/>
  <c r="CQ359" i="6"/>
  <c r="CQ351" i="6"/>
  <c r="CQ365" i="6"/>
  <c r="CQ366" i="6"/>
  <c r="CQ367" i="6"/>
  <c r="CQ373" i="6"/>
  <c r="CQ374" i="6"/>
  <c r="CQ376" i="6"/>
  <c r="CQ380" i="6"/>
  <c r="CQ384" i="6"/>
  <c r="CQ334" i="6"/>
  <c r="CQ335" i="6"/>
  <c r="CQ336" i="6"/>
  <c r="CQ362" i="6"/>
  <c r="CQ363" i="6"/>
  <c r="CQ377" i="6"/>
  <c r="CQ381" i="6"/>
  <c r="CQ385" i="6"/>
  <c r="CQ390" i="6"/>
  <c r="CQ394" i="6"/>
  <c r="CQ343" i="6"/>
  <c r="CQ344" i="6"/>
  <c r="CQ345" i="6"/>
  <c r="CQ378" i="6"/>
  <c r="CQ382" i="6"/>
  <c r="CQ391" i="6"/>
  <c r="CQ316" i="6"/>
  <c r="CQ375" i="6"/>
  <c r="CQ399" i="6"/>
  <c r="CQ403" i="6"/>
  <c r="CQ472" i="6"/>
  <c r="CQ476" i="6"/>
  <c r="CQ480" i="6"/>
  <c r="CQ486" i="6"/>
  <c r="CQ490" i="6"/>
  <c r="CQ494" i="6"/>
  <c r="CQ498" i="6"/>
  <c r="CQ506" i="6"/>
  <c r="CQ510" i="6"/>
  <c r="CQ514" i="6"/>
  <c r="CQ520" i="6"/>
  <c r="CQ524" i="6"/>
  <c r="CQ379" i="6"/>
  <c r="CQ393" i="6"/>
  <c r="CQ395" i="6"/>
  <c r="CQ396" i="6"/>
  <c r="CQ400" i="6"/>
  <c r="CQ404" i="6"/>
  <c r="CQ473" i="6"/>
  <c r="CQ477" i="6"/>
  <c r="CQ481" i="6"/>
  <c r="CQ487" i="6"/>
  <c r="CQ491" i="6"/>
  <c r="CQ495" i="6"/>
  <c r="CQ499" i="6"/>
  <c r="CQ507" i="6"/>
  <c r="CQ511" i="6"/>
  <c r="CQ515" i="6"/>
  <c r="CQ521" i="6"/>
  <c r="CQ369" i="6"/>
  <c r="CQ370" i="6"/>
  <c r="CQ371" i="6"/>
  <c r="CQ383" i="6"/>
  <c r="CQ392" i="6"/>
  <c r="CQ397" i="6"/>
  <c r="CQ401" i="6"/>
  <c r="CQ474" i="6"/>
  <c r="CQ478" i="6"/>
  <c r="CQ482" i="6"/>
  <c r="CQ488" i="6"/>
  <c r="CQ492" i="6"/>
  <c r="CQ496" i="6"/>
  <c r="CQ504" i="6"/>
  <c r="CQ508" i="6"/>
  <c r="CQ512" i="6"/>
  <c r="CQ516" i="6"/>
  <c r="CQ522" i="6"/>
  <c r="CQ347" i="6"/>
  <c r="CQ389" i="6"/>
  <c r="CQ398" i="6"/>
  <c r="CQ402" i="6"/>
  <c r="CQ485" i="6"/>
  <c r="CQ505" i="6"/>
  <c r="CQ523" i="6"/>
  <c r="CQ527" i="6"/>
  <c r="CQ475" i="6"/>
  <c r="CQ493" i="6"/>
  <c r="CQ513" i="6"/>
  <c r="CQ525" i="6"/>
  <c r="CQ529" i="6"/>
  <c r="CQ479" i="6"/>
  <c r="CQ497" i="6"/>
  <c r="CQ519" i="6"/>
  <c r="CQ526" i="6"/>
  <c r="CQ530" i="6"/>
  <c r="CQ532" i="6"/>
  <c r="CQ546" i="6"/>
  <c r="CQ548" i="6"/>
  <c r="CQ550" i="6"/>
  <c r="CQ552" i="6"/>
  <c r="CQ554" i="6"/>
  <c r="CQ556" i="6"/>
  <c r="CQ589" i="6"/>
  <c r="CQ591" i="6"/>
  <c r="CQ593" i="6"/>
  <c r="CQ595" i="6"/>
  <c r="CQ601" i="6"/>
  <c r="CQ603" i="6"/>
  <c r="CQ605" i="6"/>
  <c r="CQ607" i="6"/>
  <c r="CQ609" i="6"/>
  <c r="CQ617" i="6"/>
  <c r="CQ619" i="6"/>
  <c r="CQ621" i="6"/>
  <c r="CQ623" i="6"/>
  <c r="CQ625" i="6"/>
  <c r="CQ629" i="6"/>
  <c r="CQ631" i="6"/>
  <c r="CQ633" i="6"/>
  <c r="CQ635" i="6"/>
  <c r="CQ637" i="6"/>
  <c r="CQ639" i="6"/>
  <c r="CQ641" i="6"/>
  <c r="CQ643" i="6"/>
  <c r="CQ649" i="6"/>
  <c r="CQ651" i="6"/>
  <c r="CQ653" i="6"/>
  <c r="CQ655" i="6"/>
  <c r="CQ657" i="6"/>
  <c r="CQ489" i="6"/>
  <c r="CQ528" i="6"/>
  <c r="CQ531" i="6"/>
  <c r="CQ533" i="6"/>
  <c r="CQ545" i="6"/>
  <c r="CQ547" i="6"/>
  <c r="CQ549" i="6"/>
  <c r="CQ551" i="6"/>
  <c r="CQ553" i="6"/>
  <c r="CQ555" i="6"/>
  <c r="CQ557" i="6"/>
  <c r="CQ560" i="6"/>
  <c r="CQ509" i="6"/>
  <c r="CQ559" i="6"/>
  <c r="CQ588" i="6"/>
  <c r="CQ590" i="6"/>
  <c r="CQ592" i="6"/>
  <c r="CQ594" i="6"/>
  <c r="CQ602" i="6"/>
  <c r="CQ604" i="6"/>
  <c r="CQ606" i="6"/>
  <c r="CQ608" i="6"/>
  <c r="CQ610" i="6"/>
  <c r="CQ616" i="6"/>
  <c r="CQ618" i="6"/>
  <c r="CQ620" i="6"/>
  <c r="CQ622" i="6"/>
  <c r="CQ624" i="6"/>
  <c r="CQ630" i="6"/>
  <c r="CQ632" i="6"/>
  <c r="CQ634" i="6"/>
  <c r="CQ636" i="6"/>
  <c r="CQ638" i="6"/>
  <c r="CQ640" i="6"/>
  <c r="CQ642" i="6"/>
  <c r="CQ650" i="6"/>
  <c r="CQ652" i="6"/>
  <c r="CQ654" i="6"/>
  <c r="CQ656" i="6"/>
  <c r="CQ558" i="6"/>
  <c r="R77" i="9" a="1"/>
  <c r="R77" i="9" s="1"/>
  <c r="R78" i="9" a="1"/>
  <c r="R78" i="9" s="1"/>
  <c r="R79" i="9" a="1"/>
  <c r="R79" i="9" s="1"/>
  <c r="T29" i="9" a="1"/>
  <c r="T29" i="9" s="1"/>
  <c r="T30" i="9" a="1"/>
  <c r="T30" i="9" s="1"/>
  <c r="D54" i="9" a="1"/>
  <c r="D54" i="9" s="1"/>
  <c r="K78" i="9" a="1"/>
  <c r="K78" i="9" s="1"/>
  <c r="K80" i="9" a="1"/>
  <c r="K80" i="9" s="1"/>
  <c r="D53" i="9" a="1"/>
  <c r="D53" i="9" s="1"/>
  <c r="R28" i="9" a="1"/>
  <c r="R28" i="9" s="1"/>
  <c r="R31" i="9" a="1"/>
  <c r="R31" i="9" s="1"/>
  <c r="D55" i="9" a="1"/>
  <c r="D55" i="9" s="1"/>
  <c r="K77" i="9" a="1"/>
  <c r="K77" i="9" s="1"/>
  <c r="T28" i="9" a="1"/>
  <c r="T28" i="9" s="1"/>
  <c r="R30" i="9" a="1"/>
  <c r="R30" i="9" s="1"/>
  <c r="D31" i="8" a="1"/>
  <c r="D31" i="8" s="1"/>
  <c r="D29" i="8" a="1"/>
  <c r="D29" i="8" s="1"/>
  <c r="D30" i="8" a="1"/>
  <c r="D30" i="8" s="1"/>
  <c r="D28" i="8" a="1"/>
  <c r="D28" i="8" s="1"/>
  <c r="R29" i="8" a="1"/>
  <c r="R29" i="8" s="1"/>
  <c r="R31" i="8" a="1"/>
  <c r="R31" i="8" s="1"/>
  <c r="T5" i="8" a="1"/>
  <c r="T5" i="8" s="1"/>
  <c r="R28" i="8" a="1"/>
  <c r="R28" i="8" s="1"/>
  <c r="M6" i="9" a="1"/>
  <c r="M6" i="9" s="1"/>
  <c r="M5" i="9" a="1"/>
  <c r="M5" i="9" s="1"/>
  <c r="M4" i="9" a="1"/>
  <c r="M4" i="9" s="1"/>
  <c r="M3" i="9" a="1"/>
  <c r="M3" i="9" s="1"/>
  <c r="K24" i="9" a="1"/>
  <c r="K24" i="9" s="1"/>
  <c r="K6" i="9" a="1"/>
  <c r="K6" i="9" s="1"/>
  <c r="K5" i="9" a="1"/>
  <c r="K5" i="9" s="1"/>
  <c r="K3" i="9" a="1"/>
  <c r="K3" i="9" s="1"/>
  <c r="K4" i="9" a="1"/>
  <c r="K4" i="9" s="1"/>
  <c r="D3" i="9" a="1"/>
  <c r="D3" i="9" s="1"/>
  <c r="R5" i="9" a="1"/>
  <c r="R5" i="9" s="1"/>
  <c r="K49" i="9" a="1"/>
  <c r="K49" i="9" s="1"/>
  <c r="M30" i="9" a="1"/>
  <c r="M30" i="9" s="1"/>
  <c r="K28" i="9" a="1"/>
  <c r="K28" i="9" s="1"/>
  <c r="K30" i="9" a="1"/>
  <c r="K30" i="9" s="1"/>
  <c r="M28" i="9" a="1"/>
  <c r="M28" i="9" s="1"/>
  <c r="K29" i="9" a="1"/>
  <c r="K29" i="9" s="1"/>
  <c r="D24" i="9" a="1"/>
  <c r="D24" i="9" s="1"/>
  <c r="F6" i="9" a="1"/>
  <c r="F6" i="9" s="1"/>
  <c r="F5" i="9" a="1"/>
  <c r="F5" i="9" s="1"/>
  <c r="F4" i="9" a="1"/>
  <c r="F4" i="9" s="1"/>
  <c r="F3" i="9" a="1"/>
  <c r="F3" i="9" s="1"/>
  <c r="T6" i="9" a="1"/>
  <c r="T6" i="9" s="1"/>
  <c r="T5" i="9" a="1"/>
  <c r="T5" i="9" s="1"/>
  <c r="T4" i="9" a="1"/>
  <c r="T4" i="9" s="1"/>
  <c r="T3" i="9" a="1"/>
  <c r="T3" i="9" s="1"/>
  <c r="R4" i="9" a="1"/>
  <c r="R4" i="9" s="1"/>
  <c r="D6" i="9" a="1"/>
  <c r="D6" i="9" s="1"/>
  <c r="M29" i="9" a="1"/>
  <c r="M29" i="9" s="1"/>
  <c r="D4" i="9" a="1"/>
  <c r="D4" i="9" s="1"/>
  <c r="R6" i="9" a="1"/>
  <c r="R6" i="9" s="1"/>
  <c r="R24" i="9" a="1"/>
  <c r="R24" i="9" s="1"/>
  <c r="R3" i="9" a="1"/>
  <c r="R3" i="9" s="1"/>
  <c r="D5" i="9" a="1"/>
  <c r="D5" i="9" s="1"/>
  <c r="K31" i="9" a="1"/>
  <c r="K31" i="9" s="1"/>
  <c r="D73" i="9" a="1"/>
  <c r="D73" i="9" s="1"/>
  <c r="F52" i="9" a="1"/>
  <c r="F52" i="9" s="1"/>
  <c r="F53" i="9" a="1"/>
  <c r="F53" i="9" s="1"/>
  <c r="F54" i="9" a="1"/>
  <c r="F54" i="9" s="1"/>
  <c r="F55" i="9" a="1"/>
  <c r="F55" i="9" s="1"/>
  <c r="D98" i="9" a="1"/>
  <c r="D98" i="9" s="1"/>
  <c r="F80" i="9" a="1"/>
  <c r="F80" i="9" s="1"/>
  <c r="F79" i="9" a="1"/>
  <c r="F79" i="9" s="1"/>
  <c r="F78" i="9" a="1"/>
  <c r="F78" i="9" s="1"/>
  <c r="F77" i="9" a="1"/>
  <c r="F77" i="9" s="1"/>
  <c r="D80" i="9" a="1"/>
  <c r="D80" i="9" s="1"/>
  <c r="D77" i="9" a="1"/>
  <c r="D77" i="9" s="1"/>
  <c r="K52" i="9" a="1"/>
  <c r="K52" i="9" s="1"/>
  <c r="K53" i="9" a="1"/>
  <c r="K53" i="9" s="1"/>
  <c r="K54" i="9" a="1"/>
  <c r="K54" i="9" s="1"/>
  <c r="K55" i="9" a="1"/>
  <c r="K55" i="9" s="1"/>
  <c r="K73" i="9" a="1"/>
  <c r="K73" i="9" s="1"/>
  <c r="R29" i="9" a="1"/>
  <c r="R29" i="9" s="1"/>
  <c r="T31" i="9" a="1"/>
  <c r="T31" i="9" s="1"/>
  <c r="R52" i="9" a="1"/>
  <c r="R52" i="9" s="1"/>
  <c r="R53" i="9" a="1"/>
  <c r="R53" i="9" s="1"/>
  <c r="R54" i="9" a="1"/>
  <c r="R54" i="9" s="1"/>
  <c r="R55" i="9" a="1"/>
  <c r="R55" i="9" s="1"/>
  <c r="R73" i="9" a="1"/>
  <c r="R73" i="9" s="1"/>
  <c r="D79" i="9" a="1"/>
  <c r="D79" i="9" s="1"/>
  <c r="K98" i="9" a="1"/>
  <c r="K98" i="9" s="1"/>
  <c r="M80" i="9" a="1"/>
  <c r="M80" i="9" s="1"/>
  <c r="M79" i="9" a="1"/>
  <c r="M79" i="9" s="1"/>
  <c r="M78" i="9" a="1"/>
  <c r="M78" i="9" s="1"/>
  <c r="M77" i="9" a="1"/>
  <c r="M77" i="9" s="1"/>
  <c r="R80" i="9" a="1"/>
  <c r="R80" i="9" s="1"/>
  <c r="R98" i="9" a="1"/>
  <c r="R98" i="9" s="1"/>
  <c r="T80" i="9" a="1"/>
  <c r="T80" i="9" s="1"/>
  <c r="T79" i="9" a="1"/>
  <c r="T79" i="9" s="1"/>
  <c r="T78" i="9" a="1"/>
  <c r="T78" i="9" s="1"/>
  <c r="T77" i="9" a="1"/>
  <c r="T77" i="9" s="1"/>
  <c r="M4" i="8" a="1"/>
  <c r="M4" i="8" s="1"/>
  <c r="F4" i="8" a="1"/>
  <c r="F4" i="8" s="1"/>
  <c r="M5" i="8" a="1"/>
  <c r="M5" i="8" s="1"/>
  <c r="T6" i="8" a="1"/>
  <c r="T6" i="8" s="1"/>
  <c r="D6" i="8" a="1"/>
  <c r="D6" i="8" s="1"/>
  <c r="D5" i="8" a="1"/>
  <c r="D5" i="8" s="1"/>
  <c r="D4" i="8" a="1"/>
  <c r="D4" i="8" s="1"/>
  <c r="R6" i="8" a="1"/>
  <c r="R6" i="8" s="1"/>
  <c r="R5" i="8" a="1"/>
  <c r="R5" i="8" s="1"/>
  <c r="R4" i="8" a="1"/>
  <c r="R4" i="8" s="1"/>
  <c r="R3" i="8" a="1"/>
  <c r="R3" i="8" s="1"/>
  <c r="R24" i="8" a="1"/>
  <c r="R24" i="8" s="1"/>
  <c r="T3" i="8" a="1"/>
  <c r="T3" i="8" s="1"/>
  <c r="F5" i="8" a="1"/>
  <c r="F5" i="8" s="1"/>
  <c r="M6" i="8" a="1"/>
  <c r="M6" i="8" s="1"/>
  <c r="K49" i="8" a="1"/>
  <c r="K49" i="8" s="1"/>
  <c r="M31" i="8" a="1"/>
  <c r="M31" i="8" s="1"/>
  <c r="M30" i="8" a="1"/>
  <c r="M30" i="8" s="1"/>
  <c r="M29" i="8" a="1"/>
  <c r="M29" i="8" s="1"/>
  <c r="M28" i="8" a="1"/>
  <c r="M28" i="8" s="1"/>
  <c r="K29" i="8" a="1"/>
  <c r="K29" i="8" s="1"/>
  <c r="K31" i="8" a="1"/>
  <c r="K31" i="8" s="1"/>
  <c r="K28" i="8" a="1"/>
  <c r="K28" i="8" s="1"/>
  <c r="K24" i="8" a="1"/>
  <c r="K24" i="8" s="1"/>
  <c r="K6" i="8" a="1"/>
  <c r="K6" i="8" s="1"/>
  <c r="K5" i="8" a="1"/>
  <c r="K5" i="8" s="1"/>
  <c r="K4" i="8" a="1"/>
  <c r="K4" i="8" s="1"/>
  <c r="K3" i="8" a="1"/>
  <c r="K3" i="8" s="1"/>
  <c r="M3" i="8" a="1"/>
  <c r="M3" i="8" s="1"/>
  <c r="T4" i="8" a="1"/>
  <c r="T4" i="8" s="1"/>
  <c r="F6" i="8" a="1"/>
  <c r="F6" i="8" s="1"/>
  <c r="D24" i="8" a="1"/>
  <c r="D24" i="8" s="1"/>
  <c r="K30" i="8" a="1"/>
  <c r="K30" i="8" s="1"/>
  <c r="F28" i="8" a="1"/>
  <c r="F28" i="8" s="1"/>
  <c r="T28" i="8" a="1"/>
  <c r="T28" i="8" s="1"/>
  <c r="F29" i="8" a="1"/>
  <c r="F29" i="8" s="1"/>
  <c r="T29" i="8" a="1"/>
  <c r="T29" i="8" s="1"/>
  <c r="F30" i="8" a="1"/>
  <c r="F30" i="8" s="1"/>
  <c r="T30" i="8" a="1"/>
  <c r="T30" i="8" s="1"/>
  <c r="F31" i="8" a="1"/>
  <c r="F31" i="8" s="1"/>
  <c r="T31" i="8" a="1"/>
  <c r="T31" i="8" s="1"/>
  <c r="K55" i="8" a="1"/>
  <c r="K55" i="8" s="1"/>
  <c r="K53" i="8" a="1"/>
  <c r="K53" i="8" s="1"/>
  <c r="D49" i="8" a="1"/>
  <c r="D49" i="8" s="1"/>
  <c r="R49" i="8" a="1"/>
  <c r="R49" i="8" s="1"/>
  <c r="F55" i="8" a="1"/>
  <c r="F55" i="8" s="1"/>
  <c r="D55" i="8" a="1"/>
  <c r="D55" i="8" s="1"/>
  <c r="F54" i="8" a="1"/>
  <c r="F54" i="8" s="1"/>
  <c r="D53" i="8" a="1"/>
  <c r="D53" i="8" s="1"/>
  <c r="F52" i="8" a="1"/>
  <c r="F52" i="8" s="1"/>
  <c r="D54" i="8" a="1"/>
  <c r="D54" i="8" s="1"/>
  <c r="F53" i="8" a="1"/>
  <c r="F53" i="8" s="1"/>
  <c r="D52" i="8" a="1"/>
  <c r="D52" i="8" s="1"/>
  <c r="K52" i="8" a="1"/>
  <c r="K52" i="8" s="1"/>
  <c r="M80" i="8" a="1"/>
  <c r="M80" i="8" s="1"/>
  <c r="M79" i="8" a="1"/>
  <c r="M79" i="8" s="1"/>
  <c r="M78" i="8" a="1"/>
  <c r="M78" i="8" s="1"/>
  <c r="M77" i="8" a="1"/>
  <c r="M77" i="8" s="1"/>
  <c r="K80" i="8" a="1"/>
  <c r="K80" i="8" s="1"/>
  <c r="K79" i="8" a="1"/>
  <c r="K79" i="8" s="1"/>
  <c r="K78" i="8" a="1"/>
  <c r="K78" i="8" s="1"/>
  <c r="K77" i="8" a="1"/>
  <c r="K77" i="8" s="1"/>
  <c r="D77" i="8" a="1"/>
  <c r="D77" i="8" s="1"/>
  <c r="D78" i="8" a="1"/>
  <c r="D78" i="8" s="1"/>
  <c r="D79" i="8" a="1"/>
  <c r="D79" i="8" s="1"/>
  <c r="D80" i="8" a="1"/>
  <c r="D80" i="8" s="1"/>
  <c r="F77" i="8" a="1"/>
  <c r="F77" i="8" s="1"/>
  <c r="F78" i="8" a="1"/>
  <c r="F78" i="8" s="1"/>
  <c r="F79" i="8" a="1"/>
  <c r="F79" i="8" s="1"/>
  <c r="F80" i="8" a="1"/>
  <c r="F80" i="8" s="1"/>
  <c r="BR18" i="6"/>
  <c r="BS18" i="6"/>
  <c r="BT18" i="6"/>
  <c r="BU18" i="6"/>
  <c r="BV18" i="6"/>
  <c r="BW18" i="6"/>
  <c r="BX18" i="6"/>
  <c r="BY18" i="6"/>
  <c r="BZ18" i="6"/>
  <c r="BR19" i="6"/>
  <c r="BS19" i="6"/>
  <c r="BT19" i="6"/>
  <c r="BU19" i="6"/>
  <c r="BV19" i="6"/>
  <c r="BW19" i="6"/>
  <c r="BX19" i="6"/>
  <c r="BY19" i="6"/>
  <c r="BZ19" i="6"/>
  <c r="BR20" i="6"/>
  <c r="BS20" i="6"/>
  <c r="BT20" i="6"/>
  <c r="BU20" i="6"/>
  <c r="BV20" i="6"/>
  <c r="BW20" i="6"/>
  <c r="BX20" i="6"/>
  <c r="BY20" i="6"/>
  <c r="BZ20" i="6"/>
  <c r="BR21" i="6"/>
  <c r="BS21" i="6"/>
  <c r="BT21" i="6"/>
  <c r="BU21" i="6"/>
  <c r="BV21" i="6"/>
  <c r="BW21" i="6"/>
  <c r="BX21" i="6"/>
  <c r="BY21" i="6"/>
  <c r="BZ21" i="6"/>
  <c r="BR22" i="6"/>
  <c r="BS22" i="6"/>
  <c r="BT22" i="6"/>
  <c r="BU22" i="6"/>
  <c r="BV22" i="6"/>
  <c r="BW22" i="6"/>
  <c r="BX22" i="6"/>
  <c r="BY22" i="6"/>
  <c r="BZ22" i="6"/>
  <c r="BR23" i="6"/>
  <c r="BS23" i="6"/>
  <c r="BT23" i="6"/>
  <c r="BU23" i="6"/>
  <c r="BV23" i="6"/>
  <c r="BW23" i="6"/>
  <c r="BX23" i="6"/>
  <c r="BY23" i="6"/>
  <c r="BZ23" i="6"/>
  <c r="BR24" i="6"/>
  <c r="BS24" i="6"/>
  <c r="BT24" i="6"/>
  <c r="BU24" i="6"/>
  <c r="BV24" i="6"/>
  <c r="BW24" i="6"/>
  <c r="BX24" i="6"/>
  <c r="BY24" i="6"/>
  <c r="BZ24" i="6"/>
  <c r="BR31" i="6"/>
  <c r="BS31" i="6"/>
  <c r="BT31" i="6"/>
  <c r="BU31" i="6"/>
  <c r="BV31" i="6"/>
  <c r="BW31" i="6"/>
  <c r="BX31" i="6"/>
  <c r="BY31" i="6"/>
  <c r="BZ31" i="6"/>
  <c r="BR40" i="6"/>
  <c r="BS40" i="6"/>
  <c r="BT40" i="6"/>
  <c r="BU40" i="6"/>
  <c r="BV40" i="6"/>
  <c r="BW40" i="6"/>
  <c r="BX40" i="6"/>
  <c r="BY40" i="6"/>
  <c r="BZ40" i="6"/>
  <c r="BR41" i="6"/>
  <c r="BS41" i="6"/>
  <c r="BT41" i="6"/>
  <c r="BU41" i="6"/>
  <c r="BV41" i="6"/>
  <c r="BW41" i="6"/>
  <c r="BX41" i="6"/>
  <c r="BY41" i="6"/>
  <c r="BZ41" i="6"/>
  <c r="BR42" i="6"/>
  <c r="BS42" i="6"/>
  <c r="BT42" i="6"/>
  <c r="BU42" i="6"/>
  <c r="BV42" i="6"/>
  <c r="BW42" i="6"/>
  <c r="BX42" i="6"/>
  <c r="BY42" i="6"/>
  <c r="BZ42" i="6"/>
  <c r="BR43" i="6"/>
  <c r="BS43" i="6"/>
  <c r="BT43" i="6"/>
  <c r="BU43" i="6"/>
  <c r="BV43" i="6"/>
  <c r="BW43" i="6"/>
  <c r="BX43" i="6"/>
  <c r="BY43" i="6"/>
  <c r="BZ43" i="6"/>
  <c r="BR44" i="6"/>
  <c r="BS44" i="6"/>
  <c r="BT44" i="6"/>
  <c r="BU44" i="6"/>
  <c r="BV44" i="6"/>
  <c r="BW44" i="6"/>
  <c r="BX44" i="6"/>
  <c r="BY44" i="6"/>
  <c r="BZ44" i="6"/>
  <c r="BR45" i="6"/>
  <c r="BS45" i="6"/>
  <c r="BT45" i="6"/>
  <c r="BU45" i="6"/>
  <c r="BV45" i="6"/>
  <c r="BW45" i="6"/>
  <c r="BX45" i="6"/>
  <c r="BY45" i="6"/>
  <c r="BZ45" i="6"/>
  <c r="BR46" i="6"/>
  <c r="BS46" i="6"/>
  <c r="BT46" i="6"/>
  <c r="BU46" i="6"/>
  <c r="BV46" i="6"/>
  <c r="BW46" i="6"/>
  <c r="BX46" i="6"/>
  <c r="BY46" i="6"/>
  <c r="BZ46" i="6"/>
  <c r="BR47" i="6"/>
  <c r="BS47" i="6"/>
  <c r="BT47" i="6"/>
  <c r="BU47" i="6"/>
  <c r="BV47" i="6"/>
  <c r="BW47" i="6"/>
  <c r="BX47" i="6"/>
  <c r="BY47" i="6"/>
  <c r="BZ47" i="6"/>
  <c r="BR48" i="6"/>
  <c r="BS48" i="6"/>
  <c r="BT48" i="6"/>
  <c r="BU48" i="6"/>
  <c r="BV48" i="6"/>
  <c r="BW48" i="6"/>
  <c r="BX48" i="6"/>
  <c r="BY48" i="6"/>
  <c r="BZ48" i="6"/>
  <c r="BR49" i="6"/>
  <c r="BS49" i="6"/>
  <c r="BT49" i="6"/>
  <c r="BU49" i="6"/>
  <c r="BV49" i="6"/>
  <c r="BW49" i="6"/>
  <c r="BX49" i="6"/>
  <c r="BY49" i="6"/>
  <c r="BZ49" i="6"/>
  <c r="BR50" i="6"/>
  <c r="BS50" i="6"/>
  <c r="BT50" i="6"/>
  <c r="BU50" i="6"/>
  <c r="BV50" i="6"/>
  <c r="BW50" i="6"/>
  <c r="BX50" i="6"/>
  <c r="BY50" i="6"/>
  <c r="BZ50" i="6"/>
  <c r="BR51" i="6"/>
  <c r="BS51" i="6"/>
  <c r="BT51" i="6"/>
  <c r="BU51" i="6"/>
  <c r="BV51" i="6"/>
  <c r="BW51" i="6"/>
  <c r="BX51" i="6"/>
  <c r="BY51" i="6"/>
  <c r="BZ51" i="6"/>
  <c r="BR52" i="6"/>
  <c r="BS52" i="6"/>
  <c r="BT52" i="6"/>
  <c r="BU52" i="6"/>
  <c r="BV52" i="6"/>
  <c r="BW52" i="6"/>
  <c r="BX52" i="6"/>
  <c r="BY52" i="6"/>
  <c r="BZ52" i="6"/>
  <c r="BR53" i="6"/>
  <c r="BS53" i="6"/>
  <c r="BT53" i="6"/>
  <c r="BU53" i="6"/>
  <c r="BV53" i="6"/>
  <c r="BW53" i="6"/>
  <c r="BX53" i="6"/>
  <c r="BY53" i="6"/>
  <c r="BZ53" i="6"/>
  <c r="BR54" i="6"/>
  <c r="BS54" i="6"/>
  <c r="BT54" i="6"/>
  <c r="BU54" i="6"/>
  <c r="BV54" i="6"/>
  <c r="BW54" i="6"/>
  <c r="BX54" i="6"/>
  <c r="BY54" i="6"/>
  <c r="BZ54" i="6"/>
  <c r="BR55" i="6"/>
  <c r="BS55" i="6"/>
  <c r="BT55" i="6"/>
  <c r="BU55" i="6"/>
  <c r="BV55" i="6"/>
  <c r="BW55" i="6"/>
  <c r="BX55" i="6"/>
  <c r="BY55" i="6"/>
  <c r="BZ55" i="6"/>
  <c r="BR56" i="6"/>
  <c r="BS56" i="6"/>
  <c r="BT56" i="6"/>
  <c r="BU56" i="6"/>
  <c r="BV56" i="6"/>
  <c r="BW56" i="6"/>
  <c r="BX56" i="6"/>
  <c r="BY56" i="6"/>
  <c r="BZ56" i="6"/>
  <c r="BR57" i="6"/>
  <c r="BS57" i="6"/>
  <c r="BT57" i="6"/>
  <c r="BU57" i="6"/>
  <c r="BV57" i="6"/>
  <c r="BW57" i="6"/>
  <c r="BX57" i="6"/>
  <c r="BY57" i="6"/>
  <c r="BZ57" i="6"/>
  <c r="BR71" i="6"/>
  <c r="BS71" i="6"/>
  <c r="BT71" i="6"/>
  <c r="BU71" i="6"/>
  <c r="BV71" i="6"/>
  <c r="BW71" i="6"/>
  <c r="BX71" i="6"/>
  <c r="BY71" i="6"/>
  <c r="BZ71" i="6"/>
  <c r="BR72" i="6"/>
  <c r="BS72" i="6"/>
  <c r="BT72" i="6"/>
  <c r="BU72" i="6"/>
  <c r="BV72" i="6"/>
  <c r="BW72" i="6"/>
  <c r="BX72" i="6"/>
  <c r="BY72" i="6"/>
  <c r="BZ72" i="6"/>
  <c r="BR73" i="6"/>
  <c r="BS73" i="6"/>
  <c r="BT73" i="6"/>
  <c r="BU73" i="6"/>
  <c r="BV73" i="6"/>
  <c r="BW73" i="6"/>
  <c r="BX73" i="6"/>
  <c r="BY73" i="6"/>
  <c r="BZ73" i="6"/>
  <c r="BR74" i="6"/>
  <c r="BS74" i="6"/>
  <c r="BT74" i="6"/>
  <c r="BU74" i="6"/>
  <c r="BV74" i="6"/>
  <c r="BW74" i="6"/>
  <c r="BX74" i="6"/>
  <c r="BY74" i="6"/>
  <c r="BZ74" i="6"/>
  <c r="BR75" i="6"/>
  <c r="BS75" i="6"/>
  <c r="BT75" i="6"/>
  <c r="BU75" i="6"/>
  <c r="BV75" i="6"/>
  <c r="BW75" i="6"/>
  <c r="BX75" i="6"/>
  <c r="BY75" i="6"/>
  <c r="BZ75" i="6"/>
  <c r="BR83" i="6"/>
  <c r="BS83" i="6"/>
  <c r="BT83" i="6"/>
  <c r="BU83" i="6"/>
  <c r="BV83" i="6"/>
  <c r="BW83" i="6"/>
  <c r="BX83" i="6"/>
  <c r="BY83" i="6"/>
  <c r="BZ83" i="6"/>
  <c r="BR95" i="6"/>
  <c r="BS95" i="6"/>
  <c r="BT95" i="6"/>
  <c r="BU95" i="6"/>
  <c r="BV95" i="6"/>
  <c r="BW95" i="6"/>
  <c r="BX95" i="6"/>
  <c r="BY95" i="6"/>
  <c r="BZ95" i="6"/>
  <c r="BR96" i="6"/>
  <c r="BS96" i="6"/>
  <c r="BT96" i="6"/>
  <c r="BU96" i="6"/>
  <c r="BV96" i="6"/>
  <c r="BW96" i="6"/>
  <c r="BX96" i="6"/>
  <c r="BY96" i="6"/>
  <c r="BZ96" i="6"/>
  <c r="BR97" i="6"/>
  <c r="BS97" i="6"/>
  <c r="BT97" i="6"/>
  <c r="BU97" i="6"/>
  <c r="BV97" i="6"/>
  <c r="BW97" i="6"/>
  <c r="BX97" i="6"/>
  <c r="BY97" i="6"/>
  <c r="BZ97" i="6"/>
  <c r="BR99" i="6"/>
  <c r="BS99" i="6"/>
  <c r="BT99" i="6"/>
  <c r="BU99" i="6"/>
  <c r="BV99" i="6"/>
  <c r="BW99" i="6"/>
  <c r="BX99" i="6"/>
  <c r="BY99" i="6"/>
  <c r="BZ99" i="6"/>
  <c r="BR100" i="6"/>
  <c r="BS100" i="6"/>
  <c r="BT100" i="6"/>
  <c r="BU100" i="6"/>
  <c r="BV100" i="6"/>
  <c r="BW100" i="6"/>
  <c r="BX100" i="6"/>
  <c r="BY100" i="6"/>
  <c r="BZ100" i="6"/>
  <c r="BR109" i="6"/>
  <c r="BS109" i="6"/>
  <c r="BT109" i="6"/>
  <c r="BU109" i="6"/>
  <c r="BV109" i="6"/>
  <c r="BW109" i="6"/>
  <c r="BX109" i="6"/>
  <c r="BY109" i="6"/>
  <c r="BZ109" i="6"/>
  <c r="BR125" i="6"/>
  <c r="BS125" i="6"/>
  <c r="BT125" i="6"/>
  <c r="BU125" i="6"/>
  <c r="BV125" i="6"/>
  <c r="BW125" i="6"/>
  <c r="BX125" i="6"/>
  <c r="BY125" i="6"/>
  <c r="BZ125" i="6"/>
  <c r="BR126" i="6"/>
  <c r="BS126" i="6"/>
  <c r="BT126" i="6"/>
  <c r="BU126" i="6"/>
  <c r="BV126" i="6"/>
  <c r="BW126" i="6"/>
  <c r="BX126" i="6"/>
  <c r="BY126" i="6"/>
  <c r="BZ126" i="6"/>
  <c r="BR139" i="6"/>
  <c r="BS139" i="6"/>
  <c r="BT139" i="6"/>
  <c r="BU139" i="6"/>
  <c r="BV139" i="6"/>
  <c r="BW139" i="6"/>
  <c r="BX139" i="6"/>
  <c r="BY139" i="6"/>
  <c r="BZ139" i="6"/>
  <c r="BR140" i="6"/>
  <c r="BS140" i="6"/>
  <c r="BT140" i="6"/>
  <c r="BU140" i="6"/>
  <c r="BV140" i="6"/>
  <c r="BW140" i="6"/>
  <c r="BX140" i="6"/>
  <c r="BY140" i="6"/>
  <c r="BZ140" i="6"/>
  <c r="BR142" i="6"/>
  <c r="BS142" i="6"/>
  <c r="BT142" i="6"/>
  <c r="BU142" i="6"/>
  <c r="BV142" i="6"/>
  <c r="BW142" i="6"/>
  <c r="BX142" i="6"/>
  <c r="BY142" i="6"/>
  <c r="BZ142" i="6"/>
  <c r="BR143" i="6"/>
  <c r="BS143" i="6"/>
  <c r="BT143" i="6"/>
  <c r="BU143" i="6"/>
  <c r="BV143" i="6"/>
  <c r="BW143" i="6"/>
  <c r="BX143" i="6"/>
  <c r="BY143" i="6"/>
  <c r="BZ143" i="6"/>
  <c r="BR144" i="6"/>
  <c r="BS144" i="6"/>
  <c r="BT144" i="6"/>
  <c r="BU144" i="6"/>
  <c r="BV144" i="6"/>
  <c r="BW144" i="6"/>
  <c r="BX144" i="6"/>
  <c r="BY144" i="6"/>
  <c r="BZ144" i="6"/>
  <c r="BR158" i="6"/>
  <c r="BS158" i="6"/>
  <c r="BT158" i="6"/>
  <c r="BU158" i="6"/>
  <c r="BV158" i="6"/>
  <c r="BW158" i="6"/>
  <c r="BX158" i="6"/>
  <c r="BY158" i="6"/>
  <c r="BZ158" i="6"/>
  <c r="BR159" i="6"/>
  <c r="BS159" i="6"/>
  <c r="BT159" i="6"/>
  <c r="BU159" i="6"/>
  <c r="BV159" i="6"/>
  <c r="BW159" i="6"/>
  <c r="BX159" i="6"/>
  <c r="BY159" i="6"/>
  <c r="BZ159" i="6"/>
  <c r="BR160" i="6"/>
  <c r="BS160" i="6"/>
  <c r="BT160" i="6"/>
  <c r="BU160" i="6"/>
  <c r="BV160" i="6"/>
  <c r="BW160" i="6"/>
  <c r="BX160" i="6"/>
  <c r="BY160" i="6"/>
  <c r="BZ160" i="6"/>
  <c r="BR161" i="6"/>
  <c r="BS161" i="6"/>
  <c r="BT161" i="6"/>
  <c r="BU161" i="6"/>
  <c r="BV161" i="6"/>
  <c r="BW161" i="6"/>
  <c r="BX161" i="6"/>
  <c r="BY161" i="6"/>
  <c r="BZ161" i="6"/>
  <c r="BR162" i="6"/>
  <c r="BS162" i="6"/>
  <c r="BT162" i="6"/>
  <c r="BU162" i="6"/>
  <c r="BV162" i="6"/>
  <c r="BW162" i="6"/>
  <c r="BX162" i="6"/>
  <c r="BY162" i="6"/>
  <c r="BZ162" i="6"/>
  <c r="BR175" i="6"/>
  <c r="BS175" i="6"/>
  <c r="BT175" i="6"/>
  <c r="BU175" i="6"/>
  <c r="BV175" i="6"/>
  <c r="BW175" i="6"/>
  <c r="BX175" i="6"/>
  <c r="BY175" i="6"/>
  <c r="BZ175" i="6"/>
  <c r="BR176" i="6"/>
  <c r="BS176" i="6"/>
  <c r="BT176" i="6"/>
  <c r="BU176" i="6"/>
  <c r="BV176" i="6"/>
  <c r="BW176" i="6"/>
  <c r="BX176" i="6"/>
  <c r="BY176" i="6"/>
  <c r="BZ176" i="6"/>
  <c r="BR177" i="6"/>
  <c r="BS177" i="6"/>
  <c r="BT177" i="6"/>
  <c r="BU177" i="6"/>
  <c r="BV177" i="6"/>
  <c r="BW177" i="6"/>
  <c r="BX177" i="6"/>
  <c r="BY177" i="6"/>
  <c r="BZ177" i="6"/>
  <c r="BR178" i="6"/>
  <c r="BS178" i="6"/>
  <c r="BT178" i="6"/>
  <c r="BU178" i="6"/>
  <c r="BV178" i="6"/>
  <c r="BW178" i="6"/>
  <c r="BX178" i="6"/>
  <c r="BY178" i="6"/>
  <c r="BZ178" i="6"/>
  <c r="BR179" i="6"/>
  <c r="BS179" i="6"/>
  <c r="BT179" i="6"/>
  <c r="BU179" i="6"/>
  <c r="BV179" i="6"/>
  <c r="BW179" i="6"/>
  <c r="BX179" i="6"/>
  <c r="BY179" i="6"/>
  <c r="BZ179" i="6"/>
  <c r="BR196" i="6"/>
  <c r="BS196" i="6"/>
  <c r="BT196" i="6"/>
  <c r="BU196" i="6"/>
  <c r="BV196" i="6"/>
  <c r="BW196" i="6"/>
  <c r="BX196" i="6"/>
  <c r="BY196" i="6"/>
  <c r="BZ196" i="6"/>
  <c r="BR197" i="6"/>
  <c r="BS197" i="6"/>
  <c r="BT197" i="6"/>
  <c r="BU197" i="6"/>
  <c r="BV197" i="6"/>
  <c r="BW197" i="6"/>
  <c r="BX197" i="6"/>
  <c r="BY197" i="6"/>
  <c r="BZ197" i="6"/>
  <c r="BR212" i="6"/>
  <c r="BS212" i="6"/>
  <c r="BT212" i="6"/>
  <c r="BU212" i="6"/>
  <c r="BV212" i="6"/>
  <c r="BW212" i="6"/>
  <c r="BX212" i="6"/>
  <c r="BY212" i="6"/>
  <c r="BZ212" i="6"/>
  <c r="BR213" i="6"/>
  <c r="BS213" i="6"/>
  <c r="BT213" i="6"/>
  <c r="BU213" i="6"/>
  <c r="BV213" i="6"/>
  <c r="BW213" i="6"/>
  <c r="BX213" i="6"/>
  <c r="BY213" i="6"/>
  <c r="BZ213" i="6"/>
  <c r="BR229" i="6"/>
  <c r="BS229" i="6"/>
  <c r="BT229" i="6"/>
  <c r="BU229" i="6"/>
  <c r="BV229" i="6"/>
  <c r="BW229" i="6"/>
  <c r="BX229" i="6"/>
  <c r="BY229" i="6"/>
  <c r="BZ229" i="6"/>
  <c r="BR230" i="6"/>
  <c r="BS230" i="6"/>
  <c r="BT230" i="6"/>
  <c r="BU230" i="6"/>
  <c r="BV230" i="6"/>
  <c r="BW230" i="6"/>
  <c r="BX230" i="6"/>
  <c r="BY230" i="6"/>
  <c r="BZ230" i="6"/>
  <c r="BR231" i="6"/>
  <c r="BS231" i="6"/>
  <c r="BT231" i="6"/>
  <c r="BU231" i="6"/>
  <c r="BV231" i="6"/>
  <c r="BW231" i="6"/>
  <c r="BX231" i="6"/>
  <c r="BY231" i="6"/>
  <c r="BZ231" i="6"/>
  <c r="BR232" i="6"/>
  <c r="BS232" i="6"/>
  <c r="BT232" i="6"/>
  <c r="BU232" i="6"/>
  <c r="BV232" i="6"/>
  <c r="BW232" i="6"/>
  <c r="BX232" i="6"/>
  <c r="BY232" i="6"/>
  <c r="BZ232" i="6"/>
  <c r="BR233" i="6"/>
  <c r="BS233" i="6"/>
  <c r="BT233" i="6"/>
  <c r="BU233" i="6"/>
  <c r="BV233" i="6"/>
  <c r="BW233" i="6"/>
  <c r="BX233" i="6"/>
  <c r="BY233" i="6"/>
  <c r="BZ233" i="6"/>
  <c r="BR245" i="6"/>
  <c r="BS245" i="6"/>
  <c r="BT245" i="6"/>
  <c r="BU245" i="6"/>
  <c r="BV245" i="6"/>
  <c r="BW245" i="6"/>
  <c r="BX245" i="6"/>
  <c r="BY245" i="6"/>
  <c r="BZ245" i="6"/>
  <c r="BR246" i="6"/>
  <c r="BS246" i="6"/>
  <c r="BT246" i="6"/>
  <c r="BU246" i="6"/>
  <c r="BV246" i="6"/>
  <c r="BW246" i="6"/>
  <c r="BX246" i="6"/>
  <c r="BY246" i="6"/>
  <c r="BZ246" i="6"/>
  <c r="BR247" i="6"/>
  <c r="BS247" i="6"/>
  <c r="BT247" i="6"/>
  <c r="BU247" i="6"/>
  <c r="BV247" i="6"/>
  <c r="BW247" i="6"/>
  <c r="BX247" i="6"/>
  <c r="BY247" i="6"/>
  <c r="BZ247" i="6"/>
  <c r="BR248" i="6"/>
  <c r="BS248" i="6"/>
  <c r="BT248" i="6"/>
  <c r="BU248" i="6"/>
  <c r="BV248" i="6"/>
  <c r="BW248" i="6"/>
  <c r="BX248" i="6"/>
  <c r="BY248" i="6"/>
  <c r="BZ248" i="6"/>
  <c r="BR249" i="6"/>
  <c r="BS249" i="6"/>
  <c r="BT249" i="6"/>
  <c r="BU249" i="6"/>
  <c r="BV249" i="6"/>
  <c r="BW249" i="6"/>
  <c r="BX249" i="6"/>
  <c r="BY249" i="6"/>
  <c r="BZ249" i="6"/>
  <c r="BR250" i="6"/>
  <c r="BS250" i="6"/>
  <c r="BT250" i="6"/>
  <c r="BU250" i="6"/>
  <c r="BV250" i="6"/>
  <c r="BW250" i="6"/>
  <c r="BX250" i="6"/>
  <c r="BY250" i="6"/>
  <c r="BZ250" i="6"/>
  <c r="BR251" i="6"/>
  <c r="BS251" i="6"/>
  <c r="BT251" i="6"/>
  <c r="BU251" i="6"/>
  <c r="BV251" i="6"/>
  <c r="BW251" i="6"/>
  <c r="BX251" i="6"/>
  <c r="BY251" i="6"/>
  <c r="BZ251" i="6"/>
  <c r="BR252" i="6"/>
  <c r="BS252" i="6"/>
  <c r="BT252" i="6"/>
  <c r="BU252" i="6"/>
  <c r="BV252" i="6"/>
  <c r="BW252" i="6"/>
  <c r="BX252" i="6"/>
  <c r="BY252" i="6"/>
  <c r="BZ252" i="6"/>
  <c r="BR253" i="6"/>
  <c r="BS253" i="6"/>
  <c r="BT253" i="6"/>
  <c r="BU253" i="6"/>
  <c r="BV253" i="6"/>
  <c r="BW253" i="6"/>
  <c r="BX253" i="6"/>
  <c r="BY253" i="6"/>
  <c r="BZ253" i="6"/>
  <c r="BR254" i="6"/>
  <c r="BS254" i="6"/>
  <c r="BT254" i="6"/>
  <c r="BU254" i="6"/>
  <c r="BV254" i="6"/>
  <c r="BW254" i="6"/>
  <c r="BX254" i="6"/>
  <c r="BY254" i="6"/>
  <c r="BZ254" i="6"/>
  <c r="BR255" i="6"/>
  <c r="BS255" i="6"/>
  <c r="BT255" i="6"/>
  <c r="BU255" i="6"/>
  <c r="BV255" i="6"/>
  <c r="BW255" i="6"/>
  <c r="BX255" i="6"/>
  <c r="BY255" i="6"/>
  <c r="BZ255" i="6"/>
  <c r="BR256" i="6"/>
  <c r="BS256" i="6"/>
  <c r="BT256" i="6"/>
  <c r="BU256" i="6"/>
  <c r="BV256" i="6"/>
  <c r="BW256" i="6"/>
  <c r="BX256" i="6"/>
  <c r="BY256" i="6"/>
  <c r="BZ256" i="6"/>
  <c r="BR257" i="6"/>
  <c r="BS257" i="6"/>
  <c r="BT257" i="6"/>
  <c r="BU257" i="6"/>
  <c r="BV257" i="6"/>
  <c r="BW257" i="6"/>
  <c r="BX257" i="6"/>
  <c r="BY257" i="6"/>
  <c r="BZ257" i="6"/>
  <c r="BR258" i="6"/>
  <c r="BS258" i="6"/>
  <c r="BT258" i="6"/>
  <c r="BU258" i="6"/>
  <c r="BV258" i="6"/>
  <c r="BW258" i="6"/>
  <c r="BX258" i="6"/>
  <c r="BY258" i="6"/>
  <c r="BZ258" i="6"/>
  <c r="BR259" i="6"/>
  <c r="BS259" i="6"/>
  <c r="BT259" i="6"/>
  <c r="BU259" i="6"/>
  <c r="BV259" i="6"/>
  <c r="BW259" i="6"/>
  <c r="BX259" i="6"/>
  <c r="BY259" i="6"/>
  <c r="BZ259" i="6"/>
  <c r="BR260" i="6"/>
  <c r="BS260" i="6"/>
  <c r="BT260" i="6"/>
  <c r="BU260" i="6"/>
  <c r="BV260" i="6"/>
  <c r="BW260" i="6"/>
  <c r="BX260" i="6"/>
  <c r="BY260" i="6"/>
  <c r="BZ260" i="6"/>
  <c r="BR261" i="6"/>
  <c r="BS261" i="6"/>
  <c r="BT261" i="6"/>
  <c r="BU261" i="6"/>
  <c r="BV261" i="6"/>
  <c r="BW261" i="6"/>
  <c r="BX261" i="6"/>
  <c r="BY261" i="6"/>
  <c r="BZ261" i="6"/>
  <c r="BR262" i="6"/>
  <c r="BS262" i="6"/>
  <c r="BT262" i="6"/>
  <c r="BU262" i="6"/>
  <c r="BV262" i="6"/>
  <c r="BW262" i="6"/>
  <c r="BX262" i="6"/>
  <c r="BY262" i="6"/>
  <c r="BZ262" i="6"/>
  <c r="BR263" i="6"/>
  <c r="BS263" i="6"/>
  <c r="BT263" i="6"/>
  <c r="BU263" i="6"/>
  <c r="BV263" i="6"/>
  <c r="BW263" i="6"/>
  <c r="BX263" i="6"/>
  <c r="BY263" i="6"/>
  <c r="BZ263" i="6"/>
  <c r="BR264" i="6"/>
  <c r="BS264" i="6"/>
  <c r="BT264" i="6"/>
  <c r="BU264" i="6"/>
  <c r="BV264" i="6"/>
  <c r="BW264" i="6"/>
  <c r="BX264" i="6"/>
  <c r="BY264" i="6"/>
  <c r="BZ264" i="6"/>
  <c r="BR265" i="6"/>
  <c r="BS265" i="6"/>
  <c r="BT265" i="6"/>
  <c r="BU265" i="6"/>
  <c r="BV265" i="6"/>
  <c r="BW265" i="6"/>
  <c r="BX265" i="6"/>
  <c r="BY265" i="6"/>
  <c r="BZ265" i="6"/>
  <c r="BR266" i="6"/>
  <c r="BS266" i="6"/>
  <c r="BT266" i="6"/>
  <c r="BU266" i="6"/>
  <c r="BV266" i="6"/>
  <c r="BW266" i="6"/>
  <c r="BX266" i="6"/>
  <c r="BY266" i="6"/>
  <c r="BZ266" i="6"/>
  <c r="BR267" i="6"/>
  <c r="BS267" i="6"/>
  <c r="BT267" i="6"/>
  <c r="BU267" i="6"/>
  <c r="BV267" i="6"/>
  <c r="BW267" i="6"/>
  <c r="BX267" i="6"/>
  <c r="BY267" i="6"/>
  <c r="BZ267" i="6"/>
  <c r="BR268" i="6"/>
  <c r="BS268" i="6"/>
  <c r="BT268" i="6"/>
  <c r="BU268" i="6"/>
  <c r="BV268" i="6"/>
  <c r="BW268" i="6"/>
  <c r="BX268" i="6"/>
  <c r="BY268" i="6"/>
  <c r="BZ268" i="6"/>
  <c r="BR269" i="6"/>
  <c r="BS269" i="6"/>
  <c r="BT269" i="6"/>
  <c r="BU269" i="6"/>
  <c r="BV269" i="6"/>
  <c r="BW269" i="6"/>
  <c r="BX269" i="6"/>
  <c r="BY269" i="6"/>
  <c r="BZ269" i="6"/>
  <c r="BR270" i="6"/>
  <c r="BS270" i="6"/>
  <c r="BT270" i="6"/>
  <c r="BU270" i="6"/>
  <c r="BV270" i="6"/>
  <c r="BW270" i="6"/>
  <c r="BX270" i="6"/>
  <c r="BY270" i="6"/>
  <c r="BZ270" i="6"/>
  <c r="BR271" i="6"/>
  <c r="BS271" i="6"/>
  <c r="BT271" i="6"/>
  <c r="BU271" i="6"/>
  <c r="BV271" i="6"/>
  <c r="BW271" i="6"/>
  <c r="BX271" i="6"/>
  <c r="BY271" i="6"/>
  <c r="BZ271" i="6"/>
  <c r="BR272" i="6"/>
  <c r="BS272" i="6"/>
  <c r="BT272" i="6"/>
  <c r="BU272" i="6"/>
  <c r="BV272" i="6"/>
  <c r="BW272" i="6"/>
  <c r="BX272" i="6"/>
  <c r="BY272" i="6"/>
  <c r="BZ272" i="6"/>
  <c r="BR273" i="6"/>
  <c r="BS273" i="6"/>
  <c r="BT273" i="6"/>
  <c r="BU273" i="6"/>
  <c r="BV273" i="6"/>
  <c r="BW273" i="6"/>
  <c r="BX273" i="6"/>
  <c r="BY273" i="6"/>
  <c r="BZ273" i="6"/>
  <c r="BR274" i="6"/>
  <c r="BS274" i="6"/>
  <c r="BT274" i="6"/>
  <c r="BU274" i="6"/>
  <c r="BV274" i="6"/>
  <c r="BW274" i="6"/>
  <c r="BX274" i="6"/>
  <c r="BY274" i="6"/>
  <c r="BZ274" i="6"/>
  <c r="BR275" i="6"/>
  <c r="BS275" i="6"/>
  <c r="BT275" i="6"/>
  <c r="BU275" i="6"/>
  <c r="BV275" i="6"/>
  <c r="BW275" i="6"/>
  <c r="BX275" i="6"/>
  <c r="BY275" i="6"/>
  <c r="BZ275" i="6"/>
  <c r="BR285" i="6"/>
  <c r="BS285" i="6"/>
  <c r="BT285" i="6"/>
  <c r="BU285" i="6"/>
  <c r="BV285" i="6"/>
  <c r="BW285" i="6"/>
  <c r="BX285" i="6"/>
  <c r="BY285" i="6"/>
  <c r="BZ285" i="6"/>
  <c r="BR286" i="6"/>
  <c r="BS286" i="6"/>
  <c r="BT286" i="6"/>
  <c r="BU286" i="6"/>
  <c r="BV286" i="6"/>
  <c r="BW286" i="6"/>
  <c r="BX286" i="6"/>
  <c r="BY286" i="6"/>
  <c r="BZ286" i="6"/>
  <c r="BR287" i="6"/>
  <c r="BS287" i="6"/>
  <c r="BT287" i="6"/>
  <c r="BU287" i="6"/>
  <c r="BV287" i="6"/>
  <c r="BW287" i="6"/>
  <c r="BX287" i="6"/>
  <c r="BY287" i="6"/>
  <c r="BZ287" i="6"/>
  <c r="BR296" i="6"/>
  <c r="BS296" i="6"/>
  <c r="BT296" i="6"/>
  <c r="BU296" i="6"/>
  <c r="BV296" i="6"/>
  <c r="BW296" i="6"/>
  <c r="BX296" i="6"/>
  <c r="BY296" i="6"/>
  <c r="BZ296" i="6"/>
  <c r="BR297" i="6"/>
  <c r="BS297" i="6"/>
  <c r="BT297" i="6"/>
  <c r="BU297" i="6"/>
  <c r="BV297" i="6"/>
  <c r="BW297" i="6"/>
  <c r="BX297" i="6"/>
  <c r="BY297" i="6"/>
  <c r="BZ297" i="6"/>
  <c r="BR298" i="6"/>
  <c r="BS298" i="6"/>
  <c r="BT298" i="6"/>
  <c r="BU298" i="6"/>
  <c r="BV298" i="6"/>
  <c r="BW298" i="6"/>
  <c r="BX298" i="6"/>
  <c r="BY298" i="6"/>
  <c r="BZ298" i="6"/>
  <c r="BR299" i="6"/>
  <c r="BS299" i="6"/>
  <c r="BT299" i="6"/>
  <c r="BU299" i="6"/>
  <c r="BV299" i="6"/>
  <c r="BW299" i="6"/>
  <c r="BX299" i="6"/>
  <c r="BY299" i="6"/>
  <c r="BZ299" i="6"/>
  <c r="BR300" i="6"/>
  <c r="BS300" i="6"/>
  <c r="BT300" i="6"/>
  <c r="BU300" i="6"/>
  <c r="BV300" i="6"/>
  <c r="BW300" i="6"/>
  <c r="BX300" i="6"/>
  <c r="BY300" i="6"/>
  <c r="BZ300" i="6"/>
  <c r="BR301" i="6"/>
  <c r="BS301" i="6"/>
  <c r="BT301" i="6"/>
  <c r="BU301" i="6"/>
  <c r="BV301" i="6"/>
  <c r="BW301" i="6"/>
  <c r="BX301" i="6"/>
  <c r="BY301" i="6"/>
  <c r="BZ301" i="6"/>
  <c r="BR302" i="6"/>
  <c r="BS302" i="6"/>
  <c r="BT302" i="6"/>
  <c r="BU302" i="6"/>
  <c r="BV302" i="6"/>
  <c r="BW302" i="6"/>
  <c r="BX302" i="6"/>
  <c r="BY302" i="6"/>
  <c r="BZ302" i="6"/>
  <c r="BR303" i="6"/>
  <c r="BS303" i="6"/>
  <c r="BT303" i="6"/>
  <c r="BU303" i="6"/>
  <c r="BV303" i="6"/>
  <c r="BW303" i="6"/>
  <c r="BX303" i="6"/>
  <c r="BY303" i="6"/>
  <c r="BZ303" i="6"/>
  <c r="BR304" i="6"/>
  <c r="BS304" i="6"/>
  <c r="BT304" i="6"/>
  <c r="BU304" i="6"/>
  <c r="BV304" i="6"/>
  <c r="BW304" i="6"/>
  <c r="BX304" i="6"/>
  <c r="BY304" i="6"/>
  <c r="BZ304" i="6"/>
  <c r="BR305" i="6"/>
  <c r="BS305" i="6"/>
  <c r="BT305" i="6"/>
  <c r="BU305" i="6"/>
  <c r="BV305" i="6"/>
  <c r="BW305" i="6"/>
  <c r="BX305" i="6"/>
  <c r="BY305" i="6"/>
  <c r="BZ305" i="6"/>
  <c r="BR306" i="6"/>
  <c r="BS306" i="6"/>
  <c r="BT306" i="6"/>
  <c r="BU306" i="6"/>
  <c r="BV306" i="6"/>
  <c r="BW306" i="6"/>
  <c r="BX306" i="6"/>
  <c r="BY306" i="6"/>
  <c r="BZ306" i="6"/>
  <c r="BR307" i="6"/>
  <c r="BS307" i="6"/>
  <c r="BT307" i="6"/>
  <c r="BU307" i="6"/>
  <c r="BV307" i="6"/>
  <c r="BW307" i="6"/>
  <c r="BX307" i="6"/>
  <c r="BY307" i="6"/>
  <c r="BZ307" i="6"/>
  <c r="BR308" i="6"/>
  <c r="BS308" i="6"/>
  <c r="BT308" i="6"/>
  <c r="BU308" i="6"/>
  <c r="BV308" i="6"/>
  <c r="BW308" i="6"/>
  <c r="BX308" i="6"/>
  <c r="BY308" i="6"/>
  <c r="BZ308" i="6"/>
  <c r="BR309" i="6"/>
  <c r="BS309" i="6"/>
  <c r="BT309" i="6"/>
  <c r="BU309" i="6"/>
  <c r="BV309" i="6"/>
  <c r="BW309" i="6"/>
  <c r="BX309" i="6"/>
  <c r="BY309" i="6"/>
  <c r="BZ309" i="6"/>
  <c r="BR310" i="6"/>
  <c r="BS310" i="6"/>
  <c r="BT310" i="6"/>
  <c r="BU310" i="6"/>
  <c r="BV310" i="6"/>
  <c r="BW310" i="6"/>
  <c r="BX310" i="6"/>
  <c r="BY310" i="6"/>
  <c r="BZ310" i="6"/>
  <c r="BR311" i="6"/>
  <c r="BS311" i="6"/>
  <c r="BT311" i="6"/>
  <c r="BU311" i="6"/>
  <c r="BV311" i="6"/>
  <c r="BW311" i="6"/>
  <c r="BX311" i="6"/>
  <c r="BY311" i="6"/>
  <c r="BZ311" i="6"/>
  <c r="BR312" i="6"/>
  <c r="BS312" i="6"/>
  <c r="BT312" i="6"/>
  <c r="BU312" i="6"/>
  <c r="BV312" i="6"/>
  <c r="BW312" i="6"/>
  <c r="BX312" i="6"/>
  <c r="BY312" i="6"/>
  <c r="BZ312" i="6"/>
  <c r="BR313" i="6"/>
  <c r="BS313" i="6"/>
  <c r="BT313" i="6"/>
  <c r="BU313" i="6"/>
  <c r="BV313" i="6"/>
  <c r="BW313" i="6"/>
  <c r="BX313" i="6"/>
  <c r="BY313" i="6"/>
  <c r="BZ313" i="6"/>
  <c r="BR314" i="6"/>
  <c r="BS314" i="6"/>
  <c r="BT314" i="6"/>
  <c r="BU314" i="6"/>
  <c r="BV314" i="6"/>
  <c r="BW314" i="6"/>
  <c r="BX314" i="6"/>
  <c r="BY314" i="6"/>
  <c r="BZ314" i="6"/>
  <c r="BR315" i="6"/>
  <c r="BS315" i="6"/>
  <c r="BT315" i="6"/>
  <c r="BU315" i="6"/>
  <c r="BV315" i="6"/>
  <c r="BW315" i="6"/>
  <c r="BX315" i="6"/>
  <c r="BY315" i="6"/>
  <c r="BZ315" i="6"/>
  <c r="BR316" i="6"/>
  <c r="BS316" i="6"/>
  <c r="BT316" i="6"/>
  <c r="BU316" i="6"/>
  <c r="BV316" i="6"/>
  <c r="BW316" i="6"/>
  <c r="BX316" i="6"/>
  <c r="BY316" i="6"/>
  <c r="BZ316" i="6"/>
  <c r="BR317" i="6"/>
  <c r="BS317" i="6"/>
  <c r="BT317" i="6"/>
  <c r="BU317" i="6"/>
  <c r="BV317" i="6"/>
  <c r="BW317" i="6"/>
  <c r="BX317" i="6"/>
  <c r="BY317" i="6"/>
  <c r="BZ317" i="6"/>
  <c r="BR318" i="6"/>
  <c r="BS318" i="6"/>
  <c r="BT318" i="6"/>
  <c r="BU318" i="6"/>
  <c r="BV318" i="6"/>
  <c r="BW318" i="6"/>
  <c r="BX318" i="6"/>
  <c r="BY318" i="6"/>
  <c r="BZ318" i="6"/>
  <c r="BR319" i="6"/>
  <c r="BS319" i="6"/>
  <c r="BT319" i="6"/>
  <c r="BU319" i="6"/>
  <c r="BV319" i="6"/>
  <c r="BW319" i="6"/>
  <c r="BX319" i="6"/>
  <c r="BY319" i="6"/>
  <c r="BZ319" i="6"/>
  <c r="BR320" i="6"/>
  <c r="BS320" i="6"/>
  <c r="BT320" i="6"/>
  <c r="BU320" i="6"/>
  <c r="BV320" i="6"/>
  <c r="BW320" i="6"/>
  <c r="BX320" i="6"/>
  <c r="BY320" i="6"/>
  <c r="BZ320" i="6"/>
  <c r="BR321" i="6"/>
  <c r="BS321" i="6"/>
  <c r="BT321" i="6"/>
  <c r="BU321" i="6"/>
  <c r="BV321" i="6"/>
  <c r="BW321" i="6"/>
  <c r="BX321" i="6"/>
  <c r="BY321" i="6"/>
  <c r="BZ321" i="6"/>
  <c r="BR322" i="6"/>
  <c r="BS322" i="6"/>
  <c r="BT322" i="6"/>
  <c r="BU322" i="6"/>
  <c r="BV322" i="6"/>
  <c r="BW322" i="6"/>
  <c r="BX322" i="6"/>
  <c r="BY322" i="6"/>
  <c r="BZ322" i="6"/>
  <c r="BR323" i="6"/>
  <c r="BS323" i="6"/>
  <c r="BT323" i="6"/>
  <c r="BU323" i="6"/>
  <c r="BV323" i="6"/>
  <c r="BW323" i="6"/>
  <c r="BX323" i="6"/>
  <c r="BY323" i="6"/>
  <c r="BZ323" i="6"/>
  <c r="BR324" i="6"/>
  <c r="BS324" i="6"/>
  <c r="BT324" i="6"/>
  <c r="BU324" i="6"/>
  <c r="BV324" i="6"/>
  <c r="BW324" i="6"/>
  <c r="BX324" i="6"/>
  <c r="BY324" i="6"/>
  <c r="BZ324" i="6"/>
  <c r="BR325" i="6"/>
  <c r="BS325" i="6"/>
  <c r="BT325" i="6"/>
  <c r="BU325" i="6"/>
  <c r="BV325" i="6"/>
  <c r="BW325" i="6"/>
  <c r="BX325" i="6"/>
  <c r="BY325" i="6"/>
  <c r="BZ325" i="6"/>
  <c r="BR326" i="6"/>
  <c r="BS326" i="6"/>
  <c r="BT326" i="6"/>
  <c r="BU326" i="6"/>
  <c r="BV326" i="6"/>
  <c r="BW326" i="6"/>
  <c r="BX326" i="6"/>
  <c r="BY326" i="6"/>
  <c r="BZ326" i="6"/>
  <c r="BR327" i="6"/>
  <c r="BS327" i="6"/>
  <c r="BT327" i="6"/>
  <c r="BU327" i="6"/>
  <c r="BV327" i="6"/>
  <c r="BW327" i="6"/>
  <c r="BX327" i="6"/>
  <c r="BY327" i="6"/>
  <c r="BZ327" i="6"/>
  <c r="BR328" i="6"/>
  <c r="BS328" i="6"/>
  <c r="BT328" i="6"/>
  <c r="BU328" i="6"/>
  <c r="BV328" i="6"/>
  <c r="BW328" i="6"/>
  <c r="BX328" i="6"/>
  <c r="BY328" i="6"/>
  <c r="BZ328" i="6"/>
  <c r="BR329" i="6"/>
  <c r="BS329" i="6"/>
  <c r="BT329" i="6"/>
  <c r="BU329" i="6"/>
  <c r="BV329" i="6"/>
  <c r="BW329" i="6"/>
  <c r="BX329" i="6"/>
  <c r="BY329" i="6"/>
  <c r="BZ329" i="6"/>
  <c r="BR330" i="6"/>
  <c r="BS330" i="6"/>
  <c r="BT330" i="6"/>
  <c r="BU330" i="6"/>
  <c r="BV330" i="6"/>
  <c r="BW330" i="6"/>
  <c r="BX330" i="6"/>
  <c r="BY330" i="6"/>
  <c r="BZ330" i="6"/>
  <c r="BR331" i="6"/>
  <c r="BS331" i="6"/>
  <c r="BT331" i="6"/>
  <c r="BU331" i="6"/>
  <c r="BV331" i="6"/>
  <c r="BW331" i="6"/>
  <c r="BX331" i="6"/>
  <c r="BY331" i="6"/>
  <c r="BZ331" i="6"/>
  <c r="BR332" i="6"/>
  <c r="BS332" i="6"/>
  <c r="BT332" i="6"/>
  <c r="BU332" i="6"/>
  <c r="BV332" i="6"/>
  <c r="BW332" i="6"/>
  <c r="BX332" i="6"/>
  <c r="BY332" i="6"/>
  <c r="BZ332" i="6"/>
  <c r="BR333" i="6"/>
  <c r="BS333" i="6"/>
  <c r="BT333" i="6"/>
  <c r="BU333" i="6"/>
  <c r="BV333" i="6"/>
  <c r="BW333" i="6"/>
  <c r="BX333" i="6"/>
  <c r="BY333" i="6"/>
  <c r="BZ333" i="6"/>
  <c r="BR334" i="6"/>
  <c r="BS334" i="6"/>
  <c r="BT334" i="6"/>
  <c r="BU334" i="6"/>
  <c r="BV334" i="6"/>
  <c r="BW334" i="6"/>
  <c r="BX334" i="6"/>
  <c r="BY334" i="6"/>
  <c r="BZ334" i="6"/>
  <c r="BR335" i="6"/>
  <c r="BS335" i="6"/>
  <c r="BT335" i="6"/>
  <c r="BU335" i="6"/>
  <c r="BV335" i="6"/>
  <c r="BW335" i="6"/>
  <c r="BX335" i="6"/>
  <c r="BY335" i="6"/>
  <c r="BZ335" i="6"/>
  <c r="BR336" i="6"/>
  <c r="BS336" i="6"/>
  <c r="BT336" i="6"/>
  <c r="BU336" i="6"/>
  <c r="BV336" i="6"/>
  <c r="BW336" i="6"/>
  <c r="BX336" i="6"/>
  <c r="BY336" i="6"/>
  <c r="BZ336" i="6"/>
  <c r="BR337" i="6"/>
  <c r="BS337" i="6"/>
  <c r="BT337" i="6"/>
  <c r="BU337" i="6"/>
  <c r="BV337" i="6"/>
  <c r="BW337" i="6"/>
  <c r="BX337" i="6"/>
  <c r="BY337" i="6"/>
  <c r="BZ337" i="6"/>
  <c r="BR338" i="6"/>
  <c r="BS338" i="6"/>
  <c r="BT338" i="6"/>
  <c r="BU338" i="6"/>
  <c r="BV338" i="6"/>
  <c r="BW338" i="6"/>
  <c r="BX338" i="6"/>
  <c r="BY338" i="6"/>
  <c r="BZ338" i="6"/>
  <c r="BR339" i="6"/>
  <c r="BS339" i="6"/>
  <c r="BT339" i="6"/>
  <c r="BU339" i="6"/>
  <c r="BV339" i="6"/>
  <c r="BW339" i="6"/>
  <c r="BX339" i="6"/>
  <c r="BY339" i="6"/>
  <c r="BZ339" i="6"/>
  <c r="BR340" i="6"/>
  <c r="BS340" i="6"/>
  <c r="BT340" i="6"/>
  <c r="BU340" i="6"/>
  <c r="BV340" i="6"/>
  <c r="BW340" i="6"/>
  <c r="BX340" i="6"/>
  <c r="BY340" i="6"/>
  <c r="BZ340" i="6"/>
  <c r="BR341" i="6"/>
  <c r="BS341" i="6"/>
  <c r="BT341" i="6"/>
  <c r="BU341" i="6"/>
  <c r="BV341" i="6"/>
  <c r="BW341" i="6"/>
  <c r="BX341" i="6"/>
  <c r="BY341" i="6"/>
  <c r="BZ341" i="6"/>
  <c r="BR342" i="6"/>
  <c r="BS342" i="6"/>
  <c r="BT342" i="6"/>
  <c r="BU342" i="6"/>
  <c r="BV342" i="6"/>
  <c r="BW342" i="6"/>
  <c r="BX342" i="6"/>
  <c r="BY342" i="6"/>
  <c r="BZ342" i="6"/>
  <c r="BR343" i="6"/>
  <c r="BS343" i="6"/>
  <c r="BT343" i="6"/>
  <c r="BU343" i="6"/>
  <c r="BV343" i="6"/>
  <c r="BW343" i="6"/>
  <c r="BX343" i="6"/>
  <c r="BY343" i="6"/>
  <c r="BZ343" i="6"/>
  <c r="BR344" i="6"/>
  <c r="BS344" i="6"/>
  <c r="BT344" i="6"/>
  <c r="BU344" i="6"/>
  <c r="BV344" i="6"/>
  <c r="BW344" i="6"/>
  <c r="BX344" i="6"/>
  <c r="BY344" i="6"/>
  <c r="BZ344" i="6"/>
  <c r="BR345" i="6"/>
  <c r="BS345" i="6"/>
  <c r="BT345" i="6"/>
  <c r="BU345" i="6"/>
  <c r="BV345" i="6"/>
  <c r="BW345" i="6"/>
  <c r="BX345" i="6"/>
  <c r="BY345" i="6"/>
  <c r="BZ345" i="6"/>
  <c r="BR346" i="6"/>
  <c r="BS346" i="6"/>
  <c r="BT346" i="6"/>
  <c r="BU346" i="6"/>
  <c r="BV346" i="6"/>
  <c r="BW346" i="6"/>
  <c r="BX346" i="6"/>
  <c r="BY346" i="6"/>
  <c r="BZ346" i="6"/>
  <c r="BR347" i="6"/>
  <c r="BS347" i="6"/>
  <c r="BT347" i="6"/>
  <c r="BU347" i="6"/>
  <c r="BV347" i="6"/>
  <c r="BW347" i="6"/>
  <c r="BX347" i="6"/>
  <c r="BY347" i="6"/>
  <c r="BZ347" i="6"/>
  <c r="BR348" i="6"/>
  <c r="BS348" i="6"/>
  <c r="BT348" i="6"/>
  <c r="BU348" i="6"/>
  <c r="BV348" i="6"/>
  <c r="BW348" i="6"/>
  <c r="BX348" i="6"/>
  <c r="BY348" i="6"/>
  <c r="BZ348" i="6"/>
  <c r="BR349" i="6"/>
  <c r="BS349" i="6"/>
  <c r="BT349" i="6"/>
  <c r="BU349" i="6"/>
  <c r="BV349" i="6"/>
  <c r="BW349" i="6"/>
  <c r="BX349" i="6"/>
  <c r="BY349" i="6"/>
  <c r="BZ349" i="6"/>
  <c r="BR350" i="6"/>
  <c r="BS350" i="6"/>
  <c r="BT350" i="6"/>
  <c r="BU350" i="6"/>
  <c r="BV350" i="6"/>
  <c r="BW350" i="6"/>
  <c r="BX350" i="6"/>
  <c r="BY350" i="6"/>
  <c r="BZ350" i="6"/>
  <c r="BR351" i="6"/>
  <c r="BS351" i="6"/>
  <c r="BT351" i="6"/>
  <c r="BU351" i="6"/>
  <c r="BV351" i="6"/>
  <c r="BW351" i="6"/>
  <c r="BX351" i="6"/>
  <c r="BY351" i="6"/>
  <c r="BZ351" i="6"/>
  <c r="BR352" i="6"/>
  <c r="BS352" i="6"/>
  <c r="BT352" i="6"/>
  <c r="BU352" i="6"/>
  <c r="BV352" i="6"/>
  <c r="BW352" i="6"/>
  <c r="BX352" i="6"/>
  <c r="BY352" i="6"/>
  <c r="BZ352" i="6"/>
  <c r="BR353" i="6"/>
  <c r="BS353" i="6"/>
  <c r="BT353" i="6"/>
  <c r="BU353" i="6"/>
  <c r="BV353" i="6"/>
  <c r="BW353" i="6"/>
  <c r="BX353" i="6"/>
  <c r="BY353" i="6"/>
  <c r="BZ353" i="6"/>
  <c r="BR354" i="6"/>
  <c r="BS354" i="6"/>
  <c r="BT354" i="6"/>
  <c r="BU354" i="6"/>
  <c r="BV354" i="6"/>
  <c r="BW354" i="6"/>
  <c r="BX354" i="6"/>
  <c r="BY354" i="6"/>
  <c r="BZ354" i="6"/>
  <c r="BR355" i="6"/>
  <c r="BS355" i="6"/>
  <c r="BT355" i="6"/>
  <c r="BU355" i="6"/>
  <c r="BV355" i="6"/>
  <c r="BW355" i="6"/>
  <c r="BX355" i="6"/>
  <c r="BY355" i="6"/>
  <c r="BZ355" i="6"/>
  <c r="BR356" i="6"/>
  <c r="BS356" i="6"/>
  <c r="BT356" i="6"/>
  <c r="BU356" i="6"/>
  <c r="BV356" i="6"/>
  <c r="BW356" i="6"/>
  <c r="BX356" i="6"/>
  <c r="BY356" i="6"/>
  <c r="BZ356" i="6"/>
  <c r="BR357" i="6"/>
  <c r="BS357" i="6"/>
  <c r="BT357" i="6"/>
  <c r="BU357" i="6"/>
  <c r="BV357" i="6"/>
  <c r="BW357" i="6"/>
  <c r="BX357" i="6"/>
  <c r="BY357" i="6"/>
  <c r="BZ357" i="6"/>
  <c r="BR358" i="6"/>
  <c r="BS358" i="6"/>
  <c r="BT358" i="6"/>
  <c r="BU358" i="6"/>
  <c r="BV358" i="6"/>
  <c r="BW358" i="6"/>
  <c r="BX358" i="6"/>
  <c r="BY358" i="6"/>
  <c r="BZ358" i="6"/>
  <c r="BR359" i="6"/>
  <c r="BS359" i="6"/>
  <c r="BT359" i="6"/>
  <c r="BU359" i="6"/>
  <c r="BV359" i="6"/>
  <c r="BW359" i="6"/>
  <c r="BX359" i="6"/>
  <c r="BY359" i="6"/>
  <c r="BZ359" i="6"/>
  <c r="BR360" i="6"/>
  <c r="BS360" i="6"/>
  <c r="BT360" i="6"/>
  <c r="BU360" i="6"/>
  <c r="BV360" i="6"/>
  <c r="BW360" i="6"/>
  <c r="BX360" i="6"/>
  <c r="BY360" i="6"/>
  <c r="BZ360" i="6"/>
  <c r="BR361" i="6"/>
  <c r="BS361" i="6"/>
  <c r="BT361" i="6"/>
  <c r="BU361" i="6"/>
  <c r="BV361" i="6"/>
  <c r="BW361" i="6"/>
  <c r="BX361" i="6"/>
  <c r="BY361" i="6"/>
  <c r="BZ361" i="6"/>
  <c r="BR362" i="6"/>
  <c r="BS362" i="6"/>
  <c r="BT362" i="6"/>
  <c r="BU362" i="6"/>
  <c r="BV362" i="6"/>
  <c r="BW362" i="6"/>
  <c r="BX362" i="6"/>
  <c r="BY362" i="6"/>
  <c r="BZ362" i="6"/>
  <c r="BR363" i="6"/>
  <c r="BS363" i="6"/>
  <c r="BT363" i="6"/>
  <c r="BU363" i="6"/>
  <c r="BV363" i="6"/>
  <c r="BW363" i="6"/>
  <c r="BX363" i="6"/>
  <c r="BY363" i="6"/>
  <c r="BZ363" i="6"/>
  <c r="BR364" i="6"/>
  <c r="BS364" i="6"/>
  <c r="BT364" i="6"/>
  <c r="BU364" i="6"/>
  <c r="BV364" i="6"/>
  <c r="BW364" i="6"/>
  <c r="BX364" i="6"/>
  <c r="BY364" i="6"/>
  <c r="BZ364" i="6"/>
  <c r="BR365" i="6"/>
  <c r="BS365" i="6"/>
  <c r="BT365" i="6"/>
  <c r="BU365" i="6"/>
  <c r="BV365" i="6"/>
  <c r="BW365" i="6"/>
  <c r="BX365" i="6"/>
  <c r="BY365" i="6"/>
  <c r="BZ365" i="6"/>
  <c r="BR366" i="6"/>
  <c r="BS366" i="6"/>
  <c r="BT366" i="6"/>
  <c r="BU366" i="6"/>
  <c r="BV366" i="6"/>
  <c r="BW366" i="6"/>
  <c r="BX366" i="6"/>
  <c r="BY366" i="6"/>
  <c r="BZ366" i="6"/>
  <c r="BR367" i="6"/>
  <c r="BS367" i="6"/>
  <c r="BT367" i="6"/>
  <c r="BU367" i="6"/>
  <c r="BV367" i="6"/>
  <c r="BW367" i="6"/>
  <c r="BX367" i="6"/>
  <c r="BY367" i="6"/>
  <c r="BZ367" i="6"/>
  <c r="BR368" i="6"/>
  <c r="BS368" i="6"/>
  <c r="BT368" i="6"/>
  <c r="BU368" i="6"/>
  <c r="BV368" i="6"/>
  <c r="BW368" i="6"/>
  <c r="BX368" i="6"/>
  <c r="BY368" i="6"/>
  <c r="BZ368" i="6"/>
  <c r="BR369" i="6"/>
  <c r="BS369" i="6"/>
  <c r="BT369" i="6"/>
  <c r="BU369" i="6"/>
  <c r="BV369" i="6"/>
  <c r="BW369" i="6"/>
  <c r="BX369" i="6"/>
  <c r="BY369" i="6"/>
  <c r="BZ369" i="6"/>
  <c r="BR370" i="6"/>
  <c r="BS370" i="6"/>
  <c r="BT370" i="6"/>
  <c r="BU370" i="6"/>
  <c r="BV370" i="6"/>
  <c r="BW370" i="6"/>
  <c r="BX370" i="6"/>
  <c r="BY370" i="6"/>
  <c r="BZ370" i="6"/>
  <c r="BR371" i="6"/>
  <c r="BS371" i="6"/>
  <c r="BT371" i="6"/>
  <c r="BU371" i="6"/>
  <c r="BV371" i="6"/>
  <c r="BW371" i="6"/>
  <c r="BX371" i="6"/>
  <c r="BY371" i="6"/>
  <c r="BZ371" i="6"/>
  <c r="BR372" i="6"/>
  <c r="BS372" i="6"/>
  <c r="BT372" i="6"/>
  <c r="BU372" i="6"/>
  <c r="BV372" i="6"/>
  <c r="BW372" i="6"/>
  <c r="BX372" i="6"/>
  <c r="BY372" i="6"/>
  <c r="BZ372" i="6"/>
  <c r="BR373" i="6"/>
  <c r="BS373" i="6"/>
  <c r="BT373" i="6"/>
  <c r="BU373" i="6"/>
  <c r="BV373" i="6"/>
  <c r="BW373" i="6"/>
  <c r="BX373" i="6"/>
  <c r="BY373" i="6"/>
  <c r="BZ373" i="6"/>
  <c r="BR374" i="6"/>
  <c r="BS374" i="6"/>
  <c r="BT374" i="6"/>
  <c r="BU374" i="6"/>
  <c r="BV374" i="6"/>
  <c r="BW374" i="6"/>
  <c r="BX374" i="6"/>
  <c r="BY374" i="6"/>
  <c r="BZ374" i="6"/>
  <c r="BR375" i="6"/>
  <c r="BS375" i="6"/>
  <c r="BT375" i="6"/>
  <c r="BU375" i="6"/>
  <c r="BV375" i="6"/>
  <c r="BW375" i="6"/>
  <c r="BX375" i="6"/>
  <c r="BY375" i="6"/>
  <c r="BZ375" i="6"/>
  <c r="BR376" i="6"/>
  <c r="BS376" i="6"/>
  <c r="BT376" i="6"/>
  <c r="BU376" i="6"/>
  <c r="BV376" i="6"/>
  <c r="BW376" i="6"/>
  <c r="BX376" i="6"/>
  <c r="BY376" i="6"/>
  <c r="BZ376" i="6"/>
  <c r="BR377" i="6"/>
  <c r="BS377" i="6"/>
  <c r="BT377" i="6"/>
  <c r="BU377" i="6"/>
  <c r="BV377" i="6"/>
  <c r="BW377" i="6"/>
  <c r="BX377" i="6"/>
  <c r="BY377" i="6"/>
  <c r="BZ377" i="6"/>
  <c r="BR378" i="6"/>
  <c r="BS378" i="6"/>
  <c r="BT378" i="6"/>
  <c r="BU378" i="6"/>
  <c r="BV378" i="6"/>
  <c r="BW378" i="6"/>
  <c r="BX378" i="6"/>
  <c r="BY378" i="6"/>
  <c r="BZ378" i="6"/>
  <c r="BR379" i="6"/>
  <c r="BS379" i="6"/>
  <c r="BT379" i="6"/>
  <c r="BU379" i="6"/>
  <c r="BV379" i="6"/>
  <c r="BW379" i="6"/>
  <c r="BX379" i="6"/>
  <c r="BY379" i="6"/>
  <c r="BZ379" i="6"/>
  <c r="BR380" i="6"/>
  <c r="BS380" i="6"/>
  <c r="BT380" i="6"/>
  <c r="BU380" i="6"/>
  <c r="BV380" i="6"/>
  <c r="BW380" i="6"/>
  <c r="BX380" i="6"/>
  <c r="BY380" i="6"/>
  <c r="BZ380" i="6"/>
  <c r="BR381" i="6"/>
  <c r="BS381" i="6"/>
  <c r="BT381" i="6"/>
  <c r="BU381" i="6"/>
  <c r="BV381" i="6"/>
  <c r="BW381" i="6"/>
  <c r="BX381" i="6"/>
  <c r="BY381" i="6"/>
  <c r="BZ381" i="6"/>
  <c r="BR382" i="6"/>
  <c r="BS382" i="6"/>
  <c r="BT382" i="6"/>
  <c r="BU382" i="6"/>
  <c r="BV382" i="6"/>
  <c r="BW382" i="6"/>
  <c r="BX382" i="6"/>
  <c r="BY382" i="6"/>
  <c r="BZ382" i="6"/>
  <c r="BR383" i="6"/>
  <c r="BS383" i="6"/>
  <c r="BT383" i="6"/>
  <c r="BU383" i="6"/>
  <c r="BV383" i="6"/>
  <c r="BW383" i="6"/>
  <c r="BX383" i="6"/>
  <c r="BY383" i="6"/>
  <c r="BZ383" i="6"/>
  <c r="BR384" i="6"/>
  <c r="BS384" i="6"/>
  <c r="BT384" i="6"/>
  <c r="BU384" i="6"/>
  <c r="BV384" i="6"/>
  <c r="BW384" i="6"/>
  <c r="BX384" i="6"/>
  <c r="BY384" i="6"/>
  <c r="BZ384" i="6"/>
  <c r="BR385" i="6"/>
  <c r="BS385" i="6"/>
  <c r="BT385" i="6"/>
  <c r="BU385" i="6"/>
  <c r="BV385" i="6"/>
  <c r="BW385" i="6"/>
  <c r="BX385" i="6"/>
  <c r="BY385" i="6"/>
  <c r="BZ385" i="6"/>
  <c r="BR386" i="6"/>
  <c r="BS386" i="6"/>
  <c r="BT386" i="6"/>
  <c r="BU386" i="6"/>
  <c r="BV386" i="6"/>
  <c r="BW386" i="6"/>
  <c r="BX386" i="6"/>
  <c r="BY386" i="6"/>
  <c r="BZ386" i="6"/>
  <c r="BR387" i="6"/>
  <c r="BS387" i="6"/>
  <c r="BT387" i="6"/>
  <c r="BU387" i="6"/>
  <c r="BV387" i="6"/>
  <c r="BW387" i="6"/>
  <c r="BX387" i="6"/>
  <c r="BY387" i="6"/>
  <c r="BZ387" i="6"/>
  <c r="BR388" i="6"/>
  <c r="BS388" i="6"/>
  <c r="BT388" i="6"/>
  <c r="BU388" i="6"/>
  <c r="BV388" i="6"/>
  <c r="BW388" i="6"/>
  <c r="BX388" i="6"/>
  <c r="BY388" i="6"/>
  <c r="BZ388" i="6"/>
  <c r="BR389" i="6"/>
  <c r="BS389" i="6"/>
  <c r="BT389" i="6"/>
  <c r="BU389" i="6"/>
  <c r="BV389" i="6"/>
  <c r="BW389" i="6"/>
  <c r="BX389" i="6"/>
  <c r="BY389" i="6"/>
  <c r="BZ389" i="6"/>
  <c r="BR390" i="6"/>
  <c r="BS390" i="6"/>
  <c r="BT390" i="6"/>
  <c r="BU390" i="6"/>
  <c r="BV390" i="6"/>
  <c r="BW390" i="6"/>
  <c r="BX390" i="6"/>
  <c r="BY390" i="6"/>
  <c r="BZ390" i="6"/>
  <c r="BR391" i="6"/>
  <c r="BS391" i="6"/>
  <c r="BT391" i="6"/>
  <c r="BU391" i="6"/>
  <c r="BV391" i="6"/>
  <c r="BW391" i="6"/>
  <c r="BX391" i="6"/>
  <c r="BY391" i="6"/>
  <c r="BZ391" i="6"/>
  <c r="BR392" i="6"/>
  <c r="BS392" i="6"/>
  <c r="BT392" i="6"/>
  <c r="BU392" i="6"/>
  <c r="BV392" i="6"/>
  <c r="BW392" i="6"/>
  <c r="BX392" i="6"/>
  <c r="BY392" i="6"/>
  <c r="BZ392" i="6"/>
  <c r="BR393" i="6"/>
  <c r="BS393" i="6"/>
  <c r="BT393" i="6"/>
  <c r="BU393" i="6"/>
  <c r="BV393" i="6"/>
  <c r="BW393" i="6"/>
  <c r="BX393" i="6"/>
  <c r="BY393" i="6"/>
  <c r="BZ393" i="6"/>
  <c r="BR394" i="6"/>
  <c r="BS394" i="6"/>
  <c r="BT394" i="6"/>
  <c r="BU394" i="6"/>
  <c r="BV394" i="6"/>
  <c r="BW394" i="6"/>
  <c r="BX394" i="6"/>
  <c r="BY394" i="6"/>
  <c r="BZ394" i="6"/>
  <c r="BR395" i="6"/>
  <c r="BS395" i="6"/>
  <c r="BT395" i="6"/>
  <c r="BU395" i="6"/>
  <c r="BV395" i="6"/>
  <c r="BW395" i="6"/>
  <c r="BX395" i="6"/>
  <c r="BY395" i="6"/>
  <c r="BZ395" i="6"/>
  <c r="BR396" i="6"/>
  <c r="BS396" i="6"/>
  <c r="BT396" i="6"/>
  <c r="BU396" i="6"/>
  <c r="BV396" i="6"/>
  <c r="BW396" i="6"/>
  <c r="BX396" i="6"/>
  <c r="BY396" i="6"/>
  <c r="BZ396" i="6"/>
  <c r="BR397" i="6"/>
  <c r="BS397" i="6"/>
  <c r="BT397" i="6"/>
  <c r="BU397" i="6"/>
  <c r="BV397" i="6"/>
  <c r="BW397" i="6"/>
  <c r="BX397" i="6"/>
  <c r="BY397" i="6"/>
  <c r="BZ397" i="6"/>
  <c r="BR398" i="6"/>
  <c r="BS398" i="6"/>
  <c r="BT398" i="6"/>
  <c r="BU398" i="6"/>
  <c r="BV398" i="6"/>
  <c r="BW398" i="6"/>
  <c r="BX398" i="6"/>
  <c r="BY398" i="6"/>
  <c r="BZ398" i="6"/>
  <c r="BR399" i="6"/>
  <c r="BS399" i="6"/>
  <c r="BT399" i="6"/>
  <c r="BU399" i="6"/>
  <c r="BV399" i="6"/>
  <c r="BW399" i="6"/>
  <c r="BX399" i="6"/>
  <c r="BY399" i="6"/>
  <c r="BZ399" i="6"/>
  <c r="BR400" i="6"/>
  <c r="BS400" i="6"/>
  <c r="BT400" i="6"/>
  <c r="BU400" i="6"/>
  <c r="BV400" i="6"/>
  <c r="BW400" i="6"/>
  <c r="BX400" i="6"/>
  <c r="BY400" i="6"/>
  <c r="BZ400" i="6"/>
  <c r="BR401" i="6"/>
  <c r="BS401" i="6"/>
  <c r="BT401" i="6"/>
  <c r="BU401" i="6"/>
  <c r="BV401" i="6"/>
  <c r="BW401" i="6"/>
  <c r="BX401" i="6"/>
  <c r="BY401" i="6"/>
  <c r="BZ401" i="6"/>
  <c r="BR402" i="6"/>
  <c r="BS402" i="6"/>
  <c r="BT402" i="6"/>
  <c r="BU402" i="6"/>
  <c r="BV402" i="6"/>
  <c r="BW402" i="6"/>
  <c r="BX402" i="6"/>
  <c r="BY402" i="6"/>
  <c r="BZ402" i="6"/>
  <c r="BR403" i="6"/>
  <c r="BS403" i="6"/>
  <c r="BT403" i="6"/>
  <c r="BU403" i="6"/>
  <c r="BV403" i="6"/>
  <c r="BW403" i="6"/>
  <c r="BX403" i="6"/>
  <c r="BY403" i="6"/>
  <c r="BZ403" i="6"/>
  <c r="BR404" i="6"/>
  <c r="BS404" i="6"/>
  <c r="BT404" i="6"/>
  <c r="BU404" i="6"/>
  <c r="BV404" i="6"/>
  <c r="BW404" i="6"/>
  <c r="BX404" i="6"/>
  <c r="BY404" i="6"/>
  <c r="BZ404" i="6"/>
  <c r="BR405" i="6"/>
  <c r="BS405" i="6"/>
  <c r="BT405" i="6"/>
  <c r="BU405" i="6"/>
  <c r="BV405" i="6"/>
  <c r="BW405" i="6"/>
  <c r="BX405" i="6"/>
  <c r="BY405" i="6"/>
  <c r="BZ405" i="6"/>
  <c r="BR406" i="6"/>
  <c r="BS406" i="6"/>
  <c r="BT406" i="6"/>
  <c r="BU406" i="6"/>
  <c r="BV406" i="6"/>
  <c r="BW406" i="6"/>
  <c r="BX406" i="6"/>
  <c r="BY406" i="6"/>
  <c r="BZ406" i="6"/>
  <c r="BR407" i="6"/>
  <c r="BS407" i="6"/>
  <c r="BT407" i="6"/>
  <c r="BU407" i="6"/>
  <c r="BV407" i="6"/>
  <c r="BW407" i="6"/>
  <c r="BX407" i="6"/>
  <c r="BY407" i="6"/>
  <c r="BZ407" i="6"/>
  <c r="BR408" i="6"/>
  <c r="BS408" i="6"/>
  <c r="BT408" i="6"/>
  <c r="BU408" i="6"/>
  <c r="BV408" i="6"/>
  <c r="BW408" i="6"/>
  <c r="BX408" i="6"/>
  <c r="BY408" i="6"/>
  <c r="BZ408" i="6"/>
  <c r="BR409" i="6"/>
  <c r="BS409" i="6"/>
  <c r="BT409" i="6"/>
  <c r="BU409" i="6"/>
  <c r="BV409" i="6"/>
  <c r="BW409" i="6"/>
  <c r="BX409" i="6"/>
  <c r="BY409" i="6"/>
  <c r="BZ409" i="6"/>
  <c r="BR410" i="6"/>
  <c r="BS410" i="6"/>
  <c r="BT410" i="6"/>
  <c r="BU410" i="6"/>
  <c r="BV410" i="6"/>
  <c r="BW410" i="6"/>
  <c r="BX410" i="6"/>
  <c r="BY410" i="6"/>
  <c r="BZ410" i="6"/>
  <c r="BR411" i="6"/>
  <c r="BS411" i="6"/>
  <c r="BT411" i="6"/>
  <c r="BU411" i="6"/>
  <c r="BV411" i="6"/>
  <c r="BW411" i="6"/>
  <c r="BX411" i="6"/>
  <c r="BY411" i="6"/>
  <c r="BZ411" i="6"/>
  <c r="BR412" i="6"/>
  <c r="BS412" i="6"/>
  <c r="BT412" i="6"/>
  <c r="BU412" i="6"/>
  <c r="BV412" i="6"/>
  <c r="BW412" i="6"/>
  <c r="BX412" i="6"/>
  <c r="BY412" i="6"/>
  <c r="BZ412" i="6"/>
  <c r="BR413" i="6"/>
  <c r="BS413" i="6"/>
  <c r="BT413" i="6"/>
  <c r="BU413" i="6"/>
  <c r="BV413" i="6"/>
  <c r="BW413" i="6"/>
  <c r="BX413" i="6"/>
  <c r="BY413" i="6"/>
  <c r="BZ413" i="6"/>
  <c r="BR414" i="6"/>
  <c r="BS414" i="6"/>
  <c r="BT414" i="6"/>
  <c r="BU414" i="6"/>
  <c r="BV414" i="6"/>
  <c r="BW414" i="6"/>
  <c r="BX414" i="6"/>
  <c r="BY414" i="6"/>
  <c r="BZ414" i="6"/>
  <c r="BR415" i="6"/>
  <c r="BS415" i="6"/>
  <c r="BT415" i="6"/>
  <c r="BU415" i="6"/>
  <c r="BV415" i="6"/>
  <c r="BW415" i="6"/>
  <c r="BX415" i="6"/>
  <c r="BY415" i="6"/>
  <c r="BZ415" i="6"/>
  <c r="BR426" i="6"/>
  <c r="BS426" i="6"/>
  <c r="BT426" i="6"/>
  <c r="BU426" i="6"/>
  <c r="BV426" i="6"/>
  <c r="BW426" i="6"/>
  <c r="BX426" i="6"/>
  <c r="BY426" i="6"/>
  <c r="BZ426" i="6"/>
  <c r="BR427" i="6"/>
  <c r="BS427" i="6"/>
  <c r="BT427" i="6"/>
  <c r="BU427" i="6"/>
  <c r="BV427" i="6"/>
  <c r="BW427" i="6"/>
  <c r="BX427" i="6"/>
  <c r="BY427" i="6"/>
  <c r="BZ427" i="6"/>
  <c r="BR428" i="6"/>
  <c r="BS428" i="6"/>
  <c r="BT428" i="6"/>
  <c r="BU428" i="6"/>
  <c r="BV428" i="6"/>
  <c r="BW428" i="6"/>
  <c r="BX428" i="6"/>
  <c r="BY428" i="6"/>
  <c r="BZ428" i="6"/>
  <c r="BR429" i="6"/>
  <c r="BS429" i="6"/>
  <c r="BT429" i="6"/>
  <c r="BU429" i="6"/>
  <c r="BV429" i="6"/>
  <c r="BW429" i="6"/>
  <c r="BX429" i="6"/>
  <c r="BY429" i="6"/>
  <c r="BZ429" i="6"/>
  <c r="BR440" i="6"/>
  <c r="BS440" i="6"/>
  <c r="BT440" i="6"/>
  <c r="BU440" i="6"/>
  <c r="BV440" i="6"/>
  <c r="BW440" i="6"/>
  <c r="BX440" i="6"/>
  <c r="BY440" i="6"/>
  <c r="BZ440" i="6"/>
  <c r="BR441" i="6"/>
  <c r="BS441" i="6"/>
  <c r="BT441" i="6"/>
  <c r="BU441" i="6"/>
  <c r="BV441" i="6"/>
  <c r="BW441" i="6"/>
  <c r="BX441" i="6"/>
  <c r="BY441" i="6"/>
  <c r="BZ441" i="6"/>
  <c r="BR443" i="6"/>
  <c r="BS443" i="6"/>
  <c r="BT443" i="6"/>
  <c r="BU443" i="6"/>
  <c r="BV443" i="6"/>
  <c r="BW443" i="6"/>
  <c r="BX443" i="6"/>
  <c r="BY443" i="6"/>
  <c r="BZ443" i="6"/>
  <c r="BR444" i="6"/>
  <c r="BS444" i="6"/>
  <c r="BT444" i="6"/>
  <c r="BU444" i="6"/>
  <c r="BV444" i="6"/>
  <c r="BW444" i="6"/>
  <c r="BX444" i="6"/>
  <c r="BY444" i="6"/>
  <c r="BZ444" i="6"/>
  <c r="BR445" i="6"/>
  <c r="BS445" i="6"/>
  <c r="BT445" i="6"/>
  <c r="BU445" i="6"/>
  <c r="BV445" i="6"/>
  <c r="BW445" i="6"/>
  <c r="BX445" i="6"/>
  <c r="BY445" i="6"/>
  <c r="BZ445" i="6"/>
  <c r="BR454" i="6"/>
  <c r="BS454" i="6"/>
  <c r="BT454" i="6"/>
  <c r="BU454" i="6"/>
  <c r="BV454" i="6"/>
  <c r="BW454" i="6"/>
  <c r="BX454" i="6"/>
  <c r="BY454" i="6"/>
  <c r="BZ454" i="6"/>
  <c r="BR455" i="6"/>
  <c r="BS455" i="6"/>
  <c r="BT455" i="6"/>
  <c r="BU455" i="6"/>
  <c r="BV455" i="6"/>
  <c r="BW455" i="6"/>
  <c r="BX455" i="6"/>
  <c r="BY455" i="6"/>
  <c r="BZ455" i="6"/>
  <c r="BR456" i="6"/>
  <c r="BS456" i="6"/>
  <c r="BT456" i="6"/>
  <c r="BU456" i="6"/>
  <c r="BV456" i="6"/>
  <c r="BW456" i="6"/>
  <c r="BX456" i="6"/>
  <c r="BY456" i="6"/>
  <c r="BZ456" i="6"/>
  <c r="BR467" i="6"/>
  <c r="BS467" i="6"/>
  <c r="BT467" i="6"/>
  <c r="BU467" i="6"/>
  <c r="BV467" i="6"/>
  <c r="BW467" i="6"/>
  <c r="BX467" i="6"/>
  <c r="BY467" i="6"/>
  <c r="BZ467" i="6"/>
  <c r="BR468" i="6"/>
  <c r="BS468" i="6"/>
  <c r="BT468" i="6"/>
  <c r="BU468" i="6"/>
  <c r="BV468" i="6"/>
  <c r="BW468" i="6"/>
  <c r="BX468" i="6"/>
  <c r="BY468" i="6"/>
  <c r="BZ468" i="6"/>
  <c r="BR469" i="6"/>
  <c r="BS469" i="6"/>
  <c r="BT469" i="6"/>
  <c r="BU469" i="6"/>
  <c r="BV469" i="6"/>
  <c r="BW469" i="6"/>
  <c r="BX469" i="6"/>
  <c r="BY469" i="6"/>
  <c r="BZ469" i="6"/>
  <c r="BR470" i="6"/>
  <c r="BS470" i="6"/>
  <c r="BT470" i="6"/>
  <c r="BU470" i="6"/>
  <c r="BV470" i="6"/>
  <c r="BW470" i="6"/>
  <c r="BX470" i="6"/>
  <c r="BY470" i="6"/>
  <c r="BZ470" i="6"/>
  <c r="BR471" i="6"/>
  <c r="BS471" i="6"/>
  <c r="BT471" i="6"/>
  <c r="BU471" i="6"/>
  <c r="BV471" i="6"/>
  <c r="BW471" i="6"/>
  <c r="BX471" i="6"/>
  <c r="BY471" i="6"/>
  <c r="BZ471" i="6"/>
  <c r="BR472" i="6"/>
  <c r="BS472" i="6"/>
  <c r="BT472" i="6"/>
  <c r="BU472" i="6"/>
  <c r="BV472" i="6"/>
  <c r="BW472" i="6"/>
  <c r="BX472" i="6"/>
  <c r="BY472" i="6"/>
  <c r="BZ472" i="6"/>
  <c r="BR473" i="6"/>
  <c r="BS473" i="6"/>
  <c r="BT473" i="6"/>
  <c r="BU473" i="6"/>
  <c r="BV473" i="6"/>
  <c r="BW473" i="6"/>
  <c r="BX473" i="6"/>
  <c r="BY473" i="6"/>
  <c r="BZ473" i="6"/>
  <c r="BR474" i="6"/>
  <c r="BS474" i="6"/>
  <c r="BT474" i="6"/>
  <c r="BU474" i="6"/>
  <c r="BV474" i="6"/>
  <c r="BW474" i="6"/>
  <c r="BX474" i="6"/>
  <c r="BY474" i="6"/>
  <c r="BZ474" i="6"/>
  <c r="BR475" i="6"/>
  <c r="BS475" i="6"/>
  <c r="BT475" i="6"/>
  <c r="BU475" i="6"/>
  <c r="BV475" i="6"/>
  <c r="BW475" i="6"/>
  <c r="BX475" i="6"/>
  <c r="BY475" i="6"/>
  <c r="BZ475" i="6"/>
  <c r="BR476" i="6"/>
  <c r="BS476" i="6"/>
  <c r="BT476" i="6"/>
  <c r="BU476" i="6"/>
  <c r="BV476" i="6"/>
  <c r="BW476" i="6"/>
  <c r="BX476" i="6"/>
  <c r="BY476" i="6"/>
  <c r="BZ476" i="6"/>
  <c r="BR477" i="6"/>
  <c r="BS477" i="6"/>
  <c r="BT477" i="6"/>
  <c r="BU477" i="6"/>
  <c r="BV477" i="6"/>
  <c r="BW477" i="6"/>
  <c r="BX477" i="6"/>
  <c r="BY477" i="6"/>
  <c r="BZ477" i="6"/>
  <c r="BR478" i="6"/>
  <c r="BS478" i="6"/>
  <c r="BT478" i="6"/>
  <c r="BU478" i="6"/>
  <c r="BV478" i="6"/>
  <c r="BW478" i="6"/>
  <c r="BX478" i="6"/>
  <c r="BY478" i="6"/>
  <c r="BZ478" i="6"/>
  <c r="BR479" i="6"/>
  <c r="BS479" i="6"/>
  <c r="BT479" i="6"/>
  <c r="BU479" i="6"/>
  <c r="BV479" i="6"/>
  <c r="BW479" i="6"/>
  <c r="BX479" i="6"/>
  <c r="BY479" i="6"/>
  <c r="BZ479" i="6"/>
  <c r="BR480" i="6"/>
  <c r="BS480" i="6"/>
  <c r="BT480" i="6"/>
  <c r="BU480" i="6"/>
  <c r="BV480" i="6"/>
  <c r="BW480" i="6"/>
  <c r="BX480" i="6"/>
  <c r="BY480" i="6"/>
  <c r="BZ480" i="6"/>
  <c r="BR481" i="6"/>
  <c r="BS481" i="6"/>
  <c r="BT481" i="6"/>
  <c r="BU481" i="6"/>
  <c r="BV481" i="6"/>
  <c r="BW481" i="6"/>
  <c r="BX481" i="6"/>
  <c r="BY481" i="6"/>
  <c r="BZ481" i="6"/>
  <c r="BR482" i="6"/>
  <c r="BS482" i="6"/>
  <c r="BT482" i="6"/>
  <c r="BU482" i="6"/>
  <c r="BV482" i="6"/>
  <c r="BW482" i="6"/>
  <c r="BX482" i="6"/>
  <c r="BY482" i="6"/>
  <c r="BZ482" i="6"/>
  <c r="BR483" i="6"/>
  <c r="BS483" i="6"/>
  <c r="BT483" i="6"/>
  <c r="BU483" i="6"/>
  <c r="BV483" i="6"/>
  <c r="BW483" i="6"/>
  <c r="BX483" i="6"/>
  <c r="BY483" i="6"/>
  <c r="BZ483" i="6"/>
  <c r="BR484" i="6"/>
  <c r="BS484" i="6"/>
  <c r="BT484" i="6"/>
  <c r="BU484" i="6"/>
  <c r="BV484" i="6"/>
  <c r="BW484" i="6"/>
  <c r="BX484" i="6"/>
  <c r="BY484" i="6"/>
  <c r="BZ484" i="6"/>
  <c r="BR485" i="6"/>
  <c r="BS485" i="6"/>
  <c r="BT485" i="6"/>
  <c r="BU485" i="6"/>
  <c r="BV485" i="6"/>
  <c r="BW485" i="6"/>
  <c r="BX485" i="6"/>
  <c r="BY485" i="6"/>
  <c r="BZ485" i="6"/>
  <c r="BR486" i="6"/>
  <c r="BS486" i="6"/>
  <c r="BT486" i="6"/>
  <c r="BU486" i="6"/>
  <c r="BV486" i="6"/>
  <c r="BW486" i="6"/>
  <c r="BX486" i="6"/>
  <c r="BY486" i="6"/>
  <c r="BZ486" i="6"/>
  <c r="BR487" i="6"/>
  <c r="BS487" i="6"/>
  <c r="BT487" i="6"/>
  <c r="BU487" i="6"/>
  <c r="BV487" i="6"/>
  <c r="BW487" i="6"/>
  <c r="BX487" i="6"/>
  <c r="BY487" i="6"/>
  <c r="BZ487" i="6"/>
  <c r="BR488" i="6"/>
  <c r="BS488" i="6"/>
  <c r="BT488" i="6"/>
  <c r="BU488" i="6"/>
  <c r="BV488" i="6"/>
  <c r="BW488" i="6"/>
  <c r="BX488" i="6"/>
  <c r="BY488" i="6"/>
  <c r="BZ488" i="6"/>
  <c r="BR489" i="6"/>
  <c r="BS489" i="6"/>
  <c r="BT489" i="6"/>
  <c r="BU489" i="6"/>
  <c r="BV489" i="6"/>
  <c r="BW489" i="6"/>
  <c r="BX489" i="6"/>
  <c r="BY489" i="6"/>
  <c r="BZ489" i="6"/>
  <c r="BR490" i="6"/>
  <c r="BS490" i="6"/>
  <c r="BT490" i="6"/>
  <c r="BU490" i="6"/>
  <c r="BV490" i="6"/>
  <c r="BW490" i="6"/>
  <c r="BX490" i="6"/>
  <c r="BY490" i="6"/>
  <c r="BZ490" i="6"/>
  <c r="BR491" i="6"/>
  <c r="BS491" i="6"/>
  <c r="BT491" i="6"/>
  <c r="BU491" i="6"/>
  <c r="BV491" i="6"/>
  <c r="BW491" i="6"/>
  <c r="BX491" i="6"/>
  <c r="BY491" i="6"/>
  <c r="BZ491" i="6"/>
  <c r="BR492" i="6"/>
  <c r="BS492" i="6"/>
  <c r="BT492" i="6"/>
  <c r="BU492" i="6"/>
  <c r="BV492" i="6"/>
  <c r="BW492" i="6"/>
  <c r="BX492" i="6"/>
  <c r="BY492" i="6"/>
  <c r="BZ492" i="6"/>
  <c r="BR493" i="6"/>
  <c r="BS493" i="6"/>
  <c r="BT493" i="6"/>
  <c r="BU493" i="6"/>
  <c r="BV493" i="6"/>
  <c r="BW493" i="6"/>
  <c r="BX493" i="6"/>
  <c r="BY493" i="6"/>
  <c r="BZ493" i="6"/>
  <c r="BR494" i="6"/>
  <c r="BS494" i="6"/>
  <c r="BT494" i="6"/>
  <c r="BU494" i="6"/>
  <c r="BV494" i="6"/>
  <c r="BW494" i="6"/>
  <c r="BX494" i="6"/>
  <c r="BY494" i="6"/>
  <c r="BZ494" i="6"/>
  <c r="BR495" i="6"/>
  <c r="BS495" i="6"/>
  <c r="BT495" i="6"/>
  <c r="BU495" i="6"/>
  <c r="BV495" i="6"/>
  <c r="BW495" i="6"/>
  <c r="BX495" i="6"/>
  <c r="BY495" i="6"/>
  <c r="BZ495" i="6"/>
  <c r="BR496" i="6"/>
  <c r="BS496" i="6"/>
  <c r="BT496" i="6"/>
  <c r="BU496" i="6"/>
  <c r="BV496" i="6"/>
  <c r="BW496" i="6"/>
  <c r="BX496" i="6"/>
  <c r="BY496" i="6"/>
  <c r="BZ496" i="6"/>
  <c r="BR497" i="6"/>
  <c r="BS497" i="6"/>
  <c r="BT497" i="6"/>
  <c r="BU497" i="6"/>
  <c r="BV497" i="6"/>
  <c r="BW497" i="6"/>
  <c r="BX497" i="6"/>
  <c r="BY497" i="6"/>
  <c r="BZ497" i="6"/>
  <c r="BR498" i="6"/>
  <c r="BS498" i="6"/>
  <c r="BT498" i="6"/>
  <c r="BU498" i="6"/>
  <c r="BV498" i="6"/>
  <c r="BW498" i="6"/>
  <c r="BX498" i="6"/>
  <c r="BY498" i="6"/>
  <c r="BZ498" i="6"/>
  <c r="BR499" i="6"/>
  <c r="BS499" i="6"/>
  <c r="BT499" i="6"/>
  <c r="BU499" i="6"/>
  <c r="BV499" i="6"/>
  <c r="BW499" i="6"/>
  <c r="BX499" i="6"/>
  <c r="BY499" i="6"/>
  <c r="BZ499" i="6"/>
  <c r="BR500" i="6"/>
  <c r="BS500" i="6"/>
  <c r="BT500" i="6"/>
  <c r="BU500" i="6"/>
  <c r="BV500" i="6"/>
  <c r="BW500" i="6"/>
  <c r="BX500" i="6"/>
  <c r="BY500" i="6"/>
  <c r="BZ500" i="6"/>
  <c r="BR501" i="6"/>
  <c r="BS501" i="6"/>
  <c r="BT501" i="6"/>
  <c r="BU501" i="6"/>
  <c r="BV501" i="6"/>
  <c r="BW501" i="6"/>
  <c r="BX501" i="6"/>
  <c r="BY501" i="6"/>
  <c r="BZ501" i="6"/>
  <c r="BR502" i="6"/>
  <c r="BS502" i="6"/>
  <c r="BT502" i="6"/>
  <c r="BU502" i="6"/>
  <c r="BV502" i="6"/>
  <c r="BW502" i="6"/>
  <c r="BX502" i="6"/>
  <c r="BY502" i="6"/>
  <c r="BZ502" i="6"/>
  <c r="BR503" i="6"/>
  <c r="BS503" i="6"/>
  <c r="BT503" i="6"/>
  <c r="BU503" i="6"/>
  <c r="BV503" i="6"/>
  <c r="BW503" i="6"/>
  <c r="BX503" i="6"/>
  <c r="BY503" i="6"/>
  <c r="BZ503" i="6"/>
  <c r="BR504" i="6"/>
  <c r="BS504" i="6"/>
  <c r="BT504" i="6"/>
  <c r="BU504" i="6"/>
  <c r="BV504" i="6"/>
  <c r="BW504" i="6"/>
  <c r="BX504" i="6"/>
  <c r="BY504" i="6"/>
  <c r="BZ504" i="6"/>
  <c r="BR505" i="6"/>
  <c r="BS505" i="6"/>
  <c r="BT505" i="6"/>
  <c r="BU505" i="6"/>
  <c r="BV505" i="6"/>
  <c r="BW505" i="6"/>
  <c r="BX505" i="6"/>
  <c r="BY505" i="6"/>
  <c r="BZ505" i="6"/>
  <c r="BR506" i="6"/>
  <c r="BS506" i="6"/>
  <c r="BT506" i="6"/>
  <c r="BU506" i="6"/>
  <c r="BV506" i="6"/>
  <c r="BW506" i="6"/>
  <c r="BX506" i="6"/>
  <c r="BY506" i="6"/>
  <c r="BZ506" i="6"/>
  <c r="BR507" i="6"/>
  <c r="BS507" i="6"/>
  <c r="BT507" i="6"/>
  <c r="BU507" i="6"/>
  <c r="BV507" i="6"/>
  <c r="BW507" i="6"/>
  <c r="BX507" i="6"/>
  <c r="BY507" i="6"/>
  <c r="BZ507" i="6"/>
  <c r="BR508" i="6"/>
  <c r="BS508" i="6"/>
  <c r="BT508" i="6"/>
  <c r="BU508" i="6"/>
  <c r="BV508" i="6"/>
  <c r="BW508" i="6"/>
  <c r="BX508" i="6"/>
  <c r="BY508" i="6"/>
  <c r="BZ508" i="6"/>
  <c r="BR509" i="6"/>
  <c r="BS509" i="6"/>
  <c r="BT509" i="6"/>
  <c r="BU509" i="6"/>
  <c r="BV509" i="6"/>
  <c r="BW509" i="6"/>
  <c r="BX509" i="6"/>
  <c r="BY509" i="6"/>
  <c r="BZ509" i="6"/>
  <c r="BR510" i="6"/>
  <c r="BS510" i="6"/>
  <c r="BT510" i="6"/>
  <c r="BU510" i="6"/>
  <c r="BV510" i="6"/>
  <c r="BW510" i="6"/>
  <c r="BX510" i="6"/>
  <c r="BY510" i="6"/>
  <c r="BZ510" i="6"/>
  <c r="BR511" i="6"/>
  <c r="BS511" i="6"/>
  <c r="BT511" i="6"/>
  <c r="BU511" i="6"/>
  <c r="BV511" i="6"/>
  <c r="BW511" i="6"/>
  <c r="BX511" i="6"/>
  <c r="BY511" i="6"/>
  <c r="BZ511" i="6"/>
  <c r="BR512" i="6"/>
  <c r="BS512" i="6"/>
  <c r="BT512" i="6"/>
  <c r="BU512" i="6"/>
  <c r="BV512" i="6"/>
  <c r="BW512" i="6"/>
  <c r="BX512" i="6"/>
  <c r="BY512" i="6"/>
  <c r="BZ512" i="6"/>
  <c r="BR513" i="6"/>
  <c r="BS513" i="6"/>
  <c r="BT513" i="6"/>
  <c r="BU513" i="6"/>
  <c r="BV513" i="6"/>
  <c r="BW513" i="6"/>
  <c r="BX513" i="6"/>
  <c r="BY513" i="6"/>
  <c r="BZ513" i="6"/>
  <c r="BR514" i="6"/>
  <c r="BS514" i="6"/>
  <c r="BT514" i="6"/>
  <c r="BU514" i="6"/>
  <c r="BV514" i="6"/>
  <c r="BW514" i="6"/>
  <c r="BX514" i="6"/>
  <c r="BY514" i="6"/>
  <c r="BZ514" i="6"/>
  <c r="BR515" i="6"/>
  <c r="BS515" i="6"/>
  <c r="BT515" i="6"/>
  <c r="BU515" i="6"/>
  <c r="BV515" i="6"/>
  <c r="BW515" i="6"/>
  <c r="BX515" i="6"/>
  <c r="BY515" i="6"/>
  <c r="BZ515" i="6"/>
  <c r="BR516" i="6"/>
  <c r="BS516" i="6"/>
  <c r="BT516" i="6"/>
  <c r="BU516" i="6"/>
  <c r="BV516" i="6"/>
  <c r="BW516" i="6"/>
  <c r="BX516" i="6"/>
  <c r="BY516" i="6"/>
  <c r="BZ516" i="6"/>
  <c r="BR517" i="6"/>
  <c r="BS517" i="6"/>
  <c r="BT517" i="6"/>
  <c r="BU517" i="6"/>
  <c r="BV517" i="6"/>
  <c r="BW517" i="6"/>
  <c r="BX517" i="6"/>
  <c r="BY517" i="6"/>
  <c r="BZ517" i="6"/>
  <c r="BR518" i="6"/>
  <c r="BS518" i="6"/>
  <c r="BT518" i="6"/>
  <c r="BU518" i="6"/>
  <c r="BV518" i="6"/>
  <c r="BW518" i="6"/>
  <c r="BX518" i="6"/>
  <c r="BY518" i="6"/>
  <c r="BZ518" i="6"/>
  <c r="BR519" i="6"/>
  <c r="BS519" i="6"/>
  <c r="BT519" i="6"/>
  <c r="BU519" i="6"/>
  <c r="BV519" i="6"/>
  <c r="BW519" i="6"/>
  <c r="BX519" i="6"/>
  <c r="BY519" i="6"/>
  <c r="BZ519" i="6"/>
  <c r="BR520" i="6"/>
  <c r="BS520" i="6"/>
  <c r="BT520" i="6"/>
  <c r="BU520" i="6"/>
  <c r="BV520" i="6"/>
  <c r="BW520" i="6"/>
  <c r="BX520" i="6"/>
  <c r="BY520" i="6"/>
  <c r="BZ520" i="6"/>
  <c r="BR521" i="6"/>
  <c r="BS521" i="6"/>
  <c r="BT521" i="6"/>
  <c r="BU521" i="6"/>
  <c r="BV521" i="6"/>
  <c r="BW521" i="6"/>
  <c r="BX521" i="6"/>
  <c r="BY521" i="6"/>
  <c r="BZ521" i="6"/>
  <c r="BR522" i="6"/>
  <c r="BS522" i="6"/>
  <c r="BT522" i="6"/>
  <c r="BU522" i="6"/>
  <c r="BV522" i="6"/>
  <c r="BW522" i="6"/>
  <c r="BX522" i="6"/>
  <c r="BY522" i="6"/>
  <c r="BZ522" i="6"/>
  <c r="BR523" i="6"/>
  <c r="BS523" i="6"/>
  <c r="BT523" i="6"/>
  <c r="BU523" i="6"/>
  <c r="BV523" i="6"/>
  <c r="BW523" i="6"/>
  <c r="BX523" i="6"/>
  <c r="BY523" i="6"/>
  <c r="BZ523" i="6"/>
  <c r="BR524" i="6"/>
  <c r="BS524" i="6"/>
  <c r="BT524" i="6"/>
  <c r="BU524" i="6"/>
  <c r="BV524" i="6"/>
  <c r="BW524" i="6"/>
  <c r="BX524" i="6"/>
  <c r="BY524" i="6"/>
  <c r="BZ524" i="6"/>
  <c r="BR525" i="6"/>
  <c r="BS525" i="6"/>
  <c r="BT525" i="6"/>
  <c r="BU525" i="6"/>
  <c r="BV525" i="6"/>
  <c r="BW525" i="6"/>
  <c r="BX525" i="6"/>
  <c r="BY525" i="6"/>
  <c r="BZ525" i="6"/>
  <c r="BR526" i="6"/>
  <c r="BS526" i="6"/>
  <c r="BT526" i="6"/>
  <c r="BU526" i="6"/>
  <c r="BV526" i="6"/>
  <c r="BW526" i="6"/>
  <c r="BX526" i="6"/>
  <c r="BY526" i="6"/>
  <c r="BZ526" i="6"/>
  <c r="BR527" i="6"/>
  <c r="BS527" i="6"/>
  <c r="BT527" i="6"/>
  <c r="BU527" i="6"/>
  <c r="BV527" i="6"/>
  <c r="BW527" i="6"/>
  <c r="BX527" i="6"/>
  <c r="BY527" i="6"/>
  <c r="BZ527" i="6"/>
  <c r="BR528" i="6"/>
  <c r="BS528" i="6"/>
  <c r="BT528" i="6"/>
  <c r="BU528" i="6"/>
  <c r="BV528" i="6"/>
  <c r="BW528" i="6"/>
  <c r="BX528" i="6"/>
  <c r="BY528" i="6"/>
  <c r="BZ528" i="6"/>
  <c r="BR529" i="6"/>
  <c r="BS529" i="6"/>
  <c r="BT529" i="6"/>
  <c r="BU529" i="6"/>
  <c r="BV529" i="6"/>
  <c r="BW529" i="6"/>
  <c r="BX529" i="6"/>
  <c r="BY529" i="6"/>
  <c r="BZ529" i="6"/>
  <c r="BR530" i="6"/>
  <c r="BS530" i="6"/>
  <c r="BT530" i="6"/>
  <c r="BU530" i="6"/>
  <c r="BV530" i="6"/>
  <c r="BW530" i="6"/>
  <c r="BX530" i="6"/>
  <c r="BY530" i="6"/>
  <c r="BZ530" i="6"/>
  <c r="BR531" i="6"/>
  <c r="BS531" i="6"/>
  <c r="BT531" i="6"/>
  <c r="BU531" i="6"/>
  <c r="BV531" i="6"/>
  <c r="BW531" i="6"/>
  <c r="BX531" i="6"/>
  <c r="BY531" i="6"/>
  <c r="BZ531" i="6"/>
  <c r="BR532" i="6"/>
  <c r="BS532" i="6"/>
  <c r="BT532" i="6"/>
  <c r="BU532" i="6"/>
  <c r="BV532" i="6"/>
  <c r="BW532" i="6"/>
  <c r="BX532" i="6"/>
  <c r="BY532" i="6"/>
  <c r="BZ532" i="6"/>
  <c r="BR533" i="6"/>
  <c r="BS533" i="6"/>
  <c r="BT533" i="6"/>
  <c r="BU533" i="6"/>
  <c r="BV533" i="6"/>
  <c r="BW533" i="6"/>
  <c r="BX533" i="6"/>
  <c r="BY533" i="6"/>
  <c r="BZ533" i="6"/>
  <c r="BR534" i="6"/>
  <c r="BS534" i="6"/>
  <c r="BT534" i="6"/>
  <c r="BU534" i="6"/>
  <c r="BV534" i="6"/>
  <c r="BW534" i="6"/>
  <c r="BX534" i="6"/>
  <c r="BY534" i="6"/>
  <c r="BZ534" i="6"/>
  <c r="BR535" i="6"/>
  <c r="BS535" i="6"/>
  <c r="BT535" i="6"/>
  <c r="BU535" i="6"/>
  <c r="BV535" i="6"/>
  <c r="BW535" i="6"/>
  <c r="BX535" i="6"/>
  <c r="BY535" i="6"/>
  <c r="BZ535" i="6"/>
  <c r="BR543" i="6"/>
  <c r="BS543" i="6"/>
  <c r="BT543" i="6"/>
  <c r="BU543" i="6"/>
  <c r="BV543" i="6"/>
  <c r="BW543" i="6"/>
  <c r="BX543" i="6"/>
  <c r="BY543" i="6"/>
  <c r="BZ543" i="6"/>
  <c r="BR544" i="6"/>
  <c r="BS544" i="6"/>
  <c r="BT544" i="6"/>
  <c r="BU544" i="6"/>
  <c r="BV544" i="6"/>
  <c r="BW544" i="6"/>
  <c r="BX544" i="6"/>
  <c r="BY544" i="6"/>
  <c r="BZ544" i="6"/>
  <c r="BR545" i="6"/>
  <c r="BS545" i="6"/>
  <c r="BT545" i="6"/>
  <c r="BU545" i="6"/>
  <c r="BV545" i="6"/>
  <c r="BW545" i="6"/>
  <c r="BX545" i="6"/>
  <c r="BY545" i="6"/>
  <c r="BZ545" i="6"/>
  <c r="BR546" i="6"/>
  <c r="BS546" i="6"/>
  <c r="BT546" i="6"/>
  <c r="BU546" i="6"/>
  <c r="BV546" i="6"/>
  <c r="BW546" i="6"/>
  <c r="BX546" i="6"/>
  <c r="BY546" i="6"/>
  <c r="BZ546" i="6"/>
  <c r="BR547" i="6"/>
  <c r="BS547" i="6"/>
  <c r="BT547" i="6"/>
  <c r="BU547" i="6"/>
  <c r="BV547" i="6"/>
  <c r="BW547" i="6"/>
  <c r="BX547" i="6"/>
  <c r="BY547" i="6"/>
  <c r="BZ547" i="6"/>
  <c r="BR548" i="6"/>
  <c r="BS548" i="6"/>
  <c r="BT548" i="6"/>
  <c r="BU548" i="6"/>
  <c r="BV548" i="6"/>
  <c r="BW548" i="6"/>
  <c r="BX548" i="6"/>
  <c r="BY548" i="6"/>
  <c r="BZ548" i="6"/>
  <c r="BR549" i="6"/>
  <c r="BS549" i="6"/>
  <c r="BT549" i="6"/>
  <c r="BU549" i="6"/>
  <c r="BV549" i="6"/>
  <c r="BW549" i="6"/>
  <c r="BX549" i="6"/>
  <c r="BY549" i="6"/>
  <c r="BZ549" i="6"/>
  <c r="BR550" i="6"/>
  <c r="BS550" i="6"/>
  <c r="BT550" i="6"/>
  <c r="BU550" i="6"/>
  <c r="BV550" i="6"/>
  <c r="BW550" i="6"/>
  <c r="BX550" i="6"/>
  <c r="BY550" i="6"/>
  <c r="BZ550" i="6"/>
  <c r="BR551" i="6"/>
  <c r="BS551" i="6"/>
  <c r="BT551" i="6"/>
  <c r="BU551" i="6"/>
  <c r="BV551" i="6"/>
  <c r="BW551" i="6"/>
  <c r="BX551" i="6"/>
  <c r="BY551" i="6"/>
  <c r="BZ551" i="6"/>
  <c r="BR552" i="6"/>
  <c r="BS552" i="6"/>
  <c r="BT552" i="6"/>
  <c r="BU552" i="6"/>
  <c r="BV552" i="6"/>
  <c r="BW552" i="6"/>
  <c r="BX552" i="6"/>
  <c r="BY552" i="6"/>
  <c r="BZ552" i="6"/>
  <c r="BR553" i="6"/>
  <c r="BS553" i="6"/>
  <c r="BT553" i="6"/>
  <c r="BU553" i="6"/>
  <c r="BV553" i="6"/>
  <c r="BW553" i="6"/>
  <c r="BX553" i="6"/>
  <c r="BY553" i="6"/>
  <c r="BZ553" i="6"/>
  <c r="BR554" i="6"/>
  <c r="BS554" i="6"/>
  <c r="BT554" i="6"/>
  <c r="BU554" i="6"/>
  <c r="BV554" i="6"/>
  <c r="BW554" i="6"/>
  <c r="BX554" i="6"/>
  <c r="BY554" i="6"/>
  <c r="BZ554" i="6"/>
  <c r="BR555" i="6"/>
  <c r="BS555" i="6"/>
  <c r="BT555" i="6"/>
  <c r="BU555" i="6"/>
  <c r="BV555" i="6"/>
  <c r="BW555" i="6"/>
  <c r="BX555" i="6"/>
  <c r="BY555" i="6"/>
  <c r="BZ555" i="6"/>
  <c r="BR556" i="6"/>
  <c r="BS556" i="6"/>
  <c r="BT556" i="6"/>
  <c r="BU556" i="6"/>
  <c r="BV556" i="6"/>
  <c r="BW556" i="6"/>
  <c r="BX556" i="6"/>
  <c r="BY556" i="6"/>
  <c r="BZ556" i="6"/>
  <c r="BR557" i="6"/>
  <c r="BS557" i="6"/>
  <c r="BT557" i="6"/>
  <c r="BU557" i="6"/>
  <c r="BV557" i="6"/>
  <c r="BW557" i="6"/>
  <c r="BX557" i="6"/>
  <c r="BY557" i="6"/>
  <c r="BZ557" i="6"/>
  <c r="BR558" i="6"/>
  <c r="BS558" i="6"/>
  <c r="BT558" i="6"/>
  <c r="BU558" i="6"/>
  <c r="BV558" i="6"/>
  <c r="BW558" i="6"/>
  <c r="BX558" i="6"/>
  <c r="BY558" i="6"/>
  <c r="BZ558" i="6"/>
  <c r="BR559" i="6"/>
  <c r="BS559" i="6"/>
  <c r="BT559" i="6"/>
  <c r="BU559" i="6"/>
  <c r="BV559" i="6"/>
  <c r="BW559" i="6"/>
  <c r="BX559" i="6"/>
  <c r="BY559" i="6"/>
  <c r="BZ559" i="6"/>
  <c r="BR560" i="6"/>
  <c r="BS560" i="6"/>
  <c r="BT560" i="6"/>
  <c r="BU560" i="6"/>
  <c r="BV560" i="6"/>
  <c r="BW560" i="6"/>
  <c r="BX560" i="6"/>
  <c r="BY560" i="6"/>
  <c r="BZ560" i="6"/>
  <c r="BR561" i="6"/>
  <c r="BS561" i="6"/>
  <c r="BT561" i="6"/>
  <c r="BU561" i="6"/>
  <c r="BV561" i="6"/>
  <c r="BW561" i="6"/>
  <c r="BX561" i="6"/>
  <c r="BY561" i="6"/>
  <c r="BZ561" i="6"/>
  <c r="BR562" i="6"/>
  <c r="BS562" i="6"/>
  <c r="BT562" i="6"/>
  <c r="BU562" i="6"/>
  <c r="BV562" i="6"/>
  <c r="BW562" i="6"/>
  <c r="BX562" i="6"/>
  <c r="BY562" i="6"/>
  <c r="BZ562" i="6"/>
  <c r="BR563" i="6"/>
  <c r="BS563" i="6"/>
  <c r="BT563" i="6"/>
  <c r="BU563" i="6"/>
  <c r="BV563" i="6"/>
  <c r="BW563" i="6"/>
  <c r="BX563" i="6"/>
  <c r="BY563" i="6"/>
  <c r="BZ563" i="6"/>
  <c r="BR564" i="6"/>
  <c r="BS564" i="6"/>
  <c r="BT564" i="6"/>
  <c r="BU564" i="6"/>
  <c r="BV564" i="6"/>
  <c r="BW564" i="6"/>
  <c r="BX564" i="6"/>
  <c r="BY564" i="6"/>
  <c r="BZ564" i="6"/>
  <c r="BR565" i="6"/>
  <c r="BS565" i="6"/>
  <c r="BT565" i="6"/>
  <c r="BU565" i="6"/>
  <c r="BV565" i="6"/>
  <c r="BW565" i="6"/>
  <c r="BX565" i="6"/>
  <c r="BY565" i="6"/>
  <c r="BZ565" i="6"/>
  <c r="BR573" i="6"/>
  <c r="BS573" i="6"/>
  <c r="BT573" i="6"/>
  <c r="BU573" i="6"/>
  <c r="BV573" i="6"/>
  <c r="BW573" i="6"/>
  <c r="BX573" i="6"/>
  <c r="BY573" i="6"/>
  <c r="BZ573" i="6"/>
  <c r="BR574" i="6"/>
  <c r="BS574" i="6"/>
  <c r="BT574" i="6"/>
  <c r="BU574" i="6"/>
  <c r="BV574" i="6"/>
  <c r="BW574" i="6"/>
  <c r="BX574" i="6"/>
  <c r="BY574" i="6"/>
  <c r="BZ574" i="6"/>
  <c r="BR582" i="6"/>
  <c r="BS582" i="6"/>
  <c r="BT582" i="6"/>
  <c r="BU582" i="6"/>
  <c r="BV582" i="6"/>
  <c r="BW582" i="6"/>
  <c r="BX582" i="6"/>
  <c r="BY582" i="6"/>
  <c r="BZ582" i="6"/>
  <c r="BR583" i="6"/>
  <c r="BS583" i="6"/>
  <c r="BT583" i="6"/>
  <c r="BU583" i="6"/>
  <c r="BV583" i="6"/>
  <c r="BW583" i="6"/>
  <c r="BX583" i="6"/>
  <c r="BY583" i="6"/>
  <c r="BZ583" i="6"/>
  <c r="BR584" i="6"/>
  <c r="BS584" i="6"/>
  <c r="BT584" i="6"/>
  <c r="BU584" i="6"/>
  <c r="BV584" i="6"/>
  <c r="BW584" i="6"/>
  <c r="BX584" i="6"/>
  <c r="BY584" i="6"/>
  <c r="BZ584" i="6"/>
  <c r="BR585" i="6"/>
  <c r="BS585" i="6"/>
  <c r="BT585" i="6"/>
  <c r="BU585" i="6"/>
  <c r="BV585" i="6"/>
  <c r="BW585" i="6"/>
  <c r="BX585" i="6"/>
  <c r="BY585" i="6"/>
  <c r="BZ585" i="6"/>
  <c r="BR587" i="6"/>
  <c r="BS587" i="6"/>
  <c r="BT587" i="6"/>
  <c r="BU587" i="6"/>
  <c r="BV587" i="6"/>
  <c r="BW587" i="6"/>
  <c r="BX587" i="6"/>
  <c r="BY587" i="6"/>
  <c r="BZ587" i="6"/>
  <c r="BR588" i="6"/>
  <c r="BS588" i="6"/>
  <c r="BT588" i="6"/>
  <c r="BU588" i="6"/>
  <c r="BV588" i="6"/>
  <c r="BW588" i="6"/>
  <c r="BX588" i="6"/>
  <c r="BY588" i="6"/>
  <c r="BZ588" i="6"/>
  <c r="BR589" i="6"/>
  <c r="BS589" i="6"/>
  <c r="BT589" i="6"/>
  <c r="BU589" i="6"/>
  <c r="BV589" i="6"/>
  <c r="BW589" i="6"/>
  <c r="BX589" i="6"/>
  <c r="BY589" i="6"/>
  <c r="BZ589" i="6"/>
  <c r="BR590" i="6"/>
  <c r="BS590" i="6"/>
  <c r="BT590" i="6"/>
  <c r="BU590" i="6"/>
  <c r="BV590" i="6"/>
  <c r="BW590" i="6"/>
  <c r="BX590" i="6"/>
  <c r="BY590" i="6"/>
  <c r="BZ590" i="6"/>
  <c r="BR591" i="6"/>
  <c r="BS591" i="6"/>
  <c r="BT591" i="6"/>
  <c r="BU591" i="6"/>
  <c r="BV591" i="6"/>
  <c r="BW591" i="6"/>
  <c r="BX591" i="6"/>
  <c r="BY591" i="6"/>
  <c r="BZ591" i="6"/>
  <c r="BR592" i="6"/>
  <c r="BS592" i="6"/>
  <c r="BT592" i="6"/>
  <c r="BU592" i="6"/>
  <c r="BV592" i="6"/>
  <c r="BW592" i="6"/>
  <c r="BX592" i="6"/>
  <c r="BY592" i="6"/>
  <c r="BZ592" i="6"/>
  <c r="BR593" i="6"/>
  <c r="BS593" i="6"/>
  <c r="BT593" i="6"/>
  <c r="BU593" i="6"/>
  <c r="BV593" i="6"/>
  <c r="BW593" i="6"/>
  <c r="BX593" i="6"/>
  <c r="BY593" i="6"/>
  <c r="BZ593" i="6"/>
  <c r="BR594" i="6"/>
  <c r="BS594" i="6"/>
  <c r="BT594" i="6"/>
  <c r="BU594" i="6"/>
  <c r="BV594" i="6"/>
  <c r="BW594" i="6"/>
  <c r="BX594" i="6"/>
  <c r="BY594" i="6"/>
  <c r="BZ594" i="6"/>
  <c r="BR595" i="6"/>
  <c r="BS595" i="6"/>
  <c r="BT595" i="6"/>
  <c r="BU595" i="6"/>
  <c r="BV595" i="6"/>
  <c r="BW595" i="6"/>
  <c r="BX595" i="6"/>
  <c r="BY595" i="6"/>
  <c r="BZ595" i="6"/>
  <c r="BR596" i="6"/>
  <c r="BS596" i="6"/>
  <c r="BT596" i="6"/>
  <c r="BU596" i="6"/>
  <c r="BV596" i="6"/>
  <c r="BW596" i="6"/>
  <c r="BX596" i="6"/>
  <c r="BY596" i="6"/>
  <c r="BZ596" i="6"/>
  <c r="BR597" i="6"/>
  <c r="BS597" i="6"/>
  <c r="BT597" i="6"/>
  <c r="BU597" i="6"/>
  <c r="BV597" i="6"/>
  <c r="BW597" i="6"/>
  <c r="BX597" i="6"/>
  <c r="BY597" i="6"/>
  <c r="BZ597" i="6"/>
  <c r="BR598" i="6"/>
  <c r="BS598" i="6"/>
  <c r="BT598" i="6"/>
  <c r="BU598" i="6"/>
  <c r="BV598" i="6"/>
  <c r="BW598" i="6"/>
  <c r="BX598" i="6"/>
  <c r="BY598" i="6"/>
  <c r="BZ598" i="6"/>
  <c r="BR599" i="6"/>
  <c r="BS599" i="6"/>
  <c r="BT599" i="6"/>
  <c r="BU599" i="6"/>
  <c r="BV599" i="6"/>
  <c r="BW599" i="6"/>
  <c r="BX599" i="6"/>
  <c r="BY599" i="6"/>
  <c r="BZ599" i="6"/>
  <c r="BR600" i="6"/>
  <c r="BS600" i="6"/>
  <c r="BT600" i="6"/>
  <c r="BU600" i="6"/>
  <c r="BV600" i="6"/>
  <c r="BW600" i="6"/>
  <c r="BX600" i="6"/>
  <c r="BY600" i="6"/>
  <c r="BZ600" i="6"/>
  <c r="BR601" i="6"/>
  <c r="BS601" i="6"/>
  <c r="BT601" i="6"/>
  <c r="BU601" i="6"/>
  <c r="BV601" i="6"/>
  <c r="BW601" i="6"/>
  <c r="BX601" i="6"/>
  <c r="BY601" i="6"/>
  <c r="BZ601" i="6"/>
  <c r="BR602" i="6"/>
  <c r="BS602" i="6"/>
  <c r="BT602" i="6"/>
  <c r="BU602" i="6"/>
  <c r="BV602" i="6"/>
  <c r="BW602" i="6"/>
  <c r="BX602" i="6"/>
  <c r="BY602" i="6"/>
  <c r="BZ602" i="6"/>
  <c r="BR603" i="6"/>
  <c r="BS603" i="6"/>
  <c r="BT603" i="6"/>
  <c r="BU603" i="6"/>
  <c r="BV603" i="6"/>
  <c r="BW603" i="6"/>
  <c r="BX603" i="6"/>
  <c r="BY603" i="6"/>
  <c r="BZ603" i="6"/>
  <c r="BR604" i="6"/>
  <c r="BS604" i="6"/>
  <c r="BT604" i="6"/>
  <c r="BU604" i="6"/>
  <c r="BV604" i="6"/>
  <c r="BW604" i="6"/>
  <c r="BX604" i="6"/>
  <c r="BY604" i="6"/>
  <c r="BZ604" i="6"/>
  <c r="BR605" i="6"/>
  <c r="BS605" i="6"/>
  <c r="BT605" i="6"/>
  <c r="BU605" i="6"/>
  <c r="BV605" i="6"/>
  <c r="BW605" i="6"/>
  <c r="BX605" i="6"/>
  <c r="BY605" i="6"/>
  <c r="BZ605" i="6"/>
  <c r="BR606" i="6"/>
  <c r="BS606" i="6"/>
  <c r="BT606" i="6"/>
  <c r="BU606" i="6"/>
  <c r="BV606" i="6"/>
  <c r="BW606" i="6"/>
  <c r="BX606" i="6"/>
  <c r="BY606" i="6"/>
  <c r="BZ606" i="6"/>
  <c r="BR607" i="6"/>
  <c r="BS607" i="6"/>
  <c r="BT607" i="6"/>
  <c r="BU607" i="6"/>
  <c r="BV607" i="6"/>
  <c r="BW607" i="6"/>
  <c r="BX607" i="6"/>
  <c r="BY607" i="6"/>
  <c r="BZ607" i="6"/>
  <c r="BR608" i="6"/>
  <c r="BS608" i="6"/>
  <c r="BT608" i="6"/>
  <c r="BU608" i="6"/>
  <c r="BV608" i="6"/>
  <c r="BW608" i="6"/>
  <c r="BX608" i="6"/>
  <c r="BY608" i="6"/>
  <c r="BZ608" i="6"/>
  <c r="BR609" i="6"/>
  <c r="BS609" i="6"/>
  <c r="BT609" i="6"/>
  <c r="BU609" i="6"/>
  <c r="BV609" i="6"/>
  <c r="BW609" i="6"/>
  <c r="BX609" i="6"/>
  <c r="BY609" i="6"/>
  <c r="BZ609" i="6"/>
  <c r="BR610" i="6"/>
  <c r="BS610" i="6"/>
  <c r="BT610" i="6"/>
  <c r="BU610" i="6"/>
  <c r="BV610" i="6"/>
  <c r="BW610" i="6"/>
  <c r="BX610" i="6"/>
  <c r="BY610" i="6"/>
  <c r="BZ610" i="6"/>
  <c r="BR611" i="6"/>
  <c r="BS611" i="6"/>
  <c r="BT611" i="6"/>
  <c r="BU611" i="6"/>
  <c r="BV611" i="6"/>
  <c r="BW611" i="6"/>
  <c r="BX611" i="6"/>
  <c r="BY611" i="6"/>
  <c r="BZ611" i="6"/>
  <c r="BR612" i="6"/>
  <c r="BS612" i="6"/>
  <c r="BT612" i="6"/>
  <c r="BU612" i="6"/>
  <c r="BV612" i="6"/>
  <c r="BW612" i="6"/>
  <c r="BX612" i="6"/>
  <c r="BY612" i="6"/>
  <c r="BZ612" i="6"/>
  <c r="BR613" i="6"/>
  <c r="BS613" i="6"/>
  <c r="BT613" i="6"/>
  <c r="BU613" i="6"/>
  <c r="BV613" i="6"/>
  <c r="BW613" i="6"/>
  <c r="BX613" i="6"/>
  <c r="BY613" i="6"/>
  <c r="BZ613" i="6"/>
  <c r="BR614" i="6"/>
  <c r="BS614" i="6"/>
  <c r="BT614" i="6"/>
  <c r="BU614" i="6"/>
  <c r="BV614" i="6"/>
  <c r="BW614" i="6"/>
  <c r="BX614" i="6"/>
  <c r="BY614" i="6"/>
  <c r="BZ614" i="6"/>
  <c r="BR615" i="6"/>
  <c r="BS615" i="6"/>
  <c r="BT615" i="6"/>
  <c r="BU615" i="6"/>
  <c r="BV615" i="6"/>
  <c r="BW615" i="6"/>
  <c r="BX615" i="6"/>
  <c r="BY615" i="6"/>
  <c r="BZ615" i="6"/>
  <c r="BR616" i="6"/>
  <c r="BS616" i="6"/>
  <c r="BT616" i="6"/>
  <c r="BU616" i="6"/>
  <c r="BV616" i="6"/>
  <c r="BW616" i="6"/>
  <c r="BX616" i="6"/>
  <c r="BY616" i="6"/>
  <c r="BZ616" i="6"/>
  <c r="BR617" i="6"/>
  <c r="BS617" i="6"/>
  <c r="BT617" i="6"/>
  <c r="BU617" i="6"/>
  <c r="BV617" i="6"/>
  <c r="BW617" i="6"/>
  <c r="BX617" i="6"/>
  <c r="BY617" i="6"/>
  <c r="BZ617" i="6"/>
  <c r="BR618" i="6"/>
  <c r="BS618" i="6"/>
  <c r="BT618" i="6"/>
  <c r="BU618" i="6"/>
  <c r="BV618" i="6"/>
  <c r="BW618" i="6"/>
  <c r="BX618" i="6"/>
  <c r="BY618" i="6"/>
  <c r="BZ618" i="6"/>
  <c r="BR619" i="6"/>
  <c r="BS619" i="6"/>
  <c r="BT619" i="6"/>
  <c r="BU619" i="6"/>
  <c r="BV619" i="6"/>
  <c r="BW619" i="6"/>
  <c r="BX619" i="6"/>
  <c r="BY619" i="6"/>
  <c r="BZ619" i="6"/>
  <c r="BR620" i="6"/>
  <c r="BS620" i="6"/>
  <c r="BT620" i="6"/>
  <c r="BU620" i="6"/>
  <c r="BV620" i="6"/>
  <c r="BW620" i="6"/>
  <c r="BX620" i="6"/>
  <c r="BY620" i="6"/>
  <c r="BZ620" i="6"/>
  <c r="BR621" i="6"/>
  <c r="BS621" i="6"/>
  <c r="BT621" i="6"/>
  <c r="BU621" i="6"/>
  <c r="BV621" i="6"/>
  <c r="BW621" i="6"/>
  <c r="BX621" i="6"/>
  <c r="BY621" i="6"/>
  <c r="BZ621" i="6"/>
  <c r="BR622" i="6"/>
  <c r="BS622" i="6"/>
  <c r="BT622" i="6"/>
  <c r="BU622" i="6"/>
  <c r="BV622" i="6"/>
  <c r="BW622" i="6"/>
  <c r="BX622" i="6"/>
  <c r="BY622" i="6"/>
  <c r="BZ622" i="6"/>
  <c r="BR623" i="6"/>
  <c r="BS623" i="6"/>
  <c r="BT623" i="6"/>
  <c r="BU623" i="6"/>
  <c r="BV623" i="6"/>
  <c r="BW623" i="6"/>
  <c r="BX623" i="6"/>
  <c r="BY623" i="6"/>
  <c r="BZ623" i="6"/>
  <c r="BR624" i="6"/>
  <c r="BS624" i="6"/>
  <c r="BT624" i="6"/>
  <c r="BU624" i="6"/>
  <c r="BV624" i="6"/>
  <c r="BW624" i="6"/>
  <c r="BX624" i="6"/>
  <c r="BY624" i="6"/>
  <c r="BZ624" i="6"/>
  <c r="BR625" i="6"/>
  <c r="BS625" i="6"/>
  <c r="BT625" i="6"/>
  <c r="BU625" i="6"/>
  <c r="BV625" i="6"/>
  <c r="BW625" i="6"/>
  <c r="BX625" i="6"/>
  <c r="BY625" i="6"/>
  <c r="BZ625" i="6"/>
  <c r="BR626" i="6"/>
  <c r="BS626" i="6"/>
  <c r="BT626" i="6"/>
  <c r="BU626" i="6"/>
  <c r="BV626" i="6"/>
  <c r="BW626" i="6"/>
  <c r="BX626" i="6"/>
  <c r="BY626" i="6"/>
  <c r="BZ626" i="6"/>
  <c r="BR627" i="6"/>
  <c r="BS627" i="6"/>
  <c r="BT627" i="6"/>
  <c r="BU627" i="6"/>
  <c r="BV627" i="6"/>
  <c r="BW627" i="6"/>
  <c r="BX627" i="6"/>
  <c r="BY627" i="6"/>
  <c r="BZ627" i="6"/>
  <c r="BR628" i="6"/>
  <c r="BS628" i="6"/>
  <c r="BT628" i="6"/>
  <c r="BU628" i="6"/>
  <c r="BV628" i="6"/>
  <c r="BW628" i="6"/>
  <c r="BX628" i="6"/>
  <c r="BY628" i="6"/>
  <c r="BZ628" i="6"/>
  <c r="BR629" i="6"/>
  <c r="BS629" i="6"/>
  <c r="BT629" i="6"/>
  <c r="BU629" i="6"/>
  <c r="BV629" i="6"/>
  <c r="BW629" i="6"/>
  <c r="BX629" i="6"/>
  <c r="BY629" i="6"/>
  <c r="BZ629" i="6"/>
  <c r="BR630" i="6"/>
  <c r="BS630" i="6"/>
  <c r="BT630" i="6"/>
  <c r="BU630" i="6"/>
  <c r="BV630" i="6"/>
  <c r="BW630" i="6"/>
  <c r="BX630" i="6"/>
  <c r="BY630" i="6"/>
  <c r="BZ630" i="6"/>
  <c r="BR631" i="6"/>
  <c r="BS631" i="6"/>
  <c r="BT631" i="6"/>
  <c r="BU631" i="6"/>
  <c r="BV631" i="6"/>
  <c r="BW631" i="6"/>
  <c r="BX631" i="6"/>
  <c r="BY631" i="6"/>
  <c r="BZ631" i="6"/>
  <c r="BR632" i="6"/>
  <c r="BS632" i="6"/>
  <c r="BT632" i="6"/>
  <c r="BU632" i="6"/>
  <c r="BV632" i="6"/>
  <c r="BW632" i="6"/>
  <c r="BX632" i="6"/>
  <c r="BY632" i="6"/>
  <c r="BZ632" i="6"/>
  <c r="BR633" i="6"/>
  <c r="BS633" i="6"/>
  <c r="BT633" i="6"/>
  <c r="BU633" i="6"/>
  <c r="BV633" i="6"/>
  <c r="BW633" i="6"/>
  <c r="BX633" i="6"/>
  <c r="BY633" i="6"/>
  <c r="BZ633" i="6"/>
  <c r="BR634" i="6"/>
  <c r="BS634" i="6"/>
  <c r="BT634" i="6"/>
  <c r="BU634" i="6"/>
  <c r="BV634" i="6"/>
  <c r="BW634" i="6"/>
  <c r="BX634" i="6"/>
  <c r="BY634" i="6"/>
  <c r="BZ634" i="6"/>
  <c r="BR635" i="6"/>
  <c r="BS635" i="6"/>
  <c r="BT635" i="6"/>
  <c r="BU635" i="6"/>
  <c r="BV635" i="6"/>
  <c r="BW635" i="6"/>
  <c r="BX635" i="6"/>
  <c r="BY635" i="6"/>
  <c r="BZ635" i="6"/>
  <c r="BR636" i="6"/>
  <c r="BS636" i="6"/>
  <c r="BT636" i="6"/>
  <c r="BU636" i="6"/>
  <c r="BV636" i="6"/>
  <c r="BW636" i="6"/>
  <c r="BX636" i="6"/>
  <c r="BY636" i="6"/>
  <c r="BZ636" i="6"/>
  <c r="BR637" i="6"/>
  <c r="BS637" i="6"/>
  <c r="BT637" i="6"/>
  <c r="BU637" i="6"/>
  <c r="BV637" i="6"/>
  <c r="BW637" i="6"/>
  <c r="BX637" i="6"/>
  <c r="BY637" i="6"/>
  <c r="BZ637" i="6"/>
  <c r="BR638" i="6"/>
  <c r="BS638" i="6"/>
  <c r="BT638" i="6"/>
  <c r="BU638" i="6"/>
  <c r="BV638" i="6"/>
  <c r="BW638" i="6"/>
  <c r="BX638" i="6"/>
  <c r="BY638" i="6"/>
  <c r="BZ638" i="6"/>
  <c r="BR639" i="6"/>
  <c r="BS639" i="6"/>
  <c r="BT639" i="6"/>
  <c r="BU639" i="6"/>
  <c r="BV639" i="6"/>
  <c r="BW639" i="6"/>
  <c r="BX639" i="6"/>
  <c r="BY639" i="6"/>
  <c r="BZ639" i="6"/>
  <c r="BR640" i="6"/>
  <c r="BS640" i="6"/>
  <c r="BT640" i="6"/>
  <c r="BU640" i="6"/>
  <c r="BV640" i="6"/>
  <c r="BW640" i="6"/>
  <c r="BX640" i="6"/>
  <c r="BY640" i="6"/>
  <c r="BZ640" i="6"/>
  <c r="BR641" i="6"/>
  <c r="BS641" i="6"/>
  <c r="BT641" i="6"/>
  <c r="BU641" i="6"/>
  <c r="BV641" i="6"/>
  <c r="BW641" i="6"/>
  <c r="BX641" i="6"/>
  <c r="BY641" i="6"/>
  <c r="BZ641" i="6"/>
  <c r="BR642" i="6"/>
  <c r="BS642" i="6"/>
  <c r="BT642" i="6"/>
  <c r="BU642" i="6"/>
  <c r="BV642" i="6"/>
  <c r="BW642" i="6"/>
  <c r="BX642" i="6"/>
  <c r="BY642" i="6"/>
  <c r="BZ642" i="6"/>
  <c r="BR643" i="6"/>
  <c r="BS643" i="6"/>
  <c r="BT643" i="6"/>
  <c r="BU643" i="6"/>
  <c r="BV643" i="6"/>
  <c r="BW643" i="6"/>
  <c r="BX643" i="6"/>
  <c r="BY643" i="6"/>
  <c r="BZ643" i="6"/>
  <c r="BR644" i="6"/>
  <c r="BS644" i="6"/>
  <c r="BT644" i="6"/>
  <c r="BU644" i="6"/>
  <c r="BV644" i="6"/>
  <c r="BW644" i="6"/>
  <c r="BX644" i="6"/>
  <c r="BY644" i="6"/>
  <c r="BZ644" i="6"/>
  <c r="BR645" i="6"/>
  <c r="BS645" i="6"/>
  <c r="BT645" i="6"/>
  <c r="BU645" i="6"/>
  <c r="BV645" i="6"/>
  <c r="BW645" i="6"/>
  <c r="BX645" i="6"/>
  <c r="BY645" i="6"/>
  <c r="BZ645" i="6"/>
  <c r="BR646" i="6"/>
  <c r="BS646" i="6"/>
  <c r="BT646" i="6"/>
  <c r="BU646" i="6"/>
  <c r="BV646" i="6"/>
  <c r="BW646" i="6"/>
  <c r="BX646" i="6"/>
  <c r="BY646" i="6"/>
  <c r="BZ646" i="6"/>
  <c r="BR647" i="6"/>
  <c r="BS647" i="6"/>
  <c r="BT647" i="6"/>
  <c r="BU647" i="6"/>
  <c r="BV647" i="6"/>
  <c r="BW647" i="6"/>
  <c r="BX647" i="6"/>
  <c r="BY647" i="6"/>
  <c r="BZ647" i="6"/>
  <c r="BR648" i="6"/>
  <c r="BS648" i="6"/>
  <c r="BT648" i="6"/>
  <c r="BU648" i="6"/>
  <c r="BV648" i="6"/>
  <c r="BW648" i="6"/>
  <c r="BX648" i="6"/>
  <c r="BY648" i="6"/>
  <c r="BZ648" i="6"/>
  <c r="BR649" i="6"/>
  <c r="BS649" i="6"/>
  <c r="BT649" i="6"/>
  <c r="BU649" i="6"/>
  <c r="BV649" i="6"/>
  <c r="BW649" i="6"/>
  <c r="BX649" i="6"/>
  <c r="BY649" i="6"/>
  <c r="BZ649" i="6"/>
  <c r="BR650" i="6"/>
  <c r="BS650" i="6"/>
  <c r="BT650" i="6"/>
  <c r="BU650" i="6"/>
  <c r="BV650" i="6"/>
  <c r="BW650" i="6"/>
  <c r="BX650" i="6"/>
  <c r="BY650" i="6"/>
  <c r="BZ650" i="6"/>
  <c r="BR651" i="6"/>
  <c r="BS651" i="6"/>
  <c r="BT651" i="6"/>
  <c r="BU651" i="6"/>
  <c r="BV651" i="6"/>
  <c r="BW651" i="6"/>
  <c r="BX651" i="6"/>
  <c r="BY651" i="6"/>
  <c r="BZ651" i="6"/>
  <c r="BR652" i="6"/>
  <c r="BS652" i="6"/>
  <c r="BT652" i="6"/>
  <c r="BU652" i="6"/>
  <c r="BV652" i="6"/>
  <c r="BW652" i="6"/>
  <c r="BX652" i="6"/>
  <c r="BY652" i="6"/>
  <c r="BZ652" i="6"/>
  <c r="BR653" i="6"/>
  <c r="BS653" i="6"/>
  <c r="BT653" i="6"/>
  <c r="BU653" i="6"/>
  <c r="BV653" i="6"/>
  <c r="BW653" i="6"/>
  <c r="BX653" i="6"/>
  <c r="BY653" i="6"/>
  <c r="BZ653" i="6"/>
  <c r="BR654" i="6"/>
  <c r="BS654" i="6"/>
  <c r="BT654" i="6"/>
  <c r="BU654" i="6"/>
  <c r="BV654" i="6"/>
  <c r="BW654" i="6"/>
  <c r="BX654" i="6"/>
  <c r="BY654" i="6"/>
  <c r="BZ654" i="6"/>
  <c r="BR655" i="6"/>
  <c r="BS655" i="6"/>
  <c r="BT655" i="6"/>
  <c r="BU655" i="6"/>
  <c r="BV655" i="6"/>
  <c r="BW655" i="6"/>
  <c r="BX655" i="6"/>
  <c r="BY655" i="6"/>
  <c r="BZ655" i="6"/>
  <c r="BR656" i="6"/>
  <c r="BS656" i="6"/>
  <c r="BT656" i="6"/>
  <c r="BU656" i="6"/>
  <c r="BV656" i="6"/>
  <c r="BW656" i="6"/>
  <c r="BX656" i="6"/>
  <c r="BY656" i="6"/>
  <c r="BZ656" i="6"/>
  <c r="BR657" i="6"/>
  <c r="BS657" i="6"/>
  <c r="BT657" i="6"/>
  <c r="BU657" i="6"/>
  <c r="BV657" i="6"/>
  <c r="BW657" i="6"/>
  <c r="BX657" i="6"/>
  <c r="BY657" i="6"/>
  <c r="BZ657" i="6"/>
  <c r="BR658" i="6"/>
  <c r="BS658" i="6"/>
  <c r="BT658" i="6"/>
  <c r="BU658" i="6"/>
  <c r="BV658" i="6"/>
  <c r="BW658" i="6"/>
  <c r="BX658" i="6"/>
  <c r="BY658" i="6"/>
  <c r="BZ658" i="6"/>
  <c r="O11" i="8"/>
  <c r="H45" i="9"/>
  <c r="H61" i="9"/>
  <c r="A91" i="8"/>
  <c r="O95" i="9"/>
  <c r="O59" i="9"/>
  <c r="O17" i="8"/>
  <c r="O10" i="9"/>
  <c r="H82" i="9"/>
  <c r="H37" i="8"/>
  <c r="O13" i="9"/>
  <c r="O64" i="9"/>
  <c r="A85" i="8"/>
  <c r="O9" i="8"/>
  <c r="O16" i="9"/>
  <c r="O90" i="9"/>
  <c r="O60" i="9"/>
  <c r="H68" i="8"/>
  <c r="H83" i="8"/>
  <c r="H60" i="8"/>
  <c r="A86" i="9"/>
  <c r="H70" i="9"/>
  <c r="A61" i="9"/>
  <c r="A36" i="8"/>
  <c r="A68" i="9"/>
  <c r="O41" i="8"/>
  <c r="O93" i="9"/>
  <c r="A71" i="9"/>
  <c r="O67" i="9"/>
  <c r="A67" i="8"/>
  <c r="H59" i="9"/>
  <c r="O46" i="8"/>
  <c r="A92" i="8"/>
  <c r="H91" i="8"/>
  <c r="A14" i="8"/>
  <c r="O82" i="9"/>
  <c r="O44" i="8"/>
  <c r="A15" i="8"/>
  <c r="O12" i="9"/>
  <c r="H40" i="8"/>
  <c r="A57" i="8"/>
  <c r="A91" i="9"/>
  <c r="H48" i="9"/>
  <c r="H64" i="9"/>
  <c r="H33" i="9"/>
  <c r="A72" i="8"/>
  <c r="A13" i="9"/>
  <c r="H96" i="9"/>
  <c r="A8" i="9"/>
  <c r="O57" i="9"/>
  <c r="O83" i="9"/>
  <c r="H65" i="9"/>
  <c r="H91" i="9"/>
  <c r="H14" i="9"/>
  <c r="H34" i="8"/>
  <c r="H61" i="8"/>
  <c r="A10" i="9"/>
  <c r="A33" i="8"/>
  <c r="O70" i="9"/>
  <c r="A60" i="9"/>
  <c r="H43" i="8"/>
  <c r="H40" i="9"/>
  <c r="O39" i="8"/>
  <c r="O86" i="9"/>
  <c r="O58" i="9"/>
  <c r="A57" i="9"/>
  <c r="A95" i="9"/>
  <c r="H60" i="9"/>
  <c r="H67" i="8"/>
  <c r="A58" i="9"/>
  <c r="O12" i="8"/>
  <c r="O23" i="8"/>
  <c r="O61" i="9"/>
  <c r="H94" i="9"/>
  <c r="O37" i="8"/>
  <c r="O19" i="8"/>
  <c r="H58" i="8"/>
  <c r="O62" i="9"/>
  <c r="H43" i="9"/>
  <c r="O18" i="8"/>
  <c r="H38" i="9"/>
  <c r="O88" i="9"/>
  <c r="H38" i="8"/>
  <c r="H16" i="8"/>
  <c r="A90" i="9"/>
  <c r="A82" i="8"/>
  <c r="H10" i="9"/>
  <c r="A83" i="9"/>
  <c r="A22" i="9"/>
  <c r="A68" i="8"/>
  <c r="H96" i="8"/>
  <c r="A14" i="9"/>
  <c r="A38" i="8"/>
  <c r="O92" i="9"/>
  <c r="A94" i="8"/>
  <c r="H84" i="9"/>
  <c r="O33" i="8"/>
  <c r="A82" i="9"/>
  <c r="H95" i="9"/>
  <c r="A84" i="8"/>
  <c r="A89" i="9"/>
  <c r="A67" i="9"/>
  <c r="A86" i="8"/>
  <c r="A94" i="9"/>
  <c r="A89" i="8"/>
  <c r="A90" i="8"/>
  <c r="H12" i="8"/>
  <c r="O16" i="8"/>
  <c r="H90" i="8"/>
  <c r="H39" i="8"/>
  <c r="H10" i="8"/>
  <c r="H86" i="9"/>
  <c r="H13" i="8"/>
  <c r="H39" i="9"/>
  <c r="H8" i="8"/>
  <c r="A9" i="9"/>
  <c r="A59" i="9"/>
  <c r="H87" i="9"/>
  <c r="H93" i="9"/>
  <c r="H9" i="8"/>
  <c r="H62" i="8"/>
  <c r="H66" i="8"/>
  <c r="O14" i="9"/>
  <c r="H8" i="9"/>
  <c r="A19" i="9"/>
  <c r="H17" i="9"/>
  <c r="O48" i="8"/>
  <c r="A66" i="9"/>
  <c r="O47" i="8"/>
  <c r="O33" i="9"/>
  <c r="A12" i="8"/>
  <c r="O15" i="8"/>
  <c r="A16" i="8"/>
  <c r="O34" i="8"/>
  <c r="O8" i="8"/>
  <c r="H94" i="8"/>
  <c r="O40" i="8"/>
  <c r="H95" i="8"/>
  <c r="A42" i="8"/>
  <c r="A61" i="8"/>
  <c r="H85" i="8"/>
  <c r="O15" i="9"/>
  <c r="H93" i="8"/>
  <c r="H67" i="9"/>
  <c r="H12" i="9"/>
  <c r="O66" i="9"/>
  <c r="H42" i="9"/>
  <c r="A9" i="8"/>
  <c r="H59" i="8"/>
  <c r="H83" i="9"/>
  <c r="H64" i="8"/>
  <c r="O9" i="9"/>
  <c r="A10" i="8"/>
  <c r="H13" i="9"/>
  <c r="O89" i="9"/>
  <c r="H89" i="9"/>
  <c r="O91" i="9"/>
  <c r="H18" i="9"/>
  <c r="A23" i="9"/>
  <c r="A70" i="9"/>
  <c r="O85" i="9"/>
  <c r="A69" i="9"/>
  <c r="O43" i="8"/>
  <c r="O20" i="8"/>
  <c r="H41" i="8"/>
  <c r="A12" i="9"/>
  <c r="H41" i="9"/>
  <c r="H89" i="8"/>
  <c r="O68" i="9"/>
  <c r="O36" i="8"/>
  <c r="A34" i="8"/>
  <c r="A93" i="8"/>
  <c r="A85" i="9"/>
  <c r="A63" i="9"/>
  <c r="A17" i="9"/>
  <c r="A39" i="8"/>
  <c r="A88" i="8"/>
  <c r="O14" i="8"/>
  <c r="A69" i="8"/>
  <c r="H90" i="9"/>
  <c r="H82" i="8"/>
  <c r="A83" i="8"/>
  <c r="A84" i="9"/>
  <c r="H14" i="8"/>
  <c r="H66" i="9"/>
  <c r="O38" i="8"/>
  <c r="A87" i="9"/>
  <c r="A64" i="8"/>
  <c r="H15" i="9"/>
  <c r="H42" i="8"/>
  <c r="H9" i="9"/>
  <c r="A21" i="9"/>
  <c r="O8" i="9"/>
  <c r="A8" i="8"/>
  <c r="H85" i="9"/>
  <c r="A93" i="9"/>
  <c r="A70" i="8"/>
  <c r="H57" i="8"/>
  <c r="A40" i="8"/>
  <c r="H34" i="9"/>
  <c r="H35" i="8"/>
  <c r="A63" i="8"/>
  <c r="O65" i="9"/>
  <c r="A65" i="9"/>
  <c r="A35" i="8"/>
  <c r="O69" i="9"/>
  <c r="H97" i="8"/>
  <c r="H97" i="9"/>
  <c r="A92" i="9"/>
  <c r="A58" i="8"/>
  <c r="O87" i="9"/>
  <c r="H16" i="9"/>
  <c r="H11" i="9"/>
  <c r="O13" i="8"/>
  <c r="H18" i="8"/>
  <c r="A66" i="8"/>
  <c r="H69" i="9"/>
  <c r="H33" i="8"/>
  <c r="H62" i="9"/>
  <c r="O63" i="9"/>
  <c r="H63" i="8"/>
  <c r="H65" i="8"/>
  <c r="O45" i="8"/>
  <c r="O10" i="8"/>
  <c r="H68" i="9"/>
  <c r="A37" i="8"/>
  <c r="A11" i="9"/>
  <c r="H87" i="8"/>
  <c r="A88" i="9"/>
  <c r="H88" i="9"/>
  <c r="O42" i="8"/>
  <c r="A60" i="8"/>
  <c r="H46" i="9"/>
  <c r="H92" i="9"/>
  <c r="A62" i="8"/>
  <c r="H36" i="9"/>
  <c r="A64" i="9"/>
  <c r="H17" i="8"/>
  <c r="A62" i="9"/>
  <c r="H86" i="8"/>
  <c r="O11" i="9"/>
  <c r="H36" i="8"/>
  <c r="A71" i="8"/>
  <c r="H88" i="8"/>
  <c r="A16" i="9"/>
  <c r="A11" i="8"/>
  <c r="H57" i="9"/>
  <c r="A41" i="8"/>
  <c r="O21" i="8"/>
  <c r="A20" i="9"/>
  <c r="O97" i="9"/>
  <c r="A15" i="9"/>
  <c r="A65" i="8"/>
  <c r="H63" i="9"/>
  <c r="H58" i="9"/>
  <c r="O35" i="8"/>
  <c r="A87" i="8"/>
  <c r="H92" i="8"/>
  <c r="A18" i="9"/>
  <c r="H47" i="9"/>
  <c r="O84" i="9"/>
  <c r="A59" i="8"/>
  <c r="H11" i="8"/>
  <c r="A13" i="8"/>
  <c r="O22" i="8"/>
  <c r="H44" i="9"/>
  <c r="H37" i="9"/>
  <c r="O96" i="9"/>
  <c r="H35" i="9"/>
  <c r="O94" i="9"/>
  <c r="H84" i="8"/>
  <c r="A95" i="8"/>
  <c r="H15" i="8"/>
  <c r="A20" i="8" l="1"/>
  <c r="C20" i="8" s="1"/>
  <c r="B20" i="8" s="1" a="1"/>
  <c r="B20" i="8" s="1"/>
  <c r="A96" i="9"/>
  <c r="A97" i="9"/>
  <c r="O72" i="9"/>
  <c r="Q72" i="9" s="1"/>
  <c r="H71" i="9"/>
  <c r="J71" i="9" s="1"/>
  <c r="A72" i="9"/>
  <c r="C72" i="9" s="1"/>
  <c r="O21" i="9"/>
  <c r="Q21" i="9" s="1"/>
  <c r="O71" i="9"/>
  <c r="Q71" i="9" s="1"/>
  <c r="H72" i="9"/>
  <c r="J72" i="9" s="1"/>
  <c r="O23" i="9"/>
  <c r="Q23" i="9" s="1"/>
  <c r="O20" i="9"/>
  <c r="Q20" i="9" s="1"/>
  <c r="H22" i="9"/>
  <c r="J22" i="9" s="1"/>
  <c r="O19" i="9"/>
  <c r="Q19" i="9" s="1"/>
  <c r="H23" i="9"/>
  <c r="J23" i="9" s="1"/>
  <c r="O22" i="9"/>
  <c r="Q22" i="9" s="1"/>
  <c r="O17" i="9"/>
  <c r="Q17" i="9" s="1"/>
  <c r="H21" i="9"/>
  <c r="J21" i="9" s="1"/>
  <c r="O18" i="9"/>
  <c r="Q18" i="9" s="1"/>
  <c r="H19" i="9"/>
  <c r="J19" i="9" s="1"/>
  <c r="H20" i="9"/>
  <c r="J20" i="9" s="1"/>
  <c r="A18" i="8"/>
  <c r="C18" i="8" s="1"/>
  <c r="B18" i="8" s="1" a="1"/>
  <c r="B18" i="8" s="1"/>
  <c r="A22" i="8"/>
  <c r="C22" i="8" s="1"/>
  <c r="B22" i="8" s="1" a="1"/>
  <c r="B22" i="8" s="1"/>
  <c r="A17" i="8"/>
  <c r="C17" i="8" s="1"/>
  <c r="B17" i="8" s="1" a="1"/>
  <c r="B17" i="8" s="1"/>
  <c r="A19" i="8"/>
  <c r="C19" i="8" s="1"/>
  <c r="B19" i="8" s="1" a="1"/>
  <c r="B19" i="8" s="1"/>
  <c r="A21" i="8"/>
  <c r="C21" i="8" s="1"/>
  <c r="B21" i="8" s="1" a="1"/>
  <c r="B21" i="8" s="1"/>
  <c r="A23" i="8"/>
  <c r="C23" i="8" s="1"/>
  <c r="B23" i="8" s="1" a="1"/>
  <c r="B23" i="8" s="1"/>
  <c r="H20" i="8"/>
  <c r="J20" i="8" s="1"/>
  <c r="H47" i="8"/>
  <c r="J47" i="8" s="1"/>
  <c r="A43" i="8"/>
  <c r="C43" i="8" s="1"/>
  <c r="H45" i="8"/>
  <c r="J45" i="8" s="1"/>
  <c r="H71" i="8"/>
  <c r="J71" i="8" s="1"/>
  <c r="A97" i="8"/>
  <c r="C97" i="8" s="1"/>
  <c r="A96" i="8"/>
  <c r="C96" i="8" s="1"/>
  <c r="H22" i="8"/>
  <c r="J22" i="8" s="1"/>
  <c r="H46" i="8"/>
  <c r="J46" i="8" s="1"/>
  <c r="H72" i="8"/>
  <c r="J72" i="8" s="1"/>
  <c r="H44" i="8"/>
  <c r="J44" i="8" s="1"/>
  <c r="H19" i="8"/>
  <c r="J19" i="8" s="1"/>
  <c r="H48" i="8"/>
  <c r="J48" i="8" s="1"/>
  <c r="A47" i="8"/>
  <c r="C47" i="8" s="1"/>
  <c r="A44" i="8"/>
  <c r="C44" i="8" s="1"/>
  <c r="H69" i="8"/>
  <c r="J69" i="8" s="1"/>
  <c r="H23" i="8"/>
  <c r="J23" i="8" s="1"/>
  <c r="H70" i="8"/>
  <c r="J70" i="8" s="1"/>
  <c r="H21" i="8"/>
  <c r="J21" i="8" s="1"/>
  <c r="A48" i="8"/>
  <c r="C48" i="8" s="1"/>
  <c r="A45" i="8"/>
  <c r="C45" i="8" s="1"/>
  <c r="A46" i="8"/>
  <c r="C46" i="8" s="1"/>
  <c r="BO18" i="6"/>
  <c r="BO19" i="6"/>
  <c r="BO20" i="6"/>
  <c r="BO21" i="6"/>
  <c r="BO22" i="6"/>
  <c r="BO23" i="6"/>
  <c r="BO24" i="6"/>
  <c r="BO31" i="6"/>
  <c r="BO40" i="6"/>
  <c r="BO41" i="6"/>
  <c r="BO42" i="6"/>
  <c r="BO43" i="6"/>
  <c r="BO44" i="6"/>
  <c r="BO45" i="6"/>
  <c r="BO46" i="6"/>
  <c r="BO47" i="6"/>
  <c r="BO48" i="6"/>
  <c r="BO49" i="6"/>
  <c r="BO50" i="6"/>
  <c r="BO51" i="6"/>
  <c r="BO52" i="6"/>
  <c r="BO53" i="6"/>
  <c r="BO54" i="6"/>
  <c r="BO55" i="6"/>
  <c r="BO56" i="6"/>
  <c r="BO57" i="6"/>
  <c r="BO71" i="6"/>
  <c r="BO72" i="6"/>
  <c r="BO73" i="6"/>
  <c r="BO74" i="6"/>
  <c r="BO75" i="6"/>
  <c r="BO83" i="6"/>
  <c r="BO95" i="6"/>
  <c r="BO96" i="6"/>
  <c r="BO97" i="6"/>
  <c r="BO99" i="6"/>
  <c r="BO100" i="6"/>
  <c r="BO109" i="6"/>
  <c r="BO125" i="6"/>
  <c r="BO126" i="6"/>
  <c r="BO139" i="6"/>
  <c r="BO140" i="6"/>
  <c r="BO142" i="6"/>
  <c r="BO143" i="6"/>
  <c r="BO144" i="6"/>
  <c r="BO158" i="6"/>
  <c r="BO159" i="6"/>
  <c r="BO160" i="6"/>
  <c r="BO161" i="6"/>
  <c r="BO162" i="6"/>
  <c r="BO175" i="6"/>
  <c r="BO176" i="6"/>
  <c r="BO177" i="6"/>
  <c r="BO178" i="6"/>
  <c r="BO179" i="6"/>
  <c r="BO196" i="6"/>
  <c r="BO197" i="6"/>
  <c r="BO212" i="6"/>
  <c r="BO213" i="6"/>
  <c r="BO229" i="6"/>
  <c r="BO230" i="6"/>
  <c r="BO231" i="6"/>
  <c r="BO232" i="6"/>
  <c r="BO233" i="6"/>
  <c r="BO245" i="6"/>
  <c r="BO246" i="6"/>
  <c r="BO247" i="6"/>
  <c r="BO248" i="6"/>
  <c r="BO249" i="6"/>
  <c r="BO250" i="6"/>
  <c r="BO251" i="6"/>
  <c r="BO252" i="6"/>
  <c r="BO253" i="6"/>
  <c r="BO254" i="6"/>
  <c r="BO255" i="6"/>
  <c r="BO256" i="6"/>
  <c r="BO257" i="6"/>
  <c r="BO258" i="6"/>
  <c r="BO259" i="6"/>
  <c r="BO260" i="6"/>
  <c r="BO261" i="6"/>
  <c r="BO262" i="6"/>
  <c r="BO263" i="6"/>
  <c r="BO264" i="6"/>
  <c r="BO265" i="6"/>
  <c r="BO266" i="6"/>
  <c r="BO267" i="6"/>
  <c r="BO268" i="6"/>
  <c r="BO269" i="6"/>
  <c r="BO270" i="6"/>
  <c r="BO271" i="6"/>
  <c r="BO272" i="6"/>
  <c r="BO273" i="6"/>
  <c r="BO274" i="6"/>
  <c r="BO275" i="6"/>
  <c r="BO285" i="6"/>
  <c r="BO286" i="6"/>
  <c r="BO287" i="6"/>
  <c r="BO296" i="6"/>
  <c r="BO297" i="6"/>
  <c r="BO298" i="6"/>
  <c r="BO299" i="6"/>
  <c r="BO300" i="6"/>
  <c r="BO301" i="6"/>
  <c r="BO302" i="6"/>
  <c r="BO303" i="6"/>
  <c r="BO304" i="6"/>
  <c r="BO305" i="6"/>
  <c r="BO306" i="6"/>
  <c r="BO307" i="6"/>
  <c r="BO308" i="6"/>
  <c r="BO309" i="6"/>
  <c r="BO310" i="6"/>
  <c r="BO311" i="6"/>
  <c r="BO312" i="6"/>
  <c r="BO313" i="6"/>
  <c r="BO314" i="6"/>
  <c r="BO315" i="6"/>
  <c r="BO316" i="6"/>
  <c r="BO317" i="6"/>
  <c r="BO318" i="6"/>
  <c r="BO319" i="6"/>
  <c r="BO320" i="6"/>
  <c r="BO321" i="6"/>
  <c r="BO322" i="6"/>
  <c r="BO323" i="6"/>
  <c r="BO324" i="6"/>
  <c r="BO325" i="6"/>
  <c r="BO326" i="6"/>
  <c r="BO327" i="6"/>
  <c r="BO328" i="6"/>
  <c r="BO329" i="6"/>
  <c r="BO330" i="6"/>
  <c r="BO331" i="6"/>
  <c r="BO332" i="6"/>
  <c r="BO333" i="6"/>
  <c r="BO334" i="6"/>
  <c r="BO335" i="6"/>
  <c r="BO336" i="6"/>
  <c r="BO337" i="6"/>
  <c r="BO338" i="6"/>
  <c r="BO339" i="6"/>
  <c r="BO340" i="6"/>
  <c r="BO341" i="6"/>
  <c r="BO342" i="6"/>
  <c r="BO343" i="6"/>
  <c r="BO344" i="6"/>
  <c r="BO345" i="6"/>
  <c r="BO346" i="6"/>
  <c r="BO347" i="6"/>
  <c r="BO348" i="6"/>
  <c r="BO349" i="6"/>
  <c r="BO350" i="6"/>
  <c r="BO351" i="6"/>
  <c r="BO352" i="6"/>
  <c r="BO353" i="6"/>
  <c r="BO354" i="6"/>
  <c r="BO355" i="6"/>
  <c r="BO356" i="6"/>
  <c r="BO357" i="6"/>
  <c r="BO358" i="6"/>
  <c r="BO359" i="6"/>
  <c r="BO360" i="6"/>
  <c r="BO361" i="6"/>
  <c r="BO362" i="6"/>
  <c r="BO363" i="6"/>
  <c r="BO364" i="6"/>
  <c r="BO365" i="6"/>
  <c r="BO366" i="6"/>
  <c r="BO367" i="6"/>
  <c r="BO368" i="6"/>
  <c r="BO369" i="6"/>
  <c r="BO370" i="6"/>
  <c r="BO371" i="6"/>
  <c r="BO372" i="6"/>
  <c r="BO373" i="6"/>
  <c r="BO374" i="6"/>
  <c r="BO375" i="6"/>
  <c r="BO376" i="6"/>
  <c r="BO377" i="6"/>
  <c r="BO378" i="6"/>
  <c r="BO379" i="6"/>
  <c r="BO380" i="6"/>
  <c r="BO381" i="6"/>
  <c r="BO382" i="6"/>
  <c r="BO383" i="6"/>
  <c r="BO384" i="6"/>
  <c r="BO385" i="6"/>
  <c r="BO386" i="6"/>
  <c r="BO387" i="6"/>
  <c r="BO388" i="6"/>
  <c r="BO389" i="6"/>
  <c r="BO390" i="6"/>
  <c r="BO391" i="6"/>
  <c r="BO392" i="6"/>
  <c r="BO393" i="6"/>
  <c r="BO394" i="6"/>
  <c r="BO395" i="6"/>
  <c r="BO396" i="6"/>
  <c r="BO397" i="6"/>
  <c r="BO398" i="6"/>
  <c r="BO399" i="6"/>
  <c r="BO400" i="6"/>
  <c r="BO401" i="6"/>
  <c r="BO402" i="6"/>
  <c r="BO403" i="6"/>
  <c r="BO404" i="6"/>
  <c r="BO405" i="6"/>
  <c r="BO406" i="6"/>
  <c r="BO407" i="6"/>
  <c r="BO408" i="6"/>
  <c r="BO409" i="6"/>
  <c r="BO410" i="6"/>
  <c r="BO411" i="6"/>
  <c r="BO412" i="6"/>
  <c r="BO413" i="6"/>
  <c r="BO414" i="6"/>
  <c r="BO415" i="6"/>
  <c r="BO426" i="6"/>
  <c r="BO427" i="6"/>
  <c r="BO428" i="6"/>
  <c r="BO429" i="6"/>
  <c r="BO440" i="6"/>
  <c r="BO441" i="6"/>
  <c r="BO443" i="6"/>
  <c r="BO444" i="6"/>
  <c r="BO445" i="6"/>
  <c r="BO454" i="6"/>
  <c r="BO455" i="6"/>
  <c r="BO456" i="6"/>
  <c r="BO467" i="6"/>
  <c r="BO468" i="6"/>
  <c r="BO469" i="6"/>
  <c r="BO470" i="6"/>
  <c r="BO471" i="6"/>
  <c r="BO472" i="6"/>
  <c r="BO473" i="6"/>
  <c r="BO474" i="6"/>
  <c r="BO475" i="6"/>
  <c r="BO476" i="6"/>
  <c r="BO477" i="6"/>
  <c r="BO478" i="6"/>
  <c r="BO479" i="6"/>
  <c r="BO480" i="6"/>
  <c r="BO481" i="6"/>
  <c r="BO482" i="6"/>
  <c r="BO483" i="6"/>
  <c r="BO484" i="6"/>
  <c r="BO485" i="6"/>
  <c r="BO486" i="6"/>
  <c r="BO487" i="6"/>
  <c r="BO488" i="6"/>
  <c r="BO489" i="6"/>
  <c r="BO490" i="6"/>
  <c r="BO491" i="6"/>
  <c r="BO492" i="6"/>
  <c r="BO493" i="6"/>
  <c r="BO494" i="6"/>
  <c r="BO495" i="6"/>
  <c r="BO496" i="6"/>
  <c r="BO497" i="6"/>
  <c r="BO498" i="6"/>
  <c r="BO499" i="6"/>
  <c r="BO500" i="6"/>
  <c r="BO501" i="6"/>
  <c r="BO502" i="6"/>
  <c r="BO503" i="6"/>
  <c r="BO504" i="6"/>
  <c r="BO505" i="6"/>
  <c r="BO506" i="6"/>
  <c r="BO507" i="6"/>
  <c r="BO508" i="6"/>
  <c r="BO509" i="6"/>
  <c r="BO510" i="6"/>
  <c r="BO511" i="6"/>
  <c r="BO512" i="6"/>
  <c r="BO513" i="6"/>
  <c r="BO514" i="6"/>
  <c r="BO515" i="6"/>
  <c r="BO516" i="6"/>
  <c r="BO517" i="6"/>
  <c r="BO518" i="6"/>
  <c r="BO519" i="6"/>
  <c r="BO520" i="6"/>
  <c r="BO521" i="6"/>
  <c r="BO522" i="6"/>
  <c r="BO523" i="6"/>
  <c r="BO524" i="6"/>
  <c r="BO525" i="6"/>
  <c r="BO526" i="6"/>
  <c r="BO527" i="6"/>
  <c r="BO528" i="6"/>
  <c r="BO529" i="6"/>
  <c r="BO530" i="6"/>
  <c r="BO531" i="6"/>
  <c r="BO532" i="6"/>
  <c r="BO533" i="6"/>
  <c r="BO534" i="6"/>
  <c r="BO535" i="6"/>
  <c r="BO543" i="6"/>
  <c r="BO544" i="6"/>
  <c r="BO545" i="6"/>
  <c r="BO546" i="6"/>
  <c r="BO547" i="6"/>
  <c r="BO548" i="6"/>
  <c r="BO549" i="6"/>
  <c r="BO550" i="6"/>
  <c r="BO551" i="6"/>
  <c r="BO552" i="6"/>
  <c r="BO553" i="6"/>
  <c r="BO554" i="6"/>
  <c r="BO555" i="6"/>
  <c r="BO556" i="6"/>
  <c r="BO557" i="6"/>
  <c r="BO558" i="6"/>
  <c r="BO559" i="6"/>
  <c r="BO560" i="6"/>
  <c r="BO561" i="6"/>
  <c r="BO562" i="6"/>
  <c r="BO563" i="6"/>
  <c r="BO564" i="6"/>
  <c r="BO565" i="6"/>
  <c r="BO573" i="6"/>
  <c r="BO574" i="6"/>
  <c r="BO582" i="6"/>
  <c r="BO583" i="6"/>
  <c r="BO584" i="6"/>
  <c r="BO585" i="6"/>
  <c r="BO587" i="6"/>
  <c r="BO588" i="6"/>
  <c r="BO589" i="6"/>
  <c r="BO590" i="6"/>
  <c r="BO591" i="6"/>
  <c r="BO592" i="6"/>
  <c r="BO593" i="6"/>
  <c r="BO594" i="6"/>
  <c r="BO595" i="6"/>
  <c r="BO596" i="6"/>
  <c r="BO597" i="6"/>
  <c r="BO598" i="6"/>
  <c r="BO599" i="6"/>
  <c r="BO600" i="6"/>
  <c r="BO601" i="6"/>
  <c r="BO602" i="6"/>
  <c r="BO603" i="6"/>
  <c r="BO604" i="6"/>
  <c r="BO605" i="6"/>
  <c r="BO606" i="6"/>
  <c r="BO607" i="6"/>
  <c r="BO608" i="6"/>
  <c r="BO609" i="6"/>
  <c r="BO610" i="6"/>
  <c r="BO611" i="6"/>
  <c r="BO612" i="6"/>
  <c r="BO613" i="6"/>
  <c r="BO614" i="6"/>
  <c r="BO615" i="6"/>
  <c r="BO616" i="6"/>
  <c r="BO617" i="6"/>
  <c r="BO618" i="6"/>
  <c r="BO619" i="6"/>
  <c r="BO620" i="6"/>
  <c r="BO621" i="6"/>
  <c r="BO622" i="6"/>
  <c r="BO623" i="6"/>
  <c r="BO624" i="6"/>
  <c r="BO625" i="6"/>
  <c r="BO626" i="6"/>
  <c r="BO627" i="6"/>
  <c r="BO628" i="6"/>
  <c r="BO629" i="6"/>
  <c r="BO630" i="6"/>
  <c r="BO631" i="6"/>
  <c r="BO632" i="6"/>
  <c r="BO633" i="6"/>
  <c r="BO634" i="6"/>
  <c r="BO635" i="6"/>
  <c r="BO636" i="6"/>
  <c r="BO637" i="6"/>
  <c r="BO638" i="6"/>
  <c r="BO639" i="6"/>
  <c r="BO640" i="6"/>
  <c r="BO641" i="6"/>
  <c r="BO642" i="6"/>
  <c r="BO643" i="6"/>
  <c r="BO644" i="6"/>
  <c r="BO645" i="6"/>
  <c r="BO646" i="6"/>
  <c r="BO647" i="6"/>
  <c r="BO648" i="6"/>
  <c r="BO649" i="6"/>
  <c r="BO650" i="6"/>
  <c r="BO651" i="6"/>
  <c r="BO652" i="6"/>
  <c r="BO653" i="6"/>
  <c r="BO654" i="6"/>
  <c r="BO655" i="6"/>
  <c r="BO656" i="6"/>
  <c r="BO657" i="6"/>
  <c r="BO658" i="6"/>
  <c r="BP21" i="6"/>
  <c r="BQ21" i="6"/>
  <c r="BP22" i="6"/>
  <c r="BQ22" i="6"/>
  <c r="BP23" i="6"/>
  <c r="BQ23" i="6"/>
  <c r="BP24" i="6"/>
  <c r="BQ24" i="6"/>
  <c r="BP31" i="6"/>
  <c r="BQ31" i="6"/>
  <c r="BP40" i="6"/>
  <c r="BQ40" i="6"/>
  <c r="BP41" i="6"/>
  <c r="BQ41" i="6"/>
  <c r="BP42" i="6"/>
  <c r="BQ42" i="6"/>
  <c r="BP43" i="6"/>
  <c r="BQ43" i="6"/>
  <c r="BP44" i="6"/>
  <c r="BQ44" i="6"/>
  <c r="BP45" i="6"/>
  <c r="BQ45" i="6"/>
  <c r="BP46" i="6"/>
  <c r="BQ46" i="6"/>
  <c r="BP47" i="6"/>
  <c r="BQ47" i="6"/>
  <c r="BP48" i="6"/>
  <c r="BQ48" i="6"/>
  <c r="BP49" i="6"/>
  <c r="BQ49" i="6"/>
  <c r="BP50" i="6"/>
  <c r="BQ50" i="6"/>
  <c r="BP51" i="6"/>
  <c r="BQ51" i="6"/>
  <c r="BP52" i="6"/>
  <c r="BQ52" i="6"/>
  <c r="BP53" i="6"/>
  <c r="BQ53" i="6"/>
  <c r="BP54" i="6"/>
  <c r="BQ54" i="6"/>
  <c r="BP55" i="6"/>
  <c r="BQ55" i="6"/>
  <c r="BP56" i="6"/>
  <c r="BQ56" i="6"/>
  <c r="BP57" i="6"/>
  <c r="BQ57" i="6"/>
  <c r="BP71" i="6"/>
  <c r="BQ71" i="6"/>
  <c r="BP72" i="6"/>
  <c r="BQ72" i="6"/>
  <c r="BP73" i="6"/>
  <c r="BQ73" i="6"/>
  <c r="BP74" i="6"/>
  <c r="BQ74" i="6"/>
  <c r="BP75" i="6"/>
  <c r="BQ75" i="6"/>
  <c r="BP83" i="6"/>
  <c r="BQ83" i="6"/>
  <c r="BP95" i="6"/>
  <c r="BQ95" i="6"/>
  <c r="BP96" i="6"/>
  <c r="BQ96" i="6"/>
  <c r="BP97" i="6"/>
  <c r="BQ97" i="6"/>
  <c r="BP99" i="6"/>
  <c r="BQ99" i="6"/>
  <c r="BP100" i="6"/>
  <c r="BQ100" i="6"/>
  <c r="BP109" i="6"/>
  <c r="BQ109" i="6"/>
  <c r="BP125" i="6"/>
  <c r="BQ125" i="6"/>
  <c r="BP126" i="6"/>
  <c r="BQ126" i="6"/>
  <c r="BP139" i="6"/>
  <c r="BQ139" i="6"/>
  <c r="BP140" i="6"/>
  <c r="BQ140" i="6"/>
  <c r="BP142" i="6"/>
  <c r="BQ142" i="6"/>
  <c r="BP143" i="6"/>
  <c r="BQ143" i="6"/>
  <c r="BP144" i="6"/>
  <c r="BQ144" i="6"/>
  <c r="BP158" i="6"/>
  <c r="BQ158" i="6"/>
  <c r="BP159" i="6"/>
  <c r="BQ159" i="6"/>
  <c r="BP160" i="6"/>
  <c r="BQ160" i="6"/>
  <c r="BP161" i="6"/>
  <c r="BQ161" i="6"/>
  <c r="BP162" i="6"/>
  <c r="BQ162" i="6"/>
  <c r="BP175" i="6"/>
  <c r="BQ175" i="6"/>
  <c r="BP176" i="6"/>
  <c r="BQ176" i="6"/>
  <c r="BP177" i="6"/>
  <c r="BQ177" i="6"/>
  <c r="BP178" i="6"/>
  <c r="BQ178" i="6"/>
  <c r="BP179" i="6"/>
  <c r="BQ179" i="6"/>
  <c r="BP196" i="6"/>
  <c r="BQ196" i="6"/>
  <c r="BP197" i="6"/>
  <c r="BQ197" i="6"/>
  <c r="BP212" i="6"/>
  <c r="BQ212" i="6"/>
  <c r="BP213" i="6"/>
  <c r="BQ213" i="6"/>
  <c r="BP229" i="6"/>
  <c r="BQ229" i="6"/>
  <c r="BP230" i="6"/>
  <c r="BQ230" i="6"/>
  <c r="BP231" i="6"/>
  <c r="BQ231" i="6"/>
  <c r="BP232" i="6"/>
  <c r="BQ232" i="6"/>
  <c r="BP233" i="6"/>
  <c r="BQ233" i="6"/>
  <c r="BP245" i="6"/>
  <c r="BQ245" i="6"/>
  <c r="BP246" i="6"/>
  <c r="BQ246" i="6"/>
  <c r="BP247" i="6"/>
  <c r="BQ247" i="6"/>
  <c r="BP248" i="6"/>
  <c r="BQ248" i="6"/>
  <c r="BP249" i="6"/>
  <c r="BQ249" i="6"/>
  <c r="BP250" i="6"/>
  <c r="BQ250" i="6"/>
  <c r="BP251" i="6"/>
  <c r="BQ251" i="6"/>
  <c r="BP252" i="6"/>
  <c r="BQ252" i="6"/>
  <c r="BP253" i="6"/>
  <c r="BQ253" i="6"/>
  <c r="BP254" i="6"/>
  <c r="BQ254" i="6"/>
  <c r="BP255" i="6"/>
  <c r="BQ255" i="6"/>
  <c r="BP256" i="6"/>
  <c r="BQ256" i="6"/>
  <c r="BP257" i="6"/>
  <c r="BQ257" i="6"/>
  <c r="BP258" i="6"/>
  <c r="BQ258" i="6"/>
  <c r="BP259" i="6"/>
  <c r="BQ259" i="6"/>
  <c r="BP260" i="6"/>
  <c r="BQ260" i="6"/>
  <c r="BP261" i="6"/>
  <c r="BQ261" i="6"/>
  <c r="BP262" i="6"/>
  <c r="BQ262" i="6"/>
  <c r="BP263" i="6"/>
  <c r="BQ263" i="6"/>
  <c r="BP264" i="6"/>
  <c r="BQ264" i="6"/>
  <c r="BP265" i="6"/>
  <c r="BQ265" i="6"/>
  <c r="BP266" i="6"/>
  <c r="BQ266" i="6"/>
  <c r="BP267" i="6"/>
  <c r="BQ267" i="6"/>
  <c r="BP268" i="6"/>
  <c r="BQ268" i="6"/>
  <c r="BP269" i="6"/>
  <c r="BQ269" i="6"/>
  <c r="BP270" i="6"/>
  <c r="BQ270" i="6"/>
  <c r="BP271" i="6"/>
  <c r="BQ271" i="6"/>
  <c r="BP272" i="6"/>
  <c r="BQ272" i="6"/>
  <c r="BP273" i="6"/>
  <c r="BQ273" i="6"/>
  <c r="BP274" i="6"/>
  <c r="BQ274" i="6"/>
  <c r="BP275" i="6"/>
  <c r="BQ275" i="6"/>
  <c r="BP285" i="6"/>
  <c r="BQ285" i="6"/>
  <c r="BP286" i="6"/>
  <c r="BQ286" i="6"/>
  <c r="BP287" i="6"/>
  <c r="BQ287" i="6"/>
  <c r="BP296" i="6"/>
  <c r="BQ296" i="6"/>
  <c r="BP297" i="6"/>
  <c r="BQ297" i="6"/>
  <c r="BP298" i="6"/>
  <c r="BQ298" i="6"/>
  <c r="BP299" i="6"/>
  <c r="BQ299" i="6"/>
  <c r="BP300" i="6"/>
  <c r="BQ300" i="6"/>
  <c r="BP301" i="6"/>
  <c r="BQ301" i="6"/>
  <c r="BP302" i="6"/>
  <c r="BQ302" i="6"/>
  <c r="BP303" i="6"/>
  <c r="BQ303" i="6"/>
  <c r="BP304" i="6"/>
  <c r="BQ304" i="6"/>
  <c r="BP305" i="6"/>
  <c r="BQ305" i="6"/>
  <c r="BP306" i="6"/>
  <c r="BQ306" i="6"/>
  <c r="BP307" i="6"/>
  <c r="BQ307" i="6"/>
  <c r="BP308" i="6"/>
  <c r="BQ308" i="6"/>
  <c r="BP309" i="6"/>
  <c r="BQ309" i="6"/>
  <c r="BP310" i="6"/>
  <c r="BQ310" i="6"/>
  <c r="BP311" i="6"/>
  <c r="BQ311" i="6"/>
  <c r="BP312" i="6"/>
  <c r="BQ312" i="6"/>
  <c r="BP313" i="6"/>
  <c r="BQ313" i="6"/>
  <c r="BP314" i="6"/>
  <c r="BQ314" i="6"/>
  <c r="BP315" i="6"/>
  <c r="BQ315" i="6"/>
  <c r="BP316" i="6"/>
  <c r="BQ316" i="6"/>
  <c r="BP317" i="6"/>
  <c r="BQ317" i="6"/>
  <c r="BP318" i="6"/>
  <c r="BQ318" i="6"/>
  <c r="BP319" i="6"/>
  <c r="BQ319" i="6"/>
  <c r="BP320" i="6"/>
  <c r="BQ320" i="6"/>
  <c r="BP321" i="6"/>
  <c r="BQ321" i="6"/>
  <c r="BP322" i="6"/>
  <c r="BQ322" i="6"/>
  <c r="BP323" i="6"/>
  <c r="BQ323" i="6"/>
  <c r="BP324" i="6"/>
  <c r="BQ324" i="6"/>
  <c r="BP325" i="6"/>
  <c r="BQ325" i="6"/>
  <c r="BP326" i="6"/>
  <c r="BQ326" i="6"/>
  <c r="BP327" i="6"/>
  <c r="BQ327" i="6"/>
  <c r="BP328" i="6"/>
  <c r="BQ328" i="6"/>
  <c r="BP329" i="6"/>
  <c r="BQ329" i="6"/>
  <c r="BP330" i="6"/>
  <c r="BQ330" i="6"/>
  <c r="BP331" i="6"/>
  <c r="BQ331" i="6"/>
  <c r="BP332" i="6"/>
  <c r="BQ332" i="6"/>
  <c r="BP333" i="6"/>
  <c r="BQ333" i="6"/>
  <c r="BP334" i="6"/>
  <c r="BQ334" i="6"/>
  <c r="BP335" i="6"/>
  <c r="BQ335" i="6"/>
  <c r="BP336" i="6"/>
  <c r="BQ336" i="6"/>
  <c r="BP337" i="6"/>
  <c r="BQ337" i="6"/>
  <c r="BP338" i="6"/>
  <c r="BQ338" i="6"/>
  <c r="BP339" i="6"/>
  <c r="BQ339" i="6"/>
  <c r="BP340" i="6"/>
  <c r="BQ340" i="6"/>
  <c r="BP341" i="6"/>
  <c r="BQ341" i="6"/>
  <c r="BP342" i="6"/>
  <c r="BQ342" i="6"/>
  <c r="BP343" i="6"/>
  <c r="BQ343" i="6"/>
  <c r="BP344" i="6"/>
  <c r="BQ344" i="6"/>
  <c r="BP345" i="6"/>
  <c r="BQ345" i="6"/>
  <c r="BP346" i="6"/>
  <c r="BQ346" i="6"/>
  <c r="BP347" i="6"/>
  <c r="BQ347" i="6"/>
  <c r="BP348" i="6"/>
  <c r="BQ348" i="6"/>
  <c r="BP349" i="6"/>
  <c r="BQ349" i="6"/>
  <c r="BP350" i="6"/>
  <c r="BQ350" i="6"/>
  <c r="BP351" i="6"/>
  <c r="BQ351" i="6"/>
  <c r="BP352" i="6"/>
  <c r="BQ352" i="6"/>
  <c r="BP353" i="6"/>
  <c r="BQ353" i="6"/>
  <c r="BP354" i="6"/>
  <c r="BQ354" i="6"/>
  <c r="BP355" i="6"/>
  <c r="BQ355" i="6"/>
  <c r="BP356" i="6"/>
  <c r="BQ356" i="6"/>
  <c r="BP357" i="6"/>
  <c r="BQ357" i="6"/>
  <c r="BP358" i="6"/>
  <c r="BQ358" i="6"/>
  <c r="BP359" i="6"/>
  <c r="BQ359" i="6"/>
  <c r="BP360" i="6"/>
  <c r="BQ360" i="6"/>
  <c r="BP361" i="6"/>
  <c r="BQ361" i="6"/>
  <c r="BP362" i="6"/>
  <c r="BQ362" i="6"/>
  <c r="BP363" i="6"/>
  <c r="BQ363" i="6"/>
  <c r="BP364" i="6"/>
  <c r="BQ364" i="6"/>
  <c r="BP365" i="6"/>
  <c r="BQ365" i="6"/>
  <c r="BP366" i="6"/>
  <c r="BQ366" i="6"/>
  <c r="BP367" i="6"/>
  <c r="BQ367" i="6"/>
  <c r="BP368" i="6"/>
  <c r="BQ368" i="6"/>
  <c r="BP369" i="6"/>
  <c r="BQ369" i="6"/>
  <c r="BP370" i="6"/>
  <c r="BQ370" i="6"/>
  <c r="BP371" i="6"/>
  <c r="BQ371" i="6"/>
  <c r="BP372" i="6"/>
  <c r="BQ372" i="6"/>
  <c r="BP373" i="6"/>
  <c r="BQ373" i="6"/>
  <c r="BP374" i="6"/>
  <c r="BQ374" i="6"/>
  <c r="BP375" i="6"/>
  <c r="BQ375" i="6"/>
  <c r="BP376" i="6"/>
  <c r="BQ376" i="6"/>
  <c r="BP377" i="6"/>
  <c r="BQ377" i="6"/>
  <c r="BP378" i="6"/>
  <c r="BQ378" i="6"/>
  <c r="BP379" i="6"/>
  <c r="BQ379" i="6"/>
  <c r="BP380" i="6"/>
  <c r="BQ380" i="6"/>
  <c r="BP381" i="6"/>
  <c r="BQ381" i="6"/>
  <c r="BP382" i="6"/>
  <c r="BQ382" i="6"/>
  <c r="BP383" i="6"/>
  <c r="BQ383" i="6"/>
  <c r="BP384" i="6"/>
  <c r="BQ384" i="6"/>
  <c r="BP385" i="6"/>
  <c r="BQ385" i="6"/>
  <c r="BP386" i="6"/>
  <c r="BQ386" i="6"/>
  <c r="BP387" i="6"/>
  <c r="BQ387" i="6"/>
  <c r="BP388" i="6"/>
  <c r="BQ388" i="6"/>
  <c r="BP389" i="6"/>
  <c r="BQ389" i="6"/>
  <c r="BP390" i="6"/>
  <c r="BQ390" i="6"/>
  <c r="BP391" i="6"/>
  <c r="BQ391" i="6"/>
  <c r="BP392" i="6"/>
  <c r="BQ392" i="6"/>
  <c r="BP393" i="6"/>
  <c r="BQ393" i="6"/>
  <c r="BP394" i="6"/>
  <c r="BQ394" i="6"/>
  <c r="BP395" i="6"/>
  <c r="BQ395" i="6"/>
  <c r="BP396" i="6"/>
  <c r="BQ396" i="6"/>
  <c r="BP397" i="6"/>
  <c r="BQ397" i="6"/>
  <c r="BP398" i="6"/>
  <c r="BQ398" i="6"/>
  <c r="BP399" i="6"/>
  <c r="BQ399" i="6"/>
  <c r="BP400" i="6"/>
  <c r="BQ400" i="6"/>
  <c r="BP401" i="6"/>
  <c r="BQ401" i="6"/>
  <c r="BP402" i="6"/>
  <c r="BQ402" i="6"/>
  <c r="BP403" i="6"/>
  <c r="BQ403" i="6"/>
  <c r="BP404" i="6"/>
  <c r="BQ404" i="6"/>
  <c r="BP405" i="6"/>
  <c r="BQ405" i="6"/>
  <c r="BP406" i="6"/>
  <c r="BQ406" i="6"/>
  <c r="BP407" i="6"/>
  <c r="BQ407" i="6"/>
  <c r="BP408" i="6"/>
  <c r="BQ408" i="6"/>
  <c r="BP409" i="6"/>
  <c r="BQ409" i="6"/>
  <c r="BP410" i="6"/>
  <c r="BQ410" i="6"/>
  <c r="BP411" i="6"/>
  <c r="BQ411" i="6"/>
  <c r="BP412" i="6"/>
  <c r="BQ412" i="6"/>
  <c r="BP413" i="6"/>
  <c r="BQ413" i="6"/>
  <c r="BP414" i="6"/>
  <c r="BQ414" i="6"/>
  <c r="BP415" i="6"/>
  <c r="BQ415" i="6"/>
  <c r="BP426" i="6"/>
  <c r="BQ426" i="6"/>
  <c r="BP427" i="6"/>
  <c r="BQ427" i="6"/>
  <c r="BP428" i="6"/>
  <c r="BQ428" i="6"/>
  <c r="BP429" i="6"/>
  <c r="BQ429" i="6"/>
  <c r="BP440" i="6"/>
  <c r="BQ440" i="6"/>
  <c r="BP441" i="6"/>
  <c r="BQ441" i="6"/>
  <c r="BP443" i="6"/>
  <c r="BQ443" i="6"/>
  <c r="BP444" i="6"/>
  <c r="BQ444" i="6"/>
  <c r="BP445" i="6"/>
  <c r="BQ445" i="6"/>
  <c r="BP454" i="6"/>
  <c r="BQ454" i="6"/>
  <c r="BP455" i="6"/>
  <c r="BQ455" i="6"/>
  <c r="BP456" i="6"/>
  <c r="BQ456" i="6"/>
  <c r="BP467" i="6"/>
  <c r="BQ467" i="6"/>
  <c r="BP468" i="6"/>
  <c r="BQ468" i="6"/>
  <c r="BP469" i="6"/>
  <c r="BQ469" i="6"/>
  <c r="BP470" i="6"/>
  <c r="BQ470" i="6"/>
  <c r="BP471" i="6"/>
  <c r="BQ471" i="6"/>
  <c r="BP472" i="6"/>
  <c r="BQ472" i="6"/>
  <c r="BP473" i="6"/>
  <c r="BQ473" i="6"/>
  <c r="BP474" i="6"/>
  <c r="BQ474" i="6"/>
  <c r="BP475" i="6"/>
  <c r="BQ475" i="6"/>
  <c r="BP476" i="6"/>
  <c r="BQ476" i="6"/>
  <c r="BP477" i="6"/>
  <c r="BQ477" i="6"/>
  <c r="BP478" i="6"/>
  <c r="BQ478" i="6"/>
  <c r="BP479" i="6"/>
  <c r="BQ479" i="6"/>
  <c r="BP480" i="6"/>
  <c r="BQ480" i="6"/>
  <c r="BP481" i="6"/>
  <c r="BQ481" i="6"/>
  <c r="BP482" i="6"/>
  <c r="BQ482" i="6"/>
  <c r="BP483" i="6"/>
  <c r="BQ483" i="6"/>
  <c r="BP484" i="6"/>
  <c r="BQ484" i="6"/>
  <c r="BP485" i="6"/>
  <c r="BQ485" i="6"/>
  <c r="BP486" i="6"/>
  <c r="BQ486" i="6"/>
  <c r="BP487" i="6"/>
  <c r="BQ487" i="6"/>
  <c r="BP488" i="6"/>
  <c r="BQ488" i="6"/>
  <c r="BP489" i="6"/>
  <c r="BQ489" i="6"/>
  <c r="BP490" i="6"/>
  <c r="BQ490" i="6"/>
  <c r="BP491" i="6"/>
  <c r="BQ491" i="6"/>
  <c r="BP492" i="6"/>
  <c r="BQ492" i="6"/>
  <c r="BP493" i="6"/>
  <c r="BQ493" i="6"/>
  <c r="BP494" i="6"/>
  <c r="BQ494" i="6"/>
  <c r="BP495" i="6"/>
  <c r="BQ495" i="6"/>
  <c r="BP496" i="6"/>
  <c r="BQ496" i="6"/>
  <c r="BP497" i="6"/>
  <c r="BQ497" i="6"/>
  <c r="BP498" i="6"/>
  <c r="BQ498" i="6"/>
  <c r="BP499" i="6"/>
  <c r="BQ499" i="6"/>
  <c r="BP500" i="6"/>
  <c r="BQ500" i="6"/>
  <c r="BP501" i="6"/>
  <c r="BQ501" i="6"/>
  <c r="BP502" i="6"/>
  <c r="BQ502" i="6"/>
  <c r="BP503" i="6"/>
  <c r="BQ503" i="6"/>
  <c r="BP504" i="6"/>
  <c r="BQ504" i="6"/>
  <c r="BP505" i="6"/>
  <c r="BQ505" i="6"/>
  <c r="BP506" i="6"/>
  <c r="BQ506" i="6"/>
  <c r="BP507" i="6"/>
  <c r="BQ507" i="6"/>
  <c r="BP508" i="6"/>
  <c r="BQ508" i="6"/>
  <c r="BP509" i="6"/>
  <c r="BQ509" i="6"/>
  <c r="BP510" i="6"/>
  <c r="BQ510" i="6"/>
  <c r="BP511" i="6"/>
  <c r="BQ511" i="6"/>
  <c r="BP512" i="6"/>
  <c r="BQ512" i="6"/>
  <c r="BP513" i="6"/>
  <c r="BQ513" i="6"/>
  <c r="BP514" i="6"/>
  <c r="BQ514" i="6"/>
  <c r="BP515" i="6"/>
  <c r="BQ515" i="6"/>
  <c r="BP516" i="6"/>
  <c r="BQ516" i="6"/>
  <c r="BP517" i="6"/>
  <c r="BQ517" i="6"/>
  <c r="BP518" i="6"/>
  <c r="BQ518" i="6"/>
  <c r="BP519" i="6"/>
  <c r="BQ519" i="6"/>
  <c r="BP520" i="6"/>
  <c r="BQ520" i="6"/>
  <c r="BP521" i="6"/>
  <c r="BQ521" i="6"/>
  <c r="BP522" i="6"/>
  <c r="BQ522" i="6"/>
  <c r="BP523" i="6"/>
  <c r="BQ523" i="6"/>
  <c r="BP524" i="6"/>
  <c r="BQ524" i="6"/>
  <c r="BP525" i="6"/>
  <c r="BQ525" i="6"/>
  <c r="BP526" i="6"/>
  <c r="BQ526" i="6"/>
  <c r="BP527" i="6"/>
  <c r="BQ527" i="6"/>
  <c r="BP528" i="6"/>
  <c r="BQ528" i="6"/>
  <c r="BP529" i="6"/>
  <c r="BQ529" i="6"/>
  <c r="BP530" i="6"/>
  <c r="BQ530" i="6"/>
  <c r="BP531" i="6"/>
  <c r="BQ531" i="6"/>
  <c r="BP532" i="6"/>
  <c r="BQ532" i="6"/>
  <c r="BP533" i="6"/>
  <c r="BQ533" i="6"/>
  <c r="BP534" i="6"/>
  <c r="BQ534" i="6"/>
  <c r="BP535" i="6"/>
  <c r="BQ535" i="6"/>
  <c r="BP543" i="6"/>
  <c r="BQ543" i="6"/>
  <c r="BP544" i="6"/>
  <c r="BQ544" i="6"/>
  <c r="BP545" i="6"/>
  <c r="BQ545" i="6"/>
  <c r="BP546" i="6"/>
  <c r="BQ546" i="6"/>
  <c r="BP547" i="6"/>
  <c r="BQ547" i="6"/>
  <c r="BP548" i="6"/>
  <c r="BQ548" i="6"/>
  <c r="BP549" i="6"/>
  <c r="BQ549" i="6"/>
  <c r="BP550" i="6"/>
  <c r="BQ550" i="6"/>
  <c r="BP551" i="6"/>
  <c r="BQ551" i="6"/>
  <c r="BP552" i="6"/>
  <c r="BQ552" i="6"/>
  <c r="BP553" i="6"/>
  <c r="BQ553" i="6"/>
  <c r="BP554" i="6"/>
  <c r="BQ554" i="6"/>
  <c r="BP555" i="6"/>
  <c r="BQ555" i="6"/>
  <c r="BP556" i="6"/>
  <c r="BQ556" i="6"/>
  <c r="BP557" i="6"/>
  <c r="BQ557" i="6"/>
  <c r="BP558" i="6"/>
  <c r="BQ558" i="6"/>
  <c r="BP559" i="6"/>
  <c r="BQ559" i="6"/>
  <c r="BP560" i="6"/>
  <c r="BQ560" i="6"/>
  <c r="BP561" i="6"/>
  <c r="BQ561" i="6"/>
  <c r="BP562" i="6"/>
  <c r="BQ562" i="6"/>
  <c r="BP563" i="6"/>
  <c r="BQ563" i="6"/>
  <c r="BP564" i="6"/>
  <c r="BQ564" i="6"/>
  <c r="BP565" i="6"/>
  <c r="BQ565" i="6"/>
  <c r="BP573" i="6"/>
  <c r="BQ573" i="6"/>
  <c r="BP574" i="6"/>
  <c r="BQ574" i="6"/>
  <c r="BP582" i="6"/>
  <c r="BQ582" i="6"/>
  <c r="BP583" i="6"/>
  <c r="BQ583" i="6"/>
  <c r="BP584" i="6"/>
  <c r="BQ584" i="6"/>
  <c r="BP585" i="6"/>
  <c r="BQ585" i="6"/>
  <c r="BP587" i="6"/>
  <c r="BQ587" i="6"/>
  <c r="BP588" i="6"/>
  <c r="BQ588" i="6"/>
  <c r="BP589" i="6"/>
  <c r="BQ589" i="6"/>
  <c r="BP590" i="6"/>
  <c r="BQ590" i="6"/>
  <c r="BP591" i="6"/>
  <c r="BQ591" i="6"/>
  <c r="BP592" i="6"/>
  <c r="BQ592" i="6"/>
  <c r="BP593" i="6"/>
  <c r="BQ593" i="6"/>
  <c r="BP594" i="6"/>
  <c r="BQ594" i="6"/>
  <c r="BP595" i="6"/>
  <c r="BQ595" i="6"/>
  <c r="BP596" i="6"/>
  <c r="BQ596" i="6"/>
  <c r="BP597" i="6"/>
  <c r="BQ597" i="6"/>
  <c r="BP598" i="6"/>
  <c r="BQ598" i="6"/>
  <c r="BP599" i="6"/>
  <c r="BQ599" i="6"/>
  <c r="BP600" i="6"/>
  <c r="BQ600" i="6"/>
  <c r="BP601" i="6"/>
  <c r="BQ601" i="6"/>
  <c r="BP602" i="6"/>
  <c r="BQ602" i="6"/>
  <c r="BP603" i="6"/>
  <c r="BQ603" i="6"/>
  <c r="BP604" i="6"/>
  <c r="BQ604" i="6"/>
  <c r="BP605" i="6"/>
  <c r="BQ605" i="6"/>
  <c r="BP606" i="6"/>
  <c r="BQ606" i="6"/>
  <c r="BP607" i="6"/>
  <c r="BQ607" i="6"/>
  <c r="BP608" i="6"/>
  <c r="BQ608" i="6"/>
  <c r="BP609" i="6"/>
  <c r="BQ609" i="6"/>
  <c r="BP610" i="6"/>
  <c r="BQ610" i="6"/>
  <c r="BP611" i="6"/>
  <c r="BQ611" i="6"/>
  <c r="BP612" i="6"/>
  <c r="BQ612" i="6"/>
  <c r="BP613" i="6"/>
  <c r="BQ613" i="6"/>
  <c r="BP614" i="6"/>
  <c r="BQ614" i="6"/>
  <c r="BP615" i="6"/>
  <c r="BQ615" i="6"/>
  <c r="BP616" i="6"/>
  <c r="BQ616" i="6"/>
  <c r="BP617" i="6"/>
  <c r="BQ617" i="6"/>
  <c r="BP618" i="6"/>
  <c r="BQ618" i="6"/>
  <c r="BP619" i="6"/>
  <c r="BQ619" i="6"/>
  <c r="BP620" i="6"/>
  <c r="BQ620" i="6"/>
  <c r="BP621" i="6"/>
  <c r="BQ621" i="6"/>
  <c r="BP622" i="6"/>
  <c r="BQ622" i="6"/>
  <c r="BP623" i="6"/>
  <c r="BQ623" i="6"/>
  <c r="BP624" i="6"/>
  <c r="BQ624" i="6"/>
  <c r="BP625" i="6"/>
  <c r="BQ625" i="6"/>
  <c r="BP626" i="6"/>
  <c r="BQ626" i="6"/>
  <c r="BP627" i="6"/>
  <c r="BQ627" i="6"/>
  <c r="BP628" i="6"/>
  <c r="BQ628" i="6"/>
  <c r="BP629" i="6"/>
  <c r="BQ629" i="6"/>
  <c r="BP630" i="6"/>
  <c r="BQ630" i="6"/>
  <c r="BP631" i="6"/>
  <c r="BQ631" i="6"/>
  <c r="BP632" i="6"/>
  <c r="BQ632" i="6"/>
  <c r="BP633" i="6"/>
  <c r="BQ633" i="6"/>
  <c r="BP634" i="6"/>
  <c r="BQ634" i="6"/>
  <c r="BP635" i="6"/>
  <c r="BQ635" i="6"/>
  <c r="BP636" i="6"/>
  <c r="BQ636" i="6"/>
  <c r="BP637" i="6"/>
  <c r="BQ637" i="6"/>
  <c r="BP638" i="6"/>
  <c r="BQ638" i="6"/>
  <c r="BP639" i="6"/>
  <c r="BQ639" i="6"/>
  <c r="BP640" i="6"/>
  <c r="BQ640" i="6"/>
  <c r="BP641" i="6"/>
  <c r="BQ641" i="6"/>
  <c r="BP642" i="6"/>
  <c r="BQ642" i="6"/>
  <c r="BP643" i="6"/>
  <c r="BQ643" i="6"/>
  <c r="BP644" i="6"/>
  <c r="BQ644" i="6"/>
  <c r="BP645" i="6"/>
  <c r="BQ645" i="6"/>
  <c r="BP646" i="6"/>
  <c r="BQ646" i="6"/>
  <c r="BP647" i="6"/>
  <c r="BQ647" i="6"/>
  <c r="BP648" i="6"/>
  <c r="BQ648" i="6"/>
  <c r="BP649" i="6"/>
  <c r="BQ649" i="6"/>
  <c r="BP650" i="6"/>
  <c r="BQ650" i="6"/>
  <c r="BP651" i="6"/>
  <c r="BQ651" i="6"/>
  <c r="BP652" i="6"/>
  <c r="BQ652" i="6"/>
  <c r="BP653" i="6"/>
  <c r="BQ653" i="6"/>
  <c r="BP654" i="6"/>
  <c r="BQ654" i="6"/>
  <c r="BP655" i="6"/>
  <c r="BQ655" i="6"/>
  <c r="BP656" i="6"/>
  <c r="BQ656" i="6"/>
  <c r="BP657" i="6"/>
  <c r="BQ657" i="6"/>
  <c r="BP658" i="6"/>
  <c r="BQ658" i="6"/>
  <c r="BP18" i="6"/>
  <c r="BQ18" i="6"/>
  <c r="BP19" i="6"/>
  <c r="BQ19" i="6"/>
  <c r="BP20" i="6"/>
  <c r="BQ20" i="6"/>
  <c r="R98" i="3" a="1"/>
  <c r="R98" i="3" s="1"/>
  <c r="K98" i="3" a="1"/>
  <c r="K98" i="3" s="1"/>
  <c r="B76" i="3" a="1"/>
  <c r="B76" i="3" s="1"/>
  <c r="D98" i="3" s="1" a="1"/>
  <c r="D98" i="3" s="1"/>
  <c r="B51" i="3" a="1"/>
  <c r="B51" i="3" s="1"/>
  <c r="D73" i="3" s="1" a="1"/>
  <c r="D73" i="3" s="1"/>
  <c r="B27" i="3" a="1"/>
  <c r="B27" i="3" s="1"/>
  <c r="BQ39" i="6"/>
  <c r="BP58" i="6"/>
  <c r="B2" i="3" a="1"/>
  <c r="B2" i="3" s="1"/>
  <c r="BO2" i="6" s="1"/>
  <c r="BN18" i="6"/>
  <c r="BN19" i="6"/>
  <c r="BN20" i="6"/>
  <c r="BN21" i="6"/>
  <c r="BN22" i="6"/>
  <c r="BN23" i="6"/>
  <c r="BN24" i="6"/>
  <c r="BN31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71" i="6"/>
  <c r="BN72" i="6"/>
  <c r="BN73" i="6"/>
  <c r="BN74" i="6"/>
  <c r="BN75" i="6"/>
  <c r="BN83" i="6"/>
  <c r="BN95" i="6"/>
  <c r="BN96" i="6"/>
  <c r="BN97" i="6"/>
  <c r="BN99" i="6"/>
  <c r="BN100" i="6"/>
  <c r="BN109" i="6"/>
  <c r="BN125" i="6"/>
  <c r="BN126" i="6"/>
  <c r="BN139" i="6"/>
  <c r="BN140" i="6"/>
  <c r="BN142" i="6"/>
  <c r="BN143" i="6"/>
  <c r="BN144" i="6"/>
  <c r="BN158" i="6"/>
  <c r="BN159" i="6"/>
  <c r="BN160" i="6"/>
  <c r="BN161" i="6"/>
  <c r="BN162" i="6"/>
  <c r="BN175" i="6"/>
  <c r="BN176" i="6"/>
  <c r="BN177" i="6"/>
  <c r="BN178" i="6"/>
  <c r="BN179" i="6"/>
  <c r="BN196" i="6"/>
  <c r="BN197" i="6"/>
  <c r="BN212" i="6"/>
  <c r="BN213" i="6"/>
  <c r="BN229" i="6"/>
  <c r="BN230" i="6"/>
  <c r="BN231" i="6"/>
  <c r="BN232" i="6"/>
  <c r="BN233" i="6"/>
  <c r="BN245" i="6"/>
  <c r="BN246" i="6"/>
  <c r="BN247" i="6"/>
  <c r="BN248" i="6"/>
  <c r="BN249" i="6"/>
  <c r="BN250" i="6"/>
  <c r="BN251" i="6"/>
  <c r="BN252" i="6"/>
  <c r="BN253" i="6"/>
  <c r="BN254" i="6"/>
  <c r="BN255" i="6"/>
  <c r="BN256" i="6"/>
  <c r="BN257" i="6"/>
  <c r="BN258" i="6"/>
  <c r="BN259" i="6"/>
  <c r="BN260" i="6"/>
  <c r="BN261" i="6"/>
  <c r="BN262" i="6"/>
  <c r="BN263" i="6"/>
  <c r="BN264" i="6"/>
  <c r="BN265" i="6"/>
  <c r="BN266" i="6"/>
  <c r="BN267" i="6"/>
  <c r="BN268" i="6"/>
  <c r="BN269" i="6"/>
  <c r="BN270" i="6"/>
  <c r="BN271" i="6"/>
  <c r="BN272" i="6"/>
  <c r="BN273" i="6"/>
  <c r="BN274" i="6"/>
  <c r="BN275" i="6"/>
  <c r="BN285" i="6"/>
  <c r="BN286" i="6"/>
  <c r="BN287" i="6"/>
  <c r="BN296" i="6"/>
  <c r="BN297" i="6"/>
  <c r="BN298" i="6"/>
  <c r="BN299" i="6"/>
  <c r="BN300" i="6"/>
  <c r="BN301" i="6"/>
  <c r="BN302" i="6"/>
  <c r="BN303" i="6"/>
  <c r="BN304" i="6"/>
  <c r="BN305" i="6"/>
  <c r="BN306" i="6"/>
  <c r="BN307" i="6"/>
  <c r="BN308" i="6"/>
  <c r="BN309" i="6"/>
  <c r="BN310" i="6"/>
  <c r="BN311" i="6"/>
  <c r="BN312" i="6"/>
  <c r="BN313" i="6"/>
  <c r="BN314" i="6"/>
  <c r="BN315" i="6"/>
  <c r="BN316" i="6"/>
  <c r="BN317" i="6"/>
  <c r="BN318" i="6"/>
  <c r="BN319" i="6"/>
  <c r="BN320" i="6"/>
  <c r="BN321" i="6"/>
  <c r="BN322" i="6"/>
  <c r="BN323" i="6"/>
  <c r="BN324" i="6"/>
  <c r="BN325" i="6"/>
  <c r="BN326" i="6"/>
  <c r="BN327" i="6"/>
  <c r="BN328" i="6"/>
  <c r="BN329" i="6"/>
  <c r="BN330" i="6"/>
  <c r="BN331" i="6"/>
  <c r="BN332" i="6"/>
  <c r="BN333" i="6"/>
  <c r="BN334" i="6"/>
  <c r="BN335" i="6"/>
  <c r="BN336" i="6"/>
  <c r="BN337" i="6"/>
  <c r="BN338" i="6"/>
  <c r="BN339" i="6"/>
  <c r="BN340" i="6"/>
  <c r="BN341" i="6"/>
  <c r="BN342" i="6"/>
  <c r="BN343" i="6"/>
  <c r="BN344" i="6"/>
  <c r="BN345" i="6"/>
  <c r="BN346" i="6"/>
  <c r="BN347" i="6"/>
  <c r="BN348" i="6"/>
  <c r="BN349" i="6"/>
  <c r="BN350" i="6"/>
  <c r="BN351" i="6"/>
  <c r="BN352" i="6"/>
  <c r="BN353" i="6"/>
  <c r="BN354" i="6"/>
  <c r="BN355" i="6"/>
  <c r="BN356" i="6"/>
  <c r="BN357" i="6"/>
  <c r="BN358" i="6"/>
  <c r="BN359" i="6"/>
  <c r="BN360" i="6"/>
  <c r="BN361" i="6"/>
  <c r="BN362" i="6"/>
  <c r="BN363" i="6"/>
  <c r="BN364" i="6"/>
  <c r="BN365" i="6"/>
  <c r="BN366" i="6"/>
  <c r="BN367" i="6"/>
  <c r="BN368" i="6"/>
  <c r="BN369" i="6"/>
  <c r="BN370" i="6"/>
  <c r="BN371" i="6"/>
  <c r="BN372" i="6"/>
  <c r="BN373" i="6"/>
  <c r="BN374" i="6"/>
  <c r="BN375" i="6"/>
  <c r="BN376" i="6"/>
  <c r="BN377" i="6"/>
  <c r="BN378" i="6"/>
  <c r="BN379" i="6"/>
  <c r="BN380" i="6"/>
  <c r="BN381" i="6"/>
  <c r="BN382" i="6"/>
  <c r="BN383" i="6"/>
  <c r="BN384" i="6"/>
  <c r="BN385" i="6"/>
  <c r="BN386" i="6"/>
  <c r="BN387" i="6"/>
  <c r="BN388" i="6"/>
  <c r="BN389" i="6"/>
  <c r="BN390" i="6"/>
  <c r="BN391" i="6"/>
  <c r="BN392" i="6"/>
  <c r="BN393" i="6"/>
  <c r="BN394" i="6"/>
  <c r="BN395" i="6"/>
  <c r="BN396" i="6"/>
  <c r="BN397" i="6"/>
  <c r="BN398" i="6"/>
  <c r="BN399" i="6"/>
  <c r="BN400" i="6"/>
  <c r="BN401" i="6"/>
  <c r="BN402" i="6"/>
  <c r="BN403" i="6"/>
  <c r="BN404" i="6"/>
  <c r="BN405" i="6"/>
  <c r="BN406" i="6"/>
  <c r="BN407" i="6"/>
  <c r="BN408" i="6"/>
  <c r="BN409" i="6"/>
  <c r="BN410" i="6"/>
  <c r="BN411" i="6"/>
  <c r="BN412" i="6"/>
  <c r="BN413" i="6"/>
  <c r="BN414" i="6"/>
  <c r="BN415" i="6"/>
  <c r="BN426" i="6"/>
  <c r="BN427" i="6"/>
  <c r="BN428" i="6"/>
  <c r="BN429" i="6"/>
  <c r="BN440" i="6"/>
  <c r="BN441" i="6"/>
  <c r="BN443" i="6"/>
  <c r="BN444" i="6"/>
  <c r="BN445" i="6"/>
  <c r="BN454" i="6"/>
  <c r="BN455" i="6"/>
  <c r="BN456" i="6"/>
  <c r="BN467" i="6"/>
  <c r="BN468" i="6"/>
  <c r="BN469" i="6"/>
  <c r="BN470" i="6"/>
  <c r="BN471" i="6"/>
  <c r="BN472" i="6"/>
  <c r="BN473" i="6"/>
  <c r="BN474" i="6"/>
  <c r="BN475" i="6"/>
  <c r="BN476" i="6"/>
  <c r="BN477" i="6"/>
  <c r="BN478" i="6"/>
  <c r="BN479" i="6"/>
  <c r="BN480" i="6"/>
  <c r="BN481" i="6"/>
  <c r="BN482" i="6"/>
  <c r="BN483" i="6"/>
  <c r="BN484" i="6"/>
  <c r="BN485" i="6"/>
  <c r="BN486" i="6"/>
  <c r="BN487" i="6"/>
  <c r="BN488" i="6"/>
  <c r="BN489" i="6"/>
  <c r="BN490" i="6"/>
  <c r="BN491" i="6"/>
  <c r="BN492" i="6"/>
  <c r="BN493" i="6"/>
  <c r="BN494" i="6"/>
  <c r="BN495" i="6"/>
  <c r="BN496" i="6"/>
  <c r="BN497" i="6"/>
  <c r="BN498" i="6"/>
  <c r="BN499" i="6"/>
  <c r="BN500" i="6"/>
  <c r="BN501" i="6"/>
  <c r="BN502" i="6"/>
  <c r="BN503" i="6"/>
  <c r="BN504" i="6"/>
  <c r="BN505" i="6"/>
  <c r="BN506" i="6"/>
  <c r="BN507" i="6"/>
  <c r="BN508" i="6"/>
  <c r="BN509" i="6"/>
  <c r="BN510" i="6"/>
  <c r="BN511" i="6"/>
  <c r="BN512" i="6"/>
  <c r="BN513" i="6"/>
  <c r="BN514" i="6"/>
  <c r="BN515" i="6"/>
  <c r="BN516" i="6"/>
  <c r="BN517" i="6"/>
  <c r="BN518" i="6"/>
  <c r="BN519" i="6"/>
  <c r="BN520" i="6"/>
  <c r="BN521" i="6"/>
  <c r="BN522" i="6"/>
  <c r="BN523" i="6"/>
  <c r="BN524" i="6"/>
  <c r="BN525" i="6"/>
  <c r="BN526" i="6"/>
  <c r="BN527" i="6"/>
  <c r="BN528" i="6"/>
  <c r="BN529" i="6"/>
  <c r="BN530" i="6"/>
  <c r="BN531" i="6"/>
  <c r="BN532" i="6"/>
  <c r="BN533" i="6"/>
  <c r="BN534" i="6"/>
  <c r="BN535" i="6"/>
  <c r="BN543" i="6"/>
  <c r="BN544" i="6"/>
  <c r="BN545" i="6"/>
  <c r="BN546" i="6"/>
  <c r="BN547" i="6"/>
  <c r="BN548" i="6"/>
  <c r="BN549" i="6"/>
  <c r="BN550" i="6"/>
  <c r="BN551" i="6"/>
  <c r="BN552" i="6"/>
  <c r="BN553" i="6"/>
  <c r="BN554" i="6"/>
  <c r="BN555" i="6"/>
  <c r="BN556" i="6"/>
  <c r="BN557" i="6"/>
  <c r="BN558" i="6"/>
  <c r="BN559" i="6"/>
  <c r="BN560" i="6"/>
  <c r="BN561" i="6"/>
  <c r="BN562" i="6"/>
  <c r="BN563" i="6"/>
  <c r="BN564" i="6"/>
  <c r="BN565" i="6"/>
  <c r="BN573" i="6"/>
  <c r="BN574" i="6"/>
  <c r="BN582" i="6"/>
  <c r="BN583" i="6"/>
  <c r="BN584" i="6"/>
  <c r="BN585" i="6"/>
  <c r="BN587" i="6"/>
  <c r="BN588" i="6"/>
  <c r="BN589" i="6"/>
  <c r="BN590" i="6"/>
  <c r="BN591" i="6"/>
  <c r="BN592" i="6"/>
  <c r="BN593" i="6"/>
  <c r="BN594" i="6"/>
  <c r="BN595" i="6"/>
  <c r="BN596" i="6"/>
  <c r="BN597" i="6"/>
  <c r="BN598" i="6"/>
  <c r="BN599" i="6"/>
  <c r="BN600" i="6"/>
  <c r="BN601" i="6"/>
  <c r="BN602" i="6"/>
  <c r="BN603" i="6"/>
  <c r="BN604" i="6"/>
  <c r="BN605" i="6"/>
  <c r="BN606" i="6"/>
  <c r="BN607" i="6"/>
  <c r="BN608" i="6"/>
  <c r="BN609" i="6"/>
  <c r="BN610" i="6"/>
  <c r="BN611" i="6"/>
  <c r="BN612" i="6"/>
  <c r="BN613" i="6"/>
  <c r="BN614" i="6"/>
  <c r="BN615" i="6"/>
  <c r="BN616" i="6"/>
  <c r="BN617" i="6"/>
  <c r="BN618" i="6"/>
  <c r="BN619" i="6"/>
  <c r="BN620" i="6"/>
  <c r="BN621" i="6"/>
  <c r="BN622" i="6"/>
  <c r="BN623" i="6"/>
  <c r="BN624" i="6"/>
  <c r="BN625" i="6"/>
  <c r="BN626" i="6"/>
  <c r="BN627" i="6"/>
  <c r="BN628" i="6"/>
  <c r="BN629" i="6"/>
  <c r="BN630" i="6"/>
  <c r="BN631" i="6"/>
  <c r="BN632" i="6"/>
  <c r="BN633" i="6"/>
  <c r="BN634" i="6"/>
  <c r="BN635" i="6"/>
  <c r="BN636" i="6"/>
  <c r="BN637" i="6"/>
  <c r="BN638" i="6"/>
  <c r="BN639" i="6"/>
  <c r="BN640" i="6"/>
  <c r="BN641" i="6"/>
  <c r="BN642" i="6"/>
  <c r="BN643" i="6"/>
  <c r="BN644" i="6"/>
  <c r="BN645" i="6"/>
  <c r="BN646" i="6"/>
  <c r="BN647" i="6"/>
  <c r="BN648" i="6"/>
  <c r="BN649" i="6"/>
  <c r="BN650" i="6"/>
  <c r="BN651" i="6"/>
  <c r="BN652" i="6"/>
  <c r="BN653" i="6"/>
  <c r="BN654" i="6"/>
  <c r="BN655" i="6"/>
  <c r="BN656" i="6"/>
  <c r="BN657" i="6"/>
  <c r="BN658" i="6"/>
  <c r="BH18" i="6"/>
  <c r="BI18" i="6"/>
  <c r="BJ18" i="6"/>
  <c r="BH19" i="6"/>
  <c r="BI19" i="6"/>
  <c r="BJ19" i="6"/>
  <c r="BH20" i="6"/>
  <c r="BI20" i="6"/>
  <c r="BJ20" i="6"/>
  <c r="BH21" i="6"/>
  <c r="BI21" i="6"/>
  <c r="BJ21" i="6"/>
  <c r="BH22" i="6"/>
  <c r="BI22" i="6"/>
  <c r="BJ22" i="6"/>
  <c r="BH23" i="6"/>
  <c r="BI23" i="6"/>
  <c r="BJ23" i="6"/>
  <c r="BH24" i="6"/>
  <c r="BI24" i="6"/>
  <c r="BJ24" i="6"/>
  <c r="BH31" i="6"/>
  <c r="BI31" i="6"/>
  <c r="BJ31" i="6"/>
  <c r="BH40" i="6"/>
  <c r="BI40" i="6"/>
  <c r="BJ40" i="6"/>
  <c r="BH41" i="6"/>
  <c r="BI41" i="6"/>
  <c r="BJ41" i="6"/>
  <c r="BH42" i="6"/>
  <c r="BI42" i="6"/>
  <c r="BJ42" i="6"/>
  <c r="BH43" i="6"/>
  <c r="BI43" i="6"/>
  <c r="BJ43" i="6"/>
  <c r="BH44" i="6"/>
  <c r="BI44" i="6"/>
  <c r="BJ44" i="6"/>
  <c r="BH45" i="6"/>
  <c r="BI45" i="6"/>
  <c r="BJ45" i="6"/>
  <c r="BH46" i="6"/>
  <c r="BI46" i="6"/>
  <c r="BJ46" i="6"/>
  <c r="BH47" i="6"/>
  <c r="BI47" i="6"/>
  <c r="BJ47" i="6"/>
  <c r="BH48" i="6"/>
  <c r="BI48" i="6"/>
  <c r="BJ48" i="6"/>
  <c r="BH49" i="6"/>
  <c r="BI49" i="6"/>
  <c r="BJ49" i="6"/>
  <c r="BH50" i="6"/>
  <c r="BI50" i="6"/>
  <c r="BJ50" i="6"/>
  <c r="BH51" i="6"/>
  <c r="BI51" i="6"/>
  <c r="BJ51" i="6"/>
  <c r="BH52" i="6"/>
  <c r="BI52" i="6"/>
  <c r="BJ52" i="6"/>
  <c r="BH53" i="6"/>
  <c r="BI53" i="6"/>
  <c r="BJ53" i="6"/>
  <c r="BH54" i="6"/>
  <c r="BI54" i="6"/>
  <c r="BJ54" i="6"/>
  <c r="BH55" i="6"/>
  <c r="BI55" i="6"/>
  <c r="BJ55" i="6"/>
  <c r="BH56" i="6"/>
  <c r="BI56" i="6"/>
  <c r="BJ56" i="6"/>
  <c r="BH57" i="6"/>
  <c r="BI57" i="6"/>
  <c r="BJ57" i="6"/>
  <c r="BH71" i="6"/>
  <c r="BI71" i="6"/>
  <c r="BJ71" i="6"/>
  <c r="BH72" i="6"/>
  <c r="BI72" i="6"/>
  <c r="BJ72" i="6"/>
  <c r="BH73" i="6"/>
  <c r="BI73" i="6"/>
  <c r="BJ73" i="6"/>
  <c r="BH74" i="6"/>
  <c r="BI74" i="6"/>
  <c r="BJ74" i="6"/>
  <c r="BH75" i="6"/>
  <c r="BI75" i="6"/>
  <c r="BJ75" i="6"/>
  <c r="BH83" i="6"/>
  <c r="BI83" i="6"/>
  <c r="BJ83" i="6"/>
  <c r="BH95" i="6"/>
  <c r="BI95" i="6"/>
  <c r="BJ95" i="6"/>
  <c r="BH96" i="6"/>
  <c r="BI96" i="6"/>
  <c r="BJ96" i="6"/>
  <c r="BH97" i="6"/>
  <c r="BI97" i="6"/>
  <c r="BJ97" i="6"/>
  <c r="BH99" i="6"/>
  <c r="BI99" i="6"/>
  <c r="BJ99" i="6"/>
  <c r="BH100" i="6"/>
  <c r="BI100" i="6"/>
  <c r="BJ100" i="6"/>
  <c r="BH109" i="6"/>
  <c r="BI109" i="6"/>
  <c r="BJ109" i="6"/>
  <c r="BH125" i="6"/>
  <c r="BI125" i="6"/>
  <c r="BJ125" i="6"/>
  <c r="BH126" i="6"/>
  <c r="BI126" i="6"/>
  <c r="BJ126" i="6"/>
  <c r="BH139" i="6"/>
  <c r="BI139" i="6"/>
  <c r="BJ139" i="6"/>
  <c r="BH140" i="6"/>
  <c r="BI140" i="6"/>
  <c r="BJ140" i="6"/>
  <c r="BH142" i="6"/>
  <c r="BI142" i="6"/>
  <c r="BJ142" i="6"/>
  <c r="BH143" i="6"/>
  <c r="BI143" i="6"/>
  <c r="BJ143" i="6"/>
  <c r="BH144" i="6"/>
  <c r="BI144" i="6"/>
  <c r="BJ144" i="6"/>
  <c r="BH158" i="6"/>
  <c r="BI158" i="6"/>
  <c r="BJ158" i="6"/>
  <c r="BH159" i="6"/>
  <c r="BI159" i="6"/>
  <c r="BJ159" i="6"/>
  <c r="BH160" i="6"/>
  <c r="BI160" i="6"/>
  <c r="BJ160" i="6"/>
  <c r="BH161" i="6"/>
  <c r="BI161" i="6"/>
  <c r="BJ161" i="6"/>
  <c r="BH162" i="6"/>
  <c r="BI162" i="6"/>
  <c r="BJ162" i="6"/>
  <c r="BH175" i="6"/>
  <c r="BI175" i="6"/>
  <c r="BJ175" i="6"/>
  <c r="BH176" i="6"/>
  <c r="BI176" i="6"/>
  <c r="BJ176" i="6"/>
  <c r="BH177" i="6"/>
  <c r="BI177" i="6"/>
  <c r="BJ177" i="6"/>
  <c r="BH178" i="6"/>
  <c r="BI178" i="6"/>
  <c r="BJ178" i="6"/>
  <c r="BH179" i="6"/>
  <c r="BI179" i="6"/>
  <c r="BJ179" i="6"/>
  <c r="BH196" i="6"/>
  <c r="BI196" i="6"/>
  <c r="BJ196" i="6"/>
  <c r="BH197" i="6"/>
  <c r="BI197" i="6"/>
  <c r="BJ197" i="6"/>
  <c r="BH212" i="6"/>
  <c r="BI212" i="6"/>
  <c r="BJ212" i="6"/>
  <c r="BH213" i="6"/>
  <c r="BI213" i="6"/>
  <c r="BJ213" i="6"/>
  <c r="BH229" i="6"/>
  <c r="BI229" i="6"/>
  <c r="BJ229" i="6"/>
  <c r="BH230" i="6"/>
  <c r="BI230" i="6"/>
  <c r="BJ230" i="6"/>
  <c r="BH231" i="6"/>
  <c r="BI231" i="6"/>
  <c r="BJ231" i="6"/>
  <c r="BH232" i="6"/>
  <c r="BI232" i="6"/>
  <c r="BJ232" i="6"/>
  <c r="BH233" i="6"/>
  <c r="BI233" i="6"/>
  <c r="BJ233" i="6"/>
  <c r="BH245" i="6"/>
  <c r="BI245" i="6"/>
  <c r="BJ245" i="6"/>
  <c r="BH246" i="6"/>
  <c r="BI246" i="6"/>
  <c r="BJ246" i="6"/>
  <c r="BH247" i="6"/>
  <c r="BI247" i="6"/>
  <c r="BJ247" i="6"/>
  <c r="BH248" i="6"/>
  <c r="BI248" i="6"/>
  <c r="BJ248" i="6"/>
  <c r="BH249" i="6"/>
  <c r="BI249" i="6"/>
  <c r="BJ249" i="6"/>
  <c r="BH250" i="6"/>
  <c r="BI250" i="6"/>
  <c r="BJ250" i="6"/>
  <c r="BH251" i="6"/>
  <c r="BI251" i="6"/>
  <c r="BJ251" i="6"/>
  <c r="BH252" i="6"/>
  <c r="BI252" i="6"/>
  <c r="BJ252" i="6"/>
  <c r="BH253" i="6"/>
  <c r="BI253" i="6"/>
  <c r="BJ253" i="6"/>
  <c r="BH254" i="6"/>
  <c r="BI254" i="6"/>
  <c r="BJ254" i="6"/>
  <c r="BH255" i="6"/>
  <c r="BI255" i="6"/>
  <c r="BJ255" i="6"/>
  <c r="BH256" i="6"/>
  <c r="BI256" i="6"/>
  <c r="BJ256" i="6"/>
  <c r="BH257" i="6"/>
  <c r="BI257" i="6"/>
  <c r="BJ257" i="6"/>
  <c r="BH258" i="6"/>
  <c r="BI258" i="6"/>
  <c r="BJ258" i="6"/>
  <c r="BH259" i="6"/>
  <c r="BI259" i="6"/>
  <c r="BJ259" i="6"/>
  <c r="BH260" i="6"/>
  <c r="BI260" i="6"/>
  <c r="BJ260" i="6"/>
  <c r="BH261" i="6"/>
  <c r="BI261" i="6"/>
  <c r="BJ261" i="6"/>
  <c r="BH262" i="6"/>
  <c r="BI262" i="6"/>
  <c r="BJ262" i="6"/>
  <c r="BH263" i="6"/>
  <c r="BI263" i="6"/>
  <c r="BJ263" i="6"/>
  <c r="BH264" i="6"/>
  <c r="BI264" i="6"/>
  <c r="BJ264" i="6"/>
  <c r="BH265" i="6"/>
  <c r="BI265" i="6"/>
  <c r="BJ265" i="6"/>
  <c r="BH266" i="6"/>
  <c r="BI266" i="6"/>
  <c r="BJ266" i="6"/>
  <c r="BH267" i="6"/>
  <c r="BI267" i="6"/>
  <c r="BJ267" i="6"/>
  <c r="BH268" i="6"/>
  <c r="BI268" i="6"/>
  <c r="BJ268" i="6"/>
  <c r="BH269" i="6"/>
  <c r="BI269" i="6"/>
  <c r="BJ269" i="6"/>
  <c r="BH270" i="6"/>
  <c r="BI270" i="6"/>
  <c r="BJ270" i="6"/>
  <c r="BH271" i="6"/>
  <c r="BI271" i="6"/>
  <c r="BJ271" i="6"/>
  <c r="BH272" i="6"/>
  <c r="BI272" i="6"/>
  <c r="BJ272" i="6"/>
  <c r="BH273" i="6"/>
  <c r="BI273" i="6"/>
  <c r="BJ273" i="6"/>
  <c r="BH274" i="6"/>
  <c r="BI274" i="6"/>
  <c r="BJ274" i="6"/>
  <c r="BH275" i="6"/>
  <c r="BI275" i="6"/>
  <c r="BJ275" i="6"/>
  <c r="BH285" i="6"/>
  <c r="BI285" i="6"/>
  <c r="BJ285" i="6"/>
  <c r="BH286" i="6"/>
  <c r="BI286" i="6"/>
  <c r="BJ286" i="6"/>
  <c r="BH287" i="6"/>
  <c r="BI287" i="6"/>
  <c r="BJ287" i="6"/>
  <c r="BH296" i="6"/>
  <c r="BI296" i="6"/>
  <c r="BJ296" i="6"/>
  <c r="BH297" i="6"/>
  <c r="BI297" i="6"/>
  <c r="BJ297" i="6"/>
  <c r="BH298" i="6"/>
  <c r="BI298" i="6"/>
  <c r="BJ298" i="6"/>
  <c r="BH299" i="6"/>
  <c r="BI299" i="6"/>
  <c r="BJ299" i="6"/>
  <c r="BH300" i="6"/>
  <c r="BI300" i="6"/>
  <c r="BJ300" i="6"/>
  <c r="BH301" i="6"/>
  <c r="BI301" i="6"/>
  <c r="BJ301" i="6"/>
  <c r="BH302" i="6"/>
  <c r="BI302" i="6"/>
  <c r="BJ302" i="6"/>
  <c r="BH303" i="6"/>
  <c r="BI303" i="6"/>
  <c r="BJ303" i="6"/>
  <c r="BH304" i="6"/>
  <c r="BI304" i="6"/>
  <c r="BJ304" i="6"/>
  <c r="BH305" i="6"/>
  <c r="BI305" i="6"/>
  <c r="BJ305" i="6"/>
  <c r="BH306" i="6"/>
  <c r="BI306" i="6"/>
  <c r="BJ306" i="6"/>
  <c r="BH307" i="6"/>
  <c r="BI307" i="6"/>
  <c r="BJ307" i="6"/>
  <c r="BH308" i="6"/>
  <c r="BI308" i="6"/>
  <c r="BJ308" i="6"/>
  <c r="BH309" i="6"/>
  <c r="BI309" i="6"/>
  <c r="BJ309" i="6"/>
  <c r="BH310" i="6"/>
  <c r="BI310" i="6"/>
  <c r="BJ310" i="6"/>
  <c r="BH311" i="6"/>
  <c r="BI311" i="6"/>
  <c r="BJ311" i="6"/>
  <c r="BH312" i="6"/>
  <c r="BI312" i="6"/>
  <c r="BJ312" i="6"/>
  <c r="BH313" i="6"/>
  <c r="BI313" i="6"/>
  <c r="BJ313" i="6"/>
  <c r="BH314" i="6"/>
  <c r="BI314" i="6"/>
  <c r="BJ314" i="6"/>
  <c r="BH315" i="6"/>
  <c r="BI315" i="6"/>
  <c r="BJ315" i="6"/>
  <c r="BH316" i="6"/>
  <c r="BI316" i="6"/>
  <c r="BJ316" i="6"/>
  <c r="BH317" i="6"/>
  <c r="BI317" i="6"/>
  <c r="BJ317" i="6"/>
  <c r="BH318" i="6"/>
  <c r="BI318" i="6"/>
  <c r="BJ318" i="6"/>
  <c r="BH319" i="6"/>
  <c r="BI319" i="6"/>
  <c r="BJ319" i="6"/>
  <c r="BH320" i="6"/>
  <c r="BI320" i="6"/>
  <c r="BJ320" i="6"/>
  <c r="BH321" i="6"/>
  <c r="BI321" i="6"/>
  <c r="BJ321" i="6"/>
  <c r="BH322" i="6"/>
  <c r="BI322" i="6"/>
  <c r="BJ322" i="6"/>
  <c r="BH323" i="6"/>
  <c r="BI323" i="6"/>
  <c r="BJ323" i="6"/>
  <c r="BH324" i="6"/>
  <c r="BI324" i="6"/>
  <c r="BJ324" i="6"/>
  <c r="BH325" i="6"/>
  <c r="BI325" i="6"/>
  <c r="BJ325" i="6"/>
  <c r="BH326" i="6"/>
  <c r="BI326" i="6"/>
  <c r="BJ326" i="6"/>
  <c r="BH327" i="6"/>
  <c r="BI327" i="6"/>
  <c r="BJ327" i="6"/>
  <c r="BH328" i="6"/>
  <c r="BI328" i="6"/>
  <c r="BJ328" i="6"/>
  <c r="BH329" i="6"/>
  <c r="BI329" i="6"/>
  <c r="BJ329" i="6"/>
  <c r="BH330" i="6"/>
  <c r="BI330" i="6"/>
  <c r="BJ330" i="6"/>
  <c r="BH331" i="6"/>
  <c r="BI331" i="6"/>
  <c r="BJ331" i="6"/>
  <c r="BH332" i="6"/>
  <c r="BI332" i="6"/>
  <c r="BJ332" i="6"/>
  <c r="BH333" i="6"/>
  <c r="BI333" i="6"/>
  <c r="BJ333" i="6"/>
  <c r="BH334" i="6"/>
  <c r="BI334" i="6"/>
  <c r="BJ334" i="6"/>
  <c r="BH335" i="6"/>
  <c r="BI335" i="6"/>
  <c r="BJ335" i="6"/>
  <c r="BH336" i="6"/>
  <c r="BI336" i="6"/>
  <c r="BJ336" i="6"/>
  <c r="BH337" i="6"/>
  <c r="BI337" i="6"/>
  <c r="BJ337" i="6"/>
  <c r="BH338" i="6"/>
  <c r="BI338" i="6"/>
  <c r="BJ338" i="6"/>
  <c r="BH339" i="6"/>
  <c r="BI339" i="6"/>
  <c r="BJ339" i="6"/>
  <c r="BH340" i="6"/>
  <c r="BI340" i="6"/>
  <c r="BJ340" i="6"/>
  <c r="BH341" i="6"/>
  <c r="BI341" i="6"/>
  <c r="BJ341" i="6"/>
  <c r="BH342" i="6"/>
  <c r="BI342" i="6"/>
  <c r="BJ342" i="6"/>
  <c r="BH343" i="6"/>
  <c r="BI343" i="6"/>
  <c r="BJ343" i="6"/>
  <c r="BH344" i="6"/>
  <c r="BI344" i="6"/>
  <c r="BJ344" i="6"/>
  <c r="BH345" i="6"/>
  <c r="BI345" i="6"/>
  <c r="BJ345" i="6"/>
  <c r="BH346" i="6"/>
  <c r="BI346" i="6"/>
  <c r="BJ346" i="6"/>
  <c r="BH347" i="6"/>
  <c r="BI347" i="6"/>
  <c r="BJ347" i="6"/>
  <c r="BH348" i="6"/>
  <c r="BI348" i="6"/>
  <c r="BJ348" i="6"/>
  <c r="BH349" i="6"/>
  <c r="BI349" i="6"/>
  <c r="BJ349" i="6"/>
  <c r="BH350" i="6"/>
  <c r="BI350" i="6"/>
  <c r="BJ350" i="6"/>
  <c r="BH351" i="6"/>
  <c r="BI351" i="6"/>
  <c r="BJ351" i="6"/>
  <c r="BH352" i="6"/>
  <c r="BI352" i="6"/>
  <c r="BJ352" i="6"/>
  <c r="BH353" i="6"/>
  <c r="BI353" i="6"/>
  <c r="BJ353" i="6"/>
  <c r="BH354" i="6"/>
  <c r="BI354" i="6"/>
  <c r="BJ354" i="6"/>
  <c r="BH355" i="6"/>
  <c r="BI355" i="6"/>
  <c r="BJ355" i="6"/>
  <c r="BH356" i="6"/>
  <c r="BI356" i="6"/>
  <c r="BJ356" i="6"/>
  <c r="BH357" i="6"/>
  <c r="BI357" i="6"/>
  <c r="BJ357" i="6"/>
  <c r="BH358" i="6"/>
  <c r="BI358" i="6"/>
  <c r="BJ358" i="6"/>
  <c r="BH359" i="6"/>
  <c r="BI359" i="6"/>
  <c r="BJ359" i="6"/>
  <c r="BH360" i="6"/>
  <c r="BI360" i="6"/>
  <c r="BJ360" i="6"/>
  <c r="BH361" i="6"/>
  <c r="BI361" i="6"/>
  <c r="BJ361" i="6"/>
  <c r="BH362" i="6"/>
  <c r="BI362" i="6"/>
  <c r="BJ362" i="6"/>
  <c r="BH363" i="6"/>
  <c r="BI363" i="6"/>
  <c r="BJ363" i="6"/>
  <c r="BH364" i="6"/>
  <c r="BI364" i="6"/>
  <c r="BJ364" i="6"/>
  <c r="BH365" i="6"/>
  <c r="BI365" i="6"/>
  <c r="BJ365" i="6"/>
  <c r="BH366" i="6"/>
  <c r="BI366" i="6"/>
  <c r="BJ366" i="6"/>
  <c r="BH367" i="6"/>
  <c r="BI367" i="6"/>
  <c r="BJ367" i="6"/>
  <c r="BH368" i="6"/>
  <c r="BI368" i="6"/>
  <c r="BJ368" i="6"/>
  <c r="BH369" i="6"/>
  <c r="BI369" i="6"/>
  <c r="BJ369" i="6"/>
  <c r="BH370" i="6"/>
  <c r="BI370" i="6"/>
  <c r="BJ370" i="6"/>
  <c r="BH371" i="6"/>
  <c r="BI371" i="6"/>
  <c r="BJ371" i="6"/>
  <c r="BH372" i="6"/>
  <c r="BI372" i="6"/>
  <c r="BJ372" i="6"/>
  <c r="BH373" i="6"/>
  <c r="BI373" i="6"/>
  <c r="BJ373" i="6"/>
  <c r="BH374" i="6"/>
  <c r="BI374" i="6"/>
  <c r="BJ374" i="6"/>
  <c r="BH375" i="6"/>
  <c r="BI375" i="6"/>
  <c r="BJ375" i="6"/>
  <c r="BH376" i="6"/>
  <c r="BI376" i="6"/>
  <c r="BJ376" i="6"/>
  <c r="BH377" i="6"/>
  <c r="BI377" i="6"/>
  <c r="BJ377" i="6"/>
  <c r="BH378" i="6"/>
  <c r="BI378" i="6"/>
  <c r="BJ378" i="6"/>
  <c r="BH379" i="6"/>
  <c r="BI379" i="6"/>
  <c r="BJ379" i="6"/>
  <c r="BH380" i="6"/>
  <c r="BI380" i="6"/>
  <c r="BJ380" i="6"/>
  <c r="BH381" i="6"/>
  <c r="BI381" i="6"/>
  <c r="BJ381" i="6"/>
  <c r="BH382" i="6"/>
  <c r="BI382" i="6"/>
  <c r="BJ382" i="6"/>
  <c r="BH383" i="6"/>
  <c r="BI383" i="6"/>
  <c r="BJ383" i="6"/>
  <c r="BH384" i="6"/>
  <c r="BI384" i="6"/>
  <c r="BJ384" i="6"/>
  <c r="BH385" i="6"/>
  <c r="BI385" i="6"/>
  <c r="BJ385" i="6"/>
  <c r="BH386" i="6"/>
  <c r="BI386" i="6"/>
  <c r="BJ386" i="6"/>
  <c r="BH387" i="6"/>
  <c r="BI387" i="6"/>
  <c r="BJ387" i="6"/>
  <c r="BH388" i="6"/>
  <c r="BI388" i="6"/>
  <c r="BJ388" i="6"/>
  <c r="BH389" i="6"/>
  <c r="BI389" i="6"/>
  <c r="BJ389" i="6"/>
  <c r="BH390" i="6"/>
  <c r="BI390" i="6"/>
  <c r="BJ390" i="6"/>
  <c r="BH391" i="6"/>
  <c r="BI391" i="6"/>
  <c r="BJ391" i="6"/>
  <c r="BH392" i="6"/>
  <c r="BI392" i="6"/>
  <c r="BJ392" i="6"/>
  <c r="BH393" i="6"/>
  <c r="BI393" i="6"/>
  <c r="BJ393" i="6"/>
  <c r="BH394" i="6"/>
  <c r="BI394" i="6"/>
  <c r="BJ394" i="6"/>
  <c r="BH395" i="6"/>
  <c r="BI395" i="6"/>
  <c r="BJ395" i="6"/>
  <c r="BH396" i="6"/>
  <c r="BI396" i="6"/>
  <c r="BJ396" i="6"/>
  <c r="BH397" i="6"/>
  <c r="BI397" i="6"/>
  <c r="BJ397" i="6"/>
  <c r="BH398" i="6"/>
  <c r="BI398" i="6"/>
  <c r="BJ398" i="6"/>
  <c r="BH399" i="6"/>
  <c r="BI399" i="6"/>
  <c r="BJ399" i="6"/>
  <c r="BH400" i="6"/>
  <c r="BI400" i="6"/>
  <c r="BJ400" i="6"/>
  <c r="BH401" i="6"/>
  <c r="BI401" i="6"/>
  <c r="BJ401" i="6"/>
  <c r="BH402" i="6"/>
  <c r="BI402" i="6"/>
  <c r="BJ402" i="6"/>
  <c r="BH403" i="6"/>
  <c r="BI403" i="6"/>
  <c r="BJ403" i="6"/>
  <c r="BH404" i="6"/>
  <c r="BI404" i="6"/>
  <c r="BJ404" i="6"/>
  <c r="BH405" i="6"/>
  <c r="BI405" i="6"/>
  <c r="BJ405" i="6"/>
  <c r="BH406" i="6"/>
  <c r="BI406" i="6"/>
  <c r="BJ406" i="6"/>
  <c r="BH407" i="6"/>
  <c r="BI407" i="6"/>
  <c r="BJ407" i="6"/>
  <c r="BH408" i="6"/>
  <c r="BI408" i="6"/>
  <c r="BJ408" i="6"/>
  <c r="BH409" i="6"/>
  <c r="BI409" i="6"/>
  <c r="BJ409" i="6"/>
  <c r="BH410" i="6"/>
  <c r="BI410" i="6"/>
  <c r="BJ410" i="6"/>
  <c r="BH411" i="6"/>
  <c r="BI411" i="6"/>
  <c r="BJ411" i="6"/>
  <c r="BH412" i="6"/>
  <c r="BI412" i="6"/>
  <c r="BJ412" i="6"/>
  <c r="BH413" i="6"/>
  <c r="BI413" i="6"/>
  <c r="BJ413" i="6"/>
  <c r="BH414" i="6"/>
  <c r="BI414" i="6"/>
  <c r="BJ414" i="6"/>
  <c r="BH415" i="6"/>
  <c r="BI415" i="6"/>
  <c r="BJ415" i="6"/>
  <c r="BH426" i="6"/>
  <c r="BI426" i="6"/>
  <c r="BJ426" i="6"/>
  <c r="BH427" i="6"/>
  <c r="BI427" i="6"/>
  <c r="BJ427" i="6"/>
  <c r="BH428" i="6"/>
  <c r="BI428" i="6"/>
  <c r="BJ428" i="6"/>
  <c r="BH429" i="6"/>
  <c r="BI429" i="6"/>
  <c r="BJ429" i="6"/>
  <c r="BH440" i="6"/>
  <c r="BI440" i="6"/>
  <c r="BJ440" i="6"/>
  <c r="BH441" i="6"/>
  <c r="BI441" i="6"/>
  <c r="BJ441" i="6"/>
  <c r="BH443" i="6"/>
  <c r="BI443" i="6"/>
  <c r="BJ443" i="6"/>
  <c r="BH444" i="6"/>
  <c r="BI444" i="6"/>
  <c r="BJ444" i="6"/>
  <c r="BH445" i="6"/>
  <c r="BI445" i="6"/>
  <c r="BJ445" i="6"/>
  <c r="BH454" i="6"/>
  <c r="BI454" i="6"/>
  <c r="BJ454" i="6"/>
  <c r="BH455" i="6"/>
  <c r="BI455" i="6"/>
  <c r="BJ455" i="6"/>
  <c r="BH456" i="6"/>
  <c r="BI456" i="6"/>
  <c r="BJ456" i="6"/>
  <c r="BH467" i="6"/>
  <c r="BI467" i="6"/>
  <c r="BJ467" i="6"/>
  <c r="BH468" i="6"/>
  <c r="BI468" i="6"/>
  <c r="BJ468" i="6"/>
  <c r="BH469" i="6"/>
  <c r="BI469" i="6"/>
  <c r="BJ469" i="6"/>
  <c r="BH470" i="6"/>
  <c r="BI470" i="6"/>
  <c r="BJ470" i="6"/>
  <c r="BH471" i="6"/>
  <c r="BI471" i="6"/>
  <c r="BJ471" i="6"/>
  <c r="BH472" i="6"/>
  <c r="BI472" i="6"/>
  <c r="BJ472" i="6"/>
  <c r="BH473" i="6"/>
  <c r="BI473" i="6"/>
  <c r="BJ473" i="6"/>
  <c r="BH474" i="6"/>
  <c r="BI474" i="6"/>
  <c r="BJ474" i="6"/>
  <c r="BH475" i="6"/>
  <c r="BI475" i="6"/>
  <c r="BJ475" i="6"/>
  <c r="BH476" i="6"/>
  <c r="BI476" i="6"/>
  <c r="BJ476" i="6"/>
  <c r="BH477" i="6"/>
  <c r="BI477" i="6"/>
  <c r="BJ477" i="6"/>
  <c r="BH478" i="6"/>
  <c r="BI478" i="6"/>
  <c r="BJ478" i="6"/>
  <c r="BH479" i="6"/>
  <c r="BI479" i="6"/>
  <c r="BJ479" i="6"/>
  <c r="BH480" i="6"/>
  <c r="BI480" i="6"/>
  <c r="BJ480" i="6"/>
  <c r="BH481" i="6"/>
  <c r="BI481" i="6"/>
  <c r="BJ481" i="6"/>
  <c r="BH482" i="6"/>
  <c r="BI482" i="6"/>
  <c r="BJ482" i="6"/>
  <c r="BH483" i="6"/>
  <c r="BI483" i="6"/>
  <c r="BJ483" i="6"/>
  <c r="BH484" i="6"/>
  <c r="BI484" i="6"/>
  <c r="BJ484" i="6"/>
  <c r="BH485" i="6"/>
  <c r="BI485" i="6"/>
  <c r="BJ485" i="6"/>
  <c r="BH486" i="6"/>
  <c r="BI486" i="6"/>
  <c r="BJ486" i="6"/>
  <c r="BH487" i="6"/>
  <c r="BI487" i="6"/>
  <c r="BJ487" i="6"/>
  <c r="BH488" i="6"/>
  <c r="BI488" i="6"/>
  <c r="BJ488" i="6"/>
  <c r="BH489" i="6"/>
  <c r="BI489" i="6"/>
  <c r="BJ489" i="6"/>
  <c r="BH490" i="6"/>
  <c r="BI490" i="6"/>
  <c r="BJ490" i="6"/>
  <c r="BH491" i="6"/>
  <c r="BI491" i="6"/>
  <c r="BJ491" i="6"/>
  <c r="BH492" i="6"/>
  <c r="BI492" i="6"/>
  <c r="BJ492" i="6"/>
  <c r="BH493" i="6"/>
  <c r="BI493" i="6"/>
  <c r="BJ493" i="6"/>
  <c r="BH494" i="6"/>
  <c r="BI494" i="6"/>
  <c r="BJ494" i="6"/>
  <c r="BH495" i="6"/>
  <c r="BI495" i="6"/>
  <c r="BJ495" i="6"/>
  <c r="BH496" i="6"/>
  <c r="BI496" i="6"/>
  <c r="BJ496" i="6"/>
  <c r="BH497" i="6"/>
  <c r="BI497" i="6"/>
  <c r="BJ497" i="6"/>
  <c r="BH498" i="6"/>
  <c r="BI498" i="6"/>
  <c r="BJ498" i="6"/>
  <c r="BH499" i="6"/>
  <c r="BI499" i="6"/>
  <c r="BJ499" i="6"/>
  <c r="BH500" i="6"/>
  <c r="BI500" i="6"/>
  <c r="BJ500" i="6"/>
  <c r="BH501" i="6"/>
  <c r="BI501" i="6"/>
  <c r="BJ501" i="6"/>
  <c r="BH502" i="6"/>
  <c r="BI502" i="6"/>
  <c r="BJ502" i="6"/>
  <c r="BH503" i="6"/>
  <c r="BI503" i="6"/>
  <c r="BJ503" i="6"/>
  <c r="BH504" i="6"/>
  <c r="BI504" i="6"/>
  <c r="BJ504" i="6"/>
  <c r="BH505" i="6"/>
  <c r="BI505" i="6"/>
  <c r="BJ505" i="6"/>
  <c r="BH506" i="6"/>
  <c r="BI506" i="6"/>
  <c r="BJ506" i="6"/>
  <c r="BH507" i="6"/>
  <c r="BI507" i="6"/>
  <c r="BJ507" i="6"/>
  <c r="BH508" i="6"/>
  <c r="BI508" i="6"/>
  <c r="BJ508" i="6"/>
  <c r="BH509" i="6"/>
  <c r="BI509" i="6"/>
  <c r="BJ509" i="6"/>
  <c r="BH510" i="6"/>
  <c r="BI510" i="6"/>
  <c r="BJ510" i="6"/>
  <c r="BH511" i="6"/>
  <c r="BI511" i="6"/>
  <c r="BJ511" i="6"/>
  <c r="BH512" i="6"/>
  <c r="BI512" i="6"/>
  <c r="BJ512" i="6"/>
  <c r="BH513" i="6"/>
  <c r="BI513" i="6"/>
  <c r="BJ513" i="6"/>
  <c r="BH514" i="6"/>
  <c r="BI514" i="6"/>
  <c r="BJ514" i="6"/>
  <c r="BH515" i="6"/>
  <c r="BI515" i="6"/>
  <c r="BJ515" i="6"/>
  <c r="BH516" i="6"/>
  <c r="BI516" i="6"/>
  <c r="BJ516" i="6"/>
  <c r="BH517" i="6"/>
  <c r="BI517" i="6"/>
  <c r="BJ517" i="6"/>
  <c r="BH518" i="6"/>
  <c r="BI518" i="6"/>
  <c r="BJ518" i="6"/>
  <c r="BH519" i="6"/>
  <c r="BI519" i="6"/>
  <c r="BJ519" i="6"/>
  <c r="BH520" i="6"/>
  <c r="BI520" i="6"/>
  <c r="BJ520" i="6"/>
  <c r="BH521" i="6"/>
  <c r="BI521" i="6"/>
  <c r="BJ521" i="6"/>
  <c r="BH522" i="6"/>
  <c r="BI522" i="6"/>
  <c r="BJ522" i="6"/>
  <c r="BH523" i="6"/>
  <c r="BI523" i="6"/>
  <c r="BJ523" i="6"/>
  <c r="BH524" i="6"/>
  <c r="BI524" i="6"/>
  <c r="BJ524" i="6"/>
  <c r="BH525" i="6"/>
  <c r="BI525" i="6"/>
  <c r="BJ525" i="6"/>
  <c r="BH526" i="6"/>
  <c r="BI526" i="6"/>
  <c r="BJ526" i="6"/>
  <c r="BH527" i="6"/>
  <c r="BI527" i="6"/>
  <c r="BJ527" i="6"/>
  <c r="BH528" i="6"/>
  <c r="BI528" i="6"/>
  <c r="BJ528" i="6"/>
  <c r="BH529" i="6"/>
  <c r="BI529" i="6"/>
  <c r="BJ529" i="6"/>
  <c r="BH530" i="6"/>
  <c r="BI530" i="6"/>
  <c r="BJ530" i="6"/>
  <c r="BH531" i="6"/>
  <c r="BI531" i="6"/>
  <c r="BJ531" i="6"/>
  <c r="BH532" i="6"/>
  <c r="BI532" i="6"/>
  <c r="BJ532" i="6"/>
  <c r="BH533" i="6"/>
  <c r="BI533" i="6"/>
  <c r="BJ533" i="6"/>
  <c r="BH534" i="6"/>
  <c r="BI534" i="6"/>
  <c r="BJ534" i="6"/>
  <c r="BH535" i="6"/>
  <c r="BI535" i="6"/>
  <c r="BJ535" i="6"/>
  <c r="BH543" i="6"/>
  <c r="BI543" i="6"/>
  <c r="BJ543" i="6"/>
  <c r="BH544" i="6"/>
  <c r="BI544" i="6"/>
  <c r="BJ544" i="6"/>
  <c r="BH545" i="6"/>
  <c r="BI545" i="6"/>
  <c r="BJ545" i="6"/>
  <c r="BH546" i="6"/>
  <c r="BI546" i="6"/>
  <c r="BJ546" i="6"/>
  <c r="BH547" i="6"/>
  <c r="BI547" i="6"/>
  <c r="BJ547" i="6"/>
  <c r="BH548" i="6"/>
  <c r="BI548" i="6"/>
  <c r="BJ548" i="6"/>
  <c r="BH549" i="6"/>
  <c r="BI549" i="6"/>
  <c r="BJ549" i="6"/>
  <c r="BH550" i="6"/>
  <c r="BI550" i="6"/>
  <c r="BJ550" i="6"/>
  <c r="BH551" i="6"/>
  <c r="BI551" i="6"/>
  <c r="BJ551" i="6"/>
  <c r="BH552" i="6"/>
  <c r="BI552" i="6"/>
  <c r="BJ552" i="6"/>
  <c r="BH553" i="6"/>
  <c r="BI553" i="6"/>
  <c r="BJ553" i="6"/>
  <c r="BH554" i="6"/>
  <c r="BI554" i="6"/>
  <c r="BJ554" i="6"/>
  <c r="BH555" i="6"/>
  <c r="BI555" i="6"/>
  <c r="BJ555" i="6"/>
  <c r="BH556" i="6"/>
  <c r="BI556" i="6"/>
  <c r="BJ556" i="6"/>
  <c r="BH557" i="6"/>
  <c r="BI557" i="6"/>
  <c r="BJ557" i="6"/>
  <c r="BH558" i="6"/>
  <c r="BI558" i="6"/>
  <c r="BJ558" i="6"/>
  <c r="BH559" i="6"/>
  <c r="BI559" i="6"/>
  <c r="BJ559" i="6"/>
  <c r="BH560" i="6"/>
  <c r="BI560" i="6"/>
  <c r="BJ560" i="6"/>
  <c r="BH561" i="6"/>
  <c r="BI561" i="6"/>
  <c r="BJ561" i="6"/>
  <c r="BH562" i="6"/>
  <c r="BI562" i="6"/>
  <c r="BJ562" i="6"/>
  <c r="BH563" i="6"/>
  <c r="BI563" i="6"/>
  <c r="BJ563" i="6"/>
  <c r="BH564" i="6"/>
  <c r="BI564" i="6"/>
  <c r="BJ564" i="6"/>
  <c r="BH565" i="6"/>
  <c r="BI565" i="6"/>
  <c r="BJ565" i="6"/>
  <c r="BH573" i="6"/>
  <c r="BI573" i="6"/>
  <c r="BJ573" i="6"/>
  <c r="BH574" i="6"/>
  <c r="BI574" i="6"/>
  <c r="BJ574" i="6"/>
  <c r="BH582" i="6"/>
  <c r="BI582" i="6"/>
  <c r="BJ582" i="6"/>
  <c r="BH583" i="6"/>
  <c r="BI583" i="6"/>
  <c r="BJ583" i="6"/>
  <c r="BH584" i="6"/>
  <c r="BI584" i="6"/>
  <c r="BJ584" i="6"/>
  <c r="BH585" i="6"/>
  <c r="BI585" i="6"/>
  <c r="BJ585" i="6"/>
  <c r="BH587" i="6"/>
  <c r="BI587" i="6"/>
  <c r="BJ587" i="6"/>
  <c r="BH588" i="6"/>
  <c r="BI588" i="6"/>
  <c r="BJ588" i="6"/>
  <c r="BH589" i="6"/>
  <c r="BI589" i="6"/>
  <c r="BJ589" i="6"/>
  <c r="BH590" i="6"/>
  <c r="BI590" i="6"/>
  <c r="BJ590" i="6"/>
  <c r="BH591" i="6"/>
  <c r="BI591" i="6"/>
  <c r="BJ591" i="6"/>
  <c r="BH592" i="6"/>
  <c r="BI592" i="6"/>
  <c r="BJ592" i="6"/>
  <c r="BH593" i="6"/>
  <c r="BI593" i="6"/>
  <c r="BJ593" i="6"/>
  <c r="BH594" i="6"/>
  <c r="BI594" i="6"/>
  <c r="BJ594" i="6"/>
  <c r="BH595" i="6"/>
  <c r="BI595" i="6"/>
  <c r="BJ595" i="6"/>
  <c r="BH596" i="6"/>
  <c r="BI596" i="6"/>
  <c r="BJ596" i="6"/>
  <c r="BH597" i="6"/>
  <c r="BI597" i="6"/>
  <c r="BJ597" i="6"/>
  <c r="BH598" i="6"/>
  <c r="BI598" i="6"/>
  <c r="BJ598" i="6"/>
  <c r="BH599" i="6"/>
  <c r="BI599" i="6"/>
  <c r="BJ599" i="6"/>
  <c r="BH600" i="6"/>
  <c r="BI600" i="6"/>
  <c r="BJ600" i="6"/>
  <c r="BH601" i="6"/>
  <c r="BI601" i="6"/>
  <c r="BJ601" i="6"/>
  <c r="BH602" i="6"/>
  <c r="BI602" i="6"/>
  <c r="BJ602" i="6"/>
  <c r="BH603" i="6"/>
  <c r="BI603" i="6"/>
  <c r="BJ603" i="6"/>
  <c r="BH604" i="6"/>
  <c r="BI604" i="6"/>
  <c r="BJ604" i="6"/>
  <c r="BH605" i="6"/>
  <c r="BI605" i="6"/>
  <c r="BJ605" i="6"/>
  <c r="BH606" i="6"/>
  <c r="BI606" i="6"/>
  <c r="BJ606" i="6"/>
  <c r="BH607" i="6"/>
  <c r="BI607" i="6"/>
  <c r="BJ607" i="6"/>
  <c r="BH608" i="6"/>
  <c r="BI608" i="6"/>
  <c r="BJ608" i="6"/>
  <c r="BH609" i="6"/>
  <c r="BI609" i="6"/>
  <c r="BJ609" i="6"/>
  <c r="BH610" i="6"/>
  <c r="BI610" i="6"/>
  <c r="BJ610" i="6"/>
  <c r="BH611" i="6"/>
  <c r="BI611" i="6"/>
  <c r="BJ611" i="6"/>
  <c r="BH612" i="6"/>
  <c r="BI612" i="6"/>
  <c r="BJ612" i="6"/>
  <c r="BH613" i="6"/>
  <c r="BI613" i="6"/>
  <c r="BJ613" i="6"/>
  <c r="BH614" i="6"/>
  <c r="BI614" i="6"/>
  <c r="BJ614" i="6"/>
  <c r="BH615" i="6"/>
  <c r="BI615" i="6"/>
  <c r="BJ615" i="6"/>
  <c r="BH616" i="6"/>
  <c r="BI616" i="6"/>
  <c r="BJ616" i="6"/>
  <c r="BH617" i="6"/>
  <c r="BI617" i="6"/>
  <c r="BJ617" i="6"/>
  <c r="BH618" i="6"/>
  <c r="BI618" i="6"/>
  <c r="BJ618" i="6"/>
  <c r="BH619" i="6"/>
  <c r="BI619" i="6"/>
  <c r="BJ619" i="6"/>
  <c r="BH620" i="6"/>
  <c r="BI620" i="6"/>
  <c r="BJ620" i="6"/>
  <c r="BH621" i="6"/>
  <c r="BI621" i="6"/>
  <c r="BJ621" i="6"/>
  <c r="BH622" i="6"/>
  <c r="BI622" i="6"/>
  <c r="BJ622" i="6"/>
  <c r="BH623" i="6"/>
  <c r="BI623" i="6"/>
  <c r="BJ623" i="6"/>
  <c r="BH624" i="6"/>
  <c r="BI624" i="6"/>
  <c r="BJ624" i="6"/>
  <c r="BH625" i="6"/>
  <c r="BI625" i="6"/>
  <c r="BJ625" i="6"/>
  <c r="BH626" i="6"/>
  <c r="BI626" i="6"/>
  <c r="BJ626" i="6"/>
  <c r="BH627" i="6"/>
  <c r="BI627" i="6"/>
  <c r="BJ627" i="6"/>
  <c r="BH628" i="6"/>
  <c r="BI628" i="6"/>
  <c r="BJ628" i="6"/>
  <c r="BH629" i="6"/>
  <c r="BI629" i="6"/>
  <c r="BJ629" i="6"/>
  <c r="BH630" i="6"/>
  <c r="BI630" i="6"/>
  <c r="BJ630" i="6"/>
  <c r="BH631" i="6"/>
  <c r="BI631" i="6"/>
  <c r="BJ631" i="6"/>
  <c r="BH632" i="6"/>
  <c r="BI632" i="6"/>
  <c r="BJ632" i="6"/>
  <c r="BH633" i="6"/>
  <c r="BI633" i="6"/>
  <c r="BJ633" i="6"/>
  <c r="BH634" i="6"/>
  <c r="BI634" i="6"/>
  <c r="BJ634" i="6"/>
  <c r="BH635" i="6"/>
  <c r="BI635" i="6"/>
  <c r="BJ635" i="6"/>
  <c r="BH636" i="6"/>
  <c r="BI636" i="6"/>
  <c r="BJ636" i="6"/>
  <c r="BH637" i="6"/>
  <c r="BI637" i="6"/>
  <c r="BJ637" i="6"/>
  <c r="BH638" i="6"/>
  <c r="BI638" i="6"/>
  <c r="BJ638" i="6"/>
  <c r="BH639" i="6"/>
  <c r="BI639" i="6"/>
  <c r="BJ639" i="6"/>
  <c r="BH640" i="6"/>
  <c r="BI640" i="6"/>
  <c r="BJ640" i="6"/>
  <c r="BH641" i="6"/>
  <c r="BI641" i="6"/>
  <c r="BJ641" i="6"/>
  <c r="BH642" i="6"/>
  <c r="BI642" i="6"/>
  <c r="BJ642" i="6"/>
  <c r="BH643" i="6"/>
  <c r="BI643" i="6"/>
  <c r="BJ643" i="6"/>
  <c r="BH644" i="6"/>
  <c r="BI644" i="6"/>
  <c r="BJ644" i="6"/>
  <c r="BH645" i="6"/>
  <c r="BI645" i="6"/>
  <c r="BJ645" i="6"/>
  <c r="BH646" i="6"/>
  <c r="BI646" i="6"/>
  <c r="BJ646" i="6"/>
  <c r="BH647" i="6"/>
  <c r="BI647" i="6"/>
  <c r="BJ647" i="6"/>
  <c r="BH648" i="6"/>
  <c r="BI648" i="6"/>
  <c r="BJ648" i="6"/>
  <c r="BH649" i="6"/>
  <c r="BI649" i="6"/>
  <c r="BJ649" i="6"/>
  <c r="BH650" i="6"/>
  <c r="BI650" i="6"/>
  <c r="BJ650" i="6"/>
  <c r="BH651" i="6"/>
  <c r="BI651" i="6"/>
  <c r="BJ651" i="6"/>
  <c r="BH652" i="6"/>
  <c r="BI652" i="6"/>
  <c r="BJ652" i="6"/>
  <c r="BH653" i="6"/>
  <c r="BI653" i="6"/>
  <c r="BJ653" i="6"/>
  <c r="BH654" i="6"/>
  <c r="BI654" i="6"/>
  <c r="BJ654" i="6"/>
  <c r="BH655" i="6"/>
  <c r="BI655" i="6"/>
  <c r="BJ655" i="6"/>
  <c r="BH656" i="6"/>
  <c r="BI656" i="6"/>
  <c r="BJ656" i="6"/>
  <c r="BH657" i="6"/>
  <c r="BI657" i="6"/>
  <c r="BJ657" i="6"/>
  <c r="BH658" i="6"/>
  <c r="BI658" i="6"/>
  <c r="BJ658" i="6"/>
  <c r="BE18" i="6"/>
  <c r="BF18" i="6"/>
  <c r="BG18" i="6"/>
  <c r="BK18" i="6"/>
  <c r="BL18" i="6"/>
  <c r="BM18" i="6"/>
  <c r="BE19" i="6"/>
  <c r="BF19" i="6"/>
  <c r="BG19" i="6"/>
  <c r="BK19" i="6"/>
  <c r="BL19" i="6"/>
  <c r="BM19" i="6"/>
  <c r="BE20" i="6"/>
  <c r="BF20" i="6"/>
  <c r="BG20" i="6"/>
  <c r="BK20" i="6"/>
  <c r="BL20" i="6"/>
  <c r="BM20" i="6"/>
  <c r="BE21" i="6"/>
  <c r="BF21" i="6"/>
  <c r="BG21" i="6"/>
  <c r="BK21" i="6"/>
  <c r="BL21" i="6"/>
  <c r="BM21" i="6"/>
  <c r="BE22" i="6"/>
  <c r="BF22" i="6"/>
  <c r="BG22" i="6"/>
  <c r="BK22" i="6"/>
  <c r="BL22" i="6"/>
  <c r="BM22" i="6"/>
  <c r="BE23" i="6"/>
  <c r="BF23" i="6"/>
  <c r="BG23" i="6"/>
  <c r="BK23" i="6"/>
  <c r="BL23" i="6"/>
  <c r="BM23" i="6"/>
  <c r="BE24" i="6"/>
  <c r="BF24" i="6"/>
  <c r="BG24" i="6"/>
  <c r="BK24" i="6"/>
  <c r="BL24" i="6"/>
  <c r="BM24" i="6"/>
  <c r="BE31" i="6"/>
  <c r="BF31" i="6"/>
  <c r="BG31" i="6"/>
  <c r="BK31" i="6"/>
  <c r="BL31" i="6"/>
  <c r="BM31" i="6"/>
  <c r="BE40" i="6"/>
  <c r="BF40" i="6"/>
  <c r="BG40" i="6"/>
  <c r="BK40" i="6"/>
  <c r="BL40" i="6"/>
  <c r="BM40" i="6"/>
  <c r="BE41" i="6"/>
  <c r="BF41" i="6"/>
  <c r="BG41" i="6"/>
  <c r="BK41" i="6"/>
  <c r="BL41" i="6"/>
  <c r="BM41" i="6"/>
  <c r="BE42" i="6"/>
  <c r="BF42" i="6"/>
  <c r="BG42" i="6"/>
  <c r="BK42" i="6"/>
  <c r="BL42" i="6"/>
  <c r="BM42" i="6"/>
  <c r="BE43" i="6"/>
  <c r="BF43" i="6"/>
  <c r="BG43" i="6"/>
  <c r="BK43" i="6"/>
  <c r="BL43" i="6"/>
  <c r="BM43" i="6"/>
  <c r="BE44" i="6"/>
  <c r="BF44" i="6"/>
  <c r="BG44" i="6"/>
  <c r="BK44" i="6"/>
  <c r="BL44" i="6"/>
  <c r="BM44" i="6"/>
  <c r="BE45" i="6"/>
  <c r="BF45" i="6"/>
  <c r="BG45" i="6"/>
  <c r="BK45" i="6"/>
  <c r="BL45" i="6"/>
  <c r="BM45" i="6"/>
  <c r="BE46" i="6"/>
  <c r="BF46" i="6"/>
  <c r="BG46" i="6"/>
  <c r="BK46" i="6"/>
  <c r="BL46" i="6"/>
  <c r="BM46" i="6"/>
  <c r="BE47" i="6"/>
  <c r="BF47" i="6"/>
  <c r="BG47" i="6"/>
  <c r="BK47" i="6"/>
  <c r="BL47" i="6"/>
  <c r="BM47" i="6"/>
  <c r="BE48" i="6"/>
  <c r="BF48" i="6"/>
  <c r="BG48" i="6"/>
  <c r="BK48" i="6"/>
  <c r="BL48" i="6"/>
  <c r="BM48" i="6"/>
  <c r="BE49" i="6"/>
  <c r="BF49" i="6"/>
  <c r="BG49" i="6"/>
  <c r="BK49" i="6"/>
  <c r="BL49" i="6"/>
  <c r="BM49" i="6"/>
  <c r="BE50" i="6"/>
  <c r="BF50" i="6"/>
  <c r="BG50" i="6"/>
  <c r="BK50" i="6"/>
  <c r="BL50" i="6"/>
  <c r="BM50" i="6"/>
  <c r="BE51" i="6"/>
  <c r="BF51" i="6"/>
  <c r="BG51" i="6"/>
  <c r="BK51" i="6"/>
  <c r="BL51" i="6"/>
  <c r="BM51" i="6"/>
  <c r="BE52" i="6"/>
  <c r="BF52" i="6"/>
  <c r="BG52" i="6"/>
  <c r="BK52" i="6"/>
  <c r="BL52" i="6"/>
  <c r="BM52" i="6"/>
  <c r="BE53" i="6"/>
  <c r="BF53" i="6"/>
  <c r="BG53" i="6"/>
  <c r="BK53" i="6"/>
  <c r="BL53" i="6"/>
  <c r="BM53" i="6"/>
  <c r="BE54" i="6"/>
  <c r="BF54" i="6"/>
  <c r="BG54" i="6"/>
  <c r="BK54" i="6"/>
  <c r="BL54" i="6"/>
  <c r="BM54" i="6"/>
  <c r="BE55" i="6"/>
  <c r="BF55" i="6"/>
  <c r="BG55" i="6"/>
  <c r="BK55" i="6"/>
  <c r="BL55" i="6"/>
  <c r="BM55" i="6"/>
  <c r="BE56" i="6"/>
  <c r="BF56" i="6"/>
  <c r="BG56" i="6"/>
  <c r="BK56" i="6"/>
  <c r="BL56" i="6"/>
  <c r="BM56" i="6"/>
  <c r="BE57" i="6"/>
  <c r="BF57" i="6"/>
  <c r="BG57" i="6"/>
  <c r="BK57" i="6"/>
  <c r="BL57" i="6"/>
  <c r="BM57" i="6"/>
  <c r="BE71" i="6"/>
  <c r="BF71" i="6"/>
  <c r="BG71" i="6"/>
  <c r="BK71" i="6"/>
  <c r="BL71" i="6"/>
  <c r="BM71" i="6"/>
  <c r="BE72" i="6"/>
  <c r="BF72" i="6"/>
  <c r="BG72" i="6"/>
  <c r="BK72" i="6"/>
  <c r="BL72" i="6"/>
  <c r="BM72" i="6"/>
  <c r="BE73" i="6"/>
  <c r="BF73" i="6"/>
  <c r="BG73" i="6"/>
  <c r="BK73" i="6"/>
  <c r="BL73" i="6"/>
  <c r="BM73" i="6"/>
  <c r="BE74" i="6"/>
  <c r="BF74" i="6"/>
  <c r="BG74" i="6"/>
  <c r="BK74" i="6"/>
  <c r="BL74" i="6"/>
  <c r="BM74" i="6"/>
  <c r="BE75" i="6"/>
  <c r="BF75" i="6"/>
  <c r="BG75" i="6"/>
  <c r="BK75" i="6"/>
  <c r="BL75" i="6"/>
  <c r="BM75" i="6"/>
  <c r="BE83" i="6"/>
  <c r="BF83" i="6"/>
  <c r="BG83" i="6"/>
  <c r="BK83" i="6"/>
  <c r="BL83" i="6"/>
  <c r="BM83" i="6"/>
  <c r="BE95" i="6"/>
  <c r="BF95" i="6"/>
  <c r="BG95" i="6"/>
  <c r="BK95" i="6"/>
  <c r="BL95" i="6"/>
  <c r="BM95" i="6"/>
  <c r="BE96" i="6"/>
  <c r="BF96" i="6"/>
  <c r="BG96" i="6"/>
  <c r="BK96" i="6"/>
  <c r="BL96" i="6"/>
  <c r="BM96" i="6"/>
  <c r="BE97" i="6"/>
  <c r="BF97" i="6"/>
  <c r="BG97" i="6"/>
  <c r="BK97" i="6"/>
  <c r="BL97" i="6"/>
  <c r="BM97" i="6"/>
  <c r="BE99" i="6"/>
  <c r="BF99" i="6"/>
  <c r="BG99" i="6"/>
  <c r="BK99" i="6"/>
  <c r="BL99" i="6"/>
  <c r="BM99" i="6"/>
  <c r="BE100" i="6"/>
  <c r="BF100" i="6"/>
  <c r="BG100" i="6"/>
  <c r="BK100" i="6"/>
  <c r="BL100" i="6"/>
  <c r="BM100" i="6"/>
  <c r="BE109" i="6"/>
  <c r="BF109" i="6"/>
  <c r="BG109" i="6"/>
  <c r="BK109" i="6"/>
  <c r="BL109" i="6"/>
  <c r="BM109" i="6"/>
  <c r="BE125" i="6"/>
  <c r="BF125" i="6"/>
  <c r="BG125" i="6"/>
  <c r="BK125" i="6"/>
  <c r="BL125" i="6"/>
  <c r="BM125" i="6"/>
  <c r="BE126" i="6"/>
  <c r="BF126" i="6"/>
  <c r="BG126" i="6"/>
  <c r="BK126" i="6"/>
  <c r="BL126" i="6"/>
  <c r="BM126" i="6"/>
  <c r="BE139" i="6"/>
  <c r="BF139" i="6"/>
  <c r="BG139" i="6"/>
  <c r="BK139" i="6"/>
  <c r="BL139" i="6"/>
  <c r="BM139" i="6"/>
  <c r="BE140" i="6"/>
  <c r="BF140" i="6"/>
  <c r="BG140" i="6"/>
  <c r="BK140" i="6"/>
  <c r="BL140" i="6"/>
  <c r="BM140" i="6"/>
  <c r="BE142" i="6"/>
  <c r="BF142" i="6"/>
  <c r="BG142" i="6"/>
  <c r="BK142" i="6"/>
  <c r="BL142" i="6"/>
  <c r="BM142" i="6"/>
  <c r="BE143" i="6"/>
  <c r="BF143" i="6"/>
  <c r="BG143" i="6"/>
  <c r="BK143" i="6"/>
  <c r="BL143" i="6"/>
  <c r="BM143" i="6"/>
  <c r="BE144" i="6"/>
  <c r="BF144" i="6"/>
  <c r="BG144" i="6"/>
  <c r="BK144" i="6"/>
  <c r="BL144" i="6"/>
  <c r="BM144" i="6"/>
  <c r="BE158" i="6"/>
  <c r="BF158" i="6"/>
  <c r="BG158" i="6"/>
  <c r="BK158" i="6"/>
  <c r="BL158" i="6"/>
  <c r="BM158" i="6"/>
  <c r="BE159" i="6"/>
  <c r="BF159" i="6"/>
  <c r="BG159" i="6"/>
  <c r="BK159" i="6"/>
  <c r="BL159" i="6"/>
  <c r="BM159" i="6"/>
  <c r="BE160" i="6"/>
  <c r="BF160" i="6"/>
  <c r="BG160" i="6"/>
  <c r="BK160" i="6"/>
  <c r="BL160" i="6"/>
  <c r="BM160" i="6"/>
  <c r="BE161" i="6"/>
  <c r="BF161" i="6"/>
  <c r="BG161" i="6"/>
  <c r="BK161" i="6"/>
  <c r="BL161" i="6"/>
  <c r="BM161" i="6"/>
  <c r="BE162" i="6"/>
  <c r="BF162" i="6"/>
  <c r="BG162" i="6"/>
  <c r="BK162" i="6"/>
  <c r="BL162" i="6"/>
  <c r="BM162" i="6"/>
  <c r="BE175" i="6"/>
  <c r="BF175" i="6"/>
  <c r="BG175" i="6"/>
  <c r="BK175" i="6"/>
  <c r="BL175" i="6"/>
  <c r="BM175" i="6"/>
  <c r="BE176" i="6"/>
  <c r="BF176" i="6"/>
  <c r="BG176" i="6"/>
  <c r="BK176" i="6"/>
  <c r="BL176" i="6"/>
  <c r="BM176" i="6"/>
  <c r="BE177" i="6"/>
  <c r="BF177" i="6"/>
  <c r="BG177" i="6"/>
  <c r="BK177" i="6"/>
  <c r="BL177" i="6"/>
  <c r="BM177" i="6"/>
  <c r="BE178" i="6"/>
  <c r="BF178" i="6"/>
  <c r="BG178" i="6"/>
  <c r="BK178" i="6"/>
  <c r="BL178" i="6"/>
  <c r="BM178" i="6"/>
  <c r="BE179" i="6"/>
  <c r="BF179" i="6"/>
  <c r="BG179" i="6"/>
  <c r="BK179" i="6"/>
  <c r="BL179" i="6"/>
  <c r="BM179" i="6"/>
  <c r="BE196" i="6"/>
  <c r="BF196" i="6"/>
  <c r="BG196" i="6"/>
  <c r="BK196" i="6"/>
  <c r="BL196" i="6"/>
  <c r="BM196" i="6"/>
  <c r="BE197" i="6"/>
  <c r="BF197" i="6"/>
  <c r="BG197" i="6"/>
  <c r="BK197" i="6"/>
  <c r="BL197" i="6"/>
  <c r="BM197" i="6"/>
  <c r="BE212" i="6"/>
  <c r="BF212" i="6"/>
  <c r="BG212" i="6"/>
  <c r="BK212" i="6"/>
  <c r="BL212" i="6"/>
  <c r="BM212" i="6"/>
  <c r="BE213" i="6"/>
  <c r="BF213" i="6"/>
  <c r="BG213" i="6"/>
  <c r="BK213" i="6"/>
  <c r="BL213" i="6"/>
  <c r="BM213" i="6"/>
  <c r="BE229" i="6"/>
  <c r="BF229" i="6"/>
  <c r="BG229" i="6"/>
  <c r="BK229" i="6"/>
  <c r="BL229" i="6"/>
  <c r="BM229" i="6"/>
  <c r="BE230" i="6"/>
  <c r="BF230" i="6"/>
  <c r="BG230" i="6"/>
  <c r="BK230" i="6"/>
  <c r="BL230" i="6"/>
  <c r="BM230" i="6"/>
  <c r="BE231" i="6"/>
  <c r="BF231" i="6"/>
  <c r="BG231" i="6"/>
  <c r="BK231" i="6"/>
  <c r="BL231" i="6"/>
  <c r="BM231" i="6"/>
  <c r="BE232" i="6"/>
  <c r="BF232" i="6"/>
  <c r="BG232" i="6"/>
  <c r="BK232" i="6"/>
  <c r="BL232" i="6"/>
  <c r="BM232" i="6"/>
  <c r="BE233" i="6"/>
  <c r="BF233" i="6"/>
  <c r="BG233" i="6"/>
  <c r="BK233" i="6"/>
  <c r="BL233" i="6"/>
  <c r="BM233" i="6"/>
  <c r="BE245" i="6"/>
  <c r="BF245" i="6"/>
  <c r="BG245" i="6"/>
  <c r="BK245" i="6"/>
  <c r="BL245" i="6"/>
  <c r="BM245" i="6"/>
  <c r="BE246" i="6"/>
  <c r="BF246" i="6"/>
  <c r="BG246" i="6"/>
  <c r="BK246" i="6"/>
  <c r="BL246" i="6"/>
  <c r="BM246" i="6"/>
  <c r="BE247" i="6"/>
  <c r="BF247" i="6"/>
  <c r="BG247" i="6"/>
  <c r="BK247" i="6"/>
  <c r="BL247" i="6"/>
  <c r="BM247" i="6"/>
  <c r="BE248" i="6"/>
  <c r="BF248" i="6"/>
  <c r="BG248" i="6"/>
  <c r="BK248" i="6"/>
  <c r="BL248" i="6"/>
  <c r="BM248" i="6"/>
  <c r="BE249" i="6"/>
  <c r="BF249" i="6"/>
  <c r="BG249" i="6"/>
  <c r="BK249" i="6"/>
  <c r="BL249" i="6"/>
  <c r="BM249" i="6"/>
  <c r="BE250" i="6"/>
  <c r="BF250" i="6"/>
  <c r="BG250" i="6"/>
  <c r="BK250" i="6"/>
  <c r="BL250" i="6"/>
  <c r="BM250" i="6"/>
  <c r="BE251" i="6"/>
  <c r="BF251" i="6"/>
  <c r="BG251" i="6"/>
  <c r="BK251" i="6"/>
  <c r="BL251" i="6"/>
  <c r="BM251" i="6"/>
  <c r="BE252" i="6"/>
  <c r="BF252" i="6"/>
  <c r="BG252" i="6"/>
  <c r="BK252" i="6"/>
  <c r="BL252" i="6"/>
  <c r="BM252" i="6"/>
  <c r="BE253" i="6"/>
  <c r="BF253" i="6"/>
  <c r="BG253" i="6"/>
  <c r="BK253" i="6"/>
  <c r="BL253" i="6"/>
  <c r="BM253" i="6"/>
  <c r="BE254" i="6"/>
  <c r="BF254" i="6"/>
  <c r="BG254" i="6"/>
  <c r="BK254" i="6"/>
  <c r="BL254" i="6"/>
  <c r="BM254" i="6"/>
  <c r="BE255" i="6"/>
  <c r="BF255" i="6"/>
  <c r="BG255" i="6"/>
  <c r="BK255" i="6"/>
  <c r="BL255" i="6"/>
  <c r="BM255" i="6"/>
  <c r="BE256" i="6"/>
  <c r="BF256" i="6"/>
  <c r="BG256" i="6"/>
  <c r="BK256" i="6"/>
  <c r="BL256" i="6"/>
  <c r="BM256" i="6"/>
  <c r="BE257" i="6"/>
  <c r="BF257" i="6"/>
  <c r="BG257" i="6"/>
  <c r="BK257" i="6"/>
  <c r="BL257" i="6"/>
  <c r="BM257" i="6"/>
  <c r="BE258" i="6"/>
  <c r="BF258" i="6"/>
  <c r="BG258" i="6"/>
  <c r="BK258" i="6"/>
  <c r="BL258" i="6"/>
  <c r="BM258" i="6"/>
  <c r="BE259" i="6"/>
  <c r="BF259" i="6"/>
  <c r="BG259" i="6"/>
  <c r="BK259" i="6"/>
  <c r="BL259" i="6"/>
  <c r="BM259" i="6"/>
  <c r="BE260" i="6"/>
  <c r="BF260" i="6"/>
  <c r="BG260" i="6"/>
  <c r="BK260" i="6"/>
  <c r="BL260" i="6"/>
  <c r="BM260" i="6"/>
  <c r="BE261" i="6"/>
  <c r="BF261" i="6"/>
  <c r="BG261" i="6"/>
  <c r="BK261" i="6"/>
  <c r="BL261" i="6"/>
  <c r="BM261" i="6"/>
  <c r="BE262" i="6"/>
  <c r="BF262" i="6"/>
  <c r="BG262" i="6"/>
  <c r="BK262" i="6"/>
  <c r="BL262" i="6"/>
  <c r="BM262" i="6"/>
  <c r="BE263" i="6"/>
  <c r="BF263" i="6"/>
  <c r="BG263" i="6"/>
  <c r="BK263" i="6"/>
  <c r="BL263" i="6"/>
  <c r="BM263" i="6"/>
  <c r="BE264" i="6"/>
  <c r="BF264" i="6"/>
  <c r="BG264" i="6"/>
  <c r="BK264" i="6"/>
  <c r="BL264" i="6"/>
  <c r="BM264" i="6"/>
  <c r="BE265" i="6"/>
  <c r="BF265" i="6"/>
  <c r="BG265" i="6"/>
  <c r="BK265" i="6"/>
  <c r="BL265" i="6"/>
  <c r="BM265" i="6"/>
  <c r="BE266" i="6"/>
  <c r="BF266" i="6"/>
  <c r="BG266" i="6"/>
  <c r="BK266" i="6"/>
  <c r="BL266" i="6"/>
  <c r="BM266" i="6"/>
  <c r="BE267" i="6"/>
  <c r="BF267" i="6"/>
  <c r="BG267" i="6"/>
  <c r="BK267" i="6"/>
  <c r="BL267" i="6"/>
  <c r="BM267" i="6"/>
  <c r="BE268" i="6"/>
  <c r="BF268" i="6"/>
  <c r="BG268" i="6"/>
  <c r="BK268" i="6"/>
  <c r="BL268" i="6"/>
  <c r="BM268" i="6"/>
  <c r="BE269" i="6"/>
  <c r="BF269" i="6"/>
  <c r="BG269" i="6"/>
  <c r="BK269" i="6"/>
  <c r="BL269" i="6"/>
  <c r="BM269" i="6"/>
  <c r="BE270" i="6"/>
  <c r="BF270" i="6"/>
  <c r="BG270" i="6"/>
  <c r="BK270" i="6"/>
  <c r="BL270" i="6"/>
  <c r="BM270" i="6"/>
  <c r="BE271" i="6"/>
  <c r="BF271" i="6"/>
  <c r="BG271" i="6"/>
  <c r="BK271" i="6"/>
  <c r="BL271" i="6"/>
  <c r="BM271" i="6"/>
  <c r="BE272" i="6"/>
  <c r="BF272" i="6"/>
  <c r="BG272" i="6"/>
  <c r="BK272" i="6"/>
  <c r="BL272" i="6"/>
  <c r="BM272" i="6"/>
  <c r="BE273" i="6"/>
  <c r="BF273" i="6"/>
  <c r="BG273" i="6"/>
  <c r="BK273" i="6"/>
  <c r="BL273" i="6"/>
  <c r="BM273" i="6"/>
  <c r="BE274" i="6"/>
  <c r="BF274" i="6"/>
  <c r="BG274" i="6"/>
  <c r="BK274" i="6"/>
  <c r="BL274" i="6"/>
  <c r="BM274" i="6"/>
  <c r="BE275" i="6"/>
  <c r="BF275" i="6"/>
  <c r="BG275" i="6"/>
  <c r="BK275" i="6"/>
  <c r="BL275" i="6"/>
  <c r="BM275" i="6"/>
  <c r="BE285" i="6"/>
  <c r="BF285" i="6"/>
  <c r="BG285" i="6"/>
  <c r="BK285" i="6"/>
  <c r="BL285" i="6"/>
  <c r="BM285" i="6"/>
  <c r="BE286" i="6"/>
  <c r="BF286" i="6"/>
  <c r="BG286" i="6"/>
  <c r="BK286" i="6"/>
  <c r="BL286" i="6"/>
  <c r="BM286" i="6"/>
  <c r="BE287" i="6"/>
  <c r="BF287" i="6"/>
  <c r="BG287" i="6"/>
  <c r="BK287" i="6"/>
  <c r="BL287" i="6"/>
  <c r="BM287" i="6"/>
  <c r="BE296" i="6"/>
  <c r="BF296" i="6"/>
  <c r="BG296" i="6"/>
  <c r="BK296" i="6"/>
  <c r="BL296" i="6"/>
  <c r="BM296" i="6"/>
  <c r="BE297" i="6"/>
  <c r="BF297" i="6"/>
  <c r="BG297" i="6"/>
  <c r="BK297" i="6"/>
  <c r="BL297" i="6"/>
  <c r="BM297" i="6"/>
  <c r="BE298" i="6"/>
  <c r="BF298" i="6"/>
  <c r="BG298" i="6"/>
  <c r="BK298" i="6"/>
  <c r="BL298" i="6"/>
  <c r="BM298" i="6"/>
  <c r="BE299" i="6"/>
  <c r="BF299" i="6"/>
  <c r="BG299" i="6"/>
  <c r="BK299" i="6"/>
  <c r="BL299" i="6"/>
  <c r="BM299" i="6"/>
  <c r="BE300" i="6"/>
  <c r="BF300" i="6"/>
  <c r="BG300" i="6"/>
  <c r="BK300" i="6"/>
  <c r="BL300" i="6"/>
  <c r="BM300" i="6"/>
  <c r="BE301" i="6"/>
  <c r="BF301" i="6"/>
  <c r="BG301" i="6"/>
  <c r="BK301" i="6"/>
  <c r="BL301" i="6"/>
  <c r="BM301" i="6"/>
  <c r="BE302" i="6"/>
  <c r="BF302" i="6"/>
  <c r="BG302" i="6"/>
  <c r="BK302" i="6"/>
  <c r="BL302" i="6"/>
  <c r="BM302" i="6"/>
  <c r="BE303" i="6"/>
  <c r="BF303" i="6"/>
  <c r="BG303" i="6"/>
  <c r="BK303" i="6"/>
  <c r="BL303" i="6"/>
  <c r="BM303" i="6"/>
  <c r="BE304" i="6"/>
  <c r="BF304" i="6"/>
  <c r="BG304" i="6"/>
  <c r="BK304" i="6"/>
  <c r="BL304" i="6"/>
  <c r="BM304" i="6"/>
  <c r="BE305" i="6"/>
  <c r="BF305" i="6"/>
  <c r="BG305" i="6"/>
  <c r="BK305" i="6"/>
  <c r="BL305" i="6"/>
  <c r="BM305" i="6"/>
  <c r="BE306" i="6"/>
  <c r="BF306" i="6"/>
  <c r="BG306" i="6"/>
  <c r="BK306" i="6"/>
  <c r="BL306" i="6"/>
  <c r="BM306" i="6"/>
  <c r="BE307" i="6"/>
  <c r="BF307" i="6"/>
  <c r="BG307" i="6"/>
  <c r="BK307" i="6"/>
  <c r="BL307" i="6"/>
  <c r="BM307" i="6"/>
  <c r="BE308" i="6"/>
  <c r="BF308" i="6"/>
  <c r="BG308" i="6"/>
  <c r="BK308" i="6"/>
  <c r="BL308" i="6"/>
  <c r="BM308" i="6"/>
  <c r="BE309" i="6"/>
  <c r="BF309" i="6"/>
  <c r="BG309" i="6"/>
  <c r="BK309" i="6"/>
  <c r="BL309" i="6"/>
  <c r="BM309" i="6"/>
  <c r="BE310" i="6"/>
  <c r="BF310" i="6"/>
  <c r="BG310" i="6"/>
  <c r="BK310" i="6"/>
  <c r="BL310" i="6"/>
  <c r="BM310" i="6"/>
  <c r="BE311" i="6"/>
  <c r="BF311" i="6"/>
  <c r="BG311" i="6"/>
  <c r="BK311" i="6"/>
  <c r="BL311" i="6"/>
  <c r="BM311" i="6"/>
  <c r="BE312" i="6"/>
  <c r="BF312" i="6"/>
  <c r="BG312" i="6"/>
  <c r="BK312" i="6"/>
  <c r="BL312" i="6"/>
  <c r="BM312" i="6"/>
  <c r="BE313" i="6"/>
  <c r="BF313" i="6"/>
  <c r="BG313" i="6"/>
  <c r="BK313" i="6"/>
  <c r="BL313" i="6"/>
  <c r="BM313" i="6"/>
  <c r="BE314" i="6"/>
  <c r="BF314" i="6"/>
  <c r="BG314" i="6"/>
  <c r="BK314" i="6"/>
  <c r="BL314" i="6"/>
  <c r="BM314" i="6"/>
  <c r="BE315" i="6"/>
  <c r="BF315" i="6"/>
  <c r="BG315" i="6"/>
  <c r="BK315" i="6"/>
  <c r="BL315" i="6"/>
  <c r="BM315" i="6"/>
  <c r="BE316" i="6"/>
  <c r="BF316" i="6"/>
  <c r="BG316" i="6"/>
  <c r="BK316" i="6"/>
  <c r="BL316" i="6"/>
  <c r="BM316" i="6"/>
  <c r="BE317" i="6"/>
  <c r="BF317" i="6"/>
  <c r="BG317" i="6"/>
  <c r="BK317" i="6"/>
  <c r="BL317" i="6"/>
  <c r="BM317" i="6"/>
  <c r="BE318" i="6"/>
  <c r="BF318" i="6"/>
  <c r="BG318" i="6"/>
  <c r="BK318" i="6"/>
  <c r="BL318" i="6"/>
  <c r="BM318" i="6"/>
  <c r="BE319" i="6"/>
  <c r="BF319" i="6"/>
  <c r="BG319" i="6"/>
  <c r="BK319" i="6"/>
  <c r="BL319" i="6"/>
  <c r="BM319" i="6"/>
  <c r="BE320" i="6"/>
  <c r="BF320" i="6"/>
  <c r="BG320" i="6"/>
  <c r="BK320" i="6"/>
  <c r="BL320" i="6"/>
  <c r="BM320" i="6"/>
  <c r="BE321" i="6"/>
  <c r="BF321" i="6"/>
  <c r="BG321" i="6"/>
  <c r="BK321" i="6"/>
  <c r="BL321" i="6"/>
  <c r="BM321" i="6"/>
  <c r="BE322" i="6"/>
  <c r="BF322" i="6"/>
  <c r="BG322" i="6"/>
  <c r="BK322" i="6"/>
  <c r="BL322" i="6"/>
  <c r="BM322" i="6"/>
  <c r="BE323" i="6"/>
  <c r="BF323" i="6"/>
  <c r="BG323" i="6"/>
  <c r="BK323" i="6"/>
  <c r="BL323" i="6"/>
  <c r="BM323" i="6"/>
  <c r="BE324" i="6"/>
  <c r="BF324" i="6"/>
  <c r="BG324" i="6"/>
  <c r="BK324" i="6"/>
  <c r="BL324" i="6"/>
  <c r="BM324" i="6"/>
  <c r="BE325" i="6"/>
  <c r="BF325" i="6"/>
  <c r="BG325" i="6"/>
  <c r="BK325" i="6"/>
  <c r="BL325" i="6"/>
  <c r="BM325" i="6"/>
  <c r="BE326" i="6"/>
  <c r="BF326" i="6"/>
  <c r="BG326" i="6"/>
  <c r="BK326" i="6"/>
  <c r="BL326" i="6"/>
  <c r="BM326" i="6"/>
  <c r="BE327" i="6"/>
  <c r="BF327" i="6"/>
  <c r="BG327" i="6"/>
  <c r="BK327" i="6"/>
  <c r="BL327" i="6"/>
  <c r="BM327" i="6"/>
  <c r="BE328" i="6"/>
  <c r="BF328" i="6"/>
  <c r="BG328" i="6"/>
  <c r="BK328" i="6"/>
  <c r="BL328" i="6"/>
  <c r="BM328" i="6"/>
  <c r="BE329" i="6"/>
  <c r="BF329" i="6"/>
  <c r="BG329" i="6"/>
  <c r="BK329" i="6"/>
  <c r="BL329" i="6"/>
  <c r="BM329" i="6"/>
  <c r="BE330" i="6"/>
  <c r="BF330" i="6"/>
  <c r="BG330" i="6"/>
  <c r="BK330" i="6"/>
  <c r="BL330" i="6"/>
  <c r="BM330" i="6"/>
  <c r="BE331" i="6"/>
  <c r="BF331" i="6"/>
  <c r="BG331" i="6"/>
  <c r="BK331" i="6"/>
  <c r="BL331" i="6"/>
  <c r="BM331" i="6"/>
  <c r="BE332" i="6"/>
  <c r="BF332" i="6"/>
  <c r="BG332" i="6"/>
  <c r="BK332" i="6"/>
  <c r="BL332" i="6"/>
  <c r="BM332" i="6"/>
  <c r="BE333" i="6"/>
  <c r="BF333" i="6"/>
  <c r="BG333" i="6"/>
  <c r="BK333" i="6"/>
  <c r="BL333" i="6"/>
  <c r="BM333" i="6"/>
  <c r="BE334" i="6"/>
  <c r="BF334" i="6"/>
  <c r="BG334" i="6"/>
  <c r="BK334" i="6"/>
  <c r="BL334" i="6"/>
  <c r="BM334" i="6"/>
  <c r="BE335" i="6"/>
  <c r="BF335" i="6"/>
  <c r="BG335" i="6"/>
  <c r="BK335" i="6"/>
  <c r="BL335" i="6"/>
  <c r="BM335" i="6"/>
  <c r="BE336" i="6"/>
  <c r="BF336" i="6"/>
  <c r="BG336" i="6"/>
  <c r="BK336" i="6"/>
  <c r="BL336" i="6"/>
  <c r="BM336" i="6"/>
  <c r="BE337" i="6"/>
  <c r="BF337" i="6"/>
  <c r="BG337" i="6"/>
  <c r="BK337" i="6"/>
  <c r="BL337" i="6"/>
  <c r="BM337" i="6"/>
  <c r="BE338" i="6"/>
  <c r="BF338" i="6"/>
  <c r="BG338" i="6"/>
  <c r="BK338" i="6"/>
  <c r="BL338" i="6"/>
  <c r="BM338" i="6"/>
  <c r="BE339" i="6"/>
  <c r="BF339" i="6"/>
  <c r="BG339" i="6"/>
  <c r="BK339" i="6"/>
  <c r="BL339" i="6"/>
  <c r="BM339" i="6"/>
  <c r="BE340" i="6"/>
  <c r="BF340" i="6"/>
  <c r="BG340" i="6"/>
  <c r="BK340" i="6"/>
  <c r="BL340" i="6"/>
  <c r="BM340" i="6"/>
  <c r="BE341" i="6"/>
  <c r="BF341" i="6"/>
  <c r="BG341" i="6"/>
  <c r="BK341" i="6"/>
  <c r="BL341" i="6"/>
  <c r="BM341" i="6"/>
  <c r="BE342" i="6"/>
  <c r="BF342" i="6"/>
  <c r="BG342" i="6"/>
  <c r="BK342" i="6"/>
  <c r="BL342" i="6"/>
  <c r="BM342" i="6"/>
  <c r="BE343" i="6"/>
  <c r="BF343" i="6"/>
  <c r="BG343" i="6"/>
  <c r="BK343" i="6"/>
  <c r="BL343" i="6"/>
  <c r="BM343" i="6"/>
  <c r="BE344" i="6"/>
  <c r="BF344" i="6"/>
  <c r="BG344" i="6"/>
  <c r="BK344" i="6"/>
  <c r="BL344" i="6"/>
  <c r="BM344" i="6"/>
  <c r="BE345" i="6"/>
  <c r="BF345" i="6"/>
  <c r="BG345" i="6"/>
  <c r="BK345" i="6"/>
  <c r="BL345" i="6"/>
  <c r="BM345" i="6"/>
  <c r="BE346" i="6"/>
  <c r="BF346" i="6"/>
  <c r="BG346" i="6"/>
  <c r="BK346" i="6"/>
  <c r="BL346" i="6"/>
  <c r="BM346" i="6"/>
  <c r="BE347" i="6"/>
  <c r="BF347" i="6"/>
  <c r="BG347" i="6"/>
  <c r="BK347" i="6"/>
  <c r="BL347" i="6"/>
  <c r="BM347" i="6"/>
  <c r="BE348" i="6"/>
  <c r="BF348" i="6"/>
  <c r="BG348" i="6"/>
  <c r="BK348" i="6"/>
  <c r="BL348" i="6"/>
  <c r="BM348" i="6"/>
  <c r="BE349" i="6"/>
  <c r="BF349" i="6"/>
  <c r="BG349" i="6"/>
  <c r="BK349" i="6"/>
  <c r="BL349" i="6"/>
  <c r="BM349" i="6"/>
  <c r="BE350" i="6"/>
  <c r="BF350" i="6"/>
  <c r="BG350" i="6"/>
  <c r="BK350" i="6"/>
  <c r="BL350" i="6"/>
  <c r="BM350" i="6"/>
  <c r="BE351" i="6"/>
  <c r="BF351" i="6"/>
  <c r="BG351" i="6"/>
  <c r="BK351" i="6"/>
  <c r="BL351" i="6"/>
  <c r="BM351" i="6"/>
  <c r="BE352" i="6"/>
  <c r="BF352" i="6"/>
  <c r="BG352" i="6"/>
  <c r="BK352" i="6"/>
  <c r="BL352" i="6"/>
  <c r="BM352" i="6"/>
  <c r="BE353" i="6"/>
  <c r="BF353" i="6"/>
  <c r="BG353" i="6"/>
  <c r="BK353" i="6"/>
  <c r="BL353" i="6"/>
  <c r="BM353" i="6"/>
  <c r="BE354" i="6"/>
  <c r="BF354" i="6"/>
  <c r="BG354" i="6"/>
  <c r="BK354" i="6"/>
  <c r="BL354" i="6"/>
  <c r="BM354" i="6"/>
  <c r="BE355" i="6"/>
  <c r="BF355" i="6"/>
  <c r="BG355" i="6"/>
  <c r="BK355" i="6"/>
  <c r="BL355" i="6"/>
  <c r="BM355" i="6"/>
  <c r="BE356" i="6"/>
  <c r="BF356" i="6"/>
  <c r="BG356" i="6"/>
  <c r="BK356" i="6"/>
  <c r="BL356" i="6"/>
  <c r="BM356" i="6"/>
  <c r="BE357" i="6"/>
  <c r="BF357" i="6"/>
  <c r="BG357" i="6"/>
  <c r="BK357" i="6"/>
  <c r="BL357" i="6"/>
  <c r="BM357" i="6"/>
  <c r="BE358" i="6"/>
  <c r="BF358" i="6"/>
  <c r="BG358" i="6"/>
  <c r="BK358" i="6"/>
  <c r="BL358" i="6"/>
  <c r="BM358" i="6"/>
  <c r="BE359" i="6"/>
  <c r="BF359" i="6"/>
  <c r="BG359" i="6"/>
  <c r="BK359" i="6"/>
  <c r="BL359" i="6"/>
  <c r="BM359" i="6"/>
  <c r="BE360" i="6"/>
  <c r="BF360" i="6"/>
  <c r="BG360" i="6"/>
  <c r="BK360" i="6"/>
  <c r="BL360" i="6"/>
  <c r="BM360" i="6"/>
  <c r="BE361" i="6"/>
  <c r="BF361" i="6"/>
  <c r="BG361" i="6"/>
  <c r="BK361" i="6"/>
  <c r="BL361" i="6"/>
  <c r="BM361" i="6"/>
  <c r="BE362" i="6"/>
  <c r="BF362" i="6"/>
  <c r="BG362" i="6"/>
  <c r="BK362" i="6"/>
  <c r="BL362" i="6"/>
  <c r="BM362" i="6"/>
  <c r="BE363" i="6"/>
  <c r="BF363" i="6"/>
  <c r="BG363" i="6"/>
  <c r="BK363" i="6"/>
  <c r="BL363" i="6"/>
  <c r="BM363" i="6"/>
  <c r="BE364" i="6"/>
  <c r="BF364" i="6"/>
  <c r="BG364" i="6"/>
  <c r="BK364" i="6"/>
  <c r="BL364" i="6"/>
  <c r="BM364" i="6"/>
  <c r="BE365" i="6"/>
  <c r="BF365" i="6"/>
  <c r="BG365" i="6"/>
  <c r="BK365" i="6"/>
  <c r="BL365" i="6"/>
  <c r="BM365" i="6"/>
  <c r="BE366" i="6"/>
  <c r="BF366" i="6"/>
  <c r="BG366" i="6"/>
  <c r="BK366" i="6"/>
  <c r="BL366" i="6"/>
  <c r="BM366" i="6"/>
  <c r="BE367" i="6"/>
  <c r="BF367" i="6"/>
  <c r="BG367" i="6"/>
  <c r="BK367" i="6"/>
  <c r="BL367" i="6"/>
  <c r="BM367" i="6"/>
  <c r="BE368" i="6"/>
  <c r="BF368" i="6"/>
  <c r="BG368" i="6"/>
  <c r="BK368" i="6"/>
  <c r="BL368" i="6"/>
  <c r="BM368" i="6"/>
  <c r="BE369" i="6"/>
  <c r="BF369" i="6"/>
  <c r="BG369" i="6"/>
  <c r="BK369" i="6"/>
  <c r="BL369" i="6"/>
  <c r="BM369" i="6"/>
  <c r="BE370" i="6"/>
  <c r="BF370" i="6"/>
  <c r="BG370" i="6"/>
  <c r="BK370" i="6"/>
  <c r="BL370" i="6"/>
  <c r="BM370" i="6"/>
  <c r="BE371" i="6"/>
  <c r="BF371" i="6"/>
  <c r="BG371" i="6"/>
  <c r="BK371" i="6"/>
  <c r="BL371" i="6"/>
  <c r="BM371" i="6"/>
  <c r="BE372" i="6"/>
  <c r="BF372" i="6"/>
  <c r="BG372" i="6"/>
  <c r="BK372" i="6"/>
  <c r="BL372" i="6"/>
  <c r="BM372" i="6"/>
  <c r="BE373" i="6"/>
  <c r="BF373" i="6"/>
  <c r="BG373" i="6"/>
  <c r="BK373" i="6"/>
  <c r="BL373" i="6"/>
  <c r="BM373" i="6"/>
  <c r="BE374" i="6"/>
  <c r="BF374" i="6"/>
  <c r="BG374" i="6"/>
  <c r="BK374" i="6"/>
  <c r="BL374" i="6"/>
  <c r="BM374" i="6"/>
  <c r="BE375" i="6"/>
  <c r="BF375" i="6"/>
  <c r="BG375" i="6"/>
  <c r="BK375" i="6"/>
  <c r="BL375" i="6"/>
  <c r="BM375" i="6"/>
  <c r="BE376" i="6"/>
  <c r="BF376" i="6"/>
  <c r="BG376" i="6"/>
  <c r="BK376" i="6"/>
  <c r="BL376" i="6"/>
  <c r="BM376" i="6"/>
  <c r="BE377" i="6"/>
  <c r="BF377" i="6"/>
  <c r="BG377" i="6"/>
  <c r="BK377" i="6"/>
  <c r="BL377" i="6"/>
  <c r="BM377" i="6"/>
  <c r="BE378" i="6"/>
  <c r="BF378" i="6"/>
  <c r="BG378" i="6"/>
  <c r="BK378" i="6"/>
  <c r="BL378" i="6"/>
  <c r="BM378" i="6"/>
  <c r="BE379" i="6"/>
  <c r="BF379" i="6"/>
  <c r="BG379" i="6"/>
  <c r="BK379" i="6"/>
  <c r="BL379" i="6"/>
  <c r="BM379" i="6"/>
  <c r="BE380" i="6"/>
  <c r="BF380" i="6"/>
  <c r="BG380" i="6"/>
  <c r="BK380" i="6"/>
  <c r="BL380" i="6"/>
  <c r="BM380" i="6"/>
  <c r="BE381" i="6"/>
  <c r="BF381" i="6"/>
  <c r="BG381" i="6"/>
  <c r="BK381" i="6"/>
  <c r="BL381" i="6"/>
  <c r="BM381" i="6"/>
  <c r="BE382" i="6"/>
  <c r="BF382" i="6"/>
  <c r="BG382" i="6"/>
  <c r="BK382" i="6"/>
  <c r="BL382" i="6"/>
  <c r="BM382" i="6"/>
  <c r="BE383" i="6"/>
  <c r="BF383" i="6"/>
  <c r="BG383" i="6"/>
  <c r="BK383" i="6"/>
  <c r="BL383" i="6"/>
  <c r="BM383" i="6"/>
  <c r="BE384" i="6"/>
  <c r="BF384" i="6"/>
  <c r="BG384" i="6"/>
  <c r="BK384" i="6"/>
  <c r="BL384" i="6"/>
  <c r="BM384" i="6"/>
  <c r="BE385" i="6"/>
  <c r="BF385" i="6"/>
  <c r="BG385" i="6"/>
  <c r="BK385" i="6"/>
  <c r="BL385" i="6"/>
  <c r="BM385" i="6"/>
  <c r="BE386" i="6"/>
  <c r="BF386" i="6"/>
  <c r="BG386" i="6"/>
  <c r="BK386" i="6"/>
  <c r="BL386" i="6"/>
  <c r="BM386" i="6"/>
  <c r="BE387" i="6"/>
  <c r="BF387" i="6"/>
  <c r="BG387" i="6"/>
  <c r="BK387" i="6"/>
  <c r="BL387" i="6"/>
  <c r="BM387" i="6"/>
  <c r="BE388" i="6"/>
  <c r="BF388" i="6"/>
  <c r="BG388" i="6"/>
  <c r="BK388" i="6"/>
  <c r="BL388" i="6"/>
  <c r="BM388" i="6"/>
  <c r="BE389" i="6"/>
  <c r="BF389" i="6"/>
  <c r="BG389" i="6"/>
  <c r="BK389" i="6"/>
  <c r="BL389" i="6"/>
  <c r="BM389" i="6"/>
  <c r="BE390" i="6"/>
  <c r="BF390" i="6"/>
  <c r="BG390" i="6"/>
  <c r="BK390" i="6"/>
  <c r="BL390" i="6"/>
  <c r="BM390" i="6"/>
  <c r="BE391" i="6"/>
  <c r="BF391" i="6"/>
  <c r="BG391" i="6"/>
  <c r="BK391" i="6"/>
  <c r="BL391" i="6"/>
  <c r="BM391" i="6"/>
  <c r="BE392" i="6"/>
  <c r="BF392" i="6"/>
  <c r="BG392" i="6"/>
  <c r="BK392" i="6"/>
  <c r="BL392" i="6"/>
  <c r="BM392" i="6"/>
  <c r="BE393" i="6"/>
  <c r="BF393" i="6"/>
  <c r="BG393" i="6"/>
  <c r="BK393" i="6"/>
  <c r="BL393" i="6"/>
  <c r="BM393" i="6"/>
  <c r="BE394" i="6"/>
  <c r="BF394" i="6"/>
  <c r="BG394" i="6"/>
  <c r="BK394" i="6"/>
  <c r="BL394" i="6"/>
  <c r="BM394" i="6"/>
  <c r="BE395" i="6"/>
  <c r="BF395" i="6"/>
  <c r="BG395" i="6"/>
  <c r="BK395" i="6"/>
  <c r="BL395" i="6"/>
  <c r="BM395" i="6"/>
  <c r="BE396" i="6"/>
  <c r="BF396" i="6"/>
  <c r="BG396" i="6"/>
  <c r="BK396" i="6"/>
  <c r="BL396" i="6"/>
  <c r="BM396" i="6"/>
  <c r="BE397" i="6"/>
  <c r="BF397" i="6"/>
  <c r="BG397" i="6"/>
  <c r="BK397" i="6"/>
  <c r="BL397" i="6"/>
  <c r="BM397" i="6"/>
  <c r="BE398" i="6"/>
  <c r="BF398" i="6"/>
  <c r="BG398" i="6"/>
  <c r="BK398" i="6"/>
  <c r="BL398" i="6"/>
  <c r="BM398" i="6"/>
  <c r="BE399" i="6"/>
  <c r="BF399" i="6"/>
  <c r="BG399" i="6"/>
  <c r="BK399" i="6"/>
  <c r="BL399" i="6"/>
  <c r="BM399" i="6"/>
  <c r="BE400" i="6"/>
  <c r="BF400" i="6"/>
  <c r="BG400" i="6"/>
  <c r="BK400" i="6"/>
  <c r="BL400" i="6"/>
  <c r="BM400" i="6"/>
  <c r="BE401" i="6"/>
  <c r="BF401" i="6"/>
  <c r="BG401" i="6"/>
  <c r="BK401" i="6"/>
  <c r="BL401" i="6"/>
  <c r="BM401" i="6"/>
  <c r="BE402" i="6"/>
  <c r="BF402" i="6"/>
  <c r="BG402" i="6"/>
  <c r="BK402" i="6"/>
  <c r="BL402" i="6"/>
  <c r="BM402" i="6"/>
  <c r="BE403" i="6"/>
  <c r="BF403" i="6"/>
  <c r="BG403" i="6"/>
  <c r="BK403" i="6"/>
  <c r="BL403" i="6"/>
  <c r="BM403" i="6"/>
  <c r="BE404" i="6"/>
  <c r="BF404" i="6"/>
  <c r="BG404" i="6"/>
  <c r="BK404" i="6"/>
  <c r="BL404" i="6"/>
  <c r="BM404" i="6"/>
  <c r="BE405" i="6"/>
  <c r="BF405" i="6"/>
  <c r="BG405" i="6"/>
  <c r="BK405" i="6"/>
  <c r="BL405" i="6"/>
  <c r="BM405" i="6"/>
  <c r="BE406" i="6"/>
  <c r="BF406" i="6"/>
  <c r="BG406" i="6"/>
  <c r="BK406" i="6"/>
  <c r="BL406" i="6"/>
  <c r="BM406" i="6"/>
  <c r="BE407" i="6"/>
  <c r="BF407" i="6"/>
  <c r="BG407" i="6"/>
  <c r="BK407" i="6"/>
  <c r="BL407" i="6"/>
  <c r="BM407" i="6"/>
  <c r="BE408" i="6"/>
  <c r="BF408" i="6"/>
  <c r="BG408" i="6"/>
  <c r="BK408" i="6"/>
  <c r="BL408" i="6"/>
  <c r="BM408" i="6"/>
  <c r="BE409" i="6"/>
  <c r="BF409" i="6"/>
  <c r="BG409" i="6"/>
  <c r="BK409" i="6"/>
  <c r="BL409" i="6"/>
  <c r="BM409" i="6"/>
  <c r="BE410" i="6"/>
  <c r="BF410" i="6"/>
  <c r="BG410" i="6"/>
  <c r="BK410" i="6"/>
  <c r="BL410" i="6"/>
  <c r="BM410" i="6"/>
  <c r="BE411" i="6"/>
  <c r="BF411" i="6"/>
  <c r="BG411" i="6"/>
  <c r="BK411" i="6"/>
  <c r="BL411" i="6"/>
  <c r="BM411" i="6"/>
  <c r="BE412" i="6"/>
  <c r="BF412" i="6"/>
  <c r="BG412" i="6"/>
  <c r="BK412" i="6"/>
  <c r="BL412" i="6"/>
  <c r="BM412" i="6"/>
  <c r="BE413" i="6"/>
  <c r="BF413" i="6"/>
  <c r="BG413" i="6"/>
  <c r="BK413" i="6"/>
  <c r="BL413" i="6"/>
  <c r="BM413" i="6"/>
  <c r="BE414" i="6"/>
  <c r="BF414" i="6"/>
  <c r="BG414" i="6"/>
  <c r="BK414" i="6"/>
  <c r="BL414" i="6"/>
  <c r="BM414" i="6"/>
  <c r="BE415" i="6"/>
  <c r="BF415" i="6"/>
  <c r="BG415" i="6"/>
  <c r="BK415" i="6"/>
  <c r="BL415" i="6"/>
  <c r="BM415" i="6"/>
  <c r="BE426" i="6"/>
  <c r="BF426" i="6"/>
  <c r="BG426" i="6"/>
  <c r="BK426" i="6"/>
  <c r="BL426" i="6"/>
  <c r="BM426" i="6"/>
  <c r="BE427" i="6"/>
  <c r="BF427" i="6"/>
  <c r="BG427" i="6"/>
  <c r="BK427" i="6"/>
  <c r="BL427" i="6"/>
  <c r="BM427" i="6"/>
  <c r="BE428" i="6"/>
  <c r="BF428" i="6"/>
  <c r="BG428" i="6"/>
  <c r="BK428" i="6"/>
  <c r="BL428" i="6"/>
  <c r="BM428" i="6"/>
  <c r="BE429" i="6"/>
  <c r="BF429" i="6"/>
  <c r="BG429" i="6"/>
  <c r="BK429" i="6"/>
  <c r="BL429" i="6"/>
  <c r="BM429" i="6"/>
  <c r="BE440" i="6"/>
  <c r="BF440" i="6"/>
  <c r="BG440" i="6"/>
  <c r="BK440" i="6"/>
  <c r="BL440" i="6"/>
  <c r="BM440" i="6"/>
  <c r="BE441" i="6"/>
  <c r="BF441" i="6"/>
  <c r="BG441" i="6"/>
  <c r="BK441" i="6"/>
  <c r="BL441" i="6"/>
  <c r="BM441" i="6"/>
  <c r="BE443" i="6"/>
  <c r="BF443" i="6"/>
  <c r="BG443" i="6"/>
  <c r="BK443" i="6"/>
  <c r="BL443" i="6"/>
  <c r="BM443" i="6"/>
  <c r="BE444" i="6"/>
  <c r="BF444" i="6"/>
  <c r="BG444" i="6"/>
  <c r="BK444" i="6"/>
  <c r="BL444" i="6"/>
  <c r="BM444" i="6"/>
  <c r="BE445" i="6"/>
  <c r="BF445" i="6"/>
  <c r="BG445" i="6"/>
  <c r="BK445" i="6"/>
  <c r="BL445" i="6"/>
  <c r="BM445" i="6"/>
  <c r="BE454" i="6"/>
  <c r="BF454" i="6"/>
  <c r="BG454" i="6"/>
  <c r="BK454" i="6"/>
  <c r="BL454" i="6"/>
  <c r="BM454" i="6"/>
  <c r="BE455" i="6"/>
  <c r="BF455" i="6"/>
  <c r="BG455" i="6"/>
  <c r="BK455" i="6"/>
  <c r="BL455" i="6"/>
  <c r="BM455" i="6"/>
  <c r="BE456" i="6"/>
  <c r="BF456" i="6"/>
  <c r="BG456" i="6"/>
  <c r="BK456" i="6"/>
  <c r="BL456" i="6"/>
  <c r="BM456" i="6"/>
  <c r="BE467" i="6"/>
  <c r="BF467" i="6"/>
  <c r="BG467" i="6"/>
  <c r="BK467" i="6"/>
  <c r="BL467" i="6"/>
  <c r="BM467" i="6"/>
  <c r="BE468" i="6"/>
  <c r="BF468" i="6"/>
  <c r="BG468" i="6"/>
  <c r="BK468" i="6"/>
  <c r="BL468" i="6"/>
  <c r="BM468" i="6"/>
  <c r="BE469" i="6"/>
  <c r="BF469" i="6"/>
  <c r="BG469" i="6"/>
  <c r="BK469" i="6"/>
  <c r="BL469" i="6"/>
  <c r="BM469" i="6"/>
  <c r="BE470" i="6"/>
  <c r="BF470" i="6"/>
  <c r="BG470" i="6"/>
  <c r="BK470" i="6"/>
  <c r="BL470" i="6"/>
  <c r="BM470" i="6"/>
  <c r="BE471" i="6"/>
  <c r="BF471" i="6"/>
  <c r="BG471" i="6"/>
  <c r="BK471" i="6"/>
  <c r="BL471" i="6"/>
  <c r="BM471" i="6"/>
  <c r="BE472" i="6"/>
  <c r="BF472" i="6"/>
  <c r="BG472" i="6"/>
  <c r="BK472" i="6"/>
  <c r="BL472" i="6"/>
  <c r="BM472" i="6"/>
  <c r="BE473" i="6"/>
  <c r="BF473" i="6"/>
  <c r="BG473" i="6"/>
  <c r="BK473" i="6"/>
  <c r="BL473" i="6"/>
  <c r="BM473" i="6"/>
  <c r="BE474" i="6"/>
  <c r="BF474" i="6"/>
  <c r="BG474" i="6"/>
  <c r="BK474" i="6"/>
  <c r="BL474" i="6"/>
  <c r="BM474" i="6"/>
  <c r="BE475" i="6"/>
  <c r="BF475" i="6"/>
  <c r="BG475" i="6"/>
  <c r="BK475" i="6"/>
  <c r="BL475" i="6"/>
  <c r="BM475" i="6"/>
  <c r="BE476" i="6"/>
  <c r="BF476" i="6"/>
  <c r="BG476" i="6"/>
  <c r="BK476" i="6"/>
  <c r="BL476" i="6"/>
  <c r="BM476" i="6"/>
  <c r="BE477" i="6"/>
  <c r="BF477" i="6"/>
  <c r="BG477" i="6"/>
  <c r="BK477" i="6"/>
  <c r="BL477" i="6"/>
  <c r="BM477" i="6"/>
  <c r="BE478" i="6"/>
  <c r="BF478" i="6"/>
  <c r="BG478" i="6"/>
  <c r="BK478" i="6"/>
  <c r="BL478" i="6"/>
  <c r="BM478" i="6"/>
  <c r="BE479" i="6"/>
  <c r="BF479" i="6"/>
  <c r="BG479" i="6"/>
  <c r="BK479" i="6"/>
  <c r="BL479" i="6"/>
  <c r="BM479" i="6"/>
  <c r="BE480" i="6"/>
  <c r="BF480" i="6"/>
  <c r="BG480" i="6"/>
  <c r="BK480" i="6"/>
  <c r="BL480" i="6"/>
  <c r="BM480" i="6"/>
  <c r="BE481" i="6"/>
  <c r="BF481" i="6"/>
  <c r="BG481" i="6"/>
  <c r="BK481" i="6"/>
  <c r="BL481" i="6"/>
  <c r="BM481" i="6"/>
  <c r="BE482" i="6"/>
  <c r="BF482" i="6"/>
  <c r="BG482" i="6"/>
  <c r="BK482" i="6"/>
  <c r="BL482" i="6"/>
  <c r="BM482" i="6"/>
  <c r="BE483" i="6"/>
  <c r="BF483" i="6"/>
  <c r="BG483" i="6"/>
  <c r="BK483" i="6"/>
  <c r="BL483" i="6"/>
  <c r="BM483" i="6"/>
  <c r="BE484" i="6"/>
  <c r="BF484" i="6"/>
  <c r="BG484" i="6"/>
  <c r="BK484" i="6"/>
  <c r="BL484" i="6"/>
  <c r="BM484" i="6"/>
  <c r="BE485" i="6"/>
  <c r="BF485" i="6"/>
  <c r="BG485" i="6"/>
  <c r="BK485" i="6"/>
  <c r="BL485" i="6"/>
  <c r="BM485" i="6"/>
  <c r="BE486" i="6"/>
  <c r="BF486" i="6"/>
  <c r="BG486" i="6"/>
  <c r="BK486" i="6"/>
  <c r="BL486" i="6"/>
  <c r="BM486" i="6"/>
  <c r="BE487" i="6"/>
  <c r="BF487" i="6"/>
  <c r="BG487" i="6"/>
  <c r="BK487" i="6"/>
  <c r="BL487" i="6"/>
  <c r="BM487" i="6"/>
  <c r="BE488" i="6"/>
  <c r="BF488" i="6"/>
  <c r="BG488" i="6"/>
  <c r="BK488" i="6"/>
  <c r="BL488" i="6"/>
  <c r="BM488" i="6"/>
  <c r="BE489" i="6"/>
  <c r="BF489" i="6"/>
  <c r="BG489" i="6"/>
  <c r="BK489" i="6"/>
  <c r="BL489" i="6"/>
  <c r="BM489" i="6"/>
  <c r="BE490" i="6"/>
  <c r="BF490" i="6"/>
  <c r="BG490" i="6"/>
  <c r="BK490" i="6"/>
  <c r="BL490" i="6"/>
  <c r="BM490" i="6"/>
  <c r="BE491" i="6"/>
  <c r="BF491" i="6"/>
  <c r="BG491" i="6"/>
  <c r="BK491" i="6"/>
  <c r="BL491" i="6"/>
  <c r="BM491" i="6"/>
  <c r="BE492" i="6"/>
  <c r="BF492" i="6"/>
  <c r="BG492" i="6"/>
  <c r="BK492" i="6"/>
  <c r="BL492" i="6"/>
  <c r="BM492" i="6"/>
  <c r="BE493" i="6"/>
  <c r="BF493" i="6"/>
  <c r="BG493" i="6"/>
  <c r="BK493" i="6"/>
  <c r="BL493" i="6"/>
  <c r="BM493" i="6"/>
  <c r="BE494" i="6"/>
  <c r="BF494" i="6"/>
  <c r="BG494" i="6"/>
  <c r="BK494" i="6"/>
  <c r="BL494" i="6"/>
  <c r="BM494" i="6"/>
  <c r="BE495" i="6"/>
  <c r="BF495" i="6"/>
  <c r="BG495" i="6"/>
  <c r="BK495" i="6"/>
  <c r="BL495" i="6"/>
  <c r="BM495" i="6"/>
  <c r="BE496" i="6"/>
  <c r="BF496" i="6"/>
  <c r="BG496" i="6"/>
  <c r="BK496" i="6"/>
  <c r="BL496" i="6"/>
  <c r="BM496" i="6"/>
  <c r="BE497" i="6"/>
  <c r="BF497" i="6"/>
  <c r="BG497" i="6"/>
  <c r="BK497" i="6"/>
  <c r="BL497" i="6"/>
  <c r="BM497" i="6"/>
  <c r="BE498" i="6"/>
  <c r="BF498" i="6"/>
  <c r="BG498" i="6"/>
  <c r="BK498" i="6"/>
  <c r="BL498" i="6"/>
  <c r="BM498" i="6"/>
  <c r="BE499" i="6"/>
  <c r="BF499" i="6"/>
  <c r="BG499" i="6"/>
  <c r="BK499" i="6"/>
  <c r="BL499" i="6"/>
  <c r="BM499" i="6"/>
  <c r="BE500" i="6"/>
  <c r="BF500" i="6"/>
  <c r="BG500" i="6"/>
  <c r="BK500" i="6"/>
  <c r="BL500" i="6"/>
  <c r="BM500" i="6"/>
  <c r="BE501" i="6"/>
  <c r="BF501" i="6"/>
  <c r="BG501" i="6"/>
  <c r="BK501" i="6"/>
  <c r="BL501" i="6"/>
  <c r="BM501" i="6"/>
  <c r="BE502" i="6"/>
  <c r="BF502" i="6"/>
  <c r="BG502" i="6"/>
  <c r="BK502" i="6"/>
  <c r="BL502" i="6"/>
  <c r="BM502" i="6"/>
  <c r="BE503" i="6"/>
  <c r="BF503" i="6"/>
  <c r="BG503" i="6"/>
  <c r="BK503" i="6"/>
  <c r="BL503" i="6"/>
  <c r="BM503" i="6"/>
  <c r="BE504" i="6"/>
  <c r="BF504" i="6"/>
  <c r="BG504" i="6"/>
  <c r="BK504" i="6"/>
  <c r="BL504" i="6"/>
  <c r="BM504" i="6"/>
  <c r="BE505" i="6"/>
  <c r="BF505" i="6"/>
  <c r="BG505" i="6"/>
  <c r="BK505" i="6"/>
  <c r="BL505" i="6"/>
  <c r="BM505" i="6"/>
  <c r="BE506" i="6"/>
  <c r="BF506" i="6"/>
  <c r="BG506" i="6"/>
  <c r="BK506" i="6"/>
  <c r="BL506" i="6"/>
  <c r="BM506" i="6"/>
  <c r="BE507" i="6"/>
  <c r="BF507" i="6"/>
  <c r="BG507" i="6"/>
  <c r="BK507" i="6"/>
  <c r="BL507" i="6"/>
  <c r="BM507" i="6"/>
  <c r="BE508" i="6"/>
  <c r="BF508" i="6"/>
  <c r="BG508" i="6"/>
  <c r="BK508" i="6"/>
  <c r="BL508" i="6"/>
  <c r="BM508" i="6"/>
  <c r="BE509" i="6"/>
  <c r="BF509" i="6"/>
  <c r="BG509" i="6"/>
  <c r="BK509" i="6"/>
  <c r="BL509" i="6"/>
  <c r="BM509" i="6"/>
  <c r="BE510" i="6"/>
  <c r="BF510" i="6"/>
  <c r="BG510" i="6"/>
  <c r="BK510" i="6"/>
  <c r="BL510" i="6"/>
  <c r="BM510" i="6"/>
  <c r="BE511" i="6"/>
  <c r="BF511" i="6"/>
  <c r="BG511" i="6"/>
  <c r="BK511" i="6"/>
  <c r="BL511" i="6"/>
  <c r="BM511" i="6"/>
  <c r="BE512" i="6"/>
  <c r="BF512" i="6"/>
  <c r="BG512" i="6"/>
  <c r="BK512" i="6"/>
  <c r="BL512" i="6"/>
  <c r="BM512" i="6"/>
  <c r="BE513" i="6"/>
  <c r="BF513" i="6"/>
  <c r="BG513" i="6"/>
  <c r="BK513" i="6"/>
  <c r="BL513" i="6"/>
  <c r="BM513" i="6"/>
  <c r="BE514" i="6"/>
  <c r="BF514" i="6"/>
  <c r="BG514" i="6"/>
  <c r="BK514" i="6"/>
  <c r="BL514" i="6"/>
  <c r="BM514" i="6"/>
  <c r="BE515" i="6"/>
  <c r="BF515" i="6"/>
  <c r="BG515" i="6"/>
  <c r="BK515" i="6"/>
  <c r="BL515" i="6"/>
  <c r="BM515" i="6"/>
  <c r="BE516" i="6"/>
  <c r="BF516" i="6"/>
  <c r="BG516" i="6"/>
  <c r="BK516" i="6"/>
  <c r="BL516" i="6"/>
  <c r="BM516" i="6"/>
  <c r="BE517" i="6"/>
  <c r="BF517" i="6"/>
  <c r="BG517" i="6"/>
  <c r="BK517" i="6"/>
  <c r="BL517" i="6"/>
  <c r="BM517" i="6"/>
  <c r="BE518" i="6"/>
  <c r="BF518" i="6"/>
  <c r="BG518" i="6"/>
  <c r="BK518" i="6"/>
  <c r="BL518" i="6"/>
  <c r="BM518" i="6"/>
  <c r="BE519" i="6"/>
  <c r="BF519" i="6"/>
  <c r="BG519" i="6"/>
  <c r="BK519" i="6"/>
  <c r="BL519" i="6"/>
  <c r="BM519" i="6"/>
  <c r="BE520" i="6"/>
  <c r="BF520" i="6"/>
  <c r="BG520" i="6"/>
  <c r="BK520" i="6"/>
  <c r="BL520" i="6"/>
  <c r="BM520" i="6"/>
  <c r="BE521" i="6"/>
  <c r="BF521" i="6"/>
  <c r="BG521" i="6"/>
  <c r="BK521" i="6"/>
  <c r="BL521" i="6"/>
  <c r="BM521" i="6"/>
  <c r="BE522" i="6"/>
  <c r="BF522" i="6"/>
  <c r="BG522" i="6"/>
  <c r="BK522" i="6"/>
  <c r="BL522" i="6"/>
  <c r="BM522" i="6"/>
  <c r="BE523" i="6"/>
  <c r="BF523" i="6"/>
  <c r="BG523" i="6"/>
  <c r="BK523" i="6"/>
  <c r="BL523" i="6"/>
  <c r="BM523" i="6"/>
  <c r="BE524" i="6"/>
  <c r="BF524" i="6"/>
  <c r="BG524" i="6"/>
  <c r="BK524" i="6"/>
  <c r="BL524" i="6"/>
  <c r="BM524" i="6"/>
  <c r="BE525" i="6"/>
  <c r="BF525" i="6"/>
  <c r="BG525" i="6"/>
  <c r="BK525" i="6"/>
  <c r="BL525" i="6"/>
  <c r="BM525" i="6"/>
  <c r="BE526" i="6"/>
  <c r="BF526" i="6"/>
  <c r="BG526" i="6"/>
  <c r="BK526" i="6"/>
  <c r="BL526" i="6"/>
  <c r="BM526" i="6"/>
  <c r="BE527" i="6"/>
  <c r="BF527" i="6"/>
  <c r="BG527" i="6"/>
  <c r="BK527" i="6"/>
  <c r="BL527" i="6"/>
  <c r="BM527" i="6"/>
  <c r="BE528" i="6"/>
  <c r="BF528" i="6"/>
  <c r="BG528" i="6"/>
  <c r="BK528" i="6"/>
  <c r="BL528" i="6"/>
  <c r="BM528" i="6"/>
  <c r="BE529" i="6"/>
  <c r="BF529" i="6"/>
  <c r="BG529" i="6"/>
  <c r="BK529" i="6"/>
  <c r="BL529" i="6"/>
  <c r="BM529" i="6"/>
  <c r="BE530" i="6"/>
  <c r="BF530" i="6"/>
  <c r="BG530" i="6"/>
  <c r="BK530" i="6"/>
  <c r="BL530" i="6"/>
  <c r="BM530" i="6"/>
  <c r="BE531" i="6"/>
  <c r="BF531" i="6"/>
  <c r="BG531" i="6"/>
  <c r="BK531" i="6"/>
  <c r="BL531" i="6"/>
  <c r="BM531" i="6"/>
  <c r="BE532" i="6"/>
  <c r="BF532" i="6"/>
  <c r="BG532" i="6"/>
  <c r="BK532" i="6"/>
  <c r="BL532" i="6"/>
  <c r="BM532" i="6"/>
  <c r="BE533" i="6"/>
  <c r="BF533" i="6"/>
  <c r="BG533" i="6"/>
  <c r="BK533" i="6"/>
  <c r="BL533" i="6"/>
  <c r="BM533" i="6"/>
  <c r="BE534" i="6"/>
  <c r="BF534" i="6"/>
  <c r="BG534" i="6"/>
  <c r="BK534" i="6"/>
  <c r="BL534" i="6"/>
  <c r="BM534" i="6"/>
  <c r="BE535" i="6"/>
  <c r="BF535" i="6"/>
  <c r="BG535" i="6"/>
  <c r="BK535" i="6"/>
  <c r="BL535" i="6"/>
  <c r="BM535" i="6"/>
  <c r="BE543" i="6"/>
  <c r="BF543" i="6"/>
  <c r="BG543" i="6"/>
  <c r="BK543" i="6"/>
  <c r="BL543" i="6"/>
  <c r="BM543" i="6"/>
  <c r="BE544" i="6"/>
  <c r="BF544" i="6"/>
  <c r="BG544" i="6"/>
  <c r="BK544" i="6"/>
  <c r="BL544" i="6"/>
  <c r="BM544" i="6"/>
  <c r="BE545" i="6"/>
  <c r="BF545" i="6"/>
  <c r="BG545" i="6"/>
  <c r="BK545" i="6"/>
  <c r="BL545" i="6"/>
  <c r="BM545" i="6"/>
  <c r="BE546" i="6"/>
  <c r="BF546" i="6"/>
  <c r="BG546" i="6"/>
  <c r="BK546" i="6"/>
  <c r="BL546" i="6"/>
  <c r="BM546" i="6"/>
  <c r="BE547" i="6"/>
  <c r="BF547" i="6"/>
  <c r="BG547" i="6"/>
  <c r="BK547" i="6"/>
  <c r="BL547" i="6"/>
  <c r="BM547" i="6"/>
  <c r="BE548" i="6"/>
  <c r="BF548" i="6"/>
  <c r="BG548" i="6"/>
  <c r="BK548" i="6"/>
  <c r="BL548" i="6"/>
  <c r="BM548" i="6"/>
  <c r="BE549" i="6"/>
  <c r="BF549" i="6"/>
  <c r="BG549" i="6"/>
  <c r="BK549" i="6"/>
  <c r="BL549" i="6"/>
  <c r="BM549" i="6"/>
  <c r="BE550" i="6"/>
  <c r="BF550" i="6"/>
  <c r="BG550" i="6"/>
  <c r="BK550" i="6"/>
  <c r="BL550" i="6"/>
  <c r="BM550" i="6"/>
  <c r="BE551" i="6"/>
  <c r="BF551" i="6"/>
  <c r="BG551" i="6"/>
  <c r="BK551" i="6"/>
  <c r="BL551" i="6"/>
  <c r="BM551" i="6"/>
  <c r="BE552" i="6"/>
  <c r="BF552" i="6"/>
  <c r="BG552" i="6"/>
  <c r="BK552" i="6"/>
  <c r="BL552" i="6"/>
  <c r="BM552" i="6"/>
  <c r="BE553" i="6"/>
  <c r="BF553" i="6"/>
  <c r="BG553" i="6"/>
  <c r="BK553" i="6"/>
  <c r="BL553" i="6"/>
  <c r="BM553" i="6"/>
  <c r="BE554" i="6"/>
  <c r="BF554" i="6"/>
  <c r="BG554" i="6"/>
  <c r="BK554" i="6"/>
  <c r="BL554" i="6"/>
  <c r="BM554" i="6"/>
  <c r="BE555" i="6"/>
  <c r="BF555" i="6"/>
  <c r="BG555" i="6"/>
  <c r="BK555" i="6"/>
  <c r="BL555" i="6"/>
  <c r="BM555" i="6"/>
  <c r="BE556" i="6"/>
  <c r="BF556" i="6"/>
  <c r="BG556" i="6"/>
  <c r="BK556" i="6"/>
  <c r="BL556" i="6"/>
  <c r="BM556" i="6"/>
  <c r="BE557" i="6"/>
  <c r="BF557" i="6"/>
  <c r="BG557" i="6"/>
  <c r="BK557" i="6"/>
  <c r="BL557" i="6"/>
  <c r="BM557" i="6"/>
  <c r="BE558" i="6"/>
  <c r="BF558" i="6"/>
  <c r="BG558" i="6"/>
  <c r="BK558" i="6"/>
  <c r="BL558" i="6"/>
  <c r="BM558" i="6"/>
  <c r="BE559" i="6"/>
  <c r="BF559" i="6"/>
  <c r="BG559" i="6"/>
  <c r="BK559" i="6"/>
  <c r="BL559" i="6"/>
  <c r="BM559" i="6"/>
  <c r="BE560" i="6"/>
  <c r="BF560" i="6"/>
  <c r="BG560" i="6"/>
  <c r="BK560" i="6"/>
  <c r="BL560" i="6"/>
  <c r="BM560" i="6"/>
  <c r="BE561" i="6"/>
  <c r="BF561" i="6"/>
  <c r="BG561" i="6"/>
  <c r="BK561" i="6"/>
  <c r="BL561" i="6"/>
  <c r="BM561" i="6"/>
  <c r="BE562" i="6"/>
  <c r="BF562" i="6"/>
  <c r="BG562" i="6"/>
  <c r="BK562" i="6"/>
  <c r="BL562" i="6"/>
  <c r="BM562" i="6"/>
  <c r="BE563" i="6"/>
  <c r="BF563" i="6"/>
  <c r="BG563" i="6"/>
  <c r="BK563" i="6"/>
  <c r="BL563" i="6"/>
  <c r="BM563" i="6"/>
  <c r="BE564" i="6"/>
  <c r="BF564" i="6"/>
  <c r="BG564" i="6"/>
  <c r="BK564" i="6"/>
  <c r="BL564" i="6"/>
  <c r="BM564" i="6"/>
  <c r="BE565" i="6"/>
  <c r="BF565" i="6"/>
  <c r="BG565" i="6"/>
  <c r="BK565" i="6"/>
  <c r="BL565" i="6"/>
  <c r="BM565" i="6"/>
  <c r="BE573" i="6"/>
  <c r="BF573" i="6"/>
  <c r="BG573" i="6"/>
  <c r="BK573" i="6"/>
  <c r="BL573" i="6"/>
  <c r="BM573" i="6"/>
  <c r="BE574" i="6"/>
  <c r="BF574" i="6"/>
  <c r="BG574" i="6"/>
  <c r="BK574" i="6"/>
  <c r="BL574" i="6"/>
  <c r="BM574" i="6"/>
  <c r="BE582" i="6"/>
  <c r="BF582" i="6"/>
  <c r="BG582" i="6"/>
  <c r="BK582" i="6"/>
  <c r="BL582" i="6"/>
  <c r="BM582" i="6"/>
  <c r="BE583" i="6"/>
  <c r="BF583" i="6"/>
  <c r="BG583" i="6"/>
  <c r="BK583" i="6"/>
  <c r="BL583" i="6"/>
  <c r="BM583" i="6"/>
  <c r="BE584" i="6"/>
  <c r="BF584" i="6"/>
  <c r="BG584" i="6"/>
  <c r="BK584" i="6"/>
  <c r="BL584" i="6"/>
  <c r="BM584" i="6"/>
  <c r="BE585" i="6"/>
  <c r="BF585" i="6"/>
  <c r="BG585" i="6"/>
  <c r="BK585" i="6"/>
  <c r="BL585" i="6"/>
  <c r="BM585" i="6"/>
  <c r="BE587" i="6"/>
  <c r="BF587" i="6"/>
  <c r="BG587" i="6"/>
  <c r="BK587" i="6"/>
  <c r="BL587" i="6"/>
  <c r="BM587" i="6"/>
  <c r="BE588" i="6"/>
  <c r="BF588" i="6"/>
  <c r="BG588" i="6"/>
  <c r="BK588" i="6"/>
  <c r="BL588" i="6"/>
  <c r="BM588" i="6"/>
  <c r="BE589" i="6"/>
  <c r="BF589" i="6"/>
  <c r="BG589" i="6"/>
  <c r="BK589" i="6"/>
  <c r="BL589" i="6"/>
  <c r="BM589" i="6"/>
  <c r="BE590" i="6"/>
  <c r="BF590" i="6"/>
  <c r="BG590" i="6"/>
  <c r="BK590" i="6"/>
  <c r="BL590" i="6"/>
  <c r="BM590" i="6"/>
  <c r="BE591" i="6"/>
  <c r="BF591" i="6"/>
  <c r="BG591" i="6"/>
  <c r="BK591" i="6"/>
  <c r="BL591" i="6"/>
  <c r="BM591" i="6"/>
  <c r="BE592" i="6"/>
  <c r="BF592" i="6"/>
  <c r="BG592" i="6"/>
  <c r="BK592" i="6"/>
  <c r="BL592" i="6"/>
  <c r="BM592" i="6"/>
  <c r="BE593" i="6"/>
  <c r="BF593" i="6"/>
  <c r="BG593" i="6"/>
  <c r="BK593" i="6"/>
  <c r="BL593" i="6"/>
  <c r="BM593" i="6"/>
  <c r="BE594" i="6"/>
  <c r="BF594" i="6"/>
  <c r="BG594" i="6"/>
  <c r="BK594" i="6"/>
  <c r="BL594" i="6"/>
  <c r="BM594" i="6"/>
  <c r="BE595" i="6"/>
  <c r="BF595" i="6"/>
  <c r="BG595" i="6"/>
  <c r="BK595" i="6"/>
  <c r="BL595" i="6"/>
  <c r="BM595" i="6"/>
  <c r="BE596" i="6"/>
  <c r="BF596" i="6"/>
  <c r="BG596" i="6"/>
  <c r="BK596" i="6"/>
  <c r="BL596" i="6"/>
  <c r="BM596" i="6"/>
  <c r="BE597" i="6"/>
  <c r="BF597" i="6"/>
  <c r="BG597" i="6"/>
  <c r="BK597" i="6"/>
  <c r="BL597" i="6"/>
  <c r="BM597" i="6"/>
  <c r="BE598" i="6"/>
  <c r="BF598" i="6"/>
  <c r="BG598" i="6"/>
  <c r="BK598" i="6"/>
  <c r="BL598" i="6"/>
  <c r="BM598" i="6"/>
  <c r="BE599" i="6"/>
  <c r="BF599" i="6"/>
  <c r="BG599" i="6"/>
  <c r="BK599" i="6"/>
  <c r="BL599" i="6"/>
  <c r="BM599" i="6"/>
  <c r="BE600" i="6"/>
  <c r="BF600" i="6"/>
  <c r="BG600" i="6"/>
  <c r="BK600" i="6"/>
  <c r="BL600" i="6"/>
  <c r="BM600" i="6"/>
  <c r="BE601" i="6"/>
  <c r="BF601" i="6"/>
  <c r="BG601" i="6"/>
  <c r="BK601" i="6"/>
  <c r="BL601" i="6"/>
  <c r="BM601" i="6"/>
  <c r="BE602" i="6"/>
  <c r="BF602" i="6"/>
  <c r="BG602" i="6"/>
  <c r="BK602" i="6"/>
  <c r="BL602" i="6"/>
  <c r="BM602" i="6"/>
  <c r="BE603" i="6"/>
  <c r="BF603" i="6"/>
  <c r="BG603" i="6"/>
  <c r="BK603" i="6"/>
  <c r="BL603" i="6"/>
  <c r="BM603" i="6"/>
  <c r="BE604" i="6"/>
  <c r="BF604" i="6"/>
  <c r="BG604" i="6"/>
  <c r="BK604" i="6"/>
  <c r="BL604" i="6"/>
  <c r="BM604" i="6"/>
  <c r="BE605" i="6"/>
  <c r="BF605" i="6"/>
  <c r="BG605" i="6"/>
  <c r="BK605" i="6"/>
  <c r="BL605" i="6"/>
  <c r="BM605" i="6"/>
  <c r="BE606" i="6"/>
  <c r="BF606" i="6"/>
  <c r="BG606" i="6"/>
  <c r="BK606" i="6"/>
  <c r="BL606" i="6"/>
  <c r="BM606" i="6"/>
  <c r="BE607" i="6"/>
  <c r="BF607" i="6"/>
  <c r="BG607" i="6"/>
  <c r="BK607" i="6"/>
  <c r="BL607" i="6"/>
  <c r="BM607" i="6"/>
  <c r="BE608" i="6"/>
  <c r="BF608" i="6"/>
  <c r="BG608" i="6"/>
  <c r="BK608" i="6"/>
  <c r="BL608" i="6"/>
  <c r="BM608" i="6"/>
  <c r="BE609" i="6"/>
  <c r="BF609" i="6"/>
  <c r="BG609" i="6"/>
  <c r="BK609" i="6"/>
  <c r="BL609" i="6"/>
  <c r="BM609" i="6"/>
  <c r="BE610" i="6"/>
  <c r="BF610" i="6"/>
  <c r="BG610" i="6"/>
  <c r="BK610" i="6"/>
  <c r="BL610" i="6"/>
  <c r="BM610" i="6"/>
  <c r="BE611" i="6"/>
  <c r="BF611" i="6"/>
  <c r="BG611" i="6"/>
  <c r="BK611" i="6"/>
  <c r="BL611" i="6"/>
  <c r="BM611" i="6"/>
  <c r="BE612" i="6"/>
  <c r="BF612" i="6"/>
  <c r="BG612" i="6"/>
  <c r="BK612" i="6"/>
  <c r="BL612" i="6"/>
  <c r="BM612" i="6"/>
  <c r="BE613" i="6"/>
  <c r="BF613" i="6"/>
  <c r="BG613" i="6"/>
  <c r="BK613" i="6"/>
  <c r="BL613" i="6"/>
  <c r="BM613" i="6"/>
  <c r="BE614" i="6"/>
  <c r="BF614" i="6"/>
  <c r="BG614" i="6"/>
  <c r="BK614" i="6"/>
  <c r="BL614" i="6"/>
  <c r="BM614" i="6"/>
  <c r="BE615" i="6"/>
  <c r="BF615" i="6"/>
  <c r="BG615" i="6"/>
  <c r="BK615" i="6"/>
  <c r="BL615" i="6"/>
  <c r="BM615" i="6"/>
  <c r="BE616" i="6"/>
  <c r="BF616" i="6"/>
  <c r="BG616" i="6"/>
  <c r="BK616" i="6"/>
  <c r="BL616" i="6"/>
  <c r="BM616" i="6"/>
  <c r="BE617" i="6"/>
  <c r="BF617" i="6"/>
  <c r="BG617" i="6"/>
  <c r="BK617" i="6"/>
  <c r="BL617" i="6"/>
  <c r="BM617" i="6"/>
  <c r="BE618" i="6"/>
  <c r="BF618" i="6"/>
  <c r="BG618" i="6"/>
  <c r="BK618" i="6"/>
  <c r="BL618" i="6"/>
  <c r="BM618" i="6"/>
  <c r="BE619" i="6"/>
  <c r="BF619" i="6"/>
  <c r="BG619" i="6"/>
  <c r="BK619" i="6"/>
  <c r="BL619" i="6"/>
  <c r="BM619" i="6"/>
  <c r="BE620" i="6"/>
  <c r="BF620" i="6"/>
  <c r="BG620" i="6"/>
  <c r="BK620" i="6"/>
  <c r="BL620" i="6"/>
  <c r="BM620" i="6"/>
  <c r="BE621" i="6"/>
  <c r="BF621" i="6"/>
  <c r="BG621" i="6"/>
  <c r="BK621" i="6"/>
  <c r="BL621" i="6"/>
  <c r="BM621" i="6"/>
  <c r="BE622" i="6"/>
  <c r="BF622" i="6"/>
  <c r="BG622" i="6"/>
  <c r="BK622" i="6"/>
  <c r="BL622" i="6"/>
  <c r="BM622" i="6"/>
  <c r="BE623" i="6"/>
  <c r="BF623" i="6"/>
  <c r="BG623" i="6"/>
  <c r="BK623" i="6"/>
  <c r="BL623" i="6"/>
  <c r="BM623" i="6"/>
  <c r="BE624" i="6"/>
  <c r="BF624" i="6"/>
  <c r="BG624" i="6"/>
  <c r="BK624" i="6"/>
  <c r="BL624" i="6"/>
  <c r="BM624" i="6"/>
  <c r="BE625" i="6"/>
  <c r="BF625" i="6"/>
  <c r="BG625" i="6"/>
  <c r="BK625" i="6"/>
  <c r="BL625" i="6"/>
  <c r="BM625" i="6"/>
  <c r="BE626" i="6"/>
  <c r="BF626" i="6"/>
  <c r="BG626" i="6"/>
  <c r="BK626" i="6"/>
  <c r="BL626" i="6"/>
  <c r="BM626" i="6"/>
  <c r="BE627" i="6"/>
  <c r="BF627" i="6"/>
  <c r="BG627" i="6"/>
  <c r="BK627" i="6"/>
  <c r="BL627" i="6"/>
  <c r="BM627" i="6"/>
  <c r="BE628" i="6"/>
  <c r="BF628" i="6"/>
  <c r="BG628" i="6"/>
  <c r="BK628" i="6"/>
  <c r="BL628" i="6"/>
  <c r="BM628" i="6"/>
  <c r="BE629" i="6"/>
  <c r="BF629" i="6"/>
  <c r="BG629" i="6"/>
  <c r="BK629" i="6"/>
  <c r="BL629" i="6"/>
  <c r="BM629" i="6"/>
  <c r="BE630" i="6"/>
  <c r="BF630" i="6"/>
  <c r="BG630" i="6"/>
  <c r="BK630" i="6"/>
  <c r="BL630" i="6"/>
  <c r="BM630" i="6"/>
  <c r="BE631" i="6"/>
  <c r="BF631" i="6"/>
  <c r="BG631" i="6"/>
  <c r="BK631" i="6"/>
  <c r="BL631" i="6"/>
  <c r="BM631" i="6"/>
  <c r="BE632" i="6"/>
  <c r="BF632" i="6"/>
  <c r="BG632" i="6"/>
  <c r="BK632" i="6"/>
  <c r="BL632" i="6"/>
  <c r="BM632" i="6"/>
  <c r="BE633" i="6"/>
  <c r="BF633" i="6"/>
  <c r="BG633" i="6"/>
  <c r="BK633" i="6"/>
  <c r="BL633" i="6"/>
  <c r="BM633" i="6"/>
  <c r="BE634" i="6"/>
  <c r="BF634" i="6"/>
  <c r="BG634" i="6"/>
  <c r="BK634" i="6"/>
  <c r="BL634" i="6"/>
  <c r="BM634" i="6"/>
  <c r="BE635" i="6"/>
  <c r="BF635" i="6"/>
  <c r="BG635" i="6"/>
  <c r="BK635" i="6"/>
  <c r="BL635" i="6"/>
  <c r="BM635" i="6"/>
  <c r="BE636" i="6"/>
  <c r="BF636" i="6"/>
  <c r="BG636" i="6"/>
  <c r="BK636" i="6"/>
  <c r="BL636" i="6"/>
  <c r="BM636" i="6"/>
  <c r="BE637" i="6"/>
  <c r="BF637" i="6"/>
  <c r="BG637" i="6"/>
  <c r="BK637" i="6"/>
  <c r="BL637" i="6"/>
  <c r="BM637" i="6"/>
  <c r="BE638" i="6"/>
  <c r="BF638" i="6"/>
  <c r="BG638" i="6"/>
  <c r="BK638" i="6"/>
  <c r="BL638" i="6"/>
  <c r="BM638" i="6"/>
  <c r="BE639" i="6"/>
  <c r="BF639" i="6"/>
  <c r="BG639" i="6"/>
  <c r="BK639" i="6"/>
  <c r="BL639" i="6"/>
  <c r="BM639" i="6"/>
  <c r="BE640" i="6"/>
  <c r="BF640" i="6"/>
  <c r="BG640" i="6"/>
  <c r="BK640" i="6"/>
  <c r="BL640" i="6"/>
  <c r="BM640" i="6"/>
  <c r="BE641" i="6"/>
  <c r="BF641" i="6"/>
  <c r="BG641" i="6"/>
  <c r="BK641" i="6"/>
  <c r="BL641" i="6"/>
  <c r="BM641" i="6"/>
  <c r="BE642" i="6"/>
  <c r="BF642" i="6"/>
  <c r="BG642" i="6"/>
  <c r="BK642" i="6"/>
  <c r="BL642" i="6"/>
  <c r="BM642" i="6"/>
  <c r="BE643" i="6"/>
  <c r="BF643" i="6"/>
  <c r="BG643" i="6"/>
  <c r="BK643" i="6"/>
  <c r="BL643" i="6"/>
  <c r="BM643" i="6"/>
  <c r="BE644" i="6"/>
  <c r="BF644" i="6"/>
  <c r="BG644" i="6"/>
  <c r="BK644" i="6"/>
  <c r="BL644" i="6"/>
  <c r="BM644" i="6"/>
  <c r="BE645" i="6"/>
  <c r="BF645" i="6"/>
  <c r="BG645" i="6"/>
  <c r="BK645" i="6"/>
  <c r="BL645" i="6"/>
  <c r="BM645" i="6"/>
  <c r="BE646" i="6"/>
  <c r="BF646" i="6"/>
  <c r="BG646" i="6"/>
  <c r="BK646" i="6"/>
  <c r="BL646" i="6"/>
  <c r="BM646" i="6"/>
  <c r="BE647" i="6"/>
  <c r="BF647" i="6"/>
  <c r="BG647" i="6"/>
  <c r="BK647" i="6"/>
  <c r="BL647" i="6"/>
  <c r="BM647" i="6"/>
  <c r="BE648" i="6"/>
  <c r="BF648" i="6"/>
  <c r="BG648" i="6"/>
  <c r="BK648" i="6"/>
  <c r="BL648" i="6"/>
  <c r="BM648" i="6"/>
  <c r="BE649" i="6"/>
  <c r="BF649" i="6"/>
  <c r="BG649" i="6"/>
  <c r="BK649" i="6"/>
  <c r="BL649" i="6"/>
  <c r="BM649" i="6"/>
  <c r="BE650" i="6"/>
  <c r="BF650" i="6"/>
  <c r="BG650" i="6"/>
  <c r="BK650" i="6"/>
  <c r="BL650" i="6"/>
  <c r="BM650" i="6"/>
  <c r="BE651" i="6"/>
  <c r="BF651" i="6"/>
  <c r="BG651" i="6"/>
  <c r="BK651" i="6"/>
  <c r="BL651" i="6"/>
  <c r="BM651" i="6"/>
  <c r="BE652" i="6"/>
  <c r="BF652" i="6"/>
  <c r="BG652" i="6"/>
  <c r="BK652" i="6"/>
  <c r="BL652" i="6"/>
  <c r="BM652" i="6"/>
  <c r="BE653" i="6"/>
  <c r="BF653" i="6"/>
  <c r="BG653" i="6"/>
  <c r="BK653" i="6"/>
  <c r="BL653" i="6"/>
  <c r="BM653" i="6"/>
  <c r="BE654" i="6"/>
  <c r="BF654" i="6"/>
  <c r="BG654" i="6"/>
  <c r="BK654" i="6"/>
  <c r="BL654" i="6"/>
  <c r="BM654" i="6"/>
  <c r="BE655" i="6"/>
  <c r="BF655" i="6"/>
  <c r="BG655" i="6"/>
  <c r="BK655" i="6"/>
  <c r="BL655" i="6"/>
  <c r="BM655" i="6"/>
  <c r="BE656" i="6"/>
  <c r="BF656" i="6"/>
  <c r="BG656" i="6"/>
  <c r="BK656" i="6"/>
  <c r="BL656" i="6"/>
  <c r="BM656" i="6"/>
  <c r="BE657" i="6"/>
  <c r="BF657" i="6"/>
  <c r="BG657" i="6"/>
  <c r="BK657" i="6"/>
  <c r="BL657" i="6"/>
  <c r="BM657" i="6"/>
  <c r="BE658" i="6"/>
  <c r="BF658" i="6"/>
  <c r="BG658" i="6"/>
  <c r="BK658" i="6"/>
  <c r="BL658" i="6"/>
  <c r="BM658" i="6"/>
  <c r="B76" i="1" a="1"/>
  <c r="B76" i="1" s="1"/>
  <c r="B51" i="1" a="1"/>
  <c r="B51" i="1" s="1"/>
  <c r="B27" i="1" a="1"/>
  <c r="B27" i="1" s="1"/>
  <c r="B2" i="1" a="1"/>
  <c r="B2" i="1" s="1"/>
  <c r="Q36" i="8"/>
  <c r="J13" i="9"/>
  <c r="C83" i="8"/>
  <c r="J8" i="9"/>
  <c r="J62" i="9"/>
  <c r="J89" i="9"/>
  <c r="J88" i="9"/>
  <c r="J88" i="8"/>
  <c r="Q38" i="8"/>
  <c r="Q20" i="8"/>
  <c r="C70" i="9"/>
  <c r="Q92" i="9"/>
  <c r="J48" i="9"/>
  <c r="C93" i="8"/>
  <c r="J42" i="9"/>
  <c r="Q47" i="8"/>
  <c r="J58" i="8"/>
  <c r="J33" i="9"/>
  <c r="J33" i="8"/>
  <c r="J40" i="8"/>
  <c r="J41" i="9"/>
  <c r="J16" i="8"/>
  <c r="Q96" i="9"/>
  <c r="C9" i="8"/>
  <c r="J44" i="9"/>
  <c r="Q11" i="8"/>
  <c r="C95" i="8"/>
  <c r="C86" i="8"/>
  <c r="C21" i="9"/>
  <c r="J61" i="9"/>
  <c r="Q61" i="9"/>
  <c r="J17" i="8"/>
  <c r="C71" i="9"/>
  <c r="Q39" i="8"/>
  <c r="C67" i="9"/>
  <c r="C65" i="9"/>
  <c r="C10" i="9"/>
  <c r="Q66" i="9"/>
  <c r="J43" i="8"/>
  <c r="C12" i="8"/>
  <c r="Q9" i="9"/>
  <c r="C62" i="8"/>
  <c r="C69" i="9"/>
  <c r="C63" i="9"/>
  <c r="Q37" i="8"/>
  <c r="C66" i="8"/>
  <c r="C15" i="9"/>
  <c r="C42" i="8"/>
  <c r="C85" i="8"/>
  <c r="J66" i="8"/>
  <c r="Q42" i="8"/>
  <c r="C11" i="9"/>
  <c r="C69" i="8"/>
  <c r="C34" i="8"/>
  <c r="C8" i="8"/>
  <c r="C63" i="8"/>
  <c r="J59" i="9"/>
  <c r="C64" i="9"/>
  <c r="Q11" i="9"/>
  <c r="Q84" i="9"/>
  <c r="J67" i="9"/>
  <c r="Q14" i="8"/>
  <c r="J90" i="9"/>
  <c r="C12" i="9"/>
  <c r="Q33" i="8"/>
  <c r="Q70" i="9"/>
  <c r="C17" i="9"/>
  <c r="Q63" i="9"/>
  <c r="J95" i="8"/>
  <c r="C67" i="8"/>
  <c r="Q12" i="9"/>
  <c r="J64" i="8"/>
  <c r="C14" i="9"/>
  <c r="J87" i="9"/>
  <c r="Q82" i="9"/>
  <c r="J91" i="9"/>
  <c r="J61" i="8"/>
  <c r="C59" i="9"/>
  <c r="Q13" i="8"/>
  <c r="J65" i="8"/>
  <c r="C71" i="8"/>
  <c r="J60" i="8"/>
  <c r="J84" i="8"/>
  <c r="Q93" i="9"/>
  <c r="J87" i="8"/>
  <c r="Q10" i="8"/>
  <c r="C9" i="9"/>
  <c r="Q65" i="9"/>
  <c r="J95" i="9"/>
  <c r="J68" i="8"/>
  <c r="C37" i="8"/>
  <c r="J41" i="8"/>
  <c r="Q22" i="8"/>
  <c r="J35" i="9"/>
  <c r="Q16" i="8"/>
  <c r="J43" i="9"/>
  <c r="Q43" i="8"/>
  <c r="Q34" i="8"/>
  <c r="J96" i="9"/>
  <c r="J65" i="9"/>
  <c r="C10" i="8"/>
  <c r="C61" i="8"/>
  <c r="J38" i="8"/>
  <c r="C14" i="8"/>
  <c r="C18" i="9"/>
  <c r="J39" i="8"/>
  <c r="C88" i="8"/>
  <c r="J92" i="9"/>
  <c r="J42" i="8"/>
  <c r="C62" i="9"/>
  <c r="J11" i="8"/>
  <c r="J69" i="9"/>
  <c r="Q33" i="9"/>
  <c r="Q62" i="9"/>
  <c r="J68" i="9"/>
  <c r="J34" i="9"/>
  <c r="Q12" i="8"/>
  <c r="J67" i="8"/>
  <c r="J83" i="8"/>
  <c r="Q13" i="9"/>
  <c r="C87" i="8"/>
  <c r="Q19" i="8"/>
  <c r="C82" i="8"/>
  <c r="C91" i="8"/>
  <c r="J15" i="8"/>
  <c r="J93" i="8"/>
  <c r="C33" i="8"/>
  <c r="Q60" i="9"/>
  <c r="J11" i="9"/>
  <c r="J13" i="8"/>
  <c r="J36" i="8"/>
  <c r="Q95" i="9"/>
  <c r="Q58" i="9"/>
  <c r="C41" i="8"/>
  <c r="Q88" i="9"/>
  <c r="Q9" i="8"/>
  <c r="C84" i="8"/>
  <c r="C57" i="8"/>
  <c r="Q85" i="9"/>
  <c r="C60" i="9"/>
  <c r="J92" i="8"/>
  <c r="J38" i="9"/>
  <c r="C82" i="9"/>
  <c r="C20" i="9"/>
  <c r="J40" i="9"/>
  <c r="Q45" i="8"/>
  <c r="J57" i="8"/>
  <c r="Q68" i="9"/>
  <c r="J62" i="8"/>
  <c r="J45" i="9"/>
  <c r="J57" i="9"/>
  <c r="J14" i="8"/>
  <c r="C16" i="8"/>
  <c r="J84" i="9"/>
  <c r="C11" i="8"/>
  <c r="C92" i="8"/>
  <c r="Q94" i="9"/>
  <c r="C58" i="8"/>
  <c r="C23" i="9"/>
  <c r="J63" i="9"/>
  <c r="C90" i="8"/>
  <c r="C13" i="8"/>
  <c r="J93" i="9"/>
  <c r="J47" i="9"/>
  <c r="Q87" i="9"/>
  <c r="J85" i="9"/>
  <c r="Q83" i="9"/>
  <c r="Q59" i="9"/>
  <c r="Q35" i="8"/>
  <c r="J15" i="9"/>
  <c r="J16" i="9"/>
  <c r="J17" i="9"/>
  <c r="J97" i="9"/>
  <c r="Q64" i="9"/>
  <c r="J59" i="8"/>
  <c r="J34" i="8"/>
  <c r="C58" i="9"/>
  <c r="J37" i="8"/>
  <c r="Q17" i="8"/>
  <c r="C19" i="9"/>
  <c r="Q57" i="9"/>
  <c r="J63" i="8"/>
  <c r="J8" i="8"/>
  <c r="J82" i="9"/>
  <c r="C35" i="8"/>
  <c r="Q18" i="8"/>
  <c r="Q89" i="9"/>
  <c r="J14" i="9"/>
  <c r="C89" i="8"/>
  <c r="Q48" i="8"/>
  <c r="Q46" i="8"/>
  <c r="Q14" i="9"/>
  <c r="J60" i="9"/>
  <c r="Q16" i="9"/>
  <c r="C39" i="8"/>
  <c r="J90" i="8"/>
  <c r="C16" i="9"/>
  <c r="C38" i="8"/>
  <c r="C61" i="9"/>
  <c r="C70" i="8"/>
  <c r="Q10" i="9"/>
  <c r="J18" i="8"/>
  <c r="Q86" i="9"/>
  <c r="C72" i="8"/>
  <c r="J12" i="9"/>
  <c r="C68" i="8"/>
  <c r="Q44" i="8"/>
  <c r="J37" i="9"/>
  <c r="J85" i="8"/>
  <c r="C22" i="9"/>
  <c r="C68" i="9"/>
  <c r="J10" i="8"/>
  <c r="J36" i="9"/>
  <c r="C59" i="8"/>
  <c r="J58" i="9"/>
  <c r="J97" i="8"/>
  <c r="C66" i="9"/>
  <c r="J91" i="8"/>
  <c r="J9" i="9"/>
  <c r="J18" i="9"/>
  <c r="Q8" i="8"/>
  <c r="J9" i="8"/>
  <c r="C13" i="9"/>
  <c r="J66" i="9"/>
  <c r="J94" i="8"/>
  <c r="J96" i="8"/>
  <c r="Q67" i="9"/>
  <c r="Q15" i="9"/>
  <c r="J12" i="8"/>
  <c r="Q21" i="8"/>
  <c r="Q69" i="9"/>
  <c r="J86" i="9"/>
  <c r="J46" i="9"/>
  <c r="C40" i="8"/>
  <c r="J86" i="8"/>
  <c r="Q41" i="8"/>
  <c r="J70" i="9"/>
  <c r="Q40" i="8"/>
  <c r="C65" i="8"/>
  <c r="Q23" i="8"/>
  <c r="Q97" i="9"/>
  <c r="J39" i="9"/>
  <c r="J89" i="8"/>
  <c r="C36" i="8"/>
  <c r="J82" i="8"/>
  <c r="J10" i="9"/>
  <c r="C64" i="8"/>
  <c r="C15" i="8"/>
  <c r="Q15" i="8"/>
  <c r="Q90" i="9"/>
  <c r="C57" i="9"/>
  <c r="J94" i="9"/>
  <c r="C60" i="8"/>
  <c r="J64" i="9"/>
  <c r="C94" i="8"/>
  <c r="J83" i="9"/>
  <c r="Q91" i="9"/>
  <c r="J35" i="8"/>
  <c r="B10" i="8" l="1" a="1"/>
  <c r="B10" i="8" s="1"/>
  <c r="B11" i="8" a="1"/>
  <c r="B11" i="8" s="1"/>
  <c r="B9" i="8" a="1"/>
  <c r="B9" i="8" s="1"/>
  <c r="B16" i="8" a="1"/>
  <c r="B16" i="8" s="1"/>
  <c r="B14" i="8" a="1"/>
  <c r="B14" i="8" s="1"/>
  <c r="B13" i="8" a="1"/>
  <c r="B13" i="8" s="1"/>
  <c r="B12" i="8" a="1"/>
  <c r="B12" i="8" s="1"/>
  <c r="B15" i="8" a="1"/>
  <c r="B15" i="8" s="1"/>
  <c r="B8" i="8" a="1"/>
  <c r="B8" i="8" s="1"/>
  <c r="B16" i="9" a="1"/>
  <c r="B16" i="9" s="1"/>
  <c r="B17" i="9" a="1"/>
  <c r="B17" i="9" s="1"/>
  <c r="B10" i="9" a="1"/>
  <c r="B10" i="9" s="1"/>
  <c r="B13" i="9" a="1"/>
  <c r="B13" i="9" s="1"/>
  <c r="B18" i="9" a="1"/>
  <c r="B18" i="9" s="1"/>
  <c r="B20" i="9" a="1"/>
  <c r="B20" i="9" s="1"/>
  <c r="B21" i="9" a="1"/>
  <c r="B21" i="9" s="1"/>
  <c r="B22" i="9" a="1"/>
  <c r="B22" i="9" s="1"/>
  <c r="B14" i="9" a="1"/>
  <c r="B14" i="9" s="1"/>
  <c r="B15" i="9" a="1"/>
  <c r="B15" i="9" s="1"/>
  <c r="B9" i="9" a="1"/>
  <c r="B9" i="9" s="1"/>
  <c r="B11" i="9" a="1"/>
  <c r="B11" i="9" s="1"/>
  <c r="B23" i="9" a="1"/>
  <c r="B23" i="9" s="1"/>
  <c r="B19" i="9" a="1"/>
  <c r="B19" i="9" s="1"/>
  <c r="B12" i="9" a="1"/>
  <c r="B12" i="9" s="1"/>
  <c r="P9" i="8" a="1"/>
  <c r="P9" i="8" s="1"/>
  <c r="P8" i="8" a="1"/>
  <c r="P8" i="8" s="1"/>
  <c r="P10" i="8" a="1"/>
  <c r="P10" i="8" s="1"/>
  <c r="P19" i="8" a="1"/>
  <c r="P19" i="8" s="1"/>
  <c r="P15" i="8" a="1"/>
  <c r="P15" i="8" s="1"/>
  <c r="P12" i="8" a="1"/>
  <c r="P12" i="8" s="1"/>
  <c r="P16" i="8" a="1"/>
  <c r="P16" i="8" s="1"/>
  <c r="P14" i="8" a="1"/>
  <c r="P14" i="8" s="1"/>
  <c r="P13" i="8" a="1"/>
  <c r="P13" i="8" s="1"/>
  <c r="P22" i="8" a="1"/>
  <c r="P22" i="8" s="1"/>
  <c r="P18" i="8" a="1"/>
  <c r="P18" i="8" s="1"/>
  <c r="P11" i="8" a="1"/>
  <c r="P11" i="8" s="1"/>
  <c r="P17" i="8" a="1"/>
  <c r="P17" i="8" s="1"/>
  <c r="P23" i="8" a="1"/>
  <c r="P23" i="8" s="1"/>
  <c r="P20" i="8" a="1"/>
  <c r="P20" i="8" s="1"/>
  <c r="P21" i="8" a="1"/>
  <c r="P21" i="8" s="1"/>
  <c r="F82" i="8" a="1"/>
  <c r="F82" i="8" s="1"/>
  <c r="R28" i="1" a="1"/>
  <c r="R28" i="1" s="1"/>
  <c r="T63" i="1" a="1"/>
  <c r="T63" i="1" s="1"/>
  <c r="T62" i="1" a="1"/>
  <c r="T62" i="1" s="1"/>
  <c r="D5" i="1" a="1"/>
  <c r="D5" i="1" s="1"/>
  <c r="T52" i="1" a="1"/>
  <c r="T52" i="1" s="1"/>
  <c r="T53" i="1" a="1"/>
  <c r="T53" i="1" s="1"/>
  <c r="M31" i="1" a="1"/>
  <c r="M31" i="1" s="1"/>
  <c r="T61" i="1" a="1"/>
  <c r="T61" i="1" s="1"/>
  <c r="T60" i="1" a="1"/>
  <c r="T60" i="1" s="1"/>
  <c r="D98" i="1" a="1"/>
  <c r="D98" i="1" s="1"/>
  <c r="T69" i="1" a="1"/>
  <c r="T69" i="1" s="1"/>
  <c r="T68" i="1" a="1"/>
  <c r="T68" i="1" s="1"/>
  <c r="BF418" i="6"/>
  <c r="T54" i="1" a="1"/>
  <c r="T54" i="1" s="1"/>
  <c r="T55" i="1" a="1"/>
  <c r="T55" i="1" s="1"/>
  <c r="M79" i="1" a="1"/>
  <c r="M79" i="1" s="1"/>
  <c r="T71" i="1" a="1"/>
  <c r="T71" i="1" s="1"/>
  <c r="T70" i="1" a="1"/>
  <c r="T70" i="1" s="1"/>
  <c r="BG2" i="6"/>
  <c r="T57" i="1" a="1"/>
  <c r="T57" i="1" s="1"/>
  <c r="T56" i="1" a="1"/>
  <c r="T56" i="1" s="1"/>
  <c r="T65" i="1" a="1"/>
  <c r="T65" i="1" s="1"/>
  <c r="T64" i="1" a="1"/>
  <c r="T64" i="1" s="1"/>
  <c r="R73" i="3" a="1"/>
  <c r="R73" i="3" s="1"/>
  <c r="T55" i="3" a="1"/>
  <c r="T55" i="3" s="1"/>
  <c r="T54" i="3" a="1"/>
  <c r="T54" i="3" s="1"/>
  <c r="T53" i="3" a="1"/>
  <c r="T53" i="3" s="1"/>
  <c r="T52" i="3" a="1"/>
  <c r="T52" i="3" s="1"/>
  <c r="D29" i="1" a="1"/>
  <c r="D29" i="1" s="1"/>
  <c r="T58" i="1" a="1"/>
  <c r="T58" i="1" s="1"/>
  <c r="T59" i="1" a="1"/>
  <c r="T59" i="1" s="1"/>
  <c r="M55" i="1" a="1"/>
  <c r="M55" i="1" s="1"/>
  <c r="M54" i="1" a="1"/>
  <c r="M54" i="1" s="1"/>
  <c r="T67" i="1" a="1"/>
  <c r="T67" i="1" s="1"/>
  <c r="M53" i="1" a="1"/>
  <c r="M53" i="1" s="1"/>
  <c r="T66" i="1" a="1"/>
  <c r="T66" i="1" s="1"/>
  <c r="M52" i="1" a="1"/>
  <c r="M52" i="1" s="1"/>
  <c r="F3" i="1" a="1"/>
  <c r="F3" i="1" s="1"/>
  <c r="F79" i="1" a="1"/>
  <c r="F79" i="1" s="1"/>
  <c r="T31" i="1" a="1"/>
  <c r="T31" i="1" s="1"/>
  <c r="BK417" i="6"/>
  <c r="D73" i="1" a="1"/>
  <c r="D73" i="1" s="1"/>
  <c r="D30" i="1" a="1"/>
  <c r="D30" i="1" s="1"/>
  <c r="BL416" i="6"/>
  <c r="K73" i="1" a="1"/>
  <c r="K73" i="1" s="1"/>
  <c r="M6" i="1" a="1"/>
  <c r="M6" i="1" s="1"/>
  <c r="K54" i="1" a="1"/>
  <c r="K54" i="1" s="1"/>
  <c r="F31" i="1" a="1"/>
  <c r="F31" i="1" s="1"/>
  <c r="K77" i="1" a="1"/>
  <c r="K77" i="1" s="1"/>
  <c r="K98" i="1" a="1"/>
  <c r="K98" i="1" s="1"/>
  <c r="K5" i="1" a="1"/>
  <c r="K5" i="1" s="1"/>
  <c r="R5" i="1" a="1"/>
  <c r="R5" i="1" s="1"/>
  <c r="BE3" i="6"/>
  <c r="BE5" i="6"/>
  <c r="BE7" i="6"/>
  <c r="BE9" i="6"/>
  <c r="BE11" i="6"/>
  <c r="BE13" i="6"/>
  <c r="BE15" i="6"/>
  <c r="BE17" i="6"/>
  <c r="BE25" i="6"/>
  <c r="BE27" i="6"/>
  <c r="BE29" i="6"/>
  <c r="BE33" i="6"/>
  <c r="BE35" i="6"/>
  <c r="BE37" i="6"/>
  <c r="BE39" i="6"/>
  <c r="BE59" i="6"/>
  <c r="BE61" i="6"/>
  <c r="BE63" i="6"/>
  <c r="BE65" i="6"/>
  <c r="BE67" i="6"/>
  <c r="BE69" i="6"/>
  <c r="BE77" i="6"/>
  <c r="BE79" i="6"/>
  <c r="BE81" i="6"/>
  <c r="BE85" i="6"/>
  <c r="BE87" i="6"/>
  <c r="BE89" i="6"/>
  <c r="BE91" i="6"/>
  <c r="BE93" i="6"/>
  <c r="BE101" i="6"/>
  <c r="BE103" i="6"/>
  <c r="BE105" i="6"/>
  <c r="BE107" i="6"/>
  <c r="BE111" i="6"/>
  <c r="BE113" i="6"/>
  <c r="BE115" i="6"/>
  <c r="BE117" i="6"/>
  <c r="BE119" i="6"/>
  <c r="BE121" i="6"/>
  <c r="BE123" i="6"/>
  <c r="BE127" i="6"/>
  <c r="BE129" i="6"/>
  <c r="BE131" i="6"/>
  <c r="BE133" i="6"/>
  <c r="BE135" i="6"/>
  <c r="BE137" i="6"/>
  <c r="BE141" i="6"/>
  <c r="BE145" i="6"/>
  <c r="BE147" i="6"/>
  <c r="BE149" i="6"/>
  <c r="BE151" i="6"/>
  <c r="BE153" i="6"/>
  <c r="BE155" i="6"/>
  <c r="BE157" i="6"/>
  <c r="BE163" i="6"/>
  <c r="BE165" i="6"/>
  <c r="BE167" i="6"/>
  <c r="BE169" i="6"/>
  <c r="BE171" i="6"/>
  <c r="BE173" i="6"/>
  <c r="BE181" i="6"/>
  <c r="BE183" i="6"/>
  <c r="BE185" i="6"/>
  <c r="BE187" i="6"/>
  <c r="BE189" i="6"/>
  <c r="BE191" i="6"/>
  <c r="BE193" i="6"/>
  <c r="BE195" i="6"/>
  <c r="BE199" i="6"/>
  <c r="BE201" i="6"/>
  <c r="BE203" i="6"/>
  <c r="BE205" i="6"/>
  <c r="BE207" i="6"/>
  <c r="BE209" i="6"/>
  <c r="BE211" i="6"/>
  <c r="BE215" i="6"/>
  <c r="BE217" i="6"/>
  <c r="BE219" i="6"/>
  <c r="BE221" i="6"/>
  <c r="BE223" i="6"/>
  <c r="BE225" i="6"/>
  <c r="BE227" i="6"/>
  <c r="BE235" i="6"/>
  <c r="BE237" i="6"/>
  <c r="BE239" i="6"/>
  <c r="BE241" i="6"/>
  <c r="BE243" i="6"/>
  <c r="BE277" i="6"/>
  <c r="BE279" i="6"/>
  <c r="BE281" i="6"/>
  <c r="BE283" i="6"/>
  <c r="BE289" i="6"/>
  <c r="BE291" i="6"/>
  <c r="BE293" i="6"/>
  <c r="BE295" i="6"/>
  <c r="BE4" i="6"/>
  <c r="BE6" i="6"/>
  <c r="BE8" i="6"/>
  <c r="BE10" i="6"/>
  <c r="BE12" i="6"/>
  <c r="BE14" i="6"/>
  <c r="BE16" i="6"/>
  <c r="BE26" i="6"/>
  <c r="BE28" i="6"/>
  <c r="BE30" i="6"/>
  <c r="BE32" i="6"/>
  <c r="BE34" i="6"/>
  <c r="BE36" i="6"/>
  <c r="BE38" i="6"/>
  <c r="BE58" i="6"/>
  <c r="BE60" i="6"/>
  <c r="BE62" i="6"/>
  <c r="BE64" i="6"/>
  <c r="BE66" i="6"/>
  <c r="BE68" i="6"/>
  <c r="BE70" i="6"/>
  <c r="BE76" i="6"/>
  <c r="BE78" i="6"/>
  <c r="BE80" i="6"/>
  <c r="BE82" i="6"/>
  <c r="BE84" i="6"/>
  <c r="BE86" i="6"/>
  <c r="BE88" i="6"/>
  <c r="BE90" i="6"/>
  <c r="BE92" i="6"/>
  <c r="BE94" i="6"/>
  <c r="BE98" i="6"/>
  <c r="BE102" i="6"/>
  <c r="BE104" i="6"/>
  <c r="BE106" i="6"/>
  <c r="BE108" i="6"/>
  <c r="BE110" i="6"/>
  <c r="BE112" i="6"/>
  <c r="BE114" i="6"/>
  <c r="BE116" i="6"/>
  <c r="BE118" i="6"/>
  <c r="BE120" i="6"/>
  <c r="BE122" i="6"/>
  <c r="BE124" i="6"/>
  <c r="BE128" i="6"/>
  <c r="BE130" i="6"/>
  <c r="BE132" i="6"/>
  <c r="BE134" i="6"/>
  <c r="BE136" i="6"/>
  <c r="BE138" i="6"/>
  <c r="BE146" i="6"/>
  <c r="BE148" i="6"/>
  <c r="BE150" i="6"/>
  <c r="BE152" i="6"/>
  <c r="BE154" i="6"/>
  <c r="BE156" i="6"/>
  <c r="BE164" i="6"/>
  <c r="BE166" i="6"/>
  <c r="BE168" i="6"/>
  <c r="BE170" i="6"/>
  <c r="BE172" i="6"/>
  <c r="BE174" i="6"/>
  <c r="BE180" i="6"/>
  <c r="BE182" i="6"/>
  <c r="BE184" i="6"/>
  <c r="BE186" i="6"/>
  <c r="BE188" i="6"/>
  <c r="BE190" i="6"/>
  <c r="BE192" i="6"/>
  <c r="BE194" i="6"/>
  <c r="BE198" i="6"/>
  <c r="BE200" i="6"/>
  <c r="BE202" i="6"/>
  <c r="BE204" i="6"/>
  <c r="BE206" i="6"/>
  <c r="BE208" i="6"/>
  <c r="BE210" i="6"/>
  <c r="BE214" i="6"/>
  <c r="BE216" i="6"/>
  <c r="BE218" i="6"/>
  <c r="BE220" i="6"/>
  <c r="BE222" i="6"/>
  <c r="BE224" i="6"/>
  <c r="BE226" i="6"/>
  <c r="BE228" i="6"/>
  <c r="BE234" i="6"/>
  <c r="BE236" i="6"/>
  <c r="BE238" i="6"/>
  <c r="BE240" i="6"/>
  <c r="BE242" i="6"/>
  <c r="BE244" i="6"/>
  <c r="BE276" i="6"/>
  <c r="BE278" i="6"/>
  <c r="BE280" i="6"/>
  <c r="BE282" i="6"/>
  <c r="BE284" i="6"/>
  <c r="BE288" i="6"/>
  <c r="BE290" i="6"/>
  <c r="BE292" i="6"/>
  <c r="BE294" i="6"/>
  <c r="BE416" i="6"/>
  <c r="BI5" i="6"/>
  <c r="BI9" i="6"/>
  <c r="BI13" i="6"/>
  <c r="BI17" i="6"/>
  <c r="BI25" i="6"/>
  <c r="BI29" i="6"/>
  <c r="BI33" i="6"/>
  <c r="BI37" i="6"/>
  <c r="BI61" i="6"/>
  <c r="BI65" i="6"/>
  <c r="BI69" i="6"/>
  <c r="BI77" i="6"/>
  <c r="BI81" i="6"/>
  <c r="BI85" i="6"/>
  <c r="BI89" i="6"/>
  <c r="BI93" i="6"/>
  <c r="BI101" i="6"/>
  <c r="BI105" i="6"/>
  <c r="BI113" i="6"/>
  <c r="BI117" i="6"/>
  <c r="BI121" i="6"/>
  <c r="BI129" i="6"/>
  <c r="BI133" i="6"/>
  <c r="BI137" i="6"/>
  <c r="BI141" i="6"/>
  <c r="BI145" i="6"/>
  <c r="BI149" i="6"/>
  <c r="BI153" i="6"/>
  <c r="BI157" i="6"/>
  <c r="BI165" i="6"/>
  <c r="BI169" i="6"/>
  <c r="BI173" i="6"/>
  <c r="BI181" i="6"/>
  <c r="BI185" i="6"/>
  <c r="BI189" i="6"/>
  <c r="BI193" i="6"/>
  <c r="BI201" i="6"/>
  <c r="BI205" i="6"/>
  <c r="BI209" i="6"/>
  <c r="BI217" i="6"/>
  <c r="BI221" i="6"/>
  <c r="BI225" i="6"/>
  <c r="BI237" i="6"/>
  <c r="BI241" i="6"/>
  <c r="BI277" i="6"/>
  <c r="BI281" i="6"/>
  <c r="BI289" i="6"/>
  <c r="BI293" i="6"/>
  <c r="BI417" i="6"/>
  <c r="BI421" i="6"/>
  <c r="BI425" i="6"/>
  <c r="BI433" i="6"/>
  <c r="BI437" i="6"/>
  <c r="BI449" i="6"/>
  <c r="BI453" i="6"/>
  <c r="BI457" i="6"/>
  <c r="BI461" i="6"/>
  <c r="BI465" i="6"/>
  <c r="BI537" i="6"/>
  <c r="BI541" i="6"/>
  <c r="BI569" i="6"/>
  <c r="BI577" i="6"/>
  <c r="BI581" i="6"/>
  <c r="BI4" i="6"/>
  <c r="BI8" i="6"/>
  <c r="BI12" i="6"/>
  <c r="BI16" i="6"/>
  <c r="BI28" i="6"/>
  <c r="BI32" i="6"/>
  <c r="BI36" i="6"/>
  <c r="BI60" i="6"/>
  <c r="BI64" i="6"/>
  <c r="BI68" i="6"/>
  <c r="BI76" i="6"/>
  <c r="BI80" i="6"/>
  <c r="BI84" i="6"/>
  <c r="BI88" i="6"/>
  <c r="BI92" i="6"/>
  <c r="BI104" i="6"/>
  <c r="BI108" i="6"/>
  <c r="BI112" i="6"/>
  <c r="BI116" i="6"/>
  <c r="BI120" i="6"/>
  <c r="BI124" i="6"/>
  <c r="BI128" i="6"/>
  <c r="BI132" i="6"/>
  <c r="BI136" i="6"/>
  <c r="BI148" i="6"/>
  <c r="BI152" i="6"/>
  <c r="BI156" i="6"/>
  <c r="BI164" i="6"/>
  <c r="BI168" i="6"/>
  <c r="BI172" i="6"/>
  <c r="BI180" i="6"/>
  <c r="BI184" i="6"/>
  <c r="BI188" i="6"/>
  <c r="BI192" i="6"/>
  <c r="BI200" i="6"/>
  <c r="BI204" i="6"/>
  <c r="BI208" i="6"/>
  <c r="BI216" i="6"/>
  <c r="BI220" i="6"/>
  <c r="BI224" i="6"/>
  <c r="BI228" i="6"/>
  <c r="BI236" i="6"/>
  <c r="BI240" i="6"/>
  <c r="BI244" i="6"/>
  <c r="BI276" i="6"/>
  <c r="BI280" i="6"/>
  <c r="BI284" i="6"/>
  <c r="BI288" i="6"/>
  <c r="BI292" i="6"/>
  <c r="BI416" i="6"/>
  <c r="BI420" i="6"/>
  <c r="BI424" i="6"/>
  <c r="BI432" i="6"/>
  <c r="BI436" i="6"/>
  <c r="BI448" i="6"/>
  <c r="BI452" i="6"/>
  <c r="BI460" i="6"/>
  <c r="BI464" i="6"/>
  <c r="BI536" i="6"/>
  <c r="BI540" i="6"/>
  <c r="BI568" i="6"/>
  <c r="BI572" i="6"/>
  <c r="BI576" i="6"/>
  <c r="BI580" i="6"/>
  <c r="BI3" i="6"/>
  <c r="BI7" i="6"/>
  <c r="BI11" i="6"/>
  <c r="BI15" i="6"/>
  <c r="BI27" i="6"/>
  <c r="BI35" i="6"/>
  <c r="BI39" i="6"/>
  <c r="BI59" i="6"/>
  <c r="BI63" i="6"/>
  <c r="BI67" i="6"/>
  <c r="BI79" i="6"/>
  <c r="BI87" i="6"/>
  <c r="BI91" i="6"/>
  <c r="BI103" i="6"/>
  <c r="BI107" i="6"/>
  <c r="BI111" i="6"/>
  <c r="BI115" i="6"/>
  <c r="BI119" i="6"/>
  <c r="BI123" i="6"/>
  <c r="BI127" i="6"/>
  <c r="BI131" i="6"/>
  <c r="BI135" i="6"/>
  <c r="BI147" i="6"/>
  <c r="BI151" i="6"/>
  <c r="BI155" i="6"/>
  <c r="BI163" i="6"/>
  <c r="BI167" i="6"/>
  <c r="BI171" i="6"/>
  <c r="BI183" i="6"/>
  <c r="BI187" i="6"/>
  <c r="BI191" i="6"/>
  <c r="BI195" i="6"/>
  <c r="BI199" i="6"/>
  <c r="BI203" i="6"/>
  <c r="BI207" i="6"/>
  <c r="BI211" i="6"/>
  <c r="BI215" i="6"/>
  <c r="BI219" i="6"/>
  <c r="BI223" i="6"/>
  <c r="BI227" i="6"/>
  <c r="BI235" i="6"/>
  <c r="BI239" i="6"/>
  <c r="BI243" i="6"/>
  <c r="BI279" i="6"/>
  <c r="BI283" i="6"/>
  <c r="BI291" i="6"/>
  <c r="BI295" i="6"/>
  <c r="BI419" i="6"/>
  <c r="BI423" i="6"/>
  <c r="BI431" i="6"/>
  <c r="BI435" i="6"/>
  <c r="BI439" i="6"/>
  <c r="BI447" i="6"/>
  <c r="BI451" i="6"/>
  <c r="BI459" i="6"/>
  <c r="BI463" i="6"/>
  <c r="BI539" i="6"/>
  <c r="BI567" i="6"/>
  <c r="BI571" i="6"/>
  <c r="BI575" i="6"/>
  <c r="BI579" i="6"/>
  <c r="K49" i="1" a="1"/>
  <c r="K49" i="1" s="1"/>
  <c r="BI6" i="6"/>
  <c r="BI10" i="6"/>
  <c r="BI14" i="6"/>
  <c r="BI26" i="6"/>
  <c r="BI30" i="6"/>
  <c r="BI34" i="6"/>
  <c r="BI38" i="6"/>
  <c r="BI58" i="6"/>
  <c r="BI62" i="6"/>
  <c r="BI66" i="6"/>
  <c r="BI70" i="6"/>
  <c r="BI78" i="6"/>
  <c r="BI82" i="6"/>
  <c r="BI86" i="6"/>
  <c r="BI90" i="6"/>
  <c r="BI94" i="6"/>
  <c r="BI98" i="6"/>
  <c r="BI102" i="6"/>
  <c r="BI106" i="6"/>
  <c r="BI110" i="6"/>
  <c r="BI114" i="6"/>
  <c r="BI118" i="6"/>
  <c r="BI122" i="6"/>
  <c r="BI130" i="6"/>
  <c r="BI134" i="6"/>
  <c r="BI138" i="6"/>
  <c r="BI146" i="6"/>
  <c r="BI150" i="6"/>
  <c r="BI154" i="6"/>
  <c r="BI166" i="6"/>
  <c r="BI170" i="6"/>
  <c r="BI174" i="6"/>
  <c r="BI182" i="6"/>
  <c r="BI186" i="6"/>
  <c r="BI190" i="6"/>
  <c r="BI194" i="6"/>
  <c r="BI198" i="6"/>
  <c r="BI202" i="6"/>
  <c r="BI206" i="6"/>
  <c r="BI210" i="6"/>
  <c r="BI214" i="6"/>
  <c r="BI218" i="6"/>
  <c r="BI222" i="6"/>
  <c r="BI226" i="6"/>
  <c r="BI234" i="6"/>
  <c r="BI238" i="6"/>
  <c r="BI242" i="6"/>
  <c r="BI278" i="6"/>
  <c r="BI282" i="6"/>
  <c r="BI290" i="6"/>
  <c r="BI294" i="6"/>
  <c r="BI418" i="6"/>
  <c r="BI422" i="6"/>
  <c r="BI430" i="6"/>
  <c r="BI434" i="6"/>
  <c r="BI438" i="6"/>
  <c r="BI442" i="6"/>
  <c r="BI446" i="6"/>
  <c r="BI450" i="6"/>
  <c r="BI458" i="6"/>
  <c r="BI462" i="6"/>
  <c r="BI466" i="6"/>
  <c r="BI538" i="6"/>
  <c r="BI542" i="6"/>
  <c r="BI566" i="6"/>
  <c r="BI570" i="6"/>
  <c r="BI578" i="6"/>
  <c r="BI586" i="6"/>
  <c r="BI2" i="6"/>
  <c r="BM4" i="6"/>
  <c r="BM6" i="6"/>
  <c r="BM8" i="6"/>
  <c r="BM10" i="6"/>
  <c r="BM12" i="6"/>
  <c r="BM14" i="6"/>
  <c r="BM16" i="6"/>
  <c r="BM26" i="6"/>
  <c r="BM28" i="6"/>
  <c r="BM30" i="6"/>
  <c r="BM32" i="6"/>
  <c r="BM34" i="6"/>
  <c r="BM36" i="6"/>
  <c r="BM38" i="6"/>
  <c r="BM58" i="6"/>
  <c r="BM60" i="6"/>
  <c r="BM62" i="6"/>
  <c r="BM64" i="6"/>
  <c r="BM66" i="6"/>
  <c r="BM68" i="6"/>
  <c r="BM70" i="6"/>
  <c r="BM76" i="6"/>
  <c r="BM78" i="6"/>
  <c r="BM80" i="6"/>
  <c r="BM82" i="6"/>
  <c r="BM84" i="6"/>
  <c r="BM86" i="6"/>
  <c r="BM88" i="6"/>
  <c r="BM90" i="6"/>
  <c r="BM92" i="6"/>
  <c r="BM94" i="6"/>
  <c r="BM98" i="6"/>
  <c r="BM102" i="6"/>
  <c r="BM104" i="6"/>
  <c r="BM106" i="6"/>
  <c r="BM108" i="6"/>
  <c r="BM110" i="6"/>
  <c r="BM112" i="6"/>
  <c r="BM114" i="6"/>
  <c r="BM116" i="6"/>
  <c r="BM118" i="6"/>
  <c r="BM120" i="6"/>
  <c r="BM122" i="6"/>
  <c r="BM124" i="6"/>
  <c r="BM128" i="6"/>
  <c r="BM130" i="6"/>
  <c r="BM132" i="6"/>
  <c r="BM134" i="6"/>
  <c r="BM136" i="6"/>
  <c r="BM138" i="6"/>
  <c r="BM146" i="6"/>
  <c r="BM148" i="6"/>
  <c r="BM150" i="6"/>
  <c r="BM152" i="6"/>
  <c r="BM154" i="6"/>
  <c r="BM156" i="6"/>
  <c r="BM164" i="6"/>
  <c r="BM166" i="6"/>
  <c r="BM168" i="6"/>
  <c r="BM170" i="6"/>
  <c r="BM172" i="6"/>
  <c r="BM174" i="6"/>
  <c r="BM180" i="6"/>
  <c r="BM182" i="6"/>
  <c r="BM184" i="6"/>
  <c r="BM186" i="6"/>
  <c r="BM188" i="6"/>
  <c r="BM190" i="6"/>
  <c r="BM192" i="6"/>
  <c r="BM194" i="6"/>
  <c r="BM198" i="6"/>
  <c r="BM200" i="6"/>
  <c r="BM202" i="6"/>
  <c r="BM204" i="6"/>
  <c r="BM206" i="6"/>
  <c r="BM208" i="6"/>
  <c r="BM210" i="6"/>
  <c r="BM214" i="6"/>
  <c r="BM216" i="6"/>
  <c r="BM218" i="6"/>
  <c r="BM220" i="6"/>
  <c r="BM222" i="6"/>
  <c r="BM224" i="6"/>
  <c r="BM226" i="6"/>
  <c r="BM228" i="6"/>
  <c r="BM234" i="6"/>
  <c r="BM236" i="6"/>
  <c r="BM238" i="6"/>
  <c r="BM240" i="6"/>
  <c r="BM242" i="6"/>
  <c r="BM244" i="6"/>
  <c r="BM276" i="6"/>
  <c r="BM278" i="6"/>
  <c r="BM280" i="6"/>
  <c r="BM282" i="6"/>
  <c r="BM284" i="6"/>
  <c r="BM288" i="6"/>
  <c r="BM290" i="6"/>
  <c r="BM292" i="6"/>
  <c r="BM294" i="6"/>
  <c r="BM3" i="6"/>
  <c r="BM5" i="6"/>
  <c r="BM7" i="6"/>
  <c r="BM9" i="6"/>
  <c r="BM11" i="6"/>
  <c r="BM13" i="6"/>
  <c r="BM15" i="6"/>
  <c r="BM17" i="6"/>
  <c r="BM25" i="6"/>
  <c r="BM27" i="6"/>
  <c r="BM29" i="6"/>
  <c r="BM33" i="6"/>
  <c r="BM35" i="6"/>
  <c r="BM37" i="6"/>
  <c r="BM39" i="6"/>
  <c r="BM59" i="6"/>
  <c r="BM61" i="6"/>
  <c r="BM63" i="6"/>
  <c r="BM65" i="6"/>
  <c r="BM67" i="6"/>
  <c r="BM69" i="6"/>
  <c r="BM77" i="6"/>
  <c r="BM79" i="6"/>
  <c r="BM81" i="6"/>
  <c r="BM85" i="6"/>
  <c r="BM87" i="6"/>
  <c r="BM89" i="6"/>
  <c r="BM91" i="6"/>
  <c r="BM93" i="6"/>
  <c r="BM101" i="6"/>
  <c r="BM103" i="6"/>
  <c r="BM105" i="6"/>
  <c r="BM107" i="6"/>
  <c r="BM111" i="6"/>
  <c r="BM113" i="6"/>
  <c r="BM115" i="6"/>
  <c r="BM117" i="6"/>
  <c r="BM119" i="6"/>
  <c r="BM121" i="6"/>
  <c r="BM123" i="6"/>
  <c r="BM127" i="6"/>
  <c r="BM129" i="6"/>
  <c r="BM131" i="6"/>
  <c r="BM133" i="6"/>
  <c r="BM135" i="6"/>
  <c r="BM137" i="6"/>
  <c r="BM141" i="6"/>
  <c r="BM145" i="6"/>
  <c r="BM147" i="6"/>
  <c r="BM149" i="6"/>
  <c r="BM151" i="6"/>
  <c r="BM153" i="6"/>
  <c r="BM155" i="6"/>
  <c r="BM157" i="6"/>
  <c r="BM163" i="6"/>
  <c r="BM165" i="6"/>
  <c r="BM167" i="6"/>
  <c r="BM169" i="6"/>
  <c r="BM171" i="6"/>
  <c r="BM173" i="6"/>
  <c r="BM181" i="6"/>
  <c r="BM183" i="6"/>
  <c r="BM185" i="6"/>
  <c r="BM187" i="6"/>
  <c r="BM189" i="6"/>
  <c r="BM191" i="6"/>
  <c r="BM193" i="6"/>
  <c r="BM195" i="6"/>
  <c r="BM199" i="6"/>
  <c r="BM201" i="6"/>
  <c r="BM203" i="6"/>
  <c r="BM205" i="6"/>
  <c r="BM207" i="6"/>
  <c r="BM209" i="6"/>
  <c r="BM211" i="6"/>
  <c r="BM215" i="6"/>
  <c r="BM217" i="6"/>
  <c r="BM219" i="6"/>
  <c r="BM221" i="6"/>
  <c r="BM223" i="6"/>
  <c r="BM225" i="6"/>
  <c r="BM227" i="6"/>
  <c r="BM235" i="6"/>
  <c r="BM237" i="6"/>
  <c r="BM239" i="6"/>
  <c r="BM241" i="6"/>
  <c r="BM243" i="6"/>
  <c r="BM277" i="6"/>
  <c r="BM279" i="6"/>
  <c r="BM281" i="6"/>
  <c r="BM283" i="6"/>
  <c r="BM289" i="6"/>
  <c r="BM291" i="6"/>
  <c r="BM293" i="6"/>
  <c r="BM295" i="6"/>
  <c r="M4" i="1" a="1"/>
  <c r="M4" i="1" s="1"/>
  <c r="T4" i="1" a="1"/>
  <c r="T4" i="1" s="1"/>
  <c r="F29" i="1" a="1"/>
  <c r="F29" i="1" s="1"/>
  <c r="M29" i="1" a="1"/>
  <c r="M29" i="1" s="1"/>
  <c r="T29" i="1" a="1"/>
  <c r="T29" i="1" s="1"/>
  <c r="F53" i="1" a="1"/>
  <c r="F53" i="1" s="1"/>
  <c r="F77" i="1" a="1"/>
  <c r="F77" i="1" s="1"/>
  <c r="M77" i="1" a="1"/>
  <c r="M77" i="1" s="1"/>
  <c r="D3" i="1" a="1"/>
  <c r="D3" i="1" s="1"/>
  <c r="K3" i="1" a="1"/>
  <c r="K3" i="1" s="1"/>
  <c r="R3" i="1" a="1"/>
  <c r="R3" i="1" s="1"/>
  <c r="D28" i="1" a="1"/>
  <c r="D28" i="1" s="1"/>
  <c r="K28" i="1" a="1"/>
  <c r="K28" i="1" s="1"/>
  <c r="D52" i="1" a="1"/>
  <c r="D52" i="1" s="1"/>
  <c r="K52" i="1" a="1"/>
  <c r="K52" i="1" s="1"/>
  <c r="D78" i="1" a="1"/>
  <c r="D78" i="1" s="1"/>
  <c r="R24" i="1" a="1"/>
  <c r="R24" i="1" s="1"/>
  <c r="BM586" i="6"/>
  <c r="BF586" i="6"/>
  <c r="BK581" i="6"/>
  <c r="BM580" i="6"/>
  <c r="BF580" i="6"/>
  <c r="BK579" i="6"/>
  <c r="BM578" i="6"/>
  <c r="BF578" i="6"/>
  <c r="BK577" i="6"/>
  <c r="BM576" i="6"/>
  <c r="BF576" i="6"/>
  <c r="BK575" i="6"/>
  <c r="BM572" i="6"/>
  <c r="BF572" i="6"/>
  <c r="BK571" i="6"/>
  <c r="BM570" i="6"/>
  <c r="BF570" i="6"/>
  <c r="BK569" i="6"/>
  <c r="BM568" i="6"/>
  <c r="BF568" i="6"/>
  <c r="BK567" i="6"/>
  <c r="BM566" i="6"/>
  <c r="BF566" i="6"/>
  <c r="BM542" i="6"/>
  <c r="BF542" i="6"/>
  <c r="BK541" i="6"/>
  <c r="BM540" i="6"/>
  <c r="BF540" i="6"/>
  <c r="BK539" i="6"/>
  <c r="BM538" i="6"/>
  <c r="BF538" i="6"/>
  <c r="BK537" i="6"/>
  <c r="BM536" i="6"/>
  <c r="BF536" i="6"/>
  <c r="BM466" i="6"/>
  <c r="BF466" i="6"/>
  <c r="BK465" i="6"/>
  <c r="BM464" i="6"/>
  <c r="BF464" i="6"/>
  <c r="BK463" i="6"/>
  <c r="BM462" i="6"/>
  <c r="BF462" i="6"/>
  <c r="BK461" i="6"/>
  <c r="BM460" i="6"/>
  <c r="BF460" i="6"/>
  <c r="BK459" i="6"/>
  <c r="BM458" i="6"/>
  <c r="BF458" i="6"/>
  <c r="BK457" i="6"/>
  <c r="BK453" i="6"/>
  <c r="BM452" i="6"/>
  <c r="BF452" i="6"/>
  <c r="BK451" i="6"/>
  <c r="BM450" i="6"/>
  <c r="BF450" i="6"/>
  <c r="BK449" i="6"/>
  <c r="BM448" i="6"/>
  <c r="BF448" i="6"/>
  <c r="BK447" i="6"/>
  <c r="BM446" i="6"/>
  <c r="BF446" i="6"/>
  <c r="BM442" i="6"/>
  <c r="BF442" i="6"/>
  <c r="BK439" i="6"/>
  <c r="BM438" i="6"/>
  <c r="BF438" i="6"/>
  <c r="BK437" i="6"/>
  <c r="BM436" i="6"/>
  <c r="BF436" i="6"/>
  <c r="BK435" i="6"/>
  <c r="BM434" i="6"/>
  <c r="BF434" i="6"/>
  <c r="BK433" i="6"/>
  <c r="BM432" i="6"/>
  <c r="BF432" i="6"/>
  <c r="BK431" i="6"/>
  <c r="BM430" i="6"/>
  <c r="BF430" i="6"/>
  <c r="BK425" i="6"/>
  <c r="BM424" i="6"/>
  <c r="BF424" i="6"/>
  <c r="BK423" i="6"/>
  <c r="BM422" i="6"/>
  <c r="BF422" i="6"/>
  <c r="BK421" i="6"/>
  <c r="BM420" i="6"/>
  <c r="BF420" i="6"/>
  <c r="BK419" i="6"/>
  <c r="BM418" i="6"/>
  <c r="BM416" i="6"/>
  <c r="BG4" i="6"/>
  <c r="BG6" i="6"/>
  <c r="BG8" i="6"/>
  <c r="BG10" i="6"/>
  <c r="BG12" i="6"/>
  <c r="BG14" i="6"/>
  <c r="BG16" i="6"/>
  <c r="BG26" i="6"/>
  <c r="BG28" i="6"/>
  <c r="BG30" i="6"/>
  <c r="BG32" i="6"/>
  <c r="BG34" i="6"/>
  <c r="BG36" i="6"/>
  <c r="BG38" i="6"/>
  <c r="BG58" i="6"/>
  <c r="BG60" i="6"/>
  <c r="BG62" i="6"/>
  <c r="BG64" i="6"/>
  <c r="BG66" i="6"/>
  <c r="BG68" i="6"/>
  <c r="BG70" i="6"/>
  <c r="BG76" i="6"/>
  <c r="BG78" i="6"/>
  <c r="BG80" i="6"/>
  <c r="BG82" i="6"/>
  <c r="BG84" i="6"/>
  <c r="BG86" i="6"/>
  <c r="BG88" i="6"/>
  <c r="BG90" i="6"/>
  <c r="BG92" i="6"/>
  <c r="BG94" i="6"/>
  <c r="BG98" i="6"/>
  <c r="BG102" i="6"/>
  <c r="BG104" i="6"/>
  <c r="BG106" i="6"/>
  <c r="BG108" i="6"/>
  <c r="BG110" i="6"/>
  <c r="BG112" i="6"/>
  <c r="BG114" i="6"/>
  <c r="BG116" i="6"/>
  <c r="BG118" i="6"/>
  <c r="BG120" i="6"/>
  <c r="BG122" i="6"/>
  <c r="BG124" i="6"/>
  <c r="BG128" i="6"/>
  <c r="BG130" i="6"/>
  <c r="BG132" i="6"/>
  <c r="BG134" i="6"/>
  <c r="BG136" i="6"/>
  <c r="BG138" i="6"/>
  <c r="BG146" i="6"/>
  <c r="BG148" i="6"/>
  <c r="BG150" i="6"/>
  <c r="BG152" i="6"/>
  <c r="BG154" i="6"/>
  <c r="BG156" i="6"/>
  <c r="BG164" i="6"/>
  <c r="BG166" i="6"/>
  <c r="BG168" i="6"/>
  <c r="BG170" i="6"/>
  <c r="BG172" i="6"/>
  <c r="BG174" i="6"/>
  <c r="BG180" i="6"/>
  <c r="BG182" i="6"/>
  <c r="BG184" i="6"/>
  <c r="BG186" i="6"/>
  <c r="BG188" i="6"/>
  <c r="BG190" i="6"/>
  <c r="BG192" i="6"/>
  <c r="BG194" i="6"/>
  <c r="BG198" i="6"/>
  <c r="BG200" i="6"/>
  <c r="BG202" i="6"/>
  <c r="BG204" i="6"/>
  <c r="BG206" i="6"/>
  <c r="BG208" i="6"/>
  <c r="BG210" i="6"/>
  <c r="BG214" i="6"/>
  <c r="BG216" i="6"/>
  <c r="BG218" i="6"/>
  <c r="BG220" i="6"/>
  <c r="BG222" i="6"/>
  <c r="BG224" i="6"/>
  <c r="BG226" i="6"/>
  <c r="BG228" i="6"/>
  <c r="BG234" i="6"/>
  <c r="BG236" i="6"/>
  <c r="BG238" i="6"/>
  <c r="BG240" i="6"/>
  <c r="BG242" i="6"/>
  <c r="BG244" i="6"/>
  <c r="BG276" i="6"/>
  <c r="BG278" i="6"/>
  <c r="BG280" i="6"/>
  <c r="BG282" i="6"/>
  <c r="BG284" i="6"/>
  <c r="BG288" i="6"/>
  <c r="BG290" i="6"/>
  <c r="BG292" i="6"/>
  <c r="BG294" i="6"/>
  <c r="BG416" i="6"/>
  <c r="BG3" i="6"/>
  <c r="BG5" i="6"/>
  <c r="BG7" i="6"/>
  <c r="BG9" i="6"/>
  <c r="BG11" i="6"/>
  <c r="BG13" i="6"/>
  <c r="BG15" i="6"/>
  <c r="BG17" i="6"/>
  <c r="BG25" i="6"/>
  <c r="BG27" i="6"/>
  <c r="BG29" i="6"/>
  <c r="BG33" i="6"/>
  <c r="BG35" i="6"/>
  <c r="BG37" i="6"/>
  <c r="BG39" i="6"/>
  <c r="BG59" i="6"/>
  <c r="BG61" i="6"/>
  <c r="BG63" i="6"/>
  <c r="BG65" i="6"/>
  <c r="BG67" i="6"/>
  <c r="BG69" i="6"/>
  <c r="BG77" i="6"/>
  <c r="BG79" i="6"/>
  <c r="BG81" i="6"/>
  <c r="BG85" i="6"/>
  <c r="BG87" i="6"/>
  <c r="BG89" i="6"/>
  <c r="BG91" i="6"/>
  <c r="BG93" i="6"/>
  <c r="BG101" i="6"/>
  <c r="BG103" i="6"/>
  <c r="BG105" i="6"/>
  <c r="BG107" i="6"/>
  <c r="BG111" i="6"/>
  <c r="BG113" i="6"/>
  <c r="BG115" i="6"/>
  <c r="BG117" i="6"/>
  <c r="BG119" i="6"/>
  <c r="BG121" i="6"/>
  <c r="BG123" i="6"/>
  <c r="BG127" i="6"/>
  <c r="BG129" i="6"/>
  <c r="BG131" i="6"/>
  <c r="BG133" i="6"/>
  <c r="BG135" i="6"/>
  <c r="BG137" i="6"/>
  <c r="BG141" i="6"/>
  <c r="BG145" i="6"/>
  <c r="BG147" i="6"/>
  <c r="BG149" i="6"/>
  <c r="BG151" i="6"/>
  <c r="BG153" i="6"/>
  <c r="BG155" i="6"/>
  <c r="BG157" i="6"/>
  <c r="BG163" i="6"/>
  <c r="BG165" i="6"/>
  <c r="BG167" i="6"/>
  <c r="BG169" i="6"/>
  <c r="BG171" i="6"/>
  <c r="BG173" i="6"/>
  <c r="BG181" i="6"/>
  <c r="BG183" i="6"/>
  <c r="BG185" i="6"/>
  <c r="BG187" i="6"/>
  <c r="BG189" i="6"/>
  <c r="BG191" i="6"/>
  <c r="BG193" i="6"/>
  <c r="BG195" i="6"/>
  <c r="BG199" i="6"/>
  <c r="BG201" i="6"/>
  <c r="BG203" i="6"/>
  <c r="BG205" i="6"/>
  <c r="BG207" i="6"/>
  <c r="BG209" i="6"/>
  <c r="BG211" i="6"/>
  <c r="BG215" i="6"/>
  <c r="BG217" i="6"/>
  <c r="BG219" i="6"/>
  <c r="BG221" i="6"/>
  <c r="BG223" i="6"/>
  <c r="BG225" i="6"/>
  <c r="BG227" i="6"/>
  <c r="BG235" i="6"/>
  <c r="BG237" i="6"/>
  <c r="BG239" i="6"/>
  <c r="BG241" i="6"/>
  <c r="BG243" i="6"/>
  <c r="BG277" i="6"/>
  <c r="BG279" i="6"/>
  <c r="BG281" i="6"/>
  <c r="BG283" i="6"/>
  <c r="BG289" i="6"/>
  <c r="BG291" i="6"/>
  <c r="BG293" i="6"/>
  <c r="BG295" i="6"/>
  <c r="BK3" i="6"/>
  <c r="BK5" i="6"/>
  <c r="BK7" i="6"/>
  <c r="BK9" i="6"/>
  <c r="BK11" i="6"/>
  <c r="BK13" i="6"/>
  <c r="BK15" i="6"/>
  <c r="BK17" i="6"/>
  <c r="BK25" i="6"/>
  <c r="BK27" i="6"/>
  <c r="BK29" i="6"/>
  <c r="BK33" i="6"/>
  <c r="BK35" i="6"/>
  <c r="BK37" i="6"/>
  <c r="BK39" i="6"/>
  <c r="BK59" i="6"/>
  <c r="BK61" i="6"/>
  <c r="BK63" i="6"/>
  <c r="BK65" i="6"/>
  <c r="BK67" i="6"/>
  <c r="BK69" i="6"/>
  <c r="BK77" i="6"/>
  <c r="BK79" i="6"/>
  <c r="BK81" i="6"/>
  <c r="BK85" i="6"/>
  <c r="BK87" i="6"/>
  <c r="BK89" i="6"/>
  <c r="BK91" i="6"/>
  <c r="BK93" i="6"/>
  <c r="BK101" i="6"/>
  <c r="BK103" i="6"/>
  <c r="BK105" i="6"/>
  <c r="BK107" i="6"/>
  <c r="BK111" i="6"/>
  <c r="BK113" i="6"/>
  <c r="BK115" i="6"/>
  <c r="BK117" i="6"/>
  <c r="BK119" i="6"/>
  <c r="BK121" i="6"/>
  <c r="BK123" i="6"/>
  <c r="BK127" i="6"/>
  <c r="BK129" i="6"/>
  <c r="BK131" i="6"/>
  <c r="BK133" i="6"/>
  <c r="BK135" i="6"/>
  <c r="BK137" i="6"/>
  <c r="BK141" i="6"/>
  <c r="BK145" i="6"/>
  <c r="BK147" i="6"/>
  <c r="BK149" i="6"/>
  <c r="BK151" i="6"/>
  <c r="BK153" i="6"/>
  <c r="BK155" i="6"/>
  <c r="BK157" i="6"/>
  <c r="BK163" i="6"/>
  <c r="BK165" i="6"/>
  <c r="BK167" i="6"/>
  <c r="BK169" i="6"/>
  <c r="BK171" i="6"/>
  <c r="BK173" i="6"/>
  <c r="BK181" i="6"/>
  <c r="BK183" i="6"/>
  <c r="BK185" i="6"/>
  <c r="BK187" i="6"/>
  <c r="BK189" i="6"/>
  <c r="BK191" i="6"/>
  <c r="BK193" i="6"/>
  <c r="BK195" i="6"/>
  <c r="BK199" i="6"/>
  <c r="BK201" i="6"/>
  <c r="BK203" i="6"/>
  <c r="BK205" i="6"/>
  <c r="BK207" i="6"/>
  <c r="BK209" i="6"/>
  <c r="BK211" i="6"/>
  <c r="BK215" i="6"/>
  <c r="BK217" i="6"/>
  <c r="BK219" i="6"/>
  <c r="BK221" i="6"/>
  <c r="BK223" i="6"/>
  <c r="BK225" i="6"/>
  <c r="BK227" i="6"/>
  <c r="BK235" i="6"/>
  <c r="BK237" i="6"/>
  <c r="BK239" i="6"/>
  <c r="BK241" i="6"/>
  <c r="BK243" i="6"/>
  <c r="BK277" i="6"/>
  <c r="BK279" i="6"/>
  <c r="BK281" i="6"/>
  <c r="BK283" i="6"/>
  <c r="BK289" i="6"/>
  <c r="BK291" i="6"/>
  <c r="BK293" i="6"/>
  <c r="BK295" i="6"/>
  <c r="BK4" i="6"/>
  <c r="BK6" i="6"/>
  <c r="BK8" i="6"/>
  <c r="BK10" i="6"/>
  <c r="BK12" i="6"/>
  <c r="BK14" i="6"/>
  <c r="BK16" i="6"/>
  <c r="BK26" i="6"/>
  <c r="BK28" i="6"/>
  <c r="BK30" i="6"/>
  <c r="BK32" i="6"/>
  <c r="BK34" i="6"/>
  <c r="BK36" i="6"/>
  <c r="BK38" i="6"/>
  <c r="BK58" i="6"/>
  <c r="BK60" i="6"/>
  <c r="BK62" i="6"/>
  <c r="BK64" i="6"/>
  <c r="BK66" i="6"/>
  <c r="BK68" i="6"/>
  <c r="BK70" i="6"/>
  <c r="BK76" i="6"/>
  <c r="BK78" i="6"/>
  <c r="BK80" i="6"/>
  <c r="BK82" i="6"/>
  <c r="BK84" i="6"/>
  <c r="BK86" i="6"/>
  <c r="BK88" i="6"/>
  <c r="BK90" i="6"/>
  <c r="BK92" i="6"/>
  <c r="BK94" i="6"/>
  <c r="BK98" i="6"/>
  <c r="BK102" i="6"/>
  <c r="BK104" i="6"/>
  <c r="BK106" i="6"/>
  <c r="BK108" i="6"/>
  <c r="BK110" i="6"/>
  <c r="BK112" i="6"/>
  <c r="BK114" i="6"/>
  <c r="BK116" i="6"/>
  <c r="BK118" i="6"/>
  <c r="BK120" i="6"/>
  <c r="BK122" i="6"/>
  <c r="BK124" i="6"/>
  <c r="BK128" i="6"/>
  <c r="BK130" i="6"/>
  <c r="BK132" i="6"/>
  <c r="BK134" i="6"/>
  <c r="BK136" i="6"/>
  <c r="BK138" i="6"/>
  <c r="BK146" i="6"/>
  <c r="BK148" i="6"/>
  <c r="BK150" i="6"/>
  <c r="BK152" i="6"/>
  <c r="BK154" i="6"/>
  <c r="BK156" i="6"/>
  <c r="BK164" i="6"/>
  <c r="BK166" i="6"/>
  <c r="BK168" i="6"/>
  <c r="BK170" i="6"/>
  <c r="BK172" i="6"/>
  <c r="BK174" i="6"/>
  <c r="BK180" i="6"/>
  <c r="BK182" i="6"/>
  <c r="BK184" i="6"/>
  <c r="BK186" i="6"/>
  <c r="BK188" i="6"/>
  <c r="BK190" i="6"/>
  <c r="BK192" i="6"/>
  <c r="BK194" i="6"/>
  <c r="BK198" i="6"/>
  <c r="BK200" i="6"/>
  <c r="BK202" i="6"/>
  <c r="BK204" i="6"/>
  <c r="BK206" i="6"/>
  <c r="BK208" i="6"/>
  <c r="BK210" i="6"/>
  <c r="BK214" i="6"/>
  <c r="BK216" i="6"/>
  <c r="BK218" i="6"/>
  <c r="BK220" i="6"/>
  <c r="BK222" i="6"/>
  <c r="BK224" i="6"/>
  <c r="BK226" i="6"/>
  <c r="BK228" i="6"/>
  <c r="BK234" i="6"/>
  <c r="BK236" i="6"/>
  <c r="BK238" i="6"/>
  <c r="BK240" i="6"/>
  <c r="BK242" i="6"/>
  <c r="BK244" i="6"/>
  <c r="BK276" i="6"/>
  <c r="BK278" i="6"/>
  <c r="BK280" i="6"/>
  <c r="BK282" i="6"/>
  <c r="BK284" i="6"/>
  <c r="BK288" i="6"/>
  <c r="BK290" i="6"/>
  <c r="BK292" i="6"/>
  <c r="BK294" i="6"/>
  <c r="BK416" i="6"/>
  <c r="T6" i="1" a="1"/>
  <c r="T6" i="1" s="1"/>
  <c r="F55" i="1" a="1"/>
  <c r="F55" i="1" s="1"/>
  <c r="BF4" i="6"/>
  <c r="BF6" i="6"/>
  <c r="BF8" i="6"/>
  <c r="BF10" i="6"/>
  <c r="BF12" i="6"/>
  <c r="BF14" i="6"/>
  <c r="BF16" i="6"/>
  <c r="BF26" i="6"/>
  <c r="BF28" i="6"/>
  <c r="BF30" i="6"/>
  <c r="BF32" i="6"/>
  <c r="BF34" i="6"/>
  <c r="BF36" i="6"/>
  <c r="BF38" i="6"/>
  <c r="BF58" i="6"/>
  <c r="BF60" i="6"/>
  <c r="BF62" i="6"/>
  <c r="BF64" i="6"/>
  <c r="BF66" i="6"/>
  <c r="BF68" i="6"/>
  <c r="BF70" i="6"/>
  <c r="BF76" i="6"/>
  <c r="BF78" i="6"/>
  <c r="BF80" i="6"/>
  <c r="BF82" i="6"/>
  <c r="BF84" i="6"/>
  <c r="BF86" i="6"/>
  <c r="BF88" i="6"/>
  <c r="BF90" i="6"/>
  <c r="BF92" i="6"/>
  <c r="BF94" i="6"/>
  <c r="BF98" i="6"/>
  <c r="BF102" i="6"/>
  <c r="BF104" i="6"/>
  <c r="BF106" i="6"/>
  <c r="BF108" i="6"/>
  <c r="BF110" i="6"/>
  <c r="BF112" i="6"/>
  <c r="BF114" i="6"/>
  <c r="BF116" i="6"/>
  <c r="BF118" i="6"/>
  <c r="BF120" i="6"/>
  <c r="BF122" i="6"/>
  <c r="BF124" i="6"/>
  <c r="BF128" i="6"/>
  <c r="BF130" i="6"/>
  <c r="BF132" i="6"/>
  <c r="BF134" i="6"/>
  <c r="BF136" i="6"/>
  <c r="BF138" i="6"/>
  <c r="BF146" i="6"/>
  <c r="BF148" i="6"/>
  <c r="BF150" i="6"/>
  <c r="BF152" i="6"/>
  <c r="BF154" i="6"/>
  <c r="BF156" i="6"/>
  <c r="BF164" i="6"/>
  <c r="BF166" i="6"/>
  <c r="BF168" i="6"/>
  <c r="BF170" i="6"/>
  <c r="BF172" i="6"/>
  <c r="BF174" i="6"/>
  <c r="BF180" i="6"/>
  <c r="BF182" i="6"/>
  <c r="BF184" i="6"/>
  <c r="BF186" i="6"/>
  <c r="BF188" i="6"/>
  <c r="BF190" i="6"/>
  <c r="BF192" i="6"/>
  <c r="BF194" i="6"/>
  <c r="BF198" i="6"/>
  <c r="BF200" i="6"/>
  <c r="BF202" i="6"/>
  <c r="BF204" i="6"/>
  <c r="BF206" i="6"/>
  <c r="BF208" i="6"/>
  <c r="BF210" i="6"/>
  <c r="BF214" i="6"/>
  <c r="BF216" i="6"/>
  <c r="BF218" i="6"/>
  <c r="BF220" i="6"/>
  <c r="BF222" i="6"/>
  <c r="BF224" i="6"/>
  <c r="BF226" i="6"/>
  <c r="BF228" i="6"/>
  <c r="BF234" i="6"/>
  <c r="BF236" i="6"/>
  <c r="BF238" i="6"/>
  <c r="BF240" i="6"/>
  <c r="BF242" i="6"/>
  <c r="BF244" i="6"/>
  <c r="BF276" i="6"/>
  <c r="BF278" i="6"/>
  <c r="BF280" i="6"/>
  <c r="BF282" i="6"/>
  <c r="BF284" i="6"/>
  <c r="BF288" i="6"/>
  <c r="BF290" i="6"/>
  <c r="BF292" i="6"/>
  <c r="BF294" i="6"/>
  <c r="BF416" i="6"/>
  <c r="BF3" i="6"/>
  <c r="BF5" i="6"/>
  <c r="BF7" i="6"/>
  <c r="BF9" i="6"/>
  <c r="BF11" i="6"/>
  <c r="BF13" i="6"/>
  <c r="BF15" i="6"/>
  <c r="BF17" i="6"/>
  <c r="BF25" i="6"/>
  <c r="BF27" i="6"/>
  <c r="BF29" i="6"/>
  <c r="BF33" i="6"/>
  <c r="BF35" i="6"/>
  <c r="BF37" i="6"/>
  <c r="BF39" i="6"/>
  <c r="BF59" i="6"/>
  <c r="BF61" i="6"/>
  <c r="BF63" i="6"/>
  <c r="BF65" i="6"/>
  <c r="BF67" i="6"/>
  <c r="BF69" i="6"/>
  <c r="BF77" i="6"/>
  <c r="BF79" i="6"/>
  <c r="BF81" i="6"/>
  <c r="BF85" i="6"/>
  <c r="BF87" i="6"/>
  <c r="BF89" i="6"/>
  <c r="BF91" i="6"/>
  <c r="BF93" i="6"/>
  <c r="BF101" i="6"/>
  <c r="BF103" i="6"/>
  <c r="BF105" i="6"/>
  <c r="BF107" i="6"/>
  <c r="BF111" i="6"/>
  <c r="BF113" i="6"/>
  <c r="BF115" i="6"/>
  <c r="BF117" i="6"/>
  <c r="BF119" i="6"/>
  <c r="BF121" i="6"/>
  <c r="BF123" i="6"/>
  <c r="BF127" i="6"/>
  <c r="BF129" i="6"/>
  <c r="BF131" i="6"/>
  <c r="BF133" i="6"/>
  <c r="BF135" i="6"/>
  <c r="BF137" i="6"/>
  <c r="BF141" i="6"/>
  <c r="BF145" i="6"/>
  <c r="BF147" i="6"/>
  <c r="BF149" i="6"/>
  <c r="BF151" i="6"/>
  <c r="BF153" i="6"/>
  <c r="BF155" i="6"/>
  <c r="BF157" i="6"/>
  <c r="BF163" i="6"/>
  <c r="BF165" i="6"/>
  <c r="BF167" i="6"/>
  <c r="BF169" i="6"/>
  <c r="BF171" i="6"/>
  <c r="BF173" i="6"/>
  <c r="BF181" i="6"/>
  <c r="BF183" i="6"/>
  <c r="BF185" i="6"/>
  <c r="BF187" i="6"/>
  <c r="BF189" i="6"/>
  <c r="BF191" i="6"/>
  <c r="BF193" i="6"/>
  <c r="BF195" i="6"/>
  <c r="BF199" i="6"/>
  <c r="BF201" i="6"/>
  <c r="BF203" i="6"/>
  <c r="BF205" i="6"/>
  <c r="BF207" i="6"/>
  <c r="BF209" i="6"/>
  <c r="BF211" i="6"/>
  <c r="BF215" i="6"/>
  <c r="BF217" i="6"/>
  <c r="BF219" i="6"/>
  <c r="BF221" i="6"/>
  <c r="BF223" i="6"/>
  <c r="BF225" i="6"/>
  <c r="BF227" i="6"/>
  <c r="BF235" i="6"/>
  <c r="BF237" i="6"/>
  <c r="BF239" i="6"/>
  <c r="BF241" i="6"/>
  <c r="BF243" i="6"/>
  <c r="BF277" i="6"/>
  <c r="BF279" i="6"/>
  <c r="BF281" i="6"/>
  <c r="BF283" i="6"/>
  <c r="BF289" i="6"/>
  <c r="BF291" i="6"/>
  <c r="BF293" i="6"/>
  <c r="BF295" i="6"/>
  <c r="BJ6" i="6"/>
  <c r="BJ10" i="6"/>
  <c r="BJ14" i="6"/>
  <c r="BJ26" i="6"/>
  <c r="BJ30" i="6"/>
  <c r="BJ34" i="6"/>
  <c r="BJ38" i="6"/>
  <c r="BJ58" i="6"/>
  <c r="BJ62" i="6"/>
  <c r="BJ66" i="6"/>
  <c r="BJ70" i="6"/>
  <c r="BJ78" i="6"/>
  <c r="BJ82" i="6"/>
  <c r="BJ86" i="6"/>
  <c r="BJ90" i="6"/>
  <c r="BJ94" i="6"/>
  <c r="BJ98" i="6"/>
  <c r="BJ102" i="6"/>
  <c r="BJ106" i="6"/>
  <c r="BJ110" i="6"/>
  <c r="BJ114" i="6"/>
  <c r="BJ118" i="6"/>
  <c r="BJ122" i="6"/>
  <c r="BJ130" i="6"/>
  <c r="BJ134" i="6"/>
  <c r="BJ138" i="6"/>
  <c r="BJ146" i="6"/>
  <c r="BJ150" i="6"/>
  <c r="BJ154" i="6"/>
  <c r="BJ166" i="6"/>
  <c r="BJ170" i="6"/>
  <c r="BJ174" i="6"/>
  <c r="BJ182" i="6"/>
  <c r="BJ186" i="6"/>
  <c r="BJ190" i="6"/>
  <c r="BJ194" i="6"/>
  <c r="BJ198" i="6"/>
  <c r="BJ202" i="6"/>
  <c r="BJ206" i="6"/>
  <c r="BJ210" i="6"/>
  <c r="BJ214" i="6"/>
  <c r="BJ218" i="6"/>
  <c r="BJ222" i="6"/>
  <c r="BJ226" i="6"/>
  <c r="BJ234" i="6"/>
  <c r="BJ238" i="6"/>
  <c r="BJ242" i="6"/>
  <c r="BJ278" i="6"/>
  <c r="BJ282" i="6"/>
  <c r="BJ290" i="6"/>
  <c r="BJ294" i="6"/>
  <c r="BJ418" i="6"/>
  <c r="BJ422" i="6"/>
  <c r="BJ430" i="6"/>
  <c r="BJ434" i="6"/>
  <c r="BJ438" i="6"/>
  <c r="BJ442" i="6"/>
  <c r="BJ446" i="6"/>
  <c r="BJ450" i="6"/>
  <c r="BJ458" i="6"/>
  <c r="BJ462" i="6"/>
  <c r="BJ466" i="6"/>
  <c r="BJ538" i="6"/>
  <c r="BJ542" i="6"/>
  <c r="BJ566" i="6"/>
  <c r="BJ570" i="6"/>
  <c r="BJ578" i="6"/>
  <c r="BJ586" i="6"/>
  <c r="BJ5" i="6"/>
  <c r="BJ9" i="6"/>
  <c r="BJ13" i="6"/>
  <c r="BJ17" i="6"/>
  <c r="BJ25" i="6"/>
  <c r="BJ29" i="6"/>
  <c r="BJ33" i="6"/>
  <c r="BJ37" i="6"/>
  <c r="BJ61" i="6"/>
  <c r="BJ65" i="6"/>
  <c r="BJ69" i="6"/>
  <c r="BJ77" i="6"/>
  <c r="BJ81" i="6"/>
  <c r="BJ85" i="6"/>
  <c r="BJ89" i="6"/>
  <c r="BJ93" i="6"/>
  <c r="BJ101" i="6"/>
  <c r="BJ105" i="6"/>
  <c r="BJ113" i="6"/>
  <c r="BJ117" i="6"/>
  <c r="BJ121" i="6"/>
  <c r="BJ129" i="6"/>
  <c r="BJ133" i="6"/>
  <c r="BJ137" i="6"/>
  <c r="BJ141" i="6"/>
  <c r="BJ145" i="6"/>
  <c r="BJ149" i="6"/>
  <c r="BJ153" i="6"/>
  <c r="BJ157" i="6"/>
  <c r="BJ165" i="6"/>
  <c r="BJ169" i="6"/>
  <c r="BJ173" i="6"/>
  <c r="BJ181" i="6"/>
  <c r="BJ185" i="6"/>
  <c r="BJ189" i="6"/>
  <c r="BJ193" i="6"/>
  <c r="BJ201" i="6"/>
  <c r="BJ205" i="6"/>
  <c r="BJ209" i="6"/>
  <c r="BJ217" i="6"/>
  <c r="BJ221" i="6"/>
  <c r="BJ225" i="6"/>
  <c r="BJ237" i="6"/>
  <c r="BJ241" i="6"/>
  <c r="BJ277" i="6"/>
  <c r="BJ281" i="6"/>
  <c r="BJ289" i="6"/>
  <c r="BJ293" i="6"/>
  <c r="BJ417" i="6"/>
  <c r="BJ421" i="6"/>
  <c r="BJ425" i="6"/>
  <c r="BJ433" i="6"/>
  <c r="BJ437" i="6"/>
  <c r="BJ449" i="6"/>
  <c r="BJ453" i="6"/>
  <c r="BJ457" i="6"/>
  <c r="BJ461" i="6"/>
  <c r="BJ465" i="6"/>
  <c r="BJ537" i="6"/>
  <c r="BJ541" i="6"/>
  <c r="BJ569" i="6"/>
  <c r="BJ577" i="6"/>
  <c r="BJ581" i="6"/>
  <c r="R49" i="1" a="1"/>
  <c r="R49" i="1" s="1"/>
  <c r="BJ4" i="6"/>
  <c r="BJ8" i="6"/>
  <c r="BJ12" i="6"/>
  <c r="BJ16" i="6"/>
  <c r="BJ28" i="6"/>
  <c r="BJ32" i="6"/>
  <c r="BJ36" i="6"/>
  <c r="BJ60" i="6"/>
  <c r="BJ64" i="6"/>
  <c r="BJ68" i="6"/>
  <c r="BJ76" i="6"/>
  <c r="BJ80" i="6"/>
  <c r="BJ84" i="6"/>
  <c r="BJ88" i="6"/>
  <c r="BJ92" i="6"/>
  <c r="BJ104" i="6"/>
  <c r="BJ108" i="6"/>
  <c r="BJ112" i="6"/>
  <c r="BJ116" i="6"/>
  <c r="BJ120" i="6"/>
  <c r="BJ124" i="6"/>
  <c r="BJ128" i="6"/>
  <c r="BJ132" i="6"/>
  <c r="BJ136" i="6"/>
  <c r="BJ148" i="6"/>
  <c r="BJ152" i="6"/>
  <c r="BJ156" i="6"/>
  <c r="BJ164" i="6"/>
  <c r="BJ168" i="6"/>
  <c r="BJ172" i="6"/>
  <c r="BJ180" i="6"/>
  <c r="BJ184" i="6"/>
  <c r="BJ188" i="6"/>
  <c r="BJ192" i="6"/>
  <c r="BJ200" i="6"/>
  <c r="BJ204" i="6"/>
  <c r="BJ208" i="6"/>
  <c r="BJ216" i="6"/>
  <c r="BJ220" i="6"/>
  <c r="BJ224" i="6"/>
  <c r="BJ228" i="6"/>
  <c r="BJ236" i="6"/>
  <c r="BJ240" i="6"/>
  <c r="BJ244" i="6"/>
  <c r="BJ276" i="6"/>
  <c r="BJ280" i="6"/>
  <c r="BJ284" i="6"/>
  <c r="BJ288" i="6"/>
  <c r="BJ292" i="6"/>
  <c r="BJ416" i="6"/>
  <c r="BJ420" i="6"/>
  <c r="BJ424" i="6"/>
  <c r="BJ432" i="6"/>
  <c r="BJ436" i="6"/>
  <c r="BJ448" i="6"/>
  <c r="BJ452" i="6"/>
  <c r="BJ460" i="6"/>
  <c r="BJ464" i="6"/>
  <c r="BJ536" i="6"/>
  <c r="BJ540" i="6"/>
  <c r="BJ568" i="6"/>
  <c r="BJ572" i="6"/>
  <c r="BJ576" i="6"/>
  <c r="BJ580" i="6"/>
  <c r="BJ2" i="6"/>
  <c r="BJ3" i="6"/>
  <c r="BJ7" i="6"/>
  <c r="BJ11" i="6"/>
  <c r="BJ15" i="6"/>
  <c r="BJ27" i="6"/>
  <c r="BJ35" i="6"/>
  <c r="BJ39" i="6"/>
  <c r="BJ59" i="6"/>
  <c r="BJ63" i="6"/>
  <c r="BJ67" i="6"/>
  <c r="BJ79" i="6"/>
  <c r="BJ87" i="6"/>
  <c r="BJ91" i="6"/>
  <c r="BJ103" i="6"/>
  <c r="BJ107" i="6"/>
  <c r="BJ111" i="6"/>
  <c r="BJ115" i="6"/>
  <c r="BJ119" i="6"/>
  <c r="BJ123" i="6"/>
  <c r="BJ127" i="6"/>
  <c r="BJ131" i="6"/>
  <c r="BJ135" i="6"/>
  <c r="BJ147" i="6"/>
  <c r="BJ151" i="6"/>
  <c r="BJ155" i="6"/>
  <c r="BJ163" i="6"/>
  <c r="BJ167" i="6"/>
  <c r="BJ171" i="6"/>
  <c r="BJ183" i="6"/>
  <c r="BJ187" i="6"/>
  <c r="BJ191" i="6"/>
  <c r="BJ195" i="6"/>
  <c r="BJ199" i="6"/>
  <c r="BJ203" i="6"/>
  <c r="BJ207" i="6"/>
  <c r="BJ211" i="6"/>
  <c r="BJ215" i="6"/>
  <c r="BJ219" i="6"/>
  <c r="BJ223" i="6"/>
  <c r="BJ227" i="6"/>
  <c r="BJ235" i="6"/>
  <c r="BJ239" i="6"/>
  <c r="BJ243" i="6"/>
  <c r="BJ279" i="6"/>
  <c r="BJ283" i="6"/>
  <c r="BJ291" i="6"/>
  <c r="BJ295" i="6"/>
  <c r="BJ419" i="6"/>
  <c r="BJ423" i="6"/>
  <c r="BJ431" i="6"/>
  <c r="BJ435" i="6"/>
  <c r="BJ439" i="6"/>
  <c r="BJ447" i="6"/>
  <c r="BJ451" i="6"/>
  <c r="BJ459" i="6"/>
  <c r="BJ463" i="6"/>
  <c r="BJ539" i="6"/>
  <c r="BJ567" i="6"/>
  <c r="BJ571" i="6"/>
  <c r="BJ575" i="6"/>
  <c r="BJ579" i="6"/>
  <c r="BN4" i="6"/>
  <c r="BN8" i="6"/>
  <c r="BN12" i="6"/>
  <c r="BN16" i="6"/>
  <c r="BN28" i="6"/>
  <c r="BN32" i="6"/>
  <c r="BN36" i="6"/>
  <c r="BN60" i="6"/>
  <c r="BN64" i="6"/>
  <c r="BN68" i="6"/>
  <c r="BN76" i="6"/>
  <c r="BN80" i="6"/>
  <c r="BN84" i="6"/>
  <c r="BN88" i="6"/>
  <c r="BN92" i="6"/>
  <c r="BN104" i="6"/>
  <c r="BN108" i="6"/>
  <c r="BN112" i="6"/>
  <c r="BN116" i="6"/>
  <c r="BN120" i="6"/>
  <c r="BN124" i="6"/>
  <c r="BN128" i="6"/>
  <c r="BN132" i="6"/>
  <c r="BN136" i="6"/>
  <c r="BN148" i="6"/>
  <c r="BN152" i="6"/>
  <c r="BN156" i="6"/>
  <c r="BN164" i="6"/>
  <c r="BN168" i="6"/>
  <c r="BN172" i="6"/>
  <c r="BN180" i="6"/>
  <c r="BN184" i="6"/>
  <c r="BN188" i="6"/>
  <c r="BN192" i="6"/>
  <c r="BN200" i="6"/>
  <c r="BN204" i="6"/>
  <c r="BN208" i="6"/>
  <c r="BN216" i="6"/>
  <c r="BN220" i="6"/>
  <c r="BN224" i="6"/>
  <c r="BN228" i="6"/>
  <c r="BN236" i="6"/>
  <c r="BN240" i="6"/>
  <c r="BN244" i="6"/>
  <c r="BN276" i="6"/>
  <c r="BN280" i="6"/>
  <c r="BN284" i="6"/>
  <c r="BN288" i="6"/>
  <c r="BN292" i="6"/>
  <c r="BN416" i="6"/>
  <c r="BN420" i="6"/>
  <c r="BN424" i="6"/>
  <c r="BN432" i="6"/>
  <c r="BN436" i="6"/>
  <c r="BN448" i="6"/>
  <c r="BN452" i="6"/>
  <c r="BN460" i="6"/>
  <c r="BN464" i="6"/>
  <c r="BN536" i="6"/>
  <c r="BN540" i="6"/>
  <c r="BN568" i="6"/>
  <c r="BN572" i="6"/>
  <c r="BN576" i="6"/>
  <c r="BN580" i="6"/>
  <c r="BN5" i="6"/>
  <c r="BN9" i="6"/>
  <c r="BN13" i="6"/>
  <c r="BN17" i="6"/>
  <c r="BN25" i="6"/>
  <c r="BN29" i="6"/>
  <c r="BN33" i="6"/>
  <c r="BN37" i="6"/>
  <c r="BN61" i="6"/>
  <c r="BN65" i="6"/>
  <c r="BN69" i="6"/>
  <c r="BN77" i="6"/>
  <c r="BN81" i="6"/>
  <c r="BN85" i="6"/>
  <c r="BN89" i="6"/>
  <c r="BN93" i="6"/>
  <c r="BN101" i="6"/>
  <c r="BN105" i="6"/>
  <c r="BN113" i="6"/>
  <c r="BN117" i="6"/>
  <c r="BN121" i="6"/>
  <c r="BN129" i="6"/>
  <c r="BN133" i="6"/>
  <c r="BN137" i="6"/>
  <c r="BN141" i="6"/>
  <c r="BN145" i="6"/>
  <c r="BN149" i="6"/>
  <c r="BN153" i="6"/>
  <c r="BN157" i="6"/>
  <c r="BN165" i="6"/>
  <c r="BN169" i="6"/>
  <c r="BN173" i="6"/>
  <c r="BN181" i="6"/>
  <c r="BN185" i="6"/>
  <c r="BN189" i="6"/>
  <c r="BN193" i="6"/>
  <c r="BN201" i="6"/>
  <c r="BN205" i="6"/>
  <c r="BN209" i="6"/>
  <c r="BN217" i="6"/>
  <c r="BN221" i="6"/>
  <c r="BN225" i="6"/>
  <c r="BN237" i="6"/>
  <c r="BN241" i="6"/>
  <c r="BN277" i="6"/>
  <c r="BN281" i="6"/>
  <c r="BN289" i="6"/>
  <c r="BN293" i="6"/>
  <c r="BN417" i="6"/>
  <c r="BN421" i="6"/>
  <c r="BN425" i="6"/>
  <c r="BN433" i="6"/>
  <c r="BN437" i="6"/>
  <c r="BN449" i="6"/>
  <c r="BN453" i="6"/>
  <c r="BN457" i="6"/>
  <c r="BN461" i="6"/>
  <c r="BN465" i="6"/>
  <c r="BN537" i="6"/>
  <c r="BN541" i="6"/>
  <c r="BN569" i="6"/>
  <c r="BN577" i="6"/>
  <c r="BN581" i="6"/>
  <c r="BN2" i="6"/>
  <c r="BN6" i="6"/>
  <c r="BN10" i="6"/>
  <c r="BN14" i="6"/>
  <c r="BN26" i="6"/>
  <c r="BN30" i="6"/>
  <c r="BN34" i="6"/>
  <c r="BN38" i="6"/>
  <c r="BN58" i="6"/>
  <c r="BN62" i="6"/>
  <c r="BN66" i="6"/>
  <c r="BN70" i="6"/>
  <c r="BN78" i="6"/>
  <c r="BN82" i="6"/>
  <c r="BN86" i="6"/>
  <c r="BN90" i="6"/>
  <c r="BN94" i="6"/>
  <c r="BN98" i="6"/>
  <c r="BN102" i="6"/>
  <c r="BN106" i="6"/>
  <c r="BN110" i="6"/>
  <c r="BN114" i="6"/>
  <c r="BN118" i="6"/>
  <c r="BN122" i="6"/>
  <c r="BN130" i="6"/>
  <c r="BN134" i="6"/>
  <c r="BN138" i="6"/>
  <c r="BN146" i="6"/>
  <c r="BN150" i="6"/>
  <c r="BN154" i="6"/>
  <c r="BN166" i="6"/>
  <c r="BN170" i="6"/>
  <c r="BN174" i="6"/>
  <c r="BN182" i="6"/>
  <c r="BN186" i="6"/>
  <c r="BN190" i="6"/>
  <c r="BN194" i="6"/>
  <c r="BN198" i="6"/>
  <c r="BN202" i="6"/>
  <c r="BN206" i="6"/>
  <c r="BN210" i="6"/>
  <c r="BN214" i="6"/>
  <c r="BN218" i="6"/>
  <c r="BN222" i="6"/>
  <c r="BN226" i="6"/>
  <c r="BN234" i="6"/>
  <c r="BN238" i="6"/>
  <c r="BN242" i="6"/>
  <c r="BN278" i="6"/>
  <c r="BN282" i="6"/>
  <c r="BN290" i="6"/>
  <c r="BN294" i="6"/>
  <c r="BN418" i="6"/>
  <c r="BN422" i="6"/>
  <c r="BN430" i="6"/>
  <c r="BN434" i="6"/>
  <c r="BN438" i="6"/>
  <c r="BN442" i="6"/>
  <c r="BN446" i="6"/>
  <c r="BN450" i="6"/>
  <c r="BN458" i="6"/>
  <c r="BN462" i="6"/>
  <c r="BN466" i="6"/>
  <c r="BN538" i="6"/>
  <c r="BN542" i="6"/>
  <c r="BN566" i="6"/>
  <c r="BN570" i="6"/>
  <c r="BN578" i="6"/>
  <c r="BN586" i="6"/>
  <c r="BN3" i="6"/>
  <c r="BN7" i="6"/>
  <c r="BN11" i="6"/>
  <c r="BN15" i="6"/>
  <c r="BN27" i="6"/>
  <c r="BN35" i="6"/>
  <c r="BN39" i="6"/>
  <c r="BN59" i="6"/>
  <c r="BN63" i="6"/>
  <c r="BN67" i="6"/>
  <c r="BN79" i="6"/>
  <c r="BN87" i="6"/>
  <c r="BN91" i="6"/>
  <c r="BN103" i="6"/>
  <c r="BN107" i="6"/>
  <c r="BN111" i="6"/>
  <c r="BN115" i="6"/>
  <c r="BN119" i="6"/>
  <c r="BN123" i="6"/>
  <c r="BN127" i="6"/>
  <c r="BN131" i="6"/>
  <c r="BN135" i="6"/>
  <c r="BN147" i="6"/>
  <c r="BN151" i="6"/>
  <c r="BN155" i="6"/>
  <c r="BN163" i="6"/>
  <c r="BN167" i="6"/>
  <c r="BN171" i="6"/>
  <c r="BN183" i="6"/>
  <c r="BN187" i="6"/>
  <c r="BN191" i="6"/>
  <c r="BN195" i="6"/>
  <c r="BN199" i="6"/>
  <c r="BN203" i="6"/>
  <c r="BN207" i="6"/>
  <c r="BN211" i="6"/>
  <c r="BN215" i="6"/>
  <c r="BN219" i="6"/>
  <c r="BN223" i="6"/>
  <c r="BN227" i="6"/>
  <c r="BN235" i="6"/>
  <c r="BN239" i="6"/>
  <c r="BN243" i="6"/>
  <c r="BN279" i="6"/>
  <c r="BN283" i="6"/>
  <c r="BN291" i="6"/>
  <c r="BN295" i="6"/>
  <c r="BN419" i="6"/>
  <c r="BN423" i="6"/>
  <c r="BN431" i="6"/>
  <c r="BN435" i="6"/>
  <c r="BN439" i="6"/>
  <c r="BN447" i="6"/>
  <c r="BN451" i="6"/>
  <c r="BN459" i="6"/>
  <c r="BN463" i="6"/>
  <c r="BN539" i="6"/>
  <c r="BN567" i="6"/>
  <c r="BN571" i="6"/>
  <c r="BN575" i="6"/>
  <c r="BN579" i="6"/>
  <c r="M5" i="1" a="1"/>
  <c r="M5" i="1" s="1"/>
  <c r="T5" i="1" a="1"/>
  <c r="T5" i="1" s="1"/>
  <c r="F30" i="1" a="1"/>
  <c r="F30" i="1" s="1"/>
  <c r="M30" i="1" a="1"/>
  <c r="M30" i="1" s="1"/>
  <c r="T30" i="1" a="1"/>
  <c r="T30" i="1" s="1"/>
  <c r="F54" i="1" a="1"/>
  <c r="F54" i="1" s="1"/>
  <c r="F78" i="1" a="1"/>
  <c r="F78" i="1" s="1"/>
  <c r="M78" i="1" a="1"/>
  <c r="M78" i="1" s="1"/>
  <c r="D4" i="1" a="1"/>
  <c r="D4" i="1" s="1"/>
  <c r="K4" i="1" a="1"/>
  <c r="K4" i="1" s="1"/>
  <c r="R4" i="1" a="1"/>
  <c r="R4" i="1" s="1"/>
  <c r="K29" i="1" a="1"/>
  <c r="K29" i="1" s="1"/>
  <c r="R29" i="1" a="1"/>
  <c r="R29" i="1" s="1"/>
  <c r="D53" i="1" a="1"/>
  <c r="D53" i="1" s="1"/>
  <c r="K53" i="1" a="1"/>
  <c r="K53" i="1" s="1"/>
  <c r="D79" i="1" a="1"/>
  <c r="D79" i="1" s="1"/>
  <c r="K78" i="1" a="1"/>
  <c r="K78" i="1" s="1"/>
  <c r="BL2" i="6"/>
  <c r="BL586" i="6"/>
  <c r="BE586" i="6"/>
  <c r="BG581" i="6"/>
  <c r="BL580" i="6"/>
  <c r="BE580" i="6"/>
  <c r="BG579" i="6"/>
  <c r="BL578" i="6"/>
  <c r="BE578" i="6"/>
  <c r="BG577" i="6"/>
  <c r="BL576" i="6"/>
  <c r="BE576" i="6"/>
  <c r="BG575" i="6"/>
  <c r="BL572" i="6"/>
  <c r="BE572" i="6"/>
  <c r="BG571" i="6"/>
  <c r="BL570" i="6"/>
  <c r="BE570" i="6"/>
  <c r="BG569" i="6"/>
  <c r="BL568" i="6"/>
  <c r="BE568" i="6"/>
  <c r="BG567" i="6"/>
  <c r="BL566" i="6"/>
  <c r="BE566" i="6"/>
  <c r="BL542" i="6"/>
  <c r="BE542" i="6"/>
  <c r="BG541" i="6"/>
  <c r="BL540" i="6"/>
  <c r="BE540" i="6"/>
  <c r="BG539" i="6"/>
  <c r="BL538" i="6"/>
  <c r="BE538" i="6"/>
  <c r="BG537" i="6"/>
  <c r="BL536" i="6"/>
  <c r="BE536" i="6"/>
  <c r="BL466" i="6"/>
  <c r="BE466" i="6"/>
  <c r="BG465" i="6"/>
  <c r="BL464" i="6"/>
  <c r="BE464" i="6"/>
  <c r="BG463" i="6"/>
  <c r="BL462" i="6"/>
  <c r="BE462" i="6"/>
  <c r="BG461" i="6"/>
  <c r="BL460" i="6"/>
  <c r="BE460" i="6"/>
  <c r="BG459" i="6"/>
  <c r="BL458" i="6"/>
  <c r="BE458" i="6"/>
  <c r="BG457" i="6"/>
  <c r="BG453" i="6"/>
  <c r="BL452" i="6"/>
  <c r="BE452" i="6"/>
  <c r="BG451" i="6"/>
  <c r="BL450" i="6"/>
  <c r="BE450" i="6"/>
  <c r="BG449" i="6"/>
  <c r="BL448" i="6"/>
  <c r="BE448" i="6"/>
  <c r="BG447" i="6"/>
  <c r="BL446" i="6"/>
  <c r="BE446" i="6"/>
  <c r="BL442" i="6"/>
  <c r="BE442" i="6"/>
  <c r="BG439" i="6"/>
  <c r="BL438" i="6"/>
  <c r="BE438" i="6"/>
  <c r="BG437" i="6"/>
  <c r="BL436" i="6"/>
  <c r="BE436" i="6"/>
  <c r="BG435" i="6"/>
  <c r="BL434" i="6"/>
  <c r="BE434" i="6"/>
  <c r="BG433" i="6"/>
  <c r="BL432" i="6"/>
  <c r="BE432" i="6"/>
  <c r="BG431" i="6"/>
  <c r="BL430" i="6"/>
  <c r="BE430" i="6"/>
  <c r="BG425" i="6"/>
  <c r="BL424" i="6"/>
  <c r="BE424" i="6"/>
  <c r="BG423" i="6"/>
  <c r="BL422" i="6"/>
  <c r="BE422" i="6"/>
  <c r="BG421" i="6"/>
  <c r="BL420" i="6"/>
  <c r="BE420" i="6"/>
  <c r="BG419" i="6"/>
  <c r="BL418" i="6"/>
  <c r="BE418" i="6"/>
  <c r="BG417" i="6"/>
  <c r="D80" i="1" a="1"/>
  <c r="D80" i="1" s="1"/>
  <c r="K79" i="1" a="1"/>
  <c r="K79" i="1" s="1"/>
  <c r="D24" i="1" a="1"/>
  <c r="D24" i="1" s="1"/>
  <c r="BE2" i="6"/>
  <c r="BK586" i="6"/>
  <c r="BM581" i="6"/>
  <c r="BF581" i="6"/>
  <c r="BK580" i="6"/>
  <c r="BM579" i="6"/>
  <c r="BF579" i="6"/>
  <c r="BK578" i="6"/>
  <c r="BM577" i="6"/>
  <c r="BF577" i="6"/>
  <c r="BK576" i="6"/>
  <c r="BM575" i="6"/>
  <c r="BF575" i="6"/>
  <c r="BK572" i="6"/>
  <c r="BM571" i="6"/>
  <c r="BF571" i="6"/>
  <c r="BK570" i="6"/>
  <c r="BM569" i="6"/>
  <c r="BF569" i="6"/>
  <c r="BK568" i="6"/>
  <c r="BM567" i="6"/>
  <c r="BF567" i="6"/>
  <c r="BK566" i="6"/>
  <c r="BK542" i="6"/>
  <c r="BM541" i="6"/>
  <c r="BF541" i="6"/>
  <c r="BK540" i="6"/>
  <c r="BM539" i="6"/>
  <c r="BF539" i="6"/>
  <c r="BK538" i="6"/>
  <c r="BM537" i="6"/>
  <c r="BF537" i="6"/>
  <c r="BK536" i="6"/>
  <c r="BK466" i="6"/>
  <c r="BM465" i="6"/>
  <c r="BF465" i="6"/>
  <c r="BK464" i="6"/>
  <c r="BM463" i="6"/>
  <c r="BF463" i="6"/>
  <c r="BK462" i="6"/>
  <c r="BM461" i="6"/>
  <c r="BF461" i="6"/>
  <c r="BK460" i="6"/>
  <c r="BM459" i="6"/>
  <c r="BF459" i="6"/>
  <c r="BK458" i="6"/>
  <c r="BM457" i="6"/>
  <c r="BF457" i="6"/>
  <c r="BM453" i="6"/>
  <c r="BF453" i="6"/>
  <c r="BK452" i="6"/>
  <c r="BM451" i="6"/>
  <c r="BF451" i="6"/>
  <c r="BK450" i="6"/>
  <c r="BM449" i="6"/>
  <c r="BF449" i="6"/>
  <c r="BK448" i="6"/>
  <c r="BM447" i="6"/>
  <c r="BF447" i="6"/>
  <c r="BK446" i="6"/>
  <c r="BK442" i="6"/>
  <c r="BM439" i="6"/>
  <c r="BF439" i="6"/>
  <c r="BK438" i="6"/>
  <c r="BM437" i="6"/>
  <c r="BF437" i="6"/>
  <c r="BK436" i="6"/>
  <c r="BM435" i="6"/>
  <c r="BF435" i="6"/>
  <c r="BK434" i="6"/>
  <c r="BM433" i="6"/>
  <c r="BF433" i="6"/>
  <c r="BK432" i="6"/>
  <c r="BM431" i="6"/>
  <c r="BF431" i="6"/>
  <c r="BK430" i="6"/>
  <c r="BM425" i="6"/>
  <c r="BF425" i="6"/>
  <c r="BK424" i="6"/>
  <c r="BM423" i="6"/>
  <c r="BF423" i="6"/>
  <c r="BK422" i="6"/>
  <c r="BM421" i="6"/>
  <c r="BF421" i="6"/>
  <c r="BK420" i="6"/>
  <c r="BM419" i="6"/>
  <c r="BF419" i="6"/>
  <c r="BK418" i="6"/>
  <c r="BM417" i="6"/>
  <c r="BF417" i="6"/>
  <c r="K30" i="1" a="1"/>
  <c r="K30" i="1" s="1"/>
  <c r="R30" i="1" a="1"/>
  <c r="R30" i="1" s="1"/>
  <c r="D54" i="1" a="1"/>
  <c r="D54" i="1" s="1"/>
  <c r="D49" i="1" a="1"/>
  <c r="D49" i="1" s="1"/>
  <c r="BH4" i="6"/>
  <c r="BH8" i="6"/>
  <c r="BH12" i="6"/>
  <c r="BH16" i="6"/>
  <c r="BH28" i="6"/>
  <c r="BH32" i="6"/>
  <c r="BH36" i="6"/>
  <c r="BH60" i="6"/>
  <c r="BH64" i="6"/>
  <c r="BH68" i="6"/>
  <c r="BH76" i="6"/>
  <c r="BH80" i="6"/>
  <c r="BH84" i="6"/>
  <c r="BH88" i="6"/>
  <c r="BH92" i="6"/>
  <c r="BH104" i="6"/>
  <c r="BH108" i="6"/>
  <c r="BH112" i="6"/>
  <c r="BH116" i="6"/>
  <c r="BH120" i="6"/>
  <c r="BH124" i="6"/>
  <c r="BH128" i="6"/>
  <c r="BH132" i="6"/>
  <c r="BH136" i="6"/>
  <c r="BH148" i="6"/>
  <c r="BH152" i="6"/>
  <c r="BH156" i="6"/>
  <c r="BH164" i="6"/>
  <c r="BH168" i="6"/>
  <c r="BH172" i="6"/>
  <c r="BH180" i="6"/>
  <c r="BH184" i="6"/>
  <c r="BH188" i="6"/>
  <c r="BH192" i="6"/>
  <c r="BH200" i="6"/>
  <c r="BH204" i="6"/>
  <c r="BH208" i="6"/>
  <c r="BH216" i="6"/>
  <c r="BH220" i="6"/>
  <c r="BH224" i="6"/>
  <c r="BH228" i="6"/>
  <c r="BH236" i="6"/>
  <c r="BH240" i="6"/>
  <c r="BH244" i="6"/>
  <c r="BH276" i="6"/>
  <c r="BH280" i="6"/>
  <c r="BH284" i="6"/>
  <c r="BH288" i="6"/>
  <c r="BH292" i="6"/>
  <c r="BH416" i="6"/>
  <c r="BH420" i="6"/>
  <c r="BH424" i="6"/>
  <c r="BH432" i="6"/>
  <c r="BH436" i="6"/>
  <c r="BH448" i="6"/>
  <c r="BH452" i="6"/>
  <c r="BH460" i="6"/>
  <c r="BH464" i="6"/>
  <c r="BH536" i="6"/>
  <c r="BH540" i="6"/>
  <c r="BH568" i="6"/>
  <c r="BH572" i="6"/>
  <c r="BH576" i="6"/>
  <c r="BH580" i="6"/>
  <c r="BH2" i="6"/>
  <c r="BH3" i="6"/>
  <c r="BH7" i="6"/>
  <c r="BH11" i="6"/>
  <c r="BH15" i="6"/>
  <c r="BH27" i="6"/>
  <c r="BH35" i="6"/>
  <c r="BH39" i="6"/>
  <c r="BH59" i="6"/>
  <c r="BH63" i="6"/>
  <c r="BH67" i="6"/>
  <c r="BH79" i="6"/>
  <c r="BH87" i="6"/>
  <c r="BH91" i="6"/>
  <c r="BH103" i="6"/>
  <c r="BH107" i="6"/>
  <c r="BH111" i="6"/>
  <c r="BH115" i="6"/>
  <c r="BH119" i="6"/>
  <c r="BH123" i="6"/>
  <c r="BH127" i="6"/>
  <c r="BH131" i="6"/>
  <c r="BH135" i="6"/>
  <c r="BH147" i="6"/>
  <c r="BH151" i="6"/>
  <c r="BH155" i="6"/>
  <c r="BH163" i="6"/>
  <c r="BH167" i="6"/>
  <c r="BH171" i="6"/>
  <c r="BH183" i="6"/>
  <c r="BH187" i="6"/>
  <c r="BH191" i="6"/>
  <c r="BH195" i="6"/>
  <c r="BH199" i="6"/>
  <c r="BH203" i="6"/>
  <c r="BH207" i="6"/>
  <c r="BH211" i="6"/>
  <c r="BH215" i="6"/>
  <c r="BH219" i="6"/>
  <c r="BH223" i="6"/>
  <c r="BH227" i="6"/>
  <c r="BH235" i="6"/>
  <c r="BH239" i="6"/>
  <c r="BH243" i="6"/>
  <c r="BH279" i="6"/>
  <c r="BH283" i="6"/>
  <c r="BH291" i="6"/>
  <c r="BH295" i="6"/>
  <c r="BH419" i="6"/>
  <c r="BH423" i="6"/>
  <c r="BH431" i="6"/>
  <c r="BH435" i="6"/>
  <c r="BH439" i="6"/>
  <c r="BH447" i="6"/>
  <c r="BH451" i="6"/>
  <c r="BH459" i="6"/>
  <c r="BH463" i="6"/>
  <c r="BH539" i="6"/>
  <c r="BH567" i="6"/>
  <c r="BH571" i="6"/>
  <c r="BH575" i="6"/>
  <c r="BH579" i="6"/>
  <c r="BH6" i="6"/>
  <c r="BH10" i="6"/>
  <c r="BH14" i="6"/>
  <c r="BH26" i="6"/>
  <c r="BH30" i="6"/>
  <c r="BH34" i="6"/>
  <c r="BH38" i="6"/>
  <c r="BH58" i="6"/>
  <c r="BH62" i="6"/>
  <c r="BH66" i="6"/>
  <c r="BH70" i="6"/>
  <c r="BH78" i="6"/>
  <c r="BH82" i="6"/>
  <c r="BH86" i="6"/>
  <c r="BH90" i="6"/>
  <c r="BH94" i="6"/>
  <c r="BH98" i="6"/>
  <c r="BH102" i="6"/>
  <c r="BH106" i="6"/>
  <c r="BH110" i="6"/>
  <c r="BH114" i="6"/>
  <c r="BH118" i="6"/>
  <c r="BH122" i="6"/>
  <c r="BH130" i="6"/>
  <c r="BH134" i="6"/>
  <c r="BH138" i="6"/>
  <c r="BH146" i="6"/>
  <c r="BH150" i="6"/>
  <c r="BH154" i="6"/>
  <c r="BH166" i="6"/>
  <c r="BH170" i="6"/>
  <c r="BH174" i="6"/>
  <c r="BH182" i="6"/>
  <c r="BH186" i="6"/>
  <c r="BH190" i="6"/>
  <c r="BH194" i="6"/>
  <c r="BH198" i="6"/>
  <c r="BH202" i="6"/>
  <c r="BH206" i="6"/>
  <c r="BH210" i="6"/>
  <c r="BH214" i="6"/>
  <c r="BH218" i="6"/>
  <c r="BH222" i="6"/>
  <c r="BH226" i="6"/>
  <c r="BH234" i="6"/>
  <c r="BH238" i="6"/>
  <c r="BH242" i="6"/>
  <c r="BH278" i="6"/>
  <c r="BH282" i="6"/>
  <c r="BH290" i="6"/>
  <c r="BH294" i="6"/>
  <c r="BH418" i="6"/>
  <c r="BH422" i="6"/>
  <c r="BH430" i="6"/>
  <c r="BH434" i="6"/>
  <c r="BH438" i="6"/>
  <c r="BH442" i="6"/>
  <c r="BH446" i="6"/>
  <c r="BH450" i="6"/>
  <c r="BH458" i="6"/>
  <c r="BH462" i="6"/>
  <c r="BH466" i="6"/>
  <c r="BH538" i="6"/>
  <c r="BH542" i="6"/>
  <c r="BH566" i="6"/>
  <c r="BH570" i="6"/>
  <c r="BH578" i="6"/>
  <c r="BH586" i="6"/>
  <c r="BH5" i="6"/>
  <c r="BH9" i="6"/>
  <c r="BH13" i="6"/>
  <c r="BH17" i="6"/>
  <c r="BH25" i="6"/>
  <c r="BH29" i="6"/>
  <c r="BH33" i="6"/>
  <c r="BH37" i="6"/>
  <c r="BH61" i="6"/>
  <c r="BH65" i="6"/>
  <c r="BH69" i="6"/>
  <c r="BH77" i="6"/>
  <c r="BH81" i="6"/>
  <c r="BH85" i="6"/>
  <c r="BH89" i="6"/>
  <c r="BH93" i="6"/>
  <c r="BH101" i="6"/>
  <c r="BH105" i="6"/>
  <c r="BH113" i="6"/>
  <c r="BH117" i="6"/>
  <c r="BH121" i="6"/>
  <c r="BH129" i="6"/>
  <c r="BH133" i="6"/>
  <c r="BH137" i="6"/>
  <c r="BH141" i="6"/>
  <c r="BH145" i="6"/>
  <c r="BH149" i="6"/>
  <c r="BH153" i="6"/>
  <c r="BH157" i="6"/>
  <c r="BH165" i="6"/>
  <c r="BH169" i="6"/>
  <c r="BH173" i="6"/>
  <c r="BH181" i="6"/>
  <c r="BH185" i="6"/>
  <c r="BH189" i="6"/>
  <c r="BH193" i="6"/>
  <c r="BH201" i="6"/>
  <c r="BH205" i="6"/>
  <c r="BH209" i="6"/>
  <c r="BH217" i="6"/>
  <c r="BH221" i="6"/>
  <c r="BH225" i="6"/>
  <c r="BH237" i="6"/>
  <c r="BH241" i="6"/>
  <c r="BH277" i="6"/>
  <c r="BH281" i="6"/>
  <c r="BH289" i="6"/>
  <c r="BH293" i="6"/>
  <c r="BH417" i="6"/>
  <c r="BH421" i="6"/>
  <c r="BH425" i="6"/>
  <c r="BH433" i="6"/>
  <c r="BH437" i="6"/>
  <c r="BH449" i="6"/>
  <c r="BH453" i="6"/>
  <c r="BH457" i="6"/>
  <c r="BH461" i="6"/>
  <c r="BH465" i="6"/>
  <c r="BH537" i="6"/>
  <c r="BH541" i="6"/>
  <c r="BH569" i="6"/>
  <c r="BH577" i="6"/>
  <c r="BH581" i="6"/>
  <c r="BL3" i="6"/>
  <c r="BL5" i="6"/>
  <c r="BL7" i="6"/>
  <c r="BL9" i="6"/>
  <c r="BL11" i="6"/>
  <c r="BL13" i="6"/>
  <c r="BL15" i="6"/>
  <c r="BL17" i="6"/>
  <c r="BL25" i="6"/>
  <c r="BL27" i="6"/>
  <c r="BL29" i="6"/>
  <c r="BL33" i="6"/>
  <c r="BL35" i="6"/>
  <c r="BL37" i="6"/>
  <c r="BL39" i="6"/>
  <c r="BL59" i="6"/>
  <c r="BL61" i="6"/>
  <c r="BL63" i="6"/>
  <c r="BL65" i="6"/>
  <c r="BL67" i="6"/>
  <c r="BL69" i="6"/>
  <c r="BL77" i="6"/>
  <c r="BL79" i="6"/>
  <c r="BL81" i="6"/>
  <c r="BL85" i="6"/>
  <c r="BL87" i="6"/>
  <c r="BL89" i="6"/>
  <c r="BL91" i="6"/>
  <c r="BL93" i="6"/>
  <c r="BL101" i="6"/>
  <c r="BL103" i="6"/>
  <c r="BL105" i="6"/>
  <c r="BL107" i="6"/>
  <c r="BL111" i="6"/>
  <c r="BL113" i="6"/>
  <c r="BL115" i="6"/>
  <c r="BL117" i="6"/>
  <c r="BL119" i="6"/>
  <c r="BL121" i="6"/>
  <c r="BL123" i="6"/>
  <c r="BL127" i="6"/>
  <c r="BL129" i="6"/>
  <c r="BL131" i="6"/>
  <c r="BL133" i="6"/>
  <c r="BL135" i="6"/>
  <c r="BL137" i="6"/>
  <c r="BL141" i="6"/>
  <c r="BL145" i="6"/>
  <c r="BL147" i="6"/>
  <c r="BL149" i="6"/>
  <c r="BL151" i="6"/>
  <c r="BL153" i="6"/>
  <c r="BL155" i="6"/>
  <c r="BL157" i="6"/>
  <c r="BL163" i="6"/>
  <c r="BL165" i="6"/>
  <c r="BL167" i="6"/>
  <c r="BL169" i="6"/>
  <c r="BL171" i="6"/>
  <c r="BL173" i="6"/>
  <c r="BL181" i="6"/>
  <c r="BL183" i="6"/>
  <c r="BL185" i="6"/>
  <c r="BL187" i="6"/>
  <c r="BL189" i="6"/>
  <c r="BL191" i="6"/>
  <c r="BL193" i="6"/>
  <c r="BL195" i="6"/>
  <c r="BL199" i="6"/>
  <c r="BL201" i="6"/>
  <c r="BL203" i="6"/>
  <c r="BL205" i="6"/>
  <c r="BL207" i="6"/>
  <c r="BL209" i="6"/>
  <c r="BL211" i="6"/>
  <c r="BL215" i="6"/>
  <c r="BL217" i="6"/>
  <c r="BL219" i="6"/>
  <c r="BL221" i="6"/>
  <c r="BL223" i="6"/>
  <c r="BL225" i="6"/>
  <c r="BL227" i="6"/>
  <c r="BL235" i="6"/>
  <c r="BL237" i="6"/>
  <c r="BL239" i="6"/>
  <c r="BL241" i="6"/>
  <c r="BL243" i="6"/>
  <c r="BL277" i="6"/>
  <c r="BL279" i="6"/>
  <c r="BL281" i="6"/>
  <c r="BL283" i="6"/>
  <c r="BL289" i="6"/>
  <c r="BL291" i="6"/>
  <c r="BL293" i="6"/>
  <c r="BL295" i="6"/>
  <c r="BL4" i="6"/>
  <c r="BL6" i="6"/>
  <c r="BL8" i="6"/>
  <c r="BL10" i="6"/>
  <c r="BL12" i="6"/>
  <c r="BL14" i="6"/>
  <c r="BL16" i="6"/>
  <c r="BL26" i="6"/>
  <c r="BL28" i="6"/>
  <c r="BL30" i="6"/>
  <c r="BL32" i="6"/>
  <c r="BL34" i="6"/>
  <c r="BL36" i="6"/>
  <c r="BL38" i="6"/>
  <c r="BL58" i="6"/>
  <c r="BL60" i="6"/>
  <c r="BL62" i="6"/>
  <c r="BL64" i="6"/>
  <c r="BL66" i="6"/>
  <c r="BL68" i="6"/>
  <c r="BL70" i="6"/>
  <c r="BL76" i="6"/>
  <c r="BL78" i="6"/>
  <c r="BL80" i="6"/>
  <c r="BL82" i="6"/>
  <c r="BL84" i="6"/>
  <c r="BL86" i="6"/>
  <c r="BL88" i="6"/>
  <c r="BL90" i="6"/>
  <c r="BL92" i="6"/>
  <c r="BL94" i="6"/>
  <c r="BL98" i="6"/>
  <c r="BL102" i="6"/>
  <c r="BL104" i="6"/>
  <c r="BL106" i="6"/>
  <c r="BL108" i="6"/>
  <c r="BL110" i="6"/>
  <c r="BL112" i="6"/>
  <c r="BL114" i="6"/>
  <c r="BL116" i="6"/>
  <c r="BL118" i="6"/>
  <c r="BL120" i="6"/>
  <c r="BL122" i="6"/>
  <c r="BL124" i="6"/>
  <c r="BL128" i="6"/>
  <c r="BL130" i="6"/>
  <c r="BL132" i="6"/>
  <c r="BL134" i="6"/>
  <c r="BL136" i="6"/>
  <c r="BL138" i="6"/>
  <c r="BL146" i="6"/>
  <c r="BL148" i="6"/>
  <c r="BL150" i="6"/>
  <c r="BL152" i="6"/>
  <c r="BL154" i="6"/>
  <c r="BL156" i="6"/>
  <c r="BL164" i="6"/>
  <c r="BL166" i="6"/>
  <c r="BL168" i="6"/>
  <c r="BL170" i="6"/>
  <c r="BL172" i="6"/>
  <c r="BL174" i="6"/>
  <c r="BL180" i="6"/>
  <c r="BL182" i="6"/>
  <c r="BL184" i="6"/>
  <c r="BL186" i="6"/>
  <c r="BL188" i="6"/>
  <c r="BL190" i="6"/>
  <c r="BL192" i="6"/>
  <c r="BL194" i="6"/>
  <c r="BL198" i="6"/>
  <c r="BL200" i="6"/>
  <c r="BL202" i="6"/>
  <c r="BL204" i="6"/>
  <c r="BL206" i="6"/>
  <c r="BL208" i="6"/>
  <c r="BL210" i="6"/>
  <c r="BL214" i="6"/>
  <c r="BL216" i="6"/>
  <c r="BL218" i="6"/>
  <c r="BL220" i="6"/>
  <c r="BL222" i="6"/>
  <c r="BL224" i="6"/>
  <c r="BL226" i="6"/>
  <c r="BL228" i="6"/>
  <c r="BL234" i="6"/>
  <c r="BL236" i="6"/>
  <c r="BL238" i="6"/>
  <c r="BL240" i="6"/>
  <c r="BL242" i="6"/>
  <c r="BL244" i="6"/>
  <c r="BL276" i="6"/>
  <c r="BL278" i="6"/>
  <c r="BL280" i="6"/>
  <c r="BL282" i="6"/>
  <c r="BL284" i="6"/>
  <c r="BL288" i="6"/>
  <c r="BL290" i="6"/>
  <c r="BL292" i="6"/>
  <c r="BL294" i="6"/>
  <c r="M3" i="1" a="1"/>
  <c r="M3" i="1" s="1"/>
  <c r="T3" i="1" a="1"/>
  <c r="T3" i="1" s="1"/>
  <c r="F28" i="1" a="1"/>
  <c r="F28" i="1" s="1"/>
  <c r="M28" i="1" a="1"/>
  <c r="M28" i="1" s="1"/>
  <c r="T28" i="1" a="1"/>
  <c r="T28" i="1" s="1"/>
  <c r="F52" i="1" a="1"/>
  <c r="F52" i="1" s="1"/>
  <c r="F80" i="1" a="1"/>
  <c r="F80" i="1" s="1"/>
  <c r="M80" i="1" a="1"/>
  <c r="M80" i="1" s="1"/>
  <c r="D6" i="1" a="1"/>
  <c r="D6" i="1" s="1"/>
  <c r="K6" i="1" a="1"/>
  <c r="K6" i="1" s="1"/>
  <c r="R6" i="1" a="1"/>
  <c r="R6" i="1" s="1"/>
  <c r="D31" i="1" a="1"/>
  <c r="D31" i="1" s="1"/>
  <c r="K31" i="1" a="1"/>
  <c r="K31" i="1" s="1"/>
  <c r="R31" i="1" a="1"/>
  <c r="R31" i="1" s="1"/>
  <c r="D55" i="1" a="1"/>
  <c r="D55" i="1" s="1"/>
  <c r="K55" i="1" a="1"/>
  <c r="K55" i="1" s="1"/>
  <c r="D77" i="1" a="1"/>
  <c r="D77" i="1" s="1"/>
  <c r="K80" i="1" a="1"/>
  <c r="K80" i="1" s="1"/>
  <c r="K24" i="1" a="1"/>
  <c r="K24" i="1" s="1"/>
  <c r="BF2" i="6"/>
  <c r="BG586" i="6"/>
  <c r="BL581" i="6"/>
  <c r="BE581" i="6"/>
  <c r="BG580" i="6"/>
  <c r="BL579" i="6"/>
  <c r="BE579" i="6"/>
  <c r="BG578" i="6"/>
  <c r="BL577" i="6"/>
  <c r="BE577" i="6"/>
  <c r="BG576" i="6"/>
  <c r="BL575" i="6"/>
  <c r="BE575" i="6"/>
  <c r="BG572" i="6"/>
  <c r="BL571" i="6"/>
  <c r="BE571" i="6"/>
  <c r="BG570" i="6"/>
  <c r="BL569" i="6"/>
  <c r="BE569" i="6"/>
  <c r="BG568" i="6"/>
  <c r="BL567" i="6"/>
  <c r="BE567" i="6"/>
  <c r="BG566" i="6"/>
  <c r="BG542" i="6"/>
  <c r="BL541" i="6"/>
  <c r="BE541" i="6"/>
  <c r="BG540" i="6"/>
  <c r="BL539" i="6"/>
  <c r="BE539" i="6"/>
  <c r="BG538" i="6"/>
  <c r="BL537" i="6"/>
  <c r="BE537" i="6"/>
  <c r="BG536" i="6"/>
  <c r="BG466" i="6"/>
  <c r="BL465" i="6"/>
  <c r="BE465" i="6"/>
  <c r="BG464" i="6"/>
  <c r="BL463" i="6"/>
  <c r="BE463" i="6"/>
  <c r="BG462" i="6"/>
  <c r="BL461" i="6"/>
  <c r="BE461" i="6"/>
  <c r="BG460" i="6"/>
  <c r="BL459" i="6"/>
  <c r="BE459" i="6"/>
  <c r="BG458" i="6"/>
  <c r="BL457" i="6"/>
  <c r="BE457" i="6"/>
  <c r="BL453" i="6"/>
  <c r="BE453" i="6"/>
  <c r="BG452" i="6"/>
  <c r="BL451" i="6"/>
  <c r="BE451" i="6"/>
  <c r="BG450" i="6"/>
  <c r="BL449" i="6"/>
  <c r="BE449" i="6"/>
  <c r="BG448" i="6"/>
  <c r="BL447" i="6"/>
  <c r="BE447" i="6"/>
  <c r="BG446" i="6"/>
  <c r="BG442" i="6"/>
  <c r="BL439" i="6"/>
  <c r="BE439" i="6"/>
  <c r="BG438" i="6"/>
  <c r="BL437" i="6"/>
  <c r="BE437" i="6"/>
  <c r="BG436" i="6"/>
  <c r="BL435" i="6"/>
  <c r="BE435" i="6"/>
  <c r="BG434" i="6"/>
  <c r="BL433" i="6"/>
  <c r="BE433" i="6"/>
  <c r="BG432" i="6"/>
  <c r="BL431" i="6"/>
  <c r="BE431" i="6"/>
  <c r="BG430" i="6"/>
  <c r="BL425" i="6"/>
  <c r="BE425" i="6"/>
  <c r="BG424" i="6"/>
  <c r="BL423" i="6"/>
  <c r="BE423" i="6"/>
  <c r="BG422" i="6"/>
  <c r="BL421" i="6"/>
  <c r="BE421" i="6"/>
  <c r="BG420" i="6"/>
  <c r="BL419" i="6"/>
  <c r="BE419" i="6"/>
  <c r="BG418" i="6"/>
  <c r="BL417" i="6"/>
  <c r="BE417" i="6"/>
  <c r="BR5" i="6"/>
  <c r="BR9" i="6"/>
  <c r="BR13" i="6"/>
  <c r="BR17" i="6"/>
  <c r="BR27" i="6"/>
  <c r="BR33" i="6"/>
  <c r="BR37" i="6"/>
  <c r="BR61" i="6"/>
  <c r="BR65" i="6"/>
  <c r="BR69" i="6"/>
  <c r="BR79" i="6"/>
  <c r="BR85" i="6"/>
  <c r="BR89" i="6"/>
  <c r="BR93" i="6"/>
  <c r="BR103" i="6"/>
  <c r="BR107" i="6"/>
  <c r="BR113" i="6"/>
  <c r="BR117" i="6"/>
  <c r="BR121" i="6"/>
  <c r="BR129" i="6"/>
  <c r="BR133" i="6"/>
  <c r="BR137" i="6"/>
  <c r="BR141" i="6"/>
  <c r="BR147" i="6"/>
  <c r="BR151" i="6"/>
  <c r="BR155" i="6"/>
  <c r="BR165" i="6"/>
  <c r="BR169" i="6"/>
  <c r="BR173" i="6"/>
  <c r="BR183" i="6"/>
  <c r="BR187" i="6"/>
  <c r="BR191" i="6"/>
  <c r="BR195" i="6"/>
  <c r="BR199" i="6"/>
  <c r="BR203" i="6"/>
  <c r="BR207" i="6"/>
  <c r="BR211" i="6"/>
  <c r="BR215" i="6"/>
  <c r="BR219" i="6"/>
  <c r="BR223" i="6"/>
  <c r="BR227" i="6"/>
  <c r="BR237" i="6"/>
  <c r="BR241" i="6"/>
  <c r="BR279" i="6"/>
  <c r="BR283" i="6"/>
  <c r="BR289" i="6"/>
  <c r="BR293" i="6"/>
  <c r="BR417" i="6"/>
  <c r="BR421" i="6"/>
  <c r="BR425" i="6"/>
  <c r="BR433" i="6"/>
  <c r="BR437" i="6"/>
  <c r="BR447" i="6"/>
  <c r="BR451" i="6"/>
  <c r="BR457" i="6"/>
  <c r="BR461" i="6"/>
  <c r="BR465" i="6"/>
  <c r="BR539" i="6"/>
  <c r="BR569" i="6"/>
  <c r="BR581" i="6"/>
  <c r="BR2" i="6"/>
  <c r="BR181" i="6"/>
  <c r="BR209" i="6"/>
  <c r="BR217" i="6"/>
  <c r="BR243" i="6"/>
  <c r="BR291" i="6"/>
  <c r="BR439" i="6"/>
  <c r="BR459" i="6"/>
  <c r="BR537" i="6"/>
  <c r="BR567" i="6"/>
  <c r="BR571" i="6"/>
  <c r="BR4" i="6"/>
  <c r="BR8" i="6"/>
  <c r="BR12" i="6"/>
  <c r="BR16" i="6"/>
  <c r="BR26" i="6"/>
  <c r="BR30" i="6"/>
  <c r="BR32" i="6"/>
  <c r="BR36" i="6"/>
  <c r="BR60" i="6"/>
  <c r="BR64" i="6"/>
  <c r="BR68" i="6"/>
  <c r="BR78" i="6"/>
  <c r="BR82" i="6"/>
  <c r="BR84" i="6"/>
  <c r="BR88" i="6"/>
  <c r="BR92" i="6"/>
  <c r="BR98" i="6"/>
  <c r="BR102" i="6"/>
  <c r="BR106" i="6"/>
  <c r="BR112" i="6"/>
  <c r="BR116" i="6"/>
  <c r="BR120" i="6"/>
  <c r="BR124" i="6"/>
  <c r="BR128" i="6"/>
  <c r="BR132" i="6"/>
  <c r="BR136" i="6"/>
  <c r="BR146" i="6"/>
  <c r="BR150" i="6"/>
  <c r="BR154" i="6"/>
  <c r="BR164" i="6"/>
  <c r="BR168" i="6"/>
  <c r="BR172" i="6"/>
  <c r="BR182" i="6"/>
  <c r="BR186" i="6"/>
  <c r="BR190" i="6"/>
  <c r="BR194" i="6"/>
  <c r="BR198" i="6"/>
  <c r="BR202" i="6"/>
  <c r="BR206" i="6"/>
  <c r="BR210" i="6"/>
  <c r="BR214" i="6"/>
  <c r="BR218" i="6"/>
  <c r="BR222" i="6"/>
  <c r="BR226" i="6"/>
  <c r="BR236" i="6"/>
  <c r="BR240" i="6"/>
  <c r="BR244" i="6"/>
  <c r="BR278" i="6"/>
  <c r="BR282" i="6"/>
  <c r="BR288" i="6"/>
  <c r="BR292" i="6"/>
  <c r="BR416" i="6"/>
  <c r="BR420" i="6"/>
  <c r="BR424" i="6"/>
  <c r="BR432" i="6"/>
  <c r="BR436" i="6"/>
  <c r="BR446" i="6"/>
  <c r="BR450" i="6"/>
  <c r="BR460" i="6"/>
  <c r="BR464" i="6"/>
  <c r="BR538" i="6"/>
  <c r="BR542" i="6"/>
  <c r="BR568" i="6"/>
  <c r="BR572" i="6"/>
  <c r="BR576" i="6"/>
  <c r="BR580" i="6"/>
  <c r="BR3" i="6"/>
  <c r="BR7" i="6"/>
  <c r="BR11" i="6"/>
  <c r="BR15" i="6"/>
  <c r="BR39" i="6"/>
  <c r="BR63" i="6"/>
  <c r="BR81" i="6"/>
  <c r="BR87" i="6"/>
  <c r="BR101" i="6"/>
  <c r="BR115" i="6"/>
  <c r="BR127" i="6"/>
  <c r="BR131" i="6"/>
  <c r="BR167" i="6"/>
  <c r="BR239" i="6"/>
  <c r="BR281" i="6"/>
  <c r="BR435" i="6"/>
  <c r="BR541" i="6"/>
  <c r="BR25" i="6"/>
  <c r="BR29" i="6"/>
  <c r="BR35" i="6"/>
  <c r="BR59" i="6"/>
  <c r="BR67" i="6"/>
  <c r="BR77" i="6"/>
  <c r="BR91" i="6"/>
  <c r="BR105" i="6"/>
  <c r="BR111" i="6"/>
  <c r="BR119" i="6"/>
  <c r="BR123" i="6"/>
  <c r="BR135" i="6"/>
  <c r="BR145" i="6"/>
  <c r="BR171" i="6"/>
  <c r="BR185" i="6"/>
  <c r="BR189" i="6"/>
  <c r="BR201" i="6"/>
  <c r="BR419" i="6"/>
  <c r="BR431" i="6"/>
  <c r="BR449" i="6"/>
  <c r="BR463" i="6"/>
  <c r="BR575" i="6"/>
  <c r="BR579" i="6"/>
  <c r="BR6" i="6"/>
  <c r="BR10" i="6"/>
  <c r="BR14" i="6"/>
  <c r="BR28" i="6"/>
  <c r="BR34" i="6"/>
  <c r="BR38" i="6"/>
  <c r="BR58" i="6"/>
  <c r="BR62" i="6"/>
  <c r="BR66" i="6"/>
  <c r="BR70" i="6"/>
  <c r="BR76" i="6"/>
  <c r="BR80" i="6"/>
  <c r="BR86" i="6"/>
  <c r="BR90" i="6"/>
  <c r="BR94" i="6"/>
  <c r="BR104" i="6"/>
  <c r="BR108" i="6"/>
  <c r="BR110" i="6"/>
  <c r="BR114" i="6"/>
  <c r="BR118" i="6"/>
  <c r="BR122" i="6"/>
  <c r="BR130" i="6"/>
  <c r="BR134" i="6"/>
  <c r="BR138" i="6"/>
  <c r="BR148" i="6"/>
  <c r="BR152" i="6"/>
  <c r="BR156" i="6"/>
  <c r="BR166" i="6"/>
  <c r="BR170" i="6"/>
  <c r="BR174" i="6"/>
  <c r="BR180" i="6"/>
  <c r="BR184" i="6"/>
  <c r="BR188" i="6"/>
  <c r="BR192" i="6"/>
  <c r="BR200" i="6"/>
  <c r="BR204" i="6"/>
  <c r="BR208" i="6"/>
  <c r="BR216" i="6"/>
  <c r="BR220" i="6"/>
  <c r="BR224" i="6"/>
  <c r="BR228" i="6"/>
  <c r="BR234" i="6"/>
  <c r="BR238" i="6"/>
  <c r="BR242" i="6"/>
  <c r="BR276" i="6"/>
  <c r="BR280" i="6"/>
  <c r="BR284" i="6"/>
  <c r="BR290" i="6"/>
  <c r="BR294" i="6"/>
  <c r="BR418" i="6"/>
  <c r="BR422" i="6"/>
  <c r="BR430" i="6"/>
  <c r="BR434" i="6"/>
  <c r="BR438" i="6"/>
  <c r="BR442" i="6"/>
  <c r="BR448" i="6"/>
  <c r="BR452" i="6"/>
  <c r="BR458" i="6"/>
  <c r="BR462" i="6"/>
  <c r="BR466" i="6"/>
  <c r="BR536" i="6"/>
  <c r="BR540" i="6"/>
  <c r="BR566" i="6"/>
  <c r="BR570" i="6"/>
  <c r="BR578" i="6"/>
  <c r="BR586" i="6"/>
  <c r="BR577" i="6"/>
  <c r="BR149" i="6"/>
  <c r="BR153" i="6"/>
  <c r="BR157" i="6"/>
  <c r="BR163" i="6"/>
  <c r="BR193" i="6"/>
  <c r="BR205" i="6"/>
  <c r="BR221" i="6"/>
  <c r="BR225" i="6"/>
  <c r="BR235" i="6"/>
  <c r="BR277" i="6"/>
  <c r="BR295" i="6"/>
  <c r="BR423" i="6"/>
  <c r="BR453" i="6"/>
  <c r="BP16" i="6"/>
  <c r="BP14" i="6"/>
  <c r="BP12" i="6"/>
  <c r="BP10" i="6"/>
  <c r="BP8" i="6"/>
  <c r="BP6" i="6"/>
  <c r="BP4" i="6"/>
  <c r="BQ586" i="6"/>
  <c r="BQ580" i="6"/>
  <c r="BQ578" i="6"/>
  <c r="BQ576" i="6"/>
  <c r="BQ572" i="6"/>
  <c r="BQ570" i="6"/>
  <c r="BQ568" i="6"/>
  <c r="BQ566" i="6"/>
  <c r="BQ542" i="6"/>
  <c r="BQ540" i="6"/>
  <c r="BQ538" i="6"/>
  <c r="BQ536" i="6"/>
  <c r="BQ466" i="6"/>
  <c r="BQ464" i="6"/>
  <c r="BQ462" i="6"/>
  <c r="BQ460" i="6"/>
  <c r="BQ458" i="6"/>
  <c r="BQ452" i="6"/>
  <c r="BQ450" i="6"/>
  <c r="BQ448" i="6"/>
  <c r="BQ446" i="6"/>
  <c r="BQ442" i="6"/>
  <c r="BQ438" i="6"/>
  <c r="BQ436" i="6"/>
  <c r="BQ434" i="6"/>
  <c r="BQ432" i="6"/>
  <c r="BQ430" i="6"/>
  <c r="BQ424" i="6"/>
  <c r="BQ422" i="6"/>
  <c r="BQ420" i="6"/>
  <c r="BQ418" i="6"/>
  <c r="BQ416" i="6"/>
  <c r="BQ294" i="6"/>
  <c r="BQ292" i="6"/>
  <c r="BQ290" i="6"/>
  <c r="BQ288" i="6"/>
  <c r="BQ284" i="6"/>
  <c r="BQ282" i="6"/>
  <c r="BQ280" i="6"/>
  <c r="BQ278" i="6"/>
  <c r="BQ276" i="6"/>
  <c r="BQ244" i="6"/>
  <c r="BQ242" i="6"/>
  <c r="BQ240" i="6"/>
  <c r="BQ238" i="6"/>
  <c r="BQ236" i="6"/>
  <c r="BQ234" i="6"/>
  <c r="BQ228" i="6"/>
  <c r="BQ226" i="6"/>
  <c r="BQ224" i="6"/>
  <c r="BQ222" i="6"/>
  <c r="BQ220" i="6"/>
  <c r="BQ218" i="6"/>
  <c r="BQ216" i="6"/>
  <c r="BQ214" i="6"/>
  <c r="BQ210" i="6"/>
  <c r="BQ208" i="6"/>
  <c r="BQ206" i="6"/>
  <c r="BQ204" i="6"/>
  <c r="BQ202" i="6"/>
  <c r="BQ200" i="6"/>
  <c r="BQ198" i="6"/>
  <c r="BQ194" i="6"/>
  <c r="BQ192" i="6"/>
  <c r="BQ190" i="6"/>
  <c r="BQ188" i="6"/>
  <c r="BQ186" i="6"/>
  <c r="BQ184" i="6"/>
  <c r="BQ182" i="6"/>
  <c r="BQ180" i="6"/>
  <c r="BQ174" i="6"/>
  <c r="BQ172" i="6"/>
  <c r="BQ170" i="6"/>
  <c r="BQ168" i="6"/>
  <c r="BQ166" i="6"/>
  <c r="BQ164" i="6"/>
  <c r="BQ156" i="6"/>
  <c r="BQ154" i="6"/>
  <c r="BQ152" i="6"/>
  <c r="BQ150" i="6"/>
  <c r="BQ148" i="6"/>
  <c r="BQ146" i="6"/>
  <c r="BQ138" i="6"/>
  <c r="BQ136" i="6"/>
  <c r="BQ134" i="6"/>
  <c r="BQ132" i="6"/>
  <c r="BQ130" i="6"/>
  <c r="BQ128" i="6"/>
  <c r="BQ124" i="6"/>
  <c r="BQ122" i="6"/>
  <c r="BQ120" i="6"/>
  <c r="BQ118" i="6"/>
  <c r="BQ116" i="6"/>
  <c r="BQ114" i="6"/>
  <c r="BQ112" i="6"/>
  <c r="BQ110" i="6"/>
  <c r="BQ108" i="6"/>
  <c r="BQ106" i="6"/>
  <c r="BQ104" i="6"/>
  <c r="BQ102" i="6"/>
  <c r="BQ98" i="6"/>
  <c r="BQ94" i="6"/>
  <c r="BQ92" i="6"/>
  <c r="BQ90" i="6"/>
  <c r="BQ88" i="6"/>
  <c r="BQ86" i="6"/>
  <c r="BQ84" i="6"/>
  <c r="BQ82" i="6"/>
  <c r="BQ80" i="6"/>
  <c r="BQ78" i="6"/>
  <c r="BQ76" i="6"/>
  <c r="BQ70" i="6"/>
  <c r="BQ68" i="6"/>
  <c r="BQ66" i="6"/>
  <c r="BQ64" i="6"/>
  <c r="BQ62" i="6"/>
  <c r="BQ60" i="6"/>
  <c r="BQ58" i="6"/>
  <c r="BP38" i="6"/>
  <c r="D24" i="3" a="1"/>
  <c r="D24" i="3" s="1"/>
  <c r="BO5" i="6"/>
  <c r="BO9" i="6"/>
  <c r="BO13" i="6"/>
  <c r="BO17" i="6"/>
  <c r="BO25" i="6"/>
  <c r="BO29" i="6"/>
  <c r="BO33" i="6"/>
  <c r="BO37" i="6"/>
  <c r="BO61" i="6"/>
  <c r="BO65" i="6"/>
  <c r="BO69" i="6"/>
  <c r="BO77" i="6"/>
  <c r="BO81" i="6"/>
  <c r="BO85" i="6"/>
  <c r="BO89" i="6"/>
  <c r="BO93" i="6"/>
  <c r="BO101" i="6"/>
  <c r="BO105" i="6"/>
  <c r="BO113" i="6"/>
  <c r="BO117" i="6"/>
  <c r="BO121" i="6"/>
  <c r="BO129" i="6"/>
  <c r="BO133" i="6"/>
  <c r="BO137" i="6"/>
  <c r="BO141" i="6"/>
  <c r="BO145" i="6"/>
  <c r="BO149" i="6"/>
  <c r="BO153" i="6"/>
  <c r="BO157" i="6"/>
  <c r="BO165" i="6"/>
  <c r="BO169" i="6"/>
  <c r="BO173" i="6"/>
  <c r="BO181" i="6"/>
  <c r="BO185" i="6"/>
  <c r="BO189" i="6"/>
  <c r="BO193" i="6"/>
  <c r="BO201" i="6"/>
  <c r="BO205" i="6"/>
  <c r="BO209" i="6"/>
  <c r="BO217" i="6"/>
  <c r="BO221" i="6"/>
  <c r="BO225" i="6"/>
  <c r="BO237" i="6"/>
  <c r="BO241" i="6"/>
  <c r="BO277" i="6"/>
  <c r="BO281" i="6"/>
  <c r="BO289" i="6"/>
  <c r="BO293" i="6"/>
  <c r="BO417" i="6"/>
  <c r="BO421" i="6"/>
  <c r="BO425" i="6"/>
  <c r="BO433" i="6"/>
  <c r="BO437" i="6"/>
  <c r="BO449" i="6"/>
  <c r="BO453" i="6"/>
  <c r="BO457" i="6"/>
  <c r="BO461" i="6"/>
  <c r="BO465" i="6"/>
  <c r="BO537" i="6"/>
  <c r="BO541" i="6"/>
  <c r="BO569" i="6"/>
  <c r="BO577" i="6"/>
  <c r="BO581" i="6"/>
  <c r="D3" i="3" a="1"/>
  <c r="D3" i="3" s="1"/>
  <c r="BO6" i="6"/>
  <c r="BO10" i="6"/>
  <c r="BO14" i="6"/>
  <c r="BO26" i="6"/>
  <c r="BO30" i="6"/>
  <c r="BO34" i="6"/>
  <c r="BO38" i="6"/>
  <c r="BO58" i="6"/>
  <c r="BO62" i="6"/>
  <c r="BO66" i="6"/>
  <c r="BO70" i="6"/>
  <c r="BO78" i="6"/>
  <c r="BO82" i="6"/>
  <c r="BO86" i="6"/>
  <c r="BO90" i="6"/>
  <c r="BO94" i="6"/>
  <c r="BO98" i="6"/>
  <c r="BO102" i="6"/>
  <c r="BO106" i="6"/>
  <c r="BO110" i="6"/>
  <c r="BO114" i="6"/>
  <c r="BO118" i="6"/>
  <c r="BO122" i="6"/>
  <c r="BO130" i="6"/>
  <c r="BO134" i="6"/>
  <c r="BO138" i="6"/>
  <c r="BO146" i="6"/>
  <c r="BO150" i="6"/>
  <c r="BO154" i="6"/>
  <c r="BO166" i="6"/>
  <c r="BO170" i="6"/>
  <c r="BO174" i="6"/>
  <c r="BO182" i="6"/>
  <c r="BO186" i="6"/>
  <c r="BO190" i="6"/>
  <c r="BO194" i="6"/>
  <c r="BO198" i="6"/>
  <c r="BO202" i="6"/>
  <c r="BO206" i="6"/>
  <c r="BO210" i="6"/>
  <c r="BO214" i="6"/>
  <c r="BO218" i="6"/>
  <c r="BO222" i="6"/>
  <c r="BO226" i="6"/>
  <c r="BO234" i="6"/>
  <c r="BO238" i="6"/>
  <c r="BO242" i="6"/>
  <c r="BO278" i="6"/>
  <c r="BO282" i="6"/>
  <c r="BO290" i="6"/>
  <c r="BO294" i="6"/>
  <c r="BO418" i="6"/>
  <c r="BO422" i="6"/>
  <c r="BO430" i="6"/>
  <c r="BO434" i="6"/>
  <c r="BO438" i="6"/>
  <c r="BO442" i="6"/>
  <c r="BO446" i="6"/>
  <c r="BO450" i="6"/>
  <c r="BO458" i="6"/>
  <c r="BO462" i="6"/>
  <c r="BO466" i="6"/>
  <c r="BO538" i="6"/>
  <c r="BO542" i="6"/>
  <c r="BO566" i="6"/>
  <c r="BO570" i="6"/>
  <c r="BO578" i="6"/>
  <c r="BO586" i="6"/>
  <c r="BO3" i="6"/>
  <c r="BO7" i="6"/>
  <c r="BO11" i="6"/>
  <c r="BO15" i="6"/>
  <c r="BO27" i="6"/>
  <c r="BO35" i="6"/>
  <c r="BO39" i="6"/>
  <c r="BO59" i="6"/>
  <c r="BO63" i="6"/>
  <c r="BO67" i="6"/>
  <c r="BO79" i="6"/>
  <c r="BO87" i="6"/>
  <c r="BO91" i="6"/>
  <c r="BO103" i="6"/>
  <c r="BO107" i="6"/>
  <c r="BO111" i="6"/>
  <c r="BO115" i="6"/>
  <c r="BO119" i="6"/>
  <c r="BO123" i="6"/>
  <c r="BO127" i="6"/>
  <c r="BO131" i="6"/>
  <c r="BO135" i="6"/>
  <c r="BO147" i="6"/>
  <c r="BO151" i="6"/>
  <c r="BO155" i="6"/>
  <c r="BO163" i="6"/>
  <c r="BO167" i="6"/>
  <c r="BO171" i="6"/>
  <c r="BO183" i="6"/>
  <c r="BO187" i="6"/>
  <c r="BO191" i="6"/>
  <c r="BO195" i="6"/>
  <c r="BO199" i="6"/>
  <c r="BO203" i="6"/>
  <c r="BO207" i="6"/>
  <c r="BO211" i="6"/>
  <c r="BO215" i="6"/>
  <c r="BO219" i="6"/>
  <c r="BO223" i="6"/>
  <c r="BO227" i="6"/>
  <c r="BO235" i="6"/>
  <c r="BO239" i="6"/>
  <c r="BO243" i="6"/>
  <c r="BO279" i="6"/>
  <c r="BO283" i="6"/>
  <c r="BO291" i="6"/>
  <c r="BO295" i="6"/>
  <c r="BO419" i="6"/>
  <c r="BO423" i="6"/>
  <c r="BO431" i="6"/>
  <c r="BO435" i="6"/>
  <c r="BO439" i="6"/>
  <c r="BO447" i="6"/>
  <c r="BO451" i="6"/>
  <c r="BO459" i="6"/>
  <c r="BO463" i="6"/>
  <c r="BO539" i="6"/>
  <c r="BO567" i="6"/>
  <c r="BO571" i="6"/>
  <c r="BO575" i="6"/>
  <c r="BO579" i="6"/>
  <c r="BO4" i="6"/>
  <c r="BO8" i="6"/>
  <c r="BO12" i="6"/>
  <c r="BO16" i="6"/>
  <c r="BO28" i="6"/>
  <c r="BO32" i="6"/>
  <c r="BO36" i="6"/>
  <c r="BO60" i="6"/>
  <c r="BO64" i="6"/>
  <c r="BO68" i="6"/>
  <c r="BO76" i="6"/>
  <c r="BO80" i="6"/>
  <c r="BO84" i="6"/>
  <c r="BO88" i="6"/>
  <c r="BO92" i="6"/>
  <c r="BO104" i="6"/>
  <c r="BO108" i="6"/>
  <c r="BO112" i="6"/>
  <c r="BO116" i="6"/>
  <c r="BO120" i="6"/>
  <c r="BO124" i="6"/>
  <c r="BO128" i="6"/>
  <c r="BO132" i="6"/>
  <c r="BO136" i="6"/>
  <c r="BO148" i="6"/>
  <c r="BO152" i="6"/>
  <c r="BO156" i="6"/>
  <c r="BO164" i="6"/>
  <c r="BO168" i="6"/>
  <c r="BO172" i="6"/>
  <c r="BO180" i="6"/>
  <c r="BO184" i="6"/>
  <c r="BO188" i="6"/>
  <c r="BO192" i="6"/>
  <c r="BO200" i="6"/>
  <c r="BO204" i="6"/>
  <c r="BO208" i="6"/>
  <c r="BO216" i="6"/>
  <c r="BO220" i="6"/>
  <c r="BO224" i="6"/>
  <c r="BO228" i="6"/>
  <c r="BO236" i="6"/>
  <c r="BO240" i="6"/>
  <c r="BO244" i="6"/>
  <c r="BO276" i="6"/>
  <c r="BO280" i="6"/>
  <c r="BO284" i="6"/>
  <c r="BO288" i="6"/>
  <c r="BO292" i="6"/>
  <c r="BO416" i="6"/>
  <c r="BO420" i="6"/>
  <c r="BO424" i="6"/>
  <c r="BO432" i="6"/>
  <c r="BO436" i="6"/>
  <c r="BO448" i="6"/>
  <c r="BO452" i="6"/>
  <c r="BO460" i="6"/>
  <c r="BO464" i="6"/>
  <c r="BO536" i="6"/>
  <c r="BO540" i="6"/>
  <c r="BO568" i="6"/>
  <c r="BO572" i="6"/>
  <c r="BO576" i="6"/>
  <c r="BO580" i="6"/>
  <c r="BS6" i="6"/>
  <c r="BS10" i="6"/>
  <c r="BS14" i="6"/>
  <c r="BS28" i="6"/>
  <c r="BS34" i="6"/>
  <c r="BS38" i="6"/>
  <c r="BS58" i="6"/>
  <c r="BS62" i="6"/>
  <c r="BS66" i="6"/>
  <c r="BS70" i="6"/>
  <c r="BS76" i="6"/>
  <c r="BS80" i="6"/>
  <c r="BS86" i="6"/>
  <c r="BS90" i="6"/>
  <c r="BS94" i="6"/>
  <c r="BS104" i="6"/>
  <c r="BS108" i="6"/>
  <c r="BS110" i="6"/>
  <c r="BS114" i="6"/>
  <c r="BS118" i="6"/>
  <c r="BS122" i="6"/>
  <c r="BS130" i="6"/>
  <c r="BS134" i="6"/>
  <c r="BS138" i="6"/>
  <c r="BS148" i="6"/>
  <c r="BS152" i="6"/>
  <c r="BS156" i="6"/>
  <c r="BS166" i="6"/>
  <c r="BS170" i="6"/>
  <c r="BS174" i="6"/>
  <c r="BS180" i="6"/>
  <c r="BS184" i="6"/>
  <c r="BS188" i="6"/>
  <c r="BS192" i="6"/>
  <c r="BS200" i="6"/>
  <c r="BS204" i="6"/>
  <c r="BS208" i="6"/>
  <c r="BS216" i="6"/>
  <c r="BS220" i="6"/>
  <c r="BS224" i="6"/>
  <c r="BS228" i="6"/>
  <c r="BS234" i="6"/>
  <c r="BS238" i="6"/>
  <c r="BS242" i="6"/>
  <c r="BS276" i="6"/>
  <c r="BS280" i="6"/>
  <c r="BS284" i="6"/>
  <c r="BS290" i="6"/>
  <c r="BS294" i="6"/>
  <c r="BS418" i="6"/>
  <c r="BS422" i="6"/>
  <c r="BS430" i="6"/>
  <c r="BS434" i="6"/>
  <c r="BS438" i="6"/>
  <c r="BS442" i="6"/>
  <c r="BS448" i="6"/>
  <c r="BS452" i="6"/>
  <c r="BS458" i="6"/>
  <c r="BS462" i="6"/>
  <c r="BS466" i="6"/>
  <c r="BS536" i="6"/>
  <c r="BS566" i="6"/>
  <c r="BS578" i="6"/>
  <c r="BS154" i="6"/>
  <c r="BS164" i="6"/>
  <c r="BS186" i="6"/>
  <c r="BS198" i="6"/>
  <c r="BS222" i="6"/>
  <c r="BS420" i="6"/>
  <c r="BS450" i="6"/>
  <c r="BS542" i="6"/>
  <c r="BS5" i="6"/>
  <c r="BS9" i="6"/>
  <c r="BS13" i="6"/>
  <c r="BS17" i="6"/>
  <c r="BS27" i="6"/>
  <c r="BS33" i="6"/>
  <c r="BS37" i="6"/>
  <c r="BS61" i="6"/>
  <c r="BS65" i="6"/>
  <c r="BS69" i="6"/>
  <c r="BS79" i="6"/>
  <c r="BS85" i="6"/>
  <c r="BS89" i="6"/>
  <c r="BS93" i="6"/>
  <c r="BS103" i="6"/>
  <c r="BS107" i="6"/>
  <c r="BS113" i="6"/>
  <c r="BS117" i="6"/>
  <c r="BS121" i="6"/>
  <c r="BS129" i="6"/>
  <c r="BS133" i="6"/>
  <c r="BS137" i="6"/>
  <c r="BS141" i="6"/>
  <c r="BS147" i="6"/>
  <c r="BS151" i="6"/>
  <c r="BS155" i="6"/>
  <c r="BS165" i="6"/>
  <c r="BS169" i="6"/>
  <c r="BS173" i="6"/>
  <c r="BS183" i="6"/>
  <c r="BS187" i="6"/>
  <c r="BS191" i="6"/>
  <c r="BS195" i="6"/>
  <c r="BS199" i="6"/>
  <c r="BS203" i="6"/>
  <c r="BS207" i="6"/>
  <c r="BS211" i="6"/>
  <c r="BS215" i="6"/>
  <c r="BS219" i="6"/>
  <c r="BS223" i="6"/>
  <c r="BS227" i="6"/>
  <c r="BS237" i="6"/>
  <c r="BS241" i="6"/>
  <c r="BS279" i="6"/>
  <c r="BS283" i="6"/>
  <c r="BS289" i="6"/>
  <c r="BS293" i="6"/>
  <c r="BS417" i="6"/>
  <c r="BS421" i="6"/>
  <c r="BS425" i="6"/>
  <c r="BS433" i="6"/>
  <c r="BS437" i="6"/>
  <c r="BS447" i="6"/>
  <c r="BS451" i="6"/>
  <c r="BS457" i="6"/>
  <c r="BS461" i="6"/>
  <c r="BS465" i="6"/>
  <c r="BS539" i="6"/>
  <c r="BS569" i="6"/>
  <c r="BS577" i="6"/>
  <c r="BS581" i="6"/>
  <c r="BS4" i="6"/>
  <c r="BS8" i="6"/>
  <c r="BS12" i="6"/>
  <c r="BS16" i="6"/>
  <c r="BS26" i="6"/>
  <c r="BS30" i="6"/>
  <c r="BS36" i="6"/>
  <c r="BS60" i="6"/>
  <c r="BS68" i="6"/>
  <c r="BS78" i="6"/>
  <c r="BS84" i="6"/>
  <c r="BS92" i="6"/>
  <c r="BS106" i="6"/>
  <c r="BS112" i="6"/>
  <c r="BS120" i="6"/>
  <c r="BS124" i="6"/>
  <c r="BS136" i="6"/>
  <c r="BS146" i="6"/>
  <c r="BS150" i="6"/>
  <c r="BS172" i="6"/>
  <c r="BS190" i="6"/>
  <c r="BS202" i="6"/>
  <c r="BS214" i="6"/>
  <c r="BS226" i="6"/>
  <c r="BS244" i="6"/>
  <c r="BS292" i="6"/>
  <c r="BS416" i="6"/>
  <c r="BS446" i="6"/>
  <c r="BS460" i="6"/>
  <c r="BS464" i="6"/>
  <c r="BS576" i="6"/>
  <c r="BS580" i="6"/>
  <c r="BS32" i="6"/>
  <c r="BS64" i="6"/>
  <c r="BS82" i="6"/>
  <c r="BS88" i="6"/>
  <c r="BS98" i="6"/>
  <c r="BS102" i="6"/>
  <c r="BS116" i="6"/>
  <c r="BS194" i="6"/>
  <c r="BS206" i="6"/>
  <c r="BS218" i="6"/>
  <c r="BS236" i="6"/>
  <c r="BS278" i="6"/>
  <c r="BS288" i="6"/>
  <c r="BS424" i="6"/>
  <c r="BS436" i="6"/>
  <c r="BS568" i="6"/>
  <c r="BS572" i="6"/>
  <c r="BS3" i="6"/>
  <c r="BS7" i="6"/>
  <c r="BS11" i="6"/>
  <c r="BS15" i="6"/>
  <c r="BS25" i="6"/>
  <c r="BS29" i="6"/>
  <c r="BS35" i="6"/>
  <c r="BS39" i="6"/>
  <c r="BS59" i="6"/>
  <c r="BS63" i="6"/>
  <c r="BS67" i="6"/>
  <c r="BS77" i="6"/>
  <c r="BS81" i="6"/>
  <c r="BS87" i="6"/>
  <c r="BS91" i="6"/>
  <c r="BS101" i="6"/>
  <c r="BS105" i="6"/>
  <c r="BS111" i="6"/>
  <c r="BS115" i="6"/>
  <c r="BS119" i="6"/>
  <c r="BS123" i="6"/>
  <c r="BS127" i="6"/>
  <c r="BS131" i="6"/>
  <c r="BS135" i="6"/>
  <c r="BS145" i="6"/>
  <c r="BS149" i="6"/>
  <c r="BS153" i="6"/>
  <c r="BS157" i="6"/>
  <c r="BS163" i="6"/>
  <c r="BS167" i="6"/>
  <c r="BS171" i="6"/>
  <c r="BS181" i="6"/>
  <c r="BS185" i="6"/>
  <c r="BS189" i="6"/>
  <c r="BS193" i="6"/>
  <c r="BS201" i="6"/>
  <c r="BS205" i="6"/>
  <c r="BS209" i="6"/>
  <c r="BS217" i="6"/>
  <c r="BS221" i="6"/>
  <c r="BS225" i="6"/>
  <c r="BS235" i="6"/>
  <c r="BS239" i="6"/>
  <c r="BS243" i="6"/>
  <c r="BS277" i="6"/>
  <c r="BS281" i="6"/>
  <c r="BS291" i="6"/>
  <c r="BS295" i="6"/>
  <c r="BS419" i="6"/>
  <c r="BS423" i="6"/>
  <c r="BS431" i="6"/>
  <c r="BS435" i="6"/>
  <c r="BS439" i="6"/>
  <c r="BS449" i="6"/>
  <c r="BS453" i="6"/>
  <c r="BS459" i="6"/>
  <c r="BS463" i="6"/>
  <c r="BS537" i="6"/>
  <c r="BS541" i="6"/>
  <c r="BS567" i="6"/>
  <c r="BS571" i="6"/>
  <c r="BS575" i="6"/>
  <c r="BS579" i="6"/>
  <c r="BS2" i="6"/>
  <c r="BS540" i="6"/>
  <c r="BS570" i="6"/>
  <c r="BS586" i="6"/>
  <c r="BS128" i="6"/>
  <c r="BS132" i="6"/>
  <c r="BS168" i="6"/>
  <c r="BS182" i="6"/>
  <c r="BS210" i="6"/>
  <c r="BS240" i="6"/>
  <c r="BS282" i="6"/>
  <c r="BS432" i="6"/>
  <c r="BS538" i="6"/>
  <c r="BP2" i="6"/>
  <c r="BQ17" i="6"/>
  <c r="BQ15" i="6"/>
  <c r="BQ13" i="6"/>
  <c r="BQ11" i="6"/>
  <c r="BQ9" i="6"/>
  <c r="BQ7" i="6"/>
  <c r="BQ5" i="6"/>
  <c r="BQ3" i="6"/>
  <c r="BP586" i="6"/>
  <c r="BP580" i="6"/>
  <c r="BP578" i="6"/>
  <c r="BP576" i="6"/>
  <c r="BP572" i="6"/>
  <c r="BP570" i="6"/>
  <c r="BP568" i="6"/>
  <c r="BP566" i="6"/>
  <c r="BP542" i="6"/>
  <c r="BP540" i="6"/>
  <c r="BP538" i="6"/>
  <c r="BP536" i="6"/>
  <c r="BP466" i="6"/>
  <c r="BP464" i="6"/>
  <c r="BP462" i="6"/>
  <c r="BP460" i="6"/>
  <c r="BP458" i="6"/>
  <c r="BP452" i="6"/>
  <c r="BP450" i="6"/>
  <c r="BP448" i="6"/>
  <c r="BP446" i="6"/>
  <c r="BP442" i="6"/>
  <c r="BP438" i="6"/>
  <c r="BP436" i="6"/>
  <c r="BP434" i="6"/>
  <c r="BP432" i="6"/>
  <c r="BP430" i="6"/>
  <c r="BP424" i="6"/>
  <c r="BP422" i="6"/>
  <c r="BP420" i="6"/>
  <c r="BP418" i="6"/>
  <c r="BP416" i="6"/>
  <c r="BP294" i="6"/>
  <c r="BP292" i="6"/>
  <c r="BP290" i="6"/>
  <c r="BP288" i="6"/>
  <c r="BP284" i="6"/>
  <c r="BP282" i="6"/>
  <c r="BP280" i="6"/>
  <c r="BP278" i="6"/>
  <c r="BP276" i="6"/>
  <c r="BP244" i="6"/>
  <c r="BP242" i="6"/>
  <c r="BP240" i="6"/>
  <c r="BP238" i="6"/>
  <c r="BP236" i="6"/>
  <c r="BP234" i="6"/>
  <c r="BP228" i="6"/>
  <c r="BP226" i="6"/>
  <c r="BP224" i="6"/>
  <c r="BP222" i="6"/>
  <c r="BP220" i="6"/>
  <c r="BP218" i="6"/>
  <c r="BP216" i="6"/>
  <c r="BP214" i="6"/>
  <c r="BP210" i="6"/>
  <c r="BP208" i="6"/>
  <c r="BP206" i="6"/>
  <c r="BP204" i="6"/>
  <c r="BP202" i="6"/>
  <c r="BP200" i="6"/>
  <c r="BP198" i="6"/>
  <c r="BP194" i="6"/>
  <c r="BP192" i="6"/>
  <c r="BP190" i="6"/>
  <c r="BP188" i="6"/>
  <c r="BP186" i="6"/>
  <c r="BP184" i="6"/>
  <c r="BP182" i="6"/>
  <c r="BP180" i="6"/>
  <c r="BP174" i="6"/>
  <c r="BP172" i="6"/>
  <c r="BP170" i="6"/>
  <c r="BP168" i="6"/>
  <c r="BP166" i="6"/>
  <c r="BP164" i="6"/>
  <c r="BP156" i="6"/>
  <c r="BP154" i="6"/>
  <c r="BP152" i="6"/>
  <c r="BP150" i="6"/>
  <c r="BP148" i="6"/>
  <c r="BP146" i="6"/>
  <c r="BP138" i="6"/>
  <c r="BP136" i="6"/>
  <c r="BP134" i="6"/>
  <c r="BP132" i="6"/>
  <c r="BP130" i="6"/>
  <c r="BP128" i="6"/>
  <c r="BP124" i="6"/>
  <c r="BP122" i="6"/>
  <c r="BP120" i="6"/>
  <c r="BP118" i="6"/>
  <c r="BP116" i="6"/>
  <c r="BP114" i="6"/>
  <c r="BP112" i="6"/>
  <c r="BP110" i="6"/>
  <c r="BP108" i="6"/>
  <c r="BP106" i="6"/>
  <c r="BP104" i="6"/>
  <c r="BP102" i="6"/>
  <c r="BP98" i="6"/>
  <c r="BP94" i="6"/>
  <c r="BP92" i="6"/>
  <c r="BP90" i="6"/>
  <c r="BP88" i="6"/>
  <c r="BP86" i="6"/>
  <c r="BP84" i="6"/>
  <c r="BP82" i="6"/>
  <c r="BP80" i="6"/>
  <c r="BP78" i="6"/>
  <c r="BP76" i="6"/>
  <c r="BP70" i="6"/>
  <c r="BP68" i="6"/>
  <c r="BP66" i="6"/>
  <c r="BP64" i="6"/>
  <c r="BP62" i="6"/>
  <c r="BP60" i="6"/>
  <c r="BQ37" i="6"/>
  <c r="M5" i="3" a="1"/>
  <c r="M5" i="3" s="1"/>
  <c r="BP25" i="6"/>
  <c r="BP27" i="6"/>
  <c r="BP29" i="6"/>
  <c r="BP33" i="6"/>
  <c r="BP35" i="6"/>
  <c r="BP37" i="6"/>
  <c r="BP26" i="6"/>
  <c r="BP28" i="6"/>
  <c r="BP30" i="6"/>
  <c r="BP32" i="6"/>
  <c r="BP34" i="6"/>
  <c r="BT3" i="6"/>
  <c r="BT7" i="6"/>
  <c r="BT11" i="6"/>
  <c r="BT15" i="6"/>
  <c r="BT25" i="6"/>
  <c r="BT29" i="6"/>
  <c r="BT35" i="6"/>
  <c r="BT39" i="6"/>
  <c r="BT59" i="6"/>
  <c r="BT63" i="6"/>
  <c r="BT67" i="6"/>
  <c r="BT77" i="6"/>
  <c r="BT81" i="6"/>
  <c r="BT87" i="6"/>
  <c r="BT91" i="6"/>
  <c r="BT101" i="6"/>
  <c r="BT105" i="6"/>
  <c r="BT111" i="6"/>
  <c r="BT115" i="6"/>
  <c r="BT119" i="6"/>
  <c r="BT123" i="6"/>
  <c r="BT127" i="6"/>
  <c r="BT131" i="6"/>
  <c r="BT135" i="6"/>
  <c r="BT145" i="6"/>
  <c r="BT149" i="6"/>
  <c r="BT153" i="6"/>
  <c r="BT157" i="6"/>
  <c r="BT163" i="6"/>
  <c r="BT167" i="6"/>
  <c r="BT171" i="6"/>
  <c r="BT181" i="6"/>
  <c r="BT185" i="6"/>
  <c r="BT189" i="6"/>
  <c r="BT193" i="6"/>
  <c r="BT201" i="6"/>
  <c r="BT205" i="6"/>
  <c r="BT209" i="6"/>
  <c r="BT217" i="6"/>
  <c r="BT221" i="6"/>
  <c r="BT225" i="6"/>
  <c r="BT235" i="6"/>
  <c r="BT239" i="6"/>
  <c r="BT243" i="6"/>
  <c r="BT277" i="6"/>
  <c r="BT281" i="6"/>
  <c r="BT291" i="6"/>
  <c r="BT295" i="6"/>
  <c r="BT419" i="6"/>
  <c r="BT423" i="6"/>
  <c r="BT431" i="6"/>
  <c r="BT435" i="6"/>
  <c r="BT439" i="6"/>
  <c r="BT449" i="6"/>
  <c r="BT453" i="6"/>
  <c r="BT459" i="6"/>
  <c r="BT463" i="6"/>
  <c r="BT541" i="6"/>
  <c r="BT571" i="6"/>
  <c r="BT575" i="6"/>
  <c r="BT133" i="6"/>
  <c r="BT147" i="6"/>
  <c r="BT169" i="6"/>
  <c r="BT191" i="6"/>
  <c r="BT203" i="6"/>
  <c r="BT227" i="6"/>
  <c r="BT237" i="6"/>
  <c r="BT279" i="6"/>
  <c r="BT425" i="6"/>
  <c r="BT433" i="6"/>
  <c r="BT465" i="6"/>
  <c r="BT577" i="6"/>
  <c r="BT581" i="6"/>
  <c r="BT6" i="6"/>
  <c r="BT10" i="6"/>
  <c r="BT14" i="6"/>
  <c r="BT28" i="6"/>
  <c r="BT34" i="6"/>
  <c r="BT38" i="6"/>
  <c r="BT58" i="6"/>
  <c r="BT62" i="6"/>
  <c r="BT66" i="6"/>
  <c r="BT70" i="6"/>
  <c r="BT76" i="6"/>
  <c r="BT80" i="6"/>
  <c r="BT86" i="6"/>
  <c r="BT90" i="6"/>
  <c r="BT94" i="6"/>
  <c r="BT104" i="6"/>
  <c r="BT108" i="6"/>
  <c r="BT110" i="6"/>
  <c r="BT114" i="6"/>
  <c r="BT118" i="6"/>
  <c r="BT122" i="6"/>
  <c r="BT130" i="6"/>
  <c r="BT134" i="6"/>
  <c r="BT138" i="6"/>
  <c r="BT148" i="6"/>
  <c r="BT152" i="6"/>
  <c r="BT156" i="6"/>
  <c r="BT166" i="6"/>
  <c r="BT170" i="6"/>
  <c r="BT174" i="6"/>
  <c r="BT180" i="6"/>
  <c r="BT184" i="6"/>
  <c r="BT188" i="6"/>
  <c r="BT192" i="6"/>
  <c r="BT200" i="6"/>
  <c r="BT204" i="6"/>
  <c r="BT208" i="6"/>
  <c r="BT216" i="6"/>
  <c r="BT220" i="6"/>
  <c r="BT224" i="6"/>
  <c r="BT228" i="6"/>
  <c r="BT234" i="6"/>
  <c r="BT238" i="6"/>
  <c r="BT242" i="6"/>
  <c r="BT276" i="6"/>
  <c r="BT280" i="6"/>
  <c r="BT284" i="6"/>
  <c r="BT290" i="6"/>
  <c r="BT294" i="6"/>
  <c r="BT418" i="6"/>
  <c r="BT422" i="6"/>
  <c r="BT430" i="6"/>
  <c r="BT434" i="6"/>
  <c r="BT438" i="6"/>
  <c r="BT442" i="6"/>
  <c r="BT448" i="6"/>
  <c r="BT452" i="6"/>
  <c r="BT458" i="6"/>
  <c r="BT462" i="6"/>
  <c r="BT466" i="6"/>
  <c r="BT536" i="6"/>
  <c r="BT540" i="6"/>
  <c r="BT566" i="6"/>
  <c r="BT570" i="6"/>
  <c r="BT578" i="6"/>
  <c r="BT586" i="6"/>
  <c r="BT5" i="6"/>
  <c r="BT9" i="6"/>
  <c r="BT13" i="6"/>
  <c r="BT17" i="6"/>
  <c r="BT27" i="6"/>
  <c r="BT33" i="6"/>
  <c r="BT65" i="6"/>
  <c r="BT89" i="6"/>
  <c r="BT103" i="6"/>
  <c r="BT117" i="6"/>
  <c r="BT141" i="6"/>
  <c r="BT155" i="6"/>
  <c r="BT183" i="6"/>
  <c r="BT195" i="6"/>
  <c r="BT207" i="6"/>
  <c r="BT219" i="6"/>
  <c r="BT421" i="6"/>
  <c r="BT451" i="6"/>
  <c r="BT569" i="6"/>
  <c r="BT37" i="6"/>
  <c r="BT61" i="6"/>
  <c r="BT69" i="6"/>
  <c r="BT79" i="6"/>
  <c r="BT85" i="6"/>
  <c r="BT93" i="6"/>
  <c r="BT107" i="6"/>
  <c r="BT113" i="6"/>
  <c r="BT129" i="6"/>
  <c r="BT151" i="6"/>
  <c r="BT165" i="6"/>
  <c r="BT211" i="6"/>
  <c r="BT223" i="6"/>
  <c r="BT241" i="6"/>
  <c r="BT283" i="6"/>
  <c r="BT293" i="6"/>
  <c r="BT539" i="6"/>
  <c r="BT4" i="6"/>
  <c r="BT8" i="6"/>
  <c r="BT12" i="6"/>
  <c r="BT16" i="6"/>
  <c r="BT26" i="6"/>
  <c r="BT30" i="6"/>
  <c r="BT32" i="6"/>
  <c r="BT36" i="6"/>
  <c r="BT60" i="6"/>
  <c r="BT64" i="6"/>
  <c r="BT68" i="6"/>
  <c r="BT78" i="6"/>
  <c r="BT82" i="6"/>
  <c r="BT84" i="6"/>
  <c r="BT88" i="6"/>
  <c r="BT92" i="6"/>
  <c r="BT98" i="6"/>
  <c r="BT102" i="6"/>
  <c r="BT106" i="6"/>
  <c r="BT112" i="6"/>
  <c r="BT116" i="6"/>
  <c r="BT120" i="6"/>
  <c r="BT124" i="6"/>
  <c r="BT128" i="6"/>
  <c r="BT132" i="6"/>
  <c r="BT136" i="6"/>
  <c r="BT146" i="6"/>
  <c r="BT150" i="6"/>
  <c r="BT154" i="6"/>
  <c r="BT164" i="6"/>
  <c r="BT168" i="6"/>
  <c r="BT172" i="6"/>
  <c r="BT182" i="6"/>
  <c r="BT186" i="6"/>
  <c r="BT190" i="6"/>
  <c r="BT194" i="6"/>
  <c r="BT198" i="6"/>
  <c r="BT202" i="6"/>
  <c r="BT206" i="6"/>
  <c r="BT210" i="6"/>
  <c r="BT214" i="6"/>
  <c r="BT218" i="6"/>
  <c r="BT222" i="6"/>
  <c r="BT226" i="6"/>
  <c r="BT236" i="6"/>
  <c r="BT240" i="6"/>
  <c r="BT244" i="6"/>
  <c r="BT278" i="6"/>
  <c r="BT282" i="6"/>
  <c r="BT288" i="6"/>
  <c r="BT292" i="6"/>
  <c r="BT416" i="6"/>
  <c r="BT420" i="6"/>
  <c r="BT424" i="6"/>
  <c r="BT432" i="6"/>
  <c r="BT436" i="6"/>
  <c r="BT446" i="6"/>
  <c r="BT450" i="6"/>
  <c r="BT460" i="6"/>
  <c r="BT464" i="6"/>
  <c r="BT538" i="6"/>
  <c r="BT542" i="6"/>
  <c r="BT568" i="6"/>
  <c r="BT572" i="6"/>
  <c r="BT576" i="6"/>
  <c r="BT580" i="6"/>
  <c r="BT537" i="6"/>
  <c r="BT567" i="6"/>
  <c r="BT579" i="6"/>
  <c r="BT121" i="6"/>
  <c r="BT137" i="6"/>
  <c r="BT173" i="6"/>
  <c r="BT187" i="6"/>
  <c r="BT199" i="6"/>
  <c r="BT215" i="6"/>
  <c r="BT289" i="6"/>
  <c r="BT417" i="6"/>
  <c r="BT437" i="6"/>
  <c r="BT447" i="6"/>
  <c r="BT457" i="6"/>
  <c r="BT461" i="6"/>
  <c r="BT2" i="6"/>
  <c r="BQ2" i="6"/>
  <c r="BP17" i="6"/>
  <c r="BP15" i="6"/>
  <c r="BP13" i="6"/>
  <c r="BP11" i="6"/>
  <c r="BP9" i="6"/>
  <c r="BP7" i="6"/>
  <c r="BP5" i="6"/>
  <c r="BP3" i="6"/>
  <c r="BQ581" i="6"/>
  <c r="BQ579" i="6"/>
  <c r="BQ577" i="6"/>
  <c r="BQ575" i="6"/>
  <c r="BQ571" i="6"/>
  <c r="BQ569" i="6"/>
  <c r="BQ567" i="6"/>
  <c r="BQ541" i="6"/>
  <c r="BQ539" i="6"/>
  <c r="BQ537" i="6"/>
  <c r="BQ465" i="6"/>
  <c r="BQ463" i="6"/>
  <c r="BQ461" i="6"/>
  <c r="BQ459" i="6"/>
  <c r="BQ457" i="6"/>
  <c r="BQ453" i="6"/>
  <c r="BQ451" i="6"/>
  <c r="BQ449" i="6"/>
  <c r="BQ447" i="6"/>
  <c r="BQ439" i="6"/>
  <c r="BQ437" i="6"/>
  <c r="BQ435" i="6"/>
  <c r="BQ433" i="6"/>
  <c r="BQ431" i="6"/>
  <c r="BQ425" i="6"/>
  <c r="BQ423" i="6"/>
  <c r="BQ421" i="6"/>
  <c r="BQ419" i="6"/>
  <c r="BQ417" i="6"/>
  <c r="BQ295" i="6"/>
  <c r="BQ293" i="6"/>
  <c r="BQ291" i="6"/>
  <c r="BQ289" i="6"/>
  <c r="BQ283" i="6"/>
  <c r="BQ281" i="6"/>
  <c r="BQ279" i="6"/>
  <c r="BQ277" i="6"/>
  <c r="BQ243" i="6"/>
  <c r="BQ241" i="6"/>
  <c r="BQ239" i="6"/>
  <c r="BQ237" i="6"/>
  <c r="BQ235" i="6"/>
  <c r="BQ227" i="6"/>
  <c r="BQ225" i="6"/>
  <c r="BQ223" i="6"/>
  <c r="BQ221" i="6"/>
  <c r="BQ219" i="6"/>
  <c r="BQ217" i="6"/>
  <c r="BQ215" i="6"/>
  <c r="BQ211" i="6"/>
  <c r="BQ209" i="6"/>
  <c r="BQ207" i="6"/>
  <c r="BQ205" i="6"/>
  <c r="BQ203" i="6"/>
  <c r="BQ201" i="6"/>
  <c r="BQ199" i="6"/>
  <c r="BQ195" i="6"/>
  <c r="BQ193" i="6"/>
  <c r="BQ191" i="6"/>
  <c r="BQ189" i="6"/>
  <c r="BQ187" i="6"/>
  <c r="BQ185" i="6"/>
  <c r="BQ183" i="6"/>
  <c r="BQ181" i="6"/>
  <c r="BQ173" i="6"/>
  <c r="BQ171" i="6"/>
  <c r="BQ169" i="6"/>
  <c r="BQ167" i="6"/>
  <c r="BQ165" i="6"/>
  <c r="BQ163" i="6"/>
  <c r="BQ157" i="6"/>
  <c r="BQ155" i="6"/>
  <c r="BQ153" i="6"/>
  <c r="BQ151" i="6"/>
  <c r="BQ149" i="6"/>
  <c r="BQ147" i="6"/>
  <c r="BQ145" i="6"/>
  <c r="BQ141" i="6"/>
  <c r="BQ137" i="6"/>
  <c r="BQ135" i="6"/>
  <c r="BQ133" i="6"/>
  <c r="BQ131" i="6"/>
  <c r="BQ129" i="6"/>
  <c r="BQ127" i="6"/>
  <c r="BQ123" i="6"/>
  <c r="BQ121" i="6"/>
  <c r="BQ119" i="6"/>
  <c r="BQ117" i="6"/>
  <c r="BQ115" i="6"/>
  <c r="BQ113" i="6"/>
  <c r="BQ111" i="6"/>
  <c r="BQ107" i="6"/>
  <c r="BQ105" i="6"/>
  <c r="BQ103" i="6"/>
  <c r="BQ101" i="6"/>
  <c r="BQ93" i="6"/>
  <c r="BQ91" i="6"/>
  <c r="BQ89" i="6"/>
  <c r="BQ87" i="6"/>
  <c r="BQ85" i="6"/>
  <c r="BQ81" i="6"/>
  <c r="BQ79" i="6"/>
  <c r="BQ77" i="6"/>
  <c r="BQ69" i="6"/>
  <c r="BQ67" i="6"/>
  <c r="BQ65" i="6"/>
  <c r="BQ63" i="6"/>
  <c r="BQ61" i="6"/>
  <c r="BQ59" i="6"/>
  <c r="BP36" i="6"/>
  <c r="BQ26" i="6"/>
  <c r="BQ28" i="6"/>
  <c r="BQ30" i="6"/>
  <c r="BQ32" i="6"/>
  <c r="BQ34" i="6"/>
  <c r="BQ36" i="6"/>
  <c r="BQ38" i="6"/>
  <c r="BQ25" i="6"/>
  <c r="BQ27" i="6"/>
  <c r="BQ29" i="6"/>
  <c r="BQ33" i="6"/>
  <c r="BQ35" i="6"/>
  <c r="BQ16" i="6"/>
  <c r="BQ14" i="6"/>
  <c r="BQ12" i="6"/>
  <c r="BQ10" i="6"/>
  <c r="BQ8" i="6"/>
  <c r="BQ6" i="6"/>
  <c r="BQ4" i="6"/>
  <c r="BP581" i="6"/>
  <c r="BP579" i="6"/>
  <c r="BP577" i="6"/>
  <c r="BP575" i="6"/>
  <c r="BP571" i="6"/>
  <c r="BP569" i="6"/>
  <c r="BP567" i="6"/>
  <c r="BP541" i="6"/>
  <c r="BP539" i="6"/>
  <c r="BP537" i="6"/>
  <c r="BP465" i="6"/>
  <c r="BP463" i="6"/>
  <c r="BP461" i="6"/>
  <c r="BP459" i="6"/>
  <c r="BP457" i="6"/>
  <c r="BP453" i="6"/>
  <c r="BP451" i="6"/>
  <c r="BP449" i="6"/>
  <c r="BP447" i="6"/>
  <c r="BP439" i="6"/>
  <c r="BP437" i="6"/>
  <c r="BP435" i="6"/>
  <c r="BP433" i="6"/>
  <c r="BP431" i="6"/>
  <c r="BP425" i="6"/>
  <c r="BP423" i="6"/>
  <c r="BP421" i="6"/>
  <c r="BP419" i="6"/>
  <c r="BP417" i="6"/>
  <c r="BP295" i="6"/>
  <c r="BP293" i="6"/>
  <c r="BP291" i="6"/>
  <c r="BP289" i="6"/>
  <c r="BP283" i="6"/>
  <c r="BP281" i="6"/>
  <c r="BP279" i="6"/>
  <c r="BP277" i="6"/>
  <c r="BP243" i="6"/>
  <c r="BP241" i="6"/>
  <c r="BP239" i="6"/>
  <c r="BP237" i="6"/>
  <c r="BP235" i="6"/>
  <c r="BP227" i="6"/>
  <c r="BP225" i="6"/>
  <c r="BP223" i="6"/>
  <c r="BP221" i="6"/>
  <c r="BP219" i="6"/>
  <c r="BP217" i="6"/>
  <c r="BP215" i="6"/>
  <c r="BP211" i="6"/>
  <c r="BP209" i="6"/>
  <c r="BP207" i="6"/>
  <c r="BP205" i="6"/>
  <c r="BP203" i="6"/>
  <c r="BP201" i="6"/>
  <c r="BP199" i="6"/>
  <c r="BP195" i="6"/>
  <c r="BP193" i="6"/>
  <c r="BP191" i="6"/>
  <c r="BP189" i="6"/>
  <c r="BP187" i="6"/>
  <c r="BP185" i="6"/>
  <c r="BP183" i="6"/>
  <c r="BP181" i="6"/>
  <c r="BP173" i="6"/>
  <c r="BP171" i="6"/>
  <c r="BP169" i="6"/>
  <c r="BP167" i="6"/>
  <c r="BP165" i="6"/>
  <c r="BP163" i="6"/>
  <c r="BP157" i="6"/>
  <c r="BP155" i="6"/>
  <c r="BP153" i="6"/>
  <c r="BP151" i="6"/>
  <c r="BP149" i="6"/>
  <c r="BP147" i="6"/>
  <c r="BP145" i="6"/>
  <c r="BP141" i="6"/>
  <c r="BP137" i="6"/>
  <c r="BP135" i="6"/>
  <c r="BP133" i="6"/>
  <c r="BP131" i="6"/>
  <c r="BP129" i="6"/>
  <c r="BP127" i="6"/>
  <c r="BP123" i="6"/>
  <c r="BP121" i="6"/>
  <c r="BP119" i="6"/>
  <c r="BP117" i="6"/>
  <c r="BP115" i="6"/>
  <c r="BP113" i="6"/>
  <c r="BP111" i="6"/>
  <c r="BP107" i="6"/>
  <c r="BP105" i="6"/>
  <c r="BP103" i="6"/>
  <c r="BP101" i="6"/>
  <c r="BP93" i="6"/>
  <c r="BP91" i="6"/>
  <c r="BP89" i="6"/>
  <c r="BP87" i="6"/>
  <c r="BP85" i="6"/>
  <c r="BP81" i="6"/>
  <c r="BP79" i="6"/>
  <c r="BP77" i="6"/>
  <c r="BP69" i="6"/>
  <c r="BP67" i="6"/>
  <c r="BP65" i="6"/>
  <c r="BP63" i="6"/>
  <c r="BP61" i="6"/>
  <c r="BP59" i="6"/>
  <c r="BP39" i="6"/>
  <c r="K80" i="3" a="1"/>
  <c r="K80" i="3" s="1"/>
  <c r="BY4" i="6"/>
  <c r="BY6" i="6"/>
  <c r="BY8" i="6"/>
  <c r="BY10" i="6"/>
  <c r="BY12" i="6"/>
  <c r="BY14" i="6"/>
  <c r="BY16" i="6"/>
  <c r="BY32" i="6"/>
  <c r="BY34" i="6"/>
  <c r="BY36" i="6"/>
  <c r="BY38" i="6"/>
  <c r="BY59" i="6"/>
  <c r="BY61" i="6"/>
  <c r="BY63" i="6"/>
  <c r="BY65" i="6"/>
  <c r="BY67" i="6"/>
  <c r="BY69" i="6"/>
  <c r="BY84" i="6"/>
  <c r="BY86" i="6"/>
  <c r="BY88" i="6"/>
  <c r="BY90" i="6"/>
  <c r="BY92" i="6"/>
  <c r="BY94" i="6"/>
  <c r="BY111" i="6"/>
  <c r="BY113" i="6"/>
  <c r="BY115" i="6"/>
  <c r="BY117" i="6"/>
  <c r="BY119" i="6"/>
  <c r="BY121" i="6"/>
  <c r="BY123" i="6"/>
  <c r="BY128" i="6"/>
  <c r="BY26" i="6"/>
  <c r="BY28" i="6"/>
  <c r="BY30" i="6"/>
  <c r="BY76" i="6"/>
  <c r="BY78" i="6"/>
  <c r="BY80" i="6"/>
  <c r="BY82" i="6"/>
  <c r="BY98" i="6"/>
  <c r="BY101" i="6"/>
  <c r="BY103" i="6"/>
  <c r="BY105" i="6"/>
  <c r="BY107" i="6"/>
  <c r="BY3" i="6"/>
  <c r="BY5" i="6"/>
  <c r="BY7" i="6"/>
  <c r="BY9" i="6"/>
  <c r="BY11" i="6"/>
  <c r="BY13" i="6"/>
  <c r="BY15" i="6"/>
  <c r="BY17" i="6"/>
  <c r="BY33" i="6"/>
  <c r="BY35" i="6"/>
  <c r="BY37" i="6"/>
  <c r="BY39" i="6"/>
  <c r="BY58" i="6"/>
  <c r="BY60" i="6"/>
  <c r="BY62" i="6"/>
  <c r="BY64" i="6"/>
  <c r="BY66" i="6"/>
  <c r="BY68" i="6"/>
  <c r="BY70" i="6"/>
  <c r="BY85" i="6"/>
  <c r="BY87" i="6"/>
  <c r="BY89" i="6"/>
  <c r="BY91" i="6"/>
  <c r="BY93" i="6"/>
  <c r="BY110" i="6"/>
  <c r="BY112" i="6"/>
  <c r="BY114" i="6"/>
  <c r="BY116" i="6"/>
  <c r="BY118" i="6"/>
  <c r="BY120" i="6"/>
  <c r="BY122" i="6"/>
  <c r="BY124" i="6"/>
  <c r="BY127" i="6"/>
  <c r="BY129" i="6"/>
  <c r="BY131" i="6"/>
  <c r="BY133" i="6"/>
  <c r="BY135" i="6"/>
  <c r="BY137" i="6"/>
  <c r="BY164" i="6"/>
  <c r="BY166" i="6"/>
  <c r="BY168" i="6"/>
  <c r="BY170" i="6"/>
  <c r="BY172" i="6"/>
  <c r="BY174" i="6"/>
  <c r="BY25" i="6"/>
  <c r="BY77" i="6"/>
  <c r="BY104" i="6"/>
  <c r="BY132" i="6"/>
  <c r="BY147" i="6"/>
  <c r="BY148" i="6"/>
  <c r="BY151" i="6"/>
  <c r="BY152" i="6"/>
  <c r="BY155" i="6"/>
  <c r="BY156" i="6"/>
  <c r="BY163" i="6"/>
  <c r="BY171" i="6"/>
  <c r="BY234" i="6"/>
  <c r="BY236" i="6"/>
  <c r="BY238" i="6"/>
  <c r="BY102" i="6"/>
  <c r="BY130" i="6"/>
  <c r="BY138" i="6"/>
  <c r="BY141" i="6"/>
  <c r="BY169" i="6"/>
  <c r="BY81" i="6"/>
  <c r="BY79" i="6"/>
  <c r="BY145" i="6"/>
  <c r="BY146" i="6"/>
  <c r="BY149" i="6"/>
  <c r="BY150" i="6"/>
  <c r="BY153" i="6"/>
  <c r="BY154" i="6"/>
  <c r="BY157" i="6"/>
  <c r="BY173" i="6"/>
  <c r="BY198" i="6"/>
  <c r="BY199" i="6"/>
  <c r="BY202" i="6"/>
  <c r="BY203" i="6"/>
  <c r="BY206" i="6"/>
  <c r="BY207" i="6"/>
  <c r="BY210" i="6"/>
  <c r="BY211" i="6"/>
  <c r="BY237" i="6"/>
  <c r="BY277" i="6"/>
  <c r="BY279" i="6"/>
  <c r="BY281" i="6"/>
  <c r="BY283" i="6"/>
  <c r="BY447" i="6"/>
  <c r="BY449" i="6"/>
  <c r="BY451" i="6"/>
  <c r="BY453" i="6"/>
  <c r="BY106" i="6"/>
  <c r="BY180" i="6"/>
  <c r="BY181" i="6"/>
  <c r="BY182" i="6"/>
  <c r="BY183" i="6"/>
  <c r="BY189" i="6"/>
  <c r="BY190" i="6"/>
  <c r="BY191" i="6"/>
  <c r="BY192" i="6"/>
  <c r="BY214" i="6"/>
  <c r="BY215" i="6"/>
  <c r="BY216" i="6"/>
  <c r="BY221" i="6"/>
  <c r="BY222" i="6"/>
  <c r="BY223" i="6"/>
  <c r="BY224" i="6"/>
  <c r="BY235" i="6"/>
  <c r="BY280" i="6"/>
  <c r="BY442" i="6"/>
  <c r="BY448" i="6"/>
  <c r="BY536" i="6"/>
  <c r="BY538" i="6"/>
  <c r="BY540" i="6"/>
  <c r="BY542" i="6"/>
  <c r="BY462" i="6"/>
  <c r="BY568" i="6"/>
  <c r="BY572" i="6"/>
  <c r="BY575" i="6"/>
  <c r="BY579" i="6"/>
  <c r="BY108" i="6"/>
  <c r="BY204" i="6"/>
  <c r="BY241" i="6"/>
  <c r="BY282" i="6"/>
  <c r="BY289" i="6"/>
  <c r="BY417" i="6"/>
  <c r="BY424" i="6"/>
  <c r="BY436" i="6"/>
  <c r="BY457" i="6"/>
  <c r="BY463" i="6"/>
  <c r="BY578" i="6"/>
  <c r="BY586" i="6"/>
  <c r="BY200" i="6"/>
  <c r="BY201" i="6"/>
  <c r="BY208" i="6"/>
  <c r="BY209" i="6"/>
  <c r="BY239" i="6"/>
  <c r="BY240" i="6"/>
  <c r="BY243" i="6"/>
  <c r="BY244" i="6"/>
  <c r="BY278" i="6"/>
  <c r="BY290" i="6"/>
  <c r="BY291" i="6"/>
  <c r="BY294" i="6"/>
  <c r="BY295" i="6"/>
  <c r="BY418" i="6"/>
  <c r="BY419" i="6"/>
  <c r="BY422" i="6"/>
  <c r="BY423" i="6"/>
  <c r="BY430" i="6"/>
  <c r="BY431" i="6"/>
  <c r="BY434" i="6"/>
  <c r="BY435" i="6"/>
  <c r="BY438" i="6"/>
  <c r="BY439" i="6"/>
  <c r="BY446" i="6"/>
  <c r="BY458" i="6"/>
  <c r="BY459" i="6"/>
  <c r="BY464" i="6"/>
  <c r="BY466" i="6"/>
  <c r="BY566" i="6"/>
  <c r="BY570" i="6"/>
  <c r="BY577" i="6"/>
  <c r="BY581" i="6"/>
  <c r="BY2" i="6"/>
  <c r="BY27" i="6"/>
  <c r="BY134" i="6"/>
  <c r="BY242" i="6"/>
  <c r="BY288" i="6"/>
  <c r="BY292" i="6"/>
  <c r="BY416" i="6"/>
  <c r="BY421" i="6"/>
  <c r="BY432" i="6"/>
  <c r="BY437" i="6"/>
  <c r="BY460" i="6"/>
  <c r="BY465" i="6"/>
  <c r="BY571" i="6"/>
  <c r="BY29" i="6"/>
  <c r="BY136" i="6"/>
  <c r="BY167" i="6"/>
  <c r="BY184" i="6"/>
  <c r="BY185" i="6"/>
  <c r="BY186" i="6"/>
  <c r="BY187" i="6"/>
  <c r="BY188" i="6"/>
  <c r="BY193" i="6"/>
  <c r="BY194" i="6"/>
  <c r="BY195" i="6"/>
  <c r="BY217" i="6"/>
  <c r="BY218" i="6"/>
  <c r="BY219" i="6"/>
  <c r="BY220" i="6"/>
  <c r="BY225" i="6"/>
  <c r="BY226" i="6"/>
  <c r="BY227" i="6"/>
  <c r="BY228" i="6"/>
  <c r="BY276" i="6"/>
  <c r="BY284" i="6"/>
  <c r="BY452" i="6"/>
  <c r="BY537" i="6"/>
  <c r="BY539" i="6"/>
  <c r="BY541" i="6"/>
  <c r="BY165" i="6"/>
  <c r="BY205" i="6"/>
  <c r="BY293" i="6"/>
  <c r="BY420" i="6"/>
  <c r="BY425" i="6"/>
  <c r="BY433" i="6"/>
  <c r="BY450" i="6"/>
  <c r="BY461" i="6"/>
  <c r="BY567" i="6"/>
  <c r="BY569" i="6"/>
  <c r="BY576" i="6"/>
  <c r="BY580" i="6"/>
  <c r="BX26" i="6"/>
  <c r="BX28" i="6"/>
  <c r="BX30" i="6"/>
  <c r="BX76" i="6"/>
  <c r="BX78" i="6"/>
  <c r="BX80" i="6"/>
  <c r="BX82" i="6"/>
  <c r="BX98" i="6"/>
  <c r="BX101" i="6"/>
  <c r="BX103" i="6"/>
  <c r="BX105" i="6"/>
  <c r="BX107" i="6"/>
  <c r="BX3" i="6"/>
  <c r="BX5" i="6"/>
  <c r="BX7" i="6"/>
  <c r="BX9" i="6"/>
  <c r="BX11" i="6"/>
  <c r="BX13" i="6"/>
  <c r="BX15" i="6"/>
  <c r="BX17" i="6"/>
  <c r="BX33" i="6"/>
  <c r="BX35" i="6"/>
  <c r="BX37" i="6"/>
  <c r="BX39" i="6"/>
  <c r="BX58" i="6"/>
  <c r="BX60" i="6"/>
  <c r="BX62" i="6"/>
  <c r="BX64" i="6"/>
  <c r="BX66" i="6"/>
  <c r="BX68" i="6"/>
  <c r="BX70" i="6"/>
  <c r="BX85" i="6"/>
  <c r="BX87" i="6"/>
  <c r="BX89" i="6"/>
  <c r="BX91" i="6"/>
  <c r="BX93" i="6"/>
  <c r="BX110" i="6"/>
  <c r="BX112" i="6"/>
  <c r="BX114" i="6"/>
  <c r="BX116" i="6"/>
  <c r="BX118" i="6"/>
  <c r="BX120" i="6"/>
  <c r="BX25" i="6"/>
  <c r="BX27" i="6"/>
  <c r="BX29" i="6"/>
  <c r="BX77" i="6"/>
  <c r="BX79" i="6"/>
  <c r="BX81" i="6"/>
  <c r="BX102" i="6"/>
  <c r="BX104" i="6"/>
  <c r="BX106" i="6"/>
  <c r="BX108" i="6"/>
  <c r="BX146" i="6"/>
  <c r="BX148" i="6"/>
  <c r="BX150" i="6"/>
  <c r="BX152" i="6"/>
  <c r="BX154" i="6"/>
  <c r="BX156" i="6"/>
  <c r="BX181" i="6"/>
  <c r="BX183" i="6"/>
  <c r="BX185" i="6"/>
  <c r="BX59" i="6"/>
  <c r="BX61" i="6"/>
  <c r="BX63" i="6"/>
  <c r="BX65" i="6"/>
  <c r="BX67" i="6"/>
  <c r="BX69" i="6"/>
  <c r="BX122" i="6"/>
  <c r="BX130" i="6"/>
  <c r="BX135" i="6"/>
  <c r="BX138" i="6"/>
  <c r="BX141" i="6"/>
  <c r="BX166" i="6"/>
  <c r="BX169" i="6"/>
  <c r="BX174" i="6"/>
  <c r="BX182" i="6"/>
  <c r="BX186" i="6"/>
  <c r="BX188" i="6"/>
  <c r="BX190" i="6"/>
  <c r="BX192" i="6"/>
  <c r="BX194" i="6"/>
  <c r="BX199" i="6"/>
  <c r="BX201" i="6"/>
  <c r="BX203" i="6"/>
  <c r="BX205" i="6"/>
  <c r="BX207" i="6"/>
  <c r="BX209" i="6"/>
  <c r="BX211" i="6"/>
  <c r="BX214" i="6"/>
  <c r="BX216" i="6"/>
  <c r="BX218" i="6"/>
  <c r="BX220" i="6"/>
  <c r="BX222" i="6"/>
  <c r="BX224" i="6"/>
  <c r="BX226" i="6"/>
  <c r="BX228" i="6"/>
  <c r="BX4" i="6"/>
  <c r="BX6" i="6"/>
  <c r="BX8" i="6"/>
  <c r="BX10" i="6"/>
  <c r="BX12" i="6"/>
  <c r="BX14" i="6"/>
  <c r="BX16" i="6"/>
  <c r="BX123" i="6"/>
  <c r="BX127" i="6"/>
  <c r="BX133" i="6"/>
  <c r="BX136" i="6"/>
  <c r="BX145" i="6"/>
  <c r="BX149" i="6"/>
  <c r="BX153" i="6"/>
  <c r="BX157" i="6"/>
  <c r="BX164" i="6"/>
  <c r="BX167" i="6"/>
  <c r="BX172" i="6"/>
  <c r="BX84" i="6"/>
  <c r="BX128" i="6"/>
  <c r="BX180" i="6"/>
  <c r="BX187" i="6"/>
  <c r="BX191" i="6"/>
  <c r="BX195" i="6"/>
  <c r="BX215" i="6"/>
  <c r="BX219" i="6"/>
  <c r="BX223" i="6"/>
  <c r="BX227" i="6"/>
  <c r="BX235" i="6"/>
  <c r="BX240" i="6"/>
  <c r="BX242" i="6"/>
  <c r="BX244" i="6"/>
  <c r="BX289" i="6"/>
  <c r="BX291" i="6"/>
  <c r="BX293" i="6"/>
  <c r="BX295" i="6"/>
  <c r="BX417" i="6"/>
  <c r="BX419" i="6"/>
  <c r="BX421" i="6"/>
  <c r="BX423" i="6"/>
  <c r="BX425" i="6"/>
  <c r="BX431" i="6"/>
  <c r="BX433" i="6"/>
  <c r="BX435" i="6"/>
  <c r="BX437" i="6"/>
  <c r="BX439" i="6"/>
  <c r="BX442" i="6"/>
  <c r="BX457" i="6"/>
  <c r="BX459" i="6"/>
  <c r="BX461" i="6"/>
  <c r="BX111" i="6"/>
  <c r="BX113" i="6"/>
  <c r="BX115" i="6"/>
  <c r="BX117" i="6"/>
  <c r="BX119" i="6"/>
  <c r="BX121" i="6"/>
  <c r="BX171" i="6"/>
  <c r="BX173" i="6"/>
  <c r="BX198" i="6"/>
  <c r="BX200" i="6"/>
  <c r="BX206" i="6"/>
  <c r="BX208" i="6"/>
  <c r="BX234" i="6"/>
  <c r="BX239" i="6"/>
  <c r="BX243" i="6"/>
  <c r="BX278" i="6"/>
  <c r="BX283" i="6"/>
  <c r="BX290" i="6"/>
  <c r="BX294" i="6"/>
  <c r="BX418" i="6"/>
  <c r="BX422" i="6"/>
  <c r="BX430" i="6"/>
  <c r="BX434" i="6"/>
  <c r="BX438" i="6"/>
  <c r="BX446" i="6"/>
  <c r="BX451" i="6"/>
  <c r="BX458" i="6"/>
  <c r="BX462" i="6"/>
  <c r="BX464" i="6"/>
  <c r="BX466" i="6"/>
  <c r="BX566" i="6"/>
  <c r="BX568" i="6"/>
  <c r="BX570" i="6"/>
  <c r="BX572" i="6"/>
  <c r="BX575" i="6"/>
  <c r="BX577" i="6"/>
  <c r="BX579" i="6"/>
  <c r="BX581" i="6"/>
  <c r="BX155" i="6"/>
  <c r="BX168" i="6"/>
  <c r="BX170" i="6"/>
  <c r="BX189" i="6"/>
  <c r="BX221" i="6"/>
  <c r="BX277" i="6"/>
  <c r="BX448" i="6"/>
  <c r="BX536" i="6"/>
  <c r="BX86" i="6"/>
  <c r="BX88" i="6"/>
  <c r="BX90" i="6"/>
  <c r="BX92" i="6"/>
  <c r="BX94" i="6"/>
  <c r="BX129" i="6"/>
  <c r="BX131" i="6"/>
  <c r="BX151" i="6"/>
  <c r="BX184" i="6"/>
  <c r="BX193" i="6"/>
  <c r="BX217" i="6"/>
  <c r="BX225" i="6"/>
  <c r="BX236" i="6"/>
  <c r="BX276" i="6"/>
  <c r="BX281" i="6"/>
  <c r="BX284" i="6"/>
  <c r="BX449" i="6"/>
  <c r="BX452" i="6"/>
  <c r="BX537" i="6"/>
  <c r="BX539" i="6"/>
  <c r="BX541" i="6"/>
  <c r="BX540" i="6"/>
  <c r="BX2" i="6"/>
  <c r="BX32" i="6"/>
  <c r="BX34" i="6"/>
  <c r="BX36" i="6"/>
  <c r="BX38" i="6"/>
  <c r="BX132" i="6"/>
  <c r="BX134" i="6"/>
  <c r="BX163" i="6"/>
  <c r="BX165" i="6"/>
  <c r="BX202" i="6"/>
  <c r="BX204" i="6"/>
  <c r="BX210" i="6"/>
  <c r="BX237" i="6"/>
  <c r="BX241" i="6"/>
  <c r="BX279" i="6"/>
  <c r="BX282" i="6"/>
  <c r="BX288" i="6"/>
  <c r="BX292" i="6"/>
  <c r="BX416" i="6"/>
  <c r="BX420" i="6"/>
  <c r="BX424" i="6"/>
  <c r="BX432" i="6"/>
  <c r="BX436" i="6"/>
  <c r="BX447" i="6"/>
  <c r="BX450" i="6"/>
  <c r="BX460" i="6"/>
  <c r="BX463" i="6"/>
  <c r="BX465" i="6"/>
  <c r="BX567" i="6"/>
  <c r="BX569" i="6"/>
  <c r="BX571" i="6"/>
  <c r="BX576" i="6"/>
  <c r="BX578" i="6"/>
  <c r="BX580" i="6"/>
  <c r="BX586" i="6"/>
  <c r="BX124" i="6"/>
  <c r="BX137" i="6"/>
  <c r="BX147" i="6"/>
  <c r="BX238" i="6"/>
  <c r="BX280" i="6"/>
  <c r="BX453" i="6"/>
  <c r="BX538" i="6"/>
  <c r="BX542" i="6"/>
  <c r="BZ25" i="6"/>
  <c r="BZ27" i="6"/>
  <c r="BZ29" i="6"/>
  <c r="BZ77" i="6"/>
  <c r="BZ79" i="6"/>
  <c r="BZ81" i="6"/>
  <c r="BZ102" i="6"/>
  <c r="BZ104" i="6"/>
  <c r="BZ106" i="6"/>
  <c r="BZ108" i="6"/>
  <c r="BZ4" i="6"/>
  <c r="BZ6" i="6"/>
  <c r="BZ8" i="6"/>
  <c r="BZ10" i="6"/>
  <c r="BZ12" i="6"/>
  <c r="BZ14" i="6"/>
  <c r="BZ16" i="6"/>
  <c r="BZ32" i="6"/>
  <c r="BZ34" i="6"/>
  <c r="BZ36" i="6"/>
  <c r="BZ38" i="6"/>
  <c r="BZ59" i="6"/>
  <c r="BZ61" i="6"/>
  <c r="BZ63" i="6"/>
  <c r="BZ65" i="6"/>
  <c r="BZ67" i="6"/>
  <c r="BZ69" i="6"/>
  <c r="BZ84" i="6"/>
  <c r="BZ86" i="6"/>
  <c r="BZ88" i="6"/>
  <c r="BZ90" i="6"/>
  <c r="BZ92" i="6"/>
  <c r="BZ94" i="6"/>
  <c r="BZ111" i="6"/>
  <c r="BZ113" i="6"/>
  <c r="BZ115" i="6"/>
  <c r="BZ117" i="6"/>
  <c r="BZ119" i="6"/>
  <c r="BZ26" i="6"/>
  <c r="BZ28" i="6"/>
  <c r="BZ30" i="6"/>
  <c r="BZ76" i="6"/>
  <c r="BZ78" i="6"/>
  <c r="BZ80" i="6"/>
  <c r="BZ82" i="6"/>
  <c r="BZ98" i="6"/>
  <c r="BZ101" i="6"/>
  <c r="BZ103" i="6"/>
  <c r="BZ105" i="6"/>
  <c r="BZ107" i="6"/>
  <c r="BZ145" i="6"/>
  <c r="BZ147" i="6"/>
  <c r="BZ149" i="6"/>
  <c r="BZ151" i="6"/>
  <c r="BZ153" i="6"/>
  <c r="BZ155" i="6"/>
  <c r="BZ157" i="6"/>
  <c r="BZ180" i="6"/>
  <c r="BZ182" i="6"/>
  <c r="BZ184" i="6"/>
  <c r="BZ58" i="6"/>
  <c r="BZ60" i="6"/>
  <c r="BZ62" i="6"/>
  <c r="BZ64" i="6"/>
  <c r="BZ66" i="6"/>
  <c r="BZ68" i="6"/>
  <c r="BZ70" i="6"/>
  <c r="BZ121" i="6"/>
  <c r="BZ129" i="6"/>
  <c r="BZ134" i="6"/>
  <c r="BZ137" i="6"/>
  <c r="BZ165" i="6"/>
  <c r="BZ168" i="6"/>
  <c r="BZ173" i="6"/>
  <c r="BZ181" i="6"/>
  <c r="BZ185" i="6"/>
  <c r="BZ187" i="6"/>
  <c r="BZ189" i="6"/>
  <c r="BZ191" i="6"/>
  <c r="BZ193" i="6"/>
  <c r="BZ195" i="6"/>
  <c r="BZ198" i="6"/>
  <c r="BZ200" i="6"/>
  <c r="BZ202" i="6"/>
  <c r="BZ204" i="6"/>
  <c r="BZ206" i="6"/>
  <c r="BZ208" i="6"/>
  <c r="BZ210" i="6"/>
  <c r="BZ215" i="6"/>
  <c r="BZ217" i="6"/>
  <c r="BZ219" i="6"/>
  <c r="BZ221" i="6"/>
  <c r="BZ223" i="6"/>
  <c r="BZ225" i="6"/>
  <c r="BZ227" i="6"/>
  <c r="BZ3" i="6"/>
  <c r="BZ5" i="6"/>
  <c r="BZ7" i="6"/>
  <c r="BZ9" i="6"/>
  <c r="BZ11" i="6"/>
  <c r="BZ13" i="6"/>
  <c r="BZ15" i="6"/>
  <c r="BZ17" i="6"/>
  <c r="BZ122" i="6"/>
  <c r="BZ132" i="6"/>
  <c r="BZ135" i="6"/>
  <c r="BZ148" i="6"/>
  <c r="BZ152" i="6"/>
  <c r="BZ156" i="6"/>
  <c r="BZ163" i="6"/>
  <c r="BZ166" i="6"/>
  <c r="BZ171" i="6"/>
  <c r="BZ174" i="6"/>
  <c r="BZ127" i="6"/>
  <c r="BZ186" i="6"/>
  <c r="BZ190" i="6"/>
  <c r="BZ194" i="6"/>
  <c r="BZ214" i="6"/>
  <c r="BZ218" i="6"/>
  <c r="BZ222" i="6"/>
  <c r="BZ226" i="6"/>
  <c r="BZ234" i="6"/>
  <c r="BZ239" i="6"/>
  <c r="BZ241" i="6"/>
  <c r="BZ243" i="6"/>
  <c r="BZ288" i="6"/>
  <c r="BZ290" i="6"/>
  <c r="BZ292" i="6"/>
  <c r="BZ294" i="6"/>
  <c r="BZ416" i="6"/>
  <c r="BZ418" i="6"/>
  <c r="BZ420" i="6"/>
  <c r="BZ422" i="6"/>
  <c r="BZ424" i="6"/>
  <c r="BZ430" i="6"/>
  <c r="BZ432" i="6"/>
  <c r="BZ434" i="6"/>
  <c r="BZ436" i="6"/>
  <c r="BZ438" i="6"/>
  <c r="BZ458" i="6"/>
  <c r="BZ460" i="6"/>
  <c r="BZ110" i="6"/>
  <c r="BZ112" i="6"/>
  <c r="BZ114" i="6"/>
  <c r="BZ116" i="6"/>
  <c r="BZ118" i="6"/>
  <c r="BZ120" i="6"/>
  <c r="BZ124" i="6"/>
  <c r="BZ170" i="6"/>
  <c r="BZ172" i="6"/>
  <c r="BZ199" i="6"/>
  <c r="BZ205" i="6"/>
  <c r="BZ207" i="6"/>
  <c r="BZ238" i="6"/>
  <c r="BZ242" i="6"/>
  <c r="BZ277" i="6"/>
  <c r="BZ282" i="6"/>
  <c r="BZ289" i="6"/>
  <c r="BZ293" i="6"/>
  <c r="BZ417" i="6"/>
  <c r="BZ421" i="6"/>
  <c r="BZ425" i="6"/>
  <c r="BZ433" i="6"/>
  <c r="BZ437" i="6"/>
  <c r="BZ450" i="6"/>
  <c r="BZ453" i="6"/>
  <c r="BZ457" i="6"/>
  <c r="BZ461" i="6"/>
  <c r="BZ463" i="6"/>
  <c r="BZ465" i="6"/>
  <c r="BZ567" i="6"/>
  <c r="BZ569" i="6"/>
  <c r="BZ571" i="6"/>
  <c r="BZ576" i="6"/>
  <c r="BZ578" i="6"/>
  <c r="BZ580" i="6"/>
  <c r="BZ586" i="6"/>
  <c r="BZ536" i="6"/>
  <c r="BZ538" i="6"/>
  <c r="BZ540" i="6"/>
  <c r="BZ542" i="6"/>
  <c r="BZ136" i="6"/>
  <c r="BZ539" i="6"/>
  <c r="BZ541" i="6"/>
  <c r="BZ85" i="6"/>
  <c r="BZ87" i="6"/>
  <c r="BZ89" i="6"/>
  <c r="BZ91" i="6"/>
  <c r="BZ93" i="6"/>
  <c r="BZ128" i="6"/>
  <c r="BZ130" i="6"/>
  <c r="BZ141" i="6"/>
  <c r="BZ150" i="6"/>
  <c r="BZ183" i="6"/>
  <c r="BZ192" i="6"/>
  <c r="BZ216" i="6"/>
  <c r="BZ224" i="6"/>
  <c r="BZ235" i="6"/>
  <c r="BZ280" i="6"/>
  <c r="BZ283" i="6"/>
  <c r="BZ442" i="6"/>
  <c r="BZ448" i="6"/>
  <c r="BZ451" i="6"/>
  <c r="BZ2" i="6"/>
  <c r="BZ123" i="6"/>
  <c r="BZ138" i="6"/>
  <c r="BZ154" i="6"/>
  <c r="BZ167" i="6"/>
  <c r="BZ188" i="6"/>
  <c r="BZ228" i="6"/>
  <c r="BZ237" i="6"/>
  <c r="BZ279" i="6"/>
  <c r="BZ284" i="6"/>
  <c r="BZ447" i="6"/>
  <c r="BZ452" i="6"/>
  <c r="BZ537" i="6"/>
  <c r="BZ33" i="6"/>
  <c r="BZ35" i="6"/>
  <c r="BZ37" i="6"/>
  <c r="BZ39" i="6"/>
  <c r="BZ131" i="6"/>
  <c r="BZ133" i="6"/>
  <c r="BZ164" i="6"/>
  <c r="BZ201" i="6"/>
  <c r="BZ203" i="6"/>
  <c r="BZ209" i="6"/>
  <c r="BZ211" i="6"/>
  <c r="BZ236" i="6"/>
  <c r="BZ240" i="6"/>
  <c r="BZ244" i="6"/>
  <c r="BZ278" i="6"/>
  <c r="BZ281" i="6"/>
  <c r="BZ291" i="6"/>
  <c r="BZ295" i="6"/>
  <c r="BZ419" i="6"/>
  <c r="BZ423" i="6"/>
  <c r="BZ431" i="6"/>
  <c r="BZ435" i="6"/>
  <c r="BZ439" i="6"/>
  <c r="BZ446" i="6"/>
  <c r="BZ449" i="6"/>
  <c r="BZ459" i="6"/>
  <c r="BZ462" i="6"/>
  <c r="BZ464" i="6"/>
  <c r="BZ466" i="6"/>
  <c r="BZ566" i="6"/>
  <c r="BZ568" i="6"/>
  <c r="BZ570" i="6"/>
  <c r="BZ572" i="6"/>
  <c r="BZ575" i="6"/>
  <c r="BZ577" i="6"/>
  <c r="BZ579" i="6"/>
  <c r="BZ581" i="6"/>
  <c r="BZ146" i="6"/>
  <c r="BZ169" i="6"/>
  <c r="BZ220" i="6"/>
  <c r="BZ276" i="6"/>
  <c r="BV5" i="6"/>
  <c r="BV9" i="6"/>
  <c r="BV13" i="6"/>
  <c r="BV17" i="6"/>
  <c r="BV25" i="6"/>
  <c r="BV29" i="6"/>
  <c r="BV33" i="6"/>
  <c r="BV37" i="6"/>
  <c r="BV61" i="6"/>
  <c r="BV65" i="6"/>
  <c r="BV69" i="6"/>
  <c r="BV77" i="6"/>
  <c r="BV81" i="6"/>
  <c r="BV85" i="6"/>
  <c r="BV89" i="6"/>
  <c r="BV93" i="6"/>
  <c r="BV101" i="6"/>
  <c r="BV105" i="6"/>
  <c r="BV113" i="6"/>
  <c r="BV117" i="6"/>
  <c r="BV121" i="6"/>
  <c r="BV129" i="6"/>
  <c r="BV133" i="6"/>
  <c r="BV137" i="6"/>
  <c r="BV141" i="6"/>
  <c r="BV145" i="6"/>
  <c r="BV149" i="6"/>
  <c r="BV153" i="6"/>
  <c r="BV157" i="6"/>
  <c r="BV6" i="6"/>
  <c r="BV10" i="6"/>
  <c r="BV14" i="6"/>
  <c r="BV26" i="6"/>
  <c r="BV30" i="6"/>
  <c r="BV34" i="6"/>
  <c r="BV38" i="6"/>
  <c r="BV58" i="6"/>
  <c r="BV62" i="6"/>
  <c r="BV66" i="6"/>
  <c r="BV70" i="6"/>
  <c r="BV78" i="6"/>
  <c r="BV82" i="6"/>
  <c r="BV86" i="6"/>
  <c r="BV90" i="6"/>
  <c r="BV94" i="6"/>
  <c r="BV98" i="6"/>
  <c r="BV102" i="6"/>
  <c r="BV106" i="6"/>
  <c r="BV110" i="6"/>
  <c r="BV114" i="6"/>
  <c r="BV118" i="6"/>
  <c r="BV122" i="6"/>
  <c r="BV130" i="6"/>
  <c r="BV134" i="6"/>
  <c r="BV138" i="6"/>
  <c r="BV146" i="6"/>
  <c r="BV150" i="6"/>
  <c r="BV154" i="6"/>
  <c r="BV3" i="6"/>
  <c r="BV7" i="6"/>
  <c r="BV11" i="6"/>
  <c r="BV15" i="6"/>
  <c r="BV27" i="6"/>
  <c r="BV35" i="6"/>
  <c r="BV39" i="6"/>
  <c r="BV59" i="6"/>
  <c r="BV63" i="6"/>
  <c r="BV67" i="6"/>
  <c r="BV79" i="6"/>
  <c r="BV87" i="6"/>
  <c r="BV91" i="6"/>
  <c r="BV103" i="6"/>
  <c r="BV107" i="6"/>
  <c r="BV111" i="6"/>
  <c r="BV115" i="6"/>
  <c r="BV119" i="6"/>
  <c r="BV123" i="6"/>
  <c r="BV127" i="6"/>
  <c r="BV131" i="6"/>
  <c r="BV135" i="6"/>
  <c r="BV4" i="6"/>
  <c r="BV8" i="6"/>
  <c r="BV12" i="6"/>
  <c r="BV16" i="6"/>
  <c r="BV28" i="6"/>
  <c r="BV32" i="6"/>
  <c r="BV36" i="6"/>
  <c r="BV60" i="6"/>
  <c r="BV64" i="6"/>
  <c r="BV68" i="6"/>
  <c r="BV76" i="6"/>
  <c r="BV80" i="6"/>
  <c r="BV84" i="6"/>
  <c r="BV88" i="6"/>
  <c r="BV92" i="6"/>
  <c r="BV104" i="6"/>
  <c r="BV108" i="6"/>
  <c r="BV112" i="6"/>
  <c r="BV116" i="6"/>
  <c r="BV120" i="6"/>
  <c r="BV124" i="6"/>
  <c r="BV128" i="6"/>
  <c r="BV132" i="6"/>
  <c r="BV136" i="6"/>
  <c r="BV148" i="6"/>
  <c r="BV152" i="6"/>
  <c r="BV156" i="6"/>
  <c r="BV151" i="6"/>
  <c r="BV166" i="6"/>
  <c r="BV170" i="6"/>
  <c r="BV174" i="6"/>
  <c r="BV182" i="6"/>
  <c r="BV186" i="6"/>
  <c r="BV190" i="6"/>
  <c r="BV194" i="6"/>
  <c r="BV198" i="6"/>
  <c r="BV202" i="6"/>
  <c r="BV206" i="6"/>
  <c r="BV210" i="6"/>
  <c r="BV214" i="6"/>
  <c r="BV218" i="6"/>
  <c r="BV222" i="6"/>
  <c r="BV226" i="6"/>
  <c r="BV234" i="6"/>
  <c r="BV238" i="6"/>
  <c r="BV242" i="6"/>
  <c r="BV278" i="6"/>
  <c r="BV282" i="6"/>
  <c r="BV290" i="6"/>
  <c r="BV294" i="6"/>
  <c r="BV418" i="6"/>
  <c r="BV422" i="6"/>
  <c r="BV430" i="6"/>
  <c r="BV434" i="6"/>
  <c r="BV438" i="6"/>
  <c r="BV442" i="6"/>
  <c r="BV446" i="6"/>
  <c r="BV147" i="6"/>
  <c r="BV163" i="6"/>
  <c r="BV167" i="6"/>
  <c r="BV171" i="6"/>
  <c r="BV183" i="6"/>
  <c r="BV187" i="6"/>
  <c r="BV191" i="6"/>
  <c r="BV195" i="6"/>
  <c r="BV199" i="6"/>
  <c r="BV203" i="6"/>
  <c r="BV207" i="6"/>
  <c r="BV211" i="6"/>
  <c r="BV215" i="6"/>
  <c r="BV219" i="6"/>
  <c r="BV223" i="6"/>
  <c r="BV227" i="6"/>
  <c r="BV235" i="6"/>
  <c r="BV239" i="6"/>
  <c r="BV243" i="6"/>
  <c r="BV279" i="6"/>
  <c r="BV283" i="6"/>
  <c r="BV291" i="6"/>
  <c r="BV295" i="6"/>
  <c r="BV419" i="6"/>
  <c r="BV423" i="6"/>
  <c r="BV431" i="6"/>
  <c r="BV435" i="6"/>
  <c r="BV439" i="6"/>
  <c r="BV164" i="6"/>
  <c r="BV168" i="6"/>
  <c r="BV172" i="6"/>
  <c r="BV180" i="6"/>
  <c r="BV184" i="6"/>
  <c r="BV188" i="6"/>
  <c r="BV192" i="6"/>
  <c r="BV200" i="6"/>
  <c r="BV204" i="6"/>
  <c r="BV208" i="6"/>
  <c r="BV216" i="6"/>
  <c r="BV220" i="6"/>
  <c r="BV224" i="6"/>
  <c r="BV228" i="6"/>
  <c r="BV236" i="6"/>
  <c r="BV240" i="6"/>
  <c r="BV244" i="6"/>
  <c r="BV276" i="6"/>
  <c r="BV280" i="6"/>
  <c r="BV284" i="6"/>
  <c r="BV288" i="6"/>
  <c r="BV292" i="6"/>
  <c r="BV416" i="6"/>
  <c r="BV420" i="6"/>
  <c r="BV424" i="6"/>
  <c r="BV432" i="6"/>
  <c r="BV436" i="6"/>
  <c r="BV155" i="6"/>
  <c r="BV165" i="6"/>
  <c r="BV169" i="6"/>
  <c r="BV173" i="6"/>
  <c r="BV181" i="6"/>
  <c r="BV185" i="6"/>
  <c r="BV189" i="6"/>
  <c r="BV193" i="6"/>
  <c r="BV201" i="6"/>
  <c r="BV205" i="6"/>
  <c r="BV209" i="6"/>
  <c r="BV217" i="6"/>
  <c r="BV221" i="6"/>
  <c r="BV225" i="6"/>
  <c r="BV237" i="6"/>
  <c r="BV241" i="6"/>
  <c r="BV277" i="6"/>
  <c r="BV281" i="6"/>
  <c r="BV289" i="6"/>
  <c r="BV293" i="6"/>
  <c r="BV417" i="6"/>
  <c r="BV437" i="6"/>
  <c r="BV449" i="6"/>
  <c r="BV453" i="6"/>
  <c r="BV457" i="6"/>
  <c r="BV461" i="6"/>
  <c r="BV465" i="6"/>
  <c r="BV537" i="6"/>
  <c r="BV541" i="6"/>
  <c r="BV569" i="6"/>
  <c r="BV577" i="6"/>
  <c r="BV581" i="6"/>
  <c r="BV433" i="6"/>
  <c r="BV450" i="6"/>
  <c r="BV458" i="6"/>
  <c r="BV462" i="6"/>
  <c r="BV466" i="6"/>
  <c r="BV538" i="6"/>
  <c r="BV542" i="6"/>
  <c r="BV566" i="6"/>
  <c r="BV570" i="6"/>
  <c r="BV578" i="6"/>
  <c r="BV586" i="6"/>
  <c r="BV425" i="6"/>
  <c r="BV451" i="6"/>
  <c r="BV459" i="6"/>
  <c r="BV463" i="6"/>
  <c r="BV539" i="6"/>
  <c r="BV567" i="6"/>
  <c r="BV571" i="6"/>
  <c r="BV575" i="6"/>
  <c r="BV579" i="6"/>
  <c r="BV2" i="6"/>
  <c r="BV421" i="6"/>
  <c r="BV447" i="6"/>
  <c r="BV448" i="6"/>
  <c r="BV452" i="6"/>
  <c r="BV460" i="6"/>
  <c r="BV464" i="6"/>
  <c r="BV536" i="6"/>
  <c r="BV540" i="6"/>
  <c r="BV568" i="6"/>
  <c r="BV572" i="6"/>
  <c r="BV576" i="6"/>
  <c r="BV580" i="6"/>
  <c r="F55" i="3" a="1"/>
  <c r="F55" i="3" s="1"/>
  <c r="BU6" i="6"/>
  <c r="BU10" i="6"/>
  <c r="BU14" i="6"/>
  <c r="BU26" i="6"/>
  <c r="BU30" i="6"/>
  <c r="BU34" i="6"/>
  <c r="BU38" i="6"/>
  <c r="BU58" i="6"/>
  <c r="BU62" i="6"/>
  <c r="BU66" i="6"/>
  <c r="BU70" i="6"/>
  <c r="BU78" i="6"/>
  <c r="BU82" i="6"/>
  <c r="BU86" i="6"/>
  <c r="BU90" i="6"/>
  <c r="BU94" i="6"/>
  <c r="BU98" i="6"/>
  <c r="BU102" i="6"/>
  <c r="BU106" i="6"/>
  <c r="BU110" i="6"/>
  <c r="BU114" i="6"/>
  <c r="BU118" i="6"/>
  <c r="BU122" i="6"/>
  <c r="BU130" i="6"/>
  <c r="BU134" i="6"/>
  <c r="BU138" i="6"/>
  <c r="BU146" i="6"/>
  <c r="BU150" i="6"/>
  <c r="BU154" i="6"/>
  <c r="BU3" i="6"/>
  <c r="BU7" i="6"/>
  <c r="BU11" i="6"/>
  <c r="BU15" i="6"/>
  <c r="BU27" i="6"/>
  <c r="BU35" i="6"/>
  <c r="BU39" i="6"/>
  <c r="BU59" i="6"/>
  <c r="BU63" i="6"/>
  <c r="BU67" i="6"/>
  <c r="BU79" i="6"/>
  <c r="BU87" i="6"/>
  <c r="BU91" i="6"/>
  <c r="BU103" i="6"/>
  <c r="BU107" i="6"/>
  <c r="BU111" i="6"/>
  <c r="BU115" i="6"/>
  <c r="BU119" i="6"/>
  <c r="BU123" i="6"/>
  <c r="BU127" i="6"/>
  <c r="BU131" i="6"/>
  <c r="BU135" i="6"/>
  <c r="BU147" i="6"/>
  <c r="BU151" i="6"/>
  <c r="BU155" i="6"/>
  <c r="BU4" i="6"/>
  <c r="BU8" i="6"/>
  <c r="BU12" i="6"/>
  <c r="BU16" i="6"/>
  <c r="BU28" i="6"/>
  <c r="BU32" i="6"/>
  <c r="BU36" i="6"/>
  <c r="BU60" i="6"/>
  <c r="BU64" i="6"/>
  <c r="BU68" i="6"/>
  <c r="BU76" i="6"/>
  <c r="BU80" i="6"/>
  <c r="BU84" i="6"/>
  <c r="BU88" i="6"/>
  <c r="BU92" i="6"/>
  <c r="BU104" i="6"/>
  <c r="BU108" i="6"/>
  <c r="BU112" i="6"/>
  <c r="BU116" i="6"/>
  <c r="BU120" i="6"/>
  <c r="BU124" i="6"/>
  <c r="BU128" i="6"/>
  <c r="BU132" i="6"/>
  <c r="BU136" i="6"/>
  <c r="BU5" i="6"/>
  <c r="BU9" i="6"/>
  <c r="BU13" i="6"/>
  <c r="BU17" i="6"/>
  <c r="BU25" i="6"/>
  <c r="BU29" i="6"/>
  <c r="BU33" i="6"/>
  <c r="BU37" i="6"/>
  <c r="BU61" i="6"/>
  <c r="BU65" i="6"/>
  <c r="BU69" i="6"/>
  <c r="BU77" i="6"/>
  <c r="BU81" i="6"/>
  <c r="BU85" i="6"/>
  <c r="BU89" i="6"/>
  <c r="BU93" i="6"/>
  <c r="BU101" i="6"/>
  <c r="BU105" i="6"/>
  <c r="BU113" i="6"/>
  <c r="BU117" i="6"/>
  <c r="BU121" i="6"/>
  <c r="BU129" i="6"/>
  <c r="BU133" i="6"/>
  <c r="BU137" i="6"/>
  <c r="BU141" i="6"/>
  <c r="BU145" i="6"/>
  <c r="BU149" i="6"/>
  <c r="BU153" i="6"/>
  <c r="BU157" i="6"/>
  <c r="BU148" i="6"/>
  <c r="BU163" i="6"/>
  <c r="BU167" i="6"/>
  <c r="BU171" i="6"/>
  <c r="BU183" i="6"/>
  <c r="BU187" i="6"/>
  <c r="BU191" i="6"/>
  <c r="BU195" i="6"/>
  <c r="BU199" i="6"/>
  <c r="BU203" i="6"/>
  <c r="BU207" i="6"/>
  <c r="BU211" i="6"/>
  <c r="BU215" i="6"/>
  <c r="BU219" i="6"/>
  <c r="BU223" i="6"/>
  <c r="BU227" i="6"/>
  <c r="BU235" i="6"/>
  <c r="BU239" i="6"/>
  <c r="BU243" i="6"/>
  <c r="BU279" i="6"/>
  <c r="BU283" i="6"/>
  <c r="BU291" i="6"/>
  <c r="BU295" i="6"/>
  <c r="BU419" i="6"/>
  <c r="BU423" i="6"/>
  <c r="BU431" i="6"/>
  <c r="BU435" i="6"/>
  <c r="BU439" i="6"/>
  <c r="BU447" i="6"/>
  <c r="BU164" i="6"/>
  <c r="BU168" i="6"/>
  <c r="BU172" i="6"/>
  <c r="BU180" i="6"/>
  <c r="BU184" i="6"/>
  <c r="BU188" i="6"/>
  <c r="BU192" i="6"/>
  <c r="BU200" i="6"/>
  <c r="BU204" i="6"/>
  <c r="BU208" i="6"/>
  <c r="BU216" i="6"/>
  <c r="BU220" i="6"/>
  <c r="BU224" i="6"/>
  <c r="BU228" i="6"/>
  <c r="BU236" i="6"/>
  <c r="BU240" i="6"/>
  <c r="BU244" i="6"/>
  <c r="BU276" i="6"/>
  <c r="BU280" i="6"/>
  <c r="BU284" i="6"/>
  <c r="BU288" i="6"/>
  <c r="BU292" i="6"/>
  <c r="BU416" i="6"/>
  <c r="BU420" i="6"/>
  <c r="BU424" i="6"/>
  <c r="BU432" i="6"/>
  <c r="BU436" i="6"/>
  <c r="BU156" i="6"/>
  <c r="BU165" i="6"/>
  <c r="BU169" i="6"/>
  <c r="BU173" i="6"/>
  <c r="BU181" i="6"/>
  <c r="BU185" i="6"/>
  <c r="BU189" i="6"/>
  <c r="BU193" i="6"/>
  <c r="BU201" i="6"/>
  <c r="BU205" i="6"/>
  <c r="BU209" i="6"/>
  <c r="BU217" i="6"/>
  <c r="BU221" i="6"/>
  <c r="BU225" i="6"/>
  <c r="BU237" i="6"/>
  <c r="BU241" i="6"/>
  <c r="BU277" i="6"/>
  <c r="BU281" i="6"/>
  <c r="BU289" i="6"/>
  <c r="BU293" i="6"/>
  <c r="BU417" i="6"/>
  <c r="BU421" i="6"/>
  <c r="BU425" i="6"/>
  <c r="BU433" i="6"/>
  <c r="BU437" i="6"/>
  <c r="BU152" i="6"/>
  <c r="BU166" i="6"/>
  <c r="BU170" i="6"/>
  <c r="BU174" i="6"/>
  <c r="BU182" i="6"/>
  <c r="BU186" i="6"/>
  <c r="BU190" i="6"/>
  <c r="BU194" i="6"/>
  <c r="BU198" i="6"/>
  <c r="BU202" i="6"/>
  <c r="BU206" i="6"/>
  <c r="BU210" i="6"/>
  <c r="BU214" i="6"/>
  <c r="BU218" i="6"/>
  <c r="BU222" i="6"/>
  <c r="BU226" i="6"/>
  <c r="BU234" i="6"/>
  <c r="BU238" i="6"/>
  <c r="BU242" i="6"/>
  <c r="BU278" i="6"/>
  <c r="BU282" i="6"/>
  <c r="BU290" i="6"/>
  <c r="BU294" i="6"/>
  <c r="BU434" i="6"/>
  <c r="BU446" i="6"/>
  <c r="BU450" i="6"/>
  <c r="BU458" i="6"/>
  <c r="BU462" i="6"/>
  <c r="BU466" i="6"/>
  <c r="BU538" i="6"/>
  <c r="BU542" i="6"/>
  <c r="BU566" i="6"/>
  <c r="BU570" i="6"/>
  <c r="BU578" i="6"/>
  <c r="BU586" i="6"/>
  <c r="BU430" i="6"/>
  <c r="BU451" i="6"/>
  <c r="BU459" i="6"/>
  <c r="BU463" i="6"/>
  <c r="BU539" i="6"/>
  <c r="BU567" i="6"/>
  <c r="BU571" i="6"/>
  <c r="BU575" i="6"/>
  <c r="BU579" i="6"/>
  <c r="BU422" i="6"/>
  <c r="BU442" i="6"/>
  <c r="BU448" i="6"/>
  <c r="BU452" i="6"/>
  <c r="BU460" i="6"/>
  <c r="BU464" i="6"/>
  <c r="BU536" i="6"/>
  <c r="BU540" i="6"/>
  <c r="BU568" i="6"/>
  <c r="BU572" i="6"/>
  <c r="BU576" i="6"/>
  <c r="BU580" i="6"/>
  <c r="BU418" i="6"/>
  <c r="BU438" i="6"/>
  <c r="BU449" i="6"/>
  <c r="BU453" i="6"/>
  <c r="BU457" i="6"/>
  <c r="BU461" i="6"/>
  <c r="BU465" i="6"/>
  <c r="BU537" i="6"/>
  <c r="BU541" i="6"/>
  <c r="BU569" i="6"/>
  <c r="BU577" i="6"/>
  <c r="BU581" i="6"/>
  <c r="BU2" i="6"/>
  <c r="BW4" i="6"/>
  <c r="BW8" i="6"/>
  <c r="BW12" i="6"/>
  <c r="BW16" i="6"/>
  <c r="BW28" i="6"/>
  <c r="BW32" i="6"/>
  <c r="BW36" i="6"/>
  <c r="BW60" i="6"/>
  <c r="BW64" i="6"/>
  <c r="BW68" i="6"/>
  <c r="BW76" i="6"/>
  <c r="BW80" i="6"/>
  <c r="BW84" i="6"/>
  <c r="BW88" i="6"/>
  <c r="BW92" i="6"/>
  <c r="BW104" i="6"/>
  <c r="BW108" i="6"/>
  <c r="BW112" i="6"/>
  <c r="BW116" i="6"/>
  <c r="BW120" i="6"/>
  <c r="BW124" i="6"/>
  <c r="BW128" i="6"/>
  <c r="BW132" i="6"/>
  <c r="BW136" i="6"/>
  <c r="BW148" i="6"/>
  <c r="BW152" i="6"/>
  <c r="BW156" i="6"/>
  <c r="BW5" i="6"/>
  <c r="BW9" i="6"/>
  <c r="BW13" i="6"/>
  <c r="BW17" i="6"/>
  <c r="BW25" i="6"/>
  <c r="BW29" i="6"/>
  <c r="BW33" i="6"/>
  <c r="BW37" i="6"/>
  <c r="BW61" i="6"/>
  <c r="BW65" i="6"/>
  <c r="BW69" i="6"/>
  <c r="BW77" i="6"/>
  <c r="BW81" i="6"/>
  <c r="BW85" i="6"/>
  <c r="BW89" i="6"/>
  <c r="BW93" i="6"/>
  <c r="BW101" i="6"/>
  <c r="BW105" i="6"/>
  <c r="BW113" i="6"/>
  <c r="BW117" i="6"/>
  <c r="BW121" i="6"/>
  <c r="BW129" i="6"/>
  <c r="BW133" i="6"/>
  <c r="BW137" i="6"/>
  <c r="BW141" i="6"/>
  <c r="BW145" i="6"/>
  <c r="BW149" i="6"/>
  <c r="BW153" i="6"/>
  <c r="BW157" i="6"/>
  <c r="BW6" i="6"/>
  <c r="BW10" i="6"/>
  <c r="BW14" i="6"/>
  <c r="BW26" i="6"/>
  <c r="BW30" i="6"/>
  <c r="BW34" i="6"/>
  <c r="BW38" i="6"/>
  <c r="BW58" i="6"/>
  <c r="BW62" i="6"/>
  <c r="BW66" i="6"/>
  <c r="BW70" i="6"/>
  <c r="BW78" i="6"/>
  <c r="BW82" i="6"/>
  <c r="BW86" i="6"/>
  <c r="BW90" i="6"/>
  <c r="BW94" i="6"/>
  <c r="BW98" i="6"/>
  <c r="BW102" i="6"/>
  <c r="BW106" i="6"/>
  <c r="BW110" i="6"/>
  <c r="BW114" i="6"/>
  <c r="BW118" i="6"/>
  <c r="BW122" i="6"/>
  <c r="BW130" i="6"/>
  <c r="BW134" i="6"/>
  <c r="BW138" i="6"/>
  <c r="BW3" i="6"/>
  <c r="BW7" i="6"/>
  <c r="BW11" i="6"/>
  <c r="BW15" i="6"/>
  <c r="BW27" i="6"/>
  <c r="BW35" i="6"/>
  <c r="BW39" i="6"/>
  <c r="BW59" i="6"/>
  <c r="BW63" i="6"/>
  <c r="BW67" i="6"/>
  <c r="BW79" i="6"/>
  <c r="BW87" i="6"/>
  <c r="BW91" i="6"/>
  <c r="BW103" i="6"/>
  <c r="BW107" i="6"/>
  <c r="BW111" i="6"/>
  <c r="BW115" i="6"/>
  <c r="BW119" i="6"/>
  <c r="BW123" i="6"/>
  <c r="BW127" i="6"/>
  <c r="BW131" i="6"/>
  <c r="BW135" i="6"/>
  <c r="BW147" i="6"/>
  <c r="BW151" i="6"/>
  <c r="BW155" i="6"/>
  <c r="BW154" i="6"/>
  <c r="BW165" i="6"/>
  <c r="BW169" i="6"/>
  <c r="BW173" i="6"/>
  <c r="BW181" i="6"/>
  <c r="BW185" i="6"/>
  <c r="BW189" i="6"/>
  <c r="BW193" i="6"/>
  <c r="BW201" i="6"/>
  <c r="BW205" i="6"/>
  <c r="BW209" i="6"/>
  <c r="BW217" i="6"/>
  <c r="BW221" i="6"/>
  <c r="BW225" i="6"/>
  <c r="BW237" i="6"/>
  <c r="BW241" i="6"/>
  <c r="BW277" i="6"/>
  <c r="BW281" i="6"/>
  <c r="BW289" i="6"/>
  <c r="BW293" i="6"/>
  <c r="BW417" i="6"/>
  <c r="BW421" i="6"/>
  <c r="BW425" i="6"/>
  <c r="BW433" i="6"/>
  <c r="BW437" i="6"/>
  <c r="BW150" i="6"/>
  <c r="BW166" i="6"/>
  <c r="BW170" i="6"/>
  <c r="BW174" i="6"/>
  <c r="BW182" i="6"/>
  <c r="BW186" i="6"/>
  <c r="BW190" i="6"/>
  <c r="BW194" i="6"/>
  <c r="BW198" i="6"/>
  <c r="BW202" i="6"/>
  <c r="BW206" i="6"/>
  <c r="BW210" i="6"/>
  <c r="BW214" i="6"/>
  <c r="BW218" i="6"/>
  <c r="BW222" i="6"/>
  <c r="BW226" i="6"/>
  <c r="BW234" i="6"/>
  <c r="BW238" i="6"/>
  <c r="BW242" i="6"/>
  <c r="BW278" i="6"/>
  <c r="BW282" i="6"/>
  <c r="BW290" i="6"/>
  <c r="BW294" i="6"/>
  <c r="BW418" i="6"/>
  <c r="BW422" i="6"/>
  <c r="BW430" i="6"/>
  <c r="BW434" i="6"/>
  <c r="BW438" i="6"/>
  <c r="BW442" i="6"/>
  <c r="BW446" i="6"/>
  <c r="BW146" i="6"/>
  <c r="BW163" i="6"/>
  <c r="BW167" i="6"/>
  <c r="BW171" i="6"/>
  <c r="BW183" i="6"/>
  <c r="BW187" i="6"/>
  <c r="BW191" i="6"/>
  <c r="BW195" i="6"/>
  <c r="BW199" i="6"/>
  <c r="BW203" i="6"/>
  <c r="BW207" i="6"/>
  <c r="BW211" i="6"/>
  <c r="BW215" i="6"/>
  <c r="BW219" i="6"/>
  <c r="BW223" i="6"/>
  <c r="BW227" i="6"/>
  <c r="BW235" i="6"/>
  <c r="BW239" i="6"/>
  <c r="BW243" i="6"/>
  <c r="BW279" i="6"/>
  <c r="BW283" i="6"/>
  <c r="BW291" i="6"/>
  <c r="BW295" i="6"/>
  <c r="BW419" i="6"/>
  <c r="BW423" i="6"/>
  <c r="BW431" i="6"/>
  <c r="BW435" i="6"/>
  <c r="BW439" i="6"/>
  <c r="BW447" i="6"/>
  <c r="BW164" i="6"/>
  <c r="BW168" i="6"/>
  <c r="BW172" i="6"/>
  <c r="BW180" i="6"/>
  <c r="BW184" i="6"/>
  <c r="BW188" i="6"/>
  <c r="BW192" i="6"/>
  <c r="BW200" i="6"/>
  <c r="BW204" i="6"/>
  <c r="BW208" i="6"/>
  <c r="BW216" i="6"/>
  <c r="BW220" i="6"/>
  <c r="BW224" i="6"/>
  <c r="BW228" i="6"/>
  <c r="BW236" i="6"/>
  <c r="BW240" i="6"/>
  <c r="BW244" i="6"/>
  <c r="BW276" i="6"/>
  <c r="BW280" i="6"/>
  <c r="BW284" i="6"/>
  <c r="BW288" i="6"/>
  <c r="BW292" i="6"/>
  <c r="BW420" i="6"/>
  <c r="BW448" i="6"/>
  <c r="BW452" i="6"/>
  <c r="BW460" i="6"/>
  <c r="BW464" i="6"/>
  <c r="BW536" i="6"/>
  <c r="BW540" i="6"/>
  <c r="BW568" i="6"/>
  <c r="BW572" i="6"/>
  <c r="BW576" i="6"/>
  <c r="BW580" i="6"/>
  <c r="BW416" i="6"/>
  <c r="BW436" i="6"/>
  <c r="BW449" i="6"/>
  <c r="BW453" i="6"/>
  <c r="BW457" i="6"/>
  <c r="BW461" i="6"/>
  <c r="BW465" i="6"/>
  <c r="BW537" i="6"/>
  <c r="BW541" i="6"/>
  <c r="BW569" i="6"/>
  <c r="BW577" i="6"/>
  <c r="BW581" i="6"/>
  <c r="BW2" i="6"/>
  <c r="BW432" i="6"/>
  <c r="BW450" i="6"/>
  <c r="BW458" i="6"/>
  <c r="BW462" i="6"/>
  <c r="BW466" i="6"/>
  <c r="BW538" i="6"/>
  <c r="BW542" i="6"/>
  <c r="BW566" i="6"/>
  <c r="BW570" i="6"/>
  <c r="BW578" i="6"/>
  <c r="BW586" i="6"/>
  <c r="BW424" i="6"/>
  <c r="BW451" i="6"/>
  <c r="BW459" i="6"/>
  <c r="BW463" i="6"/>
  <c r="BW539" i="6"/>
  <c r="BW567" i="6"/>
  <c r="BW571" i="6"/>
  <c r="BW575" i="6"/>
  <c r="BW579" i="6"/>
  <c r="K54" i="3" a="1"/>
  <c r="K54" i="3" s="1"/>
  <c r="K52" i="3" a="1"/>
  <c r="K52" i="3" s="1"/>
  <c r="K55" i="3" a="1"/>
  <c r="K55" i="3" s="1"/>
  <c r="D53" i="3" a="1"/>
  <c r="D53" i="3" s="1"/>
  <c r="D52" i="3" a="1"/>
  <c r="D52" i="3" s="1"/>
  <c r="R31" i="3" a="1"/>
  <c r="R31" i="3" s="1"/>
  <c r="R28" i="3" a="1"/>
  <c r="R28" i="3" s="1"/>
  <c r="R30" i="3" a="1"/>
  <c r="R30" i="3" s="1"/>
  <c r="D49" i="3" a="1"/>
  <c r="D49" i="3" s="1"/>
  <c r="D29" i="3" a="1"/>
  <c r="D29" i="3" s="1"/>
  <c r="D28" i="3" a="1"/>
  <c r="D28" i="3" s="1"/>
  <c r="D30" i="3" a="1"/>
  <c r="D30" i="3" s="1"/>
  <c r="R55" i="3" a="1"/>
  <c r="R55" i="3" s="1"/>
  <c r="R53" i="3" a="1"/>
  <c r="R53" i="3" s="1"/>
  <c r="R54" i="3" a="1"/>
  <c r="R54" i="3" s="1"/>
  <c r="R52" i="3" a="1"/>
  <c r="R52" i="3" s="1"/>
  <c r="T80" i="3" a="1"/>
  <c r="T80" i="3" s="1"/>
  <c r="T79" i="3" a="1"/>
  <c r="T79" i="3" s="1"/>
  <c r="T78" i="3" a="1"/>
  <c r="T78" i="3" s="1"/>
  <c r="T77" i="3" a="1"/>
  <c r="T77" i="3" s="1"/>
  <c r="R80" i="3" a="1"/>
  <c r="R80" i="3" s="1"/>
  <c r="R79" i="3" a="1"/>
  <c r="R79" i="3" s="1"/>
  <c r="R78" i="3" a="1"/>
  <c r="R78" i="3" s="1"/>
  <c r="R77" i="3" a="1"/>
  <c r="R77" i="3" s="1"/>
  <c r="R6" i="3" a="1"/>
  <c r="R6" i="3" s="1"/>
  <c r="R5" i="3" a="1"/>
  <c r="R5" i="3" s="1"/>
  <c r="R4" i="3" a="1"/>
  <c r="R4" i="3" s="1"/>
  <c r="R3" i="3" a="1"/>
  <c r="R3" i="3" s="1"/>
  <c r="T5" i="3" a="1"/>
  <c r="T5" i="3" s="1"/>
  <c r="T4" i="3" a="1"/>
  <c r="T4" i="3" s="1"/>
  <c r="R24" i="3" a="1"/>
  <c r="R24" i="3" s="1"/>
  <c r="T3" i="3" a="1"/>
  <c r="T3" i="3" s="1"/>
  <c r="F4" i="3" a="1"/>
  <c r="F4" i="3" s="1"/>
  <c r="D6" i="3" a="1"/>
  <c r="D6" i="3" s="1"/>
  <c r="D5" i="3" a="1"/>
  <c r="D5" i="3" s="1"/>
  <c r="D4" i="3" a="1"/>
  <c r="D4" i="3" s="1"/>
  <c r="F3" i="3" a="1"/>
  <c r="F3" i="3" s="1"/>
  <c r="F6" i="3" a="1"/>
  <c r="F6" i="3" s="1"/>
  <c r="F5" i="3" a="1"/>
  <c r="F5" i="3" s="1"/>
  <c r="T6" i="3" a="1"/>
  <c r="T6" i="3" s="1"/>
  <c r="K49" i="3" a="1"/>
  <c r="K49" i="3" s="1"/>
  <c r="M31" i="3" a="1"/>
  <c r="M31" i="3" s="1"/>
  <c r="M30" i="3" a="1"/>
  <c r="M30" i="3" s="1"/>
  <c r="M29" i="3" a="1"/>
  <c r="M29" i="3" s="1"/>
  <c r="M28" i="3" a="1"/>
  <c r="M28" i="3" s="1"/>
  <c r="K28" i="3" a="1"/>
  <c r="K28" i="3" s="1"/>
  <c r="K31" i="3" a="1"/>
  <c r="K31" i="3" s="1"/>
  <c r="K30" i="3" a="1"/>
  <c r="K30" i="3" s="1"/>
  <c r="K29" i="3" a="1"/>
  <c r="K29" i="3" s="1"/>
  <c r="M6" i="3" a="1"/>
  <c r="M6" i="3" s="1"/>
  <c r="M3" i="3" a="1"/>
  <c r="M3" i="3" s="1"/>
  <c r="K24" i="3" a="1"/>
  <c r="K24" i="3" s="1"/>
  <c r="K6" i="3" a="1"/>
  <c r="K6" i="3" s="1"/>
  <c r="K5" i="3" a="1"/>
  <c r="K5" i="3" s="1"/>
  <c r="K4" i="3" a="1"/>
  <c r="K4" i="3" s="1"/>
  <c r="K3" i="3" a="1"/>
  <c r="K3" i="3" s="1"/>
  <c r="M4" i="3" a="1"/>
  <c r="M4" i="3" s="1"/>
  <c r="F31" i="3" a="1"/>
  <c r="F31" i="3" s="1"/>
  <c r="F30" i="3" a="1"/>
  <c r="F30" i="3" s="1"/>
  <c r="F29" i="3" a="1"/>
  <c r="F29" i="3" s="1"/>
  <c r="F28" i="3" a="1"/>
  <c r="F28" i="3" s="1"/>
  <c r="T31" i="3" a="1"/>
  <c r="T31" i="3" s="1"/>
  <c r="T30" i="3" a="1"/>
  <c r="T30" i="3" s="1"/>
  <c r="T29" i="3" a="1"/>
  <c r="T29" i="3" s="1"/>
  <c r="T28" i="3" a="1"/>
  <c r="T28" i="3" s="1"/>
  <c r="R29" i="3" a="1"/>
  <c r="R29" i="3" s="1"/>
  <c r="D31" i="3" a="1"/>
  <c r="D31" i="3" s="1"/>
  <c r="R49" i="3" a="1"/>
  <c r="R49" i="3" s="1"/>
  <c r="K53" i="3" a="1"/>
  <c r="K53" i="3" s="1"/>
  <c r="F79" i="3" a="1"/>
  <c r="F79" i="3" s="1"/>
  <c r="D79" i="3" a="1"/>
  <c r="D79" i="3" s="1"/>
  <c r="D77" i="3" a="1"/>
  <c r="D77" i="3" s="1"/>
  <c r="F80" i="3" a="1"/>
  <c r="F80" i="3" s="1"/>
  <c r="F78" i="3" a="1"/>
  <c r="F78" i="3" s="1"/>
  <c r="D80" i="3" a="1"/>
  <c r="D80" i="3" s="1"/>
  <c r="F77" i="3" a="1"/>
  <c r="F77" i="3" s="1"/>
  <c r="D78" i="3" a="1"/>
  <c r="D78" i="3" s="1"/>
  <c r="M79" i="3" a="1"/>
  <c r="M79" i="3" s="1"/>
  <c r="M77" i="3" a="1"/>
  <c r="M77" i="3" s="1"/>
  <c r="K79" i="3" a="1"/>
  <c r="K79" i="3" s="1"/>
  <c r="K77" i="3" a="1"/>
  <c r="K77" i="3" s="1"/>
  <c r="M80" i="3" a="1"/>
  <c r="M80" i="3" s="1"/>
  <c r="F52" i="3" a="1"/>
  <c r="F52" i="3" s="1"/>
  <c r="D54" i="3" a="1"/>
  <c r="D54" i="3" s="1"/>
  <c r="D55" i="3" a="1"/>
  <c r="D55" i="3" s="1"/>
  <c r="K78" i="3" a="1"/>
  <c r="K78" i="3" s="1"/>
  <c r="F53" i="3" a="1"/>
  <c r="F53" i="3" s="1"/>
  <c r="F54" i="3" a="1"/>
  <c r="F54" i="3" s="1"/>
  <c r="M78" i="3" a="1"/>
  <c r="M78" i="3" s="1"/>
  <c r="H48" i="3"/>
  <c r="J48" i="3" s="1"/>
  <c r="H47" i="3"/>
  <c r="J47" i="3" s="1"/>
  <c r="H44" i="3"/>
  <c r="J44" i="3" s="1"/>
  <c r="H46" i="3"/>
  <c r="J46" i="3" s="1"/>
  <c r="O94" i="3"/>
  <c r="O18" i="1"/>
  <c r="O36" i="3"/>
  <c r="H13" i="3"/>
  <c r="O46" i="9"/>
  <c r="O40" i="9"/>
  <c r="A16" i="3"/>
  <c r="H9" i="3"/>
  <c r="A59" i="3"/>
  <c r="O85" i="3"/>
  <c r="H87" i="3"/>
  <c r="O68" i="3"/>
  <c r="A12" i="3"/>
  <c r="O38" i="3"/>
  <c r="O14" i="3"/>
  <c r="A68" i="3"/>
  <c r="H39" i="3"/>
  <c r="A61" i="3"/>
  <c r="H14" i="3"/>
  <c r="A33" i="3"/>
  <c r="O95" i="3"/>
  <c r="O11" i="1"/>
  <c r="H84" i="3"/>
  <c r="O61" i="3"/>
  <c r="H90" i="3"/>
  <c r="A89" i="3"/>
  <c r="H13" i="1"/>
  <c r="A67" i="3"/>
  <c r="H8" i="1"/>
  <c r="H41" i="3"/>
  <c r="O60" i="3"/>
  <c r="O46" i="3"/>
  <c r="O37" i="9"/>
  <c r="O82" i="3"/>
  <c r="O19" i="1"/>
  <c r="H14" i="1"/>
  <c r="A11" i="3"/>
  <c r="H11" i="3"/>
  <c r="A13" i="3"/>
  <c r="H64" i="3"/>
  <c r="H40" i="3"/>
  <c r="O42" i="9"/>
  <c r="A85" i="3"/>
  <c r="O83" i="3"/>
  <c r="H82" i="3"/>
  <c r="H16" i="1"/>
  <c r="O90" i="3"/>
  <c r="O17" i="1"/>
  <c r="H38" i="3"/>
  <c r="H58" i="3"/>
  <c r="A63" i="3"/>
  <c r="A86" i="3"/>
  <c r="O40" i="3"/>
  <c r="O64" i="3"/>
  <c r="O86" i="3"/>
  <c r="O16" i="1"/>
  <c r="A65" i="3"/>
  <c r="A15" i="3"/>
  <c r="O13" i="3"/>
  <c r="H60" i="3"/>
  <c r="O15" i="3"/>
  <c r="O38" i="9"/>
  <c r="O36" i="9"/>
  <c r="H86" i="3"/>
  <c r="H89" i="3"/>
  <c r="A64" i="3"/>
  <c r="O93" i="3"/>
  <c r="O15" i="1"/>
  <c r="H9" i="1"/>
  <c r="H65" i="3"/>
  <c r="O8" i="1"/>
  <c r="O57" i="3"/>
  <c r="H66" i="3"/>
  <c r="H57" i="3"/>
  <c r="H15" i="1"/>
  <c r="O44" i="3"/>
  <c r="O65" i="3"/>
  <c r="H11" i="1"/>
  <c r="H19" i="1"/>
  <c r="A9" i="3"/>
  <c r="O91" i="3"/>
  <c r="O13" i="1"/>
  <c r="O39" i="9"/>
  <c r="O19" i="3"/>
  <c r="O8" i="3"/>
  <c r="H17" i="1"/>
  <c r="O42" i="3"/>
  <c r="O44" i="9"/>
  <c r="O97" i="3"/>
  <c r="O10" i="1"/>
  <c r="O21" i="3"/>
  <c r="A90" i="3"/>
  <c r="O37" i="3"/>
  <c r="O18" i="3"/>
  <c r="H34" i="3"/>
  <c r="H8" i="3"/>
  <c r="H63" i="3"/>
  <c r="A10" i="3"/>
  <c r="O63" i="3"/>
  <c r="A87" i="3"/>
  <c r="O92" i="3"/>
  <c r="O9" i="1"/>
  <c r="A58" i="3"/>
  <c r="O9" i="3"/>
  <c r="H91" i="3"/>
  <c r="A14" i="3"/>
  <c r="O66" i="3"/>
  <c r="H18" i="1"/>
  <c r="A82" i="3"/>
  <c r="H42" i="3"/>
  <c r="O58" i="3"/>
  <c r="A8" i="3"/>
  <c r="H35" i="3"/>
  <c r="O88" i="3"/>
  <c r="H85" i="3"/>
  <c r="H12" i="3"/>
  <c r="H83" i="3"/>
  <c r="H62" i="3"/>
  <c r="O34" i="9"/>
  <c r="O87" i="3"/>
  <c r="O14" i="1"/>
  <c r="O20" i="3"/>
  <c r="O34" i="3"/>
  <c r="H15" i="3"/>
  <c r="H10" i="1"/>
  <c r="O12" i="3"/>
  <c r="O62" i="3"/>
  <c r="O84" i="3"/>
  <c r="O20" i="1"/>
  <c r="H92" i="3"/>
  <c r="O39" i="3"/>
  <c r="O43" i="9"/>
  <c r="O33" i="3"/>
  <c r="H36" i="3"/>
  <c r="H37" i="3"/>
  <c r="O17" i="3"/>
  <c r="A88" i="3"/>
  <c r="O45" i="3"/>
  <c r="A62" i="3"/>
  <c r="O96" i="3"/>
  <c r="O35" i="9"/>
  <c r="O45" i="9"/>
  <c r="O10" i="3"/>
  <c r="A83" i="3"/>
  <c r="H61" i="3"/>
  <c r="O59" i="3"/>
  <c r="H10" i="3"/>
  <c r="O43" i="3"/>
  <c r="O67" i="3"/>
  <c r="O41" i="9"/>
  <c r="H33" i="3"/>
  <c r="O89" i="3"/>
  <c r="O12" i="1"/>
  <c r="O11" i="3"/>
  <c r="O41" i="3"/>
  <c r="H12" i="1"/>
  <c r="H59" i="3"/>
  <c r="O35" i="3"/>
  <c r="O16" i="3"/>
  <c r="A66" i="3"/>
  <c r="H88" i="3"/>
  <c r="O21" i="1"/>
  <c r="A57" i="3"/>
  <c r="A60" i="3"/>
  <c r="A84" i="3"/>
  <c r="H23" i="3" l="1"/>
  <c r="O22" i="1"/>
  <c r="O23" i="1"/>
  <c r="H43" i="3"/>
  <c r="J43" i="3" s="1"/>
  <c r="H45" i="3"/>
  <c r="J45" i="3" s="1"/>
  <c r="H23" i="1"/>
  <c r="J23" i="1" s="1"/>
  <c r="I23" i="1" s="1" a="1"/>
  <c r="I23" i="1" s="1"/>
  <c r="H20" i="1"/>
  <c r="J20" i="1" s="1"/>
  <c r="I20" i="1" s="1" a="1"/>
  <c r="I20" i="1" s="1"/>
  <c r="H22" i="1"/>
  <c r="J22" i="1" s="1"/>
  <c r="I22" i="1" s="1" a="1"/>
  <c r="I22" i="1" s="1"/>
  <c r="H21" i="1"/>
  <c r="J21" i="1" s="1"/>
  <c r="I21" i="1" s="1" a="1"/>
  <c r="I21" i="1" s="1"/>
  <c r="O22" i="3"/>
  <c r="Q22" i="3" s="1"/>
  <c r="P22" i="3" s="1" a="1"/>
  <c r="P22" i="3" s="1"/>
  <c r="A17" i="3"/>
  <c r="C17" i="3" s="1" a="1"/>
  <c r="C17" i="3" s="1"/>
  <c r="E17" i="3" s="1" a="1"/>
  <c r="E17" i="3" s="1"/>
  <c r="Q23" i="1" a="1"/>
  <c r="Q23" i="1" s="1"/>
  <c r="P23" i="1" s="1" a="1"/>
  <c r="P23" i="1" s="1"/>
  <c r="A19" i="3"/>
  <c r="C19" i="3" s="1" a="1"/>
  <c r="C19" i="3" s="1"/>
  <c r="O23" i="3"/>
  <c r="Q23" i="3" s="1"/>
  <c r="P23" i="3" s="1" a="1"/>
  <c r="P23" i="3" s="1"/>
  <c r="A22" i="3"/>
  <c r="C22" i="3" s="1" a="1"/>
  <c r="C22" i="3" s="1"/>
  <c r="A23" i="3"/>
  <c r="C23" i="3" s="1" a="1"/>
  <c r="C23" i="3" s="1"/>
  <c r="B23" i="3" s="1" a="1"/>
  <c r="B23" i="3" s="1"/>
  <c r="U33" i="9" a="1"/>
  <c r="U33" i="9" s="1"/>
  <c r="P33" i="9" a="1"/>
  <c r="P33" i="9" s="1"/>
  <c r="R33" i="9" a="1"/>
  <c r="R33" i="9" s="1"/>
  <c r="S33" i="9" a="1"/>
  <c r="S33" i="9" s="1"/>
  <c r="T33" i="9" a="1"/>
  <c r="T33" i="9" s="1"/>
  <c r="M39" i="9" a="1"/>
  <c r="M39" i="9" s="1"/>
  <c r="L39" i="9" a="1"/>
  <c r="L39" i="9" s="1"/>
  <c r="N39" i="9" a="1"/>
  <c r="N39" i="9" s="1"/>
  <c r="K39" i="9" a="1"/>
  <c r="K39" i="9" s="1"/>
  <c r="I39" i="9" a="1"/>
  <c r="I39" i="9" s="1"/>
  <c r="N35" i="9" a="1"/>
  <c r="N35" i="9" s="1"/>
  <c r="L35" i="9" a="1"/>
  <c r="L35" i="9" s="1"/>
  <c r="K35" i="9" a="1"/>
  <c r="K35" i="9" s="1"/>
  <c r="I35" i="9" a="1"/>
  <c r="I35" i="9" s="1"/>
  <c r="M35" i="9" a="1"/>
  <c r="M35" i="9" s="1"/>
  <c r="N41" i="9" a="1"/>
  <c r="N41" i="9" s="1"/>
  <c r="I41" i="9" a="1"/>
  <c r="I41" i="9" s="1"/>
  <c r="L41" i="9" a="1"/>
  <c r="L41" i="9" s="1"/>
  <c r="K41" i="9" a="1"/>
  <c r="K41" i="9" s="1"/>
  <c r="M41" i="9" a="1"/>
  <c r="M41" i="9" s="1"/>
  <c r="I37" i="9" a="1"/>
  <c r="I37" i="9" s="1"/>
  <c r="M37" i="9" a="1"/>
  <c r="M37" i="9" s="1"/>
  <c r="N37" i="9" a="1"/>
  <c r="N37" i="9" s="1"/>
  <c r="L37" i="9" a="1"/>
  <c r="L37" i="9" s="1"/>
  <c r="K37" i="9" a="1"/>
  <c r="K37" i="9" s="1"/>
  <c r="N33" i="9" a="1"/>
  <c r="N33" i="9" s="1"/>
  <c r="K33" i="9" a="1"/>
  <c r="K33" i="9" s="1"/>
  <c r="I33" i="9" a="1"/>
  <c r="I33" i="9" s="1"/>
  <c r="L33" i="9" a="1"/>
  <c r="L33" i="9" s="1"/>
  <c r="M33" i="9" a="1"/>
  <c r="M33" i="9" s="1"/>
  <c r="L38" i="9" a="1"/>
  <c r="L38" i="9" s="1"/>
  <c r="N38" i="9" a="1"/>
  <c r="N38" i="9" s="1"/>
  <c r="M38" i="9" a="1"/>
  <c r="M38" i="9" s="1"/>
  <c r="K38" i="9" a="1"/>
  <c r="K38" i="9" s="1"/>
  <c r="I38" i="9" a="1"/>
  <c r="I38" i="9" s="1"/>
  <c r="N42" i="9" a="1"/>
  <c r="N42" i="9" s="1"/>
  <c r="L42" i="9" a="1"/>
  <c r="L42" i="9" s="1"/>
  <c r="M42" i="9" a="1"/>
  <c r="M42" i="9" s="1"/>
  <c r="K42" i="9" a="1"/>
  <c r="K42" i="9" s="1"/>
  <c r="I42" i="9" a="1"/>
  <c r="I42" i="9" s="1"/>
  <c r="I40" i="9" a="1"/>
  <c r="I40" i="9" s="1"/>
  <c r="N40" i="9" a="1"/>
  <c r="N40" i="9" s="1"/>
  <c r="M40" i="9" a="1"/>
  <c r="M40" i="9" s="1"/>
  <c r="L40" i="9" a="1"/>
  <c r="L40" i="9" s="1"/>
  <c r="K40" i="9" a="1"/>
  <c r="K40" i="9" s="1"/>
  <c r="N34" i="9" a="1"/>
  <c r="N34" i="9" s="1"/>
  <c r="L34" i="9" a="1"/>
  <c r="L34" i="9" s="1"/>
  <c r="K34" i="9" a="1"/>
  <c r="K34" i="9" s="1"/>
  <c r="M34" i="9" a="1"/>
  <c r="M34" i="9" s="1"/>
  <c r="I34" i="9" a="1"/>
  <c r="I34" i="9" s="1"/>
  <c r="I36" i="9" a="1"/>
  <c r="I36" i="9" s="1"/>
  <c r="N36" i="9" a="1"/>
  <c r="N36" i="9" s="1"/>
  <c r="M36" i="9" a="1"/>
  <c r="M36" i="9" s="1"/>
  <c r="L36" i="9" a="1"/>
  <c r="L36" i="9" s="1"/>
  <c r="K36" i="9" a="1"/>
  <c r="K36" i="9" s="1"/>
  <c r="N66" i="9" a="1"/>
  <c r="N66" i="9" s="1"/>
  <c r="L66" i="9" a="1"/>
  <c r="L66" i="9" s="1"/>
  <c r="M66" i="9" a="1"/>
  <c r="M66" i="9" s="1"/>
  <c r="K66" i="9" a="1"/>
  <c r="K66" i="9" s="1"/>
  <c r="I66" i="9" a="1"/>
  <c r="I66" i="9" s="1"/>
  <c r="M64" i="9" a="1"/>
  <c r="M64" i="9" s="1"/>
  <c r="N64" i="9" a="1"/>
  <c r="N64" i="9" s="1"/>
  <c r="K64" i="9" a="1"/>
  <c r="K64" i="9" s="1"/>
  <c r="I64" i="9" a="1"/>
  <c r="I64" i="9" s="1"/>
  <c r="L64" i="9" a="1"/>
  <c r="L64" i="9" s="1"/>
  <c r="K65" i="9" a="1"/>
  <c r="K65" i="9" s="1"/>
  <c r="I65" i="9" a="1"/>
  <c r="I65" i="9" s="1"/>
  <c r="L65" i="9" a="1"/>
  <c r="L65" i="9" s="1"/>
  <c r="M65" i="9" a="1"/>
  <c r="M65" i="9" s="1"/>
  <c r="N65" i="9" a="1"/>
  <c r="N65" i="9" s="1"/>
  <c r="K61" i="9" a="1"/>
  <c r="K61" i="9" s="1"/>
  <c r="L61" i="9" a="1"/>
  <c r="L61" i="9" s="1"/>
  <c r="I61" i="9" a="1"/>
  <c r="I61" i="9" s="1"/>
  <c r="M61" i="9" a="1"/>
  <c r="M61" i="9" s="1"/>
  <c r="N61" i="9" a="1"/>
  <c r="N61" i="9" s="1"/>
  <c r="I59" i="9" a="1"/>
  <c r="I59" i="9" s="1"/>
  <c r="M59" i="9" a="1"/>
  <c r="M59" i="9" s="1"/>
  <c r="K59" i="9" a="1"/>
  <c r="K59" i="9" s="1"/>
  <c r="N59" i="9" a="1"/>
  <c r="N59" i="9" s="1"/>
  <c r="L59" i="9" a="1"/>
  <c r="L59" i="9" s="1"/>
  <c r="K57" i="9" a="1"/>
  <c r="K57" i="9" s="1"/>
  <c r="L57" i="9" a="1"/>
  <c r="L57" i="9" s="1"/>
  <c r="I57" i="9" a="1"/>
  <c r="I57" i="9" s="1"/>
  <c r="M57" i="9" a="1"/>
  <c r="M57" i="9" s="1"/>
  <c r="N57" i="9" a="1"/>
  <c r="N57" i="9" s="1"/>
  <c r="K58" i="9" a="1"/>
  <c r="K58" i="9" s="1"/>
  <c r="I58" i="9" a="1"/>
  <c r="I58" i="9" s="1"/>
  <c r="M58" i="9" a="1"/>
  <c r="M58" i="9" s="1"/>
  <c r="L58" i="9" a="1"/>
  <c r="L58" i="9" s="1"/>
  <c r="N58" i="9" a="1"/>
  <c r="N58" i="9" s="1"/>
  <c r="M63" i="9" a="1"/>
  <c r="M63" i="9" s="1"/>
  <c r="N63" i="9" a="1"/>
  <c r="N63" i="9" s="1"/>
  <c r="L63" i="9" a="1"/>
  <c r="L63" i="9" s="1"/>
  <c r="I63" i="9" a="1"/>
  <c r="I63" i="9" s="1"/>
  <c r="K63" i="9" a="1"/>
  <c r="K63" i="9" s="1"/>
  <c r="N62" i="9" a="1"/>
  <c r="N62" i="9" s="1"/>
  <c r="I62" i="9" a="1"/>
  <c r="I62" i="9" s="1"/>
  <c r="M62" i="9" a="1"/>
  <c r="M62" i="9" s="1"/>
  <c r="L62" i="9" a="1"/>
  <c r="L62" i="9" s="1"/>
  <c r="K62" i="9" a="1"/>
  <c r="K62" i="9" s="1"/>
  <c r="M60" i="9" a="1"/>
  <c r="M60" i="9" s="1"/>
  <c r="K60" i="9" a="1"/>
  <c r="K60" i="9" s="1"/>
  <c r="I60" i="9" a="1"/>
  <c r="I60" i="9" s="1"/>
  <c r="L60" i="9" a="1"/>
  <c r="L60" i="9" s="1"/>
  <c r="N60" i="9" a="1"/>
  <c r="N60" i="9" s="1"/>
  <c r="F82" i="9" a="1"/>
  <c r="F82" i="9" s="1"/>
  <c r="D82" i="9" a="1"/>
  <c r="D82" i="9" s="1"/>
  <c r="G82" i="9" a="1"/>
  <c r="G82" i="9" s="1"/>
  <c r="E82" i="9" a="1"/>
  <c r="E82" i="9" s="1"/>
  <c r="B82" i="9" a="1"/>
  <c r="B82" i="9" s="1"/>
  <c r="L89" i="9" a="1"/>
  <c r="L89" i="9" s="1"/>
  <c r="I89" i="9" a="1"/>
  <c r="I89" i="9" s="1"/>
  <c r="M89" i="9" a="1"/>
  <c r="M89" i="9" s="1"/>
  <c r="N89" i="9" a="1"/>
  <c r="N89" i="9" s="1"/>
  <c r="K89" i="9" a="1"/>
  <c r="K89" i="9" s="1"/>
  <c r="L88" i="9" a="1"/>
  <c r="L88" i="9" s="1"/>
  <c r="M88" i="9" a="1"/>
  <c r="M88" i="9" s="1"/>
  <c r="I88" i="9" a="1"/>
  <c r="I88" i="9" s="1"/>
  <c r="N88" i="9" a="1"/>
  <c r="N88" i="9" s="1"/>
  <c r="K88" i="9" a="1"/>
  <c r="K88" i="9" s="1"/>
  <c r="K90" i="9" a="1"/>
  <c r="K90" i="9" s="1"/>
  <c r="N90" i="9" a="1"/>
  <c r="N90" i="9" s="1"/>
  <c r="I90" i="9" a="1"/>
  <c r="I90" i="9" s="1"/>
  <c r="M90" i="9" a="1"/>
  <c r="M90" i="9" s="1"/>
  <c r="L90" i="9" a="1"/>
  <c r="L90" i="9" s="1"/>
  <c r="I87" i="9" a="1"/>
  <c r="I87" i="9" s="1"/>
  <c r="M87" i="9" a="1"/>
  <c r="M87" i="9" s="1"/>
  <c r="N87" i="9" a="1"/>
  <c r="N87" i="9" s="1"/>
  <c r="K87" i="9" a="1"/>
  <c r="K87" i="9" s="1"/>
  <c r="L87" i="9" a="1"/>
  <c r="L87" i="9" s="1"/>
  <c r="L84" i="9" a="1"/>
  <c r="L84" i="9" s="1"/>
  <c r="M84" i="9" a="1"/>
  <c r="M84" i="9" s="1"/>
  <c r="K84" i="9" a="1"/>
  <c r="K84" i="9" s="1"/>
  <c r="N84" i="9" a="1"/>
  <c r="N84" i="9" s="1"/>
  <c r="I84" i="9" a="1"/>
  <c r="I84" i="9" s="1"/>
  <c r="K92" i="9" a="1"/>
  <c r="K92" i="9" s="1"/>
  <c r="L92" i="9" a="1"/>
  <c r="L92" i="9" s="1"/>
  <c r="I92" i="9" a="1"/>
  <c r="I92" i="9" s="1"/>
  <c r="M92" i="9" a="1"/>
  <c r="M92" i="9" s="1"/>
  <c r="N92" i="9" a="1"/>
  <c r="N92" i="9" s="1"/>
  <c r="N85" i="9" a="1"/>
  <c r="N85" i="9" s="1"/>
  <c r="L85" i="9" a="1"/>
  <c r="L85" i="9" s="1"/>
  <c r="I85" i="9" a="1"/>
  <c r="I85" i="9" s="1"/>
  <c r="M85" i="9" a="1"/>
  <c r="M85" i="9" s="1"/>
  <c r="K85" i="9" a="1"/>
  <c r="K85" i="9" s="1"/>
  <c r="K91" i="9" a="1"/>
  <c r="K91" i="9" s="1"/>
  <c r="N91" i="9" a="1"/>
  <c r="N91" i="9" s="1"/>
  <c r="L91" i="9" a="1"/>
  <c r="L91" i="9" s="1"/>
  <c r="I91" i="9" a="1"/>
  <c r="I91" i="9" s="1"/>
  <c r="M91" i="9" a="1"/>
  <c r="M91" i="9" s="1"/>
  <c r="K82" i="9" a="1"/>
  <c r="K82" i="9" s="1"/>
  <c r="I82" i="9" a="1"/>
  <c r="I82" i="9" s="1"/>
  <c r="L82" i="9" a="1"/>
  <c r="L82" i="9" s="1"/>
  <c r="M82" i="9" a="1"/>
  <c r="M82" i="9" s="1"/>
  <c r="N82" i="9" a="1"/>
  <c r="N82" i="9" s="1"/>
  <c r="I86" i="9" a="1"/>
  <c r="I86" i="9" s="1"/>
  <c r="L86" i="9" a="1"/>
  <c r="L86" i="9" s="1"/>
  <c r="K86" i="9" a="1"/>
  <c r="K86" i="9" s="1"/>
  <c r="N86" i="9" a="1"/>
  <c r="N86" i="9" s="1"/>
  <c r="M86" i="9" a="1"/>
  <c r="M86" i="9" s="1"/>
  <c r="I83" i="9" a="1"/>
  <c r="I83" i="9" s="1"/>
  <c r="M83" i="9" a="1"/>
  <c r="M83" i="9" s="1"/>
  <c r="K83" i="9" a="1"/>
  <c r="K83" i="9" s="1"/>
  <c r="N83" i="9" a="1"/>
  <c r="N83" i="9" s="1"/>
  <c r="L83" i="9" a="1"/>
  <c r="L83" i="9" s="1"/>
  <c r="N88" i="8" a="1"/>
  <c r="N88" i="8" s="1"/>
  <c r="K88" i="8" a="1"/>
  <c r="K88" i="8" s="1"/>
  <c r="L88" i="8" a="1"/>
  <c r="L88" i="8" s="1"/>
  <c r="I88" i="8" a="1"/>
  <c r="I88" i="8" s="1"/>
  <c r="M88" i="8" a="1"/>
  <c r="M88" i="8" s="1"/>
  <c r="M86" i="8" a="1"/>
  <c r="M86" i="8" s="1"/>
  <c r="L86" i="8" a="1"/>
  <c r="L86" i="8" s="1"/>
  <c r="K86" i="8" a="1"/>
  <c r="K86" i="8" s="1"/>
  <c r="N86" i="8" a="1"/>
  <c r="N86" i="8" s="1"/>
  <c r="I86" i="8" a="1"/>
  <c r="I86" i="8" s="1"/>
  <c r="L85" i="8" a="1"/>
  <c r="L85" i="8" s="1"/>
  <c r="N85" i="8" a="1"/>
  <c r="N85" i="8" s="1"/>
  <c r="K85" i="8" a="1"/>
  <c r="K85" i="8" s="1"/>
  <c r="M85" i="8" a="1"/>
  <c r="M85" i="8" s="1"/>
  <c r="I85" i="8" a="1"/>
  <c r="I85" i="8" s="1"/>
  <c r="L84" i="8" a="1"/>
  <c r="L84" i="8" s="1"/>
  <c r="M84" i="8" a="1"/>
  <c r="M84" i="8" s="1"/>
  <c r="K84" i="8" a="1"/>
  <c r="K84" i="8" s="1"/>
  <c r="N84" i="8" a="1"/>
  <c r="N84" i="8" s="1"/>
  <c r="I84" i="8" a="1"/>
  <c r="I84" i="8" s="1"/>
  <c r="L87" i="8" a="1"/>
  <c r="L87" i="8" s="1"/>
  <c r="K87" i="8" a="1"/>
  <c r="K87" i="8" s="1"/>
  <c r="M87" i="8" a="1"/>
  <c r="M87" i="8" s="1"/>
  <c r="N87" i="8" a="1"/>
  <c r="N87" i="8" s="1"/>
  <c r="I87" i="8" a="1"/>
  <c r="I87" i="8" s="1"/>
  <c r="L83" i="8" a="1"/>
  <c r="L83" i="8" s="1"/>
  <c r="N83" i="8" a="1"/>
  <c r="N83" i="8" s="1"/>
  <c r="I83" i="8" a="1"/>
  <c r="I83" i="8" s="1"/>
  <c r="M83" i="8" a="1"/>
  <c r="M83" i="8" s="1"/>
  <c r="K83" i="8" a="1"/>
  <c r="K83" i="8" s="1"/>
  <c r="N82" i="8" a="1"/>
  <c r="N82" i="8" s="1"/>
  <c r="I82" i="8" a="1"/>
  <c r="I82" i="8" s="1"/>
  <c r="K82" i="8" a="1"/>
  <c r="K82" i="8" s="1"/>
  <c r="M82" i="8" a="1"/>
  <c r="M82" i="8" s="1"/>
  <c r="L82" i="8" a="1"/>
  <c r="L82" i="8" s="1"/>
  <c r="T67" i="9" a="1"/>
  <c r="T67" i="9" s="1"/>
  <c r="U67" i="9" a="1"/>
  <c r="U67" i="9" s="1"/>
  <c r="P67" i="9" a="1"/>
  <c r="P67" i="9" s="1"/>
  <c r="R67" i="9" a="1"/>
  <c r="R67" i="9" s="1"/>
  <c r="S67" i="9" a="1"/>
  <c r="S67" i="9" s="1"/>
  <c r="R63" i="9" a="1"/>
  <c r="R63" i="9" s="1"/>
  <c r="P63" i="9" a="1"/>
  <c r="P63" i="9" s="1"/>
  <c r="U63" i="9" a="1"/>
  <c r="U63" i="9" s="1"/>
  <c r="S63" i="9" a="1"/>
  <c r="S63" i="9" s="1"/>
  <c r="T63" i="9" a="1"/>
  <c r="T63" i="9" s="1"/>
  <c r="P65" i="9" a="1"/>
  <c r="P65" i="9" s="1"/>
  <c r="T65" i="9" a="1"/>
  <c r="T65" i="9" s="1"/>
  <c r="R65" i="9" a="1"/>
  <c r="R65" i="9" s="1"/>
  <c r="S65" i="9" a="1"/>
  <c r="S65" i="9" s="1"/>
  <c r="U65" i="9" a="1"/>
  <c r="U65" i="9" s="1"/>
  <c r="S68" i="9" a="1"/>
  <c r="S68" i="9" s="1"/>
  <c r="U68" i="9" a="1"/>
  <c r="U68" i="9" s="1"/>
  <c r="R68" i="9" a="1"/>
  <c r="R68" i="9" s="1"/>
  <c r="T68" i="9" a="1"/>
  <c r="T68" i="9" s="1"/>
  <c r="P68" i="9" a="1"/>
  <c r="P68" i="9" s="1"/>
  <c r="T64" i="9" a="1"/>
  <c r="T64" i="9" s="1"/>
  <c r="P64" i="9" a="1"/>
  <c r="P64" i="9" s="1"/>
  <c r="S64" i="9" a="1"/>
  <c r="S64" i="9" s="1"/>
  <c r="U64" i="9" a="1"/>
  <c r="U64" i="9" s="1"/>
  <c r="R64" i="9" a="1"/>
  <c r="R64" i="9" s="1"/>
  <c r="R62" i="9" a="1"/>
  <c r="R62" i="9" s="1"/>
  <c r="U62" i="9" a="1"/>
  <c r="U62" i="9" s="1"/>
  <c r="T62" i="9" a="1"/>
  <c r="T62" i="9" s="1"/>
  <c r="P62" i="9" a="1"/>
  <c r="P62" i="9" s="1"/>
  <c r="S62" i="9" a="1"/>
  <c r="S62" i="9" s="1"/>
  <c r="P60" i="9" a="1"/>
  <c r="P60" i="9" s="1"/>
  <c r="T60" i="9" a="1"/>
  <c r="T60" i="9" s="1"/>
  <c r="U60" i="9" a="1"/>
  <c r="U60" i="9" s="1"/>
  <c r="S60" i="9" a="1"/>
  <c r="S60" i="9" s="1"/>
  <c r="R60" i="9" a="1"/>
  <c r="R60" i="9" s="1"/>
  <c r="U58" i="9" a="1"/>
  <c r="U58" i="9" s="1"/>
  <c r="T58" i="9" a="1"/>
  <c r="T58" i="9" s="1"/>
  <c r="P58" i="9" a="1"/>
  <c r="P58" i="9" s="1"/>
  <c r="S58" i="9" a="1"/>
  <c r="S58" i="9" s="1"/>
  <c r="R58" i="9" a="1"/>
  <c r="R58" i="9" s="1"/>
  <c r="T66" i="9" a="1"/>
  <c r="T66" i="9" s="1"/>
  <c r="S66" i="9" a="1"/>
  <c r="S66" i="9" s="1"/>
  <c r="P66" i="9" a="1"/>
  <c r="P66" i="9" s="1"/>
  <c r="U66" i="9" a="1"/>
  <c r="U66" i="9" s="1"/>
  <c r="R66" i="9" a="1"/>
  <c r="R66" i="9" s="1"/>
  <c r="R61" i="9" a="1"/>
  <c r="R61" i="9" s="1"/>
  <c r="P61" i="9" a="1"/>
  <c r="P61" i="9" s="1"/>
  <c r="U61" i="9" a="1"/>
  <c r="U61" i="9" s="1"/>
  <c r="T61" i="9" a="1"/>
  <c r="T61" i="9" s="1"/>
  <c r="S61" i="9" a="1"/>
  <c r="S61" i="9" s="1"/>
  <c r="P59" i="9" a="1"/>
  <c r="P59" i="9" s="1"/>
  <c r="R59" i="9" a="1"/>
  <c r="R59" i="9" s="1"/>
  <c r="S59" i="9" a="1"/>
  <c r="S59" i="9" s="1"/>
  <c r="U59" i="9" a="1"/>
  <c r="U59" i="9" s="1"/>
  <c r="T59" i="9" a="1"/>
  <c r="T59" i="9" s="1"/>
  <c r="S57" i="9" a="1"/>
  <c r="S57" i="9" s="1"/>
  <c r="R57" i="9" a="1"/>
  <c r="R57" i="9" s="1"/>
  <c r="P57" i="9" a="1"/>
  <c r="P57" i="9" s="1"/>
  <c r="U57" i="9" a="1"/>
  <c r="U57" i="9" s="1"/>
  <c r="T57" i="9" a="1"/>
  <c r="T57" i="9" s="1"/>
  <c r="D41" i="8" a="1"/>
  <c r="D41" i="8" s="1"/>
  <c r="G41" i="8" a="1"/>
  <c r="G41" i="8" s="1"/>
  <c r="E41" i="8" a="1"/>
  <c r="E41" i="8" s="1"/>
  <c r="F41" i="8" a="1"/>
  <c r="F41" i="8" s="1"/>
  <c r="B41" i="8" a="1"/>
  <c r="B41" i="8" s="1"/>
  <c r="B37" i="8" a="1"/>
  <c r="B37" i="8" s="1"/>
  <c r="G37" i="8" a="1"/>
  <c r="G37" i="8" s="1"/>
  <c r="E37" i="8" a="1"/>
  <c r="E37" i="8" s="1"/>
  <c r="F37" i="8" a="1"/>
  <c r="F37" i="8" s="1"/>
  <c r="D37" i="8" a="1"/>
  <c r="D37" i="8" s="1"/>
  <c r="F33" i="8" a="1"/>
  <c r="F33" i="8" s="1"/>
  <c r="G33" i="8" a="1"/>
  <c r="G33" i="8" s="1"/>
  <c r="D33" i="8" a="1"/>
  <c r="D33" i="8" s="1"/>
  <c r="B33" i="8" a="1"/>
  <c r="B33" i="8" s="1"/>
  <c r="E33" i="8" a="1"/>
  <c r="E33" i="8" s="1"/>
  <c r="D38" i="8" a="1"/>
  <c r="D38" i="8" s="1"/>
  <c r="G38" i="8" a="1"/>
  <c r="G38" i="8" s="1"/>
  <c r="B38" i="8" a="1"/>
  <c r="B38" i="8" s="1"/>
  <c r="F38" i="8" a="1"/>
  <c r="F38" i="8" s="1"/>
  <c r="E38" i="8" a="1"/>
  <c r="E38" i="8" s="1"/>
  <c r="G34" i="8" a="1"/>
  <c r="G34" i="8" s="1"/>
  <c r="F34" i="8" a="1"/>
  <c r="F34" i="8" s="1"/>
  <c r="B34" i="8" a="1"/>
  <c r="B34" i="8" s="1"/>
  <c r="D34" i="8" a="1"/>
  <c r="D34" i="8" s="1"/>
  <c r="E34" i="8" a="1"/>
  <c r="E34" i="8" s="1"/>
  <c r="E39" i="8" a="1"/>
  <c r="E39" i="8" s="1"/>
  <c r="F39" i="8" a="1"/>
  <c r="F39" i="8" s="1"/>
  <c r="G39" i="8" a="1"/>
  <c r="G39" i="8" s="1"/>
  <c r="D39" i="8" a="1"/>
  <c r="D39" i="8" s="1"/>
  <c r="B39" i="8" a="1"/>
  <c r="B39" i="8" s="1"/>
  <c r="D35" i="8" a="1"/>
  <c r="D35" i="8" s="1"/>
  <c r="F35" i="8" a="1"/>
  <c r="F35" i="8" s="1"/>
  <c r="G35" i="8" a="1"/>
  <c r="G35" i="8" s="1"/>
  <c r="B35" i="8" a="1"/>
  <c r="B35" i="8" s="1"/>
  <c r="E35" i="8" a="1"/>
  <c r="E35" i="8" s="1"/>
  <c r="B40" i="8" a="1"/>
  <c r="B40" i="8" s="1"/>
  <c r="E40" i="8" a="1"/>
  <c r="E40" i="8" s="1"/>
  <c r="F40" i="8" a="1"/>
  <c r="F40" i="8" s="1"/>
  <c r="G40" i="8" a="1"/>
  <c r="G40" i="8" s="1"/>
  <c r="D40" i="8" a="1"/>
  <c r="D40" i="8" s="1"/>
  <c r="D36" i="8" a="1"/>
  <c r="D36" i="8" s="1"/>
  <c r="G36" i="8" a="1"/>
  <c r="G36" i="8" s="1"/>
  <c r="E36" i="8" a="1"/>
  <c r="E36" i="8" s="1"/>
  <c r="B36" i="8" a="1"/>
  <c r="B36" i="8" s="1"/>
  <c r="F36" i="8" a="1"/>
  <c r="F36" i="8" s="1"/>
  <c r="L72" i="8" a="1"/>
  <c r="L72" i="8" s="1"/>
  <c r="I72" i="8" a="1"/>
  <c r="I72" i="8" s="1"/>
  <c r="M72" i="8" a="1"/>
  <c r="M72" i="8" s="1"/>
  <c r="K72" i="8" a="1"/>
  <c r="K72" i="8" s="1"/>
  <c r="N72" i="8" a="1"/>
  <c r="N72" i="8" s="1"/>
  <c r="L65" i="8" a="1"/>
  <c r="L65" i="8" s="1"/>
  <c r="M65" i="8" a="1"/>
  <c r="M65" i="8" s="1"/>
  <c r="I65" i="8" a="1"/>
  <c r="I65" i="8" s="1"/>
  <c r="N65" i="8" a="1"/>
  <c r="N65" i="8" s="1"/>
  <c r="K65" i="8" a="1"/>
  <c r="K65" i="8" s="1"/>
  <c r="L63" i="8" a="1"/>
  <c r="L63" i="8" s="1"/>
  <c r="M63" i="8" a="1"/>
  <c r="M63" i="8" s="1"/>
  <c r="N63" i="8" a="1"/>
  <c r="N63" i="8" s="1"/>
  <c r="I63" i="8" a="1"/>
  <c r="I63" i="8" s="1"/>
  <c r="K63" i="8" a="1"/>
  <c r="K63" i="8" s="1"/>
  <c r="I61" i="8" a="1"/>
  <c r="I61" i="8" s="1"/>
  <c r="L61" i="8" a="1"/>
  <c r="L61" i="8" s="1"/>
  <c r="K61" i="8" a="1"/>
  <c r="K61" i="8" s="1"/>
  <c r="M61" i="8" a="1"/>
  <c r="M61" i="8" s="1"/>
  <c r="N61" i="8" a="1"/>
  <c r="N61" i="8" s="1"/>
  <c r="L59" i="8" a="1"/>
  <c r="L59" i="8" s="1"/>
  <c r="N59" i="8" a="1"/>
  <c r="N59" i="8" s="1"/>
  <c r="I59" i="8" a="1"/>
  <c r="I59" i="8" s="1"/>
  <c r="M59" i="8" a="1"/>
  <c r="M59" i="8" s="1"/>
  <c r="K59" i="8" a="1"/>
  <c r="K59" i="8" s="1"/>
  <c r="N57" i="8" a="1"/>
  <c r="N57" i="8" s="1"/>
  <c r="K57" i="8" a="1"/>
  <c r="K57" i="8" s="1"/>
  <c r="L57" i="8" a="1"/>
  <c r="L57" i="8" s="1"/>
  <c r="M57" i="8" a="1"/>
  <c r="M57" i="8" s="1"/>
  <c r="I57" i="8" a="1"/>
  <c r="I57" i="8" s="1"/>
  <c r="L71" i="8" a="1"/>
  <c r="L71" i="8" s="1"/>
  <c r="I71" i="8" a="1"/>
  <c r="I71" i="8" s="1"/>
  <c r="K71" i="8" a="1"/>
  <c r="K71" i="8" s="1"/>
  <c r="N71" i="8" a="1"/>
  <c r="N71" i="8" s="1"/>
  <c r="M71" i="8" a="1"/>
  <c r="M71" i="8" s="1"/>
  <c r="I70" i="8" a="1"/>
  <c r="I70" i="8" s="1"/>
  <c r="K70" i="8" a="1"/>
  <c r="K70" i="8" s="1"/>
  <c r="M70" i="8" a="1"/>
  <c r="M70" i="8" s="1"/>
  <c r="L70" i="8" a="1"/>
  <c r="L70" i="8" s="1"/>
  <c r="N70" i="8" a="1"/>
  <c r="N70" i="8" s="1"/>
  <c r="I69" i="8" a="1"/>
  <c r="I69" i="8" s="1"/>
  <c r="N69" i="8" a="1"/>
  <c r="N69" i="8" s="1"/>
  <c r="K69" i="8" a="1"/>
  <c r="K69" i="8" s="1"/>
  <c r="L69" i="8" a="1"/>
  <c r="L69" i="8" s="1"/>
  <c r="M69" i="8" a="1"/>
  <c r="M69" i="8" s="1"/>
  <c r="I68" i="8" a="1"/>
  <c r="I68" i="8" s="1"/>
  <c r="L68" i="8" a="1"/>
  <c r="L68" i="8" s="1"/>
  <c r="K68" i="8" a="1"/>
  <c r="K68" i="8" s="1"/>
  <c r="N68" i="8" a="1"/>
  <c r="N68" i="8" s="1"/>
  <c r="M68" i="8" a="1"/>
  <c r="M68" i="8" s="1"/>
  <c r="N67" i="8" a="1"/>
  <c r="N67" i="8" s="1"/>
  <c r="M67" i="8" a="1"/>
  <c r="M67" i="8" s="1"/>
  <c r="L67" i="8" a="1"/>
  <c r="L67" i="8" s="1"/>
  <c r="I67" i="8" a="1"/>
  <c r="I67" i="8" s="1"/>
  <c r="K67" i="8" a="1"/>
  <c r="K67" i="8" s="1"/>
  <c r="N66" i="8" a="1"/>
  <c r="N66" i="8" s="1"/>
  <c r="I66" i="8" a="1"/>
  <c r="I66" i="8" s="1"/>
  <c r="K66" i="8" a="1"/>
  <c r="K66" i="8" s="1"/>
  <c r="M66" i="8" a="1"/>
  <c r="M66" i="8" s="1"/>
  <c r="L66" i="8" a="1"/>
  <c r="L66" i="8" s="1"/>
  <c r="L64" i="8" a="1"/>
  <c r="L64" i="8" s="1"/>
  <c r="M64" i="8" a="1"/>
  <c r="M64" i="8" s="1"/>
  <c r="I64" i="8" a="1"/>
  <c r="I64" i="8" s="1"/>
  <c r="K64" i="8" a="1"/>
  <c r="K64" i="8" s="1"/>
  <c r="N64" i="8" a="1"/>
  <c r="N64" i="8" s="1"/>
  <c r="L62" i="8" a="1"/>
  <c r="L62" i="8" s="1"/>
  <c r="M62" i="8" a="1"/>
  <c r="M62" i="8" s="1"/>
  <c r="I62" i="8" a="1"/>
  <c r="I62" i="8" s="1"/>
  <c r="N62" i="8" a="1"/>
  <c r="N62" i="8" s="1"/>
  <c r="K62" i="8" a="1"/>
  <c r="K62" i="8" s="1"/>
  <c r="N60" i="8" a="1"/>
  <c r="N60" i="8" s="1"/>
  <c r="I60" i="8" a="1"/>
  <c r="I60" i="8" s="1"/>
  <c r="L60" i="8" a="1"/>
  <c r="L60" i="8" s="1"/>
  <c r="M60" i="8" a="1"/>
  <c r="M60" i="8" s="1"/>
  <c r="K60" i="8" a="1"/>
  <c r="K60" i="8" s="1"/>
  <c r="K58" i="8" a="1"/>
  <c r="K58" i="8" s="1"/>
  <c r="I58" i="8" a="1"/>
  <c r="I58" i="8" s="1"/>
  <c r="N58" i="8" a="1"/>
  <c r="N58" i="8" s="1"/>
  <c r="M58" i="8" a="1"/>
  <c r="M58" i="8" s="1"/>
  <c r="L58" i="8" a="1"/>
  <c r="L58" i="8" s="1"/>
  <c r="U48" i="8" a="1"/>
  <c r="U48" i="8" s="1"/>
  <c r="T48" i="8" a="1"/>
  <c r="T48" i="8" s="1"/>
  <c r="S48" i="8" a="1"/>
  <c r="S48" i="8" s="1"/>
  <c r="P48" i="8" a="1"/>
  <c r="P48" i="8" s="1"/>
  <c r="R48" i="8" a="1"/>
  <c r="R48" i="8" s="1"/>
  <c r="R47" i="8" a="1"/>
  <c r="R47" i="8" s="1"/>
  <c r="P47" i="8" a="1"/>
  <c r="P47" i="8" s="1"/>
  <c r="T47" i="8" a="1"/>
  <c r="T47" i="8" s="1"/>
  <c r="U47" i="8" a="1"/>
  <c r="U47" i="8" s="1"/>
  <c r="S47" i="8" a="1"/>
  <c r="S47" i="8" s="1"/>
  <c r="S43" i="8" a="1"/>
  <c r="S43" i="8" s="1"/>
  <c r="U43" i="8" a="1"/>
  <c r="U43" i="8" s="1"/>
  <c r="P43" i="8" a="1"/>
  <c r="P43" i="8" s="1"/>
  <c r="T43" i="8" a="1"/>
  <c r="T43" i="8" s="1"/>
  <c r="R43" i="8" a="1"/>
  <c r="R43" i="8" s="1"/>
  <c r="U39" i="8" a="1"/>
  <c r="U39" i="8" s="1"/>
  <c r="S39" i="8" a="1"/>
  <c r="S39" i="8" s="1"/>
  <c r="T39" i="8" a="1"/>
  <c r="T39" i="8" s="1"/>
  <c r="P39" i="8" a="1"/>
  <c r="P39" i="8" s="1"/>
  <c r="R39" i="8" a="1"/>
  <c r="R39" i="8" s="1"/>
  <c r="P35" i="8" a="1"/>
  <c r="P35" i="8" s="1"/>
  <c r="T35" i="8" a="1"/>
  <c r="T35" i="8" s="1"/>
  <c r="R35" i="8" a="1"/>
  <c r="R35" i="8" s="1"/>
  <c r="S35" i="8" a="1"/>
  <c r="S35" i="8" s="1"/>
  <c r="U35" i="8" a="1"/>
  <c r="U35" i="8" s="1"/>
  <c r="R33" i="8" a="1"/>
  <c r="R33" i="8" s="1"/>
  <c r="T33" i="8" a="1"/>
  <c r="T33" i="8" s="1"/>
  <c r="P33" i="8" a="1"/>
  <c r="P33" i="8" s="1"/>
  <c r="S33" i="8" a="1"/>
  <c r="S33" i="8" s="1"/>
  <c r="U33" i="8" a="1"/>
  <c r="U33" i="8" s="1"/>
  <c r="U44" i="8" a="1"/>
  <c r="U44" i="8" s="1"/>
  <c r="P44" i="8" a="1"/>
  <c r="P44" i="8" s="1"/>
  <c r="T44" i="8" a="1"/>
  <c r="T44" i="8" s="1"/>
  <c r="S44" i="8" a="1"/>
  <c r="S44" i="8" s="1"/>
  <c r="R44" i="8" a="1"/>
  <c r="R44" i="8" s="1"/>
  <c r="T40" i="8" a="1"/>
  <c r="T40" i="8" s="1"/>
  <c r="P40" i="8" a="1"/>
  <c r="P40" i="8" s="1"/>
  <c r="S40" i="8" a="1"/>
  <c r="S40" i="8" s="1"/>
  <c r="R40" i="8" a="1"/>
  <c r="R40" i="8" s="1"/>
  <c r="U40" i="8" a="1"/>
  <c r="U40" i="8" s="1"/>
  <c r="U36" i="8" a="1"/>
  <c r="U36" i="8" s="1"/>
  <c r="P36" i="8" a="1"/>
  <c r="P36" i="8" s="1"/>
  <c r="T36" i="8" a="1"/>
  <c r="T36" i="8" s="1"/>
  <c r="S36" i="8" a="1"/>
  <c r="S36" i="8" s="1"/>
  <c r="R36" i="8" a="1"/>
  <c r="R36" i="8" s="1"/>
  <c r="T45" i="8" a="1"/>
  <c r="T45" i="8" s="1"/>
  <c r="U45" i="8" a="1"/>
  <c r="U45" i="8" s="1"/>
  <c r="R45" i="8" a="1"/>
  <c r="R45" i="8" s="1"/>
  <c r="P45" i="8" a="1"/>
  <c r="P45" i="8" s="1"/>
  <c r="S45" i="8" a="1"/>
  <c r="S45" i="8" s="1"/>
  <c r="R41" i="8" a="1"/>
  <c r="R41" i="8" s="1"/>
  <c r="T41" i="8" a="1"/>
  <c r="T41" i="8" s="1"/>
  <c r="U41" i="8" a="1"/>
  <c r="U41" i="8" s="1"/>
  <c r="P41" i="8" a="1"/>
  <c r="P41" i="8" s="1"/>
  <c r="S41" i="8" a="1"/>
  <c r="S41" i="8" s="1"/>
  <c r="T37" i="8" a="1"/>
  <c r="T37" i="8" s="1"/>
  <c r="U37" i="8" a="1"/>
  <c r="U37" i="8" s="1"/>
  <c r="R37" i="8" a="1"/>
  <c r="R37" i="8" s="1"/>
  <c r="P37" i="8" a="1"/>
  <c r="P37" i="8" s="1"/>
  <c r="S37" i="8" a="1"/>
  <c r="S37" i="8" s="1"/>
  <c r="P34" i="8" a="1"/>
  <c r="P34" i="8" s="1"/>
  <c r="R34" i="8" a="1"/>
  <c r="R34" i="8" s="1"/>
  <c r="U34" i="8" a="1"/>
  <c r="U34" i="8" s="1"/>
  <c r="S34" i="8" a="1"/>
  <c r="S34" i="8" s="1"/>
  <c r="T34" i="8" a="1"/>
  <c r="T34" i="8" s="1"/>
  <c r="S42" i="8" a="1"/>
  <c r="S42" i="8" s="1"/>
  <c r="U42" i="8" a="1"/>
  <c r="U42" i="8" s="1"/>
  <c r="R42" i="8" a="1"/>
  <c r="R42" i="8" s="1"/>
  <c r="P42" i="8" a="1"/>
  <c r="P42" i="8" s="1"/>
  <c r="T42" i="8" a="1"/>
  <c r="T42" i="8" s="1"/>
  <c r="U38" i="8" a="1"/>
  <c r="U38" i="8" s="1"/>
  <c r="R38" i="8" a="1"/>
  <c r="R38" i="8" s="1"/>
  <c r="P38" i="8" a="1"/>
  <c r="P38" i="8" s="1"/>
  <c r="S38" i="8" a="1"/>
  <c r="S38" i="8" s="1"/>
  <c r="T38" i="8" a="1"/>
  <c r="T38" i="8" s="1"/>
  <c r="P46" i="8" a="1"/>
  <c r="P46" i="8" s="1"/>
  <c r="S46" i="8" a="1"/>
  <c r="S46" i="8" s="1"/>
  <c r="T46" i="8" a="1"/>
  <c r="T46" i="8" s="1"/>
  <c r="U46" i="8" a="1"/>
  <c r="U46" i="8" s="1"/>
  <c r="R46" i="8" a="1"/>
  <c r="R46" i="8" s="1"/>
  <c r="D65" i="9" a="1"/>
  <c r="D65" i="9" s="1"/>
  <c r="B65" i="9" a="1"/>
  <c r="B65" i="9" s="1"/>
  <c r="F65" i="9" a="1"/>
  <c r="F65" i="9" s="1"/>
  <c r="G65" i="9" a="1"/>
  <c r="G65" i="9" s="1"/>
  <c r="E65" i="9" a="1"/>
  <c r="E65" i="9" s="1"/>
  <c r="G67" i="9" a="1"/>
  <c r="G67" i="9" s="1"/>
  <c r="F67" i="9" a="1"/>
  <c r="F67" i="9" s="1"/>
  <c r="E67" i="9" a="1"/>
  <c r="E67" i="9" s="1"/>
  <c r="B67" i="9" a="1"/>
  <c r="B67" i="9" s="1"/>
  <c r="D67" i="9" a="1"/>
  <c r="D67" i="9" s="1"/>
  <c r="E63" i="9" a="1"/>
  <c r="E63" i="9" s="1"/>
  <c r="B63" i="9" a="1"/>
  <c r="B63" i="9" s="1"/>
  <c r="G63" i="9" a="1"/>
  <c r="G63" i="9" s="1"/>
  <c r="D63" i="9" a="1"/>
  <c r="D63" i="9" s="1"/>
  <c r="F63" i="9" a="1"/>
  <c r="F63" i="9" s="1"/>
  <c r="G68" i="9" a="1"/>
  <c r="G68" i="9" s="1"/>
  <c r="D68" i="9" a="1"/>
  <c r="D68" i="9" s="1"/>
  <c r="B68" i="9" a="1"/>
  <c r="B68" i="9" s="1"/>
  <c r="F68" i="9" a="1"/>
  <c r="F68" i="9" s="1"/>
  <c r="E68" i="9" a="1"/>
  <c r="E68" i="9" s="1"/>
  <c r="B62" i="9" a="1"/>
  <c r="B62" i="9" s="1"/>
  <c r="F62" i="9" a="1"/>
  <c r="F62" i="9" s="1"/>
  <c r="G62" i="9" a="1"/>
  <c r="G62" i="9" s="1"/>
  <c r="D62" i="9" a="1"/>
  <c r="D62" i="9" s="1"/>
  <c r="E62" i="9" a="1"/>
  <c r="E62" i="9" s="1"/>
  <c r="D60" i="9" a="1"/>
  <c r="D60" i="9" s="1"/>
  <c r="E60" i="9" a="1"/>
  <c r="E60" i="9" s="1"/>
  <c r="G60" i="9" a="1"/>
  <c r="G60" i="9" s="1"/>
  <c r="F60" i="9" a="1"/>
  <c r="F60" i="9" s="1"/>
  <c r="B60" i="9" a="1"/>
  <c r="B60" i="9" s="1"/>
  <c r="E58" i="9" a="1"/>
  <c r="E58" i="9" s="1"/>
  <c r="B58" i="9" a="1"/>
  <c r="B58" i="9" s="1"/>
  <c r="F58" i="9" a="1"/>
  <c r="F58" i="9" s="1"/>
  <c r="G58" i="9" a="1"/>
  <c r="G58" i="9" s="1"/>
  <c r="D58" i="9" a="1"/>
  <c r="D58" i="9" s="1"/>
  <c r="G64" i="9" a="1"/>
  <c r="G64" i="9" s="1"/>
  <c r="D64" i="9" a="1"/>
  <c r="D64" i="9" s="1"/>
  <c r="B64" i="9" a="1"/>
  <c r="B64" i="9" s="1"/>
  <c r="F64" i="9" a="1"/>
  <c r="F64" i="9" s="1"/>
  <c r="E64" i="9" a="1"/>
  <c r="E64" i="9" s="1"/>
  <c r="D61" i="9" a="1"/>
  <c r="D61" i="9" s="1"/>
  <c r="E61" i="9" a="1"/>
  <c r="E61" i="9" s="1"/>
  <c r="F61" i="9" a="1"/>
  <c r="F61" i="9" s="1"/>
  <c r="B61" i="9" a="1"/>
  <c r="B61" i="9" s="1"/>
  <c r="G61" i="9" a="1"/>
  <c r="G61" i="9" s="1"/>
  <c r="D66" i="9" a="1"/>
  <c r="D66" i="9" s="1"/>
  <c r="B66" i="9" a="1"/>
  <c r="B66" i="9" s="1"/>
  <c r="F66" i="9" a="1"/>
  <c r="F66" i="9" s="1"/>
  <c r="E66" i="9" a="1"/>
  <c r="E66" i="9" s="1"/>
  <c r="G66" i="9" a="1"/>
  <c r="G66" i="9" s="1"/>
  <c r="B59" i="9" a="1"/>
  <c r="B59" i="9" s="1"/>
  <c r="G59" i="9" a="1"/>
  <c r="G59" i="9" s="1"/>
  <c r="D59" i="9" a="1"/>
  <c r="D59" i="9" s="1"/>
  <c r="E59" i="9" a="1"/>
  <c r="E59" i="9" s="1"/>
  <c r="F59" i="9" a="1"/>
  <c r="F59" i="9" s="1"/>
  <c r="B57" i="9" a="1"/>
  <c r="B57" i="9" s="1"/>
  <c r="G57" i="9" a="1"/>
  <c r="G57" i="9" s="1"/>
  <c r="D57" i="9" a="1"/>
  <c r="D57" i="9" s="1"/>
  <c r="E57" i="9" a="1"/>
  <c r="E57" i="9" s="1"/>
  <c r="F57" i="9" a="1"/>
  <c r="F57" i="9" s="1"/>
  <c r="T84" i="9" a="1"/>
  <c r="T84" i="9" s="1"/>
  <c r="U84" i="9" a="1"/>
  <c r="U84" i="9" s="1"/>
  <c r="R84" i="9" a="1"/>
  <c r="R84" i="9" s="1"/>
  <c r="P84" i="9" a="1"/>
  <c r="P84" i="9" s="1"/>
  <c r="S84" i="9" a="1"/>
  <c r="S84" i="9" s="1"/>
  <c r="U85" i="9" a="1"/>
  <c r="U85" i="9" s="1"/>
  <c r="P85" i="9" a="1"/>
  <c r="P85" i="9" s="1"/>
  <c r="R85" i="9" a="1"/>
  <c r="R85" i="9" s="1"/>
  <c r="S85" i="9" a="1"/>
  <c r="S85" i="9" s="1"/>
  <c r="T85" i="9" a="1"/>
  <c r="T85" i="9" s="1"/>
  <c r="U86" i="9" a="1"/>
  <c r="U86" i="9" s="1"/>
  <c r="R86" i="9" a="1"/>
  <c r="R86" i="9" s="1"/>
  <c r="S86" i="9" a="1"/>
  <c r="S86" i="9" s="1"/>
  <c r="T86" i="9" a="1"/>
  <c r="T86" i="9" s="1"/>
  <c r="P86" i="9" a="1"/>
  <c r="P86" i="9" s="1"/>
  <c r="S83" i="9" a="1"/>
  <c r="S83" i="9" s="1"/>
  <c r="P83" i="9" a="1"/>
  <c r="P83" i="9" s="1"/>
  <c r="R83" i="9" a="1"/>
  <c r="R83" i="9" s="1"/>
  <c r="U83" i="9" a="1"/>
  <c r="U83" i="9" s="1"/>
  <c r="T83" i="9" a="1"/>
  <c r="T83" i="9" s="1"/>
  <c r="S87" i="9" a="1"/>
  <c r="S87" i="9" s="1"/>
  <c r="U87" i="9" a="1"/>
  <c r="U87" i="9" s="1"/>
  <c r="P87" i="9" a="1"/>
  <c r="P87" i="9" s="1"/>
  <c r="R87" i="9" a="1"/>
  <c r="R87" i="9" s="1"/>
  <c r="T87" i="9" a="1"/>
  <c r="T87" i="9" s="1"/>
  <c r="T82" i="9" a="1"/>
  <c r="T82" i="9" s="1"/>
  <c r="P82" i="9" a="1"/>
  <c r="P82" i="9" s="1"/>
  <c r="U82" i="9" a="1"/>
  <c r="U82" i="9" s="1"/>
  <c r="R82" i="9" a="1"/>
  <c r="R82" i="9" s="1"/>
  <c r="S82" i="9" a="1"/>
  <c r="S82" i="9" s="1"/>
  <c r="L17" i="8" a="1"/>
  <c r="L17" i="8" s="1"/>
  <c r="I17" i="8" a="1"/>
  <c r="I17" i="8" s="1"/>
  <c r="N17" i="8" a="1"/>
  <c r="N17" i="8" s="1"/>
  <c r="M17" i="8" a="1"/>
  <c r="M17" i="8" s="1"/>
  <c r="K17" i="8" a="1"/>
  <c r="K17" i="8" s="1"/>
  <c r="I14" i="8" a="1"/>
  <c r="I14" i="8" s="1"/>
  <c r="M14" i="8" a="1"/>
  <c r="M14" i="8" s="1"/>
  <c r="N14" i="8" a="1"/>
  <c r="N14" i="8" s="1"/>
  <c r="L14" i="8" a="1"/>
  <c r="L14" i="8" s="1"/>
  <c r="K14" i="8" a="1"/>
  <c r="K14" i="8" s="1"/>
  <c r="K12" i="8" a="1"/>
  <c r="K12" i="8" s="1"/>
  <c r="N12" i="8" a="1"/>
  <c r="N12" i="8" s="1"/>
  <c r="M12" i="8" a="1"/>
  <c r="M12" i="8" s="1"/>
  <c r="I12" i="8" a="1"/>
  <c r="I12" i="8" s="1"/>
  <c r="L12" i="8" a="1"/>
  <c r="L12" i="8" s="1"/>
  <c r="L10" i="8" a="1"/>
  <c r="L10" i="8" s="1"/>
  <c r="N10" i="8" a="1"/>
  <c r="N10" i="8" s="1"/>
  <c r="K10" i="8" a="1"/>
  <c r="K10" i="8" s="1"/>
  <c r="I10" i="8" a="1"/>
  <c r="I10" i="8" s="1"/>
  <c r="M10" i="8" a="1"/>
  <c r="M10" i="8" s="1"/>
  <c r="N19" i="8" a="1"/>
  <c r="N19" i="8" s="1"/>
  <c r="M19" i="8" a="1"/>
  <c r="M19" i="8" s="1"/>
  <c r="K19" i="8" a="1"/>
  <c r="K19" i="8" s="1"/>
  <c r="I19" i="8" a="1"/>
  <c r="I19" i="8" s="1"/>
  <c r="L19" i="8" a="1"/>
  <c r="L19" i="8" s="1"/>
  <c r="M8" i="8" a="1"/>
  <c r="M8" i="8" s="1"/>
  <c r="K8" i="8" a="1"/>
  <c r="K8" i="8" s="1"/>
  <c r="I8" i="8" a="1"/>
  <c r="I8" i="8" s="1"/>
  <c r="N8" i="8" a="1"/>
  <c r="N8" i="8" s="1"/>
  <c r="L8" i="8" a="1"/>
  <c r="L8" i="8" s="1"/>
  <c r="L16" i="8" a="1"/>
  <c r="L16" i="8" s="1"/>
  <c r="N16" i="8" a="1"/>
  <c r="N16" i="8" s="1"/>
  <c r="M16" i="8" a="1"/>
  <c r="M16" i="8" s="1"/>
  <c r="K16" i="8" a="1"/>
  <c r="K16" i="8" s="1"/>
  <c r="I16" i="8" a="1"/>
  <c r="I16" i="8" s="1"/>
  <c r="M13" i="8" a="1"/>
  <c r="M13" i="8" s="1"/>
  <c r="N13" i="8" a="1"/>
  <c r="N13" i="8" s="1"/>
  <c r="I13" i="8" a="1"/>
  <c r="I13" i="8" s="1"/>
  <c r="K13" i="8" a="1"/>
  <c r="K13" i="8" s="1"/>
  <c r="L13" i="8" a="1"/>
  <c r="L13" i="8" s="1"/>
  <c r="M18" i="8" a="1"/>
  <c r="M18" i="8" s="1"/>
  <c r="N18" i="8" a="1"/>
  <c r="N18" i="8" s="1"/>
  <c r="L18" i="8" a="1"/>
  <c r="L18" i="8" s="1"/>
  <c r="K18" i="8" a="1"/>
  <c r="K18" i="8" s="1"/>
  <c r="I18" i="8" a="1"/>
  <c r="I18" i="8" s="1"/>
  <c r="N11" i="8" a="1"/>
  <c r="N11" i="8" s="1"/>
  <c r="L11" i="8" a="1"/>
  <c r="L11" i="8" s="1"/>
  <c r="K11" i="8" a="1"/>
  <c r="K11" i="8" s="1"/>
  <c r="M11" i="8" a="1"/>
  <c r="M11" i="8" s="1"/>
  <c r="I11" i="8" a="1"/>
  <c r="I11" i="8" s="1"/>
  <c r="I15" i="8" a="1"/>
  <c r="I15" i="8" s="1"/>
  <c r="M15" i="8" a="1"/>
  <c r="M15" i="8" s="1"/>
  <c r="L15" i="8" a="1"/>
  <c r="L15" i="8" s="1"/>
  <c r="K15" i="8" a="1"/>
  <c r="K15" i="8" s="1"/>
  <c r="N15" i="8" a="1"/>
  <c r="N15" i="8" s="1"/>
  <c r="M9" i="8" a="1"/>
  <c r="M9" i="8" s="1"/>
  <c r="N9" i="8" a="1"/>
  <c r="N9" i="8" s="1"/>
  <c r="K9" i="8" a="1"/>
  <c r="K9" i="8" s="1"/>
  <c r="I9" i="8" a="1"/>
  <c r="I9" i="8" s="1"/>
  <c r="L9" i="8" a="1"/>
  <c r="L9" i="8" s="1"/>
  <c r="P9" i="9" a="1"/>
  <c r="P9" i="9" s="1"/>
  <c r="U9" i="9" a="1"/>
  <c r="U9" i="9" s="1"/>
  <c r="T9" i="9" a="1"/>
  <c r="T9" i="9" s="1"/>
  <c r="R9" i="9" a="1"/>
  <c r="R9" i="9" s="1"/>
  <c r="S9" i="9" a="1"/>
  <c r="S9" i="9" s="1"/>
  <c r="P11" i="9" a="1"/>
  <c r="P11" i="9" s="1"/>
  <c r="R11" i="9" a="1"/>
  <c r="R11" i="9" s="1"/>
  <c r="U11" i="9" a="1"/>
  <c r="U11" i="9" s="1"/>
  <c r="T11" i="9" a="1"/>
  <c r="T11" i="9" s="1"/>
  <c r="S11" i="9" a="1"/>
  <c r="S11" i="9" s="1"/>
  <c r="U13" i="9" a="1"/>
  <c r="U13" i="9" s="1"/>
  <c r="R13" i="9" a="1"/>
  <c r="R13" i="9" s="1"/>
  <c r="P13" i="9" a="1"/>
  <c r="P13" i="9" s="1"/>
  <c r="T13" i="9" a="1"/>
  <c r="T13" i="9" s="1"/>
  <c r="S13" i="9" a="1"/>
  <c r="S13" i="9" s="1"/>
  <c r="R15" i="9" a="1"/>
  <c r="R15" i="9" s="1"/>
  <c r="T15" i="9" a="1"/>
  <c r="T15" i="9" s="1"/>
  <c r="S15" i="9" a="1"/>
  <c r="S15" i="9" s="1"/>
  <c r="P15" i="9" a="1"/>
  <c r="P15" i="9" s="1"/>
  <c r="U15" i="9" a="1"/>
  <c r="U15" i="9" s="1"/>
  <c r="U17" i="9" a="1"/>
  <c r="U17" i="9" s="1"/>
  <c r="R17" i="9" a="1"/>
  <c r="R17" i="9" s="1"/>
  <c r="P17" i="9" a="1"/>
  <c r="P17" i="9" s="1"/>
  <c r="S17" i="9" a="1"/>
  <c r="S17" i="9" s="1"/>
  <c r="T17" i="9" a="1"/>
  <c r="T17" i="9" s="1"/>
  <c r="T19" i="9" a="1"/>
  <c r="T19" i="9" s="1"/>
  <c r="U19" i="9" a="1"/>
  <c r="U19" i="9" s="1"/>
  <c r="R19" i="9" a="1"/>
  <c r="R19" i="9" s="1"/>
  <c r="P19" i="9" a="1"/>
  <c r="P19" i="9" s="1"/>
  <c r="S19" i="9" a="1"/>
  <c r="S19" i="9" s="1"/>
  <c r="P21" i="9" a="1"/>
  <c r="P21" i="9" s="1"/>
  <c r="S21" i="9" a="1"/>
  <c r="S21" i="9" s="1"/>
  <c r="T21" i="9" a="1"/>
  <c r="T21" i="9" s="1"/>
  <c r="U21" i="9" a="1"/>
  <c r="U21" i="9" s="1"/>
  <c r="R21" i="9" a="1"/>
  <c r="R21" i="9" s="1"/>
  <c r="S10" i="9" a="1"/>
  <c r="S10" i="9" s="1"/>
  <c r="R10" i="9" a="1"/>
  <c r="R10" i="9" s="1"/>
  <c r="U10" i="9" a="1"/>
  <c r="U10" i="9" s="1"/>
  <c r="P10" i="9" a="1"/>
  <c r="P10" i="9" s="1"/>
  <c r="T10" i="9" a="1"/>
  <c r="T10" i="9" s="1"/>
  <c r="T12" i="9" a="1"/>
  <c r="T12" i="9" s="1"/>
  <c r="U12" i="9" a="1"/>
  <c r="U12" i="9" s="1"/>
  <c r="P12" i="9" a="1"/>
  <c r="P12" i="9" s="1"/>
  <c r="R12" i="9" a="1"/>
  <c r="R12" i="9" s="1"/>
  <c r="S12" i="9" a="1"/>
  <c r="S12" i="9" s="1"/>
  <c r="P14" i="9" a="1"/>
  <c r="P14" i="9" s="1"/>
  <c r="T14" i="9" a="1"/>
  <c r="T14" i="9" s="1"/>
  <c r="U14" i="9" a="1"/>
  <c r="U14" i="9" s="1"/>
  <c r="S14" i="9" a="1"/>
  <c r="S14" i="9" s="1"/>
  <c r="R14" i="9" a="1"/>
  <c r="R14" i="9" s="1"/>
  <c r="S16" i="9" a="1"/>
  <c r="S16" i="9" s="1"/>
  <c r="R16" i="9" a="1"/>
  <c r="R16" i="9" s="1"/>
  <c r="P16" i="9" a="1"/>
  <c r="P16" i="9" s="1"/>
  <c r="T16" i="9" a="1"/>
  <c r="T16" i="9" s="1"/>
  <c r="U16" i="9" a="1"/>
  <c r="U16" i="9" s="1"/>
  <c r="P18" i="9" a="1"/>
  <c r="P18" i="9" s="1"/>
  <c r="T18" i="9" a="1"/>
  <c r="T18" i="9" s="1"/>
  <c r="U18" i="9" a="1"/>
  <c r="U18" i="9" s="1"/>
  <c r="S18" i="9" a="1"/>
  <c r="S18" i="9" s="1"/>
  <c r="R18" i="9" a="1"/>
  <c r="R18" i="9" s="1"/>
  <c r="T20" i="9" a="1"/>
  <c r="T20" i="9" s="1"/>
  <c r="U20" i="9" a="1"/>
  <c r="U20" i="9" s="1"/>
  <c r="S20" i="9" a="1"/>
  <c r="S20" i="9" s="1"/>
  <c r="R20" i="9" a="1"/>
  <c r="R20" i="9" s="1"/>
  <c r="P20" i="9" a="1"/>
  <c r="P20" i="9" s="1"/>
  <c r="N48" i="8" a="1"/>
  <c r="N48" i="8" s="1"/>
  <c r="K48" i="8" a="1"/>
  <c r="K48" i="8" s="1"/>
  <c r="M48" i="8" a="1"/>
  <c r="M48" i="8" s="1"/>
  <c r="L48" i="8" a="1"/>
  <c r="L48" i="8" s="1"/>
  <c r="I48" i="8" a="1"/>
  <c r="I48" i="8" s="1"/>
  <c r="M46" i="8" a="1"/>
  <c r="M46" i="8" s="1"/>
  <c r="K46" i="8" a="1"/>
  <c r="K46" i="8" s="1"/>
  <c r="I46" i="8" a="1"/>
  <c r="I46" i="8" s="1"/>
  <c r="N46" i="8" a="1"/>
  <c r="N46" i="8" s="1"/>
  <c r="L46" i="8" a="1"/>
  <c r="L46" i="8" s="1"/>
  <c r="L42" i="8" a="1"/>
  <c r="L42" i="8" s="1"/>
  <c r="N42" i="8" a="1"/>
  <c r="N42" i="8" s="1"/>
  <c r="I42" i="8" a="1"/>
  <c r="I42" i="8" s="1"/>
  <c r="K42" i="8" a="1"/>
  <c r="K42" i="8" s="1"/>
  <c r="M42" i="8" a="1"/>
  <c r="M42" i="8" s="1"/>
  <c r="L38" i="8" a="1"/>
  <c r="L38" i="8" s="1"/>
  <c r="I38" i="8" a="1"/>
  <c r="I38" i="8" s="1"/>
  <c r="N38" i="8" a="1"/>
  <c r="N38" i="8" s="1"/>
  <c r="M38" i="8" a="1"/>
  <c r="M38" i="8" s="1"/>
  <c r="K38" i="8" a="1"/>
  <c r="K38" i="8" s="1"/>
  <c r="M34" i="8" a="1"/>
  <c r="M34" i="8" s="1"/>
  <c r="L34" i="8" a="1"/>
  <c r="L34" i="8" s="1"/>
  <c r="N34" i="8" a="1"/>
  <c r="N34" i="8" s="1"/>
  <c r="I34" i="8" a="1"/>
  <c r="I34" i="8" s="1"/>
  <c r="K34" i="8" a="1"/>
  <c r="K34" i="8" s="1"/>
  <c r="L33" i="8" a="1"/>
  <c r="L33" i="8" s="1"/>
  <c r="I33" i="8" a="1"/>
  <c r="I33" i="8" s="1"/>
  <c r="M33" i="8" a="1"/>
  <c r="M33" i="8" s="1"/>
  <c r="K33" i="8" a="1"/>
  <c r="K33" i="8" s="1"/>
  <c r="N33" i="8" a="1"/>
  <c r="N33" i="8" s="1"/>
  <c r="N47" i="8" a="1"/>
  <c r="N47" i="8" s="1"/>
  <c r="M47" i="8" a="1"/>
  <c r="M47" i="8" s="1"/>
  <c r="K47" i="8" a="1"/>
  <c r="K47" i="8" s="1"/>
  <c r="I47" i="8" a="1"/>
  <c r="I47" i="8" s="1"/>
  <c r="L47" i="8" a="1"/>
  <c r="L47" i="8" s="1"/>
  <c r="M43" i="8" a="1"/>
  <c r="M43" i="8" s="1"/>
  <c r="L43" i="8" a="1"/>
  <c r="L43" i="8" s="1"/>
  <c r="N43" i="8" a="1"/>
  <c r="N43" i="8" s="1"/>
  <c r="K43" i="8" a="1"/>
  <c r="K43" i="8" s="1"/>
  <c r="I43" i="8" a="1"/>
  <c r="I43" i="8" s="1"/>
  <c r="N39" i="8" a="1"/>
  <c r="N39" i="8" s="1"/>
  <c r="M39" i="8" a="1"/>
  <c r="M39" i="8" s="1"/>
  <c r="I39" i="8" a="1"/>
  <c r="I39" i="8" s="1"/>
  <c r="K39" i="8" a="1"/>
  <c r="K39" i="8" s="1"/>
  <c r="L39" i="8" a="1"/>
  <c r="L39" i="8" s="1"/>
  <c r="I35" i="8" a="1"/>
  <c r="I35" i="8" s="1"/>
  <c r="K35" i="8" a="1"/>
  <c r="K35" i="8" s="1"/>
  <c r="N35" i="8" a="1"/>
  <c r="N35" i="8" s="1"/>
  <c r="L35" i="8" a="1"/>
  <c r="L35" i="8" s="1"/>
  <c r="M35" i="8" a="1"/>
  <c r="M35" i="8" s="1"/>
  <c r="N44" i="8" a="1"/>
  <c r="N44" i="8" s="1"/>
  <c r="I44" i="8" a="1"/>
  <c r="I44" i="8" s="1"/>
  <c r="M44" i="8" a="1"/>
  <c r="M44" i="8" s="1"/>
  <c r="K44" i="8" a="1"/>
  <c r="K44" i="8" s="1"/>
  <c r="L44" i="8" a="1"/>
  <c r="L44" i="8" s="1"/>
  <c r="K40" i="8" a="1"/>
  <c r="K40" i="8" s="1"/>
  <c r="L40" i="8" a="1"/>
  <c r="L40" i="8" s="1"/>
  <c r="N40" i="8" a="1"/>
  <c r="N40" i="8" s="1"/>
  <c r="M40" i="8" a="1"/>
  <c r="M40" i="8" s="1"/>
  <c r="I40" i="8" a="1"/>
  <c r="I40" i="8" s="1"/>
  <c r="L36" i="8" a="1"/>
  <c r="L36" i="8" s="1"/>
  <c r="I36" i="8" a="1"/>
  <c r="I36" i="8" s="1"/>
  <c r="N36" i="8" a="1"/>
  <c r="N36" i="8" s="1"/>
  <c r="K36" i="8" a="1"/>
  <c r="K36" i="8" s="1"/>
  <c r="M36" i="8" a="1"/>
  <c r="M36" i="8" s="1"/>
  <c r="I45" i="8" a="1"/>
  <c r="I45" i="8" s="1"/>
  <c r="K45" i="8" a="1"/>
  <c r="K45" i="8" s="1"/>
  <c r="N45" i="8" a="1"/>
  <c r="N45" i="8" s="1"/>
  <c r="L45" i="8" a="1"/>
  <c r="L45" i="8" s="1"/>
  <c r="M45" i="8" a="1"/>
  <c r="M45" i="8" s="1"/>
  <c r="M37" i="8" a="1"/>
  <c r="M37" i="8" s="1"/>
  <c r="I37" i="8" a="1"/>
  <c r="I37" i="8" s="1"/>
  <c r="L37" i="8" a="1"/>
  <c r="L37" i="8" s="1"/>
  <c r="K37" i="8" a="1"/>
  <c r="K37" i="8" s="1"/>
  <c r="N37" i="8" a="1"/>
  <c r="N37" i="8" s="1"/>
  <c r="N41" i="8" a="1"/>
  <c r="N41" i="8" s="1"/>
  <c r="L41" i="8" a="1"/>
  <c r="L41" i="8" s="1"/>
  <c r="M41" i="8" a="1"/>
  <c r="M41" i="8" s="1"/>
  <c r="I41" i="8" a="1"/>
  <c r="I41" i="8" s="1"/>
  <c r="K41" i="8" a="1"/>
  <c r="K41" i="8" s="1"/>
  <c r="A18" i="3"/>
  <c r="C18" i="3" s="1" a="1"/>
  <c r="C18" i="3" s="1"/>
  <c r="A20" i="3"/>
  <c r="C20" i="3" s="1" a="1"/>
  <c r="C20" i="3" s="1"/>
  <c r="O47" i="9"/>
  <c r="Q47" i="9" s="1"/>
  <c r="O48" i="9"/>
  <c r="Q48" i="9" s="1"/>
  <c r="O48" i="3"/>
  <c r="Q48" i="3" s="1"/>
  <c r="R48" i="3" s="1" a="1"/>
  <c r="R48" i="3" s="1"/>
  <c r="O47" i="3"/>
  <c r="Q47" i="3" s="1"/>
  <c r="S47" i="3" s="1" a="1"/>
  <c r="S47" i="3" s="1"/>
  <c r="C96" i="9"/>
  <c r="A94" i="3"/>
  <c r="C94" i="3" s="1"/>
  <c r="B94" i="3" s="1" a="1"/>
  <c r="B94" i="3" s="1"/>
  <c r="A91" i="3"/>
  <c r="C91" i="3" s="1"/>
  <c r="F91" i="3" s="1" a="1"/>
  <c r="F91" i="3" s="1"/>
  <c r="A95" i="3"/>
  <c r="C95" i="3" s="1"/>
  <c r="C97" i="9"/>
  <c r="A92" i="3"/>
  <c r="C92" i="3" s="1"/>
  <c r="G92" i="3" s="1" a="1"/>
  <c r="G92" i="3" s="1"/>
  <c r="A96" i="3"/>
  <c r="C96" i="3" s="1"/>
  <c r="G96" i="3" s="1" a="1"/>
  <c r="G96" i="3" s="1"/>
  <c r="A93" i="3"/>
  <c r="C93" i="3" s="1"/>
  <c r="E93" i="3" s="1" a="1"/>
  <c r="E93" i="3" s="1"/>
  <c r="A97" i="3"/>
  <c r="C97" i="3" s="1"/>
  <c r="F97" i="3" s="1" a="1"/>
  <c r="F97" i="3" s="1"/>
  <c r="H93" i="3"/>
  <c r="J93" i="3" s="1"/>
  <c r="K93" i="3" s="1" a="1"/>
  <c r="K93" i="3" s="1"/>
  <c r="H97" i="3"/>
  <c r="J97" i="3" s="1"/>
  <c r="N97" i="3" s="1" a="1"/>
  <c r="N97" i="3" s="1"/>
  <c r="H94" i="3"/>
  <c r="J94" i="3" s="1"/>
  <c r="L94" i="3" s="1" a="1"/>
  <c r="L94" i="3" s="1"/>
  <c r="H95" i="3"/>
  <c r="J95" i="3" s="1"/>
  <c r="M95" i="3" s="1" a="1"/>
  <c r="M95" i="3" s="1"/>
  <c r="H96" i="3"/>
  <c r="J96" i="3" s="1"/>
  <c r="K96" i="3" s="1" a="1"/>
  <c r="K96" i="3" s="1"/>
  <c r="O69" i="3"/>
  <c r="Q69" i="3" s="1"/>
  <c r="O70" i="3"/>
  <c r="Q70" i="3" s="1"/>
  <c r="O71" i="3"/>
  <c r="Q71" i="3" s="1"/>
  <c r="O72" i="3"/>
  <c r="Q72" i="3" s="1"/>
  <c r="A21" i="3"/>
  <c r="C21" i="3" s="1" a="1"/>
  <c r="C21" i="3" s="1"/>
  <c r="A69" i="3"/>
  <c r="C69" i="3" s="1"/>
  <c r="F69" i="3" s="1" a="1"/>
  <c r="F69" i="3" s="1"/>
  <c r="A70" i="3"/>
  <c r="C70" i="3" s="1"/>
  <c r="E70" i="3" s="1" a="1"/>
  <c r="E70" i="3" s="1"/>
  <c r="A71" i="3"/>
  <c r="C71" i="3" s="1"/>
  <c r="D71" i="3" s="1" a="1"/>
  <c r="D71" i="3" s="1"/>
  <c r="A72" i="3"/>
  <c r="C72" i="3" s="1"/>
  <c r="D72" i="3" s="1" a="1"/>
  <c r="D72" i="3" s="1"/>
  <c r="H19" i="3"/>
  <c r="J19" i="3" s="1" a="1"/>
  <c r="J19" i="3" s="1"/>
  <c r="J23" i="3" a="1"/>
  <c r="J23" i="3" s="1"/>
  <c r="H16" i="3"/>
  <c r="J16" i="3" s="1" a="1"/>
  <c r="J16" i="3" s="1"/>
  <c r="H20" i="3"/>
  <c r="J20" i="3" s="1" a="1"/>
  <c r="J20" i="3" s="1"/>
  <c r="H17" i="3"/>
  <c r="J17" i="3" s="1" a="1"/>
  <c r="J17" i="3" s="1"/>
  <c r="H21" i="3"/>
  <c r="J21" i="3" s="1" a="1"/>
  <c r="J21" i="3" s="1"/>
  <c r="H18" i="3"/>
  <c r="J18" i="3" s="1" a="1"/>
  <c r="J18" i="3" s="1"/>
  <c r="H22" i="3"/>
  <c r="J22" i="3" s="1" a="1"/>
  <c r="J22" i="3" s="1"/>
  <c r="Q22" i="1" a="1"/>
  <c r="Q22" i="1" s="1"/>
  <c r="P22" i="1" s="1" a="1"/>
  <c r="P22" i="1" s="1"/>
  <c r="H71" i="3"/>
  <c r="J71" i="3" s="1"/>
  <c r="L71" i="3" s="1" a="1"/>
  <c r="L71" i="3" s="1"/>
  <c r="H70" i="3"/>
  <c r="J70" i="3" s="1"/>
  <c r="N70" i="3" s="1" a="1"/>
  <c r="N70" i="3" s="1"/>
  <c r="H72" i="3"/>
  <c r="J72" i="3" s="1"/>
  <c r="L72" i="3" s="1" a="1"/>
  <c r="L72" i="3" s="1"/>
  <c r="H69" i="3"/>
  <c r="J69" i="3" s="1"/>
  <c r="L69" i="3" s="1" a="1"/>
  <c r="L69" i="3" s="1"/>
  <c r="S23" i="1" a="1"/>
  <c r="S23" i="1" s="1"/>
  <c r="R23" i="1" a="1"/>
  <c r="R23" i="1" s="1"/>
  <c r="U23" i="1" a="1"/>
  <c r="U23" i="1" s="1"/>
  <c r="K43" i="3" a="1"/>
  <c r="K43" i="3" s="1"/>
  <c r="K46" i="3" a="1"/>
  <c r="K46" i="3" s="1"/>
  <c r="K48" i="3" a="1"/>
  <c r="K48" i="3" s="1"/>
  <c r="K44" i="3" a="1"/>
  <c r="K44" i="3" s="1"/>
  <c r="K45" i="3" a="1"/>
  <c r="K45" i="3" s="1"/>
  <c r="K47" i="3" a="1"/>
  <c r="K47" i="3" s="1"/>
  <c r="R23" i="3" a="1"/>
  <c r="R23" i="3" s="1"/>
  <c r="U23" i="3" a="1"/>
  <c r="U23" i="3" s="1"/>
  <c r="S23" i="3" a="1"/>
  <c r="S23" i="3" s="1"/>
  <c r="T23" i="3" a="1"/>
  <c r="T23" i="3" s="1"/>
  <c r="U22" i="3" a="1"/>
  <c r="U22" i="3" s="1"/>
  <c r="S22" i="3" a="1"/>
  <c r="S22" i="3" s="1"/>
  <c r="T22" i="3" a="1"/>
  <c r="T22" i="3" s="1"/>
  <c r="R22" i="3" a="1"/>
  <c r="R22" i="3" s="1"/>
  <c r="G23" i="3" a="1"/>
  <c r="G23" i="3" s="1"/>
  <c r="E23" i="3" a="1"/>
  <c r="E23" i="3" s="1"/>
  <c r="D23" i="3" a="1"/>
  <c r="D23" i="3" s="1"/>
  <c r="F23" i="3" a="1"/>
  <c r="F23" i="3" s="1"/>
  <c r="D19" i="3" a="1"/>
  <c r="D19" i="3" s="1"/>
  <c r="N45" i="3" a="1"/>
  <c r="N45" i="3" s="1"/>
  <c r="L45" i="3" a="1"/>
  <c r="L45" i="3" s="1"/>
  <c r="I45" i="3" a="1"/>
  <c r="I45" i="3" s="1"/>
  <c r="M45" i="3" a="1"/>
  <c r="M45" i="3" s="1"/>
  <c r="L48" i="3" a="1"/>
  <c r="L48" i="3" s="1"/>
  <c r="I48" i="3" a="1"/>
  <c r="I48" i="3" s="1"/>
  <c r="M48" i="3" a="1"/>
  <c r="M48" i="3" s="1"/>
  <c r="N48" i="3" a="1"/>
  <c r="N48" i="3" s="1"/>
  <c r="M47" i="3" a="1"/>
  <c r="M47" i="3" s="1"/>
  <c r="I47" i="3" a="1"/>
  <c r="I47" i="3" s="1"/>
  <c r="N47" i="3" a="1"/>
  <c r="N47" i="3" s="1"/>
  <c r="L47" i="3" a="1"/>
  <c r="L47" i="3" s="1"/>
  <c r="N43" i="3" a="1"/>
  <c r="N43" i="3" s="1"/>
  <c r="I43" i="3" a="1"/>
  <c r="I43" i="3" s="1"/>
  <c r="M43" i="3" a="1"/>
  <c r="M43" i="3" s="1"/>
  <c r="L43" i="3" a="1"/>
  <c r="L43" i="3" s="1"/>
  <c r="M46" i="3" a="1"/>
  <c r="M46" i="3" s="1"/>
  <c r="L46" i="3" a="1"/>
  <c r="L46" i="3" s="1"/>
  <c r="I46" i="3" a="1"/>
  <c r="I46" i="3" s="1"/>
  <c r="N46" i="3" a="1"/>
  <c r="N46" i="3" s="1"/>
  <c r="L44" i="3" a="1"/>
  <c r="L44" i="3" s="1"/>
  <c r="I44" i="3" a="1"/>
  <c r="I44" i="3" s="1"/>
  <c r="N44" i="3" a="1"/>
  <c r="N44" i="3" s="1"/>
  <c r="M44" i="3" a="1"/>
  <c r="M44" i="3" s="1"/>
  <c r="N23" i="1" a="1"/>
  <c r="N23" i="1" s="1"/>
  <c r="L23" i="1" a="1"/>
  <c r="L23" i="1" s="1"/>
  <c r="K23" i="1" a="1"/>
  <c r="K23" i="1" s="1"/>
  <c r="M23" i="1" a="1"/>
  <c r="M23" i="1" s="1"/>
  <c r="M21" i="1" a="1"/>
  <c r="M21" i="1" s="1"/>
  <c r="K21" i="1" a="1"/>
  <c r="K21" i="1" s="1"/>
  <c r="L21" i="1" a="1"/>
  <c r="L21" i="1" s="1"/>
  <c r="N22" i="1" a="1"/>
  <c r="N22" i="1" s="1"/>
  <c r="L22" i="1" a="1"/>
  <c r="L22" i="1" s="1"/>
  <c r="M22" i="1" a="1"/>
  <c r="M22" i="1" s="1"/>
  <c r="K22" i="1" a="1"/>
  <c r="K22" i="1" s="1"/>
  <c r="H68" i="3"/>
  <c r="H67" i="3"/>
  <c r="C8" i="3" a="1"/>
  <c r="J14" i="1"/>
  <c r="J64" i="3"/>
  <c r="J11" i="3" a="1"/>
  <c r="C86" i="9"/>
  <c r="Q91" i="3"/>
  <c r="Q15" i="3"/>
  <c r="Q40" i="9"/>
  <c r="C85" i="3"/>
  <c r="Q97" i="3"/>
  <c r="Q18" i="3"/>
  <c r="Q46" i="9"/>
  <c r="J60" i="3"/>
  <c r="J82" i="3"/>
  <c r="J13" i="3" a="1"/>
  <c r="Q67" i="3"/>
  <c r="Q12" i="1" a="1"/>
  <c r="C9" i="3" a="1"/>
  <c r="Q17" i="3"/>
  <c r="Q65" i="3"/>
  <c r="J12" i="1"/>
  <c r="J35" i="3"/>
  <c r="Q43" i="3"/>
  <c r="Q11" i="3"/>
  <c r="J15" i="1"/>
  <c r="J63" i="3"/>
  <c r="Q87" i="3"/>
  <c r="Q14" i="3"/>
  <c r="Q68" i="3"/>
  <c r="Q10" i="1" a="1"/>
  <c r="Q21" i="3"/>
  <c r="Q40" i="3"/>
  <c r="J17" i="1"/>
  <c r="J61" i="3"/>
  <c r="Q9" i="3"/>
  <c r="Q93" i="3"/>
  <c r="Q34" i="9"/>
  <c r="C15" i="3" a="1"/>
  <c r="Q45" i="9"/>
  <c r="C87" i="3"/>
  <c r="C8" i="9"/>
  <c r="C82" i="3"/>
  <c r="J65" i="3"/>
  <c r="C90" i="3"/>
  <c r="J14" i="3" a="1"/>
  <c r="J86" i="3"/>
  <c r="J41" i="3"/>
  <c r="Q39" i="9"/>
  <c r="C83" i="9"/>
  <c r="C67" i="3"/>
  <c r="Q8" i="9"/>
  <c r="J58" i="3"/>
  <c r="C90" i="9"/>
  <c r="Q11" i="1" a="1"/>
  <c r="C88" i="9"/>
  <c r="Q41" i="3"/>
  <c r="Q13" i="3"/>
  <c r="Q41" i="9"/>
  <c r="C68" i="3"/>
  <c r="Q37" i="3"/>
  <c r="Q19" i="1" a="1"/>
  <c r="Q95" i="3"/>
  <c r="J62" i="3"/>
  <c r="C11" i="3" a="1"/>
  <c r="J8" i="1"/>
  <c r="C33" i="3"/>
  <c r="Q14" i="1" a="1"/>
  <c r="J40" i="3"/>
  <c r="J87" i="3"/>
  <c r="Q60" i="3"/>
  <c r="Q37" i="9"/>
  <c r="Q39" i="3"/>
  <c r="Q17" i="1" a="1"/>
  <c r="C86" i="3"/>
  <c r="Q36" i="9"/>
  <c r="Q82" i="3"/>
  <c r="Q46" i="3"/>
  <c r="C95" i="9"/>
  <c r="Q85" i="3"/>
  <c r="Q59" i="3"/>
  <c r="Q84" i="3"/>
  <c r="Q94" i="3"/>
  <c r="Q92" i="3"/>
  <c r="J84" i="3"/>
  <c r="J88" i="3"/>
  <c r="C89" i="3"/>
  <c r="Q61" i="3"/>
  <c r="Q44" i="3"/>
  <c r="Q20" i="1" a="1"/>
  <c r="Q19" i="3"/>
  <c r="Q62" i="3"/>
  <c r="Q8" i="3"/>
  <c r="Q35" i="9"/>
  <c r="Q57" i="3"/>
  <c r="J15" i="3" a="1"/>
  <c r="J89" i="3"/>
  <c r="C12" i="3" a="1"/>
  <c r="Q83" i="3"/>
  <c r="C13" i="3" a="1"/>
  <c r="J92" i="3"/>
  <c r="C93" i="9"/>
  <c r="J66" i="3"/>
  <c r="J16" i="1"/>
  <c r="Q8" i="1" a="1"/>
  <c r="Q58" i="3"/>
  <c r="C92" i="9"/>
  <c r="C57" i="3"/>
  <c r="J59" i="3"/>
  <c r="J38" i="3"/>
  <c r="Q16" i="1" a="1"/>
  <c r="J9" i="3" a="1"/>
  <c r="Q36" i="3"/>
  <c r="Q63" i="3"/>
  <c r="Q96" i="3"/>
  <c r="J37" i="3"/>
  <c r="Q42" i="3"/>
  <c r="Q42" i="9"/>
  <c r="J11" i="1"/>
  <c r="Q15" i="1" a="1"/>
  <c r="J18" i="1"/>
  <c r="Q33" i="3"/>
  <c r="J33" i="3"/>
  <c r="Q89" i="3"/>
  <c r="C59" i="3"/>
  <c r="Q44" i="9"/>
  <c r="C84" i="3"/>
  <c r="Q9" i="1" a="1"/>
  <c r="Q38" i="9"/>
  <c r="Q64" i="3"/>
  <c r="Q21" i="1" a="1"/>
  <c r="Q16" i="3"/>
  <c r="C91" i="9"/>
  <c r="J85" i="3"/>
  <c r="J9" i="1"/>
  <c r="Q86" i="3"/>
  <c r="J8" i="3" a="1"/>
  <c r="Q10" i="3"/>
  <c r="J39" i="3"/>
  <c r="C63" i="3"/>
  <c r="J13" i="1"/>
  <c r="J90" i="3"/>
  <c r="J12" i="3" a="1"/>
  <c r="C87" i="9"/>
  <c r="Q38" i="3"/>
  <c r="C62" i="3"/>
  <c r="Q12" i="3"/>
  <c r="C58" i="3"/>
  <c r="J10" i="1"/>
  <c r="C10" i="3" a="1"/>
  <c r="J83" i="3"/>
  <c r="C66" i="3"/>
  <c r="Q34" i="3"/>
  <c r="C16" i="3" a="1"/>
  <c r="J10" i="3" a="1"/>
  <c r="J91" i="3"/>
  <c r="C65" i="3"/>
  <c r="Q90" i="3"/>
  <c r="C89" i="9"/>
  <c r="C94" i="9"/>
  <c r="Q66" i="3"/>
  <c r="C88" i="3"/>
  <c r="C61" i="3"/>
  <c r="J57" i="3"/>
  <c r="C85" i="9"/>
  <c r="Q45" i="3"/>
  <c r="C83" i="3"/>
  <c r="C64" i="3"/>
  <c r="C84" i="9"/>
  <c r="Q18" i="1" a="1"/>
  <c r="J42" i="3"/>
  <c r="C14" i="3" a="1"/>
  <c r="J34" i="3"/>
  <c r="C60" i="3"/>
  <c r="Q35" i="3"/>
  <c r="J19" i="1"/>
  <c r="J36" i="3"/>
  <c r="Q88" i="3"/>
  <c r="Q43" i="9"/>
  <c r="Q20" i="3"/>
  <c r="Q13" i="1" a="1"/>
  <c r="T23" i="1" l="1" a="1"/>
  <c r="T23" i="1" s="1"/>
  <c r="D18" i="3" a="1"/>
  <c r="D18" i="3" s="1"/>
  <c r="B18" i="3" a="1"/>
  <c r="B18" i="3" s="1"/>
  <c r="F22" i="3" a="1"/>
  <c r="F22" i="3" s="1"/>
  <c r="B22" i="3" a="1"/>
  <c r="B22" i="3" s="1"/>
  <c r="F17" i="3" a="1"/>
  <c r="F17" i="3" s="1"/>
  <c r="B17" i="3" a="1"/>
  <c r="B17" i="3" s="1"/>
  <c r="F21" i="3" a="1"/>
  <c r="F21" i="3" s="1"/>
  <c r="B21" i="3" a="1"/>
  <c r="B21" i="3" s="1"/>
  <c r="G19" i="3" a="1"/>
  <c r="G19" i="3" s="1"/>
  <c r="B19" i="3" a="1"/>
  <c r="B19" i="3" s="1"/>
  <c r="F20" i="3" a="1"/>
  <c r="F20" i="3" s="1"/>
  <c r="B20" i="3" a="1"/>
  <c r="B20" i="3" s="1"/>
  <c r="E22" i="3" a="1"/>
  <c r="E22" i="3" s="1"/>
  <c r="K20" i="1" a="1"/>
  <c r="K20" i="1" s="1"/>
  <c r="B8" i="9" a="1"/>
  <c r="B8" i="9" s="1"/>
  <c r="G17" i="3" a="1"/>
  <c r="G17" i="3" s="1"/>
  <c r="G22" i="3" a="1"/>
  <c r="G22" i="3" s="1"/>
  <c r="M20" i="1" a="1"/>
  <c r="M20" i="1" s="1"/>
  <c r="L20" i="1" a="1"/>
  <c r="L20" i="1" s="1"/>
  <c r="D17" i="3" a="1"/>
  <c r="D17" i="3" s="1"/>
  <c r="D22" i="3" a="1"/>
  <c r="D22" i="3" s="1"/>
  <c r="N20" i="1" a="1"/>
  <c r="N20" i="1" s="1"/>
  <c r="N21" i="1" a="1"/>
  <c r="N21" i="1" s="1"/>
  <c r="F19" i="3" a="1"/>
  <c r="F19" i="3" s="1"/>
  <c r="E19" i="3" a="1"/>
  <c r="E19" i="3" s="1"/>
  <c r="Q12" i="1"/>
  <c r="P12" i="1" s="1" a="1"/>
  <c r="P12" i="1" s="1"/>
  <c r="K8" i="1" a="1"/>
  <c r="K8" i="1" s="1"/>
  <c r="I8" i="1" a="1"/>
  <c r="I8" i="1" s="1"/>
  <c r="F60" i="3" a="1"/>
  <c r="F60" i="3" s="1"/>
  <c r="E60" i="3" a="1"/>
  <c r="E60" i="3" s="1"/>
  <c r="G60" i="3" a="1"/>
  <c r="G60" i="3" s="1"/>
  <c r="D60" i="3" a="1"/>
  <c r="D60" i="3" s="1"/>
  <c r="B60" i="3" a="1"/>
  <c r="B60" i="3" s="1"/>
  <c r="P63" i="3" a="1"/>
  <c r="P63" i="3" s="1"/>
  <c r="R63" i="3" a="1"/>
  <c r="R63" i="3" s="1"/>
  <c r="S63" i="3" a="1"/>
  <c r="S63" i="3" s="1"/>
  <c r="U63" i="3" a="1"/>
  <c r="U63" i="3" s="1"/>
  <c r="T63" i="3" a="1"/>
  <c r="T63" i="3" s="1"/>
  <c r="L91" i="3" a="1"/>
  <c r="L91" i="3" s="1"/>
  <c r="I91" i="3" a="1"/>
  <c r="I91" i="3" s="1"/>
  <c r="M91" i="3" a="1"/>
  <c r="M91" i="3" s="1"/>
  <c r="N91" i="3" a="1"/>
  <c r="N91" i="3" s="1"/>
  <c r="K91" i="3" a="1"/>
  <c r="K91" i="3" s="1"/>
  <c r="M42" i="3" a="1"/>
  <c r="M42" i="3" s="1"/>
  <c r="I42" i="3" a="1"/>
  <c r="I42" i="3" s="1"/>
  <c r="K42" i="3" a="1"/>
  <c r="K42" i="3" s="1"/>
  <c r="N42" i="3" a="1"/>
  <c r="N42" i="3" s="1"/>
  <c r="L42" i="3" a="1"/>
  <c r="L42" i="3" s="1"/>
  <c r="R40" i="3" a="1"/>
  <c r="R40" i="3" s="1"/>
  <c r="S40" i="3" a="1"/>
  <c r="S40" i="3" s="1"/>
  <c r="P40" i="3" a="1"/>
  <c r="P40" i="3" s="1"/>
  <c r="T40" i="3" a="1"/>
  <c r="T40" i="3" s="1"/>
  <c r="U40" i="3" a="1"/>
  <c r="U40" i="3" s="1"/>
  <c r="T19" i="3" a="1"/>
  <c r="T19" i="3" s="1"/>
  <c r="U19" i="3" a="1"/>
  <c r="U19" i="3" s="1"/>
  <c r="R19" i="3" a="1"/>
  <c r="R19" i="3" s="1"/>
  <c r="P19" i="3" a="1"/>
  <c r="P19" i="3" s="1"/>
  <c r="S19" i="3" a="1"/>
  <c r="S19" i="3" s="1"/>
  <c r="R67" i="3" a="1"/>
  <c r="R67" i="3" s="1"/>
  <c r="U67" i="3" a="1"/>
  <c r="U67" i="3" s="1"/>
  <c r="S67" i="3" a="1"/>
  <c r="S67" i="3" s="1"/>
  <c r="P67" i="3" a="1"/>
  <c r="P67" i="3" s="1"/>
  <c r="T67" i="3" a="1"/>
  <c r="T67" i="3" s="1"/>
  <c r="I60" i="3" a="1"/>
  <c r="I60" i="3" s="1"/>
  <c r="L60" i="3" a="1"/>
  <c r="L60" i="3" s="1"/>
  <c r="K60" i="3" a="1"/>
  <c r="K60" i="3" s="1"/>
  <c r="N60" i="3" a="1"/>
  <c r="N60" i="3" s="1"/>
  <c r="M60" i="3" a="1"/>
  <c r="M60" i="3" s="1"/>
  <c r="Q16" i="1"/>
  <c r="P16" i="1" s="1" a="1"/>
  <c r="P16" i="1" s="1"/>
  <c r="J11" i="3"/>
  <c r="B65" i="3" a="1"/>
  <c r="B65" i="3" s="1"/>
  <c r="D65" i="3" a="1"/>
  <c r="D65" i="3" s="1"/>
  <c r="F65" i="3" a="1"/>
  <c r="F65" i="3" s="1"/>
  <c r="E65" i="3" a="1"/>
  <c r="E65" i="3" s="1"/>
  <c r="G65" i="3" a="1"/>
  <c r="G65" i="3" s="1"/>
  <c r="P59" i="3" a="1"/>
  <c r="P59" i="3" s="1"/>
  <c r="U59" i="3" a="1"/>
  <c r="U59" i="3" s="1"/>
  <c r="R59" i="3" a="1"/>
  <c r="R59" i="3" s="1"/>
  <c r="S59" i="3" a="1"/>
  <c r="S59" i="3" s="1"/>
  <c r="T59" i="3" a="1"/>
  <c r="T59" i="3" s="1"/>
  <c r="N87" i="3" a="1"/>
  <c r="N87" i="3" s="1"/>
  <c r="M87" i="3" a="1"/>
  <c r="M87" i="3" s="1"/>
  <c r="L87" i="3" a="1"/>
  <c r="L87" i="3" s="1"/>
  <c r="K87" i="3" a="1"/>
  <c r="K87" i="3" s="1"/>
  <c r="I87" i="3" a="1"/>
  <c r="I87" i="3" s="1"/>
  <c r="K41" i="3" a="1"/>
  <c r="K41" i="3" s="1"/>
  <c r="N41" i="3" a="1"/>
  <c r="N41" i="3" s="1"/>
  <c r="L41" i="3" a="1"/>
  <c r="L41" i="3" s="1"/>
  <c r="I41" i="3" a="1"/>
  <c r="I41" i="3" s="1"/>
  <c r="M41" i="3" a="1"/>
  <c r="M41" i="3" s="1"/>
  <c r="U43" i="3" a="1"/>
  <c r="U43" i="3" s="1"/>
  <c r="T43" i="3" a="1"/>
  <c r="T43" i="3" s="1"/>
  <c r="P43" i="3" a="1"/>
  <c r="P43" i="3" s="1"/>
  <c r="S43" i="3" a="1"/>
  <c r="S43" i="3" s="1"/>
  <c r="R43" i="3" a="1"/>
  <c r="R43" i="3" s="1"/>
  <c r="Q15" i="1"/>
  <c r="P15" i="1" s="1" a="1"/>
  <c r="P15" i="1" s="1"/>
  <c r="T14" i="3" a="1"/>
  <c r="T14" i="3" s="1"/>
  <c r="U14" i="3" a="1"/>
  <c r="U14" i="3" s="1"/>
  <c r="R14" i="3" a="1"/>
  <c r="R14" i="3" s="1"/>
  <c r="P14" i="3" a="1"/>
  <c r="P14" i="3" s="1"/>
  <c r="S14" i="3" a="1"/>
  <c r="S14" i="3" s="1"/>
  <c r="R68" i="3" a="1"/>
  <c r="R68" i="3" s="1"/>
  <c r="U68" i="3" a="1"/>
  <c r="U68" i="3" s="1"/>
  <c r="P68" i="3" a="1"/>
  <c r="P68" i="3" s="1"/>
  <c r="T68" i="3" a="1"/>
  <c r="T68" i="3" s="1"/>
  <c r="S68" i="3" a="1"/>
  <c r="S68" i="3" s="1"/>
  <c r="R36" i="3" a="1"/>
  <c r="R36" i="3" s="1"/>
  <c r="T36" i="3" a="1"/>
  <c r="T36" i="3" s="1"/>
  <c r="S36" i="3" a="1"/>
  <c r="S36" i="3" s="1"/>
  <c r="P36" i="3" a="1"/>
  <c r="P36" i="3" s="1"/>
  <c r="U36" i="3" a="1"/>
  <c r="U36" i="3" s="1"/>
  <c r="Q17" i="1"/>
  <c r="P17" i="1" s="1" a="1"/>
  <c r="P17" i="1" s="1"/>
  <c r="U21" i="3" a="1"/>
  <c r="U21" i="3" s="1"/>
  <c r="T21" i="3" a="1"/>
  <c r="T21" i="3" s="1"/>
  <c r="P21" i="3" a="1"/>
  <c r="P21" i="3" s="1"/>
  <c r="S21" i="3" a="1"/>
  <c r="S21" i="3" s="1"/>
  <c r="R21" i="3" a="1"/>
  <c r="R21" i="3" s="1"/>
  <c r="D68" i="3" a="1"/>
  <c r="D68" i="3" s="1"/>
  <c r="G68" i="3" a="1"/>
  <c r="G68" i="3" s="1"/>
  <c r="E68" i="3" a="1"/>
  <c r="E68" i="3" s="1"/>
  <c r="F68" i="3" a="1"/>
  <c r="F68" i="3" s="1"/>
  <c r="B68" i="3" a="1"/>
  <c r="B68" i="3" s="1"/>
  <c r="P65" i="3" a="1"/>
  <c r="P65" i="3" s="1"/>
  <c r="S65" i="3" a="1"/>
  <c r="S65" i="3" s="1"/>
  <c r="T65" i="3" a="1"/>
  <c r="T65" i="3" s="1"/>
  <c r="U65" i="3" a="1"/>
  <c r="U65" i="3" s="1"/>
  <c r="R65" i="3" a="1"/>
  <c r="R65" i="3" s="1"/>
  <c r="I88" i="3" a="1"/>
  <c r="I88" i="3" s="1"/>
  <c r="N88" i="3" a="1"/>
  <c r="N88" i="3" s="1"/>
  <c r="L88" i="3" a="1"/>
  <c r="L88" i="3" s="1"/>
  <c r="M88" i="3" a="1"/>
  <c r="M88" i="3" s="1"/>
  <c r="K88" i="3" a="1"/>
  <c r="K88" i="3" s="1"/>
  <c r="K37" i="3" a="1"/>
  <c r="K37" i="3" s="1"/>
  <c r="L37" i="3" a="1"/>
  <c r="L37" i="3" s="1"/>
  <c r="I37" i="3" a="1"/>
  <c r="I37" i="3" s="1"/>
  <c r="M37" i="3" a="1"/>
  <c r="M37" i="3" s="1"/>
  <c r="N37" i="3" a="1"/>
  <c r="N37" i="3" s="1"/>
  <c r="T37" i="3" a="1"/>
  <c r="T37" i="3" s="1"/>
  <c r="U37" i="3" a="1"/>
  <c r="U37" i="3" s="1"/>
  <c r="S37" i="3" a="1"/>
  <c r="S37" i="3" s="1"/>
  <c r="R37" i="3" a="1"/>
  <c r="R37" i="3" s="1"/>
  <c r="P37" i="3" a="1"/>
  <c r="P37" i="3" s="1"/>
  <c r="Q9" i="1"/>
  <c r="P9" i="1" s="1" a="1"/>
  <c r="P9" i="1" s="1"/>
  <c r="F82" i="3" a="1"/>
  <c r="F82" i="3" s="1"/>
  <c r="B82" i="3" a="1"/>
  <c r="B82" i="3" s="1"/>
  <c r="E82" i="3" a="1"/>
  <c r="E82" i="3" s="1"/>
  <c r="G82" i="3" a="1"/>
  <c r="G82" i="3" s="1"/>
  <c r="D82" i="3" a="1"/>
  <c r="D82" i="3" s="1"/>
  <c r="R17" i="3" a="1"/>
  <c r="R17" i="3" s="1"/>
  <c r="U17" i="3" a="1"/>
  <c r="U17" i="3" s="1"/>
  <c r="S17" i="3" a="1"/>
  <c r="S17" i="3" s="1"/>
  <c r="P17" i="3" a="1"/>
  <c r="P17" i="3" s="1"/>
  <c r="T17" i="3" a="1"/>
  <c r="T17" i="3" s="1"/>
  <c r="P8" i="3" a="1"/>
  <c r="P8" i="3" s="1"/>
  <c r="S8" i="3" a="1"/>
  <c r="S8" i="3" s="1"/>
  <c r="J14" i="3"/>
  <c r="D59" i="3" a="1"/>
  <c r="D59" i="3" s="1"/>
  <c r="F59" i="3" a="1"/>
  <c r="F59" i="3" s="1"/>
  <c r="E59" i="3" a="1"/>
  <c r="E59" i="3" s="1"/>
  <c r="G59" i="3" a="1"/>
  <c r="G59" i="3" s="1"/>
  <c r="B59" i="3" a="1"/>
  <c r="B59" i="3" s="1"/>
  <c r="S58" i="3" a="1"/>
  <c r="S58" i="3" s="1"/>
  <c r="P58" i="3" a="1"/>
  <c r="P58" i="3" s="1"/>
  <c r="R58" i="3" a="1"/>
  <c r="R58" i="3" s="1"/>
  <c r="T58" i="3" a="1"/>
  <c r="T58" i="3" s="1"/>
  <c r="U58" i="3" a="1"/>
  <c r="U58" i="3" s="1"/>
  <c r="G90" i="3" a="1"/>
  <c r="G90" i="3" s="1"/>
  <c r="E90" i="3" a="1"/>
  <c r="E90" i="3" s="1"/>
  <c r="D90" i="3" a="1"/>
  <c r="D90" i="3" s="1"/>
  <c r="B90" i="3" a="1"/>
  <c r="B90" i="3" s="1"/>
  <c r="F90" i="3" a="1"/>
  <c r="F90" i="3" s="1"/>
  <c r="T33" i="3" a="1"/>
  <c r="T33" i="3" s="1"/>
  <c r="S33" i="3" a="1"/>
  <c r="S33" i="3" s="1"/>
  <c r="R33" i="3" a="1"/>
  <c r="R33" i="3" s="1"/>
  <c r="U33" i="3" a="1"/>
  <c r="U33" i="3" s="1"/>
  <c r="P33" i="3" a="1"/>
  <c r="P33" i="3" s="1"/>
  <c r="K65" i="3" a="1"/>
  <c r="K65" i="3" s="1"/>
  <c r="N65" i="3" a="1"/>
  <c r="N65" i="3" s="1"/>
  <c r="I65" i="3" a="1"/>
  <c r="I65" i="3" s="1"/>
  <c r="L65" i="3" a="1"/>
  <c r="L65" i="3" s="1"/>
  <c r="M65" i="3" a="1"/>
  <c r="M65" i="3" s="1"/>
  <c r="J8" i="3"/>
  <c r="I8" i="3" s="1" a="1"/>
  <c r="I8" i="3" s="1"/>
  <c r="I85" i="3" a="1"/>
  <c r="I85" i="3" s="1"/>
  <c r="M85" i="3" a="1"/>
  <c r="M85" i="3" s="1"/>
  <c r="K85" i="3" a="1"/>
  <c r="K85" i="3" s="1"/>
  <c r="L85" i="3" a="1"/>
  <c r="L85" i="3" s="1"/>
  <c r="N85" i="3" a="1"/>
  <c r="N85" i="3" s="1"/>
  <c r="U11" i="3" a="1"/>
  <c r="U11" i="3" s="1"/>
  <c r="P11" i="3" a="1"/>
  <c r="P11" i="3" s="1"/>
  <c r="T11" i="3" a="1"/>
  <c r="T11" i="3" s="1"/>
  <c r="R11" i="3" a="1"/>
  <c r="R11" i="3" s="1"/>
  <c r="S11" i="3" a="1"/>
  <c r="S11" i="3" s="1"/>
  <c r="P15" i="3" a="1"/>
  <c r="P15" i="3" s="1"/>
  <c r="S15" i="3" a="1"/>
  <c r="S15" i="3" s="1"/>
  <c r="R15" i="3" a="1"/>
  <c r="R15" i="3" s="1"/>
  <c r="U15" i="3" a="1"/>
  <c r="U15" i="3" s="1"/>
  <c r="T15" i="3" a="1"/>
  <c r="T15" i="3" s="1"/>
  <c r="J12" i="3"/>
  <c r="E66" i="3" a="1"/>
  <c r="E66" i="3" s="1"/>
  <c r="D66" i="3" a="1"/>
  <c r="D66" i="3" s="1"/>
  <c r="F66" i="3" a="1"/>
  <c r="F66" i="3" s="1"/>
  <c r="G66" i="3" a="1"/>
  <c r="G66" i="3" s="1"/>
  <c r="B66" i="3" a="1"/>
  <c r="B66" i="3" s="1"/>
  <c r="B33" i="3" a="1"/>
  <c r="B33" i="3" s="1"/>
  <c r="D33" i="3" a="1"/>
  <c r="D33" i="3" s="1"/>
  <c r="G33" i="3" a="1"/>
  <c r="G33" i="3" s="1"/>
  <c r="E33" i="3" a="1"/>
  <c r="E33" i="3" s="1"/>
  <c r="F33" i="3" a="1"/>
  <c r="F33" i="3" s="1"/>
  <c r="F86" i="3" a="1"/>
  <c r="F86" i="3" s="1"/>
  <c r="D86" i="3" a="1"/>
  <c r="D86" i="3" s="1"/>
  <c r="B86" i="3" a="1"/>
  <c r="B86" i="3" s="1"/>
  <c r="G86" i="3" a="1"/>
  <c r="G86" i="3" s="1"/>
  <c r="E86" i="3" a="1"/>
  <c r="E86" i="3" s="1"/>
  <c r="K38" i="3" a="1"/>
  <c r="K38" i="3" s="1"/>
  <c r="N38" i="3" a="1"/>
  <c r="N38" i="3" s="1"/>
  <c r="M38" i="3" a="1"/>
  <c r="M38" i="3" s="1"/>
  <c r="I38" i="3" a="1"/>
  <c r="I38" i="3" s="1"/>
  <c r="L38" i="3" a="1"/>
  <c r="L38" i="3" s="1"/>
  <c r="S44" i="3" a="1"/>
  <c r="S44" i="3" s="1"/>
  <c r="P44" i="3" a="1"/>
  <c r="P44" i="3" s="1"/>
  <c r="T44" i="3" a="1"/>
  <c r="T44" i="3" s="1"/>
  <c r="U44" i="3" a="1"/>
  <c r="U44" i="3" s="1"/>
  <c r="R44" i="3" a="1"/>
  <c r="R44" i="3" s="1"/>
  <c r="Q11" i="1"/>
  <c r="P11" i="1" s="1" a="1"/>
  <c r="P11" i="1" s="1"/>
  <c r="J15" i="3"/>
  <c r="C8" i="3"/>
  <c r="B8" i="3" s="1" a="1"/>
  <c r="B8" i="3" s="1"/>
  <c r="K57" i="3" a="1"/>
  <c r="K57" i="3" s="1"/>
  <c r="N57" i="3" a="1"/>
  <c r="N57" i="3" s="1"/>
  <c r="L57" i="3" a="1"/>
  <c r="L57" i="3" s="1"/>
  <c r="I57" i="3" a="1"/>
  <c r="I57" i="3" s="1"/>
  <c r="M57" i="3" a="1"/>
  <c r="M57" i="3" s="1"/>
  <c r="Q20" i="1"/>
  <c r="P20" i="1" s="1" a="1"/>
  <c r="P20" i="1" s="1"/>
  <c r="J9" i="3"/>
  <c r="D67" i="3" a="1"/>
  <c r="D67" i="3" s="1"/>
  <c r="F67" i="3" a="1"/>
  <c r="F67" i="3" s="1"/>
  <c r="E67" i="3" a="1"/>
  <c r="E67" i="3" s="1"/>
  <c r="G67" i="3" a="1"/>
  <c r="G67" i="3" s="1"/>
  <c r="B67" i="3" a="1"/>
  <c r="B67" i="3" s="1"/>
  <c r="P66" i="3" a="1"/>
  <c r="P66" i="3" s="1"/>
  <c r="S66" i="3" a="1"/>
  <c r="S66" i="3" s="1"/>
  <c r="T66" i="3" a="1"/>
  <c r="T66" i="3" s="1"/>
  <c r="R66" i="3" a="1"/>
  <c r="R66" i="3" s="1"/>
  <c r="U66" i="3" a="1"/>
  <c r="U66" i="3" s="1"/>
  <c r="L83" i="3" a="1"/>
  <c r="L83" i="3" s="1"/>
  <c r="M83" i="3" a="1"/>
  <c r="M83" i="3" s="1"/>
  <c r="N83" i="3" a="1"/>
  <c r="N83" i="3" s="1"/>
  <c r="K83" i="3" a="1"/>
  <c r="K83" i="3" s="1"/>
  <c r="I83" i="3" a="1"/>
  <c r="I83" i="3" s="1"/>
  <c r="K39" i="3" a="1"/>
  <c r="K39" i="3" s="1"/>
  <c r="I39" i="3" a="1"/>
  <c r="I39" i="3" s="1"/>
  <c r="N39" i="3" a="1"/>
  <c r="N39" i="3" s="1"/>
  <c r="M39" i="3" a="1"/>
  <c r="M39" i="3" s="1"/>
  <c r="L39" i="3" a="1"/>
  <c r="L39" i="3" s="1"/>
  <c r="S41" i="3" a="1"/>
  <c r="S41" i="3" s="1"/>
  <c r="R41" i="3" a="1"/>
  <c r="R41" i="3" s="1"/>
  <c r="P41" i="3" a="1"/>
  <c r="P41" i="3" s="1"/>
  <c r="T41" i="3" a="1"/>
  <c r="T41" i="3" s="1"/>
  <c r="U41" i="3" a="1"/>
  <c r="U41" i="3" s="1"/>
  <c r="T84" i="3" a="1"/>
  <c r="T84" i="3" s="1"/>
  <c r="P84" i="3" a="1"/>
  <c r="P84" i="3" s="1"/>
  <c r="U84" i="3" a="1"/>
  <c r="U84" i="3" s="1"/>
  <c r="R84" i="3" a="1"/>
  <c r="R84" i="3" s="1"/>
  <c r="S84" i="3" a="1"/>
  <c r="S84" i="3" s="1"/>
  <c r="F83" i="3" a="1"/>
  <c r="F83" i="3" s="1"/>
  <c r="B83" i="3" a="1"/>
  <c r="B83" i="3" s="1"/>
  <c r="D83" i="3" a="1"/>
  <c r="D83" i="3" s="1"/>
  <c r="G83" i="3" a="1"/>
  <c r="G83" i="3" s="1"/>
  <c r="E83" i="3" a="1"/>
  <c r="E83" i="3" s="1"/>
  <c r="Q8" i="1"/>
  <c r="P8" i="1" s="1" a="1"/>
  <c r="P8" i="1" s="1"/>
  <c r="Q14" i="1"/>
  <c r="P14" i="1" s="1" a="1"/>
  <c r="P14" i="1" s="1"/>
  <c r="J13" i="3"/>
  <c r="D57" i="3" a="1"/>
  <c r="D57" i="3" s="1"/>
  <c r="G57" i="3" a="1"/>
  <c r="G57" i="3" s="1"/>
  <c r="F57" i="3" a="1"/>
  <c r="F57" i="3" s="1"/>
  <c r="B57" i="3" a="1"/>
  <c r="B57" i="3" s="1"/>
  <c r="E57" i="3" a="1"/>
  <c r="E57" i="3" s="1"/>
  <c r="L82" i="3" a="1"/>
  <c r="L82" i="3" s="1"/>
  <c r="K82" i="3" a="1"/>
  <c r="K82" i="3" s="1"/>
  <c r="M82" i="3" a="1"/>
  <c r="M82" i="3" s="1"/>
  <c r="N82" i="3" a="1"/>
  <c r="N82" i="3" s="1"/>
  <c r="I82" i="3" a="1"/>
  <c r="I82" i="3" s="1"/>
  <c r="G88" i="3" a="1"/>
  <c r="G88" i="3" s="1"/>
  <c r="D88" i="3" a="1"/>
  <c r="D88" i="3" s="1"/>
  <c r="F88" i="3" a="1"/>
  <c r="F88" i="3" s="1"/>
  <c r="E88" i="3" a="1"/>
  <c r="E88" i="3" s="1"/>
  <c r="B88" i="3" a="1"/>
  <c r="B88" i="3" s="1"/>
  <c r="S42" i="3" a="1"/>
  <c r="S42" i="3" s="1"/>
  <c r="U42" i="3" a="1"/>
  <c r="U42" i="3" s="1"/>
  <c r="T42" i="3" a="1"/>
  <c r="T42" i="3" s="1"/>
  <c r="R42" i="3" a="1"/>
  <c r="R42" i="3" s="1"/>
  <c r="P42" i="3" a="1"/>
  <c r="P42" i="3" s="1"/>
  <c r="L63" i="3" a="1"/>
  <c r="L63" i="3" s="1"/>
  <c r="K63" i="3" a="1"/>
  <c r="K63" i="3" s="1"/>
  <c r="N63" i="3" a="1"/>
  <c r="N63" i="3" s="1"/>
  <c r="I63" i="3" a="1"/>
  <c r="I63" i="3" s="1"/>
  <c r="M63" i="3" a="1"/>
  <c r="M63" i="3" s="1"/>
  <c r="T87" i="3" a="1"/>
  <c r="T87" i="3" s="1"/>
  <c r="S87" i="3" a="1"/>
  <c r="S87" i="3" s="1"/>
  <c r="P87" i="3" a="1"/>
  <c r="P87" i="3" s="1"/>
  <c r="R87" i="3" a="1"/>
  <c r="R87" i="3" s="1"/>
  <c r="U87" i="3" a="1"/>
  <c r="U87" i="3" s="1"/>
  <c r="B85" i="3" a="1"/>
  <c r="B85" i="3" s="1"/>
  <c r="D85" i="3" a="1"/>
  <c r="D85" i="3" s="1"/>
  <c r="E85" i="3" a="1"/>
  <c r="E85" i="3" s="1"/>
  <c r="G85" i="3" a="1"/>
  <c r="G85" i="3" s="1"/>
  <c r="F85" i="3" a="1"/>
  <c r="F85" i="3" s="1"/>
  <c r="Q10" i="1"/>
  <c r="P10" i="1" s="1" a="1"/>
  <c r="P10" i="1" s="1"/>
  <c r="Q19" i="1"/>
  <c r="P19" i="1" s="1" a="1"/>
  <c r="P19" i="1" s="1"/>
  <c r="R82" i="3" a="1"/>
  <c r="R82" i="3" s="1"/>
  <c r="U82" i="3" a="1"/>
  <c r="U82" i="3" s="1"/>
  <c r="S82" i="3" a="1"/>
  <c r="S82" i="3" s="1"/>
  <c r="P82" i="3" a="1"/>
  <c r="P82" i="3" s="1"/>
  <c r="T82" i="3" a="1"/>
  <c r="T82" i="3" s="1"/>
  <c r="T57" i="3" a="1"/>
  <c r="T57" i="3" s="1"/>
  <c r="R57" i="3" a="1"/>
  <c r="R57" i="3" s="1"/>
  <c r="U57" i="3" a="1"/>
  <c r="U57" i="3" s="1"/>
  <c r="S57" i="3" a="1"/>
  <c r="S57" i="3" s="1"/>
  <c r="P57" i="3" a="1"/>
  <c r="P57" i="3" s="1"/>
  <c r="N86" i="3" a="1"/>
  <c r="N86" i="3" s="1"/>
  <c r="L86" i="3" a="1"/>
  <c r="L86" i="3" s="1"/>
  <c r="I86" i="3" a="1"/>
  <c r="I86" i="3" s="1"/>
  <c r="M86" i="3" a="1"/>
  <c r="M86" i="3" s="1"/>
  <c r="K86" i="3" a="1"/>
  <c r="K86" i="3" s="1"/>
  <c r="B84" i="3" a="1"/>
  <c r="B84" i="3" s="1"/>
  <c r="F84" i="3" a="1"/>
  <c r="F84" i="3" s="1"/>
  <c r="E84" i="3" a="1"/>
  <c r="E84" i="3" s="1"/>
  <c r="G84" i="3" a="1"/>
  <c r="G84" i="3" s="1"/>
  <c r="D84" i="3" a="1"/>
  <c r="D84" i="3" s="1"/>
  <c r="R45" i="3" a="1"/>
  <c r="R45" i="3" s="1"/>
  <c r="P45" i="3" a="1"/>
  <c r="P45" i="3" s="1"/>
  <c r="T45" i="3" a="1"/>
  <c r="T45" i="3" s="1"/>
  <c r="U45" i="3" a="1"/>
  <c r="U45" i="3" s="1"/>
  <c r="S45" i="3" a="1"/>
  <c r="S45" i="3" s="1"/>
  <c r="N61" i="3" a="1"/>
  <c r="N61" i="3" s="1"/>
  <c r="K61" i="3" a="1"/>
  <c r="K61" i="3" s="1"/>
  <c r="I61" i="3" a="1"/>
  <c r="I61" i="3" s="1"/>
  <c r="L61" i="3" a="1"/>
  <c r="L61" i="3" s="1"/>
  <c r="M61" i="3" a="1"/>
  <c r="M61" i="3" s="1"/>
  <c r="U20" i="3" a="1"/>
  <c r="U20" i="3" s="1"/>
  <c r="P20" i="3" a="1"/>
  <c r="P20" i="3" s="1"/>
  <c r="T20" i="3" a="1"/>
  <c r="T20" i="3" s="1"/>
  <c r="R20" i="3" a="1"/>
  <c r="R20" i="3" s="1"/>
  <c r="S20" i="3" a="1"/>
  <c r="S20" i="3" s="1"/>
  <c r="R86" i="3" a="1"/>
  <c r="R86" i="3" s="1"/>
  <c r="S86" i="3" a="1"/>
  <c r="S86" i="3" s="1"/>
  <c r="T86" i="3" a="1"/>
  <c r="T86" i="3" s="1"/>
  <c r="P86" i="3" a="1"/>
  <c r="P86" i="3" s="1"/>
  <c r="U86" i="3" a="1"/>
  <c r="U86" i="3" s="1"/>
  <c r="N84" i="3" a="1"/>
  <c r="N84" i="3" s="1"/>
  <c r="L84" i="3" a="1"/>
  <c r="L84" i="3" s="1"/>
  <c r="I84" i="3" a="1"/>
  <c r="I84" i="3" s="1"/>
  <c r="M84" i="3" a="1"/>
  <c r="M84" i="3" s="1"/>
  <c r="K84" i="3" a="1"/>
  <c r="K84" i="3" s="1"/>
  <c r="P16" i="3" a="1"/>
  <c r="P16" i="3" s="1"/>
  <c r="U16" i="3" a="1"/>
  <c r="U16" i="3" s="1"/>
  <c r="T16" i="3" a="1"/>
  <c r="T16" i="3" s="1"/>
  <c r="R16" i="3" a="1"/>
  <c r="R16" i="3" s="1"/>
  <c r="S16" i="3" a="1"/>
  <c r="S16" i="3" s="1"/>
  <c r="U12" i="3" a="1"/>
  <c r="U12" i="3" s="1"/>
  <c r="T12" i="3" a="1"/>
  <c r="T12" i="3" s="1"/>
  <c r="S12" i="3" a="1"/>
  <c r="S12" i="3" s="1"/>
  <c r="P12" i="3" a="1"/>
  <c r="P12" i="3" s="1"/>
  <c r="R12" i="3" a="1"/>
  <c r="R12" i="3" s="1"/>
  <c r="J10" i="3"/>
  <c r="G62" i="3" a="1"/>
  <c r="G62" i="3" s="1"/>
  <c r="F62" i="3" a="1"/>
  <c r="F62" i="3" s="1"/>
  <c r="E62" i="3" a="1"/>
  <c r="E62" i="3" s="1"/>
  <c r="B62" i="3" a="1"/>
  <c r="B62" i="3" s="1"/>
  <c r="D62" i="3" a="1"/>
  <c r="D62" i="3" s="1"/>
  <c r="C9" i="3"/>
  <c r="B9" i="3" s="1" a="1"/>
  <c r="B9" i="3" s="1"/>
  <c r="E89" i="3" a="1"/>
  <c r="E89" i="3" s="1"/>
  <c r="F89" i="3" a="1"/>
  <c r="F89" i="3" s="1"/>
  <c r="B89" i="3" a="1"/>
  <c r="B89" i="3" s="1"/>
  <c r="G89" i="3" a="1"/>
  <c r="G89" i="3" s="1"/>
  <c r="D89" i="3" a="1"/>
  <c r="D89" i="3" s="1"/>
  <c r="L34" i="3" a="1"/>
  <c r="L34" i="3" s="1"/>
  <c r="M34" i="3" a="1"/>
  <c r="M34" i="3" s="1"/>
  <c r="N34" i="3" a="1"/>
  <c r="N34" i="3" s="1"/>
  <c r="K34" i="3" a="1"/>
  <c r="K34" i="3" s="1"/>
  <c r="I34" i="3" a="1"/>
  <c r="I34" i="3" s="1"/>
  <c r="L64" i="3" a="1"/>
  <c r="L64" i="3" s="1"/>
  <c r="I64" i="3" a="1"/>
  <c r="I64" i="3" s="1"/>
  <c r="K64" i="3" a="1"/>
  <c r="K64" i="3" s="1"/>
  <c r="N64" i="3" a="1"/>
  <c r="N64" i="3" s="1"/>
  <c r="M64" i="3" a="1"/>
  <c r="M64" i="3" s="1"/>
  <c r="F58" i="3" a="1"/>
  <c r="F58" i="3" s="1"/>
  <c r="D58" i="3" a="1"/>
  <c r="D58" i="3" s="1"/>
  <c r="G58" i="3" a="1"/>
  <c r="G58" i="3" s="1"/>
  <c r="B58" i="3" a="1"/>
  <c r="B58" i="3" s="1"/>
  <c r="E58" i="3" a="1"/>
  <c r="E58" i="3" s="1"/>
  <c r="P35" i="3" a="1"/>
  <c r="P35" i="3" s="1"/>
  <c r="U35" i="3" a="1"/>
  <c r="U35" i="3" s="1"/>
  <c r="S35" i="3" a="1"/>
  <c r="S35" i="3" s="1"/>
  <c r="R35" i="3" a="1"/>
  <c r="R35" i="3" s="1"/>
  <c r="T35" i="3" a="1"/>
  <c r="T35" i="3" s="1"/>
  <c r="T10" i="3" a="1"/>
  <c r="T10" i="3" s="1"/>
  <c r="P10" i="3" a="1"/>
  <c r="P10" i="3" s="1"/>
  <c r="U10" i="3" a="1"/>
  <c r="U10" i="3" s="1"/>
  <c r="S10" i="3" a="1"/>
  <c r="S10" i="3" s="1"/>
  <c r="R10" i="3" a="1"/>
  <c r="R10" i="3" s="1"/>
  <c r="R9" i="3" a="1"/>
  <c r="R9" i="3" s="1"/>
  <c r="S9" i="3" a="1"/>
  <c r="S9" i="3" s="1"/>
  <c r="P9" i="3" a="1"/>
  <c r="P9" i="3" s="1"/>
  <c r="U9" i="3" a="1"/>
  <c r="U9" i="3" s="1"/>
  <c r="T9" i="3" a="1"/>
  <c r="T9" i="3" s="1"/>
  <c r="T83" i="3" a="1"/>
  <c r="T83" i="3" s="1"/>
  <c r="R83" i="3" a="1"/>
  <c r="R83" i="3" s="1"/>
  <c r="S83" i="3" a="1"/>
  <c r="S83" i="3" s="1"/>
  <c r="P83" i="3" a="1"/>
  <c r="P83" i="3" s="1"/>
  <c r="U83" i="3" a="1"/>
  <c r="U83" i="3" s="1"/>
  <c r="R64" i="3" a="1"/>
  <c r="R64" i="3" s="1"/>
  <c r="U64" i="3" a="1"/>
  <c r="U64" i="3" s="1"/>
  <c r="S64" i="3" a="1"/>
  <c r="S64" i="3" s="1"/>
  <c r="P64" i="3" a="1"/>
  <c r="P64" i="3" s="1"/>
  <c r="T64" i="3" a="1"/>
  <c r="T64" i="3" s="1"/>
  <c r="N90" i="3" a="1"/>
  <c r="N90" i="3" s="1"/>
  <c r="K90" i="3" a="1"/>
  <c r="K90" i="3" s="1"/>
  <c r="I90" i="3" a="1"/>
  <c r="I90" i="3" s="1"/>
  <c r="M90" i="3" a="1"/>
  <c r="M90" i="3" s="1"/>
  <c r="L90" i="3" a="1"/>
  <c r="L90" i="3" s="1"/>
  <c r="K40" i="3" a="1"/>
  <c r="K40" i="3" s="1"/>
  <c r="I40" i="3" a="1"/>
  <c r="I40" i="3" s="1"/>
  <c r="N40" i="3" a="1"/>
  <c r="N40" i="3" s="1"/>
  <c r="M40" i="3" a="1"/>
  <c r="M40" i="3" s="1"/>
  <c r="L40" i="3" a="1"/>
  <c r="L40" i="3" s="1"/>
  <c r="T39" i="3" a="1"/>
  <c r="T39" i="3" s="1"/>
  <c r="U39" i="3" a="1"/>
  <c r="U39" i="3" s="1"/>
  <c r="P39" i="3" a="1"/>
  <c r="P39" i="3" s="1"/>
  <c r="S39" i="3" a="1"/>
  <c r="S39" i="3" s="1"/>
  <c r="R39" i="3" a="1"/>
  <c r="R39" i="3" s="1"/>
  <c r="N58" i="3" a="1"/>
  <c r="N58" i="3" s="1"/>
  <c r="I58" i="3" a="1"/>
  <c r="I58" i="3" s="1"/>
  <c r="L58" i="3" a="1"/>
  <c r="L58" i="3" s="1"/>
  <c r="K58" i="3" a="1"/>
  <c r="K58" i="3" s="1"/>
  <c r="M58" i="3" a="1"/>
  <c r="M58" i="3" s="1"/>
  <c r="G63" i="3" a="1"/>
  <c r="G63" i="3" s="1"/>
  <c r="B63" i="3" a="1"/>
  <c r="B63" i="3" s="1"/>
  <c r="F63" i="3" a="1"/>
  <c r="F63" i="3" s="1"/>
  <c r="D63" i="3" a="1"/>
  <c r="D63" i="3" s="1"/>
  <c r="E63" i="3" a="1"/>
  <c r="E63" i="3" s="1"/>
  <c r="T38" i="3" a="1"/>
  <c r="T38" i="3" s="1"/>
  <c r="U38" i="3" a="1"/>
  <c r="U38" i="3" s="1"/>
  <c r="R38" i="3" a="1"/>
  <c r="R38" i="3" s="1"/>
  <c r="S38" i="3" a="1"/>
  <c r="S38" i="3" s="1"/>
  <c r="P38" i="3" a="1"/>
  <c r="P38" i="3" s="1"/>
  <c r="T18" i="3" a="1"/>
  <c r="T18" i="3" s="1"/>
  <c r="U18" i="3" a="1"/>
  <c r="U18" i="3" s="1"/>
  <c r="R18" i="3" a="1"/>
  <c r="R18" i="3" s="1"/>
  <c r="P18" i="3" a="1"/>
  <c r="P18" i="3" s="1"/>
  <c r="S18" i="3" a="1"/>
  <c r="S18" i="3" s="1"/>
  <c r="P13" i="3" a="1"/>
  <c r="P13" i="3" s="1"/>
  <c r="R13" i="3" a="1"/>
  <c r="R13" i="3" s="1"/>
  <c r="U13" i="3" a="1"/>
  <c r="U13" i="3" s="1"/>
  <c r="T13" i="3" a="1"/>
  <c r="T13" i="3" s="1"/>
  <c r="S13" i="3" a="1"/>
  <c r="S13" i="3" s="1"/>
  <c r="D61" i="3" a="1"/>
  <c r="D61" i="3" s="1"/>
  <c r="F61" i="3" a="1"/>
  <c r="F61" i="3" s="1"/>
  <c r="E61" i="3" a="1"/>
  <c r="E61" i="3" s="1"/>
  <c r="G61" i="3" a="1"/>
  <c r="G61" i="3" s="1"/>
  <c r="B61" i="3" a="1"/>
  <c r="B61" i="3" s="1"/>
  <c r="T60" i="3" a="1"/>
  <c r="T60" i="3" s="1"/>
  <c r="U60" i="3" a="1"/>
  <c r="U60" i="3" s="1"/>
  <c r="R60" i="3" a="1"/>
  <c r="R60" i="3" s="1"/>
  <c r="P60" i="3" a="1"/>
  <c r="P60" i="3" s="1"/>
  <c r="S60" i="3" a="1"/>
  <c r="S60" i="3" s="1"/>
  <c r="K92" i="3" a="1"/>
  <c r="K92" i="3" s="1"/>
  <c r="I92" i="3" a="1"/>
  <c r="I92" i="3" s="1"/>
  <c r="M92" i="3" a="1"/>
  <c r="M92" i="3" s="1"/>
  <c r="N92" i="3" a="1"/>
  <c r="N92" i="3" s="1"/>
  <c r="L92" i="3" a="1"/>
  <c r="L92" i="3" s="1"/>
  <c r="N36" i="3" a="1"/>
  <c r="N36" i="3" s="1"/>
  <c r="M36" i="3" a="1"/>
  <c r="M36" i="3" s="1"/>
  <c r="K36" i="3" a="1"/>
  <c r="K36" i="3" s="1"/>
  <c r="L36" i="3" a="1"/>
  <c r="L36" i="3" s="1"/>
  <c r="I36" i="3" a="1"/>
  <c r="I36" i="3" s="1"/>
  <c r="P46" i="3" a="1"/>
  <c r="P46" i="3" s="1"/>
  <c r="T46" i="3" a="1"/>
  <c r="T46" i="3" s="1"/>
  <c r="U46" i="3" a="1"/>
  <c r="U46" i="3" s="1"/>
  <c r="S46" i="3" a="1"/>
  <c r="S46" i="3" s="1"/>
  <c r="R46" i="3" a="1"/>
  <c r="R46" i="3" s="1"/>
  <c r="I59" i="3" a="1"/>
  <c r="I59" i="3" s="1"/>
  <c r="L59" i="3" a="1"/>
  <c r="L59" i="3" s="1"/>
  <c r="M59" i="3" a="1"/>
  <c r="M59" i="3" s="1"/>
  <c r="N59" i="3" a="1"/>
  <c r="N59" i="3" s="1"/>
  <c r="K59" i="3" a="1"/>
  <c r="K59" i="3" s="1"/>
  <c r="Q21" i="1"/>
  <c r="P21" i="1" s="1" a="1"/>
  <c r="P21" i="1" s="1"/>
  <c r="B64" i="3" a="1"/>
  <c r="B64" i="3" s="1"/>
  <c r="F64" i="3" a="1"/>
  <c r="F64" i="3" s="1"/>
  <c r="E64" i="3" a="1"/>
  <c r="E64" i="3" s="1"/>
  <c r="D64" i="3" a="1"/>
  <c r="D64" i="3" s="1"/>
  <c r="G64" i="3" a="1"/>
  <c r="G64" i="3" s="1"/>
  <c r="N35" i="3" a="1"/>
  <c r="N35" i="3" s="1"/>
  <c r="K35" i="3" a="1"/>
  <c r="K35" i="3" s="1"/>
  <c r="M35" i="3" a="1"/>
  <c r="M35" i="3" s="1"/>
  <c r="L35" i="3" a="1"/>
  <c r="L35" i="3" s="1"/>
  <c r="I35" i="3" a="1"/>
  <c r="I35" i="3" s="1"/>
  <c r="Q13" i="1"/>
  <c r="P13" i="1" s="1" a="1"/>
  <c r="P13" i="1" s="1"/>
  <c r="Q18" i="1"/>
  <c r="P18" i="1" s="1" a="1"/>
  <c r="P18" i="1" s="1"/>
  <c r="P85" i="3" a="1"/>
  <c r="P85" i="3" s="1"/>
  <c r="T85" i="3" a="1"/>
  <c r="T85" i="3" s="1"/>
  <c r="S85" i="3" a="1"/>
  <c r="S85" i="3" s="1"/>
  <c r="U85" i="3" a="1"/>
  <c r="U85" i="3" s="1"/>
  <c r="R85" i="3" a="1"/>
  <c r="R85" i="3" s="1"/>
  <c r="P61" i="3" a="1"/>
  <c r="P61" i="3" s="1"/>
  <c r="S61" i="3" a="1"/>
  <c r="S61" i="3" s="1"/>
  <c r="T61" i="3" a="1"/>
  <c r="T61" i="3" s="1"/>
  <c r="U61" i="3" a="1"/>
  <c r="U61" i="3" s="1"/>
  <c r="R61" i="3" a="1"/>
  <c r="R61" i="3" s="1"/>
  <c r="N89" i="3" a="1"/>
  <c r="N89" i="3" s="1"/>
  <c r="K89" i="3" a="1"/>
  <c r="K89" i="3" s="1"/>
  <c r="M89" i="3" a="1"/>
  <c r="M89" i="3" s="1"/>
  <c r="L89" i="3" a="1"/>
  <c r="L89" i="3" s="1"/>
  <c r="I89" i="3" a="1"/>
  <c r="I89" i="3" s="1"/>
  <c r="E87" i="3" a="1"/>
  <c r="E87" i="3" s="1"/>
  <c r="B87" i="3" a="1"/>
  <c r="B87" i="3" s="1"/>
  <c r="F87" i="3" a="1"/>
  <c r="F87" i="3" s="1"/>
  <c r="G87" i="3" a="1"/>
  <c r="G87" i="3" s="1"/>
  <c r="D87" i="3" a="1"/>
  <c r="D87" i="3" s="1"/>
  <c r="S34" i="3" a="1"/>
  <c r="S34" i="3" s="1"/>
  <c r="T34" i="3" a="1"/>
  <c r="T34" i="3" s="1"/>
  <c r="U34" i="3" a="1"/>
  <c r="U34" i="3" s="1"/>
  <c r="R34" i="3" a="1"/>
  <c r="R34" i="3" s="1"/>
  <c r="P34" i="3" a="1"/>
  <c r="P34" i="3" s="1"/>
  <c r="I66" i="3" a="1"/>
  <c r="I66" i="3" s="1"/>
  <c r="L66" i="3" a="1"/>
  <c r="L66" i="3" s="1"/>
  <c r="M66" i="3" a="1"/>
  <c r="M66" i="3" s="1"/>
  <c r="K66" i="3" a="1"/>
  <c r="K66" i="3" s="1"/>
  <c r="N66" i="3" a="1"/>
  <c r="N66" i="3" s="1"/>
  <c r="P62" i="3" a="1"/>
  <c r="P62" i="3" s="1"/>
  <c r="T62" i="3" a="1"/>
  <c r="T62" i="3" s="1"/>
  <c r="R62" i="3" a="1"/>
  <c r="R62" i="3" s="1"/>
  <c r="S62" i="3" a="1"/>
  <c r="S62" i="3" s="1"/>
  <c r="U62" i="3" a="1"/>
  <c r="U62" i="3" s="1"/>
  <c r="L62" i="3" a="1"/>
  <c r="L62" i="3" s="1"/>
  <c r="M62" i="3" a="1"/>
  <c r="M62" i="3" s="1"/>
  <c r="K62" i="3" a="1"/>
  <c r="K62" i="3" s="1"/>
  <c r="N62" i="3" a="1"/>
  <c r="N62" i="3" s="1"/>
  <c r="I62" i="3" a="1"/>
  <c r="I62" i="3" s="1"/>
  <c r="D84" i="9" a="1"/>
  <c r="D84" i="9" s="1"/>
  <c r="B84" i="9" a="1"/>
  <c r="B84" i="9" s="1"/>
  <c r="E84" i="9" a="1"/>
  <c r="E84" i="9" s="1"/>
  <c r="G84" i="9" a="1"/>
  <c r="G84" i="9" s="1"/>
  <c r="F84" i="9" a="1"/>
  <c r="F84" i="9" s="1"/>
  <c r="B90" i="9" a="1"/>
  <c r="B90" i="9" s="1"/>
  <c r="G90" i="9" a="1"/>
  <c r="G90" i="9" s="1"/>
  <c r="F90" i="9" a="1"/>
  <c r="F90" i="9" s="1"/>
  <c r="E90" i="9" a="1"/>
  <c r="E90" i="9" s="1"/>
  <c r="D90" i="9" a="1"/>
  <c r="D90" i="9" s="1"/>
  <c r="G89" i="9" a="1"/>
  <c r="G89" i="9" s="1"/>
  <c r="F89" i="9" a="1"/>
  <c r="F89" i="9" s="1"/>
  <c r="D89" i="9" a="1"/>
  <c r="D89" i="9" s="1"/>
  <c r="B89" i="9" a="1"/>
  <c r="B89" i="9" s="1"/>
  <c r="E89" i="9" a="1"/>
  <c r="E89" i="9" s="1"/>
  <c r="D88" i="9" a="1"/>
  <c r="D88" i="9" s="1"/>
  <c r="G88" i="9" a="1"/>
  <c r="G88" i="9" s="1"/>
  <c r="B88" i="9" a="1"/>
  <c r="B88" i="9" s="1"/>
  <c r="E88" i="9" a="1"/>
  <c r="E88" i="9" s="1"/>
  <c r="F88" i="9" a="1"/>
  <c r="F88" i="9" s="1"/>
  <c r="E83" i="9" a="1"/>
  <c r="E83" i="9" s="1"/>
  <c r="F83" i="9" a="1"/>
  <c r="F83" i="9" s="1"/>
  <c r="B83" i="9" a="1"/>
  <c r="B83" i="9" s="1"/>
  <c r="D83" i="9" a="1"/>
  <c r="D83" i="9" s="1"/>
  <c r="G83" i="9" a="1"/>
  <c r="G83" i="9" s="1"/>
  <c r="B87" i="9" a="1"/>
  <c r="B87" i="9" s="1"/>
  <c r="G87" i="9" a="1"/>
  <c r="G87" i="9" s="1"/>
  <c r="D87" i="9" a="1"/>
  <c r="D87" i="9" s="1"/>
  <c r="F87" i="9" a="1"/>
  <c r="F87" i="9" s="1"/>
  <c r="E87" i="9" a="1"/>
  <c r="E87" i="9" s="1"/>
  <c r="G85" i="9" a="1"/>
  <c r="G85" i="9" s="1"/>
  <c r="D85" i="9" a="1"/>
  <c r="D85" i="9" s="1"/>
  <c r="E85" i="9" a="1"/>
  <c r="E85" i="9" s="1"/>
  <c r="F85" i="9" a="1"/>
  <c r="F85" i="9" s="1"/>
  <c r="B85" i="9" a="1"/>
  <c r="B85" i="9" s="1"/>
  <c r="B86" i="9" a="1"/>
  <c r="B86" i="9" s="1"/>
  <c r="F86" i="9" a="1"/>
  <c r="F86" i="9" s="1"/>
  <c r="D86" i="9" a="1"/>
  <c r="D86" i="9" s="1"/>
  <c r="G86" i="9" a="1"/>
  <c r="G86" i="9" s="1"/>
  <c r="E86" i="9" a="1"/>
  <c r="E86" i="9" s="1"/>
  <c r="U39" i="9" a="1"/>
  <c r="U39" i="9" s="1"/>
  <c r="T39" i="9" a="1"/>
  <c r="T39" i="9" s="1"/>
  <c r="S39" i="9" a="1"/>
  <c r="S39" i="9" s="1"/>
  <c r="P39" i="9" a="1"/>
  <c r="P39" i="9" s="1"/>
  <c r="R39" i="9" a="1"/>
  <c r="R39" i="9" s="1"/>
  <c r="U34" i="9" a="1"/>
  <c r="U34" i="9" s="1"/>
  <c r="T34" i="9" a="1"/>
  <c r="T34" i="9" s="1"/>
  <c r="R34" i="9" a="1"/>
  <c r="R34" i="9" s="1"/>
  <c r="S34" i="9" a="1"/>
  <c r="S34" i="9" s="1"/>
  <c r="P34" i="9" a="1"/>
  <c r="P34" i="9" s="1"/>
  <c r="T45" i="9" a="1"/>
  <c r="T45" i="9" s="1"/>
  <c r="P45" i="9" a="1"/>
  <c r="P45" i="9" s="1"/>
  <c r="U45" i="9" a="1"/>
  <c r="U45" i="9" s="1"/>
  <c r="R45" i="9" a="1"/>
  <c r="R45" i="9" s="1"/>
  <c r="S45" i="9" a="1"/>
  <c r="S45" i="9" s="1"/>
  <c r="P43" i="9" a="1"/>
  <c r="P43" i="9" s="1"/>
  <c r="T43" i="9" a="1"/>
  <c r="T43" i="9" s="1"/>
  <c r="S43" i="9" a="1"/>
  <c r="S43" i="9" s="1"/>
  <c r="U43" i="9" a="1"/>
  <c r="U43" i="9" s="1"/>
  <c r="R43" i="9" a="1"/>
  <c r="R43" i="9" s="1"/>
  <c r="T38" i="9" a="1"/>
  <c r="T38" i="9" s="1"/>
  <c r="S38" i="9" a="1"/>
  <c r="S38" i="9" s="1"/>
  <c r="P38" i="9" a="1"/>
  <c r="P38" i="9" s="1"/>
  <c r="R38" i="9" a="1"/>
  <c r="R38" i="9" s="1"/>
  <c r="U38" i="9" a="1"/>
  <c r="U38" i="9" s="1"/>
  <c r="S36" i="9" a="1"/>
  <c r="S36" i="9" s="1"/>
  <c r="R36" i="9" a="1"/>
  <c r="R36" i="9" s="1"/>
  <c r="T36" i="9" a="1"/>
  <c r="T36" i="9" s="1"/>
  <c r="P36" i="9" a="1"/>
  <c r="P36" i="9" s="1"/>
  <c r="U36" i="9" a="1"/>
  <c r="U36" i="9" s="1"/>
  <c r="U37" i="9" a="1"/>
  <c r="U37" i="9" s="1"/>
  <c r="S37" i="9" a="1"/>
  <c r="S37" i="9" s="1"/>
  <c r="T37" i="9" a="1"/>
  <c r="T37" i="9" s="1"/>
  <c r="R37" i="9" a="1"/>
  <c r="R37" i="9" s="1"/>
  <c r="P37" i="9" a="1"/>
  <c r="P37" i="9" s="1"/>
  <c r="T42" i="9" a="1"/>
  <c r="T42" i="9" s="1"/>
  <c r="R42" i="9" a="1"/>
  <c r="R42" i="9" s="1"/>
  <c r="P42" i="9" a="1"/>
  <c r="P42" i="9" s="1"/>
  <c r="S42" i="9" a="1"/>
  <c r="S42" i="9" s="1"/>
  <c r="U42" i="9" a="1"/>
  <c r="U42" i="9" s="1"/>
  <c r="P40" i="9" a="1"/>
  <c r="P40" i="9" s="1"/>
  <c r="R40" i="9" a="1"/>
  <c r="R40" i="9" s="1"/>
  <c r="S40" i="9" a="1"/>
  <c r="S40" i="9" s="1"/>
  <c r="T40" i="9" a="1"/>
  <c r="T40" i="9" s="1"/>
  <c r="U40" i="9" a="1"/>
  <c r="U40" i="9" s="1"/>
  <c r="T41" i="9" a="1"/>
  <c r="T41" i="9" s="1"/>
  <c r="S41" i="9" a="1"/>
  <c r="S41" i="9" s="1"/>
  <c r="U41" i="9" a="1"/>
  <c r="U41" i="9" s="1"/>
  <c r="P41" i="9" a="1"/>
  <c r="P41" i="9" s="1"/>
  <c r="R41" i="9" a="1"/>
  <c r="R41" i="9" s="1"/>
  <c r="T35" i="9" a="1"/>
  <c r="T35" i="9" s="1"/>
  <c r="U35" i="9" a="1"/>
  <c r="U35" i="9" s="1"/>
  <c r="S35" i="9" a="1"/>
  <c r="S35" i="9" s="1"/>
  <c r="R35" i="9" a="1"/>
  <c r="R35" i="9" s="1"/>
  <c r="P35" i="9" a="1"/>
  <c r="P35" i="9" s="1"/>
  <c r="S46" i="9" a="1"/>
  <c r="S46" i="9" s="1"/>
  <c r="R46" i="9" a="1"/>
  <c r="R46" i="9" s="1"/>
  <c r="T46" i="9" a="1"/>
  <c r="T46" i="9" s="1"/>
  <c r="P46" i="9" a="1"/>
  <c r="P46" i="9" s="1"/>
  <c r="U46" i="9" a="1"/>
  <c r="U46" i="9" s="1"/>
  <c r="T44" i="9" a="1"/>
  <c r="T44" i="9" s="1"/>
  <c r="U44" i="9" a="1"/>
  <c r="U44" i="9" s="1"/>
  <c r="P44" i="9" a="1"/>
  <c r="P44" i="9" s="1"/>
  <c r="S44" i="9" a="1"/>
  <c r="S44" i="9" s="1"/>
  <c r="R44" i="9" a="1"/>
  <c r="R44" i="9" s="1"/>
  <c r="T8" i="9" a="1"/>
  <c r="T8" i="9" s="1"/>
  <c r="R8" i="9" a="1"/>
  <c r="R8" i="9" s="1"/>
  <c r="S8" i="9" a="1"/>
  <c r="S8" i="9" s="1"/>
  <c r="P8" i="9" a="1"/>
  <c r="P8" i="9" s="1"/>
  <c r="U8" i="9" a="1"/>
  <c r="U8" i="9" s="1"/>
  <c r="E91" i="3" a="1"/>
  <c r="E91" i="3" s="1"/>
  <c r="D93" i="3" a="1"/>
  <c r="D93" i="3" s="1"/>
  <c r="G70" i="3" a="1"/>
  <c r="G70" i="3" s="1"/>
  <c r="G94" i="3" a="1"/>
  <c r="G94" i="3" s="1"/>
  <c r="F94" i="3" a="1"/>
  <c r="F94" i="3" s="1"/>
  <c r="B70" i="3" a="1"/>
  <c r="B70" i="3" s="1"/>
  <c r="E94" i="3" a="1"/>
  <c r="E94" i="3" s="1"/>
  <c r="K97" i="3" a="1"/>
  <c r="K97" i="3" s="1"/>
  <c r="D94" i="3" a="1"/>
  <c r="D94" i="3" s="1"/>
  <c r="B71" i="3" a="1"/>
  <c r="B71" i="3" s="1"/>
  <c r="D20" i="3" a="1"/>
  <c r="D20" i="3" s="1"/>
  <c r="N72" i="3" a="1"/>
  <c r="N72" i="3" s="1"/>
  <c r="L97" i="3" a="1"/>
  <c r="L97" i="3" s="1"/>
  <c r="I96" i="3" a="1"/>
  <c r="I96" i="3" s="1"/>
  <c r="D91" i="3" a="1"/>
  <c r="D91" i="3" s="1"/>
  <c r="M96" i="3" a="1"/>
  <c r="M96" i="3" s="1"/>
  <c r="N69" i="3" a="1"/>
  <c r="N69" i="3" s="1"/>
  <c r="B91" i="3" a="1"/>
  <c r="B91" i="3" s="1"/>
  <c r="K95" i="3" a="1"/>
  <c r="K95" i="3" s="1"/>
  <c r="G71" i="3" a="1"/>
  <c r="G71" i="3" s="1"/>
  <c r="G91" i="3" a="1"/>
  <c r="G91" i="3" s="1"/>
  <c r="D21" i="3" a="1"/>
  <c r="D21" i="3" s="1"/>
  <c r="I95" i="3" a="1"/>
  <c r="I95" i="3" s="1"/>
  <c r="M71" i="3" a="1"/>
  <c r="M71" i="3" s="1"/>
  <c r="F70" i="3" a="1"/>
  <c r="F70" i="3" s="1"/>
  <c r="B92" i="3" a="1"/>
  <c r="B92" i="3" s="1"/>
  <c r="K70" i="3" a="1"/>
  <c r="K70" i="3" s="1"/>
  <c r="U47" i="3" a="1"/>
  <c r="U47" i="3" s="1"/>
  <c r="D70" i="3" a="1"/>
  <c r="D70" i="3" s="1"/>
  <c r="I70" i="3" a="1"/>
  <c r="I70" i="3" s="1"/>
  <c r="R47" i="3" a="1"/>
  <c r="R47" i="3" s="1"/>
  <c r="M70" i="3" a="1"/>
  <c r="M70" i="3" s="1"/>
  <c r="P47" i="3" a="1"/>
  <c r="P47" i="3" s="1"/>
  <c r="L93" i="3" a="1"/>
  <c r="L93" i="3" s="1"/>
  <c r="L70" i="3" a="1"/>
  <c r="L70" i="3" s="1"/>
  <c r="F96" i="3" a="1"/>
  <c r="F96" i="3" s="1"/>
  <c r="M69" i="3" a="1"/>
  <c r="M69" i="3" s="1"/>
  <c r="I71" i="3" a="1"/>
  <c r="I71" i="3" s="1"/>
  <c r="F71" i="3" a="1"/>
  <c r="F71" i="3" s="1"/>
  <c r="K69" i="3" a="1"/>
  <c r="K69" i="3" s="1"/>
  <c r="I69" i="3" a="1"/>
  <c r="I69" i="3" s="1"/>
  <c r="N71" i="3" a="1"/>
  <c r="N71" i="3" s="1"/>
  <c r="K71" i="3" a="1"/>
  <c r="K71" i="3" s="1"/>
  <c r="M94" i="3" a="1"/>
  <c r="M94" i="3" s="1"/>
  <c r="K94" i="3" a="1"/>
  <c r="K94" i="3" s="1"/>
  <c r="T47" i="3" a="1"/>
  <c r="T47" i="3" s="1"/>
  <c r="E21" i="3" a="1"/>
  <c r="E21" i="3" s="1"/>
  <c r="B93" i="3" a="1"/>
  <c r="B93" i="3" s="1"/>
  <c r="M72" i="3" a="1"/>
  <c r="M72" i="3" s="1"/>
  <c r="B96" i="3" a="1"/>
  <c r="B96" i="3" s="1"/>
  <c r="E20" i="3" a="1"/>
  <c r="E20" i="3" s="1"/>
  <c r="M93" i="3" a="1"/>
  <c r="M93" i="3" s="1"/>
  <c r="I72" i="3" a="1"/>
  <c r="I72" i="3" s="1"/>
  <c r="E92" i="3" a="1"/>
  <c r="E92" i="3" s="1"/>
  <c r="U48" i="3" a="1"/>
  <c r="U48" i="3" s="1"/>
  <c r="P48" i="3" a="1"/>
  <c r="P48" i="3" s="1"/>
  <c r="D69" i="3" a="1"/>
  <c r="D69" i="3" s="1"/>
  <c r="F93" i="3" a="1"/>
  <c r="F93" i="3" s="1"/>
  <c r="K72" i="3" a="1"/>
  <c r="K72" i="3" s="1"/>
  <c r="E18" i="3" a="1"/>
  <c r="E18" i="3" s="1"/>
  <c r="G21" i="3" a="1"/>
  <c r="G21" i="3" s="1"/>
  <c r="L95" i="3" a="1"/>
  <c r="L95" i="3" s="1"/>
  <c r="B69" i="3" a="1"/>
  <c r="B69" i="3" s="1"/>
  <c r="G93" i="3" a="1"/>
  <c r="G93" i="3" s="1"/>
  <c r="N95" i="3" a="1"/>
  <c r="N95" i="3" s="1"/>
  <c r="L8" i="3" a="1"/>
  <c r="L8" i="3" s="1"/>
  <c r="G69" i="3" a="1"/>
  <c r="G69" i="3" s="1"/>
  <c r="E69" i="3" a="1"/>
  <c r="E69" i="3" s="1"/>
  <c r="D92" i="3" a="1"/>
  <c r="D92" i="3" s="1"/>
  <c r="T48" i="3" a="1"/>
  <c r="T48" i="3" s="1"/>
  <c r="S48" i="3" a="1"/>
  <c r="S48" i="3" s="1"/>
  <c r="G20" i="3" a="1"/>
  <c r="G20" i="3" s="1"/>
  <c r="G18" i="3" a="1"/>
  <c r="G18" i="3" s="1"/>
  <c r="F92" i="3" a="1"/>
  <c r="F92" i="3" s="1"/>
  <c r="D96" i="3" a="1"/>
  <c r="D96" i="3" s="1"/>
  <c r="E96" i="3" a="1"/>
  <c r="E96" i="3" s="1"/>
  <c r="F18" i="3" a="1"/>
  <c r="F18" i="3" s="1"/>
  <c r="D97" i="3" a="1"/>
  <c r="D97" i="3" s="1"/>
  <c r="E71" i="3" a="1"/>
  <c r="E71" i="3" s="1"/>
  <c r="B72" i="3" a="1"/>
  <c r="B72" i="3" s="1"/>
  <c r="E72" i="3" a="1"/>
  <c r="E72" i="3" s="1"/>
  <c r="G72" i="3" a="1"/>
  <c r="G72" i="3" s="1"/>
  <c r="F72" i="3" a="1"/>
  <c r="F72" i="3" s="1"/>
  <c r="B97" i="3" a="1"/>
  <c r="B97" i="3" s="1"/>
  <c r="R22" i="9" a="1"/>
  <c r="R22" i="9" s="1"/>
  <c r="P22" i="9" a="1"/>
  <c r="P22" i="9" s="1"/>
  <c r="U22" i="9" a="1"/>
  <c r="U22" i="9" s="1"/>
  <c r="T22" i="9" a="1"/>
  <c r="T22" i="9" s="1"/>
  <c r="S22" i="9" a="1"/>
  <c r="S22" i="9" s="1"/>
  <c r="K22" i="8" a="1"/>
  <c r="K22" i="8" s="1"/>
  <c r="M22" i="8" a="1"/>
  <c r="M22" i="8" s="1"/>
  <c r="N22" i="8" a="1"/>
  <c r="N22" i="8" s="1"/>
  <c r="L22" i="8" a="1"/>
  <c r="L22" i="8" s="1"/>
  <c r="I22" i="8" a="1"/>
  <c r="I22" i="8" s="1"/>
  <c r="L18" i="3" a="1"/>
  <c r="L18" i="3" s="1"/>
  <c r="M18" i="3" a="1"/>
  <c r="M18" i="3" s="1"/>
  <c r="K18" i="3" a="1"/>
  <c r="K18" i="3" s="1"/>
  <c r="N18" i="3" a="1"/>
  <c r="N18" i="3" s="1"/>
  <c r="I18" i="3" a="1"/>
  <c r="I18" i="3" s="1"/>
  <c r="K16" i="3" a="1"/>
  <c r="K16" i="3" s="1"/>
  <c r="N16" i="3" a="1"/>
  <c r="N16" i="3" s="1"/>
  <c r="I16" i="3" a="1"/>
  <c r="I16" i="3" s="1"/>
  <c r="L16" i="3" a="1"/>
  <c r="L16" i="3" s="1"/>
  <c r="M16" i="3" a="1"/>
  <c r="M16" i="3" s="1"/>
  <c r="N19" i="9" a="1"/>
  <c r="N19" i="9" s="1"/>
  <c r="M19" i="9" a="1"/>
  <c r="M19" i="9" s="1"/>
  <c r="L19" i="9" a="1"/>
  <c r="L19" i="9" s="1"/>
  <c r="K19" i="9" a="1"/>
  <c r="K19" i="9" s="1"/>
  <c r="I19" i="9" a="1"/>
  <c r="I19" i="9" s="1"/>
  <c r="K18" i="9" a="1"/>
  <c r="K18" i="9" s="1"/>
  <c r="N18" i="9" a="1"/>
  <c r="N18" i="9" s="1"/>
  <c r="I18" i="9" a="1"/>
  <c r="I18" i="9" s="1"/>
  <c r="L18" i="9" a="1"/>
  <c r="L18" i="9" s="1"/>
  <c r="M18" i="9" a="1"/>
  <c r="M18" i="9" s="1"/>
  <c r="E72" i="9" a="1"/>
  <c r="E72" i="9" s="1"/>
  <c r="D72" i="9" a="1"/>
  <c r="D72" i="9" s="1"/>
  <c r="B72" i="9" a="1"/>
  <c r="B72" i="9" s="1"/>
  <c r="G72" i="9" a="1"/>
  <c r="G72" i="9" s="1"/>
  <c r="F72" i="9" a="1"/>
  <c r="F72" i="9" s="1"/>
  <c r="F21" i="9" a="1"/>
  <c r="F21" i="9" s="1"/>
  <c r="G21" i="9" a="1"/>
  <c r="G21" i="9" s="1"/>
  <c r="E21" i="9" a="1"/>
  <c r="E21" i="9" s="1"/>
  <c r="D21" i="9" a="1"/>
  <c r="D21" i="9" s="1"/>
  <c r="D45" i="8" a="1"/>
  <c r="D45" i="8" s="1"/>
  <c r="F45" i="8" a="1"/>
  <c r="F45" i="8" s="1"/>
  <c r="G45" i="8" a="1"/>
  <c r="G45" i="8" s="1"/>
  <c r="E45" i="8" a="1"/>
  <c r="E45" i="8" s="1"/>
  <c r="B45" i="8" a="1"/>
  <c r="B45" i="8" s="1"/>
  <c r="E46" i="8" a="1"/>
  <c r="E46" i="8" s="1"/>
  <c r="G46" i="8" a="1"/>
  <c r="G46" i="8" s="1"/>
  <c r="F46" i="8" a="1"/>
  <c r="F46" i="8" s="1"/>
  <c r="D46" i="8" a="1"/>
  <c r="D46" i="8" s="1"/>
  <c r="B46" i="8" a="1"/>
  <c r="B46" i="8" s="1"/>
  <c r="B44" i="8" a="1"/>
  <c r="B44" i="8" s="1"/>
  <c r="E44" i="8" a="1"/>
  <c r="E44" i="8" s="1"/>
  <c r="D44" i="8" a="1"/>
  <c r="D44" i="8" s="1"/>
  <c r="G44" i="8" a="1"/>
  <c r="G44" i="8" s="1"/>
  <c r="F44" i="8" a="1"/>
  <c r="F44" i="8" s="1"/>
  <c r="R72" i="3" a="1"/>
  <c r="R72" i="3" s="1"/>
  <c r="U72" i="3" a="1"/>
  <c r="U72" i="3" s="1"/>
  <c r="P72" i="3" a="1"/>
  <c r="P72" i="3" s="1"/>
  <c r="S72" i="3" a="1"/>
  <c r="S72" i="3" s="1"/>
  <c r="T72" i="3" a="1"/>
  <c r="T72" i="3" s="1"/>
  <c r="T70" i="3" a="1"/>
  <c r="T70" i="3" s="1"/>
  <c r="R70" i="3" a="1"/>
  <c r="R70" i="3" s="1"/>
  <c r="U70" i="3" a="1"/>
  <c r="U70" i="3" s="1"/>
  <c r="S70" i="3" a="1"/>
  <c r="S70" i="3" s="1"/>
  <c r="P70" i="3" a="1"/>
  <c r="P70" i="3" s="1"/>
  <c r="U23" i="9" a="1"/>
  <c r="U23" i="9" s="1"/>
  <c r="S23" i="9" a="1"/>
  <c r="S23" i="9" s="1"/>
  <c r="R23" i="9" a="1"/>
  <c r="R23" i="9" s="1"/>
  <c r="P23" i="9" a="1"/>
  <c r="P23" i="9" s="1"/>
  <c r="T23" i="9" a="1"/>
  <c r="T23" i="9" s="1"/>
  <c r="M89" i="8" a="1"/>
  <c r="M89" i="8" s="1"/>
  <c r="N89" i="8" a="1"/>
  <c r="N89" i="8" s="1"/>
  <c r="K89" i="8" a="1"/>
  <c r="K89" i="8" s="1"/>
  <c r="L89" i="8" a="1"/>
  <c r="L89" i="8" s="1"/>
  <c r="I89" i="8" a="1"/>
  <c r="I89" i="8" s="1"/>
  <c r="K96" i="8" a="1"/>
  <c r="K96" i="8" s="1"/>
  <c r="L96" i="8" a="1"/>
  <c r="L96" i="8" s="1"/>
  <c r="I96" i="8" a="1"/>
  <c r="I96" i="8" s="1"/>
  <c r="M96" i="8" a="1"/>
  <c r="M96" i="8" s="1"/>
  <c r="N96" i="8" a="1"/>
  <c r="N96" i="8" s="1"/>
  <c r="N96" i="3" a="1"/>
  <c r="N96" i="3" s="1"/>
  <c r="L96" i="3" a="1"/>
  <c r="L96" i="3" s="1"/>
  <c r="N94" i="3" a="1"/>
  <c r="N94" i="3" s="1"/>
  <c r="I94" i="3" a="1"/>
  <c r="I94" i="3" s="1"/>
  <c r="M97" i="3" a="1"/>
  <c r="M97" i="3" s="1"/>
  <c r="I97" i="3" a="1"/>
  <c r="I97" i="3" s="1"/>
  <c r="B92" i="9" a="1"/>
  <c r="B92" i="9" s="1"/>
  <c r="G92" i="9" a="1"/>
  <c r="G92" i="9" s="1"/>
  <c r="E92" i="9" a="1"/>
  <c r="E92" i="9" s="1"/>
  <c r="D92" i="9" a="1"/>
  <c r="D92" i="9" s="1"/>
  <c r="F92" i="9" a="1"/>
  <c r="F92" i="9" s="1"/>
  <c r="D95" i="9" a="1"/>
  <c r="D95" i="9" s="1"/>
  <c r="F95" i="9" a="1"/>
  <c r="F95" i="9" s="1"/>
  <c r="B95" i="9" a="1"/>
  <c r="B95" i="9" s="1"/>
  <c r="E95" i="9" a="1"/>
  <c r="E95" i="9" s="1"/>
  <c r="G95" i="9" a="1"/>
  <c r="G95" i="9" s="1"/>
  <c r="I70" i="9" a="1"/>
  <c r="I70" i="9" s="1"/>
  <c r="M70" i="9" a="1"/>
  <c r="M70" i="9" s="1"/>
  <c r="N70" i="9" a="1"/>
  <c r="N70" i="9" s="1"/>
  <c r="L70" i="9" a="1"/>
  <c r="L70" i="9" s="1"/>
  <c r="K70" i="9" a="1"/>
  <c r="K70" i="9" s="1"/>
  <c r="M68" i="9" a="1"/>
  <c r="M68" i="9" s="1"/>
  <c r="N68" i="9" a="1"/>
  <c r="N68" i="9" s="1"/>
  <c r="L68" i="9" a="1"/>
  <c r="L68" i="9" s="1"/>
  <c r="I68" i="9" a="1"/>
  <c r="I68" i="9" s="1"/>
  <c r="K68" i="9" a="1"/>
  <c r="K68" i="9" s="1"/>
  <c r="D17" i="8" a="1"/>
  <c r="D17" i="8" s="1"/>
  <c r="F17" i="8" a="1"/>
  <c r="F17" i="8" s="1"/>
  <c r="G17" i="8" a="1"/>
  <c r="G17" i="8" s="1"/>
  <c r="E17" i="8" a="1"/>
  <c r="E17" i="8" s="1"/>
  <c r="D23" i="8" a="1"/>
  <c r="D23" i="8" s="1"/>
  <c r="G23" i="8" a="1"/>
  <c r="G23" i="8" s="1"/>
  <c r="E23" i="8" a="1"/>
  <c r="E23" i="8" s="1"/>
  <c r="F23" i="8" a="1"/>
  <c r="F23" i="8" s="1"/>
  <c r="L44" i="9" a="1"/>
  <c r="L44" i="9" s="1"/>
  <c r="K44" i="9" a="1"/>
  <c r="K44" i="9" s="1"/>
  <c r="M44" i="9" a="1"/>
  <c r="M44" i="9" s="1"/>
  <c r="I44" i="9" a="1"/>
  <c r="I44" i="9" s="1"/>
  <c r="N44" i="9" a="1"/>
  <c r="N44" i="9" s="1"/>
  <c r="L45" i="9" a="1"/>
  <c r="L45" i="9" s="1"/>
  <c r="I45" i="9" a="1"/>
  <c r="I45" i="9" s="1"/>
  <c r="K45" i="9" a="1"/>
  <c r="K45" i="9" s="1"/>
  <c r="M45" i="9" a="1"/>
  <c r="M45" i="9" s="1"/>
  <c r="N45" i="9" a="1"/>
  <c r="N45" i="9" s="1"/>
  <c r="U48" i="9" a="1"/>
  <c r="U48" i="9" s="1"/>
  <c r="T48" i="9" a="1"/>
  <c r="T48" i="9" s="1"/>
  <c r="P48" i="9" a="1"/>
  <c r="P48" i="9" s="1"/>
  <c r="S48" i="9" a="1"/>
  <c r="S48" i="9" s="1"/>
  <c r="R48" i="9" a="1"/>
  <c r="R48" i="9" s="1"/>
  <c r="U16" i="8" a="1"/>
  <c r="U16" i="8" s="1"/>
  <c r="R16" i="8" a="1"/>
  <c r="R16" i="8" s="1"/>
  <c r="S16" i="8" a="1"/>
  <c r="S16" i="8" s="1"/>
  <c r="T16" i="8" a="1"/>
  <c r="T16" i="8" s="1"/>
  <c r="T18" i="8" a="1"/>
  <c r="T18" i="8" s="1"/>
  <c r="R18" i="8" a="1"/>
  <c r="R18" i="8" s="1"/>
  <c r="S18" i="8" a="1"/>
  <c r="S18" i="8" s="1"/>
  <c r="U18" i="8" a="1"/>
  <c r="U18" i="8" s="1"/>
  <c r="T17" i="8" a="1"/>
  <c r="T17" i="8" s="1"/>
  <c r="R17" i="8" a="1"/>
  <c r="R17" i="8" s="1"/>
  <c r="U17" i="8" a="1"/>
  <c r="U17" i="8" s="1"/>
  <c r="S17" i="8" a="1"/>
  <c r="S17" i="8" s="1"/>
  <c r="M10" i="9" a="1"/>
  <c r="M10" i="9" s="1"/>
  <c r="I10" i="9" a="1"/>
  <c r="I10" i="9" s="1"/>
  <c r="K10" i="9" a="1"/>
  <c r="K10" i="9" s="1"/>
  <c r="L10" i="9" a="1"/>
  <c r="L10" i="9" s="1"/>
  <c r="N10" i="9" a="1"/>
  <c r="N10" i="9" s="1"/>
  <c r="L15" i="9" a="1"/>
  <c r="L15" i="9" s="1"/>
  <c r="K15" i="9" a="1"/>
  <c r="K15" i="9" s="1"/>
  <c r="N15" i="9" a="1"/>
  <c r="N15" i="9" s="1"/>
  <c r="I15" i="9" a="1"/>
  <c r="I15" i="9" s="1"/>
  <c r="M15" i="9" a="1"/>
  <c r="M15" i="9" s="1"/>
  <c r="S89" i="3" a="1"/>
  <c r="S89" i="3" s="1"/>
  <c r="R89" i="3" a="1"/>
  <c r="R89" i="3" s="1"/>
  <c r="U89" i="3" a="1"/>
  <c r="U89" i="3" s="1"/>
  <c r="P89" i="3" a="1"/>
  <c r="P89" i="3" s="1"/>
  <c r="T89" i="3" a="1"/>
  <c r="T89" i="3" s="1"/>
  <c r="P92" i="3" a="1"/>
  <c r="P92" i="3" s="1"/>
  <c r="R92" i="3" a="1"/>
  <c r="R92" i="3" s="1"/>
  <c r="U92" i="3" a="1"/>
  <c r="U92" i="3" s="1"/>
  <c r="S92" i="3" a="1"/>
  <c r="S92" i="3" s="1"/>
  <c r="T92" i="3" a="1"/>
  <c r="T92" i="3" s="1"/>
  <c r="T95" i="3" a="1"/>
  <c r="T95" i="3" s="1"/>
  <c r="S95" i="3" a="1"/>
  <c r="S95" i="3" s="1"/>
  <c r="R95" i="3" a="1"/>
  <c r="R95" i="3" s="1"/>
  <c r="P95" i="3" a="1"/>
  <c r="P95" i="3" s="1"/>
  <c r="U95" i="3" a="1"/>
  <c r="U95" i="3" s="1"/>
  <c r="U90" i="9" a="1"/>
  <c r="U90" i="9" s="1"/>
  <c r="T90" i="9" a="1"/>
  <c r="T90" i="9" s="1"/>
  <c r="R90" i="9" a="1"/>
  <c r="R90" i="9" s="1"/>
  <c r="P90" i="9" a="1"/>
  <c r="P90" i="9" s="1"/>
  <c r="S90" i="9" a="1"/>
  <c r="S90" i="9" s="1"/>
  <c r="S95" i="9" a="1"/>
  <c r="S95" i="9" s="1"/>
  <c r="P95" i="9" a="1"/>
  <c r="P95" i="9" s="1"/>
  <c r="T95" i="9" a="1"/>
  <c r="T95" i="9" s="1"/>
  <c r="R95" i="9" a="1"/>
  <c r="R95" i="9" s="1"/>
  <c r="U95" i="9" a="1"/>
  <c r="U95" i="9" s="1"/>
  <c r="F9" i="9" a="1"/>
  <c r="F9" i="9" s="1"/>
  <c r="E9" i="9" a="1"/>
  <c r="E9" i="9" s="1"/>
  <c r="D9" i="9" a="1"/>
  <c r="D9" i="9" s="1"/>
  <c r="G9" i="9" a="1"/>
  <c r="G9" i="9" s="1"/>
  <c r="F10" i="9" a="1"/>
  <c r="F10" i="9" s="1"/>
  <c r="D10" i="9" a="1"/>
  <c r="D10" i="9" s="1"/>
  <c r="G10" i="9" a="1"/>
  <c r="G10" i="9" s="1"/>
  <c r="E10" i="9" a="1"/>
  <c r="E10" i="9" s="1"/>
  <c r="F13" i="8" a="1"/>
  <c r="F13" i="8" s="1"/>
  <c r="D13" i="8" a="1"/>
  <c r="D13" i="8" s="1"/>
  <c r="G13" i="8" a="1"/>
  <c r="G13" i="8" s="1"/>
  <c r="E13" i="8" a="1"/>
  <c r="E13" i="8" s="1"/>
  <c r="E10" i="8" a="1"/>
  <c r="E10" i="8" s="1"/>
  <c r="F10" i="8" a="1"/>
  <c r="F10" i="8" s="1"/>
  <c r="D10" i="8" a="1"/>
  <c r="D10" i="8" s="1"/>
  <c r="G10" i="8" a="1"/>
  <c r="G10" i="8" s="1"/>
  <c r="S22" i="1" a="1"/>
  <c r="S22" i="1" s="1"/>
  <c r="U22" i="1" a="1"/>
  <c r="U22" i="1" s="1"/>
  <c r="T22" i="1" a="1"/>
  <c r="T22" i="1" s="1"/>
  <c r="R22" i="1" a="1"/>
  <c r="R22" i="1" s="1"/>
  <c r="L21" i="8" a="1"/>
  <c r="L21" i="8" s="1"/>
  <c r="M21" i="8" a="1"/>
  <c r="M21" i="8" s="1"/>
  <c r="N21" i="8" a="1"/>
  <c r="N21" i="8" s="1"/>
  <c r="K21" i="8" a="1"/>
  <c r="K21" i="8" s="1"/>
  <c r="I21" i="8" a="1"/>
  <c r="I21" i="8" s="1"/>
  <c r="K21" i="3" a="1"/>
  <c r="K21" i="3" s="1"/>
  <c r="N21" i="3" a="1"/>
  <c r="N21" i="3" s="1"/>
  <c r="I21" i="3" a="1"/>
  <c r="I21" i="3" s="1"/>
  <c r="L21" i="3" a="1"/>
  <c r="L21" i="3" s="1"/>
  <c r="M21" i="3" a="1"/>
  <c r="M21" i="3" s="1"/>
  <c r="N23" i="3" a="1"/>
  <c r="N23" i="3" s="1"/>
  <c r="I23" i="3" a="1"/>
  <c r="I23" i="3" s="1"/>
  <c r="L23" i="3" a="1"/>
  <c r="L23" i="3" s="1"/>
  <c r="M23" i="3" a="1"/>
  <c r="M23" i="3" s="1"/>
  <c r="K23" i="3" a="1"/>
  <c r="K23" i="3" s="1"/>
  <c r="N21" i="9" a="1"/>
  <c r="N21" i="9" s="1"/>
  <c r="M21" i="9" a="1"/>
  <c r="M21" i="9" s="1"/>
  <c r="L21" i="9" a="1"/>
  <c r="L21" i="9" s="1"/>
  <c r="K21" i="9" a="1"/>
  <c r="K21" i="9" s="1"/>
  <c r="I21" i="9" a="1"/>
  <c r="I21" i="9" s="1"/>
  <c r="I20" i="9" a="1"/>
  <c r="I20" i="9" s="1"/>
  <c r="L20" i="9" a="1"/>
  <c r="L20" i="9" s="1"/>
  <c r="M20" i="9" a="1"/>
  <c r="M20" i="9" s="1"/>
  <c r="K20" i="9" a="1"/>
  <c r="K20" i="9" s="1"/>
  <c r="N20" i="9" a="1"/>
  <c r="N20" i="9" s="1"/>
  <c r="F71" i="9" a="1"/>
  <c r="F71" i="9" s="1"/>
  <c r="D71" i="9" a="1"/>
  <c r="D71" i="9" s="1"/>
  <c r="B71" i="9" a="1"/>
  <c r="B71" i="9" s="1"/>
  <c r="E71" i="9" a="1"/>
  <c r="E71" i="9" s="1"/>
  <c r="G71" i="9" a="1"/>
  <c r="G71" i="9" s="1"/>
  <c r="G20" i="9" a="1"/>
  <c r="G20" i="9" s="1"/>
  <c r="E20" i="9" a="1"/>
  <c r="E20" i="9" s="1"/>
  <c r="D20" i="9" a="1"/>
  <c r="D20" i="9" s="1"/>
  <c r="F20" i="9" a="1"/>
  <c r="F20" i="9" s="1"/>
  <c r="F43" i="8" a="1"/>
  <c r="F43" i="8" s="1"/>
  <c r="B43" i="8" a="1"/>
  <c r="B43" i="8" s="1"/>
  <c r="E43" i="8" a="1"/>
  <c r="E43" i="8" s="1"/>
  <c r="D43" i="8" a="1"/>
  <c r="D43" i="8" s="1"/>
  <c r="G43" i="8" a="1"/>
  <c r="G43" i="8" s="1"/>
  <c r="D48" i="8" a="1"/>
  <c r="D48" i="8" s="1"/>
  <c r="G48" i="8" a="1"/>
  <c r="G48" i="8" s="1"/>
  <c r="E48" i="8" a="1"/>
  <c r="E48" i="8" s="1"/>
  <c r="B48" i="8" a="1"/>
  <c r="B48" i="8" s="1"/>
  <c r="F48" i="8" a="1"/>
  <c r="F48" i="8" s="1"/>
  <c r="P71" i="9" a="1"/>
  <c r="P71" i="9" s="1"/>
  <c r="T71" i="9" a="1"/>
  <c r="T71" i="9" s="1"/>
  <c r="R71" i="9" a="1"/>
  <c r="R71" i="9" s="1"/>
  <c r="U71" i="9" a="1"/>
  <c r="U71" i="9" s="1"/>
  <c r="S71" i="9" a="1"/>
  <c r="S71" i="9" s="1"/>
  <c r="R69" i="9" a="1"/>
  <c r="R69" i="9" s="1"/>
  <c r="U69" i="9" a="1"/>
  <c r="U69" i="9" s="1"/>
  <c r="P69" i="9" a="1"/>
  <c r="P69" i="9" s="1"/>
  <c r="T69" i="9" a="1"/>
  <c r="T69" i="9" s="1"/>
  <c r="S69" i="9" a="1"/>
  <c r="S69" i="9" s="1"/>
  <c r="K92" i="8" a="1"/>
  <c r="K92" i="8" s="1"/>
  <c r="L92" i="8" a="1"/>
  <c r="L92" i="8" s="1"/>
  <c r="I92" i="8" a="1"/>
  <c r="I92" i="8" s="1"/>
  <c r="M92" i="8" a="1"/>
  <c r="M92" i="8" s="1"/>
  <c r="N92" i="8" a="1"/>
  <c r="N92" i="8" s="1"/>
  <c r="N93" i="8" a="1"/>
  <c r="N93" i="8" s="1"/>
  <c r="L93" i="8" a="1"/>
  <c r="L93" i="8" s="1"/>
  <c r="M93" i="8" a="1"/>
  <c r="M93" i="8" s="1"/>
  <c r="I93" i="8" a="1"/>
  <c r="I93" i="8" s="1"/>
  <c r="K93" i="8" a="1"/>
  <c r="K93" i="8" s="1"/>
  <c r="K91" i="8" a="1"/>
  <c r="K91" i="8" s="1"/>
  <c r="N91" i="8" a="1"/>
  <c r="N91" i="8" s="1"/>
  <c r="I91" i="8" a="1"/>
  <c r="I91" i="8" s="1"/>
  <c r="L91" i="8" a="1"/>
  <c r="L91" i="8" s="1"/>
  <c r="M91" i="8" a="1"/>
  <c r="M91" i="8" s="1"/>
  <c r="I94" i="9" a="1"/>
  <c r="I94" i="9" s="1"/>
  <c r="M94" i="9" a="1"/>
  <c r="M94" i="9" s="1"/>
  <c r="N94" i="9" a="1"/>
  <c r="N94" i="9" s="1"/>
  <c r="L94" i="9" a="1"/>
  <c r="L94" i="9" s="1"/>
  <c r="K94" i="9" a="1"/>
  <c r="K94" i="9" s="1"/>
  <c r="I93" i="9" a="1"/>
  <c r="I93" i="9" s="1"/>
  <c r="L93" i="9" a="1"/>
  <c r="L93" i="9" s="1"/>
  <c r="M93" i="9" a="1"/>
  <c r="M93" i="9" s="1"/>
  <c r="N93" i="9" a="1"/>
  <c r="N93" i="9" s="1"/>
  <c r="K93" i="9" a="1"/>
  <c r="K93" i="9" s="1"/>
  <c r="N93" i="3" a="1"/>
  <c r="N93" i="3" s="1"/>
  <c r="I93" i="3" a="1"/>
  <c r="I93" i="3" s="1"/>
  <c r="B97" i="9" a="1"/>
  <c r="B97" i="9" s="1"/>
  <c r="E97" i="9" a="1"/>
  <c r="E97" i="9" s="1"/>
  <c r="G97" i="9" a="1"/>
  <c r="G97" i="9" s="1"/>
  <c r="F97" i="9" a="1"/>
  <c r="F97" i="9" s="1"/>
  <c r="D97" i="9" a="1"/>
  <c r="D97" i="9" s="1"/>
  <c r="B91" i="9" a="1"/>
  <c r="B91" i="9" s="1"/>
  <c r="E91" i="9" a="1"/>
  <c r="E91" i="9" s="1"/>
  <c r="D91" i="9" a="1"/>
  <c r="D91" i="9" s="1"/>
  <c r="G91" i="9" a="1"/>
  <c r="G91" i="9" s="1"/>
  <c r="F91" i="9" a="1"/>
  <c r="F91" i="9" s="1"/>
  <c r="L69" i="9" a="1"/>
  <c r="L69" i="9" s="1"/>
  <c r="I69" i="9" a="1"/>
  <c r="I69" i="9" s="1"/>
  <c r="M69" i="9" a="1"/>
  <c r="M69" i="9" s="1"/>
  <c r="N69" i="9" a="1"/>
  <c r="N69" i="9" s="1"/>
  <c r="K69" i="9" a="1"/>
  <c r="K69" i="9" s="1"/>
  <c r="M71" i="9" a="1"/>
  <c r="M71" i="9" s="1"/>
  <c r="N71" i="9" a="1"/>
  <c r="N71" i="9" s="1"/>
  <c r="L71" i="9" a="1"/>
  <c r="L71" i="9" s="1"/>
  <c r="I71" i="9" a="1"/>
  <c r="I71" i="9" s="1"/>
  <c r="K71" i="9" a="1"/>
  <c r="K71" i="9" s="1"/>
  <c r="E18" i="8" a="1"/>
  <c r="E18" i="8" s="1"/>
  <c r="F18" i="8" a="1"/>
  <c r="F18" i="8" s="1"/>
  <c r="D18" i="8" a="1"/>
  <c r="D18" i="8" s="1"/>
  <c r="G18" i="8" a="1"/>
  <c r="G18" i="8" s="1"/>
  <c r="D16" i="8" a="1"/>
  <c r="D16" i="8" s="1"/>
  <c r="G16" i="8" a="1"/>
  <c r="G16" i="8" s="1"/>
  <c r="E16" i="8" a="1"/>
  <c r="E16" i="8" s="1"/>
  <c r="F16" i="8" a="1"/>
  <c r="F16" i="8" s="1"/>
  <c r="L46" i="9" a="1"/>
  <c r="L46" i="9" s="1"/>
  <c r="N46" i="9" a="1"/>
  <c r="N46" i="9" s="1"/>
  <c r="K46" i="9" a="1"/>
  <c r="K46" i="9" s="1"/>
  <c r="I46" i="9" a="1"/>
  <c r="I46" i="9" s="1"/>
  <c r="M46" i="9" a="1"/>
  <c r="M46" i="9" s="1"/>
  <c r="M47" i="9" a="1"/>
  <c r="M47" i="9" s="1"/>
  <c r="N47" i="9" a="1"/>
  <c r="N47" i="9" s="1"/>
  <c r="L47" i="9" a="1"/>
  <c r="L47" i="9" s="1"/>
  <c r="I47" i="9" a="1"/>
  <c r="I47" i="9" s="1"/>
  <c r="K47" i="9" a="1"/>
  <c r="K47" i="9" s="1"/>
  <c r="S47" i="9" a="1"/>
  <c r="S47" i="9" s="1"/>
  <c r="U47" i="9" a="1"/>
  <c r="U47" i="9" s="1"/>
  <c r="P47" i="9" a="1"/>
  <c r="P47" i="9" s="1"/>
  <c r="T47" i="9" a="1"/>
  <c r="T47" i="9" s="1"/>
  <c r="R47" i="9" a="1"/>
  <c r="R47" i="9" s="1"/>
  <c r="S14" i="8" a="1"/>
  <c r="S14" i="8" s="1"/>
  <c r="R14" i="8" a="1"/>
  <c r="R14" i="8" s="1"/>
  <c r="U14" i="8" a="1"/>
  <c r="U14" i="8" s="1"/>
  <c r="T14" i="8" a="1"/>
  <c r="T14" i="8" s="1"/>
  <c r="T19" i="8" a="1"/>
  <c r="T19" i="8" s="1"/>
  <c r="U19" i="8" a="1"/>
  <c r="U19" i="8" s="1"/>
  <c r="S19" i="8" a="1"/>
  <c r="S19" i="8" s="1"/>
  <c r="R19" i="8" a="1"/>
  <c r="R19" i="8" s="1"/>
  <c r="R11" i="8" a="1"/>
  <c r="R11" i="8" s="1"/>
  <c r="U11" i="8" a="1"/>
  <c r="U11" i="8" s="1"/>
  <c r="S11" i="8" a="1"/>
  <c r="S11" i="8" s="1"/>
  <c r="T11" i="8" a="1"/>
  <c r="T11" i="8" s="1"/>
  <c r="K12" i="9" a="1"/>
  <c r="K12" i="9" s="1"/>
  <c r="M12" i="9" a="1"/>
  <c r="M12" i="9" s="1"/>
  <c r="I12" i="9" a="1"/>
  <c r="I12" i="9" s="1"/>
  <c r="L12" i="9" a="1"/>
  <c r="L12" i="9" s="1"/>
  <c r="N12" i="9" a="1"/>
  <c r="N12" i="9" s="1"/>
  <c r="N8" i="9" a="1"/>
  <c r="N8" i="9" s="1"/>
  <c r="L8" i="9" a="1"/>
  <c r="L8" i="9" s="1"/>
  <c r="M8" i="9" a="1"/>
  <c r="M8" i="9" s="1"/>
  <c r="I8" i="9" a="1"/>
  <c r="I8" i="9" s="1"/>
  <c r="K8" i="9" a="1"/>
  <c r="K8" i="9" s="1"/>
  <c r="T90" i="3" a="1"/>
  <c r="T90" i="3" s="1"/>
  <c r="U90" i="3" a="1"/>
  <c r="U90" i="3" s="1"/>
  <c r="R90" i="3" a="1"/>
  <c r="R90" i="3" s="1"/>
  <c r="S90" i="3" a="1"/>
  <c r="S90" i="3" s="1"/>
  <c r="P90" i="3" a="1"/>
  <c r="P90" i="3" s="1"/>
  <c r="S88" i="3" a="1"/>
  <c r="S88" i="3" s="1"/>
  <c r="T88" i="3" a="1"/>
  <c r="T88" i="3" s="1"/>
  <c r="P88" i="3" a="1"/>
  <c r="P88" i="3" s="1"/>
  <c r="R88" i="3" a="1"/>
  <c r="R88" i="3" s="1"/>
  <c r="U88" i="3" a="1"/>
  <c r="U88" i="3" s="1"/>
  <c r="P91" i="3" a="1"/>
  <c r="P91" i="3" s="1"/>
  <c r="U91" i="3" a="1"/>
  <c r="U91" i="3" s="1"/>
  <c r="T91" i="3" a="1"/>
  <c r="T91" i="3" s="1"/>
  <c r="S91" i="3" a="1"/>
  <c r="S91" i="3" s="1"/>
  <c r="R91" i="3" a="1"/>
  <c r="R91" i="3" s="1"/>
  <c r="U89" i="9" a="1"/>
  <c r="U89" i="9" s="1"/>
  <c r="T89" i="9" a="1"/>
  <c r="T89" i="9" s="1"/>
  <c r="R89" i="9" a="1"/>
  <c r="R89" i="9" s="1"/>
  <c r="S89" i="9" a="1"/>
  <c r="S89" i="9" s="1"/>
  <c r="P89" i="9" a="1"/>
  <c r="P89" i="9" s="1"/>
  <c r="S94" i="9" a="1"/>
  <c r="S94" i="9" s="1"/>
  <c r="U94" i="9" a="1"/>
  <c r="U94" i="9" s="1"/>
  <c r="R94" i="9" a="1"/>
  <c r="R94" i="9" s="1"/>
  <c r="P94" i="9" a="1"/>
  <c r="P94" i="9" s="1"/>
  <c r="T94" i="9" a="1"/>
  <c r="T94" i="9" s="1"/>
  <c r="P88" i="9" a="1"/>
  <c r="P88" i="9" s="1"/>
  <c r="U88" i="9" a="1"/>
  <c r="U88" i="9" s="1"/>
  <c r="S88" i="9" a="1"/>
  <c r="S88" i="9" s="1"/>
  <c r="R88" i="9" a="1"/>
  <c r="R88" i="9" s="1"/>
  <c r="T88" i="9" a="1"/>
  <c r="T88" i="9" s="1"/>
  <c r="F15" i="9" a="1"/>
  <c r="F15" i="9" s="1"/>
  <c r="G15" i="9" a="1"/>
  <c r="G15" i="9" s="1"/>
  <c r="E15" i="9" a="1"/>
  <c r="E15" i="9" s="1"/>
  <c r="D15" i="9" a="1"/>
  <c r="D15" i="9" s="1"/>
  <c r="D16" i="9" a="1"/>
  <c r="D16" i="9" s="1"/>
  <c r="E16" i="9" a="1"/>
  <c r="E16" i="9" s="1"/>
  <c r="G16" i="9" a="1"/>
  <c r="G16" i="9" s="1"/>
  <c r="F16" i="9" a="1"/>
  <c r="F16" i="9" s="1"/>
  <c r="G8" i="9" a="1"/>
  <c r="G8" i="9" s="1"/>
  <c r="E8" i="9" a="1"/>
  <c r="E8" i="9" s="1"/>
  <c r="F8" i="9" a="1"/>
  <c r="F8" i="9" s="1"/>
  <c r="D8" i="9" a="1"/>
  <c r="D8" i="9" s="1"/>
  <c r="D14" i="8" a="1"/>
  <c r="D14" i="8" s="1"/>
  <c r="G14" i="8" a="1"/>
  <c r="G14" i="8" s="1"/>
  <c r="F14" i="8" a="1"/>
  <c r="F14" i="8" s="1"/>
  <c r="E14" i="8" a="1"/>
  <c r="E14" i="8" s="1"/>
  <c r="F11" i="8" a="1"/>
  <c r="F11" i="8" s="1"/>
  <c r="D11" i="8" a="1"/>
  <c r="D11" i="8" s="1"/>
  <c r="G11" i="8" a="1"/>
  <c r="G11" i="8" s="1"/>
  <c r="E11" i="8" a="1"/>
  <c r="E11" i="8" s="1"/>
  <c r="D22" i="9" a="1"/>
  <c r="D22" i="9" s="1"/>
  <c r="F22" i="9" a="1"/>
  <c r="F22" i="9" s="1"/>
  <c r="G22" i="9" a="1"/>
  <c r="G22" i="9" s="1"/>
  <c r="E22" i="9" a="1"/>
  <c r="E22" i="9" s="1"/>
  <c r="M23" i="8" a="1"/>
  <c r="M23" i="8" s="1"/>
  <c r="N23" i="8" a="1"/>
  <c r="N23" i="8" s="1"/>
  <c r="K23" i="8" a="1"/>
  <c r="K23" i="8" s="1"/>
  <c r="I23" i="8" a="1"/>
  <c r="I23" i="8" s="1"/>
  <c r="L23" i="8" a="1"/>
  <c r="L23" i="8" s="1"/>
  <c r="M17" i="3" a="1"/>
  <c r="M17" i="3" s="1"/>
  <c r="K17" i="3" a="1"/>
  <c r="K17" i="3" s="1"/>
  <c r="N17" i="3" a="1"/>
  <c r="N17" i="3" s="1"/>
  <c r="I17" i="3" a="1"/>
  <c r="I17" i="3" s="1"/>
  <c r="L17" i="3" a="1"/>
  <c r="L17" i="3" s="1"/>
  <c r="L19" i="3" a="1"/>
  <c r="L19" i="3" s="1"/>
  <c r="M19" i="3" a="1"/>
  <c r="M19" i="3" s="1"/>
  <c r="K19" i="3" a="1"/>
  <c r="K19" i="3" s="1"/>
  <c r="N19" i="3" a="1"/>
  <c r="N19" i="3" s="1"/>
  <c r="I19" i="3" a="1"/>
  <c r="I19" i="3" s="1"/>
  <c r="M23" i="9" a="1"/>
  <c r="M23" i="9" s="1"/>
  <c r="N23" i="9" a="1"/>
  <c r="N23" i="9" s="1"/>
  <c r="L23" i="9" a="1"/>
  <c r="L23" i="9" s="1"/>
  <c r="I23" i="9" a="1"/>
  <c r="I23" i="9" s="1"/>
  <c r="K23" i="9" a="1"/>
  <c r="K23" i="9" s="1"/>
  <c r="M22" i="9" a="1"/>
  <c r="M22" i="9" s="1"/>
  <c r="K22" i="9" a="1"/>
  <c r="K22" i="9" s="1"/>
  <c r="N22" i="9" a="1"/>
  <c r="N22" i="9" s="1"/>
  <c r="I22" i="9" a="1"/>
  <c r="I22" i="9" s="1"/>
  <c r="L22" i="9" a="1"/>
  <c r="L22" i="9" s="1"/>
  <c r="B70" i="9" a="1"/>
  <c r="B70" i="9" s="1"/>
  <c r="G70" i="9" a="1"/>
  <c r="G70" i="9" s="1"/>
  <c r="D70" i="9" a="1"/>
  <c r="D70" i="9" s="1"/>
  <c r="E70" i="9" a="1"/>
  <c r="E70" i="9" s="1"/>
  <c r="F70" i="9" a="1"/>
  <c r="F70" i="9" s="1"/>
  <c r="D47" i="8" a="1"/>
  <c r="D47" i="8" s="1"/>
  <c r="G47" i="8" a="1"/>
  <c r="G47" i="8" s="1"/>
  <c r="F47" i="8" a="1"/>
  <c r="F47" i="8" s="1"/>
  <c r="B47" i="8" a="1"/>
  <c r="B47" i="8" s="1"/>
  <c r="E47" i="8" a="1"/>
  <c r="E47" i="8" s="1"/>
  <c r="U71" i="3" a="1"/>
  <c r="U71" i="3" s="1"/>
  <c r="S71" i="3" a="1"/>
  <c r="S71" i="3" s="1"/>
  <c r="T71" i="3" a="1"/>
  <c r="T71" i="3" s="1"/>
  <c r="P71" i="3" a="1"/>
  <c r="P71" i="3" s="1"/>
  <c r="R71" i="3" a="1"/>
  <c r="R71" i="3" s="1"/>
  <c r="T69" i="3" a="1"/>
  <c r="T69" i="3" s="1"/>
  <c r="U69" i="3" a="1"/>
  <c r="U69" i="3" s="1"/>
  <c r="R69" i="3" a="1"/>
  <c r="R69" i="3" s="1"/>
  <c r="S69" i="3" a="1"/>
  <c r="S69" i="3" s="1"/>
  <c r="P69" i="3" a="1"/>
  <c r="P69" i="3" s="1"/>
  <c r="N95" i="8" a="1"/>
  <c r="N95" i="8" s="1"/>
  <c r="I95" i="8" a="1"/>
  <c r="I95" i="8" s="1"/>
  <c r="M95" i="8" a="1"/>
  <c r="M95" i="8" s="1"/>
  <c r="L95" i="8" a="1"/>
  <c r="L95" i="8" s="1"/>
  <c r="K95" i="8" a="1"/>
  <c r="K95" i="8" s="1"/>
  <c r="L90" i="8" a="1"/>
  <c r="L90" i="8" s="1"/>
  <c r="M90" i="8" a="1"/>
  <c r="M90" i="8" s="1"/>
  <c r="I90" i="8" a="1"/>
  <c r="I90" i="8" s="1"/>
  <c r="K90" i="8" a="1"/>
  <c r="K90" i="8" s="1"/>
  <c r="N90" i="8" a="1"/>
  <c r="N90" i="8" s="1"/>
  <c r="D19" i="9" a="1"/>
  <c r="D19" i="9" s="1"/>
  <c r="F19" i="9" a="1"/>
  <c r="F19" i="9" s="1"/>
  <c r="G19" i="9" a="1"/>
  <c r="G19" i="9" s="1"/>
  <c r="E19" i="9" a="1"/>
  <c r="E19" i="9" s="1"/>
  <c r="L96" i="9" a="1"/>
  <c r="L96" i="9" s="1"/>
  <c r="K96" i="9" a="1"/>
  <c r="K96" i="9" s="1"/>
  <c r="I96" i="9" a="1"/>
  <c r="I96" i="9" s="1"/>
  <c r="M96" i="9" a="1"/>
  <c r="M96" i="9" s="1"/>
  <c r="N96" i="9" a="1"/>
  <c r="N96" i="9" s="1"/>
  <c r="L95" i="9" a="1"/>
  <c r="L95" i="9" s="1"/>
  <c r="N95" i="9" a="1"/>
  <c r="N95" i="9" s="1"/>
  <c r="M95" i="9" a="1"/>
  <c r="M95" i="9" s="1"/>
  <c r="I95" i="9" a="1"/>
  <c r="I95" i="9" s="1"/>
  <c r="K95" i="9" a="1"/>
  <c r="K95" i="9" s="1"/>
  <c r="G97" i="3" a="1"/>
  <c r="G97" i="3" s="1"/>
  <c r="E97" i="3" a="1"/>
  <c r="E97" i="3" s="1"/>
  <c r="D95" i="3" a="1"/>
  <c r="D95" i="3" s="1"/>
  <c r="G95" i="3" a="1"/>
  <c r="G95" i="3" s="1"/>
  <c r="E95" i="3" a="1"/>
  <c r="E95" i="3" s="1"/>
  <c r="B95" i="3" a="1"/>
  <c r="B95" i="3" s="1"/>
  <c r="F95" i="3" a="1"/>
  <c r="F95" i="3" s="1"/>
  <c r="E94" i="9" a="1"/>
  <c r="E94" i="9" s="1"/>
  <c r="F94" i="9" a="1"/>
  <c r="F94" i="9" s="1"/>
  <c r="B94" i="9" a="1"/>
  <c r="B94" i="9" s="1"/>
  <c r="G94" i="9" a="1"/>
  <c r="G94" i="9" s="1"/>
  <c r="D94" i="9" a="1"/>
  <c r="D94" i="9" s="1"/>
  <c r="L67" i="9" a="1"/>
  <c r="L67" i="9" s="1"/>
  <c r="N67" i="9" a="1"/>
  <c r="N67" i="9" s="1"/>
  <c r="M67" i="9" a="1"/>
  <c r="M67" i="9" s="1"/>
  <c r="I67" i="9" a="1"/>
  <c r="I67" i="9" s="1"/>
  <c r="K67" i="9" a="1"/>
  <c r="K67" i="9" s="1"/>
  <c r="U23" i="8" a="1"/>
  <c r="U23" i="8" s="1"/>
  <c r="S23" i="8" a="1"/>
  <c r="S23" i="8" s="1"/>
  <c r="R23" i="8" a="1"/>
  <c r="R23" i="8" s="1"/>
  <c r="T23" i="8" a="1"/>
  <c r="T23" i="8" s="1"/>
  <c r="D21" i="8" a="1"/>
  <c r="D21" i="8" s="1"/>
  <c r="G21" i="8" a="1"/>
  <c r="G21" i="8" s="1"/>
  <c r="E21" i="8" a="1"/>
  <c r="E21" i="8" s="1"/>
  <c r="F21" i="8" a="1"/>
  <c r="F21" i="8" s="1"/>
  <c r="D20" i="8" a="1"/>
  <c r="D20" i="8" s="1"/>
  <c r="E20" i="8" a="1"/>
  <c r="E20" i="8" s="1"/>
  <c r="G20" i="8" a="1"/>
  <c r="G20" i="8" s="1"/>
  <c r="F20" i="8" a="1"/>
  <c r="F20" i="8" s="1"/>
  <c r="N48" i="9" a="1"/>
  <c r="N48" i="9" s="1"/>
  <c r="I48" i="9" a="1"/>
  <c r="I48" i="9" s="1"/>
  <c r="M48" i="9" a="1"/>
  <c r="M48" i="9" s="1"/>
  <c r="K48" i="9" a="1"/>
  <c r="K48" i="9" s="1"/>
  <c r="L48" i="9" a="1"/>
  <c r="L48" i="9" s="1"/>
  <c r="S21" i="8" a="1"/>
  <c r="S21" i="8" s="1"/>
  <c r="T21" i="8" a="1"/>
  <c r="T21" i="8" s="1"/>
  <c r="R21" i="8" a="1"/>
  <c r="R21" i="8" s="1"/>
  <c r="U21" i="8" a="1"/>
  <c r="U21" i="8" s="1"/>
  <c r="U12" i="8" a="1"/>
  <c r="U12" i="8" s="1"/>
  <c r="S12" i="8" a="1"/>
  <c r="S12" i="8" s="1"/>
  <c r="R12" i="8" a="1"/>
  <c r="R12" i="8" s="1"/>
  <c r="T12" i="8" a="1"/>
  <c r="T12" i="8" s="1"/>
  <c r="U15" i="8" a="1"/>
  <c r="U15" i="8" s="1"/>
  <c r="S15" i="8" a="1"/>
  <c r="S15" i="8" s="1"/>
  <c r="T15" i="8" a="1"/>
  <c r="T15" i="8" s="1"/>
  <c r="R15" i="8" a="1"/>
  <c r="R15" i="8" s="1"/>
  <c r="U9" i="8" a="1"/>
  <c r="U9" i="8" s="1"/>
  <c r="S9" i="8" a="1"/>
  <c r="S9" i="8" s="1"/>
  <c r="R9" i="8" a="1"/>
  <c r="R9" i="8" s="1"/>
  <c r="T9" i="8" a="1"/>
  <c r="T9" i="8" s="1"/>
  <c r="L13" i="9" a="1"/>
  <c r="L13" i="9" s="1"/>
  <c r="I13" i="9" a="1"/>
  <c r="I13" i="9" s="1"/>
  <c r="M13" i="9" a="1"/>
  <c r="M13" i="9" s="1"/>
  <c r="K13" i="9" a="1"/>
  <c r="K13" i="9" s="1"/>
  <c r="N13" i="9" a="1"/>
  <c r="N13" i="9" s="1"/>
  <c r="N9" i="9" a="1"/>
  <c r="N9" i="9" s="1"/>
  <c r="I9" i="9" a="1"/>
  <c r="I9" i="9" s="1"/>
  <c r="L9" i="9" a="1"/>
  <c r="L9" i="9" s="1"/>
  <c r="M9" i="9" a="1"/>
  <c r="M9" i="9" s="1"/>
  <c r="K9" i="9" a="1"/>
  <c r="K9" i="9" s="1"/>
  <c r="U97" i="3" a="1"/>
  <c r="U97" i="3" s="1"/>
  <c r="P97" i="3" a="1"/>
  <c r="P97" i="3" s="1"/>
  <c r="T97" i="3" a="1"/>
  <c r="T97" i="3" s="1"/>
  <c r="S97" i="3" a="1"/>
  <c r="S97" i="3" s="1"/>
  <c r="R97" i="3" a="1"/>
  <c r="R97" i="3" s="1"/>
  <c r="P93" i="9" a="1"/>
  <c r="P93" i="9" s="1"/>
  <c r="U93" i="9" a="1"/>
  <c r="U93" i="9" s="1"/>
  <c r="S93" i="9" a="1"/>
  <c r="S93" i="9" s="1"/>
  <c r="R93" i="9" a="1"/>
  <c r="R93" i="9" s="1"/>
  <c r="T93" i="9" a="1"/>
  <c r="T93" i="9" s="1"/>
  <c r="T96" i="9" a="1"/>
  <c r="T96" i="9" s="1"/>
  <c r="P96" i="9" a="1"/>
  <c r="P96" i="9" s="1"/>
  <c r="R96" i="9" a="1"/>
  <c r="R96" i="9" s="1"/>
  <c r="U96" i="9" a="1"/>
  <c r="U96" i="9" s="1"/>
  <c r="F13" i="9" a="1"/>
  <c r="F13" i="9" s="1"/>
  <c r="D13" i="9" a="1"/>
  <c r="D13" i="9" s="1"/>
  <c r="G13" i="9" a="1"/>
  <c r="G13" i="9" s="1"/>
  <c r="E13" i="9" a="1"/>
  <c r="E13" i="9" s="1"/>
  <c r="F14" i="9" a="1"/>
  <c r="F14" i="9" s="1"/>
  <c r="D14" i="9" a="1"/>
  <c r="D14" i="9" s="1"/>
  <c r="G14" i="9" a="1"/>
  <c r="G14" i="9" s="1"/>
  <c r="E14" i="9" a="1"/>
  <c r="E14" i="9" s="1"/>
  <c r="G9" i="8" a="1"/>
  <c r="G9" i="8" s="1"/>
  <c r="F9" i="8" a="1"/>
  <c r="F9" i="8" s="1"/>
  <c r="E9" i="8" a="1"/>
  <c r="E9" i="8" s="1"/>
  <c r="D9" i="8" a="1"/>
  <c r="D9" i="8" s="1"/>
  <c r="F8" i="8" a="1"/>
  <c r="F8" i="8" s="1"/>
  <c r="D8" i="8" a="1"/>
  <c r="D8" i="8" s="1"/>
  <c r="E8" i="8" a="1"/>
  <c r="E8" i="8" s="1"/>
  <c r="G8" i="8" a="1"/>
  <c r="G8" i="8" s="1"/>
  <c r="I20" i="8" a="1"/>
  <c r="I20" i="8" s="1"/>
  <c r="K20" i="8" a="1"/>
  <c r="K20" i="8" s="1"/>
  <c r="M20" i="8" a="1"/>
  <c r="M20" i="8" s="1"/>
  <c r="N20" i="8" a="1"/>
  <c r="N20" i="8" s="1"/>
  <c r="L20" i="8" a="1"/>
  <c r="L20" i="8" s="1"/>
  <c r="M22" i="3" a="1"/>
  <c r="M22" i="3" s="1"/>
  <c r="K22" i="3" a="1"/>
  <c r="K22" i="3" s="1"/>
  <c r="N22" i="3" a="1"/>
  <c r="N22" i="3" s="1"/>
  <c r="I22" i="3" a="1"/>
  <c r="I22" i="3" s="1"/>
  <c r="L22" i="3" a="1"/>
  <c r="L22" i="3" s="1"/>
  <c r="N20" i="3" a="1"/>
  <c r="N20" i="3" s="1"/>
  <c r="I20" i="3" a="1"/>
  <c r="I20" i="3" s="1"/>
  <c r="L20" i="3" a="1"/>
  <c r="L20" i="3" s="1"/>
  <c r="M20" i="3" a="1"/>
  <c r="M20" i="3" s="1"/>
  <c r="K20" i="3" a="1"/>
  <c r="K20" i="3" s="1"/>
  <c r="I17" i="9" a="1"/>
  <c r="I17" i="9" s="1"/>
  <c r="N17" i="9" a="1"/>
  <c r="N17" i="9" s="1"/>
  <c r="M17" i="9" a="1"/>
  <c r="M17" i="9" s="1"/>
  <c r="L17" i="9" a="1"/>
  <c r="L17" i="9" s="1"/>
  <c r="K17" i="9" a="1"/>
  <c r="K17" i="9" s="1"/>
  <c r="M16" i="9" a="1"/>
  <c r="M16" i="9" s="1"/>
  <c r="K16" i="9" a="1"/>
  <c r="K16" i="9" s="1"/>
  <c r="N16" i="9" a="1"/>
  <c r="N16" i="9" s="1"/>
  <c r="I16" i="9" a="1"/>
  <c r="I16" i="9" s="1"/>
  <c r="L16" i="9" a="1"/>
  <c r="L16" i="9" s="1"/>
  <c r="D69" i="9" a="1"/>
  <c r="D69" i="9" s="1"/>
  <c r="G69" i="9" a="1"/>
  <c r="G69" i="9" s="1"/>
  <c r="B69" i="9" a="1"/>
  <c r="B69" i="9" s="1"/>
  <c r="E69" i="9" a="1"/>
  <c r="E69" i="9" s="1"/>
  <c r="F69" i="9" a="1"/>
  <c r="F69" i="9" s="1"/>
  <c r="G42" i="8" a="1"/>
  <c r="G42" i="8" s="1"/>
  <c r="F42" i="8" a="1"/>
  <c r="F42" i="8" s="1"/>
  <c r="D42" i="8" a="1"/>
  <c r="D42" i="8" s="1"/>
  <c r="B42" i="8" a="1"/>
  <c r="B42" i="8" s="1"/>
  <c r="E42" i="8" a="1"/>
  <c r="E42" i="8" s="1"/>
  <c r="U70" i="9" a="1"/>
  <c r="U70" i="9" s="1"/>
  <c r="P70" i="9" a="1"/>
  <c r="P70" i="9" s="1"/>
  <c r="R70" i="9" a="1"/>
  <c r="R70" i="9" s="1"/>
  <c r="S70" i="9" a="1"/>
  <c r="S70" i="9" s="1"/>
  <c r="T70" i="9" a="1"/>
  <c r="T70" i="9" s="1"/>
  <c r="T72" i="9" a="1"/>
  <c r="T72" i="9" s="1"/>
  <c r="R72" i="9" a="1"/>
  <c r="R72" i="9" s="1"/>
  <c r="S72" i="9" a="1"/>
  <c r="S72" i="9" s="1"/>
  <c r="P72" i="9" a="1"/>
  <c r="P72" i="9" s="1"/>
  <c r="U72" i="9" a="1"/>
  <c r="U72" i="9" s="1"/>
  <c r="M97" i="8" a="1"/>
  <c r="M97" i="8" s="1"/>
  <c r="N97" i="8" a="1"/>
  <c r="N97" i="8" s="1"/>
  <c r="K97" i="8" a="1"/>
  <c r="K97" i="8" s="1"/>
  <c r="L97" i="8" a="1"/>
  <c r="L97" i="8" s="1"/>
  <c r="I97" i="8" a="1"/>
  <c r="I97" i="8" s="1"/>
  <c r="L94" i="8" a="1"/>
  <c r="L94" i="8" s="1"/>
  <c r="K94" i="8" a="1"/>
  <c r="K94" i="8" s="1"/>
  <c r="I94" i="8" a="1"/>
  <c r="I94" i="8" s="1"/>
  <c r="N94" i="8" a="1"/>
  <c r="N94" i="8" s="1"/>
  <c r="M94" i="8" a="1"/>
  <c r="M94" i="8" s="1"/>
  <c r="D18" i="9" a="1"/>
  <c r="D18" i="9" s="1"/>
  <c r="F18" i="9" a="1"/>
  <c r="F18" i="9" s="1"/>
  <c r="G18" i="9" a="1"/>
  <c r="G18" i="9" s="1"/>
  <c r="E18" i="9" a="1"/>
  <c r="E18" i="9" s="1"/>
  <c r="M97" i="9" a="1"/>
  <c r="M97" i="9" s="1"/>
  <c r="K97" i="9" a="1"/>
  <c r="K97" i="9" s="1"/>
  <c r="I97" i="9" a="1"/>
  <c r="I97" i="9" s="1"/>
  <c r="L97" i="9" a="1"/>
  <c r="L97" i="9" s="1"/>
  <c r="N97" i="9" a="1"/>
  <c r="N97" i="9" s="1"/>
  <c r="B93" i="9" a="1"/>
  <c r="B93" i="9" s="1"/>
  <c r="E93" i="9" a="1"/>
  <c r="E93" i="9" s="1"/>
  <c r="F93" i="9" a="1"/>
  <c r="F93" i="9" s="1"/>
  <c r="D93" i="9" a="1"/>
  <c r="D93" i="9" s="1"/>
  <c r="G93" i="9" a="1"/>
  <c r="G93" i="9" s="1"/>
  <c r="F96" i="9" a="1"/>
  <c r="F96" i="9" s="1"/>
  <c r="D96" i="9" a="1"/>
  <c r="D96" i="9" s="1"/>
  <c r="B96" i="9" a="1"/>
  <c r="B96" i="9" s="1"/>
  <c r="G96" i="9" a="1"/>
  <c r="G96" i="9" s="1"/>
  <c r="E96" i="9" a="1"/>
  <c r="E96" i="9" s="1"/>
  <c r="M72" i="9" a="1"/>
  <c r="M72" i="9" s="1"/>
  <c r="L72" i="9" a="1"/>
  <c r="L72" i="9" s="1"/>
  <c r="N72" i="9" a="1"/>
  <c r="N72" i="9" s="1"/>
  <c r="I72" i="9" a="1"/>
  <c r="I72" i="9" s="1"/>
  <c r="K72" i="9" a="1"/>
  <c r="K72" i="9" s="1"/>
  <c r="E23" i="9" a="1"/>
  <c r="E23" i="9" s="1"/>
  <c r="G23" i="9" a="1"/>
  <c r="G23" i="9" s="1"/>
  <c r="F23" i="9" a="1"/>
  <c r="F23" i="9" s="1"/>
  <c r="D23" i="9" a="1"/>
  <c r="D23" i="9" s="1"/>
  <c r="D19" i="8" a="1"/>
  <c r="D19" i="8" s="1"/>
  <c r="F19" i="8" a="1"/>
  <c r="F19" i="8" s="1"/>
  <c r="E19" i="8" a="1"/>
  <c r="E19" i="8" s="1"/>
  <c r="G19" i="8" a="1"/>
  <c r="G19" i="8" s="1"/>
  <c r="D22" i="8" a="1"/>
  <c r="D22" i="8" s="1"/>
  <c r="G22" i="8" a="1"/>
  <c r="G22" i="8" s="1"/>
  <c r="E22" i="8" a="1"/>
  <c r="E22" i="8" s="1"/>
  <c r="F22" i="8" a="1"/>
  <c r="F22" i="8" s="1"/>
  <c r="M43" i="9" a="1"/>
  <c r="M43" i="9" s="1"/>
  <c r="I43" i="9" a="1"/>
  <c r="I43" i="9" s="1"/>
  <c r="N43" i="9" a="1"/>
  <c r="N43" i="9" s="1"/>
  <c r="K43" i="9" a="1"/>
  <c r="K43" i="9" s="1"/>
  <c r="L43" i="9" a="1"/>
  <c r="L43" i="9" s="1"/>
  <c r="T20" i="8" a="1"/>
  <c r="T20" i="8" s="1"/>
  <c r="U20" i="8" a="1"/>
  <c r="U20" i="8" s="1"/>
  <c r="R20" i="8" a="1"/>
  <c r="R20" i="8" s="1"/>
  <c r="S20" i="8" a="1"/>
  <c r="S20" i="8" s="1"/>
  <c r="R10" i="8" a="1"/>
  <c r="R10" i="8" s="1"/>
  <c r="S10" i="8" a="1"/>
  <c r="S10" i="8" s="1"/>
  <c r="T10" i="8" a="1"/>
  <c r="T10" i="8" s="1"/>
  <c r="U10" i="8" a="1"/>
  <c r="U10" i="8" s="1"/>
  <c r="U13" i="8" a="1"/>
  <c r="U13" i="8" s="1"/>
  <c r="S13" i="8" a="1"/>
  <c r="S13" i="8" s="1"/>
  <c r="R13" i="8" a="1"/>
  <c r="R13" i="8" s="1"/>
  <c r="T13" i="8" a="1"/>
  <c r="T13" i="8" s="1"/>
  <c r="R8" i="8" a="1"/>
  <c r="R8" i="8" s="1"/>
  <c r="T8" i="8" a="1"/>
  <c r="T8" i="8" s="1"/>
  <c r="U8" i="8" a="1"/>
  <c r="U8" i="8" s="1"/>
  <c r="S8" i="8" a="1"/>
  <c r="S8" i="8" s="1"/>
  <c r="K11" i="9" a="1"/>
  <c r="K11" i="9" s="1"/>
  <c r="M11" i="9" a="1"/>
  <c r="M11" i="9" s="1"/>
  <c r="L11" i="9" a="1"/>
  <c r="L11" i="9" s="1"/>
  <c r="N11" i="9" a="1"/>
  <c r="N11" i="9" s="1"/>
  <c r="I11" i="9" a="1"/>
  <c r="I11" i="9" s="1"/>
  <c r="N14" i="9" a="1"/>
  <c r="N14" i="9" s="1"/>
  <c r="I14" i="9" a="1"/>
  <c r="I14" i="9" s="1"/>
  <c r="L14" i="9" a="1"/>
  <c r="L14" i="9" s="1"/>
  <c r="K14" i="9" a="1"/>
  <c r="K14" i="9" s="1"/>
  <c r="M14" i="9" a="1"/>
  <c r="M14" i="9" s="1"/>
  <c r="U93" i="3" a="1"/>
  <c r="U93" i="3" s="1"/>
  <c r="P93" i="3" a="1"/>
  <c r="P93" i="3" s="1"/>
  <c r="T93" i="3" a="1"/>
  <c r="T93" i="3" s="1"/>
  <c r="S93" i="3" a="1"/>
  <c r="S93" i="3" s="1"/>
  <c r="R93" i="3" a="1"/>
  <c r="R93" i="3" s="1"/>
  <c r="U96" i="3" a="1"/>
  <c r="U96" i="3" s="1"/>
  <c r="S96" i="3" a="1"/>
  <c r="S96" i="3" s="1"/>
  <c r="T96" i="3" a="1"/>
  <c r="T96" i="3" s="1"/>
  <c r="P96" i="3" a="1"/>
  <c r="P96" i="3" s="1"/>
  <c r="R96" i="3" a="1"/>
  <c r="R96" i="3" s="1"/>
  <c r="T94" i="3" a="1"/>
  <c r="T94" i="3" s="1"/>
  <c r="U94" i="3" a="1"/>
  <c r="U94" i="3" s="1"/>
  <c r="R94" i="3" a="1"/>
  <c r="R94" i="3" s="1"/>
  <c r="S94" i="3" a="1"/>
  <c r="S94" i="3" s="1"/>
  <c r="P94" i="3" a="1"/>
  <c r="P94" i="3" s="1"/>
  <c r="P92" i="9" a="1"/>
  <c r="P92" i="9" s="1"/>
  <c r="S92" i="9" a="1"/>
  <c r="S92" i="9" s="1"/>
  <c r="U92" i="9" a="1"/>
  <c r="U92" i="9" s="1"/>
  <c r="T92" i="9" a="1"/>
  <c r="T92" i="9" s="1"/>
  <c r="R92" i="9" a="1"/>
  <c r="R92" i="9" s="1"/>
  <c r="R91" i="9" a="1"/>
  <c r="R91" i="9" s="1"/>
  <c r="S91" i="9" a="1"/>
  <c r="S91" i="9" s="1"/>
  <c r="T91" i="9" a="1"/>
  <c r="T91" i="9" s="1"/>
  <c r="P91" i="9" a="1"/>
  <c r="P91" i="9" s="1"/>
  <c r="U91" i="9" a="1"/>
  <c r="U91" i="9" s="1"/>
  <c r="P97" i="9" a="1"/>
  <c r="P97" i="9" s="1"/>
  <c r="T97" i="9" a="1"/>
  <c r="T97" i="9" s="1"/>
  <c r="R97" i="9" a="1"/>
  <c r="R97" i="9" s="1"/>
  <c r="U97" i="9" a="1"/>
  <c r="U97" i="9" s="1"/>
  <c r="D11" i="9" a="1"/>
  <c r="D11" i="9" s="1"/>
  <c r="E11" i="9" a="1"/>
  <c r="E11" i="9" s="1"/>
  <c r="G11" i="9" a="1"/>
  <c r="G11" i="9" s="1"/>
  <c r="F11" i="9" a="1"/>
  <c r="F11" i="9" s="1"/>
  <c r="D12" i="9" a="1"/>
  <c r="D12" i="9" s="1"/>
  <c r="G12" i="9" a="1"/>
  <c r="G12" i="9" s="1"/>
  <c r="E12" i="9" a="1"/>
  <c r="E12" i="9" s="1"/>
  <c r="F12" i="9" a="1"/>
  <c r="F12" i="9" s="1"/>
  <c r="E12" i="8" a="1"/>
  <c r="E12" i="8" s="1"/>
  <c r="F12" i="8" a="1"/>
  <c r="F12" i="8" s="1"/>
  <c r="D12" i="8" a="1"/>
  <c r="D12" i="8" s="1"/>
  <c r="G12" i="8" a="1"/>
  <c r="G12" i="8" s="1"/>
  <c r="G15" i="8" a="1"/>
  <c r="G15" i="8" s="1"/>
  <c r="D15" i="8" a="1"/>
  <c r="D15" i="8" s="1"/>
  <c r="F15" i="8" a="1"/>
  <c r="F15" i="8" s="1"/>
  <c r="E15" i="8" a="1"/>
  <c r="E15" i="8" s="1"/>
  <c r="N8" i="3" a="1"/>
  <c r="N8" i="3" s="1"/>
  <c r="M8" i="3" a="1"/>
  <c r="M8" i="3" s="1"/>
  <c r="M33" i="3" a="1"/>
  <c r="M33" i="3" s="1"/>
  <c r="N33" i="3" a="1"/>
  <c r="N33" i="3" s="1"/>
  <c r="L33" i="3" a="1"/>
  <c r="L33" i="3" s="1"/>
  <c r="K33" i="3" a="1"/>
  <c r="K33" i="3" s="1"/>
  <c r="I33" i="3" a="1"/>
  <c r="I33" i="3" s="1"/>
  <c r="N13" i="3" a="1"/>
  <c r="N13" i="3" s="1"/>
  <c r="L13" i="3" a="1"/>
  <c r="L13" i="3" s="1"/>
  <c r="M13" i="3" a="1"/>
  <c r="M13" i="3" s="1"/>
  <c r="K13" i="3" a="1"/>
  <c r="K13" i="3" s="1"/>
  <c r="I13" i="3" a="1"/>
  <c r="I13" i="3" s="1"/>
  <c r="N12" i="3" a="1"/>
  <c r="N12" i="3" s="1"/>
  <c r="L12" i="3" a="1"/>
  <c r="L12" i="3" s="1"/>
  <c r="M12" i="3" a="1"/>
  <c r="M12" i="3" s="1"/>
  <c r="K12" i="3" a="1"/>
  <c r="K12" i="3" s="1"/>
  <c r="I12" i="3" a="1"/>
  <c r="I12" i="3" s="1"/>
  <c r="N11" i="3" a="1"/>
  <c r="N11" i="3" s="1"/>
  <c r="L11" i="3" a="1"/>
  <c r="L11" i="3" s="1"/>
  <c r="M11" i="3" a="1"/>
  <c r="M11" i="3" s="1"/>
  <c r="K11" i="3" a="1"/>
  <c r="K11" i="3" s="1"/>
  <c r="I11" i="3" a="1"/>
  <c r="I11" i="3" s="1"/>
  <c r="N10" i="3" a="1"/>
  <c r="N10" i="3" s="1"/>
  <c r="L10" i="3" a="1"/>
  <c r="L10" i="3" s="1"/>
  <c r="M10" i="3" a="1"/>
  <c r="M10" i="3" s="1"/>
  <c r="K10" i="3" a="1"/>
  <c r="K10" i="3" s="1"/>
  <c r="I10" i="3" a="1"/>
  <c r="I10" i="3" s="1"/>
  <c r="N9" i="3" a="1"/>
  <c r="N9" i="3" s="1"/>
  <c r="L9" i="3" a="1"/>
  <c r="L9" i="3" s="1"/>
  <c r="M9" i="3" a="1"/>
  <c r="M9" i="3" s="1"/>
  <c r="K9" i="3" a="1"/>
  <c r="K9" i="3" s="1"/>
  <c r="I9" i="3" a="1"/>
  <c r="I9" i="3" s="1"/>
  <c r="N15" i="3" a="1"/>
  <c r="N15" i="3" s="1"/>
  <c r="L15" i="3" a="1"/>
  <c r="L15" i="3" s="1"/>
  <c r="M15" i="3" a="1"/>
  <c r="M15" i="3" s="1"/>
  <c r="K15" i="3" a="1"/>
  <c r="K15" i="3" s="1"/>
  <c r="I15" i="3" a="1"/>
  <c r="I15" i="3" s="1"/>
  <c r="N14" i="3" a="1"/>
  <c r="N14" i="3" s="1"/>
  <c r="L14" i="3" a="1"/>
  <c r="L14" i="3" s="1"/>
  <c r="M14" i="3" a="1"/>
  <c r="M14" i="3" s="1"/>
  <c r="K14" i="3" a="1"/>
  <c r="K14" i="3" s="1"/>
  <c r="I14" i="3" a="1"/>
  <c r="I14" i="3" s="1"/>
  <c r="C13" i="3"/>
  <c r="B13" i="3" s="1" a="1"/>
  <c r="B13" i="3" s="1"/>
  <c r="C16" i="3"/>
  <c r="B16" i="3" s="1" a="1"/>
  <c r="B16" i="3" s="1"/>
  <c r="C12" i="3"/>
  <c r="B12" i="3" s="1" a="1"/>
  <c r="B12" i="3" s="1"/>
  <c r="C15" i="3"/>
  <c r="B15" i="3" s="1" a="1"/>
  <c r="B15" i="3" s="1"/>
  <c r="C11" i="3"/>
  <c r="B11" i="3" s="1" a="1"/>
  <c r="B11" i="3" s="1"/>
  <c r="C14" i="3"/>
  <c r="B14" i="3" s="1" a="1"/>
  <c r="B14" i="3" s="1"/>
  <c r="C10" i="3"/>
  <c r="B10" i="3" s="1" a="1"/>
  <c r="B10" i="3" s="1"/>
  <c r="G9" i="3" a="1"/>
  <c r="G9" i="3" s="1"/>
  <c r="E9" i="3" a="1"/>
  <c r="E9" i="3" s="1"/>
  <c r="D9" i="3" a="1"/>
  <c r="D9" i="3" s="1"/>
  <c r="F9" i="3" a="1"/>
  <c r="F9" i="3" s="1"/>
  <c r="T8" i="3" a="1"/>
  <c r="T8" i="3" s="1"/>
  <c r="R8" i="3" a="1"/>
  <c r="R8" i="3" s="1"/>
  <c r="U8" i="3" a="1"/>
  <c r="U8" i="3" s="1"/>
  <c r="I12" i="1" a="1"/>
  <c r="I12" i="1" s="1"/>
  <c r="I16" i="1" a="1"/>
  <c r="I16" i="1" s="1"/>
  <c r="I14" i="1" a="1"/>
  <c r="I14" i="1" s="1"/>
  <c r="I10" i="1" a="1"/>
  <c r="I10" i="1" s="1"/>
  <c r="I17" i="1" a="1"/>
  <c r="I17" i="1" s="1"/>
  <c r="I11" i="1" a="1"/>
  <c r="I11" i="1" s="1"/>
  <c r="I13" i="1" a="1"/>
  <c r="I13" i="1" s="1"/>
  <c r="I9" i="1" a="1"/>
  <c r="I9" i="1" s="1"/>
  <c r="I18" i="1" a="1"/>
  <c r="I18" i="1" s="1"/>
  <c r="I19" i="1" a="1"/>
  <c r="I19" i="1" s="1"/>
  <c r="I15" i="1" a="1"/>
  <c r="I15" i="1" s="1"/>
  <c r="S8" i="1" a="1"/>
  <c r="S8" i="1" s="1"/>
  <c r="T8" i="1" a="1"/>
  <c r="T8" i="1" s="1"/>
  <c r="U16" i="1" a="1"/>
  <c r="U16" i="1" s="1"/>
  <c r="S16" i="1" a="1"/>
  <c r="S16" i="1" s="1"/>
  <c r="T16" i="1" a="1"/>
  <c r="T16" i="1" s="1"/>
  <c r="R16" i="1" a="1"/>
  <c r="R16" i="1" s="1"/>
  <c r="R20" i="1" a="1"/>
  <c r="R20" i="1" s="1"/>
  <c r="U20" i="1" a="1"/>
  <c r="U20" i="1" s="1"/>
  <c r="S20" i="1" a="1"/>
  <c r="S20" i="1" s="1"/>
  <c r="T20" i="1" a="1"/>
  <c r="T20" i="1" s="1"/>
  <c r="R18" i="1" a="1"/>
  <c r="R18" i="1" s="1"/>
  <c r="U18" i="1" a="1"/>
  <c r="U18" i="1" s="1"/>
  <c r="S18" i="1" a="1"/>
  <c r="S18" i="1" s="1"/>
  <c r="T18" i="1" a="1"/>
  <c r="T18" i="1" s="1"/>
  <c r="T14" i="1" a="1"/>
  <c r="T14" i="1" s="1"/>
  <c r="U14" i="1" a="1"/>
  <c r="U14" i="1" s="1"/>
  <c r="S14" i="1" a="1"/>
  <c r="S14" i="1" s="1"/>
  <c r="R14" i="1" a="1"/>
  <c r="R14" i="1" s="1"/>
  <c r="R15" i="1" a="1"/>
  <c r="R15" i="1" s="1"/>
  <c r="U15" i="1" a="1"/>
  <c r="U15" i="1" s="1"/>
  <c r="S15" i="1" a="1"/>
  <c r="S15" i="1" s="1"/>
  <c r="T15" i="1" a="1"/>
  <c r="T15" i="1" s="1"/>
  <c r="U9" i="1" a="1"/>
  <c r="U9" i="1" s="1"/>
  <c r="S9" i="1" a="1"/>
  <c r="S9" i="1" s="1"/>
  <c r="R9" i="1" a="1"/>
  <c r="R9" i="1" s="1"/>
  <c r="T9" i="1" a="1"/>
  <c r="T9" i="1" s="1"/>
  <c r="R21" i="1" a="1"/>
  <c r="R21" i="1" s="1"/>
  <c r="U21" i="1" a="1"/>
  <c r="U21" i="1" s="1"/>
  <c r="S21" i="1" a="1"/>
  <c r="S21" i="1" s="1"/>
  <c r="T21" i="1" a="1"/>
  <c r="T21" i="1" s="1"/>
  <c r="T17" i="1" a="1"/>
  <c r="T17" i="1" s="1"/>
  <c r="U17" i="1" a="1"/>
  <c r="U17" i="1" s="1"/>
  <c r="S17" i="1" a="1"/>
  <c r="S17" i="1" s="1"/>
  <c r="R17" i="1" a="1"/>
  <c r="R17" i="1" s="1"/>
  <c r="T19" i="1" a="1"/>
  <c r="T19" i="1" s="1"/>
  <c r="U19" i="1" a="1"/>
  <c r="U19" i="1" s="1"/>
  <c r="S19" i="1" a="1"/>
  <c r="S19" i="1" s="1"/>
  <c r="R19" i="1" a="1"/>
  <c r="R19" i="1" s="1"/>
  <c r="U12" i="1" a="1"/>
  <c r="U12" i="1" s="1"/>
  <c r="S12" i="1" a="1"/>
  <c r="S12" i="1" s="1"/>
  <c r="T12" i="1" a="1"/>
  <c r="T12" i="1" s="1"/>
  <c r="R12" i="1" a="1"/>
  <c r="R12" i="1" s="1"/>
  <c r="U13" i="1" a="1"/>
  <c r="U13" i="1" s="1"/>
  <c r="S13" i="1" a="1"/>
  <c r="S13" i="1" s="1"/>
  <c r="T13" i="1" a="1"/>
  <c r="T13" i="1" s="1"/>
  <c r="R13" i="1" a="1"/>
  <c r="R13" i="1" s="1"/>
  <c r="U10" i="1" a="1"/>
  <c r="U10" i="1" s="1"/>
  <c r="S10" i="1" a="1"/>
  <c r="S10" i="1" s="1"/>
  <c r="T10" i="1" a="1"/>
  <c r="T10" i="1" s="1"/>
  <c r="R10" i="1" a="1"/>
  <c r="R10" i="1" s="1"/>
  <c r="U11" i="1" a="1"/>
  <c r="U11" i="1" s="1"/>
  <c r="S11" i="1" a="1"/>
  <c r="S11" i="1" s="1"/>
  <c r="T11" i="1" a="1"/>
  <c r="T11" i="1" s="1"/>
  <c r="R11" i="1" a="1"/>
  <c r="R11" i="1" s="1"/>
  <c r="R8" i="1" a="1"/>
  <c r="R8" i="1" s="1"/>
  <c r="M12" i="1" a="1"/>
  <c r="M12" i="1" s="1"/>
  <c r="K12" i="1" a="1"/>
  <c r="K12" i="1" s="1"/>
  <c r="N12" i="1" a="1"/>
  <c r="N12" i="1" s="1"/>
  <c r="L12" i="1" a="1"/>
  <c r="L12" i="1" s="1"/>
  <c r="M16" i="1" a="1"/>
  <c r="M16" i="1" s="1"/>
  <c r="K16" i="1" a="1"/>
  <c r="K16" i="1" s="1"/>
  <c r="N16" i="1" a="1"/>
  <c r="N16" i="1" s="1"/>
  <c r="L16" i="1" a="1"/>
  <c r="L16" i="1" s="1"/>
  <c r="N14" i="1" a="1"/>
  <c r="N14" i="1" s="1"/>
  <c r="L14" i="1" a="1"/>
  <c r="L14" i="1" s="1"/>
  <c r="M14" i="1" a="1"/>
  <c r="M14" i="1" s="1"/>
  <c r="K14" i="1" a="1"/>
  <c r="K14" i="1" s="1"/>
  <c r="N10" i="1" a="1"/>
  <c r="N10" i="1" s="1"/>
  <c r="L10" i="1" a="1"/>
  <c r="L10" i="1" s="1"/>
  <c r="M10" i="1" a="1"/>
  <c r="M10" i="1" s="1"/>
  <c r="K10" i="1" a="1"/>
  <c r="K10" i="1" s="1"/>
  <c r="M17" i="1" a="1"/>
  <c r="M17" i="1" s="1"/>
  <c r="K17" i="1" a="1"/>
  <c r="K17" i="1" s="1"/>
  <c r="N17" i="1" a="1"/>
  <c r="N17" i="1" s="1"/>
  <c r="L17" i="1" a="1"/>
  <c r="L17" i="1" s="1"/>
  <c r="N11" i="1" a="1"/>
  <c r="N11" i="1" s="1"/>
  <c r="L11" i="1" a="1"/>
  <c r="L11" i="1" s="1"/>
  <c r="M11" i="1" a="1"/>
  <c r="M11" i="1" s="1"/>
  <c r="K11" i="1" a="1"/>
  <c r="K11" i="1" s="1"/>
  <c r="M13" i="1" a="1"/>
  <c r="M13" i="1" s="1"/>
  <c r="K13" i="1" a="1"/>
  <c r="K13" i="1" s="1"/>
  <c r="N13" i="1" a="1"/>
  <c r="N13" i="1" s="1"/>
  <c r="L13" i="1" a="1"/>
  <c r="L13" i="1" s="1"/>
  <c r="M9" i="1" a="1"/>
  <c r="M9" i="1" s="1"/>
  <c r="K9" i="1" a="1"/>
  <c r="K9" i="1" s="1"/>
  <c r="N9" i="1" a="1"/>
  <c r="N9" i="1" s="1"/>
  <c r="L9" i="1" a="1"/>
  <c r="L9" i="1" s="1"/>
  <c r="N18" i="1" a="1"/>
  <c r="N18" i="1" s="1"/>
  <c r="L18" i="1" a="1"/>
  <c r="L18" i="1" s="1"/>
  <c r="M18" i="1" a="1"/>
  <c r="M18" i="1" s="1"/>
  <c r="K18" i="1" a="1"/>
  <c r="K18" i="1" s="1"/>
  <c r="N19" i="1" a="1"/>
  <c r="N19" i="1" s="1"/>
  <c r="L19" i="1" a="1"/>
  <c r="L19" i="1" s="1"/>
  <c r="M19" i="1" a="1"/>
  <c r="M19" i="1" s="1"/>
  <c r="K19" i="1" a="1"/>
  <c r="K19" i="1" s="1"/>
  <c r="N15" i="1" a="1"/>
  <c r="N15" i="1" s="1"/>
  <c r="L15" i="1" a="1"/>
  <c r="L15" i="1" s="1"/>
  <c r="M15" i="1" a="1"/>
  <c r="M15" i="1" s="1"/>
  <c r="K15" i="1" a="1"/>
  <c r="K15" i="1" s="1"/>
  <c r="N8" i="1" a="1"/>
  <c r="N8" i="1" s="1"/>
  <c r="L8" i="1" a="1"/>
  <c r="L8" i="1" s="1"/>
  <c r="M8" i="1" a="1"/>
  <c r="M8" i="1" s="1"/>
  <c r="J67" i="3"/>
  <c r="J68" i="3"/>
  <c r="U8" i="1" l="1" a="1"/>
  <c r="U8" i="1" s="1"/>
  <c r="D8" i="3" a="1"/>
  <c r="D8" i="3" s="1"/>
  <c r="K8" i="3" a="1"/>
  <c r="K8" i="3" s="1"/>
  <c r="I68" i="3" a="1"/>
  <c r="I68" i="3" s="1"/>
  <c r="M68" i="3" a="1"/>
  <c r="M68" i="3" s="1"/>
  <c r="N68" i="3" a="1"/>
  <c r="N68" i="3" s="1"/>
  <c r="K68" i="3" a="1"/>
  <c r="K68" i="3" s="1"/>
  <c r="L68" i="3" a="1"/>
  <c r="L68" i="3" s="1"/>
  <c r="M67" i="3" a="1"/>
  <c r="M67" i="3" s="1"/>
  <c r="I67" i="3" a="1"/>
  <c r="I67" i="3" s="1"/>
  <c r="K67" i="3" a="1"/>
  <c r="K67" i="3" s="1"/>
  <c r="N67" i="3" a="1"/>
  <c r="N67" i="3" s="1"/>
  <c r="L67" i="3" a="1"/>
  <c r="L67" i="3" s="1"/>
  <c r="F17" i="9" a="1"/>
  <c r="F17" i="9" s="1"/>
  <c r="G17" i="9" a="1"/>
  <c r="G17" i="9" s="1"/>
  <c r="E17" i="9" a="1"/>
  <c r="E17" i="9" s="1"/>
  <c r="D17" i="9" a="1"/>
  <c r="D17" i="9" s="1"/>
  <c r="S22" i="8" a="1"/>
  <c r="S22" i="8" s="1"/>
  <c r="T22" i="8" a="1"/>
  <c r="T22" i="8" s="1"/>
  <c r="U22" i="8" a="1"/>
  <c r="U22" i="8" s="1"/>
  <c r="R22" i="8" a="1"/>
  <c r="R22" i="8" s="1"/>
  <c r="G15" i="3" a="1"/>
  <c r="G15" i="3" s="1"/>
  <c r="E15" i="3" a="1"/>
  <c r="E15" i="3" s="1"/>
  <c r="D15" i="3" a="1"/>
  <c r="D15" i="3" s="1"/>
  <c r="F15" i="3" a="1"/>
  <c r="F15" i="3" s="1"/>
  <c r="G10" i="3" a="1"/>
  <c r="G10" i="3" s="1"/>
  <c r="E10" i="3" a="1"/>
  <c r="E10" i="3" s="1"/>
  <c r="F10" i="3" a="1"/>
  <c r="F10" i="3" s="1"/>
  <c r="D10" i="3" a="1"/>
  <c r="D10" i="3" s="1"/>
  <c r="G12" i="3" a="1"/>
  <c r="G12" i="3" s="1"/>
  <c r="E12" i="3" a="1"/>
  <c r="E12" i="3" s="1"/>
  <c r="F12" i="3" a="1"/>
  <c r="F12" i="3" s="1"/>
  <c r="D12" i="3" a="1"/>
  <c r="D12" i="3" s="1"/>
  <c r="G14" i="3" a="1"/>
  <c r="G14" i="3" s="1"/>
  <c r="E14" i="3" a="1"/>
  <c r="E14" i="3" s="1"/>
  <c r="F14" i="3" a="1"/>
  <c r="F14" i="3" s="1"/>
  <c r="D14" i="3" a="1"/>
  <c r="D14" i="3" s="1"/>
  <c r="G16" i="3" a="1"/>
  <c r="G16" i="3" s="1"/>
  <c r="E16" i="3" a="1"/>
  <c r="E16" i="3" s="1"/>
  <c r="F16" i="3" a="1"/>
  <c r="F16" i="3" s="1"/>
  <c r="D16" i="3" a="1"/>
  <c r="D16" i="3" s="1"/>
  <c r="G11" i="3" a="1"/>
  <c r="G11" i="3" s="1"/>
  <c r="E11" i="3" a="1"/>
  <c r="E11" i="3" s="1"/>
  <c r="D11" i="3" a="1"/>
  <c r="D11" i="3" s="1"/>
  <c r="F11" i="3" a="1"/>
  <c r="F11" i="3" s="1"/>
  <c r="G13" i="3" a="1"/>
  <c r="G13" i="3" s="1"/>
  <c r="E13" i="3" a="1"/>
  <c r="E13" i="3" s="1"/>
  <c r="D13" i="3" a="1"/>
  <c r="D13" i="3" s="1"/>
  <c r="F13" i="3" a="1"/>
  <c r="F13" i="3" s="1"/>
  <c r="BM2" i="6" l="1"/>
  <c r="BK2" i="6"/>
  <c r="G70" i="8" l="1" a="1"/>
  <c r="G70" i="8" s="1"/>
  <c r="D70" i="8" a="1"/>
  <c r="D70" i="8" s="1"/>
  <c r="E70" i="8" a="1"/>
  <c r="E70" i="8" s="1"/>
  <c r="B70" i="8" a="1"/>
  <c r="B70" i="8" s="1"/>
  <c r="F70" i="8" a="1"/>
  <c r="F70" i="8" s="1"/>
  <c r="E69" i="8" a="1"/>
  <c r="E69" i="8" s="1"/>
  <c r="B69" i="8" a="1"/>
  <c r="B69" i="8" s="1"/>
  <c r="G69" i="8" a="1"/>
  <c r="G69" i="8" s="1"/>
  <c r="D69" i="8" a="1"/>
  <c r="D69" i="8" s="1"/>
  <c r="F69" i="8" a="1"/>
  <c r="F69" i="8" s="1"/>
  <c r="B68" i="8" a="1"/>
  <c r="B68" i="8" s="1"/>
  <c r="D68" i="8" a="1"/>
  <c r="D68" i="8" s="1"/>
  <c r="E68" i="8" a="1"/>
  <c r="E68" i="8" s="1"/>
  <c r="F68" i="8" a="1"/>
  <c r="F68" i="8" s="1"/>
  <c r="G68" i="8" a="1"/>
  <c r="G68" i="8" s="1"/>
  <c r="F67" i="8" a="1"/>
  <c r="F67" i="8" s="1"/>
  <c r="G67" i="8" a="1"/>
  <c r="G67" i="8" s="1"/>
  <c r="B67" i="8" a="1"/>
  <c r="B67" i="8" s="1"/>
  <c r="E67" i="8" a="1"/>
  <c r="E67" i="8" s="1"/>
  <c r="D67" i="8" a="1"/>
  <c r="D67" i="8" s="1"/>
  <c r="B66" i="8" a="1"/>
  <c r="B66" i="8" s="1"/>
  <c r="F66" i="8" a="1"/>
  <c r="F66" i="8" s="1"/>
  <c r="G66" i="8" a="1"/>
  <c r="G66" i="8" s="1"/>
  <c r="D66" i="8" a="1"/>
  <c r="D66" i="8" s="1"/>
  <c r="E66" i="8" a="1"/>
  <c r="E66" i="8" s="1"/>
  <c r="F62" i="8" a="1"/>
  <c r="F62" i="8" s="1"/>
  <c r="D62" i="8" a="1"/>
  <c r="D62" i="8" s="1"/>
  <c r="G62" i="8" a="1"/>
  <c r="G62" i="8" s="1"/>
  <c r="B62" i="8" a="1"/>
  <c r="B62" i="8" s="1"/>
  <c r="E62" i="8" a="1"/>
  <c r="E62" i="8" s="1"/>
  <c r="G58" i="8" a="1"/>
  <c r="G58" i="8" s="1"/>
  <c r="B58" i="8" a="1"/>
  <c r="B58" i="8" s="1"/>
  <c r="E58" i="8" a="1"/>
  <c r="E58" i="8" s="1"/>
  <c r="F58" i="8" a="1"/>
  <c r="F58" i="8" s="1"/>
  <c r="D58" i="8" a="1"/>
  <c r="D58" i="8" s="1"/>
  <c r="E65" i="8" a="1"/>
  <c r="E65" i="8" s="1"/>
  <c r="F65" i="8" a="1"/>
  <c r="F65" i="8" s="1"/>
  <c r="G65" i="8" a="1"/>
  <c r="G65" i="8" s="1"/>
  <c r="D65" i="8" a="1"/>
  <c r="D65" i="8" s="1"/>
  <c r="B65" i="8" a="1"/>
  <c r="B65" i="8" s="1"/>
  <c r="F57" i="8" a="1"/>
  <c r="F57" i="8" s="1"/>
  <c r="B57" i="8" a="1"/>
  <c r="B57" i="8" s="1"/>
  <c r="D57" i="8" a="1"/>
  <c r="D57" i="8" s="1"/>
  <c r="G57" i="8" a="1"/>
  <c r="G57" i="8" s="1"/>
  <c r="E57" i="8" a="1"/>
  <c r="E57" i="8" s="1"/>
  <c r="E59" i="8" a="1"/>
  <c r="E59" i="8" s="1"/>
  <c r="D59" i="8" a="1"/>
  <c r="D59" i="8" s="1"/>
  <c r="B59" i="8" a="1"/>
  <c r="B59" i="8" s="1"/>
  <c r="G59" i="8" a="1"/>
  <c r="G59" i="8" s="1"/>
  <c r="F59" i="8" a="1"/>
  <c r="F59" i="8" s="1"/>
  <c r="E63" i="8" a="1"/>
  <c r="E63" i="8" s="1"/>
  <c r="D63" i="8" a="1"/>
  <c r="D63" i="8" s="1"/>
  <c r="F63" i="8" a="1"/>
  <c r="F63" i="8" s="1"/>
  <c r="G63" i="8" a="1"/>
  <c r="G63" i="8" s="1"/>
  <c r="B63" i="8" a="1"/>
  <c r="B63" i="8" s="1"/>
  <c r="F60" i="8" a="1"/>
  <c r="F60" i="8" s="1"/>
  <c r="G60" i="8" a="1"/>
  <c r="G60" i="8" s="1"/>
  <c r="B60" i="8" a="1"/>
  <c r="B60" i="8" s="1"/>
  <c r="E60" i="8" a="1"/>
  <c r="E60" i="8" s="1"/>
  <c r="D60" i="8" a="1"/>
  <c r="D60" i="8" s="1"/>
  <c r="F64" i="8" a="1"/>
  <c r="F64" i="8" s="1"/>
  <c r="E64" i="8" a="1"/>
  <c r="E64" i="8" s="1"/>
  <c r="B64" i="8" a="1"/>
  <c r="B64" i="8" s="1"/>
  <c r="D64" i="8" a="1"/>
  <c r="D64" i="8" s="1"/>
  <c r="G64" i="8" a="1"/>
  <c r="G64" i="8" s="1"/>
  <c r="G61" i="8" a="1"/>
  <c r="G61" i="8" s="1"/>
  <c r="D61" i="8" a="1"/>
  <c r="D61" i="8" s="1"/>
  <c r="B61" i="8" a="1"/>
  <c r="B61" i="8" s="1"/>
  <c r="E61" i="8" a="1"/>
  <c r="E61" i="8" s="1"/>
  <c r="F61" i="8" a="1"/>
  <c r="F61" i="8" s="1"/>
  <c r="D93" i="8" a="1"/>
  <c r="D93" i="8" s="1"/>
  <c r="F93" i="8" a="1"/>
  <c r="F93" i="8" s="1"/>
  <c r="B93" i="8" a="1"/>
  <c r="B93" i="8" s="1"/>
  <c r="E93" i="8" a="1"/>
  <c r="E93" i="8" s="1"/>
  <c r="G93" i="8" a="1"/>
  <c r="G93" i="8" s="1"/>
  <c r="D91" i="8" a="1"/>
  <c r="D91" i="8" s="1"/>
  <c r="F91" i="8" a="1"/>
  <c r="F91" i="8" s="1"/>
  <c r="G91" i="8" a="1"/>
  <c r="G91" i="8" s="1"/>
  <c r="E91" i="8" a="1"/>
  <c r="E91" i="8" s="1"/>
  <c r="B91" i="8" a="1"/>
  <c r="B91" i="8" s="1"/>
  <c r="F89" i="8" a="1"/>
  <c r="F89" i="8" s="1"/>
  <c r="G89" i="8" a="1"/>
  <c r="G89" i="8" s="1"/>
  <c r="E89" i="8" a="1"/>
  <c r="E89" i="8" s="1"/>
  <c r="D89" i="8" a="1"/>
  <c r="D89" i="8" s="1"/>
  <c r="B89" i="8" a="1"/>
  <c r="B89" i="8" s="1"/>
  <c r="G83" i="8" a="1"/>
  <c r="G83" i="8" s="1"/>
  <c r="F83" i="8" a="1"/>
  <c r="F83" i="8" s="1"/>
  <c r="B83" i="8" a="1"/>
  <c r="B83" i="8" s="1"/>
  <c r="D83" i="8" a="1"/>
  <c r="D83" i="8" s="1"/>
  <c r="E83" i="8" a="1"/>
  <c r="E83" i="8" s="1"/>
  <c r="E82" i="8" a="1"/>
  <c r="E82" i="8" s="1"/>
  <c r="B82" i="8" a="1"/>
  <c r="B82" i="8" s="1"/>
  <c r="D82" i="8" a="1"/>
  <c r="D82" i="8" s="1"/>
  <c r="D92" i="8" a="1"/>
  <c r="D92" i="8" s="1"/>
  <c r="E92" i="8" a="1"/>
  <c r="E92" i="8" s="1"/>
  <c r="G92" i="8" a="1"/>
  <c r="G92" i="8" s="1"/>
  <c r="B92" i="8" a="1"/>
  <c r="B92" i="8" s="1"/>
  <c r="F92" i="8" a="1"/>
  <c r="F92" i="8" s="1"/>
  <c r="F84" i="8" a="1"/>
  <c r="F84" i="8" s="1"/>
  <c r="D84" i="8" a="1"/>
  <c r="D84" i="8" s="1"/>
  <c r="G84" i="8" a="1"/>
  <c r="G84" i="8" s="1"/>
  <c r="B84" i="8" a="1"/>
  <c r="B84" i="8" s="1"/>
  <c r="E84" i="8" a="1"/>
  <c r="E84" i="8" s="1"/>
  <c r="G86" i="8" a="1"/>
  <c r="G86" i="8" s="1"/>
  <c r="D86" i="8" a="1"/>
  <c r="D86" i="8" s="1"/>
  <c r="B86" i="8" a="1"/>
  <c r="B86" i="8" s="1"/>
  <c r="F86" i="8" a="1"/>
  <c r="F86" i="8" s="1"/>
  <c r="E86" i="8" a="1"/>
  <c r="E86" i="8" s="1"/>
  <c r="B88" i="8" a="1"/>
  <c r="B88" i="8" s="1"/>
  <c r="E88" i="8" a="1"/>
  <c r="E88" i="8" s="1"/>
  <c r="D88" i="8" a="1"/>
  <c r="D88" i="8" s="1"/>
  <c r="G88" i="8" a="1"/>
  <c r="G88" i="8" s="1"/>
  <c r="F88" i="8" a="1"/>
  <c r="F88" i="8" s="1"/>
  <c r="D85" i="8" a="1"/>
  <c r="D85" i="8" s="1"/>
  <c r="E85" i="8" a="1"/>
  <c r="E85" i="8" s="1"/>
  <c r="F85" i="8" a="1"/>
  <c r="F85" i="8" s="1"/>
  <c r="B85" i="8" a="1"/>
  <c r="B85" i="8" s="1"/>
  <c r="G85" i="8" a="1"/>
  <c r="G85" i="8" s="1"/>
  <c r="F90" i="8" a="1"/>
  <c r="F90" i="8" s="1"/>
  <c r="E90" i="8" a="1"/>
  <c r="E90" i="8" s="1"/>
  <c r="D90" i="8" a="1"/>
  <c r="D90" i="8" s="1"/>
  <c r="B90" i="8" a="1"/>
  <c r="B90" i="8" s="1"/>
  <c r="G90" i="8" a="1"/>
  <c r="G90" i="8" s="1"/>
  <c r="G87" i="8" a="1"/>
  <c r="G87" i="8" s="1"/>
  <c r="F87" i="8" a="1"/>
  <c r="F87" i="8" s="1"/>
  <c r="D87" i="8" a="1"/>
  <c r="D87" i="8" s="1"/>
  <c r="B87" i="8" a="1"/>
  <c r="B87" i="8" s="1"/>
  <c r="E87" i="8" a="1"/>
  <c r="E87" i="8" s="1"/>
  <c r="B94" i="8" a="1"/>
  <c r="B94" i="8" s="1"/>
  <c r="G94" i="8" a="1"/>
  <c r="G94" i="8" s="1"/>
  <c r="F94" i="8" a="1"/>
  <c r="F94" i="8" s="1"/>
  <c r="D94" i="8" a="1"/>
  <c r="D94" i="8" s="1"/>
  <c r="E94" i="8" a="1"/>
  <c r="E94" i="8" s="1"/>
  <c r="F4" i="1" a="1"/>
  <c r="F4" i="1" s="1"/>
  <c r="F6" i="1" a="1"/>
  <c r="F6" i="1" s="1"/>
  <c r="F5" i="1" a="1"/>
  <c r="F5" i="1" s="1"/>
  <c r="A97" i="1"/>
  <c r="C97" i="1" s="1"/>
  <c r="A72" i="1"/>
  <c r="C72" i="1" s="1"/>
  <c r="A96" i="1"/>
  <c r="C96" i="1" s="1"/>
  <c r="BD658" i="6"/>
  <c r="BB658" i="6"/>
  <c r="BC658" i="6" s="1"/>
  <c r="BD657" i="6"/>
  <c r="BB657" i="6"/>
  <c r="BC657" i="6" s="1"/>
  <c r="BD656" i="6"/>
  <c r="BB656" i="6"/>
  <c r="BC656" i="6" s="1"/>
  <c r="BD655" i="6"/>
  <c r="BB655" i="6"/>
  <c r="BC655" i="6" s="1"/>
  <c r="BD654" i="6"/>
  <c r="BB654" i="6"/>
  <c r="BC654" i="6" s="1"/>
  <c r="BD653" i="6"/>
  <c r="BB653" i="6"/>
  <c r="BC653" i="6" s="1"/>
  <c r="BD652" i="6"/>
  <c r="BB652" i="6"/>
  <c r="BC652" i="6" s="1"/>
  <c r="BD651" i="6"/>
  <c r="BB651" i="6"/>
  <c r="BC651" i="6" s="1"/>
  <c r="BD650" i="6"/>
  <c r="BB650" i="6"/>
  <c r="BC650" i="6" s="1"/>
  <c r="BD649" i="6"/>
  <c r="BB649" i="6"/>
  <c r="BC649" i="6" s="1"/>
  <c r="BD648" i="6"/>
  <c r="BB648" i="6"/>
  <c r="BC648" i="6" s="1"/>
  <c r="BD647" i="6"/>
  <c r="BB647" i="6"/>
  <c r="BC647" i="6" s="1"/>
  <c r="BD646" i="6"/>
  <c r="BB646" i="6"/>
  <c r="BC646" i="6" s="1"/>
  <c r="BD645" i="6"/>
  <c r="BB645" i="6"/>
  <c r="BC645" i="6" s="1"/>
  <c r="BD644" i="6"/>
  <c r="BB644" i="6"/>
  <c r="BC644" i="6" s="1"/>
  <c r="BD643" i="6"/>
  <c r="BB643" i="6"/>
  <c r="BC643" i="6" s="1"/>
  <c r="BD642" i="6"/>
  <c r="BB642" i="6"/>
  <c r="BC642" i="6" s="1"/>
  <c r="BD641" i="6"/>
  <c r="BB641" i="6"/>
  <c r="BC641" i="6" s="1"/>
  <c r="BD640" i="6"/>
  <c r="BB640" i="6"/>
  <c r="BC640" i="6" s="1"/>
  <c r="BD639" i="6"/>
  <c r="BB639" i="6"/>
  <c r="BC639" i="6" s="1"/>
  <c r="BD638" i="6"/>
  <c r="BB638" i="6"/>
  <c r="BC638" i="6" s="1"/>
  <c r="BD637" i="6"/>
  <c r="BB637" i="6"/>
  <c r="BC637" i="6" s="1"/>
  <c r="BD636" i="6"/>
  <c r="BB636" i="6"/>
  <c r="BC636" i="6" s="1"/>
  <c r="BD635" i="6"/>
  <c r="BB635" i="6"/>
  <c r="BC635" i="6" s="1"/>
  <c r="BD634" i="6"/>
  <c r="BB634" i="6"/>
  <c r="BC634" i="6" s="1"/>
  <c r="BD633" i="6"/>
  <c r="BB633" i="6"/>
  <c r="BC633" i="6" s="1"/>
  <c r="BD632" i="6"/>
  <c r="BB632" i="6"/>
  <c r="BC632" i="6" s="1"/>
  <c r="BD631" i="6"/>
  <c r="BB631" i="6"/>
  <c r="BC631" i="6" s="1"/>
  <c r="BD630" i="6"/>
  <c r="BB630" i="6"/>
  <c r="BC630" i="6" s="1"/>
  <c r="BD629" i="6"/>
  <c r="BB629" i="6"/>
  <c r="BC629" i="6" s="1"/>
  <c r="BD628" i="6"/>
  <c r="BB628" i="6"/>
  <c r="BC628" i="6" s="1"/>
  <c r="BD627" i="6"/>
  <c r="BB627" i="6"/>
  <c r="BC627" i="6" s="1"/>
  <c r="BD626" i="6"/>
  <c r="BB626" i="6"/>
  <c r="BC626" i="6" s="1"/>
  <c r="BD625" i="6"/>
  <c r="BB625" i="6"/>
  <c r="BC625" i="6" s="1"/>
  <c r="BD624" i="6"/>
  <c r="BB624" i="6"/>
  <c r="BC624" i="6" s="1"/>
  <c r="BD623" i="6"/>
  <c r="BB623" i="6"/>
  <c r="BC623" i="6" s="1"/>
  <c r="BD622" i="6"/>
  <c r="BB622" i="6"/>
  <c r="BC622" i="6" s="1"/>
  <c r="BD621" i="6"/>
  <c r="BB621" i="6"/>
  <c r="BC621" i="6" s="1"/>
  <c r="BD620" i="6"/>
  <c r="BB620" i="6"/>
  <c r="BC620" i="6" s="1"/>
  <c r="BD619" i="6"/>
  <c r="BB619" i="6"/>
  <c r="BC619" i="6" s="1"/>
  <c r="BD618" i="6"/>
  <c r="BB618" i="6"/>
  <c r="BC618" i="6" s="1"/>
  <c r="BD617" i="6"/>
  <c r="BB617" i="6"/>
  <c r="BC617" i="6" s="1"/>
  <c r="BD616" i="6"/>
  <c r="BB616" i="6"/>
  <c r="BC616" i="6" s="1"/>
  <c r="BD614" i="6"/>
  <c r="BB614" i="6"/>
  <c r="BC614" i="6" s="1"/>
  <c r="BD613" i="6"/>
  <c r="BB613" i="6"/>
  <c r="BC613" i="6" s="1"/>
  <c r="BD612" i="6"/>
  <c r="BB612" i="6"/>
  <c r="BC612" i="6" s="1"/>
  <c r="BD611" i="6"/>
  <c r="BB611" i="6"/>
  <c r="BC611" i="6" s="1"/>
  <c r="BD610" i="6"/>
  <c r="BB610" i="6"/>
  <c r="BC610" i="6" s="1"/>
  <c r="BD609" i="6"/>
  <c r="BB609" i="6"/>
  <c r="BC609" i="6" s="1"/>
  <c r="BD608" i="6"/>
  <c r="BB608" i="6"/>
  <c r="BC608" i="6" s="1"/>
  <c r="BD607" i="6"/>
  <c r="BB607" i="6"/>
  <c r="BC607" i="6" s="1"/>
  <c r="BD606" i="6"/>
  <c r="BB606" i="6"/>
  <c r="BC606" i="6" s="1"/>
  <c r="BD605" i="6"/>
  <c r="BB605" i="6"/>
  <c r="BC605" i="6" s="1"/>
  <c r="BD604" i="6"/>
  <c r="BB604" i="6"/>
  <c r="BC604" i="6" s="1"/>
  <c r="BD603" i="6"/>
  <c r="BB603" i="6"/>
  <c r="BC603" i="6" s="1"/>
  <c r="BD602" i="6"/>
  <c r="BB602" i="6"/>
  <c r="BC602" i="6" s="1"/>
  <c r="BD601" i="6"/>
  <c r="BB601" i="6"/>
  <c r="BC601" i="6" s="1"/>
  <c r="BD600" i="6"/>
  <c r="BB600" i="6"/>
  <c r="BC600" i="6" s="1"/>
  <c r="BD599" i="6"/>
  <c r="BC599" i="6"/>
  <c r="BB599" i="6"/>
  <c r="BD598" i="6"/>
  <c r="BC598" i="6"/>
  <c r="BB598" i="6"/>
  <c r="BD597" i="6"/>
  <c r="BB597" i="6"/>
  <c r="BC597" i="6" s="1"/>
  <c r="BD596" i="6"/>
  <c r="BB596" i="6"/>
  <c r="BC596" i="6" s="1"/>
  <c r="BD595" i="6"/>
  <c r="BB595" i="6"/>
  <c r="BC595" i="6" s="1"/>
  <c r="BD594" i="6"/>
  <c r="BB594" i="6"/>
  <c r="BC594" i="6" s="1"/>
  <c r="BD593" i="6"/>
  <c r="BB593" i="6"/>
  <c r="BC593" i="6" s="1"/>
  <c r="BD592" i="6"/>
  <c r="BB592" i="6"/>
  <c r="BC592" i="6" s="1"/>
  <c r="BD591" i="6"/>
  <c r="BB591" i="6"/>
  <c r="BC591" i="6" s="1"/>
  <c r="BD590" i="6"/>
  <c r="BB590" i="6"/>
  <c r="BC590" i="6" s="1"/>
  <c r="BD589" i="6"/>
  <c r="BB589" i="6"/>
  <c r="BC589" i="6" s="1"/>
  <c r="BD588" i="6"/>
  <c r="BB588" i="6"/>
  <c r="BC588" i="6" s="1"/>
  <c r="BD587" i="6"/>
  <c r="BB587" i="6"/>
  <c r="BC587" i="6" s="1"/>
  <c r="BD586" i="6"/>
  <c r="BB586" i="6"/>
  <c r="BC586" i="6" s="1"/>
  <c r="BD585" i="6"/>
  <c r="BB585" i="6"/>
  <c r="BC585" i="6" s="1"/>
  <c r="BD584" i="6"/>
  <c r="BB584" i="6"/>
  <c r="BC584" i="6" s="1"/>
  <c r="BD583" i="6"/>
  <c r="BB583" i="6"/>
  <c r="BC583" i="6" s="1"/>
  <c r="BD582" i="6"/>
  <c r="BB582" i="6"/>
  <c r="BC582" i="6" s="1"/>
  <c r="BD581" i="6"/>
  <c r="BB581" i="6"/>
  <c r="BC581" i="6" s="1"/>
  <c r="BD580" i="6"/>
  <c r="BB580" i="6"/>
  <c r="BC580" i="6" s="1"/>
  <c r="BD579" i="6"/>
  <c r="BB579" i="6"/>
  <c r="BC579" i="6" s="1"/>
  <c r="BD578" i="6"/>
  <c r="BB578" i="6"/>
  <c r="BC578" i="6" s="1"/>
  <c r="BD577" i="6"/>
  <c r="BB577" i="6"/>
  <c r="BC577" i="6" s="1"/>
  <c r="BD576" i="6"/>
  <c r="BB576" i="6"/>
  <c r="BC576" i="6" s="1"/>
  <c r="BD575" i="6"/>
  <c r="BB575" i="6"/>
  <c r="BC575" i="6" s="1"/>
  <c r="BD574" i="6"/>
  <c r="BB574" i="6"/>
  <c r="BC574" i="6" s="1"/>
  <c r="BD573" i="6"/>
  <c r="BB573" i="6"/>
  <c r="BC573" i="6" s="1"/>
  <c r="BD572" i="6"/>
  <c r="BB572" i="6"/>
  <c r="BC572" i="6" s="1"/>
  <c r="BD571" i="6"/>
  <c r="BB571" i="6"/>
  <c r="BC571" i="6" s="1"/>
  <c r="BD570" i="6"/>
  <c r="BB570" i="6"/>
  <c r="BC570" i="6" s="1"/>
  <c r="BD569" i="6"/>
  <c r="BB569" i="6"/>
  <c r="BC569" i="6" s="1"/>
  <c r="BD568" i="6"/>
  <c r="BB568" i="6"/>
  <c r="BC568" i="6" s="1"/>
  <c r="BD567" i="6"/>
  <c r="BB567" i="6"/>
  <c r="BC567" i="6" s="1"/>
  <c r="BD566" i="6"/>
  <c r="BB566" i="6"/>
  <c r="BC566" i="6" s="1"/>
  <c r="BD565" i="6"/>
  <c r="BB565" i="6"/>
  <c r="BC565" i="6" s="1"/>
  <c r="BD564" i="6"/>
  <c r="BC564" i="6"/>
  <c r="BB564" i="6"/>
  <c r="BD563" i="6"/>
  <c r="BC563" i="6"/>
  <c r="BB563" i="6"/>
  <c r="BD562" i="6"/>
  <c r="BC562" i="6"/>
  <c r="BB562" i="6"/>
  <c r="BD561" i="6"/>
  <c r="BC561" i="6"/>
  <c r="BB561" i="6"/>
  <c r="BD560" i="6"/>
  <c r="BB560" i="6"/>
  <c r="BC560" i="6" s="1"/>
  <c r="S97" i="9" s="1" a="1"/>
  <c r="S97" i="9" s="1"/>
  <c r="BD559" i="6"/>
  <c r="BB559" i="6"/>
  <c r="BC559" i="6" s="1"/>
  <c r="S96" i="9" s="1" a="1"/>
  <c r="S96" i="9" s="1"/>
  <c r="BD558" i="6"/>
  <c r="BC558" i="6"/>
  <c r="BB558" i="6"/>
  <c r="BD557" i="6"/>
  <c r="BC557" i="6"/>
  <c r="BB557" i="6"/>
  <c r="BD556" i="6"/>
  <c r="BC556" i="6"/>
  <c r="BB556" i="6"/>
  <c r="BD555" i="6"/>
  <c r="BC555" i="6"/>
  <c r="BB555" i="6"/>
  <c r="BD554" i="6"/>
  <c r="BC554" i="6"/>
  <c r="BB554" i="6"/>
  <c r="BD553" i="6"/>
  <c r="BC553" i="6"/>
  <c r="BB553" i="6"/>
  <c r="BD552" i="6"/>
  <c r="BC552" i="6"/>
  <c r="BB552" i="6"/>
  <c r="BD551" i="6"/>
  <c r="BB551" i="6"/>
  <c r="BC551" i="6" s="1"/>
  <c r="BD550" i="6"/>
  <c r="BB550" i="6"/>
  <c r="BC550" i="6" s="1"/>
  <c r="BD549" i="6"/>
  <c r="BB549" i="6"/>
  <c r="BC549" i="6" s="1"/>
  <c r="BD548" i="6"/>
  <c r="BB548" i="6"/>
  <c r="BC548" i="6" s="1"/>
  <c r="BD547" i="6"/>
  <c r="BB547" i="6"/>
  <c r="BC547" i="6" s="1"/>
  <c r="BD546" i="6"/>
  <c r="BB546" i="6"/>
  <c r="BC546" i="6" s="1"/>
  <c r="BD545" i="6"/>
  <c r="BB545" i="6"/>
  <c r="BC545" i="6" s="1"/>
  <c r="BD544" i="6"/>
  <c r="BB544" i="6"/>
  <c r="BC544" i="6" s="1"/>
  <c r="BD543" i="6"/>
  <c r="BC543" i="6"/>
  <c r="BB543" i="6"/>
  <c r="BD542" i="6"/>
  <c r="BC542" i="6"/>
  <c r="BB542" i="6"/>
  <c r="BD541" i="6"/>
  <c r="BC541" i="6"/>
  <c r="BB541" i="6"/>
  <c r="BD540" i="6"/>
  <c r="BC540" i="6"/>
  <c r="BB540" i="6"/>
  <c r="BD539" i="6"/>
  <c r="BC539" i="6"/>
  <c r="BB539" i="6"/>
  <c r="BD538" i="6"/>
  <c r="BC538" i="6"/>
  <c r="BB538" i="6"/>
  <c r="BD537" i="6"/>
  <c r="BC537" i="6"/>
  <c r="BB537" i="6"/>
  <c r="BD536" i="6"/>
  <c r="BC536" i="6"/>
  <c r="BB536" i="6"/>
  <c r="BD535" i="6"/>
  <c r="BC535" i="6"/>
  <c r="BB535" i="6"/>
  <c r="BD534" i="6"/>
  <c r="BC534" i="6"/>
  <c r="BB534" i="6"/>
  <c r="BD533" i="6"/>
  <c r="BC533" i="6"/>
  <c r="BB533" i="6"/>
  <c r="BD532" i="6"/>
  <c r="BC532" i="6"/>
  <c r="BB532" i="6"/>
  <c r="BD531" i="6"/>
  <c r="BC531" i="6"/>
  <c r="BB531" i="6"/>
  <c r="BD530" i="6"/>
  <c r="BC530" i="6"/>
  <c r="BB530" i="6"/>
  <c r="BD529" i="6"/>
  <c r="BC529" i="6"/>
  <c r="BB529" i="6"/>
  <c r="BD528" i="6"/>
  <c r="BC528" i="6"/>
  <c r="BB528" i="6"/>
  <c r="BD527" i="6"/>
  <c r="BC527" i="6"/>
  <c r="BB527" i="6"/>
  <c r="BD526" i="6"/>
  <c r="BC526" i="6"/>
  <c r="BB526" i="6"/>
  <c r="BD525" i="6"/>
  <c r="BC525" i="6"/>
  <c r="BB525" i="6"/>
  <c r="BD524" i="6"/>
  <c r="BC524" i="6"/>
  <c r="BB524" i="6"/>
  <c r="BD523" i="6"/>
  <c r="BC523" i="6"/>
  <c r="BB523" i="6"/>
  <c r="BD522" i="6"/>
  <c r="BC522" i="6"/>
  <c r="BB522" i="6"/>
  <c r="BD521" i="6"/>
  <c r="BC521" i="6"/>
  <c r="BB521" i="6"/>
  <c r="BD520" i="6"/>
  <c r="BC520" i="6"/>
  <c r="BB520" i="6"/>
  <c r="BD519" i="6"/>
  <c r="BC519" i="6"/>
  <c r="BB519" i="6"/>
  <c r="BD518" i="6"/>
  <c r="BC518" i="6"/>
  <c r="BB518" i="6"/>
  <c r="BD517" i="6"/>
  <c r="BC517" i="6"/>
  <c r="BB517" i="6"/>
  <c r="BD516" i="6"/>
  <c r="BC516" i="6"/>
  <c r="BB516" i="6"/>
  <c r="BD515" i="6"/>
  <c r="BC515" i="6"/>
  <c r="BB515" i="6"/>
  <c r="BD514" i="6"/>
  <c r="BC514" i="6"/>
  <c r="BB514" i="6"/>
  <c r="BD513" i="6"/>
  <c r="BC513" i="6"/>
  <c r="BB513" i="6"/>
  <c r="BD512" i="6"/>
  <c r="BC512" i="6"/>
  <c r="BB512" i="6"/>
  <c r="BD511" i="6"/>
  <c r="BC511" i="6"/>
  <c r="BB511" i="6"/>
  <c r="BD510" i="6"/>
  <c r="BC510" i="6"/>
  <c r="BB510" i="6"/>
  <c r="BD509" i="6"/>
  <c r="BC509" i="6"/>
  <c r="BB509" i="6"/>
  <c r="BD508" i="6"/>
  <c r="BC508" i="6"/>
  <c r="BB508" i="6"/>
  <c r="BD507" i="6"/>
  <c r="BC507" i="6"/>
  <c r="BB507" i="6"/>
  <c r="BD506" i="6"/>
  <c r="BC506" i="6"/>
  <c r="BB506" i="6"/>
  <c r="BD505" i="6"/>
  <c r="BC505" i="6"/>
  <c r="BB505" i="6"/>
  <c r="BD504" i="6"/>
  <c r="BC504" i="6"/>
  <c r="BB504" i="6"/>
  <c r="BD503" i="6"/>
  <c r="BC503" i="6"/>
  <c r="BB503" i="6"/>
  <c r="BD502" i="6"/>
  <c r="BB502" i="6"/>
  <c r="BC502" i="6" s="1"/>
  <c r="BD501" i="6"/>
  <c r="BB501" i="6"/>
  <c r="BC501" i="6" s="1"/>
  <c r="BD500" i="6"/>
  <c r="BB500" i="6"/>
  <c r="BC500" i="6" s="1"/>
  <c r="BD499" i="6"/>
  <c r="BB499" i="6"/>
  <c r="BC499" i="6" s="1"/>
  <c r="BD498" i="6"/>
  <c r="BB498" i="6"/>
  <c r="BC498" i="6" s="1"/>
  <c r="BD497" i="6"/>
  <c r="BB497" i="6"/>
  <c r="BC497" i="6" s="1"/>
  <c r="BD496" i="6"/>
  <c r="BB496" i="6"/>
  <c r="BC496" i="6" s="1"/>
  <c r="BD495" i="6"/>
  <c r="BB495" i="6"/>
  <c r="BC495" i="6" s="1"/>
  <c r="BD494" i="6"/>
  <c r="BB494" i="6"/>
  <c r="BC494" i="6" s="1"/>
  <c r="BD493" i="6"/>
  <c r="BB493" i="6"/>
  <c r="BC493" i="6" s="1"/>
  <c r="BD492" i="6"/>
  <c r="BB492" i="6"/>
  <c r="BC492" i="6" s="1"/>
  <c r="BD491" i="6"/>
  <c r="BB491" i="6"/>
  <c r="BC491" i="6" s="1"/>
  <c r="BD490" i="6"/>
  <c r="BB490" i="6"/>
  <c r="BC490" i="6" s="1"/>
  <c r="BD489" i="6"/>
  <c r="BB489" i="6"/>
  <c r="BC489" i="6" s="1"/>
  <c r="BD488" i="6"/>
  <c r="BB488" i="6"/>
  <c r="BC488" i="6" s="1"/>
  <c r="BD487" i="6"/>
  <c r="BB487" i="6"/>
  <c r="BC487" i="6" s="1"/>
  <c r="BD486" i="6"/>
  <c r="BB486" i="6"/>
  <c r="BC486" i="6" s="1"/>
  <c r="BD485" i="6"/>
  <c r="BB485" i="6"/>
  <c r="BC485" i="6" s="1"/>
  <c r="BD484" i="6"/>
  <c r="BB484" i="6"/>
  <c r="BC484" i="6" s="1"/>
  <c r="BD483" i="6"/>
  <c r="BB483" i="6"/>
  <c r="BC483" i="6" s="1"/>
  <c r="BD482" i="6"/>
  <c r="BB482" i="6"/>
  <c r="BC482" i="6" s="1"/>
  <c r="BD481" i="6"/>
  <c r="BB481" i="6"/>
  <c r="BC481" i="6" s="1"/>
  <c r="BD480" i="6"/>
  <c r="BB480" i="6"/>
  <c r="BC480" i="6" s="1"/>
  <c r="BD479" i="6"/>
  <c r="BB479" i="6"/>
  <c r="BC479" i="6" s="1"/>
  <c r="BD478" i="6"/>
  <c r="BB478" i="6"/>
  <c r="BC478" i="6" s="1"/>
  <c r="BD477" i="6"/>
  <c r="BB477" i="6"/>
  <c r="BC477" i="6" s="1"/>
  <c r="BD476" i="6"/>
  <c r="BB476" i="6"/>
  <c r="BC476" i="6" s="1"/>
  <c r="BD475" i="6"/>
  <c r="BB475" i="6"/>
  <c r="BC475" i="6" s="1"/>
  <c r="BD474" i="6"/>
  <c r="BB474" i="6"/>
  <c r="BC474" i="6" s="1"/>
  <c r="BD473" i="6"/>
  <c r="BB473" i="6"/>
  <c r="BC473" i="6" s="1"/>
  <c r="BD472" i="6"/>
  <c r="BB472" i="6"/>
  <c r="BC472" i="6" s="1"/>
  <c r="BD471" i="6"/>
  <c r="BB471" i="6"/>
  <c r="BC471" i="6" s="1"/>
  <c r="BD470" i="6"/>
  <c r="BC470" i="6"/>
  <c r="BB470" i="6"/>
  <c r="BD469" i="6"/>
  <c r="BC469" i="6"/>
  <c r="BB469" i="6"/>
  <c r="BD468" i="6"/>
  <c r="BC468" i="6"/>
  <c r="BB468" i="6"/>
  <c r="BD467" i="6"/>
  <c r="BC467" i="6"/>
  <c r="BB467" i="6"/>
  <c r="BD466" i="6"/>
  <c r="BC466" i="6"/>
  <c r="BB466" i="6"/>
  <c r="BD465" i="6"/>
  <c r="BC465" i="6"/>
  <c r="BB465" i="6"/>
  <c r="BD464" i="6"/>
  <c r="BB464" i="6"/>
  <c r="BC464" i="6" s="1"/>
  <c r="BD463" i="6"/>
  <c r="BB463" i="6"/>
  <c r="BC463" i="6" s="1"/>
  <c r="BD462" i="6"/>
  <c r="BB462" i="6"/>
  <c r="BC462" i="6" s="1"/>
  <c r="BD461" i="6"/>
  <c r="BB461" i="6"/>
  <c r="BC461" i="6" s="1"/>
  <c r="BD460" i="6"/>
  <c r="BB460" i="6"/>
  <c r="BC460" i="6" s="1"/>
  <c r="BD459" i="6"/>
  <c r="BB459" i="6"/>
  <c r="BC459" i="6" s="1"/>
  <c r="BD458" i="6"/>
  <c r="BB458" i="6"/>
  <c r="BC458" i="6" s="1"/>
  <c r="BD457" i="6"/>
  <c r="BB457" i="6"/>
  <c r="BC457" i="6" s="1"/>
  <c r="BD456" i="6"/>
  <c r="BB456" i="6"/>
  <c r="BC456" i="6" s="1"/>
  <c r="BD455" i="6"/>
  <c r="BC455" i="6"/>
  <c r="BB455" i="6"/>
  <c r="BD454" i="6"/>
  <c r="BC454" i="6"/>
  <c r="BB454" i="6"/>
  <c r="BD453" i="6"/>
  <c r="BC453" i="6"/>
  <c r="BB453" i="6"/>
  <c r="BD452" i="6"/>
  <c r="BC452" i="6"/>
  <c r="BB452" i="6"/>
  <c r="BD451" i="6"/>
  <c r="BC451" i="6"/>
  <c r="BB451" i="6"/>
  <c r="BD450" i="6"/>
  <c r="BC450" i="6"/>
  <c r="BB450" i="6"/>
  <c r="BD449" i="6"/>
  <c r="BC449" i="6"/>
  <c r="BB449" i="6"/>
  <c r="BD448" i="6"/>
  <c r="BC448" i="6"/>
  <c r="BB448" i="6"/>
  <c r="BD447" i="6"/>
  <c r="BC447" i="6"/>
  <c r="BB447" i="6"/>
  <c r="BD446" i="6"/>
  <c r="BC446" i="6"/>
  <c r="BB446" i="6"/>
  <c r="BD445" i="6"/>
  <c r="BC445" i="6"/>
  <c r="BB445" i="6"/>
  <c r="BD444" i="6"/>
  <c r="BB444" i="6"/>
  <c r="BC444" i="6" s="1"/>
  <c r="BD443" i="6"/>
  <c r="BB443" i="6"/>
  <c r="BC443" i="6" s="1"/>
  <c r="BD442" i="6"/>
  <c r="BB442" i="6"/>
  <c r="BC442" i="6" s="1"/>
  <c r="BD441" i="6"/>
  <c r="BB441" i="6"/>
  <c r="BC441" i="6" s="1"/>
  <c r="BD440" i="6"/>
  <c r="BB440" i="6"/>
  <c r="BC440" i="6" s="1"/>
  <c r="BD439" i="6"/>
  <c r="BB439" i="6"/>
  <c r="BC439" i="6" s="1"/>
  <c r="BD438" i="6"/>
  <c r="BB438" i="6"/>
  <c r="BC438" i="6" s="1"/>
  <c r="BD437" i="6"/>
  <c r="BB437" i="6"/>
  <c r="BC437" i="6" s="1"/>
  <c r="BD436" i="6"/>
  <c r="BB436" i="6"/>
  <c r="BC436" i="6" s="1"/>
  <c r="BD435" i="6"/>
  <c r="BB435" i="6"/>
  <c r="BC435" i="6" s="1"/>
  <c r="BD434" i="6"/>
  <c r="BB434" i="6"/>
  <c r="BC434" i="6" s="1"/>
  <c r="BD433" i="6"/>
  <c r="BB433" i="6"/>
  <c r="BC433" i="6" s="1"/>
  <c r="BD432" i="6"/>
  <c r="BB432" i="6"/>
  <c r="BC432" i="6" s="1"/>
  <c r="BD431" i="6"/>
  <c r="BB431" i="6"/>
  <c r="BC431" i="6" s="1"/>
  <c r="BD430" i="6"/>
  <c r="BB430" i="6"/>
  <c r="BC430" i="6" s="1"/>
  <c r="BD429" i="6"/>
  <c r="BB429" i="6"/>
  <c r="BC429" i="6" s="1"/>
  <c r="BD428" i="6"/>
  <c r="BC428" i="6"/>
  <c r="BB428" i="6"/>
  <c r="BD427" i="6"/>
  <c r="BC427" i="6"/>
  <c r="BB427" i="6"/>
  <c r="BD426" i="6"/>
  <c r="BC426" i="6"/>
  <c r="BB426" i="6"/>
  <c r="BD425" i="6"/>
  <c r="BC425" i="6"/>
  <c r="BB425" i="6"/>
  <c r="BD424" i="6"/>
  <c r="BC424" i="6"/>
  <c r="BB424" i="6"/>
  <c r="BD423" i="6"/>
  <c r="BC423" i="6"/>
  <c r="BB423" i="6"/>
  <c r="BD422" i="6"/>
  <c r="BC422" i="6"/>
  <c r="BB422" i="6"/>
  <c r="BD421" i="6"/>
  <c r="BC421" i="6"/>
  <c r="BB421" i="6"/>
  <c r="BD420" i="6"/>
  <c r="BC420" i="6"/>
  <c r="BB420" i="6"/>
  <c r="BD419" i="6"/>
  <c r="BC419" i="6"/>
  <c r="BB419" i="6"/>
  <c r="BD418" i="6"/>
  <c r="BC418" i="6"/>
  <c r="BB418" i="6"/>
  <c r="BD417" i="6"/>
  <c r="BC417" i="6"/>
  <c r="BB417" i="6"/>
  <c r="BD416" i="6"/>
  <c r="BC416" i="6"/>
  <c r="BB416" i="6"/>
  <c r="BD415" i="6"/>
  <c r="BC415" i="6"/>
  <c r="BB415" i="6"/>
  <c r="BD414" i="6"/>
  <c r="BC414" i="6"/>
  <c r="BB414" i="6"/>
  <c r="BD413" i="6"/>
  <c r="BB413" i="6"/>
  <c r="BC413" i="6" s="1"/>
  <c r="BD412" i="6"/>
  <c r="BC412" i="6"/>
  <c r="BB412" i="6"/>
  <c r="BD411" i="6"/>
  <c r="BB411" i="6"/>
  <c r="BC411" i="6" s="1"/>
  <c r="BD410" i="6"/>
  <c r="BC410" i="6"/>
  <c r="BB410" i="6"/>
  <c r="BD409" i="6"/>
  <c r="BB409" i="6"/>
  <c r="BC409" i="6" s="1"/>
  <c r="BD408" i="6"/>
  <c r="BC408" i="6"/>
  <c r="BB408" i="6"/>
  <c r="BD407" i="6"/>
  <c r="BC407" i="6"/>
  <c r="BB407" i="6"/>
  <c r="BD406" i="6"/>
  <c r="BC406" i="6"/>
  <c r="BB406" i="6"/>
  <c r="BD405" i="6"/>
  <c r="BC405" i="6"/>
  <c r="BB405" i="6"/>
  <c r="BD404" i="6"/>
  <c r="BC404" i="6"/>
  <c r="BB404" i="6"/>
  <c r="BD403" i="6"/>
  <c r="BC403" i="6"/>
  <c r="BB403" i="6"/>
  <c r="BD402" i="6"/>
  <c r="BC402" i="6"/>
  <c r="BB402" i="6"/>
  <c r="BD401" i="6"/>
  <c r="BC401" i="6"/>
  <c r="BB401" i="6"/>
  <c r="BD400" i="6"/>
  <c r="BC400" i="6"/>
  <c r="BB400" i="6"/>
  <c r="BD399" i="6"/>
  <c r="BC399" i="6"/>
  <c r="BB399" i="6"/>
  <c r="BD398" i="6"/>
  <c r="BC398" i="6"/>
  <c r="BB398" i="6"/>
  <c r="BD397" i="6"/>
  <c r="BC397" i="6"/>
  <c r="BB397" i="6"/>
  <c r="BD396" i="6"/>
  <c r="BC396" i="6"/>
  <c r="BB396" i="6"/>
  <c r="BD395" i="6"/>
  <c r="BC395" i="6"/>
  <c r="BB395" i="6"/>
  <c r="BD394" i="6"/>
  <c r="BC394" i="6"/>
  <c r="BB394" i="6"/>
  <c r="BD393" i="6"/>
  <c r="BC393" i="6"/>
  <c r="BB393" i="6"/>
  <c r="BD392" i="6"/>
  <c r="BC392" i="6"/>
  <c r="BB392" i="6"/>
  <c r="BD391" i="6"/>
  <c r="BC391" i="6"/>
  <c r="BB391" i="6"/>
  <c r="BD390" i="6"/>
  <c r="BC390" i="6"/>
  <c r="BB390" i="6"/>
  <c r="BD389" i="6"/>
  <c r="BC389" i="6"/>
  <c r="BB389" i="6"/>
  <c r="BD388" i="6"/>
  <c r="BC388" i="6"/>
  <c r="BB388" i="6"/>
  <c r="BD387" i="6"/>
  <c r="BC387" i="6"/>
  <c r="BB387" i="6"/>
  <c r="BD386" i="6"/>
  <c r="BC386" i="6"/>
  <c r="BB386" i="6"/>
  <c r="BD385" i="6"/>
  <c r="BC385" i="6"/>
  <c r="BB385" i="6"/>
  <c r="BD384" i="6"/>
  <c r="BC384" i="6"/>
  <c r="BB384" i="6"/>
  <c r="BD383" i="6"/>
  <c r="BC383" i="6"/>
  <c r="BB383" i="6"/>
  <c r="BD382" i="6"/>
  <c r="BC382" i="6"/>
  <c r="BB382" i="6"/>
  <c r="BD381" i="6"/>
  <c r="BC381" i="6"/>
  <c r="BB381" i="6"/>
  <c r="BD380" i="6"/>
  <c r="BC380" i="6"/>
  <c r="BB380" i="6"/>
  <c r="BD379" i="6"/>
  <c r="BC379" i="6"/>
  <c r="BB379" i="6"/>
  <c r="BD378" i="6"/>
  <c r="BC378" i="6"/>
  <c r="BB378" i="6"/>
  <c r="BD377" i="6"/>
  <c r="BC377" i="6"/>
  <c r="BB377" i="6"/>
  <c r="BD376" i="6"/>
  <c r="BC376" i="6"/>
  <c r="BB376" i="6"/>
  <c r="BD375" i="6"/>
  <c r="BC375" i="6"/>
  <c r="BB375" i="6"/>
  <c r="BD374" i="6"/>
  <c r="BC374" i="6"/>
  <c r="BB374" i="6"/>
  <c r="BD373" i="6"/>
  <c r="BC373" i="6"/>
  <c r="BB373" i="6"/>
  <c r="BD372" i="6"/>
  <c r="BC372" i="6"/>
  <c r="BB372" i="6"/>
  <c r="BD371" i="6"/>
  <c r="BC371" i="6"/>
  <c r="BB371" i="6"/>
  <c r="BD370" i="6"/>
  <c r="BC370" i="6"/>
  <c r="BB370" i="6"/>
  <c r="BD369" i="6"/>
  <c r="BC369" i="6"/>
  <c r="BB369" i="6"/>
  <c r="BD368" i="6"/>
  <c r="BC368" i="6"/>
  <c r="BB368" i="6"/>
  <c r="BD367" i="6"/>
  <c r="BC367" i="6"/>
  <c r="BB367" i="6"/>
  <c r="BD366" i="6"/>
  <c r="BC366" i="6"/>
  <c r="BB366" i="6"/>
  <c r="BD365" i="6"/>
  <c r="BC365" i="6"/>
  <c r="BB365" i="6"/>
  <c r="BD364" i="6"/>
  <c r="BC364" i="6"/>
  <c r="BB364" i="6"/>
  <c r="BD363" i="6"/>
  <c r="BC363" i="6"/>
  <c r="BB363" i="6"/>
  <c r="BD362" i="6"/>
  <c r="BC362" i="6"/>
  <c r="BB362" i="6"/>
  <c r="BD361" i="6"/>
  <c r="BC361" i="6"/>
  <c r="BB361" i="6"/>
  <c r="BD360" i="6"/>
  <c r="BC360" i="6"/>
  <c r="BB360" i="6"/>
  <c r="BD359" i="6"/>
  <c r="BC359" i="6"/>
  <c r="BB359" i="6"/>
  <c r="BD358" i="6"/>
  <c r="BC358" i="6"/>
  <c r="BB358" i="6"/>
  <c r="BD357" i="6"/>
  <c r="BB357" i="6"/>
  <c r="BC357" i="6" s="1"/>
  <c r="BD356" i="6"/>
  <c r="BB356" i="6"/>
  <c r="BC356" i="6" s="1"/>
  <c r="BD355" i="6"/>
  <c r="BB355" i="6"/>
  <c r="BC355" i="6" s="1"/>
  <c r="BD354" i="6"/>
  <c r="BC354" i="6"/>
  <c r="BB354" i="6"/>
  <c r="BD353" i="6"/>
  <c r="BC353" i="6"/>
  <c r="BB353" i="6"/>
  <c r="BD352" i="6"/>
  <c r="BC352" i="6"/>
  <c r="BB352" i="6"/>
  <c r="BD351" i="6"/>
  <c r="BC351" i="6"/>
  <c r="BB351" i="6"/>
  <c r="BD350" i="6"/>
  <c r="BC350" i="6"/>
  <c r="BB350" i="6"/>
  <c r="BD349" i="6"/>
  <c r="BC349" i="6"/>
  <c r="BB349" i="6"/>
  <c r="BD348" i="6"/>
  <c r="BC348" i="6"/>
  <c r="BB348" i="6"/>
  <c r="BD347" i="6"/>
  <c r="BC347" i="6"/>
  <c r="BB347" i="6"/>
  <c r="BD346" i="6"/>
  <c r="BC346" i="6"/>
  <c r="BB346" i="6"/>
  <c r="BD345" i="6"/>
  <c r="BC345" i="6"/>
  <c r="BB345" i="6"/>
  <c r="BD344" i="6"/>
  <c r="BC344" i="6"/>
  <c r="BB344" i="6"/>
  <c r="BD343" i="6"/>
  <c r="BC343" i="6"/>
  <c r="BB343" i="6"/>
  <c r="BD342" i="6"/>
  <c r="BC342" i="6"/>
  <c r="BB342" i="6"/>
  <c r="BD341" i="6"/>
  <c r="BC341" i="6"/>
  <c r="BB341" i="6"/>
  <c r="BD340" i="6"/>
  <c r="BC340" i="6"/>
  <c r="BB340" i="6"/>
  <c r="BD339" i="6"/>
  <c r="BC339" i="6"/>
  <c r="BB339" i="6"/>
  <c r="BD338" i="6"/>
  <c r="BB338" i="6"/>
  <c r="BC338" i="6" s="1"/>
  <c r="BD337" i="6"/>
  <c r="BB337" i="6"/>
  <c r="BC337" i="6" s="1"/>
  <c r="BD336" i="6"/>
  <c r="BB336" i="6"/>
  <c r="BC336" i="6" s="1"/>
  <c r="BD335" i="6"/>
  <c r="BB335" i="6"/>
  <c r="BC335" i="6" s="1"/>
  <c r="BD334" i="6"/>
  <c r="BB334" i="6"/>
  <c r="BC334" i="6" s="1"/>
  <c r="BD333" i="6"/>
  <c r="BB333" i="6"/>
  <c r="BC333" i="6" s="1"/>
  <c r="BD332" i="6"/>
  <c r="BB332" i="6"/>
  <c r="BC332" i="6" s="1"/>
  <c r="BD331" i="6"/>
  <c r="BB331" i="6"/>
  <c r="BC331" i="6" s="1"/>
  <c r="BD330" i="6"/>
  <c r="BB330" i="6"/>
  <c r="BC330" i="6" s="1"/>
  <c r="BD329" i="6"/>
  <c r="BB329" i="6"/>
  <c r="BC329" i="6" s="1"/>
  <c r="BD328" i="6"/>
  <c r="BB328" i="6"/>
  <c r="BC328" i="6" s="1"/>
  <c r="BD327" i="6"/>
  <c r="BB327" i="6"/>
  <c r="BC327" i="6" s="1"/>
  <c r="BD326" i="6"/>
  <c r="BB326" i="6"/>
  <c r="BC326" i="6" s="1"/>
  <c r="BD325" i="6"/>
  <c r="BB325" i="6"/>
  <c r="BC325" i="6" s="1"/>
  <c r="BD324" i="6"/>
  <c r="BB324" i="6"/>
  <c r="BC324" i="6" s="1"/>
  <c r="BD323" i="6"/>
  <c r="BB323" i="6"/>
  <c r="BC323" i="6" s="1"/>
  <c r="BD322" i="6"/>
  <c r="BB322" i="6"/>
  <c r="BC322" i="6" s="1"/>
  <c r="BD321" i="6"/>
  <c r="BB321" i="6"/>
  <c r="BC321" i="6" s="1"/>
  <c r="BD320" i="6"/>
  <c r="BB320" i="6"/>
  <c r="BC320" i="6" s="1"/>
  <c r="BD319" i="6"/>
  <c r="BB319" i="6"/>
  <c r="BC319" i="6" s="1"/>
  <c r="BD318" i="6"/>
  <c r="BB318" i="6"/>
  <c r="BC318" i="6" s="1"/>
  <c r="BD317" i="6"/>
  <c r="BB317" i="6"/>
  <c r="BC317" i="6" s="1"/>
  <c r="BD316" i="6"/>
  <c r="BB316" i="6"/>
  <c r="BC316" i="6" s="1"/>
  <c r="BD315" i="6"/>
  <c r="BB315" i="6"/>
  <c r="BC315" i="6" s="1"/>
  <c r="BD314" i="6"/>
  <c r="BB314" i="6"/>
  <c r="BC314" i="6" s="1"/>
  <c r="BD313" i="6"/>
  <c r="BB313" i="6"/>
  <c r="BC313" i="6" s="1"/>
  <c r="BD312" i="6"/>
  <c r="BB312" i="6"/>
  <c r="BC312" i="6" s="1"/>
  <c r="BD311" i="6"/>
  <c r="BB311" i="6"/>
  <c r="BC311" i="6" s="1"/>
  <c r="BD310" i="6"/>
  <c r="BB310" i="6"/>
  <c r="BC310" i="6" s="1"/>
  <c r="BD309" i="6"/>
  <c r="BB309" i="6"/>
  <c r="BC309" i="6" s="1"/>
  <c r="BD308" i="6"/>
  <c r="BB308" i="6"/>
  <c r="BC308" i="6" s="1"/>
  <c r="BD307" i="6"/>
  <c r="BB307" i="6"/>
  <c r="BC307" i="6" s="1"/>
  <c r="BD306" i="6"/>
  <c r="BB306" i="6"/>
  <c r="BC306" i="6" s="1"/>
  <c r="BD305" i="6"/>
  <c r="BB305" i="6"/>
  <c r="BC305" i="6" s="1"/>
  <c r="BD304" i="6"/>
  <c r="BB304" i="6"/>
  <c r="BC304" i="6" s="1"/>
  <c r="BD303" i="6"/>
  <c r="BB303" i="6"/>
  <c r="BC303" i="6" s="1"/>
  <c r="BD302" i="6"/>
  <c r="BB302" i="6"/>
  <c r="BC302" i="6" s="1"/>
  <c r="BD301" i="6"/>
  <c r="BB301" i="6"/>
  <c r="BC301" i="6" s="1"/>
  <c r="BD300" i="6"/>
  <c r="BB300" i="6"/>
  <c r="BC300" i="6" s="1"/>
  <c r="BD299" i="6"/>
  <c r="BC299" i="6"/>
  <c r="BB299" i="6"/>
  <c r="BD298" i="6"/>
  <c r="BC298" i="6"/>
  <c r="BB298" i="6"/>
  <c r="BD297" i="6"/>
  <c r="BC297" i="6"/>
  <c r="BB297" i="6"/>
  <c r="BD296" i="6"/>
  <c r="BC296" i="6"/>
  <c r="BB296" i="6"/>
  <c r="BD295" i="6"/>
  <c r="BC295" i="6"/>
  <c r="BB295" i="6"/>
  <c r="BD294" i="6"/>
  <c r="BC294" i="6"/>
  <c r="BB294" i="6"/>
  <c r="BD293" i="6"/>
  <c r="BC293" i="6"/>
  <c r="BB293" i="6"/>
  <c r="BD292" i="6"/>
  <c r="BC292" i="6"/>
  <c r="BB292" i="6"/>
  <c r="BD291" i="6"/>
  <c r="BC291" i="6"/>
  <c r="BB291" i="6"/>
  <c r="BD290" i="6"/>
  <c r="BC290" i="6"/>
  <c r="BB290" i="6"/>
  <c r="BD289" i="6"/>
  <c r="BC289" i="6"/>
  <c r="BB289" i="6"/>
  <c r="BD288" i="6"/>
  <c r="BC288" i="6"/>
  <c r="BB288" i="6"/>
  <c r="BD287" i="6"/>
  <c r="BC287" i="6"/>
  <c r="BB287" i="6"/>
  <c r="BD286" i="6"/>
  <c r="BC286" i="6"/>
  <c r="BB286" i="6"/>
  <c r="BD285" i="6"/>
  <c r="BC285" i="6"/>
  <c r="BB285" i="6"/>
  <c r="BD284" i="6"/>
  <c r="BC284" i="6"/>
  <c r="BB284" i="6"/>
  <c r="BD283" i="6"/>
  <c r="BC283" i="6"/>
  <c r="BB283" i="6"/>
  <c r="BD282" i="6"/>
  <c r="BC282" i="6"/>
  <c r="BB282" i="6"/>
  <c r="BD281" i="6"/>
  <c r="BC281" i="6"/>
  <c r="BB281" i="6"/>
  <c r="BD280" i="6"/>
  <c r="BC280" i="6"/>
  <c r="BB280" i="6"/>
  <c r="BD279" i="6"/>
  <c r="BC279" i="6"/>
  <c r="BB279" i="6"/>
  <c r="BD278" i="6"/>
  <c r="BC278" i="6"/>
  <c r="BB278" i="6"/>
  <c r="BD277" i="6"/>
  <c r="BC277" i="6"/>
  <c r="BB277" i="6"/>
  <c r="BD276" i="6"/>
  <c r="BC276" i="6"/>
  <c r="BB276" i="6"/>
  <c r="BD275" i="6"/>
  <c r="BC275" i="6"/>
  <c r="BB275" i="6"/>
  <c r="BD274" i="6"/>
  <c r="BC274" i="6"/>
  <c r="BB274" i="6"/>
  <c r="BD273" i="6"/>
  <c r="BC273" i="6"/>
  <c r="BB273" i="6"/>
  <c r="BD272" i="6"/>
  <c r="BC272" i="6"/>
  <c r="BB272" i="6"/>
  <c r="BD271" i="6"/>
  <c r="BC271" i="6"/>
  <c r="BB271" i="6"/>
  <c r="BD270" i="6"/>
  <c r="BC270" i="6"/>
  <c r="BB270" i="6"/>
  <c r="BD269" i="6"/>
  <c r="BC269" i="6"/>
  <c r="BB269" i="6"/>
  <c r="BD268" i="6"/>
  <c r="BC268" i="6"/>
  <c r="BB268" i="6"/>
  <c r="BD267" i="6"/>
  <c r="BC267" i="6"/>
  <c r="BB267" i="6"/>
  <c r="BD266" i="6"/>
  <c r="BC266" i="6"/>
  <c r="BB266" i="6"/>
  <c r="BD265" i="6"/>
  <c r="BC265" i="6"/>
  <c r="BB265" i="6"/>
  <c r="BD264" i="6"/>
  <c r="BC264" i="6"/>
  <c r="BB264" i="6"/>
  <c r="BD263" i="6"/>
  <c r="BC263" i="6"/>
  <c r="BB263" i="6"/>
  <c r="BD262" i="6"/>
  <c r="BC262" i="6"/>
  <c r="BB262" i="6"/>
  <c r="BD261" i="6"/>
  <c r="BB261" i="6"/>
  <c r="BC261" i="6" s="1"/>
  <c r="BD260" i="6"/>
  <c r="BB260" i="6"/>
  <c r="BC260" i="6" s="1"/>
  <c r="BD259" i="6"/>
  <c r="BB259" i="6"/>
  <c r="BC259" i="6" s="1"/>
  <c r="BD258" i="6"/>
  <c r="BB258" i="6"/>
  <c r="BC258" i="6" s="1"/>
  <c r="BD257" i="6"/>
  <c r="BB257" i="6"/>
  <c r="BC257" i="6" s="1"/>
  <c r="BD256" i="6"/>
  <c r="BB256" i="6"/>
  <c r="BC256" i="6" s="1"/>
  <c r="BD255" i="6"/>
  <c r="BB255" i="6"/>
  <c r="BC255" i="6" s="1"/>
  <c r="BD254" i="6"/>
  <c r="BB254" i="6"/>
  <c r="BC254" i="6" s="1"/>
  <c r="BD253" i="6"/>
  <c r="BB253" i="6"/>
  <c r="BC253" i="6" s="1"/>
  <c r="BD252" i="6"/>
  <c r="BB252" i="6"/>
  <c r="BC252" i="6" s="1"/>
  <c r="BD251" i="6"/>
  <c r="BB251" i="6"/>
  <c r="BC251" i="6" s="1"/>
  <c r="BD250" i="6"/>
  <c r="BB250" i="6"/>
  <c r="BC250" i="6" s="1"/>
  <c r="BD249" i="6"/>
  <c r="BB249" i="6"/>
  <c r="BC249" i="6" s="1"/>
  <c r="BD248" i="6"/>
  <c r="BB248" i="6"/>
  <c r="BC248" i="6" s="1"/>
  <c r="BD247" i="6"/>
  <c r="BB247" i="6"/>
  <c r="BC247" i="6" s="1"/>
  <c r="BD246" i="6"/>
  <c r="BC246" i="6"/>
  <c r="BB246" i="6"/>
  <c r="BD245" i="6"/>
  <c r="BC245" i="6"/>
  <c r="BB245" i="6"/>
  <c r="BD244" i="6"/>
  <c r="BC244" i="6"/>
  <c r="BB244" i="6"/>
  <c r="BD243" i="6"/>
  <c r="BB243" i="6"/>
  <c r="BC243" i="6" s="1"/>
  <c r="BD242" i="6"/>
  <c r="BB242" i="6"/>
  <c r="BC242" i="6" s="1"/>
  <c r="BD241" i="6"/>
  <c r="BB241" i="6"/>
  <c r="BC241" i="6" s="1"/>
  <c r="BD240" i="6"/>
  <c r="BB240" i="6"/>
  <c r="BC240" i="6" s="1"/>
  <c r="BD239" i="6"/>
  <c r="BB239" i="6"/>
  <c r="BC239" i="6" s="1"/>
  <c r="BD238" i="6"/>
  <c r="BB238" i="6"/>
  <c r="BC238" i="6" s="1"/>
  <c r="BD237" i="6"/>
  <c r="BB237" i="6"/>
  <c r="BC237" i="6" s="1"/>
  <c r="BD236" i="6"/>
  <c r="BB236" i="6"/>
  <c r="BC236" i="6" s="1"/>
  <c r="BD235" i="6"/>
  <c r="BB235" i="6"/>
  <c r="BC235" i="6" s="1"/>
  <c r="BD234" i="6"/>
  <c r="BB234" i="6"/>
  <c r="BC234" i="6" s="1"/>
  <c r="BD233" i="6"/>
  <c r="BB233" i="6"/>
  <c r="BC233" i="6" s="1"/>
  <c r="BD232" i="6"/>
  <c r="BC232" i="6"/>
  <c r="BB232" i="6"/>
  <c r="BD231" i="6"/>
  <c r="BC231" i="6"/>
  <c r="BB231" i="6"/>
  <c r="BD230" i="6"/>
  <c r="BC230" i="6"/>
  <c r="BB230" i="6"/>
  <c r="BD229" i="6"/>
  <c r="BC229" i="6"/>
  <c r="BB229" i="6"/>
  <c r="BD228" i="6"/>
  <c r="BC228" i="6"/>
  <c r="BB228" i="6"/>
  <c r="BD227" i="6"/>
  <c r="BC227" i="6"/>
  <c r="BB227" i="6"/>
  <c r="BD226" i="6"/>
  <c r="BC226" i="6"/>
  <c r="BB226" i="6"/>
  <c r="BD225" i="6"/>
  <c r="BC225" i="6"/>
  <c r="BB225" i="6"/>
  <c r="BD224" i="6"/>
  <c r="BC224" i="6"/>
  <c r="BB224" i="6"/>
  <c r="BD223" i="6"/>
  <c r="BC223" i="6"/>
  <c r="BB223" i="6"/>
  <c r="BD222" i="6"/>
  <c r="BC222" i="6"/>
  <c r="BB222" i="6"/>
  <c r="BD221" i="6"/>
  <c r="BC221" i="6"/>
  <c r="BB221" i="6"/>
  <c r="BD220" i="6"/>
  <c r="BC220" i="6"/>
  <c r="BB220" i="6"/>
  <c r="BD219" i="6"/>
  <c r="BC219" i="6"/>
  <c r="BB219" i="6"/>
  <c r="BD218" i="6"/>
  <c r="BB218" i="6"/>
  <c r="BC218" i="6" s="1"/>
  <c r="BD217" i="6"/>
  <c r="BB217" i="6"/>
  <c r="BC217" i="6" s="1"/>
  <c r="BD216" i="6"/>
  <c r="BB216" i="6"/>
  <c r="BC216" i="6" s="1"/>
  <c r="BD215" i="6"/>
  <c r="BB215" i="6"/>
  <c r="BC215" i="6" s="1"/>
  <c r="BD214" i="6"/>
  <c r="BB214" i="6"/>
  <c r="BC214" i="6" s="1"/>
  <c r="BD213" i="6"/>
  <c r="BB213" i="6"/>
  <c r="BC213" i="6" s="1"/>
  <c r="BD212" i="6"/>
  <c r="BC212" i="6"/>
  <c r="BB212" i="6"/>
  <c r="BD211" i="6"/>
  <c r="BC211" i="6"/>
  <c r="BB211" i="6"/>
  <c r="BD210" i="6"/>
  <c r="BC210" i="6"/>
  <c r="BB210" i="6"/>
  <c r="BD209" i="6"/>
  <c r="BC209" i="6"/>
  <c r="BB209" i="6"/>
  <c r="BD208" i="6"/>
  <c r="BC208" i="6"/>
  <c r="BB208" i="6"/>
  <c r="BD207" i="6"/>
  <c r="BC207" i="6"/>
  <c r="BB207" i="6"/>
  <c r="BD206" i="6"/>
  <c r="BC206" i="6"/>
  <c r="BB206" i="6"/>
  <c r="BD205" i="6"/>
  <c r="BC205" i="6"/>
  <c r="BB205" i="6"/>
  <c r="BD204" i="6"/>
  <c r="BC204" i="6"/>
  <c r="BB204" i="6"/>
  <c r="BD203" i="6"/>
  <c r="BC203" i="6"/>
  <c r="BB203" i="6"/>
  <c r="BD202" i="6"/>
  <c r="BC202" i="6"/>
  <c r="BB202" i="6"/>
  <c r="BD201" i="6"/>
  <c r="BC201" i="6"/>
  <c r="BB201" i="6"/>
  <c r="BD200" i="6"/>
  <c r="BC200" i="6"/>
  <c r="BB200" i="6"/>
  <c r="BD199" i="6"/>
  <c r="BC199" i="6"/>
  <c r="BB199" i="6"/>
  <c r="BD198" i="6"/>
  <c r="BC198" i="6"/>
  <c r="BB198" i="6"/>
  <c r="BD197" i="6"/>
  <c r="BC197" i="6"/>
  <c r="BB197" i="6"/>
  <c r="BD196" i="6"/>
  <c r="BB196" i="6"/>
  <c r="BC196" i="6" s="1"/>
  <c r="BD195" i="6"/>
  <c r="BB195" i="6"/>
  <c r="BC195" i="6" s="1"/>
  <c r="BD194" i="6"/>
  <c r="BB194" i="6"/>
  <c r="BC194" i="6" s="1"/>
  <c r="BD193" i="6"/>
  <c r="BB193" i="6"/>
  <c r="BC193" i="6" s="1"/>
  <c r="BD192" i="6"/>
  <c r="BB192" i="6"/>
  <c r="BC192" i="6" s="1"/>
  <c r="BD191" i="6"/>
  <c r="BB191" i="6"/>
  <c r="BC191" i="6" s="1"/>
  <c r="BD190" i="6"/>
  <c r="BB190" i="6"/>
  <c r="BC190" i="6" s="1"/>
  <c r="BD189" i="6"/>
  <c r="BB189" i="6"/>
  <c r="BC189" i="6" s="1"/>
  <c r="BD188" i="6"/>
  <c r="BB188" i="6"/>
  <c r="BC188" i="6" s="1"/>
  <c r="BD187" i="6"/>
  <c r="BB187" i="6"/>
  <c r="BC187" i="6" s="1"/>
  <c r="BD186" i="6"/>
  <c r="BB186" i="6"/>
  <c r="BC186" i="6" s="1"/>
  <c r="BD185" i="6"/>
  <c r="BB185" i="6"/>
  <c r="BC185" i="6" s="1"/>
  <c r="BD184" i="6"/>
  <c r="BB184" i="6"/>
  <c r="BC184" i="6" s="1"/>
  <c r="BD183" i="6"/>
  <c r="BB183" i="6"/>
  <c r="BC183" i="6" s="1"/>
  <c r="BD182" i="6"/>
  <c r="BB182" i="6"/>
  <c r="BC182" i="6" s="1"/>
  <c r="BD181" i="6"/>
  <c r="BB181" i="6"/>
  <c r="BC181" i="6" s="1"/>
  <c r="BD180" i="6"/>
  <c r="BB180" i="6"/>
  <c r="BC180" i="6" s="1"/>
  <c r="BD179" i="6"/>
  <c r="BB179" i="6"/>
  <c r="BC179" i="6" s="1"/>
  <c r="BD178" i="6"/>
  <c r="BC178" i="6"/>
  <c r="BB178" i="6"/>
  <c r="BD177" i="6"/>
  <c r="BC177" i="6"/>
  <c r="BB177" i="6"/>
  <c r="BD176" i="6"/>
  <c r="BC176" i="6"/>
  <c r="BB176" i="6"/>
  <c r="BD175" i="6"/>
  <c r="BC175" i="6"/>
  <c r="BB175" i="6"/>
  <c r="BD174" i="6"/>
  <c r="BC174" i="6"/>
  <c r="BB174" i="6"/>
  <c r="BD173" i="6"/>
  <c r="BC173" i="6"/>
  <c r="BB173" i="6"/>
  <c r="BD172" i="6"/>
  <c r="BC172" i="6"/>
  <c r="BB172" i="6"/>
  <c r="BD171" i="6"/>
  <c r="BC171" i="6"/>
  <c r="BB171" i="6"/>
  <c r="BD170" i="6"/>
  <c r="BC170" i="6"/>
  <c r="BB170" i="6"/>
  <c r="BD169" i="6"/>
  <c r="BC169" i="6"/>
  <c r="BB169" i="6"/>
  <c r="BD168" i="6"/>
  <c r="BC168" i="6"/>
  <c r="BB168" i="6"/>
  <c r="BD167" i="6"/>
  <c r="BC167" i="6"/>
  <c r="BB167" i="6"/>
  <c r="BD166" i="6"/>
  <c r="BC166" i="6"/>
  <c r="BB166" i="6"/>
  <c r="BD165" i="6"/>
  <c r="BC165" i="6"/>
  <c r="BB165" i="6"/>
  <c r="BD164" i="6"/>
  <c r="BC164" i="6"/>
  <c r="BB164" i="6"/>
  <c r="BD163" i="6"/>
  <c r="BC163" i="6"/>
  <c r="BB163" i="6"/>
  <c r="BD162" i="6"/>
  <c r="BB162" i="6"/>
  <c r="BC162" i="6" s="1"/>
  <c r="BD161" i="6"/>
  <c r="BB161" i="6"/>
  <c r="BC161" i="6" s="1"/>
  <c r="BD160" i="6"/>
  <c r="BB160" i="6"/>
  <c r="BC160" i="6" s="1"/>
  <c r="BD159" i="6"/>
  <c r="BB159" i="6"/>
  <c r="BC159" i="6" s="1"/>
  <c r="BD158" i="6"/>
  <c r="BB158" i="6"/>
  <c r="BC158" i="6" s="1"/>
  <c r="BD157" i="6"/>
  <c r="BB157" i="6"/>
  <c r="BC157" i="6" s="1"/>
  <c r="BD156" i="6"/>
  <c r="BB156" i="6"/>
  <c r="BC156" i="6" s="1"/>
  <c r="BD155" i="6"/>
  <c r="BB155" i="6"/>
  <c r="BC155" i="6" s="1"/>
  <c r="BD154" i="6"/>
  <c r="BB154" i="6"/>
  <c r="BC154" i="6" s="1"/>
  <c r="BD153" i="6"/>
  <c r="BB153" i="6"/>
  <c r="BC153" i="6" s="1"/>
  <c r="BD152" i="6"/>
  <c r="BB152" i="6"/>
  <c r="BC152" i="6" s="1"/>
  <c r="BD151" i="6"/>
  <c r="BB151" i="6"/>
  <c r="BC151" i="6" s="1"/>
  <c r="BD150" i="6"/>
  <c r="BB150" i="6"/>
  <c r="BC150" i="6" s="1"/>
  <c r="BD149" i="6"/>
  <c r="BB149" i="6"/>
  <c r="BC149" i="6" s="1"/>
  <c r="BD148" i="6"/>
  <c r="BB148" i="6"/>
  <c r="BC148" i="6" s="1"/>
  <c r="BD147" i="6"/>
  <c r="BB147" i="6"/>
  <c r="BC147" i="6" s="1"/>
  <c r="BD146" i="6"/>
  <c r="BB146" i="6"/>
  <c r="BC146" i="6" s="1"/>
  <c r="BD145" i="6"/>
  <c r="BB145" i="6"/>
  <c r="BC145" i="6" s="1"/>
  <c r="BD144" i="6"/>
  <c r="BB144" i="6"/>
  <c r="BC144" i="6" s="1"/>
  <c r="BD143" i="6"/>
  <c r="BB143" i="6"/>
  <c r="BC143" i="6" s="1"/>
  <c r="BD142" i="6"/>
  <c r="BB142" i="6"/>
  <c r="BC142" i="6" s="1"/>
  <c r="BD141" i="6"/>
  <c r="BB141" i="6"/>
  <c r="BC141" i="6" s="1"/>
  <c r="BD140" i="6"/>
  <c r="BB140" i="6"/>
  <c r="BC140" i="6" s="1"/>
  <c r="BD139" i="6"/>
  <c r="BB139" i="6"/>
  <c r="BC139" i="6" s="1"/>
  <c r="BD138" i="6"/>
  <c r="BB138" i="6"/>
  <c r="BC138" i="6" s="1"/>
  <c r="BD137" i="6"/>
  <c r="BB137" i="6"/>
  <c r="BC137" i="6" s="1"/>
  <c r="BD136" i="6"/>
  <c r="BB136" i="6"/>
  <c r="BC136" i="6" s="1"/>
  <c r="BD135" i="6"/>
  <c r="BB135" i="6"/>
  <c r="BC135" i="6" s="1"/>
  <c r="BD134" i="6"/>
  <c r="BB134" i="6"/>
  <c r="BC134" i="6" s="1"/>
  <c r="BD133" i="6"/>
  <c r="BB133" i="6"/>
  <c r="BC133" i="6" s="1"/>
  <c r="BD132" i="6"/>
  <c r="BB132" i="6"/>
  <c r="BC132" i="6" s="1"/>
  <c r="BD131" i="6"/>
  <c r="BB131" i="6"/>
  <c r="BC131" i="6" s="1"/>
  <c r="BD130" i="6"/>
  <c r="BB130" i="6"/>
  <c r="BC130" i="6" s="1"/>
  <c r="BD129" i="6"/>
  <c r="BB129" i="6"/>
  <c r="BC129" i="6" s="1"/>
  <c r="BD128" i="6"/>
  <c r="BB128" i="6"/>
  <c r="BC128" i="6" s="1"/>
  <c r="BD127" i="6"/>
  <c r="BB127" i="6"/>
  <c r="BC127" i="6" s="1"/>
  <c r="BD126" i="6"/>
  <c r="BB126" i="6"/>
  <c r="BC126" i="6" s="1"/>
  <c r="BD125" i="6"/>
  <c r="BB125" i="6"/>
  <c r="BC125" i="6" s="1"/>
  <c r="BD124" i="6"/>
  <c r="BB124" i="6"/>
  <c r="BC124" i="6" s="1"/>
  <c r="BD123" i="6"/>
  <c r="BB123" i="6"/>
  <c r="BC123" i="6" s="1"/>
  <c r="BD122" i="6"/>
  <c r="BB122" i="6"/>
  <c r="BC122" i="6" s="1"/>
  <c r="BD121" i="6"/>
  <c r="BB121" i="6"/>
  <c r="BC121" i="6" s="1"/>
  <c r="BD120" i="6"/>
  <c r="BB120" i="6"/>
  <c r="BC120" i="6" s="1"/>
  <c r="BD119" i="6"/>
  <c r="BB119" i="6"/>
  <c r="BC119" i="6" s="1"/>
  <c r="BD118" i="6"/>
  <c r="BB118" i="6"/>
  <c r="BC118" i="6" s="1"/>
  <c r="BD117" i="6"/>
  <c r="BB117" i="6"/>
  <c r="BC117" i="6" s="1"/>
  <c r="BD116" i="6"/>
  <c r="BB116" i="6"/>
  <c r="BC116" i="6" s="1"/>
  <c r="BD115" i="6"/>
  <c r="BB115" i="6"/>
  <c r="BC115" i="6" s="1"/>
  <c r="BD114" i="6"/>
  <c r="BB114" i="6"/>
  <c r="BC114" i="6" s="1"/>
  <c r="BD113" i="6"/>
  <c r="BB113" i="6"/>
  <c r="BC113" i="6" s="1"/>
  <c r="BD112" i="6"/>
  <c r="BB112" i="6"/>
  <c r="BC112" i="6" s="1"/>
  <c r="BD111" i="6"/>
  <c r="BB111" i="6"/>
  <c r="BC111" i="6" s="1"/>
  <c r="BD110" i="6"/>
  <c r="BB110" i="6"/>
  <c r="BC110" i="6" s="1"/>
  <c r="BD109" i="6"/>
  <c r="BB109" i="6"/>
  <c r="BC109" i="6" s="1"/>
  <c r="BD108" i="6"/>
  <c r="BC108" i="6"/>
  <c r="BB108" i="6"/>
  <c r="BD107" i="6"/>
  <c r="BC107" i="6"/>
  <c r="BB107" i="6"/>
  <c r="BD106" i="6"/>
  <c r="BC106" i="6"/>
  <c r="BB106" i="6"/>
  <c r="BD105" i="6"/>
  <c r="BC105" i="6"/>
  <c r="BB105" i="6"/>
  <c r="BD104" i="6"/>
  <c r="BC104" i="6"/>
  <c r="BB104" i="6"/>
  <c r="BD103" i="6"/>
  <c r="BC103" i="6"/>
  <c r="BB103" i="6"/>
  <c r="BD102" i="6"/>
  <c r="BC102" i="6"/>
  <c r="BB102" i="6"/>
  <c r="BD101" i="6"/>
  <c r="BC101" i="6"/>
  <c r="BB101" i="6"/>
  <c r="BD100" i="6"/>
  <c r="BC100" i="6"/>
  <c r="BB100" i="6"/>
  <c r="BD99" i="6"/>
  <c r="BC99" i="6"/>
  <c r="BB99" i="6"/>
  <c r="BD98" i="6"/>
  <c r="BC98" i="6"/>
  <c r="BB98" i="6"/>
  <c r="BD97" i="6"/>
  <c r="BC97" i="6"/>
  <c r="BB97" i="6"/>
  <c r="BD96" i="6"/>
  <c r="BB96" i="6"/>
  <c r="BC96" i="6" s="1"/>
  <c r="BD95" i="6"/>
  <c r="BB95" i="6"/>
  <c r="BC95" i="6" s="1"/>
  <c r="BD94" i="6"/>
  <c r="BB94" i="6"/>
  <c r="BC94" i="6" s="1"/>
  <c r="BD93" i="6"/>
  <c r="BB93" i="6"/>
  <c r="BC93" i="6" s="1"/>
  <c r="BD92" i="6"/>
  <c r="BB92" i="6"/>
  <c r="BC92" i="6" s="1"/>
  <c r="BD91" i="6"/>
  <c r="BB91" i="6"/>
  <c r="BC91" i="6" s="1"/>
  <c r="BD90" i="6"/>
  <c r="BB90" i="6"/>
  <c r="BC90" i="6" s="1"/>
  <c r="BD89" i="6"/>
  <c r="BB89" i="6"/>
  <c r="BC89" i="6" s="1"/>
  <c r="BD88" i="6"/>
  <c r="BB88" i="6"/>
  <c r="BC88" i="6" s="1"/>
  <c r="BD87" i="6"/>
  <c r="BB87" i="6"/>
  <c r="BC87" i="6" s="1"/>
  <c r="BD86" i="6"/>
  <c r="BB86" i="6"/>
  <c r="BC86" i="6" s="1"/>
  <c r="BD85" i="6"/>
  <c r="BB85" i="6"/>
  <c r="BC85" i="6" s="1"/>
  <c r="BD84" i="6"/>
  <c r="BB84" i="6"/>
  <c r="BC84" i="6" s="1"/>
  <c r="BD83" i="6"/>
  <c r="BC83" i="6"/>
  <c r="BB83" i="6"/>
  <c r="BD82" i="6"/>
  <c r="BC82" i="6"/>
  <c r="BB82" i="6"/>
  <c r="BD81" i="6"/>
  <c r="BB81" i="6"/>
  <c r="BC81" i="6" s="1"/>
  <c r="BD80" i="6"/>
  <c r="BC80" i="6"/>
  <c r="BB80" i="6"/>
  <c r="BD79" i="6"/>
  <c r="BB79" i="6"/>
  <c r="BC79" i="6" s="1"/>
  <c r="BD78" i="6"/>
  <c r="BC78" i="6"/>
  <c r="BB78" i="6"/>
  <c r="BD77" i="6"/>
  <c r="BB77" i="6"/>
  <c r="BC77" i="6" s="1"/>
  <c r="BD76" i="6"/>
  <c r="BC76" i="6"/>
  <c r="BB76" i="6"/>
  <c r="BD75" i="6"/>
  <c r="BC75" i="6"/>
  <c r="BB75" i="6"/>
  <c r="BD74" i="6"/>
  <c r="BC74" i="6"/>
  <c r="BB74" i="6"/>
  <c r="BD73" i="6"/>
  <c r="BC73" i="6"/>
  <c r="BB73" i="6"/>
  <c r="BD72" i="6"/>
  <c r="BB72" i="6"/>
  <c r="BC72" i="6" s="1"/>
  <c r="BD71" i="6"/>
  <c r="BC71" i="6"/>
  <c r="BB71" i="6"/>
  <c r="BD70" i="6"/>
  <c r="BC70" i="6"/>
  <c r="BB70" i="6"/>
  <c r="BD69" i="6"/>
  <c r="BC69" i="6"/>
  <c r="BB69" i="6"/>
  <c r="BD68" i="6"/>
  <c r="BC68" i="6"/>
  <c r="BB68" i="6"/>
  <c r="BD67" i="6"/>
  <c r="BC67" i="6"/>
  <c r="BB67" i="6"/>
  <c r="BD66" i="6"/>
  <c r="BC66" i="6"/>
  <c r="BB66" i="6"/>
  <c r="BD65" i="6"/>
  <c r="BC65" i="6"/>
  <c r="BB65" i="6"/>
  <c r="BD64" i="6"/>
  <c r="BC64" i="6"/>
  <c r="BB64" i="6"/>
  <c r="BD63" i="6"/>
  <c r="BC63" i="6"/>
  <c r="BB63" i="6"/>
  <c r="BD62" i="6"/>
  <c r="BC62" i="6"/>
  <c r="BB62" i="6"/>
  <c r="BD61" i="6"/>
  <c r="BC61" i="6"/>
  <c r="BB61" i="6"/>
  <c r="BD60" i="6"/>
  <c r="BC60" i="6"/>
  <c r="BB60" i="6"/>
  <c r="BD59" i="6"/>
  <c r="BC59" i="6"/>
  <c r="BB59" i="6"/>
  <c r="BD58" i="6"/>
  <c r="BC58" i="6"/>
  <c r="BB58" i="6"/>
  <c r="BD57" i="6"/>
  <c r="BC57" i="6"/>
  <c r="BB57" i="6"/>
  <c r="BD56" i="6"/>
  <c r="BB56" i="6"/>
  <c r="BC56" i="6" s="1"/>
  <c r="BD55" i="6"/>
  <c r="BB55" i="6"/>
  <c r="BC55" i="6" s="1"/>
  <c r="BD54" i="6"/>
  <c r="BB54" i="6"/>
  <c r="BC54" i="6" s="1"/>
  <c r="BD53" i="6"/>
  <c r="BB53" i="6"/>
  <c r="BC53" i="6" s="1"/>
  <c r="BD52" i="6"/>
  <c r="BB52" i="6"/>
  <c r="BC52" i="6" s="1"/>
  <c r="BD51" i="6"/>
  <c r="BB51" i="6"/>
  <c r="BC51" i="6" s="1"/>
  <c r="BD50" i="6"/>
  <c r="BB50" i="6"/>
  <c r="BC50" i="6" s="1"/>
  <c r="BD49" i="6"/>
  <c r="BB49" i="6"/>
  <c r="BC49" i="6" s="1"/>
  <c r="BD48" i="6"/>
  <c r="BB48" i="6"/>
  <c r="BC48" i="6" s="1"/>
  <c r="BD47" i="6"/>
  <c r="BB47" i="6"/>
  <c r="BC47" i="6" s="1"/>
  <c r="BD46" i="6"/>
  <c r="BB46" i="6"/>
  <c r="BC46" i="6" s="1"/>
  <c r="BD45" i="6"/>
  <c r="BB45" i="6"/>
  <c r="BC45" i="6" s="1"/>
  <c r="BD44" i="6"/>
  <c r="BB44" i="6"/>
  <c r="BC44" i="6" s="1"/>
  <c r="BD43" i="6"/>
  <c r="BB43" i="6"/>
  <c r="BC43" i="6" s="1"/>
  <c r="BD42" i="6"/>
  <c r="G82" i="8" s="1" a="1"/>
  <c r="G82" i="8" s="1"/>
  <c r="BB42" i="6"/>
  <c r="BC42" i="6" s="1"/>
  <c r="BD41" i="6"/>
  <c r="BB41" i="6"/>
  <c r="BC41" i="6" s="1"/>
  <c r="BD40" i="6"/>
  <c r="BC40" i="6"/>
  <c r="BB40" i="6"/>
  <c r="BD39" i="6"/>
  <c r="BC39" i="6"/>
  <c r="BB39" i="6"/>
  <c r="BD38" i="6"/>
  <c r="BC38" i="6"/>
  <c r="BB38" i="6"/>
  <c r="BD37" i="6"/>
  <c r="BC37" i="6"/>
  <c r="BB37" i="6"/>
  <c r="BD36" i="6"/>
  <c r="BC36" i="6"/>
  <c r="BB36" i="6"/>
  <c r="BD35" i="6"/>
  <c r="BC35" i="6"/>
  <c r="BB35" i="6"/>
  <c r="BD34" i="6"/>
  <c r="BC34" i="6"/>
  <c r="BB34" i="6"/>
  <c r="BD33" i="6"/>
  <c r="BC33" i="6"/>
  <c r="BB33" i="6"/>
  <c r="BD32" i="6"/>
  <c r="BC32" i="6"/>
  <c r="BB32" i="6"/>
  <c r="BD31" i="6"/>
  <c r="BB31" i="6"/>
  <c r="BC31" i="6" s="1"/>
  <c r="BD30" i="6"/>
  <c r="BB30" i="6"/>
  <c r="BC30" i="6" s="1"/>
  <c r="BD29" i="6"/>
  <c r="BC29" i="6"/>
  <c r="BB29" i="6"/>
  <c r="BD28" i="6"/>
  <c r="BB28" i="6"/>
  <c r="BC28" i="6" s="1"/>
  <c r="BD27" i="6"/>
  <c r="BC27" i="6"/>
  <c r="BB27" i="6"/>
  <c r="BD26" i="6"/>
  <c r="BB26" i="6"/>
  <c r="BC26" i="6" s="1"/>
  <c r="BD25" i="6"/>
  <c r="BB25" i="6"/>
  <c r="BC25" i="6" s="1"/>
  <c r="BD24" i="6"/>
  <c r="BB24" i="6"/>
  <c r="BC24" i="6" s="1"/>
  <c r="BD23" i="6"/>
  <c r="BB23" i="6"/>
  <c r="BC23" i="6" s="1"/>
  <c r="BD22" i="6"/>
  <c r="BC22" i="6"/>
  <c r="BB22" i="6"/>
  <c r="BD21" i="6"/>
  <c r="BB21" i="6"/>
  <c r="BC21" i="6" s="1"/>
  <c r="BD20" i="6"/>
  <c r="BB20" i="6"/>
  <c r="BC20" i="6" s="1"/>
  <c r="BD19" i="6"/>
  <c r="BB19" i="6"/>
  <c r="BC19" i="6" s="1"/>
  <c r="BD18" i="6"/>
  <c r="BB18" i="6"/>
  <c r="BC18" i="6" s="1"/>
  <c r="BD17" i="6"/>
  <c r="BB17" i="6"/>
  <c r="BC17" i="6" s="1"/>
  <c r="BD16" i="6"/>
  <c r="BB16" i="6"/>
  <c r="BC16" i="6" s="1"/>
  <c r="BD15" i="6"/>
  <c r="BB15" i="6"/>
  <c r="BC15" i="6" s="1"/>
  <c r="BD14" i="6"/>
  <c r="BB14" i="6"/>
  <c r="BC14" i="6" s="1"/>
  <c r="BD13" i="6"/>
  <c r="BB13" i="6"/>
  <c r="BC13" i="6" s="1"/>
  <c r="BD12" i="6"/>
  <c r="BB12" i="6"/>
  <c r="BC12" i="6" s="1"/>
  <c r="BD11" i="6"/>
  <c r="BB11" i="6"/>
  <c r="BC11" i="6" s="1"/>
  <c r="BD10" i="6"/>
  <c r="BB10" i="6"/>
  <c r="BC10" i="6" s="1"/>
  <c r="BD9" i="6"/>
  <c r="BB9" i="6"/>
  <c r="BC9" i="6" s="1"/>
  <c r="BD8" i="6"/>
  <c r="BB8" i="6"/>
  <c r="BC8" i="6" s="1"/>
  <c r="BD7" i="6"/>
  <c r="BB7" i="6"/>
  <c r="BC7" i="6" s="1"/>
  <c r="BD6" i="6"/>
  <c r="BB6" i="6"/>
  <c r="BC6" i="6" s="1"/>
  <c r="BD5" i="6"/>
  <c r="BB5" i="6"/>
  <c r="BC5" i="6" s="1"/>
  <c r="BD4" i="6"/>
  <c r="BB4" i="6"/>
  <c r="BC4" i="6" s="1"/>
  <c r="BD3" i="6"/>
  <c r="BB3" i="6"/>
  <c r="BC3" i="6" s="1"/>
  <c r="BD2" i="6"/>
  <c r="BB2" i="6"/>
  <c r="BC2" i="6" s="1"/>
  <c r="AC771" i="6"/>
  <c r="AC770" i="6"/>
  <c r="AC769" i="6"/>
  <c r="AC768" i="6"/>
  <c r="AC767" i="6"/>
  <c r="AC766" i="6"/>
  <c r="AC765" i="6"/>
  <c r="AC764" i="6"/>
  <c r="AC763" i="6"/>
  <c r="AC762" i="6"/>
  <c r="AC761" i="6"/>
  <c r="AC760" i="6"/>
  <c r="AC759" i="6"/>
  <c r="AC758" i="6"/>
  <c r="AC757" i="6"/>
  <c r="AC756" i="6"/>
  <c r="AC755" i="6"/>
  <c r="AC754" i="6"/>
  <c r="AC753" i="6"/>
  <c r="AC752" i="6"/>
  <c r="AC751" i="6"/>
  <c r="AC750" i="6"/>
  <c r="AC749" i="6"/>
  <c r="AC748" i="6"/>
  <c r="AC747" i="6"/>
  <c r="AC746" i="6"/>
  <c r="AC745" i="6"/>
  <c r="AC744" i="6"/>
  <c r="AC743" i="6"/>
  <c r="AC742" i="6"/>
  <c r="AC741" i="6"/>
  <c r="AC740" i="6"/>
  <c r="AC739" i="6"/>
  <c r="AC738" i="6"/>
  <c r="AC737" i="6"/>
  <c r="AC736" i="6"/>
  <c r="AC598" i="6"/>
  <c r="AC658" i="6"/>
  <c r="AC654" i="6"/>
  <c r="AC650" i="6"/>
  <c r="AC646" i="6"/>
  <c r="AC642" i="6"/>
  <c r="AC638" i="6"/>
  <c r="AC634" i="6"/>
  <c r="AC630" i="6"/>
  <c r="AC626" i="6"/>
  <c r="AC622" i="6"/>
  <c r="AC618" i="6"/>
  <c r="AC613" i="6"/>
  <c r="AC609" i="6"/>
  <c r="AC605" i="6"/>
  <c r="AC601" i="6"/>
  <c r="AC597" i="6"/>
  <c r="AC596" i="6"/>
  <c r="AC595" i="6"/>
  <c r="AC594" i="6"/>
  <c r="AC593" i="6"/>
  <c r="AC592" i="6"/>
  <c r="AC591" i="6"/>
  <c r="AC590" i="6"/>
  <c r="AC589" i="6"/>
  <c r="AC588" i="6"/>
  <c r="AC502" i="6"/>
  <c r="AC501" i="6"/>
  <c r="AC500" i="6"/>
  <c r="AC499" i="6"/>
  <c r="AC498" i="6"/>
  <c r="AC497" i="6"/>
  <c r="AC496" i="6"/>
  <c r="AC495" i="6"/>
  <c r="AC494" i="6"/>
  <c r="AC493" i="6"/>
  <c r="AC492" i="6"/>
  <c r="AC491" i="6"/>
  <c r="AC490" i="6"/>
  <c r="AC489" i="6"/>
  <c r="AC488" i="6"/>
  <c r="AC487" i="6"/>
  <c r="AC486" i="6"/>
  <c r="AC485" i="6"/>
  <c r="AC444" i="6"/>
  <c r="AC443" i="6"/>
  <c r="AC442" i="6"/>
  <c r="AC441" i="6"/>
  <c r="AC440" i="6"/>
  <c r="AC439" i="6"/>
  <c r="AC438" i="6"/>
  <c r="AC437" i="6"/>
  <c r="AC436" i="6"/>
  <c r="AC435" i="6"/>
  <c r="AC434" i="6"/>
  <c r="AC433" i="6"/>
  <c r="AC432" i="6"/>
  <c r="AC431" i="6"/>
  <c r="AC430" i="6"/>
  <c r="AC659" i="6"/>
  <c r="AC655" i="6"/>
  <c r="AC651" i="6"/>
  <c r="AC647" i="6"/>
  <c r="AC643" i="6"/>
  <c r="AC639" i="6"/>
  <c r="AC635" i="6"/>
  <c r="AC631" i="6"/>
  <c r="AC627" i="6"/>
  <c r="AC623" i="6"/>
  <c r="AC619" i="6"/>
  <c r="AC614" i="6"/>
  <c r="AC610" i="6"/>
  <c r="AC606" i="6"/>
  <c r="AC602" i="6"/>
  <c r="AC543" i="6"/>
  <c r="AC542" i="6"/>
  <c r="AC541" i="6"/>
  <c r="AC540" i="6"/>
  <c r="AC539" i="6"/>
  <c r="AC538" i="6"/>
  <c r="AC537" i="6"/>
  <c r="AC536" i="6"/>
  <c r="AC535" i="6"/>
  <c r="AC534" i="6"/>
  <c r="AC533" i="6"/>
  <c r="AC532" i="6"/>
  <c r="AC531" i="6"/>
  <c r="AC530" i="6"/>
  <c r="AC529" i="6"/>
  <c r="AC528" i="6"/>
  <c r="AC527" i="6"/>
  <c r="AC526" i="6"/>
  <c r="AC525" i="6"/>
  <c r="AC524" i="6"/>
  <c r="AC523" i="6"/>
  <c r="AC522" i="6"/>
  <c r="AC521" i="6"/>
  <c r="AC520" i="6"/>
  <c r="AC519" i="6"/>
  <c r="AC518" i="6"/>
  <c r="AC517" i="6"/>
  <c r="AC516" i="6"/>
  <c r="AC515" i="6"/>
  <c r="AC514" i="6"/>
  <c r="AC513" i="6"/>
  <c r="AC512" i="6"/>
  <c r="AC511" i="6"/>
  <c r="AC510" i="6"/>
  <c r="AC509" i="6"/>
  <c r="AC508" i="6"/>
  <c r="AC507" i="6"/>
  <c r="AC506" i="6"/>
  <c r="AC505" i="6"/>
  <c r="AC504" i="6"/>
  <c r="AC455" i="6"/>
  <c r="AC454" i="6"/>
  <c r="AC453" i="6"/>
  <c r="AC452" i="6"/>
  <c r="AC451" i="6"/>
  <c r="AC450" i="6"/>
  <c r="AC449" i="6"/>
  <c r="AC448" i="6"/>
  <c r="AC447" i="6"/>
  <c r="AC446" i="6"/>
  <c r="AC408" i="6"/>
  <c r="AC407" i="6"/>
  <c r="AC406" i="6"/>
  <c r="AC405" i="6"/>
  <c r="AC404" i="6"/>
  <c r="AC403" i="6"/>
  <c r="AC402" i="6"/>
  <c r="AC401" i="6"/>
  <c r="AC400" i="6"/>
  <c r="AC399" i="6"/>
  <c r="AC398" i="6"/>
  <c r="AC397" i="6"/>
  <c r="AC396" i="6"/>
  <c r="AC395" i="6"/>
  <c r="AC394" i="6"/>
  <c r="AC393" i="6"/>
  <c r="AC392" i="6"/>
  <c r="AC391" i="6"/>
  <c r="AC390" i="6"/>
  <c r="AC389" i="6"/>
  <c r="AC388" i="6"/>
  <c r="AC387" i="6"/>
  <c r="AC386" i="6"/>
  <c r="AC385" i="6"/>
  <c r="AC384" i="6"/>
  <c r="AC383" i="6"/>
  <c r="AC382" i="6"/>
  <c r="AC381" i="6"/>
  <c r="AC380" i="6"/>
  <c r="AC379" i="6"/>
  <c r="AC378" i="6"/>
  <c r="AC377" i="6"/>
  <c r="AC376" i="6"/>
  <c r="AC375" i="6"/>
  <c r="AC374" i="6"/>
  <c r="AC373" i="6"/>
  <c r="AC372" i="6"/>
  <c r="AC371" i="6"/>
  <c r="AC370" i="6"/>
  <c r="AC369" i="6"/>
  <c r="AC368" i="6"/>
  <c r="AC367" i="6"/>
  <c r="AC366" i="6"/>
  <c r="AC365" i="6"/>
  <c r="AC364" i="6"/>
  <c r="AC363" i="6"/>
  <c r="AC362" i="6"/>
  <c r="AC361" i="6"/>
  <c r="AC360" i="6"/>
  <c r="AC359" i="6"/>
  <c r="AC358" i="6"/>
  <c r="AC357" i="6"/>
  <c r="AC660" i="6"/>
  <c r="AC656" i="6"/>
  <c r="AC652" i="6"/>
  <c r="AC648" i="6"/>
  <c r="AC644" i="6"/>
  <c r="AC640" i="6"/>
  <c r="AC636" i="6"/>
  <c r="AC632" i="6"/>
  <c r="AC628" i="6"/>
  <c r="AC624" i="6"/>
  <c r="AC620" i="6"/>
  <c r="AC616" i="6"/>
  <c r="AC611" i="6"/>
  <c r="AC607" i="6"/>
  <c r="AC603" i="6"/>
  <c r="AC564" i="6"/>
  <c r="AC563" i="6"/>
  <c r="AC562" i="6"/>
  <c r="AC561" i="6"/>
  <c r="AC560" i="6"/>
  <c r="AC559" i="6"/>
  <c r="AC558" i="6"/>
  <c r="AC557" i="6"/>
  <c r="AC556" i="6"/>
  <c r="AC555" i="6"/>
  <c r="AC554" i="6"/>
  <c r="AC553" i="6"/>
  <c r="AC552" i="6"/>
  <c r="AC551" i="6"/>
  <c r="AC550" i="6"/>
  <c r="AC549" i="6"/>
  <c r="AC548" i="6"/>
  <c r="AC547" i="6"/>
  <c r="AC546" i="6"/>
  <c r="AC545" i="6"/>
  <c r="AC470" i="6"/>
  <c r="AC469" i="6"/>
  <c r="AC468" i="6"/>
  <c r="AC467" i="6"/>
  <c r="AC466" i="6"/>
  <c r="AC465" i="6"/>
  <c r="AC464" i="6"/>
  <c r="AC463" i="6"/>
  <c r="AC462" i="6"/>
  <c r="AC461" i="6"/>
  <c r="AC460" i="6"/>
  <c r="AC459" i="6"/>
  <c r="AC458" i="6"/>
  <c r="AC457" i="6"/>
  <c r="AC657" i="6"/>
  <c r="AC653" i="6"/>
  <c r="AC649" i="6"/>
  <c r="AC645" i="6"/>
  <c r="AC641" i="6"/>
  <c r="AC637" i="6"/>
  <c r="AC633" i="6"/>
  <c r="AC629" i="6"/>
  <c r="AC625" i="6"/>
  <c r="AC621" i="6"/>
  <c r="AC617" i="6"/>
  <c r="AC612" i="6"/>
  <c r="AC608" i="6"/>
  <c r="AC604" i="6"/>
  <c r="AC586" i="6"/>
  <c r="AC585" i="6"/>
  <c r="AC584" i="6"/>
  <c r="AC583" i="6"/>
  <c r="AC582" i="6"/>
  <c r="AC581" i="6"/>
  <c r="AC580" i="6"/>
  <c r="AC579" i="6"/>
  <c r="AC578" i="6"/>
  <c r="AC577" i="6"/>
  <c r="AC576" i="6"/>
  <c r="AC575" i="6"/>
  <c r="AC574" i="6"/>
  <c r="AC573" i="6"/>
  <c r="AC572" i="6"/>
  <c r="AC571" i="6"/>
  <c r="AC570" i="6"/>
  <c r="AC569" i="6"/>
  <c r="AC568" i="6"/>
  <c r="AC567" i="6"/>
  <c r="AC566" i="6"/>
  <c r="AC483" i="6"/>
  <c r="AC482" i="6"/>
  <c r="AC481" i="6"/>
  <c r="AC480" i="6"/>
  <c r="AC479" i="6"/>
  <c r="AC478" i="6"/>
  <c r="AC477" i="6"/>
  <c r="AC476" i="6"/>
  <c r="AC475" i="6"/>
  <c r="AC474" i="6"/>
  <c r="AC473" i="6"/>
  <c r="AC472" i="6"/>
  <c r="AC299" i="6"/>
  <c r="AC298" i="6"/>
  <c r="AC297" i="6"/>
  <c r="AC296" i="6"/>
  <c r="AC295" i="6"/>
  <c r="AC294" i="6"/>
  <c r="AC293" i="6"/>
  <c r="AC292" i="6"/>
  <c r="AC291" i="6"/>
  <c r="AC290" i="6"/>
  <c r="AC289" i="6"/>
  <c r="AC288" i="6"/>
  <c r="AC287" i="6"/>
  <c r="AC286" i="6"/>
  <c r="AC285" i="6"/>
  <c r="AC284" i="6"/>
  <c r="AC283" i="6"/>
  <c r="AC282" i="6"/>
  <c r="AC281" i="6"/>
  <c r="AC280" i="6"/>
  <c r="AC279" i="6"/>
  <c r="AC278" i="6"/>
  <c r="AC277" i="6"/>
  <c r="AC276" i="6"/>
  <c r="AC232" i="6"/>
  <c r="AC231" i="6"/>
  <c r="AC230" i="6"/>
  <c r="AC229" i="6"/>
  <c r="AC228" i="6"/>
  <c r="AC227" i="6"/>
  <c r="AC226" i="6"/>
  <c r="AC225" i="6"/>
  <c r="AC224" i="6"/>
  <c r="AC223" i="6"/>
  <c r="AC222" i="6"/>
  <c r="AC221" i="6"/>
  <c r="AC220" i="6"/>
  <c r="AC219" i="6"/>
  <c r="AC218" i="6"/>
  <c r="AC217" i="6"/>
  <c r="AC216" i="6"/>
  <c r="AC215" i="6"/>
  <c r="AC214" i="6"/>
  <c r="AC161" i="6"/>
  <c r="AC160" i="6"/>
  <c r="AC159" i="6"/>
  <c r="AC158" i="6"/>
  <c r="AC157" i="6"/>
  <c r="AC319" i="6"/>
  <c r="AC318" i="6"/>
  <c r="AC317" i="6"/>
  <c r="AC316" i="6"/>
  <c r="AC315" i="6"/>
  <c r="AC314" i="6"/>
  <c r="AC313" i="6"/>
  <c r="AC312" i="6"/>
  <c r="AC311" i="6"/>
  <c r="AC310" i="6"/>
  <c r="AC309" i="6"/>
  <c r="AC308" i="6"/>
  <c r="AC307" i="6"/>
  <c r="AC306" i="6"/>
  <c r="AC305" i="6"/>
  <c r="AC304" i="6"/>
  <c r="AC303" i="6"/>
  <c r="AC302" i="6"/>
  <c r="AC301" i="6"/>
  <c r="AC246" i="6"/>
  <c r="AC245" i="6"/>
  <c r="AC244" i="6"/>
  <c r="AC243" i="6"/>
  <c r="AC242" i="6"/>
  <c r="AC241" i="6"/>
  <c r="AC240" i="6"/>
  <c r="AC239" i="6"/>
  <c r="AC238" i="6"/>
  <c r="AC237" i="6"/>
  <c r="AC236" i="6"/>
  <c r="AC235" i="6"/>
  <c r="AC234" i="6"/>
  <c r="AC428" i="6"/>
  <c r="AC427" i="6"/>
  <c r="AC426" i="6"/>
  <c r="AC425" i="6"/>
  <c r="AC424" i="6"/>
  <c r="AC423" i="6"/>
  <c r="AC422" i="6"/>
  <c r="AC421" i="6"/>
  <c r="AC420" i="6"/>
  <c r="AC419" i="6"/>
  <c r="AC418" i="6"/>
  <c r="AC417" i="6"/>
  <c r="AC416" i="6"/>
  <c r="AC415" i="6"/>
  <c r="AC338" i="6"/>
  <c r="AC337" i="6"/>
  <c r="AC336" i="6"/>
  <c r="AC335" i="6"/>
  <c r="AC334" i="6"/>
  <c r="AC333" i="6"/>
  <c r="AC332" i="6"/>
  <c r="AC331" i="6"/>
  <c r="AC330" i="6"/>
  <c r="AC329" i="6"/>
  <c r="AC328" i="6"/>
  <c r="AC327" i="6"/>
  <c r="AC326" i="6"/>
  <c r="AC325" i="6"/>
  <c r="AC324" i="6"/>
  <c r="AC323" i="6"/>
  <c r="AC322" i="6"/>
  <c r="AC321" i="6"/>
  <c r="AC261" i="6"/>
  <c r="AC260" i="6"/>
  <c r="AC259" i="6"/>
  <c r="AC258" i="6"/>
  <c r="AC257" i="6"/>
  <c r="AC256" i="6"/>
  <c r="AC255" i="6"/>
  <c r="AC254" i="6"/>
  <c r="AC253" i="6"/>
  <c r="AC252" i="6"/>
  <c r="AC251" i="6"/>
  <c r="AC250" i="6"/>
  <c r="AC249" i="6"/>
  <c r="AC248" i="6"/>
  <c r="AC196" i="6"/>
  <c r="AC195" i="6"/>
  <c r="AC194" i="6"/>
  <c r="AC193" i="6"/>
  <c r="AC192" i="6"/>
  <c r="AC191" i="6"/>
  <c r="AC190" i="6"/>
  <c r="AC189" i="6"/>
  <c r="AC188" i="6"/>
  <c r="AC187" i="6"/>
  <c r="AC186" i="6"/>
  <c r="AC185" i="6"/>
  <c r="AC184" i="6"/>
  <c r="AC183" i="6"/>
  <c r="AC182" i="6"/>
  <c r="AC181" i="6"/>
  <c r="AC180" i="6"/>
  <c r="AC355" i="6"/>
  <c r="AC354" i="6"/>
  <c r="AC353" i="6"/>
  <c r="AC352" i="6"/>
  <c r="AC351" i="6"/>
  <c r="AC350" i="6"/>
  <c r="AC349" i="6"/>
  <c r="AC348" i="6"/>
  <c r="AC347" i="6"/>
  <c r="AC346" i="6"/>
  <c r="AC345" i="6"/>
  <c r="AC344" i="6"/>
  <c r="AC343" i="6"/>
  <c r="AC342" i="6"/>
  <c r="AC341" i="6"/>
  <c r="AC340" i="6"/>
  <c r="AC274" i="6"/>
  <c r="AC273" i="6"/>
  <c r="AC272" i="6"/>
  <c r="AC271" i="6"/>
  <c r="AC270" i="6"/>
  <c r="AC269" i="6"/>
  <c r="AC268" i="6"/>
  <c r="AC267" i="6"/>
  <c r="AC266" i="6"/>
  <c r="AC265" i="6"/>
  <c r="AC264" i="6"/>
  <c r="AC263" i="6"/>
  <c r="AC212" i="6"/>
  <c r="AC211" i="6"/>
  <c r="AC210" i="6"/>
  <c r="AC209" i="6"/>
  <c r="AC208" i="6"/>
  <c r="AC207" i="6"/>
  <c r="AC206" i="6"/>
  <c r="AC205" i="6"/>
  <c r="AC204" i="6"/>
  <c r="AC203" i="6"/>
  <c r="AC202" i="6"/>
  <c r="AC201" i="6"/>
  <c r="AC200" i="6"/>
  <c r="AC199" i="6"/>
  <c r="AC198" i="6"/>
  <c r="AC108" i="6"/>
  <c r="AC107" i="6"/>
  <c r="AC106" i="6"/>
  <c r="AC105" i="6"/>
  <c r="AC104" i="6"/>
  <c r="AC103" i="6"/>
  <c r="AC102" i="6"/>
  <c r="AC101" i="6"/>
  <c r="AC100" i="6"/>
  <c r="AC99" i="6"/>
  <c r="AC98" i="6"/>
  <c r="AC82" i="6"/>
  <c r="AC78" i="6"/>
  <c r="AC40" i="6"/>
  <c r="AC39" i="6"/>
  <c r="AC38" i="6"/>
  <c r="AC37" i="6"/>
  <c r="AC36" i="6"/>
  <c r="AC35" i="6"/>
  <c r="AC34" i="6"/>
  <c r="AC33" i="6"/>
  <c r="AC32" i="6"/>
  <c r="AC27" i="6"/>
  <c r="AC178" i="6"/>
  <c r="AC177" i="6"/>
  <c r="AC176" i="6"/>
  <c r="AC175" i="6"/>
  <c r="AC174" i="6"/>
  <c r="AC173" i="6"/>
  <c r="AC172" i="6"/>
  <c r="AC171" i="6"/>
  <c r="AC170" i="6"/>
  <c r="AC169" i="6"/>
  <c r="AC168" i="6"/>
  <c r="AC167" i="6"/>
  <c r="AC166" i="6"/>
  <c r="AC165" i="6"/>
  <c r="AC164" i="6"/>
  <c r="AC163" i="6"/>
  <c r="AC156" i="6"/>
  <c r="AC155" i="6"/>
  <c r="AC154" i="6"/>
  <c r="AC153" i="6"/>
  <c r="AC152" i="6"/>
  <c r="AC151" i="6"/>
  <c r="AC150" i="6"/>
  <c r="AC149" i="6"/>
  <c r="AC148" i="6"/>
  <c r="AC147" i="6"/>
  <c r="AC146" i="6"/>
  <c r="AC145" i="6"/>
  <c r="AC143" i="6"/>
  <c r="AC142" i="6"/>
  <c r="AC141" i="6"/>
  <c r="AC140" i="6"/>
  <c r="AC139" i="6"/>
  <c r="AC138" i="6"/>
  <c r="AC137" i="6"/>
  <c r="AC136" i="6"/>
  <c r="AC135" i="6"/>
  <c r="AC134" i="6"/>
  <c r="AC133" i="6"/>
  <c r="AC132" i="6"/>
  <c r="AC131" i="6"/>
  <c r="AC130" i="6"/>
  <c r="AC129" i="6"/>
  <c r="AC128" i="6"/>
  <c r="AC127" i="6"/>
  <c r="AC125" i="6"/>
  <c r="AC124" i="6"/>
  <c r="AC123" i="6"/>
  <c r="AC122" i="6"/>
  <c r="AC121" i="6"/>
  <c r="AC120" i="6"/>
  <c r="AC119" i="6"/>
  <c r="AC118" i="6"/>
  <c r="AC117" i="6"/>
  <c r="AC116" i="6"/>
  <c r="AC115" i="6"/>
  <c r="AC114" i="6"/>
  <c r="AC113" i="6"/>
  <c r="AC112" i="6"/>
  <c r="AC111" i="6"/>
  <c r="AC110" i="6"/>
  <c r="AC81" i="6"/>
  <c r="AC7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AC30" i="6"/>
  <c r="AC26" i="6"/>
  <c r="AC25" i="6"/>
  <c r="AC24" i="6"/>
  <c r="AC23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AC5" i="6"/>
  <c r="AC4" i="6"/>
  <c r="AC3" i="6"/>
  <c r="AC2" i="6"/>
  <c r="AC80" i="6"/>
  <c r="AC76" i="6"/>
  <c r="AC75" i="6"/>
  <c r="AC74" i="6"/>
  <c r="AC73" i="6"/>
  <c r="AC71" i="6"/>
  <c r="AC70" i="6"/>
  <c r="AC69" i="6"/>
  <c r="AC68" i="6"/>
  <c r="AC67" i="6"/>
  <c r="AC66" i="6"/>
  <c r="AC65" i="6"/>
  <c r="AC64" i="6"/>
  <c r="AC63" i="6"/>
  <c r="AC62" i="6"/>
  <c r="AC61" i="6"/>
  <c r="AC60" i="6"/>
  <c r="AC59" i="6"/>
  <c r="AC58" i="6"/>
  <c r="AC29" i="6"/>
  <c r="AC96" i="6"/>
  <c r="AC95" i="6"/>
  <c r="AC94" i="6"/>
  <c r="AC93" i="6"/>
  <c r="AC92" i="6"/>
  <c r="AC91" i="6"/>
  <c r="AC90" i="6"/>
  <c r="AC89" i="6"/>
  <c r="AC88" i="6"/>
  <c r="AC87" i="6"/>
  <c r="AC86" i="6"/>
  <c r="AC85" i="6"/>
  <c r="AC84" i="6"/>
  <c r="AC79" i="6"/>
  <c r="AC28" i="6"/>
  <c r="AC732" i="6"/>
  <c r="AC728" i="6"/>
  <c r="AC724" i="6"/>
  <c r="AC720" i="6"/>
  <c r="AC716" i="6"/>
  <c r="AC712" i="6"/>
  <c r="AC708" i="6"/>
  <c r="AC704" i="6"/>
  <c r="AC700" i="6"/>
  <c r="AC696" i="6"/>
  <c r="AC692" i="6"/>
  <c r="AC687" i="6"/>
  <c r="AC735" i="6"/>
  <c r="AC731" i="6"/>
  <c r="AC727" i="6"/>
  <c r="AC723" i="6"/>
  <c r="AC719" i="6"/>
  <c r="AC715" i="6"/>
  <c r="AC711" i="6"/>
  <c r="AC707" i="6"/>
  <c r="AC703" i="6"/>
  <c r="AC699" i="6"/>
  <c r="AC695" i="6"/>
  <c r="AC690" i="6"/>
  <c r="AC734" i="6"/>
  <c r="AC730" i="6"/>
  <c r="AC726" i="6"/>
  <c r="AC722" i="6"/>
  <c r="AC718" i="6"/>
  <c r="AC714" i="6"/>
  <c r="AC710" i="6"/>
  <c r="AC706" i="6"/>
  <c r="AC702" i="6"/>
  <c r="AC698" i="6"/>
  <c r="AC694" i="6"/>
  <c r="AC689" i="6"/>
  <c r="AC688" i="6"/>
  <c r="AC733" i="6"/>
  <c r="AC729" i="6"/>
  <c r="AC725" i="6"/>
  <c r="AC721" i="6"/>
  <c r="AC717" i="6"/>
  <c r="AC713" i="6"/>
  <c r="AC709" i="6"/>
  <c r="AC705" i="6"/>
  <c r="AC701" i="6"/>
  <c r="AC697" i="6"/>
  <c r="AC693" i="6"/>
  <c r="AC691" i="6"/>
  <c r="AC671" i="6"/>
  <c r="AC670" i="6"/>
  <c r="AC669" i="6"/>
  <c r="AC668" i="6"/>
  <c r="AC667" i="6"/>
  <c r="AC666" i="6"/>
  <c r="AC665" i="6"/>
  <c r="AC664" i="6"/>
  <c r="AC663" i="6"/>
  <c r="AC662" i="6"/>
  <c r="AC661" i="6"/>
  <c r="A93" i="1"/>
  <c r="H83" i="1"/>
  <c r="A83" i="1"/>
  <c r="O38" i="1"/>
  <c r="A65" i="1"/>
  <c r="H87" i="1"/>
  <c r="A59" i="1"/>
  <c r="H84" i="1"/>
  <c r="A89" i="1"/>
  <c r="O33" i="1"/>
  <c r="O48" i="1"/>
  <c r="H43" i="1"/>
  <c r="A35" i="1"/>
  <c r="H72" i="1"/>
  <c r="H70" i="1"/>
  <c r="A70" i="1"/>
  <c r="O41" i="1"/>
  <c r="A57" i="1"/>
  <c r="A91" i="1"/>
  <c r="H69" i="1"/>
  <c r="A11" i="1"/>
  <c r="H85" i="1"/>
  <c r="A85" i="1"/>
  <c r="H71" i="1"/>
  <c r="H47" i="1"/>
  <c r="H58" i="1"/>
  <c r="A40" i="3"/>
  <c r="O34" i="1"/>
  <c r="H88" i="1"/>
  <c r="A37" i="3"/>
  <c r="H38" i="1"/>
  <c r="H57" i="1"/>
  <c r="H63" i="1"/>
  <c r="A62" i="1"/>
  <c r="O42" i="1"/>
  <c r="A90" i="1"/>
  <c r="A92" i="1"/>
  <c r="O46" i="1"/>
  <c r="A66" i="1"/>
  <c r="A37" i="1"/>
  <c r="H35" i="1"/>
  <c r="A64" i="1"/>
  <c r="H33" i="1"/>
  <c r="H41" i="1"/>
  <c r="A67" i="1"/>
  <c r="A41" i="3"/>
  <c r="H34" i="1"/>
  <c r="O40" i="1"/>
  <c r="H82" i="1"/>
  <c r="A35" i="3"/>
  <c r="H36" i="1"/>
  <c r="A12" i="1"/>
  <c r="A38" i="3"/>
  <c r="H44" i="1"/>
  <c r="H46" i="1"/>
  <c r="H45" i="1"/>
  <c r="H65" i="1"/>
  <c r="H66" i="1"/>
  <c r="H61" i="1"/>
  <c r="A9" i="1"/>
  <c r="A63" i="1"/>
  <c r="A34" i="1"/>
  <c r="A82" i="1"/>
  <c r="H64" i="1"/>
  <c r="A13" i="1"/>
  <c r="H59" i="1"/>
  <c r="H40" i="1"/>
  <c r="O44" i="1"/>
  <c r="H67" i="1"/>
  <c r="A60" i="1"/>
  <c r="A58" i="1"/>
  <c r="A15" i="1"/>
  <c r="A94" i="1"/>
  <c r="A88" i="1"/>
  <c r="A61" i="1"/>
  <c r="A33" i="1"/>
  <c r="A38" i="1"/>
  <c r="H39" i="1"/>
  <c r="H62" i="1"/>
  <c r="O36" i="1"/>
  <c r="O47" i="1"/>
  <c r="A39" i="3"/>
  <c r="A39" i="1"/>
  <c r="A68" i="1"/>
  <c r="A86" i="1"/>
  <c r="A87" i="1"/>
  <c r="H68" i="1"/>
  <c r="O39" i="1"/>
  <c r="A69" i="1"/>
  <c r="A36" i="3"/>
  <c r="O35" i="1"/>
  <c r="H86" i="1"/>
  <c r="A10" i="1"/>
  <c r="A41" i="1"/>
  <c r="A8" i="1"/>
  <c r="A14" i="1"/>
  <c r="A34" i="3"/>
  <c r="A36" i="1"/>
  <c r="H37" i="1"/>
  <c r="H48" i="1"/>
  <c r="H42" i="1"/>
  <c r="O45" i="1"/>
  <c r="H60" i="1"/>
  <c r="O43" i="1"/>
  <c r="A40" i="1"/>
  <c r="A84" i="1"/>
  <c r="O37" i="1"/>
  <c r="A48" i="1" l="1"/>
  <c r="C48" i="1" s="1"/>
  <c r="A42" i="1"/>
  <c r="C42" i="1" s="1"/>
  <c r="A45" i="1"/>
  <c r="C45" i="1" s="1"/>
  <c r="A46" i="3"/>
  <c r="C46" i="3" s="1"/>
  <c r="A47" i="1"/>
  <c r="C47" i="1" s="1"/>
  <c r="A43" i="3"/>
  <c r="C43" i="3" s="1"/>
  <c r="A43" i="1"/>
  <c r="C43" i="1" s="1"/>
  <c r="A44" i="3"/>
  <c r="C44" i="3" s="1"/>
  <c r="A48" i="3"/>
  <c r="C48" i="3" s="1"/>
  <c r="A42" i="3"/>
  <c r="C42" i="3" s="1"/>
  <c r="A44" i="1"/>
  <c r="C44" i="1" s="1"/>
  <c r="A45" i="3"/>
  <c r="C45" i="3" s="1"/>
  <c r="A46" i="1"/>
  <c r="C46" i="1" s="1"/>
  <c r="A47" i="3"/>
  <c r="C47" i="3" s="1"/>
  <c r="H93" i="1"/>
  <c r="J93" i="1" s="1"/>
  <c r="H92" i="1"/>
  <c r="J92" i="1" s="1"/>
  <c r="H95" i="1"/>
  <c r="J95" i="1" s="1"/>
  <c r="H94" i="1"/>
  <c r="J94" i="1" s="1"/>
  <c r="H97" i="1"/>
  <c r="J97" i="1" s="1"/>
  <c r="H91" i="1"/>
  <c r="J91" i="1" s="1"/>
  <c r="H90" i="1"/>
  <c r="J90" i="1" s="1"/>
  <c r="H89" i="1"/>
  <c r="J89" i="1" s="1"/>
  <c r="H96" i="1"/>
  <c r="J96" i="1" s="1"/>
  <c r="A71" i="1"/>
  <c r="C71" i="1" s="1"/>
  <c r="F71" i="1" s="1" a="1"/>
  <c r="F71" i="1" s="1"/>
  <c r="F95" i="8" a="1"/>
  <c r="F95" i="8" s="1"/>
  <c r="D95" i="8" a="1"/>
  <c r="D95" i="8" s="1"/>
  <c r="G95" i="8" a="1"/>
  <c r="G95" i="8" s="1"/>
  <c r="B95" i="8" a="1"/>
  <c r="B95" i="8" s="1"/>
  <c r="E95" i="8" a="1"/>
  <c r="E95" i="8" s="1"/>
  <c r="G71" i="8" a="1"/>
  <c r="G71" i="8" s="1"/>
  <c r="E71" i="8" a="1"/>
  <c r="E71" i="8" s="1"/>
  <c r="F71" i="8" a="1"/>
  <c r="F71" i="8" s="1"/>
  <c r="B71" i="8" a="1"/>
  <c r="B71" i="8" s="1"/>
  <c r="D71" i="8" a="1"/>
  <c r="D71" i="8" s="1"/>
  <c r="D96" i="8" a="1"/>
  <c r="D96" i="8" s="1"/>
  <c r="G96" i="8" a="1"/>
  <c r="G96" i="8" s="1"/>
  <c r="E96" i="8" a="1"/>
  <c r="E96" i="8" s="1"/>
  <c r="B96" i="8" a="1"/>
  <c r="B96" i="8" s="1"/>
  <c r="F96" i="8" a="1"/>
  <c r="F96" i="8" s="1"/>
  <c r="B96" i="1" a="1"/>
  <c r="B96" i="1" s="1"/>
  <c r="F96" i="1" a="1"/>
  <c r="F96" i="1" s="1"/>
  <c r="E96" i="1" a="1"/>
  <c r="E96" i="1" s="1"/>
  <c r="D96" i="1" a="1"/>
  <c r="D96" i="1" s="1"/>
  <c r="G96" i="1" a="1"/>
  <c r="G96" i="1" s="1"/>
  <c r="B97" i="8" a="1"/>
  <c r="B97" i="8" s="1"/>
  <c r="F97" i="8" a="1"/>
  <c r="F97" i="8" s="1"/>
  <c r="D97" i="8" a="1"/>
  <c r="D97" i="8" s="1"/>
  <c r="G97" i="8" a="1"/>
  <c r="G97" i="8" s="1"/>
  <c r="E97" i="8" a="1"/>
  <c r="E97" i="8" s="1"/>
  <c r="F72" i="8" a="1"/>
  <c r="F72" i="8" s="1"/>
  <c r="G72" i="8" a="1"/>
  <c r="G72" i="8" s="1"/>
  <c r="B72" i="8" a="1"/>
  <c r="B72" i="8" s="1"/>
  <c r="D72" i="8" a="1"/>
  <c r="D72" i="8" s="1"/>
  <c r="E72" i="8" a="1"/>
  <c r="E72" i="8" s="1"/>
  <c r="E97" i="1" a="1"/>
  <c r="E97" i="1" s="1"/>
  <c r="F97" i="1" a="1"/>
  <c r="F97" i="1" s="1"/>
  <c r="G97" i="1" a="1"/>
  <c r="G97" i="1" s="1"/>
  <c r="D97" i="1" a="1"/>
  <c r="D97" i="1" s="1"/>
  <c r="B97" i="1" a="1"/>
  <c r="B97" i="1" s="1"/>
  <c r="E72" i="1" a="1"/>
  <c r="E72" i="1" s="1"/>
  <c r="B72" i="1" a="1"/>
  <c r="B72" i="1" s="1"/>
  <c r="D72" i="1" a="1"/>
  <c r="D72" i="1" s="1"/>
  <c r="F72" i="1" a="1"/>
  <c r="F72" i="1" s="1"/>
  <c r="G72" i="1" a="1"/>
  <c r="G72" i="1" s="1"/>
  <c r="A20" i="1"/>
  <c r="C20" i="1" s="1" a="1"/>
  <c r="C20" i="1" s="1"/>
  <c r="B20" i="1" s="1" a="1"/>
  <c r="B20" i="1" s="1"/>
  <c r="A16" i="1"/>
  <c r="C16" i="1" s="1" a="1"/>
  <c r="C16" i="1" s="1"/>
  <c r="B16" i="1" s="1" a="1"/>
  <c r="B16" i="1" s="1"/>
  <c r="A19" i="1"/>
  <c r="C19" i="1" s="1" a="1"/>
  <c r="C19" i="1" s="1"/>
  <c r="B19" i="1" s="1" a="1"/>
  <c r="B19" i="1" s="1"/>
  <c r="A23" i="1"/>
  <c r="C23" i="1" s="1" a="1"/>
  <c r="C23" i="1" s="1"/>
  <c r="B23" i="1" s="1" a="1"/>
  <c r="B23" i="1" s="1"/>
  <c r="A22" i="1"/>
  <c r="C22" i="1" s="1" a="1"/>
  <c r="C22" i="1" s="1"/>
  <c r="B22" i="1" s="1" a="1"/>
  <c r="B22" i="1" s="1"/>
  <c r="A18" i="1"/>
  <c r="C18" i="1" s="1" a="1"/>
  <c r="C18" i="1" s="1"/>
  <c r="B18" i="1" s="1" a="1"/>
  <c r="B18" i="1" s="1"/>
  <c r="A21" i="1"/>
  <c r="C21" i="1" s="1" a="1"/>
  <c r="C21" i="1" s="1"/>
  <c r="B21" i="1" s="1" a="1"/>
  <c r="B21" i="1" s="1"/>
  <c r="A17" i="1"/>
  <c r="C17" i="1" s="1" a="1"/>
  <c r="C17" i="1" s="1"/>
  <c r="B17" i="1" s="1" a="1"/>
  <c r="B17" i="1" s="1"/>
  <c r="Q36" i="1"/>
  <c r="Q34" i="1"/>
  <c r="J35" i="1"/>
  <c r="J34" i="1"/>
  <c r="J83" i="1"/>
  <c r="C62" i="1"/>
  <c r="J67" i="1"/>
  <c r="J70" i="1"/>
  <c r="C82" i="1"/>
  <c r="J60" i="1"/>
  <c r="J37" i="1"/>
  <c r="Q33" i="1"/>
  <c r="J69" i="1"/>
  <c r="J86" i="1"/>
  <c r="C34" i="1"/>
  <c r="J38" i="1"/>
  <c r="C35" i="1"/>
  <c r="C58" i="1"/>
  <c r="J68" i="1"/>
  <c r="J42" i="1"/>
  <c r="C91" i="1"/>
  <c r="J85" i="1"/>
  <c r="Q38" i="1"/>
  <c r="J84" i="1"/>
  <c r="C41" i="3"/>
  <c r="Q37" i="1"/>
  <c r="J48" i="1"/>
  <c r="C40" i="1"/>
  <c r="C38" i="1"/>
  <c r="J59" i="1"/>
  <c r="C41" i="1"/>
  <c r="Q43" i="1"/>
  <c r="C60" i="1"/>
  <c r="J44" i="1"/>
  <c r="Q40" i="1"/>
  <c r="C70" i="1"/>
  <c r="J36" i="1"/>
  <c r="C57" i="1"/>
  <c r="C85" i="1"/>
  <c r="C94" i="1"/>
  <c r="C38" i="3"/>
  <c r="C40" i="3"/>
  <c r="J40" i="1"/>
  <c r="C39" i="3"/>
  <c r="C13" i="1" a="1"/>
  <c r="J63" i="1"/>
  <c r="J64" i="1"/>
  <c r="J33" i="1"/>
  <c r="C39" i="1"/>
  <c r="C65" i="1"/>
  <c r="J47" i="1"/>
  <c r="C61" i="1"/>
  <c r="C88" i="1"/>
  <c r="Q46" i="1"/>
  <c r="C87" i="1"/>
  <c r="Q42" i="1"/>
  <c r="C11" i="1" a="1"/>
  <c r="C36" i="1"/>
  <c r="J62" i="1"/>
  <c r="Q48" i="1"/>
  <c r="C14" i="1" a="1"/>
  <c r="C64" i="1"/>
  <c r="J39" i="1"/>
  <c r="C37" i="3"/>
  <c r="J45" i="1"/>
  <c r="C9" i="1" a="1"/>
  <c r="J72" i="1"/>
  <c r="C93" i="1"/>
  <c r="J58" i="1"/>
  <c r="Q35" i="1"/>
  <c r="C92" i="1"/>
  <c r="C10" i="1" a="1"/>
  <c r="C84" i="1"/>
  <c r="J46" i="1"/>
  <c r="J87" i="1"/>
  <c r="C34" i="3"/>
  <c r="C69" i="1"/>
  <c r="Q44" i="1"/>
  <c r="J88" i="1"/>
  <c r="C12" i="1" a="1"/>
  <c r="J66" i="1"/>
  <c r="A95" i="1"/>
  <c r="C68" i="1"/>
  <c r="C86" i="1"/>
  <c r="J65" i="1"/>
  <c r="C63" i="1"/>
  <c r="C66" i="1"/>
  <c r="C67" i="1"/>
  <c r="C35" i="3"/>
  <c r="C59" i="1"/>
  <c r="J71" i="1"/>
  <c r="C83" i="1"/>
  <c r="C15" i="1" a="1"/>
  <c r="C89" i="1"/>
  <c r="C33" i="1"/>
  <c r="C90" i="1"/>
  <c r="Q47" i="1"/>
  <c r="J43" i="1"/>
  <c r="Q41" i="1"/>
  <c r="J61" i="1"/>
  <c r="J82" i="1"/>
  <c r="J57" i="1"/>
  <c r="C37" i="1"/>
  <c r="C36" i="3"/>
  <c r="Q45" i="1"/>
  <c r="C8" i="1" a="1"/>
  <c r="Q39" i="1"/>
  <c r="J41" i="1"/>
  <c r="B86" i="1" l="1" a="1"/>
  <c r="B86" i="1" s="1"/>
  <c r="F86" i="1" a="1"/>
  <c r="F86" i="1" s="1"/>
  <c r="E86" i="1" a="1"/>
  <c r="E86" i="1" s="1"/>
  <c r="G86" i="1" a="1"/>
  <c r="G86" i="1" s="1"/>
  <c r="D86" i="1" a="1"/>
  <c r="D86" i="1" s="1"/>
  <c r="I33" i="1" a="1"/>
  <c r="I33" i="1" s="1"/>
  <c r="M33" i="1" a="1"/>
  <c r="M33" i="1" s="1"/>
  <c r="L33" i="1" a="1"/>
  <c r="L33" i="1" s="1"/>
  <c r="N33" i="1" a="1"/>
  <c r="N33" i="1" s="1"/>
  <c r="K33" i="1" a="1"/>
  <c r="K33" i="1" s="1"/>
  <c r="D58" i="1" a="1"/>
  <c r="D58" i="1" s="1"/>
  <c r="E58" i="1" a="1"/>
  <c r="E58" i="1" s="1"/>
  <c r="F58" i="1" a="1"/>
  <c r="F58" i="1" s="1"/>
  <c r="G58" i="1" a="1"/>
  <c r="G58" i="1" s="1"/>
  <c r="B58" i="1" a="1"/>
  <c r="B58" i="1" s="1"/>
  <c r="U40" i="1" a="1"/>
  <c r="U40" i="1" s="1"/>
  <c r="T40" i="1" a="1"/>
  <c r="T40" i="1" s="1"/>
  <c r="P40" i="1" a="1"/>
  <c r="P40" i="1" s="1"/>
  <c r="R40" i="1" a="1"/>
  <c r="R40" i="1" s="1"/>
  <c r="S40" i="1" a="1"/>
  <c r="S40" i="1" s="1"/>
  <c r="M58" i="1" a="1"/>
  <c r="M58" i="1" s="1"/>
  <c r="K58" i="1" a="1"/>
  <c r="K58" i="1" s="1"/>
  <c r="N58" i="1" a="1"/>
  <c r="N58" i="1" s="1"/>
  <c r="I58" i="1" a="1"/>
  <c r="I58" i="1" s="1"/>
  <c r="L58" i="1" a="1"/>
  <c r="L58" i="1" s="1"/>
  <c r="E39" i="3" a="1"/>
  <c r="E39" i="3" s="1"/>
  <c r="G39" i="3" a="1"/>
  <c r="G39" i="3" s="1"/>
  <c r="D39" i="3" a="1"/>
  <c r="D39" i="3" s="1"/>
  <c r="F39" i="3" a="1"/>
  <c r="F39" i="3" s="1"/>
  <c r="B39" i="3" a="1"/>
  <c r="B39" i="3" s="1"/>
  <c r="S37" i="1" a="1"/>
  <c r="S37" i="1" s="1"/>
  <c r="R37" i="1" a="1"/>
  <c r="R37" i="1" s="1"/>
  <c r="P37" i="1" a="1"/>
  <c r="P37" i="1" s="1"/>
  <c r="U37" i="1" a="1"/>
  <c r="U37" i="1" s="1"/>
  <c r="T37" i="1" a="1"/>
  <c r="T37" i="1" s="1"/>
  <c r="F93" i="1" a="1"/>
  <c r="F93" i="1" s="1"/>
  <c r="B93" i="1" a="1"/>
  <c r="B93" i="1" s="1"/>
  <c r="D93" i="1" a="1"/>
  <c r="D93" i="1" s="1"/>
  <c r="G93" i="1" a="1"/>
  <c r="G93" i="1" s="1"/>
  <c r="E93" i="1" a="1"/>
  <c r="E93" i="1" s="1"/>
  <c r="I36" i="1" a="1"/>
  <c r="I36" i="1" s="1"/>
  <c r="L36" i="1" a="1"/>
  <c r="L36" i="1" s="1"/>
  <c r="K36" i="1" a="1"/>
  <c r="K36" i="1" s="1"/>
  <c r="M36" i="1" a="1"/>
  <c r="M36" i="1" s="1"/>
  <c r="N36" i="1" a="1"/>
  <c r="N36" i="1" s="1"/>
  <c r="B61" i="1" a="1"/>
  <c r="B61" i="1" s="1"/>
  <c r="E61" i="1" a="1"/>
  <c r="E61" i="1" s="1"/>
  <c r="F61" i="1" a="1"/>
  <c r="F61" i="1" s="1"/>
  <c r="D61" i="1" a="1"/>
  <c r="D61" i="1" s="1"/>
  <c r="G61" i="1" a="1"/>
  <c r="G61" i="1" s="1"/>
  <c r="T42" i="1" a="1"/>
  <c r="T42" i="1" s="1"/>
  <c r="S42" i="1" a="1"/>
  <c r="S42" i="1" s="1"/>
  <c r="P42" i="1" a="1"/>
  <c r="P42" i="1" s="1"/>
  <c r="R42" i="1" a="1"/>
  <c r="R42" i="1" s="1"/>
  <c r="U42" i="1" a="1"/>
  <c r="U42" i="1" s="1"/>
  <c r="K60" i="1" a="1"/>
  <c r="K60" i="1" s="1"/>
  <c r="I60" i="1" a="1"/>
  <c r="I60" i="1" s="1"/>
  <c r="N60" i="1" a="1"/>
  <c r="N60" i="1" s="1"/>
  <c r="L60" i="1" a="1"/>
  <c r="L60" i="1" s="1"/>
  <c r="M60" i="1" a="1"/>
  <c r="M60" i="1" s="1"/>
  <c r="E38" i="1" a="1"/>
  <c r="E38" i="1" s="1"/>
  <c r="G38" i="1" a="1"/>
  <c r="G38" i="1" s="1"/>
  <c r="B38" i="1" a="1"/>
  <c r="B38" i="1" s="1"/>
  <c r="D38" i="1" a="1"/>
  <c r="D38" i="1" s="1"/>
  <c r="F38" i="1" a="1"/>
  <c r="F38" i="1" s="1"/>
  <c r="T41" i="1" a="1"/>
  <c r="T41" i="1" s="1"/>
  <c r="U41" i="1" a="1"/>
  <c r="U41" i="1" s="1"/>
  <c r="P41" i="1" a="1"/>
  <c r="P41" i="1" s="1"/>
  <c r="R41" i="1" a="1"/>
  <c r="R41" i="1" s="1"/>
  <c r="S41" i="1" a="1"/>
  <c r="S41" i="1" s="1"/>
  <c r="E37" i="1" a="1"/>
  <c r="E37" i="1" s="1"/>
  <c r="G37" i="1" a="1"/>
  <c r="G37" i="1" s="1"/>
  <c r="F37" i="1" a="1"/>
  <c r="F37" i="1" s="1"/>
  <c r="D37" i="1" a="1"/>
  <c r="D37" i="1" s="1"/>
  <c r="B37" i="1" a="1"/>
  <c r="B37" i="1" s="1"/>
  <c r="I87" i="1" a="1"/>
  <c r="I87" i="1" s="1"/>
  <c r="L87" i="1" a="1"/>
  <c r="L87" i="1" s="1"/>
  <c r="N87" i="1" a="1"/>
  <c r="N87" i="1" s="1"/>
  <c r="M87" i="1" a="1"/>
  <c r="M87" i="1" s="1"/>
  <c r="K87" i="1" a="1"/>
  <c r="K87" i="1" s="1"/>
  <c r="F33" i="1" a="1"/>
  <c r="F33" i="1" s="1"/>
  <c r="G33" i="1" a="1"/>
  <c r="G33" i="1" s="1"/>
  <c r="B33" i="1" a="1"/>
  <c r="B33" i="1" s="1"/>
  <c r="E33" i="1" a="1"/>
  <c r="E33" i="1" s="1"/>
  <c r="D33" i="1" a="1"/>
  <c r="D33" i="1" s="1"/>
  <c r="E90" i="1" a="1"/>
  <c r="E90" i="1" s="1"/>
  <c r="G90" i="1" a="1"/>
  <c r="G90" i="1" s="1"/>
  <c r="D90" i="1" a="1"/>
  <c r="D90" i="1" s="1"/>
  <c r="B90" i="1" a="1"/>
  <c r="B90" i="1" s="1"/>
  <c r="F90" i="1" a="1"/>
  <c r="F90" i="1" s="1"/>
  <c r="L37" i="1" a="1"/>
  <c r="L37" i="1" s="1"/>
  <c r="N37" i="1" a="1"/>
  <c r="N37" i="1" s="1"/>
  <c r="K37" i="1" a="1"/>
  <c r="K37" i="1" s="1"/>
  <c r="I37" i="1" a="1"/>
  <c r="I37" i="1" s="1"/>
  <c r="M37" i="1" a="1"/>
  <c r="M37" i="1" s="1"/>
  <c r="D64" i="1" a="1"/>
  <c r="D64" i="1" s="1"/>
  <c r="E64" i="1" a="1"/>
  <c r="E64" i="1" s="1"/>
  <c r="G64" i="1" a="1"/>
  <c r="G64" i="1" s="1"/>
  <c r="F64" i="1" a="1"/>
  <c r="F64" i="1" s="1"/>
  <c r="B64" i="1" a="1"/>
  <c r="B64" i="1" s="1"/>
  <c r="I57" i="1" a="1"/>
  <c r="I57" i="1" s="1"/>
  <c r="N57" i="1" a="1"/>
  <c r="N57" i="1" s="1"/>
  <c r="K57" i="1" a="1"/>
  <c r="K57" i="1" s="1"/>
  <c r="M57" i="1" a="1"/>
  <c r="M57" i="1" s="1"/>
  <c r="L57" i="1" a="1"/>
  <c r="L57" i="1" s="1"/>
  <c r="E91" i="1" a="1"/>
  <c r="E91" i="1" s="1"/>
  <c r="B91" i="1" a="1"/>
  <c r="B91" i="1" s="1"/>
  <c r="G91" i="1" a="1"/>
  <c r="G91" i="1" s="1"/>
  <c r="D91" i="1" a="1"/>
  <c r="D91" i="1" s="1"/>
  <c r="F91" i="1" a="1"/>
  <c r="F91" i="1" s="1"/>
  <c r="L68" i="1" a="1"/>
  <c r="L68" i="1" s="1"/>
  <c r="M68" i="1" a="1"/>
  <c r="M68" i="1" s="1"/>
  <c r="K68" i="1" a="1"/>
  <c r="K68" i="1" s="1"/>
  <c r="I68" i="1" a="1"/>
  <c r="I68" i="1" s="1"/>
  <c r="N68" i="1" a="1"/>
  <c r="N68" i="1" s="1"/>
  <c r="E57" i="1" a="1"/>
  <c r="E57" i="1" s="1"/>
  <c r="F57" i="1" a="1"/>
  <c r="F57" i="1" s="1"/>
  <c r="B57" i="1" a="1"/>
  <c r="B57" i="1" s="1"/>
  <c r="D57" i="1" a="1"/>
  <c r="D57" i="1" s="1"/>
  <c r="G57" i="1" a="1"/>
  <c r="G57" i="1" s="1"/>
  <c r="B83" i="1" a="1"/>
  <c r="B83" i="1" s="1"/>
  <c r="G83" i="1" a="1"/>
  <c r="G83" i="1" s="1"/>
  <c r="E83" i="1" a="1"/>
  <c r="E83" i="1" s="1"/>
  <c r="D83" i="1" a="1"/>
  <c r="D83" i="1" s="1"/>
  <c r="F83" i="1" a="1"/>
  <c r="F83" i="1" s="1"/>
  <c r="M44" i="1" a="1"/>
  <c r="M44" i="1" s="1"/>
  <c r="N44" i="1" a="1"/>
  <c r="N44" i="1" s="1"/>
  <c r="K44" i="1" a="1"/>
  <c r="K44" i="1" s="1"/>
  <c r="L44" i="1" a="1"/>
  <c r="L44" i="1" s="1"/>
  <c r="I44" i="1" a="1"/>
  <c r="I44" i="1" s="1"/>
  <c r="M85" i="1" a="1"/>
  <c r="M85" i="1" s="1"/>
  <c r="K85" i="1" a="1"/>
  <c r="K85" i="1" s="1"/>
  <c r="L85" i="1" a="1"/>
  <c r="L85" i="1" s="1"/>
  <c r="I85" i="1" a="1"/>
  <c r="I85" i="1" s="1"/>
  <c r="N85" i="1" a="1"/>
  <c r="N85" i="1" s="1"/>
  <c r="G62" i="1" a="1"/>
  <c r="G62" i="1" s="1"/>
  <c r="F62" i="1" a="1"/>
  <c r="F62" i="1" s="1"/>
  <c r="E62" i="1" a="1"/>
  <c r="E62" i="1" s="1"/>
  <c r="D62" i="1" a="1"/>
  <c r="D62" i="1" s="1"/>
  <c r="B62" i="1" a="1"/>
  <c r="B62" i="1" s="1"/>
  <c r="R36" i="1" a="1"/>
  <c r="R36" i="1" s="1"/>
  <c r="S36" i="1" a="1"/>
  <c r="S36" i="1" s="1"/>
  <c r="P36" i="1" a="1"/>
  <c r="P36" i="1" s="1"/>
  <c r="U36" i="1" a="1"/>
  <c r="U36" i="1" s="1"/>
  <c r="T36" i="1" a="1"/>
  <c r="T36" i="1" s="1"/>
  <c r="M62" i="1" a="1"/>
  <c r="M62" i="1" s="1"/>
  <c r="K62" i="1" a="1"/>
  <c r="K62" i="1" s="1"/>
  <c r="N62" i="1" a="1"/>
  <c r="N62" i="1" s="1"/>
  <c r="I62" i="1" a="1"/>
  <c r="I62" i="1" s="1"/>
  <c r="L62" i="1" a="1"/>
  <c r="L62" i="1" s="1"/>
  <c r="D38" i="3" a="1"/>
  <c r="D38" i="3" s="1"/>
  <c r="E38" i="3" a="1"/>
  <c r="E38" i="3" s="1"/>
  <c r="G38" i="3" a="1"/>
  <c r="G38" i="3" s="1"/>
  <c r="F38" i="3" a="1"/>
  <c r="F38" i="3" s="1"/>
  <c r="B38" i="3" a="1"/>
  <c r="B38" i="3" s="1"/>
  <c r="I64" i="1" a="1"/>
  <c r="I64" i="1" s="1"/>
  <c r="L64" i="1" a="1"/>
  <c r="L64" i="1" s="1"/>
  <c r="K64" i="1" a="1"/>
  <c r="K64" i="1" s="1"/>
  <c r="M64" i="1" a="1"/>
  <c r="M64" i="1" s="1"/>
  <c r="N64" i="1" a="1"/>
  <c r="N64" i="1" s="1"/>
  <c r="K34" i="1" a="1"/>
  <c r="K34" i="1" s="1"/>
  <c r="M34" i="1" a="1"/>
  <c r="M34" i="1" s="1"/>
  <c r="I34" i="1" a="1"/>
  <c r="I34" i="1" s="1"/>
  <c r="L34" i="1" a="1"/>
  <c r="L34" i="1" s="1"/>
  <c r="N34" i="1" a="1"/>
  <c r="N34" i="1" s="1"/>
  <c r="L83" i="1" a="1"/>
  <c r="L83" i="1" s="1"/>
  <c r="N83" i="1" a="1"/>
  <c r="N83" i="1" s="1"/>
  <c r="M83" i="1" a="1"/>
  <c r="M83" i="1" s="1"/>
  <c r="K83" i="1" a="1"/>
  <c r="K83" i="1" s="1"/>
  <c r="I83" i="1" a="1"/>
  <c r="I83" i="1" s="1"/>
  <c r="F59" i="1" a="1"/>
  <c r="F59" i="1" s="1"/>
  <c r="E59" i="1" a="1"/>
  <c r="E59" i="1" s="1"/>
  <c r="G59" i="1" a="1"/>
  <c r="G59" i="1" s="1"/>
  <c r="D59" i="1" a="1"/>
  <c r="D59" i="1" s="1"/>
  <c r="B59" i="1" a="1"/>
  <c r="B59" i="1" s="1"/>
  <c r="U39" i="1" a="1"/>
  <c r="U39" i="1" s="1"/>
  <c r="S39" i="1" a="1"/>
  <c r="S39" i="1" s="1"/>
  <c r="R39" i="1" a="1"/>
  <c r="R39" i="1" s="1"/>
  <c r="P39" i="1" a="1"/>
  <c r="P39" i="1" s="1"/>
  <c r="T39" i="1" a="1"/>
  <c r="T39" i="1" s="1"/>
  <c r="K61" i="1" a="1"/>
  <c r="K61" i="1" s="1"/>
  <c r="L61" i="1" a="1"/>
  <c r="L61" i="1" s="1"/>
  <c r="M61" i="1" a="1"/>
  <c r="M61" i="1" s="1"/>
  <c r="N61" i="1" a="1"/>
  <c r="N61" i="1" s="1"/>
  <c r="I61" i="1" a="1"/>
  <c r="I61" i="1" s="1"/>
  <c r="B35" i="1" a="1"/>
  <c r="B35" i="1" s="1"/>
  <c r="F35" i="1" a="1"/>
  <c r="F35" i="1" s="1"/>
  <c r="D35" i="1" a="1"/>
  <c r="D35" i="1" s="1"/>
  <c r="E35" i="1" a="1"/>
  <c r="E35" i="1" s="1"/>
  <c r="G35" i="1" a="1"/>
  <c r="G35" i="1" s="1"/>
  <c r="I66" i="1" a="1"/>
  <c r="I66" i="1" s="1"/>
  <c r="L66" i="1" a="1"/>
  <c r="L66" i="1" s="1"/>
  <c r="M66" i="1" a="1"/>
  <c r="M66" i="1" s="1"/>
  <c r="K66" i="1" a="1"/>
  <c r="K66" i="1" s="1"/>
  <c r="N66" i="1" a="1"/>
  <c r="N66" i="1" s="1"/>
  <c r="D40" i="1" a="1"/>
  <c r="D40" i="1" s="1"/>
  <c r="F40" i="1" a="1"/>
  <c r="F40" i="1" s="1"/>
  <c r="G40" i="1" a="1"/>
  <c r="G40" i="1" s="1"/>
  <c r="E40" i="1" a="1"/>
  <c r="E40" i="1" s="1"/>
  <c r="B40" i="1" a="1"/>
  <c r="B40" i="1" s="1"/>
  <c r="N88" i="1" a="1"/>
  <c r="N88" i="1" s="1"/>
  <c r="K88" i="1" a="1"/>
  <c r="K88" i="1" s="1"/>
  <c r="M88" i="1" a="1"/>
  <c r="M88" i="1" s="1"/>
  <c r="I88" i="1" a="1"/>
  <c r="I88" i="1" s="1"/>
  <c r="L88" i="1" a="1"/>
  <c r="L88" i="1" s="1"/>
  <c r="B41" i="1" a="1"/>
  <c r="B41" i="1" s="1"/>
  <c r="F41" i="1" a="1"/>
  <c r="F41" i="1" s="1"/>
  <c r="D41" i="1" a="1"/>
  <c r="D41" i="1" s="1"/>
  <c r="G41" i="1" a="1"/>
  <c r="G41" i="1" s="1"/>
  <c r="E41" i="1" a="1"/>
  <c r="E41" i="1" s="1"/>
  <c r="N41" i="1" a="1"/>
  <c r="N41" i="1" s="1"/>
  <c r="L41" i="1" a="1"/>
  <c r="L41" i="1" s="1"/>
  <c r="I41" i="1" a="1"/>
  <c r="I41" i="1" s="1"/>
  <c r="M41" i="1" a="1"/>
  <c r="M41" i="1" s="1"/>
  <c r="K41" i="1" a="1"/>
  <c r="K41" i="1" s="1"/>
  <c r="K82" i="1" a="1"/>
  <c r="K82" i="1" s="1"/>
  <c r="L82" i="1" a="1"/>
  <c r="L82" i="1" s="1"/>
  <c r="I82" i="1" a="1"/>
  <c r="I82" i="1" s="1"/>
  <c r="N82" i="1" a="1"/>
  <c r="N82" i="1" s="1"/>
  <c r="M82" i="1" a="1"/>
  <c r="M82" i="1" s="1"/>
  <c r="E65" i="1" a="1"/>
  <c r="E65" i="1" s="1"/>
  <c r="B65" i="1" a="1"/>
  <c r="B65" i="1" s="1"/>
  <c r="G65" i="1" a="1"/>
  <c r="G65" i="1" s="1"/>
  <c r="D65" i="1" a="1"/>
  <c r="D65" i="1" s="1"/>
  <c r="F65" i="1" a="1"/>
  <c r="F65" i="1" s="1"/>
  <c r="N71" i="1" a="1"/>
  <c r="N71" i="1" s="1"/>
  <c r="L71" i="1" a="1"/>
  <c r="L71" i="1" s="1"/>
  <c r="M71" i="1" a="1"/>
  <c r="M71" i="1" s="1"/>
  <c r="K71" i="1" a="1"/>
  <c r="K71" i="1" s="1"/>
  <c r="I71" i="1" a="1"/>
  <c r="I71" i="1" s="1"/>
  <c r="K42" i="1" a="1"/>
  <c r="K42" i="1" s="1"/>
  <c r="I42" i="1" a="1"/>
  <c r="I42" i="1" s="1"/>
  <c r="N42" i="1" a="1"/>
  <c r="N42" i="1" s="1"/>
  <c r="L42" i="1" a="1"/>
  <c r="L42" i="1" s="1"/>
  <c r="M42" i="1" a="1"/>
  <c r="M42" i="1" s="1"/>
  <c r="B36" i="3" a="1"/>
  <c r="B36" i="3" s="1"/>
  <c r="F36" i="3" a="1"/>
  <c r="F36" i="3" s="1"/>
  <c r="D36" i="3" a="1"/>
  <c r="D36" i="3" s="1"/>
  <c r="E36" i="3" a="1"/>
  <c r="E36" i="3" s="1"/>
  <c r="G36" i="3" a="1"/>
  <c r="G36" i="3" s="1"/>
  <c r="R33" i="1" a="1"/>
  <c r="R33" i="1" s="1"/>
  <c r="U33" i="1" a="1"/>
  <c r="U33" i="1" s="1"/>
  <c r="S33" i="1" a="1"/>
  <c r="S33" i="1" s="1"/>
  <c r="P33" i="1" a="1"/>
  <c r="P33" i="1" s="1"/>
  <c r="T33" i="1" a="1"/>
  <c r="T33" i="1" s="1"/>
  <c r="G88" i="1" a="1"/>
  <c r="G88" i="1" s="1"/>
  <c r="F88" i="1" a="1"/>
  <c r="F88" i="1" s="1"/>
  <c r="B88" i="1" a="1"/>
  <c r="B88" i="1" s="1"/>
  <c r="E88" i="1" a="1"/>
  <c r="E88" i="1" s="1"/>
  <c r="D88" i="1" a="1"/>
  <c r="D88" i="1" s="1"/>
  <c r="K45" i="1" a="1"/>
  <c r="K45" i="1" s="1"/>
  <c r="M45" i="1" a="1"/>
  <c r="M45" i="1" s="1"/>
  <c r="I45" i="1" a="1"/>
  <c r="I45" i="1" s="1"/>
  <c r="N45" i="1" a="1"/>
  <c r="N45" i="1" s="1"/>
  <c r="L45" i="1" a="1"/>
  <c r="L45" i="1" s="1"/>
  <c r="E66" i="1" a="1"/>
  <c r="E66" i="1" s="1"/>
  <c r="B66" i="1" a="1"/>
  <c r="B66" i="1" s="1"/>
  <c r="F66" i="1" a="1"/>
  <c r="F66" i="1" s="1"/>
  <c r="G66" i="1" a="1"/>
  <c r="G66" i="1" s="1"/>
  <c r="D66" i="1" a="1"/>
  <c r="D66" i="1" s="1"/>
  <c r="P46" i="1" a="1"/>
  <c r="P46" i="1" s="1"/>
  <c r="S46" i="1" a="1"/>
  <c r="S46" i="1" s="1"/>
  <c r="T46" i="1" a="1"/>
  <c r="T46" i="1" s="1"/>
  <c r="R46" i="1" a="1"/>
  <c r="R46" i="1" s="1"/>
  <c r="U46" i="1" a="1"/>
  <c r="U46" i="1" s="1"/>
  <c r="I69" i="1" a="1"/>
  <c r="I69" i="1" s="1"/>
  <c r="K69" i="1" a="1"/>
  <c r="K69" i="1" s="1"/>
  <c r="M69" i="1" a="1"/>
  <c r="M69" i="1" s="1"/>
  <c r="L69" i="1" a="1"/>
  <c r="L69" i="1" s="1"/>
  <c r="N69" i="1" a="1"/>
  <c r="N69" i="1" s="1"/>
  <c r="F35" i="3" a="1"/>
  <c r="F35" i="3" s="1"/>
  <c r="D35" i="3" a="1"/>
  <c r="D35" i="3" s="1"/>
  <c r="B35" i="3" a="1"/>
  <c r="B35" i="3" s="1"/>
  <c r="G35" i="3" a="1"/>
  <c r="G35" i="3" s="1"/>
  <c r="E35" i="3" a="1"/>
  <c r="E35" i="3" s="1"/>
  <c r="N35" i="1" a="1"/>
  <c r="N35" i="1" s="1"/>
  <c r="M35" i="1" a="1"/>
  <c r="M35" i="1" s="1"/>
  <c r="K35" i="1" a="1"/>
  <c r="K35" i="1" s="1"/>
  <c r="L35" i="1" a="1"/>
  <c r="L35" i="1" s="1"/>
  <c r="I35" i="1" a="1"/>
  <c r="I35" i="1" s="1"/>
  <c r="E84" i="1" a="1"/>
  <c r="E84" i="1" s="1"/>
  <c r="D84" i="1" a="1"/>
  <c r="D84" i="1" s="1"/>
  <c r="F84" i="1" a="1"/>
  <c r="F84" i="1" s="1"/>
  <c r="B84" i="1" a="1"/>
  <c r="B84" i="1" s="1"/>
  <c r="G84" i="1" a="1"/>
  <c r="G84" i="1" s="1"/>
  <c r="L40" i="1" a="1"/>
  <c r="L40" i="1" s="1"/>
  <c r="I40" i="1" a="1"/>
  <c r="I40" i="1" s="1"/>
  <c r="K40" i="1" a="1"/>
  <c r="K40" i="1" s="1"/>
  <c r="N40" i="1" a="1"/>
  <c r="N40" i="1" s="1"/>
  <c r="M40" i="1" a="1"/>
  <c r="M40" i="1" s="1"/>
  <c r="K84" i="1" a="1"/>
  <c r="K84" i="1" s="1"/>
  <c r="L84" i="1" a="1"/>
  <c r="L84" i="1" s="1"/>
  <c r="I84" i="1" a="1"/>
  <c r="I84" i="1" s="1"/>
  <c r="N84" i="1" a="1"/>
  <c r="N84" i="1" s="1"/>
  <c r="M84" i="1" a="1"/>
  <c r="M84" i="1" s="1"/>
  <c r="G63" i="1" a="1"/>
  <c r="G63" i="1" s="1"/>
  <c r="B63" i="1" a="1"/>
  <c r="B63" i="1" s="1"/>
  <c r="D63" i="1" a="1"/>
  <c r="D63" i="1" s="1"/>
  <c r="E63" i="1" a="1"/>
  <c r="E63" i="1" s="1"/>
  <c r="F63" i="1" a="1"/>
  <c r="F63" i="1" s="1"/>
  <c r="U34" i="1" a="1"/>
  <c r="U34" i="1" s="1"/>
  <c r="R34" i="1" a="1"/>
  <c r="R34" i="1" s="1"/>
  <c r="T34" i="1" a="1"/>
  <c r="T34" i="1" s="1"/>
  <c r="P34" i="1" a="1"/>
  <c r="P34" i="1" s="1"/>
  <c r="S34" i="1" a="1"/>
  <c r="S34" i="1" s="1"/>
  <c r="K65" i="1" a="1"/>
  <c r="K65" i="1" s="1"/>
  <c r="M65" i="1" a="1"/>
  <c r="M65" i="1" s="1"/>
  <c r="N65" i="1" a="1"/>
  <c r="N65" i="1" s="1"/>
  <c r="L65" i="1" a="1"/>
  <c r="L65" i="1" s="1"/>
  <c r="I65" i="1" a="1"/>
  <c r="I65" i="1" s="1"/>
  <c r="F41" i="3" a="1"/>
  <c r="F41" i="3" s="1"/>
  <c r="B41" i="3" a="1"/>
  <c r="B41" i="3" s="1"/>
  <c r="E41" i="3" a="1"/>
  <c r="E41" i="3" s="1"/>
  <c r="D41" i="3" a="1"/>
  <c r="D41" i="3" s="1"/>
  <c r="G41" i="3" a="1"/>
  <c r="G41" i="3" s="1"/>
  <c r="M59" i="1" a="1"/>
  <c r="M59" i="1" s="1"/>
  <c r="N59" i="1" a="1"/>
  <c r="N59" i="1" s="1"/>
  <c r="I59" i="1" a="1"/>
  <c r="I59" i="1" s="1"/>
  <c r="K59" i="1" a="1"/>
  <c r="K59" i="1" s="1"/>
  <c r="L59" i="1" a="1"/>
  <c r="L59" i="1" s="1"/>
  <c r="B87" i="1" a="1"/>
  <c r="B87" i="1" s="1"/>
  <c r="G87" i="1" a="1"/>
  <c r="G87" i="1" s="1"/>
  <c r="D87" i="1" a="1"/>
  <c r="D87" i="1" s="1"/>
  <c r="E87" i="1" a="1"/>
  <c r="E87" i="1" s="1"/>
  <c r="F87" i="1" a="1"/>
  <c r="F87" i="1" s="1"/>
  <c r="D68" i="1" a="1"/>
  <c r="D68" i="1" s="1"/>
  <c r="B68" i="1" a="1"/>
  <c r="B68" i="1" s="1"/>
  <c r="F68" i="1" a="1"/>
  <c r="F68" i="1" s="1"/>
  <c r="E68" i="1" a="1"/>
  <c r="E68" i="1" s="1"/>
  <c r="G68" i="1" a="1"/>
  <c r="G68" i="1" s="1"/>
  <c r="B85" i="1" a="1"/>
  <c r="B85" i="1" s="1"/>
  <c r="E85" i="1" a="1"/>
  <c r="E85" i="1" s="1"/>
  <c r="D85" i="1" a="1"/>
  <c r="D85" i="1" s="1"/>
  <c r="G85" i="1" a="1"/>
  <c r="G85" i="1" s="1"/>
  <c r="F85" i="1" a="1"/>
  <c r="F85" i="1" s="1"/>
  <c r="L38" i="1" a="1"/>
  <c r="L38" i="1" s="1"/>
  <c r="M38" i="1" a="1"/>
  <c r="M38" i="1" s="1"/>
  <c r="I38" i="1" a="1"/>
  <c r="I38" i="1" s="1"/>
  <c r="N38" i="1" a="1"/>
  <c r="N38" i="1" s="1"/>
  <c r="K38" i="1" a="1"/>
  <c r="K38" i="1" s="1"/>
  <c r="M86" i="1" a="1"/>
  <c r="M86" i="1" s="1"/>
  <c r="I86" i="1" a="1"/>
  <c r="I86" i="1" s="1"/>
  <c r="L86" i="1" a="1"/>
  <c r="L86" i="1" s="1"/>
  <c r="N86" i="1" a="1"/>
  <c r="N86" i="1" s="1"/>
  <c r="K86" i="1" a="1"/>
  <c r="K86" i="1" s="1"/>
  <c r="T35" i="1" a="1"/>
  <c r="T35" i="1" s="1"/>
  <c r="U35" i="1" a="1"/>
  <c r="U35" i="1" s="1"/>
  <c r="R35" i="1" a="1"/>
  <c r="R35" i="1" s="1"/>
  <c r="P35" i="1" a="1"/>
  <c r="P35" i="1" s="1"/>
  <c r="S35" i="1" a="1"/>
  <c r="S35" i="1" s="1"/>
  <c r="D36" i="1" a="1"/>
  <c r="D36" i="1" s="1"/>
  <c r="G36" i="1" a="1"/>
  <c r="G36" i="1" s="1"/>
  <c r="B36" i="1" a="1"/>
  <c r="B36" i="1" s="1"/>
  <c r="E36" i="1" a="1"/>
  <c r="E36" i="1" s="1"/>
  <c r="F36" i="1" a="1"/>
  <c r="F36" i="1" s="1"/>
  <c r="D69" i="1" a="1"/>
  <c r="D69" i="1" s="1"/>
  <c r="E69" i="1" a="1"/>
  <c r="E69" i="1" s="1"/>
  <c r="F69" i="1" a="1"/>
  <c r="F69" i="1" s="1"/>
  <c r="B69" i="1" a="1"/>
  <c r="B69" i="1" s="1"/>
  <c r="G69" i="1" a="1"/>
  <c r="G69" i="1" s="1"/>
  <c r="B94" i="1" a="1"/>
  <c r="B94" i="1" s="1"/>
  <c r="F94" i="1" a="1"/>
  <c r="F94" i="1" s="1"/>
  <c r="E94" i="1" a="1"/>
  <c r="E94" i="1" s="1"/>
  <c r="D94" i="1" a="1"/>
  <c r="D94" i="1" s="1"/>
  <c r="G94" i="1" a="1"/>
  <c r="G94" i="1" s="1"/>
  <c r="I63" i="1" a="1"/>
  <c r="I63" i="1" s="1"/>
  <c r="N63" i="1" a="1"/>
  <c r="N63" i="1" s="1"/>
  <c r="K63" i="1" a="1"/>
  <c r="K63" i="1" s="1"/>
  <c r="L63" i="1" a="1"/>
  <c r="L63" i="1" s="1"/>
  <c r="M63" i="1" a="1"/>
  <c r="M63" i="1" s="1"/>
  <c r="D92" i="1" a="1"/>
  <c r="D92" i="1" s="1"/>
  <c r="G92" i="1" a="1"/>
  <c r="G92" i="1" s="1"/>
  <c r="E92" i="1" a="1"/>
  <c r="E92" i="1" s="1"/>
  <c r="F92" i="1" a="1"/>
  <c r="F92" i="1" s="1"/>
  <c r="B92" i="1" a="1"/>
  <c r="B92" i="1" s="1"/>
  <c r="K39" i="1" a="1"/>
  <c r="K39" i="1" s="1"/>
  <c r="L39" i="1" a="1"/>
  <c r="L39" i="1" s="1"/>
  <c r="I39" i="1" a="1"/>
  <c r="I39" i="1" s="1"/>
  <c r="M39" i="1" a="1"/>
  <c r="M39" i="1" s="1"/>
  <c r="N39" i="1" a="1"/>
  <c r="N39" i="1" s="1"/>
  <c r="F70" i="1" a="1"/>
  <c r="F70" i="1" s="1"/>
  <c r="E70" i="1" a="1"/>
  <c r="E70" i="1" s="1"/>
  <c r="D70" i="1" a="1"/>
  <c r="D70" i="1" s="1"/>
  <c r="B70" i="1" a="1"/>
  <c r="B70" i="1" s="1"/>
  <c r="G70" i="1" a="1"/>
  <c r="G70" i="1" s="1"/>
  <c r="R43" i="1" a="1"/>
  <c r="R43" i="1" s="1"/>
  <c r="T43" i="1" a="1"/>
  <c r="T43" i="1" s="1"/>
  <c r="S43" i="1" a="1"/>
  <c r="S43" i="1" s="1"/>
  <c r="U43" i="1" a="1"/>
  <c r="U43" i="1" s="1"/>
  <c r="P43" i="1" a="1"/>
  <c r="P43" i="1" s="1"/>
  <c r="L67" i="1" a="1"/>
  <c r="L67" i="1" s="1"/>
  <c r="K67" i="1" a="1"/>
  <c r="K67" i="1" s="1"/>
  <c r="M67" i="1" a="1"/>
  <c r="M67" i="1" s="1"/>
  <c r="I67" i="1" a="1"/>
  <c r="I67" i="1" s="1"/>
  <c r="N67" i="1" a="1"/>
  <c r="N67" i="1" s="1"/>
  <c r="D37" i="3" a="1"/>
  <c r="D37" i="3" s="1"/>
  <c r="F37" i="3" a="1"/>
  <c r="F37" i="3" s="1"/>
  <c r="B37" i="3" a="1"/>
  <c r="B37" i="3" s="1"/>
  <c r="G37" i="3" a="1"/>
  <c r="G37" i="3" s="1"/>
  <c r="E37" i="3" a="1"/>
  <c r="E37" i="3" s="1"/>
  <c r="S47" i="1" a="1"/>
  <c r="S47" i="1" s="1"/>
  <c r="P47" i="1" a="1"/>
  <c r="P47" i="1" s="1"/>
  <c r="T47" i="1" a="1"/>
  <c r="T47" i="1" s="1"/>
  <c r="U47" i="1" a="1"/>
  <c r="U47" i="1" s="1"/>
  <c r="R47" i="1" a="1"/>
  <c r="R47" i="1" s="1"/>
  <c r="E89" i="1" a="1"/>
  <c r="E89" i="1" s="1"/>
  <c r="D89" i="1" a="1"/>
  <c r="D89" i="1" s="1"/>
  <c r="G89" i="1" a="1"/>
  <c r="G89" i="1" s="1"/>
  <c r="F89" i="1" a="1"/>
  <c r="F89" i="1" s="1"/>
  <c r="B89" i="1" a="1"/>
  <c r="B89" i="1" s="1"/>
  <c r="L48" i="1" a="1"/>
  <c r="L48" i="1" s="1"/>
  <c r="N48" i="1" a="1"/>
  <c r="N48" i="1" s="1"/>
  <c r="I48" i="1" a="1"/>
  <c r="I48" i="1" s="1"/>
  <c r="K48" i="1" a="1"/>
  <c r="K48" i="1" s="1"/>
  <c r="M48" i="1" a="1"/>
  <c r="M48" i="1" s="1"/>
  <c r="D67" i="1" a="1"/>
  <c r="D67" i="1" s="1"/>
  <c r="F67" i="1" a="1"/>
  <c r="F67" i="1" s="1"/>
  <c r="B67" i="1" a="1"/>
  <c r="B67" i="1" s="1"/>
  <c r="G67" i="1" a="1"/>
  <c r="G67" i="1" s="1"/>
  <c r="E67" i="1" a="1"/>
  <c r="E67" i="1" s="1"/>
  <c r="R45" i="1" a="1"/>
  <c r="R45" i="1" s="1"/>
  <c r="U45" i="1" a="1"/>
  <c r="U45" i="1" s="1"/>
  <c r="S45" i="1" a="1"/>
  <c r="S45" i="1" s="1"/>
  <c r="P45" i="1" a="1"/>
  <c r="P45" i="1" s="1"/>
  <c r="T45" i="1" a="1"/>
  <c r="T45" i="1" s="1"/>
  <c r="K72" i="1" a="1"/>
  <c r="K72" i="1" s="1"/>
  <c r="L72" i="1" a="1"/>
  <c r="L72" i="1" s="1"/>
  <c r="N72" i="1" a="1"/>
  <c r="N72" i="1" s="1"/>
  <c r="M72" i="1" a="1"/>
  <c r="M72" i="1" s="1"/>
  <c r="I72" i="1" a="1"/>
  <c r="I72" i="1" s="1"/>
  <c r="B34" i="1" a="1"/>
  <c r="B34" i="1" s="1"/>
  <c r="G34" i="1" a="1"/>
  <c r="G34" i="1" s="1"/>
  <c r="E34" i="1" a="1"/>
  <c r="E34" i="1" s="1"/>
  <c r="D34" i="1" a="1"/>
  <c r="D34" i="1" s="1"/>
  <c r="F34" i="1" a="1"/>
  <c r="F34" i="1" s="1"/>
  <c r="P48" i="1" a="1"/>
  <c r="P48" i="1" s="1"/>
  <c r="S48" i="1" a="1"/>
  <c r="S48" i="1" s="1"/>
  <c r="R48" i="1" a="1"/>
  <c r="R48" i="1" s="1"/>
  <c r="T48" i="1" a="1"/>
  <c r="T48" i="1" s="1"/>
  <c r="U48" i="1" a="1"/>
  <c r="U48" i="1" s="1"/>
  <c r="E40" i="3" a="1"/>
  <c r="E40" i="3" s="1"/>
  <c r="D40" i="3" a="1"/>
  <c r="D40" i="3" s="1"/>
  <c r="G40" i="3" a="1"/>
  <c r="G40" i="3" s="1"/>
  <c r="F40" i="3" a="1"/>
  <c r="F40" i="3" s="1"/>
  <c r="B40" i="3" a="1"/>
  <c r="B40" i="3" s="1"/>
  <c r="I47" i="1" a="1"/>
  <c r="I47" i="1" s="1"/>
  <c r="M47" i="1" a="1"/>
  <c r="M47" i="1" s="1"/>
  <c r="N47" i="1" a="1"/>
  <c r="N47" i="1" s="1"/>
  <c r="K47" i="1" a="1"/>
  <c r="K47" i="1" s="1"/>
  <c r="L47" i="1" a="1"/>
  <c r="L47" i="1" s="1"/>
  <c r="N70" i="1" a="1"/>
  <c r="N70" i="1" s="1"/>
  <c r="I70" i="1" a="1"/>
  <c r="I70" i="1" s="1"/>
  <c r="K70" i="1" a="1"/>
  <c r="K70" i="1" s="1"/>
  <c r="L70" i="1" a="1"/>
  <c r="L70" i="1" s="1"/>
  <c r="M70" i="1" a="1"/>
  <c r="M70" i="1" s="1"/>
  <c r="B82" i="1" a="1"/>
  <c r="B82" i="1" s="1"/>
  <c r="G82" i="1" a="1"/>
  <c r="G82" i="1" s="1"/>
  <c r="D82" i="1" a="1"/>
  <c r="D82" i="1" s="1"/>
  <c r="F82" i="1" a="1"/>
  <c r="F82" i="1" s="1"/>
  <c r="E82" i="1" a="1"/>
  <c r="E82" i="1" s="1"/>
  <c r="N43" i="1" a="1"/>
  <c r="N43" i="1" s="1"/>
  <c r="L43" i="1" a="1"/>
  <c r="L43" i="1" s="1"/>
  <c r="I43" i="1" a="1"/>
  <c r="I43" i="1" s="1"/>
  <c r="M43" i="1" a="1"/>
  <c r="M43" i="1" s="1"/>
  <c r="K43" i="1" a="1"/>
  <c r="K43" i="1" s="1"/>
  <c r="F60" i="1" a="1"/>
  <c r="F60" i="1" s="1"/>
  <c r="B60" i="1" a="1"/>
  <c r="B60" i="1" s="1"/>
  <c r="D60" i="1" a="1"/>
  <c r="D60" i="1" s="1"/>
  <c r="E60" i="1" a="1"/>
  <c r="E60" i="1" s="1"/>
  <c r="G60" i="1" a="1"/>
  <c r="G60" i="1" s="1"/>
  <c r="U38" i="1" a="1"/>
  <c r="U38" i="1" s="1"/>
  <c r="R38" i="1" a="1"/>
  <c r="R38" i="1" s="1"/>
  <c r="P38" i="1" a="1"/>
  <c r="P38" i="1" s="1"/>
  <c r="T38" i="1" a="1"/>
  <c r="T38" i="1" s="1"/>
  <c r="S38" i="1" a="1"/>
  <c r="S38" i="1" s="1"/>
  <c r="B39" i="1" a="1"/>
  <c r="B39" i="1" s="1"/>
  <c r="E39" i="1" a="1"/>
  <c r="E39" i="1" s="1"/>
  <c r="G39" i="1" a="1"/>
  <c r="G39" i="1" s="1"/>
  <c r="D39" i="1" a="1"/>
  <c r="D39" i="1" s="1"/>
  <c r="F39" i="1" a="1"/>
  <c r="F39" i="1" s="1"/>
  <c r="U44" i="1" a="1"/>
  <c r="U44" i="1" s="1"/>
  <c r="R44" i="1" a="1"/>
  <c r="R44" i="1" s="1"/>
  <c r="T44" i="1" a="1"/>
  <c r="T44" i="1" s="1"/>
  <c r="S44" i="1" a="1"/>
  <c r="S44" i="1" s="1"/>
  <c r="P44" i="1" a="1"/>
  <c r="P44" i="1" s="1"/>
  <c r="L46" i="1" a="1"/>
  <c r="L46" i="1" s="1"/>
  <c r="N46" i="1" a="1"/>
  <c r="N46" i="1" s="1"/>
  <c r="K46" i="1" a="1"/>
  <c r="K46" i="1" s="1"/>
  <c r="M46" i="1" a="1"/>
  <c r="M46" i="1" s="1"/>
  <c r="I46" i="1" a="1"/>
  <c r="I46" i="1" s="1"/>
  <c r="B34" i="3" a="1"/>
  <c r="B34" i="3" s="1"/>
  <c r="E34" i="3" a="1"/>
  <c r="E34" i="3" s="1"/>
  <c r="F34" i="3" a="1"/>
  <c r="F34" i="3" s="1"/>
  <c r="D34" i="3" a="1"/>
  <c r="D34" i="3" s="1"/>
  <c r="G34" i="3" a="1"/>
  <c r="G34" i="3" s="1"/>
  <c r="B71" i="1" a="1"/>
  <c r="B71" i="1" s="1"/>
  <c r="E71" i="1" a="1"/>
  <c r="E71" i="1" s="1"/>
  <c r="D71" i="1" a="1"/>
  <c r="D71" i="1" s="1"/>
  <c r="G71" i="1" a="1"/>
  <c r="G71" i="1" s="1"/>
  <c r="I94" i="1" a="1"/>
  <c r="I94" i="1" s="1"/>
  <c r="K94" i="1" a="1"/>
  <c r="K94" i="1" s="1"/>
  <c r="N94" i="1" a="1"/>
  <c r="N94" i="1" s="1"/>
  <c r="L94" i="1" a="1"/>
  <c r="L94" i="1" s="1"/>
  <c r="M94" i="1" a="1"/>
  <c r="M94" i="1" s="1"/>
  <c r="G46" i="1" a="1"/>
  <c r="G46" i="1" s="1"/>
  <c r="E46" i="1" a="1"/>
  <c r="E46" i="1" s="1"/>
  <c r="B46" i="1" a="1"/>
  <c r="B46" i="1" s="1"/>
  <c r="F46" i="1" a="1"/>
  <c r="F46" i="1" s="1"/>
  <c r="D46" i="1" a="1"/>
  <c r="D46" i="1" s="1"/>
  <c r="D48" i="3" a="1"/>
  <c r="D48" i="3" s="1"/>
  <c r="E48" i="3" a="1"/>
  <c r="E48" i="3" s="1"/>
  <c r="B48" i="3" a="1"/>
  <c r="B48" i="3" s="1"/>
  <c r="F48" i="3" a="1"/>
  <c r="F48" i="3" s="1"/>
  <c r="G48" i="3" a="1"/>
  <c r="G48" i="3" s="1"/>
  <c r="I89" i="1" a="1"/>
  <c r="I89" i="1" s="1"/>
  <c r="N89" i="1" a="1"/>
  <c r="N89" i="1" s="1"/>
  <c r="L89" i="1" a="1"/>
  <c r="L89" i="1" s="1"/>
  <c r="M89" i="1" a="1"/>
  <c r="M89" i="1" s="1"/>
  <c r="K89" i="1" a="1"/>
  <c r="K89" i="1" s="1"/>
  <c r="B44" i="1" a="1"/>
  <c r="B44" i="1" s="1"/>
  <c r="G44" i="1" a="1"/>
  <c r="G44" i="1" s="1"/>
  <c r="E44" i="1" a="1"/>
  <c r="E44" i="1" s="1"/>
  <c r="F44" i="1" a="1"/>
  <c r="F44" i="1" s="1"/>
  <c r="D44" i="1" a="1"/>
  <c r="D44" i="1" s="1"/>
  <c r="B47" i="1" a="1"/>
  <c r="B47" i="1" s="1"/>
  <c r="F47" i="1" a="1"/>
  <c r="F47" i="1" s="1"/>
  <c r="G47" i="1" a="1"/>
  <c r="G47" i="1" s="1"/>
  <c r="E47" i="1" a="1"/>
  <c r="E47" i="1" s="1"/>
  <c r="D47" i="1" a="1"/>
  <c r="D47" i="1" s="1"/>
  <c r="B48" i="1" a="1"/>
  <c r="B48" i="1" s="1"/>
  <c r="E48" i="1" a="1"/>
  <c r="E48" i="1" s="1"/>
  <c r="F48" i="1" a="1"/>
  <c r="F48" i="1" s="1"/>
  <c r="D48" i="1" a="1"/>
  <c r="D48" i="1" s="1"/>
  <c r="G48" i="1" a="1"/>
  <c r="G48" i="1" s="1"/>
  <c r="I90" i="1" a="1"/>
  <c r="I90" i="1" s="1"/>
  <c r="M90" i="1" a="1"/>
  <c r="M90" i="1" s="1"/>
  <c r="K90" i="1" a="1"/>
  <c r="K90" i="1" s="1"/>
  <c r="N90" i="1" a="1"/>
  <c r="N90" i="1" s="1"/>
  <c r="L90" i="1" a="1"/>
  <c r="L90" i="1" s="1"/>
  <c r="I95" i="1" a="1"/>
  <c r="I95" i="1" s="1"/>
  <c r="N95" i="1" a="1"/>
  <c r="N95" i="1" s="1"/>
  <c r="L95" i="1" a="1"/>
  <c r="L95" i="1" s="1"/>
  <c r="M95" i="1" a="1"/>
  <c r="M95" i="1" s="1"/>
  <c r="K95" i="1" a="1"/>
  <c r="K95" i="1" s="1"/>
  <c r="D47" i="3" a="1"/>
  <c r="D47" i="3" s="1"/>
  <c r="E47" i="3" a="1"/>
  <c r="E47" i="3" s="1"/>
  <c r="F47" i="3" a="1"/>
  <c r="F47" i="3" s="1"/>
  <c r="B47" i="3" a="1"/>
  <c r="B47" i="3" s="1"/>
  <c r="G47" i="3" a="1"/>
  <c r="G47" i="3" s="1"/>
  <c r="B44" i="3" a="1"/>
  <c r="B44" i="3" s="1"/>
  <c r="E44" i="3" a="1"/>
  <c r="E44" i="3" s="1"/>
  <c r="F44" i="3" a="1"/>
  <c r="F44" i="3" s="1"/>
  <c r="G44" i="3" a="1"/>
  <c r="G44" i="3" s="1"/>
  <c r="D44" i="3" a="1"/>
  <c r="D44" i="3" s="1"/>
  <c r="E46" i="3" a="1"/>
  <c r="E46" i="3" s="1"/>
  <c r="B46" i="3" a="1"/>
  <c r="B46" i="3" s="1"/>
  <c r="G46" i="3" a="1"/>
  <c r="G46" i="3" s="1"/>
  <c r="D46" i="3" a="1"/>
  <c r="D46" i="3" s="1"/>
  <c r="F46" i="3" a="1"/>
  <c r="F46" i="3" s="1"/>
  <c r="I91" i="1" a="1"/>
  <c r="I91" i="1" s="1"/>
  <c r="N91" i="1" a="1"/>
  <c r="N91" i="1" s="1"/>
  <c r="K91" i="1" a="1"/>
  <c r="K91" i="1" s="1"/>
  <c r="L91" i="1" a="1"/>
  <c r="L91" i="1" s="1"/>
  <c r="M91" i="1" a="1"/>
  <c r="M91" i="1" s="1"/>
  <c r="I92" i="1" a="1"/>
  <c r="I92" i="1" s="1"/>
  <c r="M92" i="1" a="1"/>
  <c r="M92" i="1" s="1"/>
  <c r="K92" i="1" a="1"/>
  <c r="K92" i="1" s="1"/>
  <c r="N92" i="1" a="1"/>
  <c r="N92" i="1" s="1"/>
  <c r="L92" i="1" a="1"/>
  <c r="L92" i="1" s="1"/>
  <c r="B43" i="1" a="1"/>
  <c r="B43" i="1" s="1"/>
  <c r="G43" i="1" a="1"/>
  <c r="G43" i="1" s="1"/>
  <c r="E43" i="1" a="1"/>
  <c r="E43" i="1" s="1"/>
  <c r="F43" i="1" a="1"/>
  <c r="F43" i="1" s="1"/>
  <c r="D43" i="1" a="1"/>
  <c r="D43" i="1" s="1"/>
  <c r="B45" i="1" a="1"/>
  <c r="B45" i="1" s="1"/>
  <c r="D45" i="1" a="1"/>
  <c r="D45" i="1" s="1"/>
  <c r="G45" i="1" a="1"/>
  <c r="G45" i="1" s="1"/>
  <c r="E45" i="1" a="1"/>
  <c r="E45" i="1" s="1"/>
  <c r="F45" i="1" a="1"/>
  <c r="F45" i="1" s="1"/>
  <c r="I96" i="1" a="1"/>
  <c r="I96" i="1" s="1"/>
  <c r="N96" i="1" a="1"/>
  <c r="N96" i="1" s="1"/>
  <c r="M96" i="1" a="1"/>
  <c r="M96" i="1" s="1"/>
  <c r="L96" i="1" a="1"/>
  <c r="L96" i="1" s="1"/>
  <c r="K96" i="1" a="1"/>
  <c r="K96" i="1" s="1"/>
  <c r="I97" i="1" a="1"/>
  <c r="I97" i="1" s="1"/>
  <c r="K97" i="1" a="1"/>
  <c r="K97" i="1" s="1"/>
  <c r="L97" i="1" a="1"/>
  <c r="L97" i="1" s="1"/>
  <c r="N97" i="1" a="1"/>
  <c r="N97" i="1" s="1"/>
  <c r="M97" i="1" a="1"/>
  <c r="M97" i="1" s="1"/>
  <c r="I93" i="1" a="1"/>
  <c r="I93" i="1" s="1"/>
  <c r="K93" i="1" a="1"/>
  <c r="K93" i="1" s="1"/>
  <c r="M93" i="1" a="1"/>
  <c r="M93" i="1" s="1"/>
  <c r="L93" i="1" a="1"/>
  <c r="L93" i="1" s="1"/>
  <c r="N93" i="1" a="1"/>
  <c r="N93" i="1" s="1"/>
  <c r="F45" i="3" a="1"/>
  <c r="F45" i="3" s="1"/>
  <c r="B45" i="3" a="1"/>
  <c r="B45" i="3" s="1"/>
  <c r="G45" i="3" a="1"/>
  <c r="G45" i="3" s="1"/>
  <c r="D45" i="3" a="1"/>
  <c r="D45" i="3" s="1"/>
  <c r="E45" i="3" a="1"/>
  <c r="E45" i="3" s="1"/>
  <c r="D42" i="3" a="1"/>
  <c r="D42" i="3" s="1"/>
  <c r="F42" i="3" a="1"/>
  <c r="F42" i="3" s="1"/>
  <c r="E42" i="3" a="1"/>
  <c r="E42" i="3" s="1"/>
  <c r="G42" i="3" a="1"/>
  <c r="G42" i="3" s="1"/>
  <c r="B42" i="3" a="1"/>
  <c r="B42" i="3" s="1"/>
  <c r="B43" i="3" a="1"/>
  <c r="B43" i="3" s="1"/>
  <c r="E43" i="3" a="1"/>
  <c r="E43" i="3" s="1"/>
  <c r="F43" i="3" a="1"/>
  <c r="F43" i="3" s="1"/>
  <c r="D43" i="3" a="1"/>
  <c r="D43" i="3" s="1"/>
  <c r="G43" i="3" a="1"/>
  <c r="G43" i="3" s="1"/>
  <c r="B42" i="1" a="1"/>
  <c r="B42" i="1" s="1"/>
  <c r="F42" i="1" a="1"/>
  <c r="F42" i="1" s="1"/>
  <c r="E42" i="1" a="1"/>
  <c r="E42" i="1" s="1"/>
  <c r="G42" i="1" a="1"/>
  <c r="G42" i="1" s="1"/>
  <c r="D42" i="1" a="1"/>
  <c r="D42" i="1" s="1"/>
  <c r="C13" i="1"/>
  <c r="C12" i="1"/>
  <c r="C15" i="1"/>
  <c r="C14" i="1"/>
  <c r="C8" i="1"/>
  <c r="C9" i="1"/>
  <c r="C10" i="1"/>
  <c r="C11" i="1"/>
  <c r="G8" i="1" a="1"/>
  <c r="G8" i="1" s="1"/>
  <c r="F17" i="1" a="1"/>
  <c r="F17" i="1" s="1"/>
  <c r="G17" i="1" a="1"/>
  <c r="G17" i="1" s="1"/>
  <c r="E17" i="1" a="1"/>
  <c r="E17" i="1" s="1"/>
  <c r="F21" i="1" a="1"/>
  <c r="F21" i="1" s="1"/>
  <c r="G21" i="1" a="1"/>
  <c r="G21" i="1" s="1"/>
  <c r="E21" i="1" a="1"/>
  <c r="E21" i="1" s="1"/>
  <c r="F19" i="1" a="1"/>
  <c r="F19" i="1" s="1"/>
  <c r="G19" i="1" a="1"/>
  <c r="G19" i="1" s="1"/>
  <c r="E19" i="1" a="1"/>
  <c r="E19" i="1" s="1"/>
  <c r="G18" i="1" a="1"/>
  <c r="G18" i="1" s="1"/>
  <c r="E18" i="1" a="1"/>
  <c r="E18" i="1" s="1"/>
  <c r="F18" i="1" a="1"/>
  <c r="F18" i="1" s="1"/>
  <c r="G16" i="1" a="1"/>
  <c r="G16" i="1" s="1"/>
  <c r="E16" i="1" a="1"/>
  <c r="E16" i="1" s="1"/>
  <c r="F16" i="1" a="1"/>
  <c r="F16" i="1" s="1"/>
  <c r="F23" i="1" a="1"/>
  <c r="F23" i="1" s="1"/>
  <c r="G23" i="1" a="1"/>
  <c r="G23" i="1" s="1"/>
  <c r="E23" i="1" a="1"/>
  <c r="E23" i="1" s="1"/>
  <c r="G22" i="1" a="1"/>
  <c r="G22" i="1" s="1"/>
  <c r="E22" i="1" a="1"/>
  <c r="E22" i="1" s="1"/>
  <c r="F22" i="1" a="1"/>
  <c r="F22" i="1" s="1"/>
  <c r="G20" i="1" a="1"/>
  <c r="G20" i="1" s="1"/>
  <c r="E20" i="1" a="1"/>
  <c r="E20" i="1" s="1"/>
  <c r="F20" i="1" a="1"/>
  <c r="F20" i="1" s="1"/>
  <c r="D21" i="1" a="1"/>
  <c r="D21" i="1" s="1"/>
  <c r="D19" i="1" a="1"/>
  <c r="D19" i="1" s="1"/>
  <c r="D23" i="1" a="1"/>
  <c r="D23" i="1" s="1"/>
  <c r="D18" i="1" a="1"/>
  <c r="D18" i="1" s="1"/>
  <c r="D16" i="1" a="1"/>
  <c r="D16" i="1" s="1"/>
  <c r="D17" i="1" a="1"/>
  <c r="D17" i="1" s="1"/>
  <c r="D22" i="1" a="1"/>
  <c r="D22" i="1" s="1"/>
  <c r="D20" i="1" a="1"/>
  <c r="D20" i="1" s="1"/>
  <c r="C95" i="1"/>
  <c r="G9" i="1" l="1" a="1"/>
  <c r="G9" i="1" s="1"/>
  <c r="B9" i="1" a="1"/>
  <c r="B9" i="1" s="1"/>
  <c r="F12" i="1" a="1"/>
  <c r="F12" i="1" s="1"/>
  <c r="B12" i="1" a="1"/>
  <c r="B12" i="1" s="1"/>
  <c r="G13" i="1" a="1"/>
  <c r="G13" i="1" s="1"/>
  <c r="B13" i="1" a="1"/>
  <c r="B13" i="1" s="1"/>
  <c r="G10" i="1" a="1"/>
  <c r="G10" i="1" s="1"/>
  <c r="B10" i="1" a="1"/>
  <c r="B10" i="1" s="1"/>
  <c r="E15" i="1" a="1"/>
  <c r="E15" i="1" s="1"/>
  <c r="B15" i="1" a="1"/>
  <c r="B15" i="1" s="1"/>
  <c r="F11" i="1" a="1"/>
  <c r="F11" i="1" s="1"/>
  <c r="B11" i="1" a="1"/>
  <c r="B11" i="1" s="1"/>
  <c r="G14" i="1" a="1"/>
  <c r="G14" i="1" s="1"/>
  <c r="B14" i="1" a="1"/>
  <c r="B14" i="1" s="1"/>
  <c r="D8" i="1" a="1"/>
  <c r="D8" i="1" s="1"/>
  <c r="B8" i="1" a="1"/>
  <c r="B8" i="1" s="1"/>
  <c r="B95" i="1" a="1"/>
  <c r="B95" i="1" s="1"/>
  <c r="D95" i="1" a="1"/>
  <c r="D95" i="1" s="1"/>
  <c r="E95" i="1" a="1"/>
  <c r="E95" i="1" s="1"/>
  <c r="G95" i="1" a="1"/>
  <c r="G95" i="1" s="1"/>
  <c r="F95" i="1" a="1"/>
  <c r="F95" i="1" s="1"/>
  <c r="F13" i="1" a="1"/>
  <c r="F13" i="1" s="1"/>
  <c r="F8" i="1" a="1"/>
  <c r="F8" i="1" s="1"/>
  <c r="E8" i="1" a="1"/>
  <c r="E8" i="1" s="1"/>
  <c r="E13" i="1" a="1"/>
  <c r="E13" i="1" s="1"/>
  <c r="D13" i="1" a="1"/>
  <c r="D13" i="1" s="1"/>
  <c r="E9" i="1" a="1"/>
  <c r="E9" i="1" s="1"/>
  <c r="D9" i="1" a="1"/>
  <c r="D9" i="1" s="1"/>
  <c r="D12" i="1" a="1"/>
  <c r="D12" i="1" s="1"/>
  <c r="G15" i="1" a="1"/>
  <c r="G15" i="1" s="1"/>
  <c r="F15" i="1" a="1"/>
  <c r="F15" i="1" s="1"/>
  <c r="D15" i="1" a="1"/>
  <c r="D15" i="1" s="1"/>
  <c r="D10" i="1" a="1"/>
  <c r="D10" i="1" s="1"/>
  <c r="F9" i="1" a="1"/>
  <c r="F9" i="1" s="1"/>
  <c r="E12" i="1" a="1"/>
  <c r="E12" i="1" s="1"/>
  <c r="G12" i="1" a="1"/>
  <c r="G12" i="1" s="1"/>
  <c r="E11" i="1" a="1"/>
  <c r="E11" i="1" s="1"/>
  <c r="D11" i="1" a="1"/>
  <c r="D11" i="1" s="1"/>
  <c r="F14" i="1" a="1"/>
  <c r="F14" i="1" s="1"/>
  <c r="D14" i="1" a="1"/>
  <c r="D14" i="1" s="1"/>
  <c r="G11" i="1" a="1"/>
  <c r="G11" i="1" s="1"/>
  <c r="E14" i="1" a="1"/>
  <c r="E14" i="1" s="1"/>
  <c r="F10" i="1" a="1"/>
  <c r="F10" i="1" s="1"/>
  <c r="E10" i="1" a="1"/>
  <c r="E10" i="1" s="1"/>
  <c r="F8" i="3" a="1"/>
  <c r="F8" i="3" s="1"/>
  <c r="E8" i="3" a="1"/>
  <c r="E8" i="3" s="1"/>
  <c r="G8" i="3" a="1"/>
  <c r="G8" i="3" s="1"/>
  <c r="CN623" i="6"/>
  <c r="CN531" i="6"/>
  <c r="CN322" i="6"/>
  <c r="CN642" i="6"/>
  <c r="CN558" i="6"/>
  <c r="CN552" i="6"/>
  <c r="CN506" i="6"/>
  <c r="CN547" i="6"/>
  <c r="CN50" i="6"/>
  <c r="CN375" i="6"/>
  <c r="CN340" i="6"/>
  <c r="CN353" i="6"/>
  <c r="CN673" i="6"/>
  <c r="CN332" i="6"/>
  <c r="D30" i="9" a="1"/>
  <c r="D30" i="9" s="1"/>
  <c r="CN527" i="6"/>
  <c r="CN630" i="6"/>
  <c r="CN575" i="6"/>
  <c r="CN625" i="6"/>
  <c r="CN324" i="6"/>
  <c r="CN553" i="6"/>
  <c r="CN347" i="6"/>
  <c r="CN398" i="6"/>
  <c r="CN378" i="6"/>
  <c r="CN609" i="6"/>
  <c r="CN489" i="6"/>
  <c r="CN314" i="6"/>
  <c r="CN370" i="6"/>
  <c r="CN588" i="6"/>
  <c r="CN674" i="6"/>
  <c r="CN508" i="6"/>
  <c r="F30" i="9" a="1"/>
  <c r="F30" i="9" s="1"/>
  <c r="CN641" i="6"/>
  <c r="CN268" i="6"/>
  <c r="CN545" i="6"/>
  <c r="CN360" i="6"/>
  <c r="CN305" i="6"/>
  <c r="CN391" i="6"/>
  <c r="CN380" i="6"/>
  <c r="CN334" i="6"/>
  <c r="CN311" i="6"/>
  <c r="CN516" i="6"/>
  <c r="D29" i="9" a="1"/>
  <c r="D29" i="9" s="1"/>
  <c r="CN349" i="6"/>
  <c r="CN392" i="6"/>
  <c r="CN554" i="6"/>
  <c r="CN631" i="6"/>
  <c r="CN270" i="6"/>
  <c r="CN482" i="6"/>
  <c r="CN346" i="6"/>
  <c r="CN651" i="6"/>
  <c r="CN548" i="6"/>
  <c r="CN267" i="6"/>
  <c r="CN306" i="6"/>
  <c r="CN495" i="6"/>
  <c r="CN608" i="6"/>
  <c r="CN549" i="6"/>
  <c r="CN367" i="6"/>
  <c r="CN666" i="6"/>
  <c r="CN523" i="6"/>
  <c r="CN656" i="6"/>
  <c r="CN45" i="6"/>
  <c r="CN479" i="6"/>
  <c r="CN492" i="6"/>
  <c r="CN362" i="6"/>
  <c r="CN256" i="6"/>
  <c r="CN341" i="6"/>
  <c r="CN335" i="6"/>
  <c r="CN342" i="6"/>
  <c r="CN494" i="6"/>
  <c r="CN249" i="6"/>
  <c r="CN512" i="6"/>
  <c r="CN331" i="6"/>
  <c r="CN616" i="6"/>
  <c r="CN577" i="6"/>
  <c r="CN396" i="6"/>
  <c r="CN393" i="6"/>
  <c r="CN51" i="6"/>
  <c r="CN481" i="6"/>
  <c r="CN491" i="6"/>
  <c r="CN621" i="6"/>
  <c r="CN46" i="6"/>
  <c r="CN643" i="6"/>
  <c r="CN383" i="6"/>
  <c r="CN550" i="6"/>
  <c r="CN496" i="6"/>
  <c r="CN368" i="6"/>
  <c r="CN273" i="6"/>
  <c r="CN520" i="6"/>
  <c r="CN581" i="6"/>
  <c r="CN650" i="6"/>
  <c r="CN253" i="6"/>
  <c r="CN490" i="6"/>
  <c r="CN336" i="6"/>
  <c r="CN559" i="6"/>
  <c r="D31" i="9" a="1"/>
  <c r="D31" i="9" s="1"/>
  <c r="CN308" i="6"/>
  <c r="CN670" i="6"/>
  <c r="CN499" i="6"/>
  <c r="CN369" i="6"/>
  <c r="CN344" i="6"/>
  <c r="CN555" i="6"/>
  <c r="CN513" i="6"/>
  <c r="CN44" i="6"/>
  <c r="CN634" i="6"/>
  <c r="CN504" i="6"/>
  <c r="CN397" i="6"/>
  <c r="CN478" i="6"/>
  <c r="CN302" i="6"/>
  <c r="CN529" i="6"/>
  <c r="CN522" i="6"/>
  <c r="CN364" i="6"/>
  <c r="CN326" i="6"/>
  <c r="CN526" i="6"/>
  <c r="CN313" i="6"/>
  <c r="CN399" i="6"/>
  <c r="CN330" i="6"/>
  <c r="CN304" i="6"/>
  <c r="CN619" i="6"/>
  <c r="CN546" i="6"/>
  <c r="CN653" i="6"/>
  <c r="CN254" i="6"/>
  <c r="CN633" i="6"/>
  <c r="CN328" i="6"/>
  <c r="CN390" i="6"/>
  <c r="CN487" i="6"/>
  <c r="CN351" i="6"/>
  <c r="CN617" i="6"/>
  <c r="CN52" i="6"/>
  <c r="CN374" i="6"/>
  <c r="CN365" i="6"/>
  <c r="CN404" i="6"/>
  <c r="CN266" i="6"/>
  <c r="CN590" i="6"/>
  <c r="CN301" i="6"/>
  <c r="CN43" i="6"/>
  <c r="CN655" i="6"/>
  <c r="CN594" i="6"/>
  <c r="CN385" i="6"/>
  <c r="CN602" i="6"/>
  <c r="CN556" i="6"/>
  <c r="CN595" i="6"/>
  <c r="CN652" i="6"/>
  <c r="CN361" i="6"/>
  <c r="CN48" i="6"/>
  <c r="CN343" i="6"/>
  <c r="CN510" i="6"/>
  <c r="CN591" i="6"/>
  <c r="CN638" i="6"/>
  <c r="CN530" i="6"/>
  <c r="CN269" i="6"/>
  <c r="CN307" i="6"/>
  <c r="CN580" i="6"/>
  <c r="CN624" i="6"/>
  <c r="CN514" i="6"/>
  <c r="CN509" i="6"/>
  <c r="CN649" i="6"/>
  <c r="CN323" i="6"/>
  <c r="CN579" i="6"/>
  <c r="CN265" i="6"/>
  <c r="CN589" i="6"/>
  <c r="CN272" i="6"/>
  <c r="CN551" i="6"/>
  <c r="CN475" i="6"/>
  <c r="CN654" i="6"/>
  <c r="CN635" i="6"/>
  <c r="F31" i="9" a="1"/>
  <c r="F31" i="9" s="1"/>
  <c r="CN672" i="6"/>
  <c r="CN578" i="6"/>
  <c r="CN488" i="6"/>
  <c r="CN252" i="6"/>
  <c r="CN49" i="6"/>
  <c r="CN384" i="6"/>
  <c r="CN480" i="6"/>
  <c r="CN382" i="6"/>
  <c r="CN373" i="6"/>
  <c r="CN610" i="6"/>
  <c r="CN604" i="6"/>
  <c r="CN359" i="6"/>
  <c r="CN376" i="6"/>
  <c r="CN675" i="6"/>
  <c r="CN667" i="6"/>
  <c r="CN251" i="6"/>
  <c r="CN394" i="6"/>
  <c r="CN586" i="6"/>
  <c r="CN603" i="6"/>
  <c r="CN257" i="6"/>
  <c r="CN498" i="6"/>
  <c r="CN665" i="6"/>
  <c r="CN389" i="6"/>
  <c r="CN557" i="6"/>
  <c r="CN497" i="6"/>
  <c r="CN381" i="6"/>
  <c r="CN493" i="6"/>
  <c r="CN53" i="6"/>
  <c r="CN54" i="6"/>
  <c r="CN476" i="6"/>
  <c r="CN477" i="6"/>
  <c r="CN677" i="6"/>
  <c r="CN525" i="6"/>
  <c r="CN639" i="6"/>
  <c r="CN316" i="6"/>
  <c r="CN632" i="6"/>
  <c r="CN515" i="6"/>
  <c r="CN605" i="6"/>
  <c r="CN400" i="6"/>
  <c r="F28" i="9" a="1"/>
  <c r="F28" i="9" s="1"/>
  <c r="CN606" i="6"/>
  <c r="CN676" i="6"/>
  <c r="CN472" i="6"/>
  <c r="CN259" i="6"/>
  <c r="CN329" i="6"/>
  <c r="CN669" i="6"/>
  <c r="CN325" i="6"/>
  <c r="CN274" i="6"/>
  <c r="CN333" i="6"/>
  <c r="CN524" i="6"/>
  <c r="CN671" i="6"/>
  <c r="CN371" i="6"/>
  <c r="CN352" i="6"/>
  <c r="CN636" i="6"/>
  <c r="CN657" i="6"/>
  <c r="CN310" i="6"/>
  <c r="D49" i="9" a="1"/>
  <c r="D49" i="9" s="1"/>
  <c r="CN560" i="6"/>
  <c r="CN255" i="6"/>
  <c r="CN678" i="6"/>
  <c r="CN668" i="6"/>
  <c r="CN640" i="6"/>
  <c r="CN303" i="6"/>
  <c r="CN250" i="6"/>
  <c r="CN473" i="6"/>
  <c r="CN327" i="6"/>
  <c r="CN607" i="6"/>
  <c r="CN379" i="6"/>
  <c r="CN350" i="6"/>
  <c r="CN593" i="6"/>
  <c r="CN321" i="6"/>
  <c r="CN474" i="6"/>
  <c r="CN528" i="6"/>
  <c r="CN485" i="6"/>
  <c r="CN576" i="6"/>
  <c r="CN637" i="6"/>
  <c r="CN363" i="6"/>
  <c r="CN663" i="6"/>
  <c r="CN315" i="6"/>
  <c r="CN395" i="6"/>
  <c r="CN248" i="6"/>
  <c r="CN366" i="6"/>
  <c r="CN519" i="6"/>
  <c r="CN618" i="6"/>
  <c r="CN486" i="6"/>
  <c r="CN403" i="6"/>
  <c r="CN47" i="6"/>
  <c r="CN312" i="6"/>
  <c r="F29" i="9" a="1"/>
  <c r="F29" i="9" s="1"/>
  <c r="CN521" i="6"/>
  <c r="CN348" i="6"/>
  <c r="CN622" i="6"/>
  <c r="CN511" i="6"/>
  <c r="CN629" i="6"/>
  <c r="CN309" i="6"/>
  <c r="CN533" i="6"/>
  <c r="CN402" i="6"/>
  <c r="CN601" i="6"/>
  <c r="CN664" i="6"/>
  <c r="CN271" i="6"/>
  <c r="CN505" i="6"/>
  <c r="CN620" i="6"/>
  <c r="CN377" i="6"/>
  <c r="CN592" i="6"/>
  <c r="CN258" i="6"/>
  <c r="CN507" i="6"/>
  <c r="CN345" i="6"/>
  <c r="CN401" i="6"/>
  <c r="CN532" i="6"/>
  <c r="CN42" i="6"/>
  <c r="A33" i="9"/>
  <c r="A47" i="9" l="1"/>
  <c r="C47" i="9" s="1"/>
  <c r="A46" i="9"/>
  <c r="C46" i="9" s="1"/>
  <c r="A48" i="9"/>
  <c r="C48" i="9" s="1"/>
  <c r="A45" i="9"/>
  <c r="A43" i="9"/>
  <c r="A37" i="9"/>
  <c r="A40" i="9"/>
  <c r="A41" i="9"/>
  <c r="C33" i="9"/>
  <c r="A35" i="9"/>
  <c r="A38" i="9"/>
  <c r="A34" i="9"/>
  <c r="A39" i="9"/>
  <c r="A44" i="9"/>
  <c r="A42" i="9"/>
  <c r="A36" i="9"/>
  <c r="B33" i="9" l="1" a="1"/>
  <c r="B33" i="9" s="1"/>
  <c r="E33" i="9" a="1"/>
  <c r="E33" i="9" s="1"/>
  <c r="G33" i="9" a="1"/>
  <c r="G33" i="9" s="1"/>
  <c r="D33" i="9" a="1"/>
  <c r="D33" i="9" s="1"/>
  <c r="F33" i="9" a="1"/>
  <c r="F33" i="9" s="1"/>
  <c r="E46" i="9" a="1"/>
  <c r="E46" i="9" s="1"/>
  <c r="F46" i="9" a="1"/>
  <c r="F46" i="9" s="1"/>
  <c r="G46" i="9" a="1"/>
  <c r="G46" i="9" s="1"/>
  <c r="D46" i="9" a="1"/>
  <c r="D46" i="9" s="1"/>
  <c r="B46" i="9" a="1"/>
  <c r="B46" i="9" s="1"/>
  <c r="D48" i="9" a="1"/>
  <c r="D48" i="9" s="1"/>
  <c r="E48" i="9" a="1"/>
  <c r="E48" i="9" s="1"/>
  <c r="F48" i="9" a="1"/>
  <c r="F48" i="9" s="1"/>
  <c r="B48" i="9" a="1"/>
  <c r="B48" i="9" s="1"/>
  <c r="G48" i="9" a="1"/>
  <c r="G48" i="9" s="1"/>
  <c r="B47" i="9" a="1"/>
  <c r="B47" i="9" s="1"/>
  <c r="F47" i="9" a="1"/>
  <c r="F47" i="9" s="1"/>
  <c r="G47" i="9" a="1"/>
  <c r="G47" i="9" s="1"/>
  <c r="D47" i="9" a="1"/>
  <c r="D47" i="9" s="1"/>
  <c r="E47" i="9" a="1"/>
  <c r="E47" i="9" s="1"/>
  <c r="C36" i="9"/>
  <c r="C41" i="9"/>
  <c r="C45" i="9"/>
  <c r="C38" i="9"/>
  <c r="C40" i="9"/>
  <c r="C42" i="9"/>
  <c r="C43" i="9"/>
  <c r="C44" i="9"/>
  <c r="C39" i="9"/>
  <c r="C37" i="9"/>
  <c r="C34" i="9"/>
  <c r="C35" i="9"/>
  <c r="D39" i="9" l="1" a="1"/>
  <c r="D39" i="9" s="1"/>
  <c r="E39" i="9" a="1"/>
  <c r="E39" i="9" s="1"/>
  <c r="G39" i="9" a="1"/>
  <c r="G39" i="9" s="1"/>
  <c r="B39" i="9" a="1"/>
  <c r="B39" i="9" s="1"/>
  <c r="F39" i="9" a="1"/>
  <c r="F39" i="9" s="1"/>
  <c r="F40" i="9" a="1"/>
  <c r="F40" i="9" s="1"/>
  <c r="D40" i="9" a="1"/>
  <c r="D40" i="9" s="1"/>
  <c r="E40" i="9" a="1"/>
  <c r="E40" i="9" s="1"/>
  <c r="G40" i="9" a="1"/>
  <c r="G40" i="9" s="1"/>
  <c r="B40" i="9" a="1"/>
  <c r="B40" i="9" s="1"/>
  <c r="G34" i="9" a="1"/>
  <c r="G34" i="9" s="1"/>
  <c r="D34" i="9" a="1"/>
  <c r="D34" i="9" s="1"/>
  <c r="F34" i="9" a="1"/>
  <c r="F34" i="9" s="1"/>
  <c r="E34" i="9" a="1"/>
  <c r="E34" i="9" s="1"/>
  <c r="B34" i="9" a="1"/>
  <c r="B34" i="9" s="1"/>
  <c r="E41" i="9" a="1"/>
  <c r="E41" i="9" s="1"/>
  <c r="B41" i="9" a="1"/>
  <c r="B41" i="9" s="1"/>
  <c r="D41" i="9" a="1"/>
  <c r="D41" i="9" s="1"/>
  <c r="G41" i="9" a="1"/>
  <c r="G41" i="9" s="1"/>
  <c r="F41" i="9" a="1"/>
  <c r="F41" i="9" s="1"/>
  <c r="B38" i="9" a="1"/>
  <c r="B38" i="9" s="1"/>
  <c r="D38" i="9" a="1"/>
  <c r="D38" i="9" s="1"/>
  <c r="E38" i="9" a="1"/>
  <c r="E38" i="9" s="1"/>
  <c r="F38" i="9" a="1"/>
  <c r="F38" i="9" s="1"/>
  <c r="G38" i="9" a="1"/>
  <c r="G38" i="9" s="1"/>
  <c r="E35" i="9" a="1"/>
  <c r="E35" i="9" s="1"/>
  <c r="F35" i="9" a="1"/>
  <c r="F35" i="9" s="1"/>
  <c r="D35" i="9" a="1"/>
  <c r="D35" i="9" s="1"/>
  <c r="G35" i="9" a="1"/>
  <c r="G35" i="9" s="1"/>
  <c r="B35" i="9" a="1"/>
  <c r="B35" i="9" s="1"/>
  <c r="D37" i="9" a="1"/>
  <c r="D37" i="9" s="1"/>
  <c r="B37" i="9" a="1"/>
  <c r="B37" i="9" s="1"/>
  <c r="F37" i="9" a="1"/>
  <c r="F37" i="9" s="1"/>
  <c r="G37" i="9" a="1"/>
  <c r="G37" i="9" s="1"/>
  <c r="E37" i="9" a="1"/>
  <c r="E37" i="9" s="1"/>
  <c r="G36" i="9" a="1"/>
  <c r="G36" i="9" s="1"/>
  <c r="B36" i="9" a="1"/>
  <c r="B36" i="9" s="1"/>
  <c r="F36" i="9" a="1"/>
  <c r="F36" i="9" s="1"/>
  <c r="D36" i="9" a="1"/>
  <c r="D36" i="9" s="1"/>
  <c r="E36" i="9" a="1"/>
  <c r="E36" i="9" s="1"/>
  <c r="G43" i="9" a="1"/>
  <c r="G43" i="9" s="1"/>
  <c r="F43" i="9" a="1"/>
  <c r="F43" i="9" s="1"/>
  <c r="B43" i="9" a="1"/>
  <c r="B43" i="9" s="1"/>
  <c r="D43" i="9" a="1"/>
  <c r="D43" i="9" s="1"/>
  <c r="E43" i="9" a="1"/>
  <c r="E43" i="9" s="1"/>
  <c r="F44" i="9" a="1"/>
  <c r="F44" i="9" s="1"/>
  <c r="B44" i="9" a="1"/>
  <c r="B44" i="9" s="1"/>
  <c r="G44" i="9" a="1"/>
  <c r="G44" i="9" s="1"/>
  <c r="E44" i="9" a="1"/>
  <c r="E44" i="9" s="1"/>
  <c r="D44" i="9" a="1"/>
  <c r="D44" i="9" s="1"/>
  <c r="F45" i="9" a="1"/>
  <c r="F45" i="9" s="1"/>
  <c r="D45" i="9" a="1"/>
  <c r="D45" i="9" s="1"/>
  <c r="B45" i="9" a="1"/>
  <c r="B45" i="9" s="1"/>
  <c r="G45" i="9" a="1"/>
  <c r="G45" i="9" s="1"/>
  <c r="E45" i="9" a="1"/>
  <c r="E45" i="9" s="1"/>
  <c r="B42" i="9" a="1"/>
  <c r="B42" i="9" s="1"/>
  <c r="D42" i="9" a="1"/>
  <c r="D42" i="9" s="1"/>
  <c r="F42" i="9" a="1"/>
  <c r="F42" i="9" s="1"/>
  <c r="G42" i="9" a="1"/>
  <c r="G42" i="9" s="1"/>
  <c r="E42" i="9" a="1"/>
  <c r="E42" i="9" s="1"/>
</calcChain>
</file>

<file path=xl/sharedStrings.xml><?xml version="1.0" encoding="utf-8"?>
<sst xmlns="http://schemas.openxmlformats.org/spreadsheetml/2006/main" count="13757" uniqueCount="4209">
  <si>
    <t>島根県</t>
  </si>
  <si>
    <t>CP1</t>
  </si>
  <si>
    <t>CP2</t>
  </si>
  <si>
    <t>GK1</t>
  </si>
  <si>
    <t>GK2</t>
  </si>
  <si>
    <t>№</t>
  </si>
  <si>
    <r>
      <t>役員</t>
    </r>
    <r>
      <rPr>
        <sz val="10"/>
        <rFont val="ＭＳ Ｐゴシック"/>
        <family val="3"/>
        <charset val="128"/>
      </rPr>
      <t>(A)</t>
    </r>
    <rPh sb="0" eb="2">
      <t>ヤクイン</t>
    </rPh>
    <phoneticPr fontId="5"/>
  </si>
  <si>
    <r>
      <t>役員</t>
    </r>
    <r>
      <rPr>
        <sz val="10"/>
        <rFont val="ＭＳ Ｐゴシック"/>
        <family val="3"/>
        <charset val="128"/>
      </rPr>
      <t>(B)</t>
    </r>
    <rPh sb="0" eb="1">
      <t>エキ</t>
    </rPh>
    <rPh sb="1" eb="2">
      <t>イン</t>
    </rPh>
    <phoneticPr fontId="5"/>
  </si>
  <si>
    <r>
      <t>役員</t>
    </r>
    <r>
      <rPr>
        <sz val="10"/>
        <rFont val="ＭＳ Ｐゴシック"/>
        <family val="3"/>
        <charset val="128"/>
      </rPr>
      <t>(C)</t>
    </r>
    <rPh sb="0" eb="1">
      <t>エキ</t>
    </rPh>
    <rPh sb="1" eb="2">
      <t>イン</t>
    </rPh>
    <phoneticPr fontId="5"/>
  </si>
  <si>
    <r>
      <t>役員</t>
    </r>
    <r>
      <rPr>
        <sz val="10"/>
        <rFont val="ＭＳ Ｐゴシック"/>
        <family val="3"/>
        <charset val="128"/>
      </rPr>
      <t>(D)</t>
    </r>
    <rPh sb="0" eb="1">
      <t>エキ</t>
    </rPh>
    <rPh sb="1" eb="2">
      <t>イン</t>
    </rPh>
    <phoneticPr fontId="5"/>
  </si>
  <si>
    <t>主</t>
    <rPh sb="0" eb="1">
      <t>シュ</t>
    </rPh>
    <phoneticPr fontId="5"/>
  </si>
  <si>
    <t>氏　名</t>
    <rPh sb="0" eb="1">
      <t>シ</t>
    </rPh>
    <rPh sb="2" eb="3">
      <t>メイ</t>
    </rPh>
    <phoneticPr fontId="5"/>
  </si>
  <si>
    <t>学年</t>
    <rPh sb="0" eb="2">
      <t>ガクネン</t>
    </rPh>
    <phoneticPr fontId="5"/>
  </si>
  <si>
    <t>岡山県</t>
  </si>
  <si>
    <t>広島県</t>
  </si>
  <si>
    <t>山口県</t>
  </si>
  <si>
    <t>鳥取県</t>
  </si>
  <si>
    <t>紺/紺</t>
  </si>
  <si>
    <t>青/青</t>
  </si>
  <si>
    <t>灰/黒</t>
  </si>
  <si>
    <t>CP3</t>
    <phoneticPr fontId="4"/>
  </si>
  <si>
    <t>【別掲】ユニフォーム３枚目</t>
    <rPh sb="11" eb="13">
      <t>マイメ</t>
    </rPh>
    <phoneticPr fontId="4"/>
  </si>
  <si>
    <t>赤/赤</t>
  </si>
  <si>
    <t>黄/黒</t>
  </si>
  <si>
    <t>青/黒</t>
  </si>
  <si>
    <t>白/白</t>
  </si>
  <si>
    <t>CP1</t>
    <phoneticPr fontId="4"/>
  </si>
  <si>
    <t>島根県</t>
    <rPh sb="0" eb="2">
      <t>シマネ</t>
    </rPh>
    <rPh sb="2" eb="3">
      <t>ケン</t>
    </rPh>
    <phoneticPr fontId="4"/>
  </si>
  <si>
    <t>鳥取県</t>
    <rPh sb="0" eb="2">
      <t>トットリ</t>
    </rPh>
    <rPh sb="2" eb="3">
      <t>ケン</t>
    </rPh>
    <phoneticPr fontId="4"/>
  </si>
  <si>
    <t>水/黒</t>
  </si>
  <si>
    <t>赤/黒</t>
  </si>
  <si>
    <t>黄/紺</t>
  </si>
  <si>
    <t>臙脂/臙脂</t>
  </si>
  <si>
    <t>白/黒</t>
  </si>
  <si>
    <t>灰/灰</t>
  </si>
  <si>
    <t>紫/紫</t>
  </si>
  <si>
    <t>紫/黒</t>
  </si>
  <si>
    <t>紫/白</t>
  </si>
  <si>
    <t>黄/黄</t>
  </si>
  <si>
    <t>緑/紺</t>
  </si>
  <si>
    <t>白/青</t>
  </si>
  <si>
    <t>桃/黒</t>
  </si>
  <si>
    <t>緑/黒</t>
  </si>
  <si>
    <t>橙/黒</t>
  </si>
  <si>
    <t>桃/桃</t>
  </si>
  <si>
    <t>紺/黒</t>
  </si>
  <si>
    <t>黒/黒</t>
  </si>
  <si>
    <t>広島県</t>
    <rPh sb="0" eb="2">
      <t>ヒロシマ</t>
    </rPh>
    <rPh sb="2" eb="3">
      <t>ケン</t>
    </rPh>
    <phoneticPr fontId="4"/>
  </si>
  <si>
    <t>水/白</t>
  </si>
  <si>
    <t>赤紺/紺</t>
  </si>
  <si>
    <t>岡山県</t>
    <rPh sb="0" eb="2">
      <t>オカヤマ</t>
    </rPh>
    <rPh sb="2" eb="3">
      <t>ケン</t>
    </rPh>
    <phoneticPr fontId="4"/>
  </si>
  <si>
    <t>GK3</t>
    <phoneticPr fontId="4"/>
  </si>
  <si>
    <t>イベント開催開始日時</t>
  </si>
  <si>
    <t>イベント開催終了日時</t>
  </si>
  <si>
    <t>イベント種別</t>
  </si>
  <si>
    <t>イベントID:イベント名</t>
  </si>
  <si>
    <t>プログラムグループID:プログラムグループ名</t>
  </si>
  <si>
    <t>プログラムID:プログラム名</t>
  </si>
  <si>
    <t>会場名</t>
  </si>
  <si>
    <t>都道府県</t>
  </si>
  <si>
    <t>市町村</t>
  </si>
  <si>
    <t>プログラム費種別</t>
  </si>
  <si>
    <t>申込状態（チーム）</t>
  </si>
  <si>
    <t>参加チームID</t>
  </si>
  <si>
    <t>参加チーム名</t>
  </si>
  <si>
    <t>チーム略名</t>
  </si>
  <si>
    <t>男女別</t>
  </si>
  <si>
    <t>チームグルーピング</t>
  </si>
  <si>
    <t>チーム特徴</t>
  </si>
  <si>
    <t>ユニフォーム色（CP）①</t>
  </si>
  <si>
    <t>ユニフォーム色（GK）①</t>
  </si>
  <si>
    <t>ユニフォーム色（CP）②</t>
  </si>
  <si>
    <t>ユニフォーム色（GK）②</t>
  </si>
  <si>
    <t>ユニフォーム色（CP）③</t>
  </si>
  <si>
    <t>ユニフォーム色（GK）③</t>
  </si>
  <si>
    <t>備考</t>
  </si>
  <si>
    <t>申込状態（会員）</t>
  </si>
  <si>
    <t>チーム管理者</t>
  </si>
  <si>
    <t>参加者ID</t>
  </si>
  <si>
    <t>氏名</t>
  </si>
  <si>
    <t>フリガナ</t>
  </si>
  <si>
    <t>会員区分</t>
  </si>
  <si>
    <t>主将(c) / 役職</t>
  </si>
  <si>
    <t>背番号</t>
  </si>
  <si>
    <t>生年月日</t>
  </si>
  <si>
    <t>郵便番号</t>
  </si>
  <si>
    <t>住所1（市区町村）</t>
  </si>
  <si>
    <t>住所2（番地・建物名）</t>
  </si>
  <si>
    <t>電話番号</t>
  </si>
  <si>
    <t>メールアドレス</t>
  </si>
  <si>
    <t>身長</t>
  </si>
  <si>
    <t>体重</t>
  </si>
  <si>
    <t>利き腕</t>
  </si>
  <si>
    <t>出身小学校（クラブチーム）</t>
  </si>
  <si>
    <t>出身中学校（クラブチーム）</t>
  </si>
  <si>
    <t>出身高等学校</t>
  </si>
  <si>
    <t>出身大学</t>
  </si>
  <si>
    <t>勤務先</t>
  </si>
  <si>
    <t>チーム所属区分</t>
  </si>
  <si>
    <t>役職</t>
  </si>
  <si>
    <t>その他役職名</t>
  </si>
  <si>
    <t>学年情報</t>
  </si>
  <si>
    <t>学部情報</t>
  </si>
  <si>
    <t>契約状況</t>
  </si>
  <si>
    <t>都道府県大会</t>
  </si>
  <si>
    <t>000423:令和5年度第47回全国高校選抜大会山口県予選会兼第29回中国高校新人大会山口県予選会</t>
  </si>
  <si>
    <t>B035-GH1_2023_h-40:チーム申込みはこちら</t>
  </si>
  <si>
    <t>B035-H1_2023_h-40:男子</t>
  </si>
  <si>
    <t>下関市体育館、下関中等教育学校</t>
  </si>
  <si>
    <t>下関市向洋町1丁目12-1</t>
  </si>
  <si>
    <t>チーム</t>
  </si>
  <si>
    <t>H-1</t>
    <phoneticPr fontId="16"/>
  </si>
  <si>
    <t>山口線１</t>
    <rPh sb="0" eb="2">
      <t>ヤマグチ</t>
    </rPh>
    <rPh sb="2" eb="3">
      <t>セン</t>
    </rPh>
    <phoneticPr fontId="16"/>
  </si>
  <si>
    <t>山口１</t>
    <rPh sb="0" eb="2">
      <t>ヤマグチ</t>
    </rPh>
    <phoneticPr fontId="16"/>
  </si>
  <si>
    <t>男子</t>
    <rPh sb="0" eb="2">
      <t>ダンシ</t>
    </rPh>
    <phoneticPr fontId="16"/>
  </si>
  <si>
    <t>山口線２</t>
    <rPh sb="0" eb="2">
      <t>ヤマグチ</t>
    </rPh>
    <rPh sb="2" eb="3">
      <t>セン</t>
    </rPh>
    <phoneticPr fontId="16"/>
  </si>
  <si>
    <t>山口２</t>
    <rPh sb="0" eb="2">
      <t>ヤマグチ</t>
    </rPh>
    <phoneticPr fontId="16"/>
  </si>
  <si>
    <t>H-2</t>
    <phoneticPr fontId="16"/>
  </si>
  <si>
    <t>小野田線</t>
    <rPh sb="0" eb="4">
      <t>オノダセン</t>
    </rPh>
    <phoneticPr fontId="16"/>
  </si>
  <si>
    <t>小野田</t>
    <rPh sb="0" eb="3">
      <t>オノダ</t>
    </rPh>
    <phoneticPr fontId="16"/>
  </si>
  <si>
    <t>H-3</t>
  </si>
  <si>
    <t>岩徳線</t>
    <rPh sb="0" eb="3">
      <t>ガントクセン</t>
    </rPh>
    <phoneticPr fontId="16"/>
  </si>
  <si>
    <t>岩徳</t>
    <rPh sb="0" eb="2">
      <t>ガントク</t>
    </rPh>
    <phoneticPr fontId="16"/>
  </si>
  <si>
    <t>H-4</t>
  </si>
  <si>
    <t>芸備１線</t>
    <rPh sb="0" eb="2">
      <t>ゲイビ</t>
    </rPh>
    <rPh sb="3" eb="4">
      <t>セン</t>
    </rPh>
    <phoneticPr fontId="16"/>
  </si>
  <si>
    <t>芸備１</t>
    <rPh sb="0" eb="2">
      <t>ゲイビ</t>
    </rPh>
    <phoneticPr fontId="16"/>
  </si>
  <si>
    <t>000423:令和5年度第47回全国高校選抜大会山口県予選会兼第30回中国高校新人大会山口県予選会</t>
  </si>
  <si>
    <t>B035-GH1_2023_h-41:チーム申込みはこちら</t>
  </si>
  <si>
    <t>B035-H1_2023_h-41:男子</t>
  </si>
  <si>
    <t>下関市向洋町1丁目12-2</t>
  </si>
  <si>
    <t>H-5</t>
  </si>
  <si>
    <t>芸備２線</t>
    <rPh sb="0" eb="2">
      <t>ゲイビ</t>
    </rPh>
    <rPh sb="3" eb="4">
      <t>セン</t>
    </rPh>
    <phoneticPr fontId="16"/>
  </si>
  <si>
    <t>芸備２</t>
    <rPh sb="0" eb="2">
      <t>ゲイビ</t>
    </rPh>
    <phoneticPr fontId="16"/>
  </si>
  <si>
    <t>H-6</t>
  </si>
  <si>
    <t>木次線</t>
    <rPh sb="0" eb="3">
      <t>キスキセン</t>
    </rPh>
    <phoneticPr fontId="16"/>
  </si>
  <si>
    <t>木次</t>
    <rPh sb="0" eb="2">
      <t>キスキ</t>
    </rPh>
    <phoneticPr fontId="16"/>
  </si>
  <si>
    <t>H-7</t>
  </si>
  <si>
    <t>福塩北線</t>
    <rPh sb="0" eb="2">
      <t>フクエン</t>
    </rPh>
    <rPh sb="2" eb="4">
      <t>ホクセン</t>
    </rPh>
    <phoneticPr fontId="16"/>
  </si>
  <si>
    <t>福塩北</t>
    <rPh sb="0" eb="2">
      <t>フクエン</t>
    </rPh>
    <rPh sb="2" eb="3">
      <t>キタ</t>
    </rPh>
    <phoneticPr fontId="16"/>
  </si>
  <si>
    <t>灰/灰</t>
    <rPh sb="0" eb="1">
      <t>ハイ</t>
    </rPh>
    <rPh sb="2" eb="3">
      <t>ハイ</t>
    </rPh>
    <phoneticPr fontId="16"/>
  </si>
  <si>
    <t>H-8</t>
  </si>
  <si>
    <t>福塩南線</t>
    <rPh sb="0" eb="2">
      <t>フクエン</t>
    </rPh>
    <rPh sb="2" eb="3">
      <t>ミナミ</t>
    </rPh>
    <rPh sb="3" eb="4">
      <t>セン</t>
    </rPh>
    <phoneticPr fontId="16"/>
  </si>
  <si>
    <t>福塩南</t>
    <rPh sb="0" eb="2">
      <t>フクエン</t>
    </rPh>
    <rPh sb="2" eb="3">
      <t>ミナミ</t>
    </rPh>
    <phoneticPr fontId="16"/>
  </si>
  <si>
    <t>000423:令和5年度第47回全国高校選抜大会山口県予選会兼第31回中国高校新人大会山口県予選会</t>
  </si>
  <si>
    <t>B035-GH1_2023_h-42:チーム申込みはこちら</t>
  </si>
  <si>
    <t>B035-H1_2023_h-42:男子</t>
  </si>
  <si>
    <t>下関市向洋町1丁目12-3</t>
  </si>
  <si>
    <t>H-9</t>
  </si>
  <si>
    <t>津山線</t>
    <rPh sb="0" eb="3">
      <t>ツヤマセン</t>
    </rPh>
    <phoneticPr fontId="16"/>
  </si>
  <si>
    <t>津山</t>
    <rPh sb="0" eb="2">
      <t>ツヤマ</t>
    </rPh>
    <phoneticPr fontId="16"/>
  </si>
  <si>
    <t>000423:令和5年度第47回全国高校選抜大会山口県予選会兼第32回中国高校新人大会山口県予選会</t>
  </si>
  <si>
    <t>B035-GH1_2023_h-43:チーム申込みはこちら</t>
  </si>
  <si>
    <t>B035-H1_2023_h-43:男子</t>
  </si>
  <si>
    <t>下関市向洋町1丁目12-4</t>
  </si>
  <si>
    <t>H-10</t>
  </si>
  <si>
    <t>姫新北線</t>
    <rPh sb="0" eb="2">
      <t>キシン</t>
    </rPh>
    <rPh sb="2" eb="4">
      <t>ホクセン</t>
    </rPh>
    <phoneticPr fontId="16"/>
  </si>
  <si>
    <t>姫新北</t>
    <rPh sb="0" eb="2">
      <t>キシン</t>
    </rPh>
    <rPh sb="2" eb="3">
      <t>キタ</t>
    </rPh>
    <phoneticPr fontId="16"/>
  </si>
  <si>
    <t>水/紺</t>
  </si>
  <si>
    <t>000423:令和5年度第47回全国高校選抜大会山口県予選会兼第33回中国高校新人大会山口県予選会</t>
  </si>
  <si>
    <t>B035-GH1_2023_h-44:チーム申込みはこちら</t>
  </si>
  <si>
    <t>B035-H1_2023_h-44:男子</t>
  </si>
  <si>
    <t>下関市向洋町1丁目12-5</t>
  </si>
  <si>
    <t>H-11</t>
  </si>
  <si>
    <t>姫新南線</t>
    <rPh sb="0" eb="2">
      <t>キシン</t>
    </rPh>
    <rPh sb="2" eb="3">
      <t>ミナミ</t>
    </rPh>
    <rPh sb="3" eb="4">
      <t>セン</t>
    </rPh>
    <phoneticPr fontId="16"/>
  </si>
  <si>
    <t>姫新南</t>
    <rPh sb="0" eb="2">
      <t>キシン</t>
    </rPh>
    <rPh sb="2" eb="3">
      <t>ミナミ</t>
    </rPh>
    <phoneticPr fontId="16"/>
  </si>
  <si>
    <t>H-12</t>
  </si>
  <si>
    <t>境線</t>
    <rPh sb="0" eb="2">
      <t>サカイセン</t>
    </rPh>
    <phoneticPr fontId="16"/>
  </si>
  <si>
    <t>鬼太郎</t>
    <rPh sb="0" eb="3">
      <t>キタロウ</t>
    </rPh>
    <phoneticPr fontId="16"/>
  </si>
  <si>
    <t>H-13</t>
  </si>
  <si>
    <t>因美線</t>
    <rPh sb="0" eb="3">
      <t>インビセン</t>
    </rPh>
    <phoneticPr fontId="16"/>
  </si>
  <si>
    <t>因美</t>
    <rPh sb="0" eb="2">
      <t>インビ</t>
    </rPh>
    <phoneticPr fontId="16"/>
  </si>
  <si>
    <t>紫/紫</t>
    <phoneticPr fontId="16"/>
  </si>
  <si>
    <t>紺/紺</t>
    <phoneticPr fontId="16"/>
  </si>
  <si>
    <t>白/白</t>
    <phoneticPr fontId="16"/>
  </si>
  <si>
    <t>黄/黄</t>
    <phoneticPr fontId="16"/>
  </si>
  <si>
    <t>H-14</t>
  </si>
  <si>
    <t>可部線</t>
    <rPh sb="0" eb="3">
      <t>カベセン</t>
    </rPh>
    <phoneticPr fontId="16"/>
  </si>
  <si>
    <t>可部</t>
    <rPh sb="0" eb="2">
      <t>カベ</t>
    </rPh>
    <phoneticPr fontId="16"/>
  </si>
  <si>
    <t>H-15</t>
  </si>
  <si>
    <t>赤穂線</t>
    <rPh sb="0" eb="3">
      <t>アコウセン</t>
    </rPh>
    <phoneticPr fontId="16"/>
  </si>
  <si>
    <t>赤穂</t>
    <rPh sb="0" eb="2">
      <t>アコウ</t>
    </rPh>
    <phoneticPr fontId="16"/>
  </si>
  <si>
    <t>銀/黒</t>
  </si>
  <si>
    <t>白赤/白赤</t>
  </si>
  <si>
    <t>H-16</t>
  </si>
  <si>
    <t>吉備線</t>
    <rPh sb="0" eb="2">
      <t>キビ</t>
    </rPh>
    <rPh sb="2" eb="3">
      <t>セン</t>
    </rPh>
    <phoneticPr fontId="16"/>
  </si>
  <si>
    <t>桃太郎</t>
    <rPh sb="0" eb="3">
      <t>モモタロウ</t>
    </rPh>
    <phoneticPr fontId="16"/>
  </si>
  <si>
    <t>H-17</t>
  </si>
  <si>
    <t>錦川鉄道</t>
    <rPh sb="0" eb="2">
      <t>ニシキガワ</t>
    </rPh>
    <rPh sb="2" eb="4">
      <t>テツドウ</t>
    </rPh>
    <phoneticPr fontId="16"/>
  </si>
  <si>
    <t>清流</t>
    <rPh sb="0" eb="2">
      <t>セイリュウ</t>
    </rPh>
    <phoneticPr fontId="16"/>
  </si>
  <si>
    <t>H-18</t>
  </si>
  <si>
    <t>若桜鉄道</t>
    <rPh sb="0" eb="4">
      <t>ワカサテツドウ</t>
    </rPh>
    <phoneticPr fontId="16"/>
  </si>
  <si>
    <t>若桜</t>
    <rPh sb="0" eb="2">
      <t>ワカサ</t>
    </rPh>
    <phoneticPr fontId="16"/>
  </si>
  <si>
    <t>黄/赤</t>
  </si>
  <si>
    <t>H-19</t>
  </si>
  <si>
    <t>井原鉄道</t>
    <rPh sb="0" eb="4">
      <t>イハラテツドウ</t>
    </rPh>
    <phoneticPr fontId="16"/>
  </si>
  <si>
    <t>井原</t>
    <rPh sb="0" eb="2">
      <t>イバラ</t>
    </rPh>
    <phoneticPr fontId="16"/>
  </si>
  <si>
    <t>B035-H2_2023_h-40:女子</t>
  </si>
  <si>
    <t>H-20</t>
    <phoneticPr fontId="16"/>
  </si>
  <si>
    <t>山陰本線鳥取倉吉</t>
    <rPh sb="0" eb="4">
      <t>サンインホンセン</t>
    </rPh>
    <rPh sb="4" eb="6">
      <t>トットリ</t>
    </rPh>
    <rPh sb="6" eb="8">
      <t>クラヨシ</t>
    </rPh>
    <phoneticPr fontId="16"/>
  </si>
  <si>
    <t>鳥取倉吉</t>
    <rPh sb="0" eb="2">
      <t>トットリ</t>
    </rPh>
    <rPh sb="2" eb="4">
      <t>クラヨシ</t>
    </rPh>
    <phoneticPr fontId="16"/>
  </si>
  <si>
    <t>女子</t>
    <rPh sb="0" eb="2">
      <t>ジョシ</t>
    </rPh>
    <phoneticPr fontId="16"/>
  </si>
  <si>
    <t>黄/紺</t>
    <phoneticPr fontId="16"/>
  </si>
  <si>
    <t>赤/黒</t>
    <phoneticPr fontId="16"/>
  </si>
  <si>
    <t>紫/黒</t>
    <phoneticPr fontId="16"/>
  </si>
  <si>
    <t>灰/黒</t>
    <phoneticPr fontId="16"/>
  </si>
  <si>
    <t>H-21</t>
    <phoneticPr fontId="16"/>
  </si>
  <si>
    <t>山陰本線倉吉米子</t>
    <rPh sb="0" eb="4">
      <t>サンインホンセン</t>
    </rPh>
    <rPh sb="4" eb="6">
      <t>クラヨシ</t>
    </rPh>
    <rPh sb="6" eb="8">
      <t>ヨナゴ</t>
    </rPh>
    <phoneticPr fontId="16"/>
  </si>
  <si>
    <t>倉吉米子</t>
    <phoneticPr fontId="16"/>
  </si>
  <si>
    <t>B035-H2_2023_h-41:女子</t>
  </si>
  <si>
    <t>H-22</t>
  </si>
  <si>
    <t>山陰本線米子出雲市</t>
    <rPh sb="0" eb="4">
      <t>サンインホンセン</t>
    </rPh>
    <rPh sb="4" eb="6">
      <t>ヨナゴ</t>
    </rPh>
    <rPh sb="6" eb="9">
      <t>イズモシ</t>
    </rPh>
    <phoneticPr fontId="16"/>
  </si>
  <si>
    <t>米子出雲市</t>
    <phoneticPr fontId="16"/>
  </si>
  <si>
    <t>B035-H2_2023_h-42:女子</t>
  </si>
  <si>
    <t>H-23</t>
  </si>
  <si>
    <t>山陰本線出雲市江津</t>
    <rPh sb="0" eb="4">
      <t>サンインホンセン</t>
    </rPh>
    <rPh sb="4" eb="6">
      <t>イズモ</t>
    </rPh>
    <rPh sb="6" eb="7">
      <t>シ</t>
    </rPh>
    <rPh sb="7" eb="9">
      <t>ゴウツ</t>
    </rPh>
    <phoneticPr fontId="16"/>
  </si>
  <si>
    <t>出雲市江津</t>
    <phoneticPr fontId="16"/>
  </si>
  <si>
    <t>B035-H2_2023_h-43:女子</t>
  </si>
  <si>
    <t>H-24</t>
  </si>
  <si>
    <t>山陰本線江津益田</t>
    <rPh sb="0" eb="4">
      <t>サンインホンセン</t>
    </rPh>
    <rPh sb="4" eb="6">
      <t>ゴウツ</t>
    </rPh>
    <rPh sb="5" eb="6">
      <t>イズエ</t>
    </rPh>
    <rPh sb="6" eb="8">
      <t>マスダ</t>
    </rPh>
    <phoneticPr fontId="16"/>
  </si>
  <si>
    <t>江津益田</t>
    <rPh sb="2" eb="4">
      <t>マスダ</t>
    </rPh>
    <phoneticPr fontId="16"/>
  </si>
  <si>
    <t>B035-H2_2023_h-44:女子</t>
  </si>
  <si>
    <t>H-25</t>
  </si>
  <si>
    <t>山陰本線益田長門市</t>
    <rPh sb="0" eb="4">
      <t>サンインホンセン</t>
    </rPh>
    <rPh sb="4" eb="6">
      <t>マスダ</t>
    </rPh>
    <rPh sb="6" eb="8">
      <t>ナガト</t>
    </rPh>
    <rPh sb="8" eb="9">
      <t>シ</t>
    </rPh>
    <phoneticPr fontId="16"/>
  </si>
  <si>
    <t>益田長門市</t>
    <phoneticPr fontId="16"/>
  </si>
  <si>
    <t>000423:令和5年度第47回全国高校選抜大会山口県予選会兼第34回中国高校新人大会山口県予選会</t>
  </si>
  <si>
    <t>B035-GH1_2023_h-45:チーム申込みはこちら</t>
  </si>
  <si>
    <t>B035-H2_2023_h-45:女子</t>
  </si>
  <si>
    <t>下関市向洋町1丁目12-6</t>
  </si>
  <si>
    <t>H-26</t>
  </si>
  <si>
    <t>山陰本線長門市幡生</t>
    <rPh sb="0" eb="4">
      <t>サンインホンセン</t>
    </rPh>
    <rPh sb="4" eb="6">
      <t>ナガト</t>
    </rPh>
    <rPh sb="6" eb="7">
      <t>シ</t>
    </rPh>
    <rPh sb="7" eb="9">
      <t>ハタブ</t>
    </rPh>
    <phoneticPr fontId="16"/>
  </si>
  <si>
    <t>長門市幡生</t>
    <rPh sb="3" eb="5">
      <t>ハタブ</t>
    </rPh>
    <phoneticPr fontId="16"/>
  </si>
  <si>
    <t>000423:令和5年度第47回全国高校選抜大会山口県予選会兼第35回中国高校新人大会山口県予選会</t>
  </si>
  <si>
    <t>B035-GH1_2023_h-46:チーム申込みはこちら</t>
  </si>
  <si>
    <t>B035-H2_2023_h-46:女子</t>
  </si>
  <si>
    <t>下関市向洋町1丁目12-7</t>
  </si>
  <si>
    <t>H-27</t>
  </si>
  <si>
    <t>山陽本線姫路岡山</t>
    <rPh sb="0" eb="2">
      <t>サンヨウ</t>
    </rPh>
    <rPh sb="2" eb="4">
      <t>ホンセン</t>
    </rPh>
    <rPh sb="4" eb="6">
      <t>ヒメジ</t>
    </rPh>
    <rPh sb="6" eb="8">
      <t>オカヤマ</t>
    </rPh>
    <phoneticPr fontId="16"/>
  </si>
  <si>
    <t>姫路岡山</t>
    <rPh sb="0" eb="2">
      <t>ヒメジ</t>
    </rPh>
    <rPh sb="2" eb="4">
      <t>オカヤマ</t>
    </rPh>
    <phoneticPr fontId="16"/>
  </si>
  <si>
    <t>000423:令和5年度第47回全国高校選抜大会山口県予選会兼第36回中国高校新人大会山口県予選会</t>
  </si>
  <si>
    <t>B035-GH1_2023_h-47:チーム申込みはこちら</t>
  </si>
  <si>
    <t>B035-H2_2023_h-47:女子</t>
  </si>
  <si>
    <t>下関市向洋町1丁目12-8</t>
  </si>
  <si>
    <t>H-28</t>
  </si>
  <si>
    <t>山陽本線岡山糸崎</t>
    <rPh sb="0" eb="4">
      <t>サンヨウホンセン</t>
    </rPh>
    <rPh sb="4" eb="6">
      <t>オカヤマ</t>
    </rPh>
    <rPh sb="6" eb="8">
      <t>イトザキ</t>
    </rPh>
    <phoneticPr fontId="16"/>
  </si>
  <si>
    <t>岡山糸崎</t>
    <rPh sb="0" eb="2">
      <t>オカヤマ</t>
    </rPh>
    <rPh sb="2" eb="4">
      <t>イトザキ</t>
    </rPh>
    <phoneticPr fontId="16"/>
  </si>
  <si>
    <t>000423:令和5年度第47回全国高校選抜大会山口県予選会兼第37回中国高校新人大会山口県予選会</t>
  </si>
  <si>
    <t>B035-GH1_2023_h-48:チーム申込みはこちら</t>
  </si>
  <si>
    <t>B035-H2_2023_h-48:女子</t>
  </si>
  <si>
    <t>下関市向洋町1丁目12-9</t>
  </si>
  <si>
    <t>H-29</t>
  </si>
  <si>
    <t>山陽本線三原広島</t>
    <rPh sb="0" eb="4">
      <t>サンヨウホンセン</t>
    </rPh>
    <rPh sb="4" eb="6">
      <t>ミハラ</t>
    </rPh>
    <rPh sb="6" eb="8">
      <t>ヒロシマ</t>
    </rPh>
    <phoneticPr fontId="16"/>
  </si>
  <si>
    <t>三原広島</t>
    <rPh sb="0" eb="2">
      <t>ミハラ</t>
    </rPh>
    <rPh sb="2" eb="4">
      <t>ヒロシマ</t>
    </rPh>
    <phoneticPr fontId="16"/>
  </si>
  <si>
    <t>000423:令和5年度第47回全国高校選抜大会山口県予選会兼第38回中国高校新人大会山口県予選会</t>
  </si>
  <si>
    <t>B035-GH1_2023_h-49:チーム申込みはこちら</t>
  </si>
  <si>
    <t>B035-H2_2023_h-49:女子</t>
  </si>
  <si>
    <t>下関市向洋町1丁目12-10</t>
  </si>
  <si>
    <t>H-30</t>
  </si>
  <si>
    <t>山陽本線広島岩国</t>
    <rPh sb="0" eb="4">
      <t>サンヨウホンセン</t>
    </rPh>
    <rPh sb="4" eb="6">
      <t>ヒロシマ</t>
    </rPh>
    <rPh sb="6" eb="8">
      <t>イワクニ</t>
    </rPh>
    <phoneticPr fontId="16"/>
  </si>
  <si>
    <t>広島岩国</t>
    <rPh sb="0" eb="2">
      <t>ヒロシマ</t>
    </rPh>
    <rPh sb="2" eb="4">
      <t>イワクニ</t>
    </rPh>
    <phoneticPr fontId="16"/>
  </si>
  <si>
    <t>000423:令和5年度第47回全国高校選抜大会山口県予選会兼第39回中国高校新人大会山口県予選会</t>
  </si>
  <si>
    <t>B035-GH1_2023_h-50:チーム申込みはこちら</t>
  </si>
  <si>
    <t>B035-H2_2023_h-50:女子</t>
  </si>
  <si>
    <t>下関市向洋町1丁目12-11</t>
  </si>
  <si>
    <t>H-31</t>
  </si>
  <si>
    <t>山陽本線岩国徳山</t>
    <rPh sb="0" eb="4">
      <t>サンヨウホンセン</t>
    </rPh>
    <rPh sb="4" eb="6">
      <t>イワクニ</t>
    </rPh>
    <rPh sb="6" eb="8">
      <t>トクヤマ</t>
    </rPh>
    <phoneticPr fontId="16"/>
  </si>
  <si>
    <t>岩国徳山</t>
    <rPh sb="0" eb="2">
      <t>イワクニ</t>
    </rPh>
    <rPh sb="2" eb="4">
      <t>トクヤマ</t>
    </rPh>
    <phoneticPr fontId="16"/>
  </si>
  <si>
    <t>000423:令和5年度第47回全国高校選抜大会山口県予選会兼第40回中国高校新人大会山口県予選会</t>
  </si>
  <si>
    <t>B035-GH1_2023_h-51:チーム申込みはこちら</t>
  </si>
  <si>
    <t>B035-H2_2023_h-51:女子</t>
  </si>
  <si>
    <t>下関市向洋町1丁目12-12</t>
  </si>
  <si>
    <t>H-32</t>
  </si>
  <si>
    <t>山陽本線徳山下関</t>
    <rPh sb="0" eb="4">
      <t>サンヨウホンセン</t>
    </rPh>
    <rPh sb="4" eb="6">
      <t>トクヤマ</t>
    </rPh>
    <rPh sb="6" eb="8">
      <t>シモノセキ</t>
    </rPh>
    <phoneticPr fontId="16"/>
  </si>
  <si>
    <t>徳山下関</t>
    <rPh sb="2" eb="4">
      <t>シモノセキ</t>
    </rPh>
    <phoneticPr fontId="16"/>
  </si>
  <si>
    <t>H-33</t>
  </si>
  <si>
    <t>宇部線</t>
    <rPh sb="0" eb="3">
      <t>ウベセン</t>
    </rPh>
    <phoneticPr fontId="16"/>
  </si>
  <si>
    <t>宇部</t>
    <rPh sb="0" eb="2">
      <t>ウベ</t>
    </rPh>
    <phoneticPr fontId="16"/>
  </si>
  <si>
    <t>H-34</t>
  </si>
  <si>
    <t>美祢線</t>
    <rPh sb="0" eb="2">
      <t>ミネ</t>
    </rPh>
    <rPh sb="2" eb="3">
      <t>セン</t>
    </rPh>
    <phoneticPr fontId="16"/>
  </si>
  <si>
    <t>美祢</t>
    <rPh sb="0" eb="2">
      <t>ミネ</t>
    </rPh>
    <phoneticPr fontId="16"/>
  </si>
  <si>
    <t>H-35</t>
  </si>
  <si>
    <t>呉１線</t>
    <rPh sb="0" eb="1">
      <t>クレ</t>
    </rPh>
    <rPh sb="2" eb="3">
      <t>セン</t>
    </rPh>
    <phoneticPr fontId="16"/>
  </si>
  <si>
    <t>呉１</t>
    <rPh sb="0" eb="1">
      <t>クレ</t>
    </rPh>
    <phoneticPr fontId="16"/>
  </si>
  <si>
    <t>H-36</t>
  </si>
  <si>
    <t>呉２線</t>
    <rPh sb="0" eb="1">
      <t>クレ</t>
    </rPh>
    <rPh sb="2" eb="3">
      <t>セン</t>
    </rPh>
    <phoneticPr fontId="16"/>
  </si>
  <si>
    <t>呉２</t>
    <rPh sb="0" eb="1">
      <t>クレ</t>
    </rPh>
    <phoneticPr fontId="16"/>
  </si>
  <si>
    <t>H-37</t>
  </si>
  <si>
    <t>伯備１線</t>
    <rPh sb="0" eb="2">
      <t>ハクビ</t>
    </rPh>
    <rPh sb="3" eb="4">
      <t>セン</t>
    </rPh>
    <phoneticPr fontId="16"/>
  </si>
  <si>
    <t>伯備１</t>
    <rPh sb="0" eb="2">
      <t>ハクビ</t>
    </rPh>
    <phoneticPr fontId="16"/>
  </si>
  <si>
    <t>H-38</t>
  </si>
  <si>
    <t>伯備２線</t>
    <rPh sb="0" eb="2">
      <t>ハクビ</t>
    </rPh>
    <rPh sb="3" eb="4">
      <t>セン</t>
    </rPh>
    <phoneticPr fontId="16"/>
  </si>
  <si>
    <t>伯備２</t>
    <rPh sb="0" eb="2">
      <t>ハクビ</t>
    </rPh>
    <phoneticPr fontId="16"/>
  </si>
  <si>
    <t>H-39</t>
  </si>
  <si>
    <t>宇野線</t>
    <rPh sb="0" eb="3">
      <t>ウノセン</t>
    </rPh>
    <phoneticPr fontId="16"/>
  </si>
  <si>
    <t>宇野みなと</t>
    <rPh sb="0" eb="2">
      <t>ウノ</t>
    </rPh>
    <phoneticPr fontId="16"/>
  </si>
  <si>
    <t>H-40</t>
  </si>
  <si>
    <t>智頭急行</t>
    <rPh sb="0" eb="4">
      <t>チズキュウコウ</t>
    </rPh>
    <phoneticPr fontId="16"/>
  </si>
  <si>
    <t>智頭</t>
    <rPh sb="0" eb="2">
      <t>チズ</t>
    </rPh>
    <phoneticPr fontId="16"/>
  </si>
  <si>
    <t>水島臨海鉄道</t>
    <phoneticPr fontId="16"/>
  </si>
  <si>
    <t>ピーポー</t>
    <phoneticPr fontId="16"/>
  </si>
  <si>
    <t>一畑電車</t>
    <rPh sb="0" eb="2">
      <t>イチバタ</t>
    </rPh>
    <rPh sb="2" eb="4">
      <t>デンシャ</t>
    </rPh>
    <phoneticPr fontId="16"/>
  </si>
  <si>
    <t>ばた電</t>
    <rPh sb="2" eb="3">
      <t>デン</t>
    </rPh>
    <phoneticPr fontId="16"/>
  </si>
  <si>
    <t>B035-GH2_2023_h-40:選手/役員登録はこちら</t>
  </si>
  <si>
    <t>B035-H3_2023_h-40:男子参加選手/役員登録</t>
  </si>
  <si>
    <t>会員</t>
  </si>
  <si>
    <t>H-YC2271</t>
  </si>
  <si>
    <t>男子</t>
  </si>
  <si>
    <t>申込済み</t>
  </si>
  <si>
    <t>MH00000001</t>
    <phoneticPr fontId="16"/>
  </si>
  <si>
    <t>周防下郷</t>
    <rPh sb="0" eb="4">
      <t>スオウシモゴウ</t>
    </rPh>
    <phoneticPr fontId="16"/>
  </si>
  <si>
    <t>一般会員</t>
  </si>
  <si>
    <t>右利き</t>
  </si>
  <si>
    <t>選手</t>
  </si>
  <si>
    <t>MH00000002</t>
  </si>
  <si>
    <t>上郷</t>
    <rPh sb="0" eb="2">
      <t>カミゴウ</t>
    </rPh>
    <phoneticPr fontId="16"/>
  </si>
  <si>
    <t>MH00000003</t>
  </si>
  <si>
    <t>仁保津</t>
    <rPh sb="0" eb="3">
      <t>ニホヅ</t>
    </rPh>
    <phoneticPr fontId="16"/>
  </si>
  <si>
    <t>MH00000004</t>
  </si>
  <si>
    <t>大歳</t>
    <rPh sb="0" eb="2">
      <t>オオトシ</t>
    </rPh>
    <phoneticPr fontId="16"/>
  </si>
  <si>
    <t>MH00000005</t>
  </si>
  <si>
    <t>矢原</t>
    <rPh sb="0" eb="2">
      <t>ヤバラ</t>
    </rPh>
    <phoneticPr fontId="16"/>
  </si>
  <si>
    <t>MH00000006</t>
  </si>
  <si>
    <t>湯田温泉</t>
    <rPh sb="0" eb="4">
      <t>ユダオンセン</t>
    </rPh>
    <phoneticPr fontId="16"/>
  </si>
  <si>
    <t>MH00000007</t>
  </si>
  <si>
    <t>山口</t>
    <rPh sb="0" eb="2">
      <t>ヤマグチ</t>
    </rPh>
    <phoneticPr fontId="16"/>
  </si>
  <si>
    <t>c</t>
  </si>
  <si>
    <t>MH00000008</t>
  </si>
  <si>
    <t>上山口</t>
    <rPh sb="0" eb="3">
      <t>カミヤマグチ</t>
    </rPh>
    <phoneticPr fontId="16"/>
  </si>
  <si>
    <t>左利き</t>
  </si>
  <si>
    <t>MH00000009</t>
  </si>
  <si>
    <t>宮野</t>
    <rPh sb="0" eb="2">
      <t>ミヤノ</t>
    </rPh>
    <phoneticPr fontId="16"/>
  </si>
  <si>
    <t>MH00000010</t>
  </si>
  <si>
    <t>仁保</t>
    <rPh sb="0" eb="2">
      <t>ニホ</t>
    </rPh>
    <phoneticPr fontId="16"/>
  </si>
  <si>
    <t>MH00000011</t>
  </si>
  <si>
    <t>篠目</t>
    <rPh sb="0" eb="2">
      <t>シノメ</t>
    </rPh>
    <phoneticPr fontId="16"/>
  </si>
  <si>
    <t>MH00000012</t>
  </si>
  <si>
    <t>長門峡</t>
    <rPh sb="0" eb="3">
      <t>チョウモンキョウ</t>
    </rPh>
    <phoneticPr fontId="16"/>
  </si>
  <si>
    <t>MH00000013</t>
  </si>
  <si>
    <t>渡川</t>
    <rPh sb="0" eb="2">
      <t>ワタリガワ</t>
    </rPh>
    <phoneticPr fontId="16"/>
  </si>
  <si>
    <t>MH00000014</t>
  </si>
  <si>
    <t>三谷</t>
    <rPh sb="0" eb="2">
      <t>ミタニ</t>
    </rPh>
    <phoneticPr fontId="16"/>
  </si>
  <si>
    <t>MH00000015</t>
  </si>
  <si>
    <t>名草</t>
    <rPh sb="0" eb="2">
      <t>ナグサ</t>
    </rPh>
    <phoneticPr fontId="16"/>
  </si>
  <si>
    <t>MH00000016</t>
  </si>
  <si>
    <t>鍋倉</t>
    <rPh sb="0" eb="2">
      <t>ナベクラ</t>
    </rPh>
    <phoneticPr fontId="16"/>
  </si>
  <si>
    <t>チーム役員</t>
  </si>
  <si>
    <t>監督</t>
  </si>
  <si>
    <t>MH00000017</t>
  </si>
  <si>
    <t>徳佐</t>
    <rPh sb="0" eb="2">
      <t>トクサ</t>
    </rPh>
    <phoneticPr fontId="16"/>
  </si>
  <si>
    <t>コーチ</t>
  </si>
  <si>
    <t>MH00000018</t>
  </si>
  <si>
    <t>船平山</t>
    <rPh sb="0" eb="3">
      <t>フナヒラヤマ</t>
    </rPh>
    <phoneticPr fontId="16"/>
  </si>
  <si>
    <t>部長</t>
  </si>
  <si>
    <t>津和野</t>
    <rPh sb="0" eb="3">
      <t>ツワノ</t>
    </rPh>
    <phoneticPr fontId="16"/>
  </si>
  <si>
    <t>青野山</t>
    <rPh sb="0" eb="3">
      <t>アオノヤマ</t>
    </rPh>
    <phoneticPr fontId="16"/>
  </si>
  <si>
    <t>MH00000019</t>
  </si>
  <si>
    <t>日原</t>
    <rPh sb="0" eb="2">
      <t>ニチハラ</t>
    </rPh>
    <phoneticPr fontId="16"/>
  </si>
  <si>
    <t>MH00000020</t>
  </si>
  <si>
    <t>青原</t>
    <rPh sb="0" eb="2">
      <t>アオハラ</t>
    </rPh>
    <phoneticPr fontId="16"/>
  </si>
  <si>
    <t>MH00000021</t>
  </si>
  <si>
    <t>東青原</t>
    <rPh sb="0" eb="1">
      <t>ヒガシ</t>
    </rPh>
    <rPh sb="1" eb="3">
      <t>アオハラ</t>
    </rPh>
    <phoneticPr fontId="16"/>
  </si>
  <si>
    <t>MH00000022</t>
  </si>
  <si>
    <t>岩見横田</t>
    <rPh sb="0" eb="4">
      <t>イワミヨコタ</t>
    </rPh>
    <phoneticPr fontId="16"/>
  </si>
  <si>
    <t>ｃ</t>
    <phoneticPr fontId="16"/>
  </si>
  <si>
    <t>本俣賀</t>
    <rPh sb="0" eb="3">
      <t>ホンマタガ</t>
    </rPh>
    <phoneticPr fontId="16"/>
  </si>
  <si>
    <t>H-YC2021</t>
  </si>
  <si>
    <t>目出</t>
    <rPh sb="0" eb="2">
      <t>メデ</t>
    </rPh>
    <phoneticPr fontId="16"/>
  </si>
  <si>
    <t>南中川</t>
    <rPh sb="0" eb="3">
      <t>ミナミナカガワ</t>
    </rPh>
    <phoneticPr fontId="16"/>
  </si>
  <si>
    <t>南小野田</t>
    <rPh sb="0" eb="4">
      <t>ミナミオノダ</t>
    </rPh>
    <phoneticPr fontId="16"/>
  </si>
  <si>
    <t>小野田港</t>
    <rPh sb="0" eb="4">
      <t>オノダコウ</t>
    </rPh>
    <phoneticPr fontId="16"/>
  </si>
  <si>
    <t>MH00000023</t>
  </si>
  <si>
    <t>雀田</t>
    <rPh sb="0" eb="2">
      <t>スズメダ</t>
    </rPh>
    <phoneticPr fontId="16"/>
  </si>
  <si>
    <t>MH00000024</t>
  </si>
  <si>
    <t>長門長沢</t>
    <rPh sb="0" eb="4">
      <t>ナガトナガサワ</t>
    </rPh>
    <phoneticPr fontId="16"/>
  </si>
  <si>
    <t>マネージャー</t>
  </si>
  <si>
    <t>MH00000025</t>
  </si>
  <si>
    <t>妻崎</t>
    <rPh sb="0" eb="2">
      <t>ツマザキ</t>
    </rPh>
    <phoneticPr fontId="16"/>
  </si>
  <si>
    <t>c</t>
    <phoneticPr fontId="16"/>
  </si>
  <si>
    <t>MH00000026</t>
  </si>
  <si>
    <t>浜河内</t>
    <rPh sb="0" eb="3">
      <t>ハマゴウチ</t>
    </rPh>
    <phoneticPr fontId="16"/>
  </si>
  <si>
    <t>MH00000027</t>
  </si>
  <si>
    <t>長門本山</t>
    <rPh sb="0" eb="4">
      <t>ナガトモトヤマ</t>
    </rPh>
    <phoneticPr fontId="16"/>
  </si>
  <si>
    <t>MH00000028</t>
  </si>
  <si>
    <t>上嘉川</t>
    <rPh sb="0" eb="3">
      <t>カミカガワ</t>
    </rPh>
    <phoneticPr fontId="16"/>
  </si>
  <si>
    <t>MH00000029</t>
  </si>
  <si>
    <t>深溝</t>
    <rPh sb="0" eb="2">
      <t>フカミゾ</t>
    </rPh>
    <phoneticPr fontId="16"/>
  </si>
  <si>
    <t>MH00000030</t>
  </si>
  <si>
    <t>周防佐山</t>
    <rPh sb="0" eb="2">
      <t>スオウ</t>
    </rPh>
    <rPh sb="2" eb="4">
      <t>サヤマ</t>
    </rPh>
    <phoneticPr fontId="16"/>
  </si>
  <si>
    <t>MH00000031</t>
  </si>
  <si>
    <t>岩倉</t>
    <rPh sb="0" eb="2">
      <t>イワクラ</t>
    </rPh>
    <phoneticPr fontId="16"/>
  </si>
  <si>
    <t>MH00000032</t>
  </si>
  <si>
    <t>阿知須</t>
    <rPh sb="0" eb="3">
      <t>アジス</t>
    </rPh>
    <phoneticPr fontId="16"/>
  </si>
  <si>
    <t>MH00000033</t>
  </si>
  <si>
    <t>岐波</t>
    <rPh sb="0" eb="2">
      <t>キワ</t>
    </rPh>
    <phoneticPr fontId="16"/>
  </si>
  <si>
    <t>MH00000034</t>
  </si>
  <si>
    <t>丸尾</t>
    <rPh sb="0" eb="2">
      <t>マルオ</t>
    </rPh>
    <phoneticPr fontId="16"/>
  </si>
  <si>
    <t>MH00000035</t>
  </si>
  <si>
    <t>床波</t>
    <rPh sb="0" eb="2">
      <t>トコナミ</t>
    </rPh>
    <phoneticPr fontId="16"/>
  </si>
  <si>
    <t>MH00000036</t>
  </si>
  <si>
    <t>常盤</t>
    <rPh sb="0" eb="2">
      <t>トキワ</t>
    </rPh>
    <phoneticPr fontId="16"/>
  </si>
  <si>
    <t>MH00000037</t>
  </si>
  <si>
    <t>草江</t>
    <rPh sb="0" eb="2">
      <t>クサエ</t>
    </rPh>
    <phoneticPr fontId="16"/>
  </si>
  <si>
    <t>MH00000038</t>
  </si>
  <si>
    <t>宇部岬</t>
    <rPh sb="0" eb="3">
      <t>ウベミサキ</t>
    </rPh>
    <phoneticPr fontId="16"/>
  </si>
  <si>
    <t>MH00000039</t>
  </si>
  <si>
    <t>東新川</t>
    <rPh sb="0" eb="3">
      <t>ヒガシシンカワ</t>
    </rPh>
    <phoneticPr fontId="16"/>
  </si>
  <si>
    <t>MH00000040</t>
  </si>
  <si>
    <t>宇部新川</t>
    <rPh sb="0" eb="4">
      <t>ウベシンカワ</t>
    </rPh>
    <phoneticPr fontId="16"/>
  </si>
  <si>
    <t>MH00000041</t>
  </si>
  <si>
    <t>居能</t>
    <rPh sb="0" eb="2">
      <t>イノウ</t>
    </rPh>
    <phoneticPr fontId="16"/>
  </si>
  <si>
    <t>MH00000042</t>
  </si>
  <si>
    <t>岩鼻</t>
    <rPh sb="0" eb="2">
      <t>イワハナ</t>
    </rPh>
    <phoneticPr fontId="16"/>
  </si>
  <si>
    <t>H-YC2301</t>
  </si>
  <si>
    <t>三次</t>
    <rPh sb="0" eb="2">
      <t>ミヨシ</t>
    </rPh>
    <phoneticPr fontId="16"/>
  </si>
  <si>
    <t>選手兼役員</t>
  </si>
  <si>
    <t>八次</t>
    <rPh sb="0" eb="2">
      <t>ヤツギ</t>
    </rPh>
    <phoneticPr fontId="16"/>
  </si>
  <si>
    <t>神杉</t>
    <rPh sb="0" eb="2">
      <t>カミスギ</t>
    </rPh>
    <phoneticPr fontId="16"/>
  </si>
  <si>
    <t>塩町</t>
    <rPh sb="0" eb="2">
      <t>シオマチ</t>
    </rPh>
    <phoneticPr fontId="16"/>
  </si>
  <si>
    <t>下和知</t>
    <rPh sb="0" eb="3">
      <t>シモカズチ</t>
    </rPh>
    <phoneticPr fontId="16"/>
  </si>
  <si>
    <t>山ノ内</t>
    <rPh sb="0" eb="1">
      <t>ヤマ</t>
    </rPh>
    <rPh sb="2" eb="3">
      <t>ウチ</t>
    </rPh>
    <phoneticPr fontId="16"/>
  </si>
  <si>
    <t>七塚</t>
    <rPh sb="0" eb="2">
      <t>ナナツカ</t>
    </rPh>
    <phoneticPr fontId="16"/>
  </si>
  <si>
    <t>備後三日市</t>
    <rPh sb="0" eb="5">
      <t>ビンゴミッカイチ</t>
    </rPh>
    <phoneticPr fontId="16"/>
  </si>
  <si>
    <t>備後庄原</t>
    <rPh sb="0" eb="4">
      <t>ビンゴショウバラ</t>
    </rPh>
    <phoneticPr fontId="16"/>
  </si>
  <si>
    <t>高</t>
    <rPh sb="0" eb="1">
      <t>タカ</t>
    </rPh>
    <phoneticPr fontId="16"/>
  </si>
  <si>
    <t>平子</t>
    <rPh sb="0" eb="2">
      <t>ヒラコ</t>
    </rPh>
    <phoneticPr fontId="16"/>
  </si>
  <si>
    <t>備後西城</t>
    <rPh sb="0" eb="4">
      <t>ビンゴサイジョウ</t>
    </rPh>
    <phoneticPr fontId="16"/>
  </si>
  <si>
    <t>比婆山</t>
    <rPh sb="0" eb="3">
      <t>ヒバヤマ</t>
    </rPh>
    <phoneticPr fontId="16"/>
  </si>
  <si>
    <t>MH00000043</t>
  </si>
  <si>
    <t>備後落合</t>
    <rPh sb="0" eb="4">
      <t>ビンゴオチアイ</t>
    </rPh>
    <phoneticPr fontId="16"/>
  </si>
  <si>
    <t>芸備３線</t>
    <rPh sb="0" eb="2">
      <t>ゲイビ</t>
    </rPh>
    <rPh sb="3" eb="4">
      <t>セン</t>
    </rPh>
    <phoneticPr fontId="16"/>
  </si>
  <si>
    <t>芸備３</t>
    <rPh sb="0" eb="2">
      <t>ゲイビ</t>
    </rPh>
    <phoneticPr fontId="16"/>
  </si>
  <si>
    <t>MH00000044</t>
  </si>
  <si>
    <t>道後山</t>
    <rPh sb="0" eb="3">
      <t>ドウゴヤマ</t>
    </rPh>
    <phoneticPr fontId="16"/>
  </si>
  <si>
    <t>MH00000045</t>
  </si>
  <si>
    <t>小奴可</t>
    <rPh sb="0" eb="3">
      <t>オヌカ</t>
    </rPh>
    <phoneticPr fontId="16"/>
  </si>
  <si>
    <t>MH00000046</t>
  </si>
  <si>
    <t>内名</t>
    <rPh sb="0" eb="2">
      <t>ウチナ</t>
    </rPh>
    <phoneticPr fontId="16"/>
  </si>
  <si>
    <t>MH00000047</t>
  </si>
  <si>
    <t>備後八幡</t>
    <rPh sb="0" eb="4">
      <t>ビンゴヤワタ</t>
    </rPh>
    <phoneticPr fontId="16"/>
  </si>
  <si>
    <t>MH00000048</t>
  </si>
  <si>
    <t>東城</t>
    <rPh sb="0" eb="2">
      <t>トウジョウ</t>
    </rPh>
    <phoneticPr fontId="16"/>
  </si>
  <si>
    <t>MH00000049</t>
  </si>
  <si>
    <t>野馳</t>
    <rPh sb="0" eb="2">
      <t>ノチ</t>
    </rPh>
    <phoneticPr fontId="16"/>
  </si>
  <si>
    <t>MH00000050</t>
  </si>
  <si>
    <t>矢神</t>
    <rPh sb="0" eb="2">
      <t>ヤガミ</t>
    </rPh>
    <phoneticPr fontId="16"/>
  </si>
  <si>
    <t>MH00000051</t>
  </si>
  <si>
    <t>市岡</t>
    <rPh sb="0" eb="2">
      <t>イチオカ</t>
    </rPh>
    <phoneticPr fontId="16"/>
  </si>
  <si>
    <t>MH00000052</t>
  </si>
  <si>
    <t>坂根</t>
    <rPh sb="0" eb="2">
      <t>サカネ</t>
    </rPh>
    <phoneticPr fontId="16"/>
  </si>
  <si>
    <t>MH00000053</t>
  </si>
  <si>
    <t>布原</t>
    <rPh sb="0" eb="2">
      <t>ヌノハラ</t>
    </rPh>
    <phoneticPr fontId="16"/>
  </si>
  <si>
    <t>H-YC2311</t>
  </si>
  <si>
    <t>三良坂</t>
    <rPh sb="0" eb="3">
      <t>ミラサカ</t>
    </rPh>
    <phoneticPr fontId="16"/>
  </si>
  <si>
    <t>吉舎</t>
    <rPh sb="0" eb="2">
      <t>キサ</t>
    </rPh>
    <phoneticPr fontId="16"/>
  </si>
  <si>
    <t>備後安田</t>
    <rPh sb="0" eb="4">
      <t>ビンゴヤスダ</t>
    </rPh>
    <phoneticPr fontId="16"/>
  </si>
  <si>
    <t>梶田</t>
    <rPh sb="0" eb="2">
      <t>カジタ</t>
    </rPh>
    <phoneticPr fontId="16"/>
  </si>
  <si>
    <t>甲奴</t>
    <rPh sb="0" eb="2">
      <t>コウヌ</t>
    </rPh>
    <phoneticPr fontId="16"/>
  </si>
  <si>
    <t>上下</t>
    <rPh sb="0" eb="2">
      <t>ジョウゲ</t>
    </rPh>
    <phoneticPr fontId="16"/>
  </si>
  <si>
    <t>備後矢野</t>
    <rPh sb="0" eb="4">
      <t>ビンゴヤノ</t>
    </rPh>
    <phoneticPr fontId="16"/>
  </si>
  <si>
    <t>MH00000054</t>
  </si>
  <si>
    <t>備後三川</t>
    <rPh sb="0" eb="2">
      <t>ビンゴ</t>
    </rPh>
    <rPh sb="2" eb="4">
      <t>ミカワ</t>
    </rPh>
    <phoneticPr fontId="16"/>
  </si>
  <si>
    <t>MH00000055</t>
  </si>
  <si>
    <t>河佐</t>
    <rPh sb="0" eb="2">
      <t>カワサ</t>
    </rPh>
    <phoneticPr fontId="16"/>
  </si>
  <si>
    <t>MH00000056</t>
  </si>
  <si>
    <t>中畑</t>
    <rPh sb="0" eb="2">
      <t>ナカハタ</t>
    </rPh>
    <phoneticPr fontId="16"/>
  </si>
  <si>
    <t>MH00000057</t>
  </si>
  <si>
    <t>下川辺</t>
    <rPh sb="0" eb="3">
      <t>シモカワベ</t>
    </rPh>
    <phoneticPr fontId="16"/>
  </si>
  <si>
    <t>MH00000059</t>
  </si>
  <si>
    <t>鵜飼</t>
    <rPh sb="0" eb="2">
      <t>ウカイ</t>
    </rPh>
    <phoneticPr fontId="16"/>
  </si>
  <si>
    <t>MH00000060</t>
  </si>
  <si>
    <t>高木</t>
    <rPh sb="0" eb="2">
      <t>タカギ</t>
    </rPh>
    <phoneticPr fontId="16"/>
  </si>
  <si>
    <t>MH00000058</t>
  </si>
  <si>
    <t>府中</t>
    <rPh sb="0" eb="2">
      <t>フチュウ</t>
    </rPh>
    <phoneticPr fontId="16"/>
  </si>
  <si>
    <t>MH00000061</t>
  </si>
  <si>
    <t>新市</t>
    <rPh sb="0" eb="2">
      <t>シンイチ</t>
    </rPh>
    <phoneticPr fontId="16"/>
  </si>
  <si>
    <t>MH00000062</t>
  </si>
  <si>
    <t>上戸手</t>
    <rPh sb="0" eb="3">
      <t>カミトデ</t>
    </rPh>
    <phoneticPr fontId="16"/>
  </si>
  <si>
    <t>MH00000063</t>
  </si>
  <si>
    <t>戸手</t>
    <rPh sb="0" eb="2">
      <t>トデ</t>
    </rPh>
    <phoneticPr fontId="16"/>
  </si>
  <si>
    <t>MH00000064</t>
  </si>
  <si>
    <t>近田</t>
    <rPh sb="0" eb="2">
      <t>チカダ</t>
    </rPh>
    <phoneticPr fontId="16"/>
  </si>
  <si>
    <t>MH00000065</t>
  </si>
  <si>
    <t>駅家</t>
    <rPh sb="0" eb="2">
      <t>エキヤ</t>
    </rPh>
    <phoneticPr fontId="16"/>
  </si>
  <si>
    <t>MH00000066</t>
  </si>
  <si>
    <t>万能倉</t>
    <rPh sb="0" eb="3">
      <t>マナグラ</t>
    </rPh>
    <phoneticPr fontId="16"/>
  </si>
  <si>
    <t>MH00000067</t>
  </si>
  <si>
    <t>道上</t>
    <rPh sb="0" eb="2">
      <t>ドウジョウ</t>
    </rPh>
    <phoneticPr fontId="16"/>
  </si>
  <si>
    <t>MH00000068</t>
  </si>
  <si>
    <t>湯田村</t>
    <rPh sb="0" eb="3">
      <t>ユダムラ</t>
    </rPh>
    <phoneticPr fontId="16"/>
  </si>
  <si>
    <t>神辺</t>
    <rPh sb="0" eb="2">
      <t>カンナベ</t>
    </rPh>
    <phoneticPr fontId="16"/>
  </si>
  <si>
    <t>備後本庄</t>
    <rPh sb="0" eb="4">
      <t>ビンゴホンジョウ</t>
    </rPh>
    <phoneticPr fontId="16"/>
  </si>
  <si>
    <t>H-YC2291</t>
  </si>
  <si>
    <t>油木</t>
    <rPh sb="0" eb="2">
      <t>ユキ</t>
    </rPh>
    <phoneticPr fontId="16"/>
  </si>
  <si>
    <t>三井野原</t>
    <rPh sb="0" eb="4">
      <t>ミイノハラ</t>
    </rPh>
    <phoneticPr fontId="16"/>
  </si>
  <si>
    <t>出雲坂根</t>
    <rPh sb="0" eb="4">
      <t>イズモサカネ</t>
    </rPh>
    <phoneticPr fontId="16"/>
  </si>
  <si>
    <t>八川</t>
    <rPh sb="0" eb="2">
      <t>ヤカワ</t>
    </rPh>
    <phoneticPr fontId="16"/>
  </si>
  <si>
    <t>出雲横田</t>
    <rPh sb="0" eb="4">
      <t>イズモヨコタ</t>
    </rPh>
    <phoneticPr fontId="16"/>
  </si>
  <si>
    <t>亀嵩</t>
    <rPh sb="0" eb="2">
      <t>カメダケ</t>
    </rPh>
    <phoneticPr fontId="16"/>
  </si>
  <si>
    <t>MH00000069</t>
  </si>
  <si>
    <t>出雲三成</t>
    <rPh sb="0" eb="4">
      <t>イズモミナリ</t>
    </rPh>
    <phoneticPr fontId="16"/>
  </si>
  <si>
    <t>MH00000070</t>
  </si>
  <si>
    <t>出雲八代</t>
    <rPh sb="0" eb="4">
      <t>イズモヤシロ</t>
    </rPh>
    <phoneticPr fontId="16"/>
  </si>
  <si>
    <t>MH00000071</t>
  </si>
  <si>
    <t>下久野</t>
    <rPh sb="0" eb="3">
      <t>シモクノ</t>
    </rPh>
    <phoneticPr fontId="16"/>
  </si>
  <si>
    <t>MH00000072</t>
  </si>
  <si>
    <t>日登</t>
    <rPh sb="0" eb="2">
      <t>ヒノボリ</t>
    </rPh>
    <phoneticPr fontId="16"/>
  </si>
  <si>
    <t>MH00000073</t>
  </si>
  <si>
    <t>MH00000074</t>
  </si>
  <si>
    <t>南大東</t>
    <rPh sb="0" eb="3">
      <t>ミナミダイトウ</t>
    </rPh>
    <phoneticPr fontId="16"/>
  </si>
  <si>
    <t>MH00000075</t>
  </si>
  <si>
    <t>出雲大東</t>
    <rPh sb="0" eb="4">
      <t>イズモダイトウ</t>
    </rPh>
    <phoneticPr fontId="16"/>
  </si>
  <si>
    <t>MH00000076</t>
  </si>
  <si>
    <t>幡屋</t>
    <rPh sb="0" eb="2">
      <t>ハタヤ</t>
    </rPh>
    <phoneticPr fontId="16"/>
  </si>
  <si>
    <t>MH00000077</t>
  </si>
  <si>
    <t>加茂中</t>
    <rPh sb="0" eb="3">
      <t>カモナカ</t>
    </rPh>
    <phoneticPr fontId="16"/>
  </si>
  <si>
    <t>MH00000078</t>
  </si>
  <si>
    <t>南宍道</t>
    <rPh sb="0" eb="3">
      <t>ミナミシンジ</t>
    </rPh>
    <phoneticPr fontId="16"/>
  </si>
  <si>
    <t>H-YC2171</t>
  </si>
  <si>
    <t>MH00000082</t>
  </si>
  <si>
    <t>高野</t>
    <rPh sb="0" eb="2">
      <t>タカノ</t>
    </rPh>
    <phoneticPr fontId="16"/>
  </si>
  <si>
    <t>MH00000083</t>
  </si>
  <si>
    <t>美作滝尾</t>
    <rPh sb="0" eb="4">
      <t>ミマサカタキオ</t>
    </rPh>
    <phoneticPr fontId="16"/>
  </si>
  <si>
    <t>MH00000084</t>
  </si>
  <si>
    <t>三浦</t>
    <rPh sb="0" eb="2">
      <t>ミウラ</t>
    </rPh>
    <phoneticPr fontId="16"/>
  </si>
  <si>
    <t>MH00000085</t>
  </si>
  <si>
    <t>美作加茂</t>
    <rPh sb="0" eb="4">
      <t>ミマサカカモ</t>
    </rPh>
    <phoneticPr fontId="16"/>
  </si>
  <si>
    <t>MH00000086</t>
  </si>
  <si>
    <t>知和</t>
    <rPh sb="0" eb="2">
      <t>チワ</t>
    </rPh>
    <phoneticPr fontId="16"/>
  </si>
  <si>
    <t>MH00000087</t>
  </si>
  <si>
    <t>美作河井</t>
    <rPh sb="0" eb="4">
      <t>ミマサカカワイ</t>
    </rPh>
    <phoneticPr fontId="16"/>
  </si>
  <si>
    <t>MH00000088</t>
  </si>
  <si>
    <t>那岐</t>
    <rPh sb="0" eb="2">
      <t>ナギ</t>
    </rPh>
    <phoneticPr fontId="16"/>
  </si>
  <si>
    <t>MH00000089</t>
  </si>
  <si>
    <t>土師</t>
    <rPh sb="0" eb="2">
      <t>ハジ</t>
    </rPh>
    <phoneticPr fontId="16"/>
  </si>
  <si>
    <t>MH00000090</t>
  </si>
  <si>
    <t>MH00000091</t>
  </si>
  <si>
    <t>因幡社</t>
    <rPh sb="0" eb="3">
      <t>イナバヤシロ</t>
    </rPh>
    <phoneticPr fontId="16"/>
  </si>
  <si>
    <t>MH00000092</t>
  </si>
  <si>
    <t>用瀬</t>
    <rPh sb="0" eb="2">
      <t>モチガセ</t>
    </rPh>
    <phoneticPr fontId="16"/>
  </si>
  <si>
    <t>MH00000093</t>
  </si>
  <si>
    <t>鷹狩</t>
    <rPh sb="0" eb="2">
      <t>タカガリ</t>
    </rPh>
    <phoneticPr fontId="16"/>
  </si>
  <si>
    <t>MH00000094</t>
  </si>
  <si>
    <t>国英</t>
    <rPh sb="0" eb="2">
      <t>クニフサ</t>
    </rPh>
    <phoneticPr fontId="16"/>
  </si>
  <si>
    <t>MH00000095</t>
  </si>
  <si>
    <t>河原</t>
    <rPh sb="0" eb="2">
      <t>カワハラ</t>
    </rPh>
    <phoneticPr fontId="16"/>
  </si>
  <si>
    <t>MH00000096</t>
  </si>
  <si>
    <t>郡家</t>
    <rPh sb="0" eb="2">
      <t>コオゲ</t>
    </rPh>
    <phoneticPr fontId="16"/>
  </si>
  <si>
    <t>MH00000097</t>
  </si>
  <si>
    <t>東郡家</t>
    <rPh sb="0" eb="3">
      <t>ヒガシコオゲ</t>
    </rPh>
    <phoneticPr fontId="16"/>
  </si>
  <si>
    <t>津ノ井</t>
    <rPh sb="0" eb="1">
      <t>ツ</t>
    </rPh>
    <rPh sb="2" eb="3">
      <t>イ</t>
    </rPh>
    <phoneticPr fontId="16"/>
  </si>
  <si>
    <t>H-YC2151</t>
  </si>
  <si>
    <t>MH00000098</t>
  </si>
  <si>
    <t>岩山</t>
    <rPh sb="0" eb="2">
      <t>イワヤマ</t>
    </rPh>
    <phoneticPr fontId="16"/>
  </si>
  <si>
    <t>MH00000099</t>
  </si>
  <si>
    <t>丹治部</t>
    <rPh sb="0" eb="3">
      <t>タジベ</t>
    </rPh>
    <phoneticPr fontId="16"/>
  </si>
  <si>
    <t>MH00000100</t>
  </si>
  <si>
    <t>刑部</t>
    <rPh sb="0" eb="2">
      <t>オサカベ</t>
    </rPh>
    <phoneticPr fontId="16"/>
  </si>
  <si>
    <t>MH00000101</t>
  </si>
  <si>
    <t>富原</t>
    <rPh sb="0" eb="2">
      <t>トミハラ</t>
    </rPh>
    <phoneticPr fontId="16"/>
  </si>
  <si>
    <t>MH00000102</t>
  </si>
  <si>
    <t>月田</t>
    <rPh sb="0" eb="2">
      <t>ツキダ</t>
    </rPh>
    <phoneticPr fontId="16"/>
  </si>
  <si>
    <t>MH00000103</t>
  </si>
  <si>
    <t>中国勝山</t>
    <rPh sb="0" eb="4">
      <t>チュウゴクカツヤマ</t>
    </rPh>
    <phoneticPr fontId="16"/>
  </si>
  <si>
    <t>MH00000104</t>
  </si>
  <si>
    <t>久世</t>
    <rPh sb="0" eb="2">
      <t>クセ</t>
    </rPh>
    <phoneticPr fontId="16"/>
  </si>
  <si>
    <t>MH00000105</t>
  </si>
  <si>
    <t>古見</t>
    <rPh sb="0" eb="2">
      <t>コミ</t>
    </rPh>
    <phoneticPr fontId="16"/>
  </si>
  <si>
    <t>MH00000106</t>
  </si>
  <si>
    <t>美作落合</t>
    <rPh sb="0" eb="4">
      <t>ミマサカオチアイ</t>
    </rPh>
    <phoneticPr fontId="16"/>
  </si>
  <si>
    <t>MH00000107</t>
  </si>
  <si>
    <t>美作追分</t>
    <rPh sb="0" eb="4">
      <t>ミマサカオイワケ</t>
    </rPh>
    <phoneticPr fontId="16"/>
  </si>
  <si>
    <t>MH00000108</t>
  </si>
  <si>
    <t>坪井</t>
    <rPh sb="0" eb="2">
      <t>ツボイ</t>
    </rPh>
    <phoneticPr fontId="16"/>
  </si>
  <si>
    <t>MH00000109</t>
  </si>
  <si>
    <t>美作千代</t>
    <rPh sb="0" eb="4">
      <t>ミマサカセンダイ</t>
    </rPh>
    <phoneticPr fontId="16"/>
  </si>
  <si>
    <t>MH00000110</t>
  </si>
  <si>
    <t>院庄</t>
    <rPh sb="0" eb="2">
      <t>インノショウ</t>
    </rPh>
    <phoneticPr fontId="16"/>
  </si>
  <si>
    <t>MH00000111</t>
  </si>
  <si>
    <t>東津山</t>
    <rPh sb="0" eb="3">
      <t>ヒガシツヤマ</t>
    </rPh>
    <phoneticPr fontId="16"/>
  </si>
  <si>
    <t>MH00000112</t>
  </si>
  <si>
    <t>美作大崎</t>
    <rPh sb="0" eb="4">
      <t>ミマサカオオサキ</t>
    </rPh>
    <phoneticPr fontId="16"/>
  </si>
  <si>
    <t>MH00000113</t>
  </si>
  <si>
    <t>西勝間田</t>
    <rPh sb="0" eb="4">
      <t>ニシカツマダ</t>
    </rPh>
    <phoneticPr fontId="16"/>
  </si>
  <si>
    <t>MH00000114</t>
  </si>
  <si>
    <t>勝間田</t>
    <rPh sb="0" eb="2">
      <t>カツマ</t>
    </rPh>
    <rPh sb="2" eb="3">
      <t>ダ</t>
    </rPh>
    <phoneticPr fontId="16"/>
  </si>
  <si>
    <t>林野</t>
    <rPh sb="0" eb="2">
      <t>ハヤシノ</t>
    </rPh>
    <phoneticPr fontId="16"/>
  </si>
  <si>
    <t>楢原</t>
    <rPh sb="0" eb="2">
      <t>ナラハラ</t>
    </rPh>
    <phoneticPr fontId="16"/>
  </si>
  <si>
    <t>美作江見</t>
    <rPh sb="0" eb="4">
      <t>ミマサカエミ</t>
    </rPh>
    <phoneticPr fontId="16"/>
  </si>
  <si>
    <t>美作土居</t>
    <rPh sb="0" eb="4">
      <t>ミマサカドイ</t>
    </rPh>
    <phoneticPr fontId="16"/>
  </si>
  <si>
    <t>上月</t>
    <rPh sb="0" eb="2">
      <t>コウヅキ</t>
    </rPh>
    <phoneticPr fontId="16"/>
  </si>
  <si>
    <t>佐用</t>
    <rPh sb="0" eb="2">
      <t>サヨ</t>
    </rPh>
    <phoneticPr fontId="16"/>
  </si>
  <si>
    <t>播磨徳久</t>
    <rPh sb="0" eb="4">
      <t>ハリマトクサ</t>
    </rPh>
    <phoneticPr fontId="16"/>
  </si>
  <si>
    <t>三日月</t>
    <rPh sb="0" eb="3">
      <t>ミカヅキ</t>
    </rPh>
    <phoneticPr fontId="16"/>
  </si>
  <si>
    <t>西栗栖</t>
    <rPh sb="0" eb="3">
      <t>ニシクリス</t>
    </rPh>
    <phoneticPr fontId="16"/>
  </si>
  <si>
    <t>千本</t>
    <rPh sb="0" eb="2">
      <t>センボン</t>
    </rPh>
    <phoneticPr fontId="16"/>
  </si>
  <si>
    <t>播磨新宮</t>
    <rPh sb="0" eb="4">
      <t>ハリマシングウ</t>
    </rPh>
    <phoneticPr fontId="16"/>
  </si>
  <si>
    <t>MH00000115</t>
  </si>
  <si>
    <t>東觜崎</t>
    <rPh sb="0" eb="3">
      <t>ヒガシハシサキ</t>
    </rPh>
    <phoneticPr fontId="16"/>
  </si>
  <si>
    <t>MH00000116</t>
  </si>
  <si>
    <t>本竜野</t>
    <rPh sb="0" eb="3">
      <t>ホンタツノ</t>
    </rPh>
    <phoneticPr fontId="16"/>
  </si>
  <si>
    <t>MH00000117</t>
  </si>
  <si>
    <t>太市</t>
    <rPh sb="0" eb="2">
      <t>オオイチ</t>
    </rPh>
    <phoneticPr fontId="16"/>
  </si>
  <si>
    <t>MH00000118</t>
  </si>
  <si>
    <t>余部</t>
    <rPh sb="0" eb="2">
      <t>ヨベ</t>
    </rPh>
    <phoneticPr fontId="16"/>
  </si>
  <si>
    <t>MH00000119</t>
  </si>
  <si>
    <t>播磨高岡</t>
    <rPh sb="0" eb="4">
      <t>ハリマタカオカ</t>
    </rPh>
    <phoneticPr fontId="16"/>
  </si>
  <si>
    <t>H-YC2131</t>
  </si>
  <si>
    <t>MH00000129</t>
  </si>
  <si>
    <t>天和</t>
    <rPh sb="0" eb="2">
      <t>テンワ</t>
    </rPh>
    <phoneticPr fontId="16"/>
  </si>
  <si>
    <t>MH00000130</t>
  </si>
  <si>
    <t>備前福河</t>
    <rPh sb="0" eb="4">
      <t>ビゼンフクカワ</t>
    </rPh>
    <phoneticPr fontId="16"/>
  </si>
  <si>
    <t>MH00000131</t>
  </si>
  <si>
    <t>寒河</t>
    <rPh sb="0" eb="2">
      <t>ソウゴ</t>
    </rPh>
    <phoneticPr fontId="16"/>
  </si>
  <si>
    <t>MH00000132</t>
  </si>
  <si>
    <t>日生</t>
    <rPh sb="0" eb="2">
      <t>ヒナセ</t>
    </rPh>
    <phoneticPr fontId="16"/>
  </si>
  <si>
    <t>MH00000133</t>
  </si>
  <si>
    <t>伊里</t>
    <rPh sb="0" eb="2">
      <t>イリ</t>
    </rPh>
    <phoneticPr fontId="16"/>
  </si>
  <si>
    <t>MH00000134</t>
  </si>
  <si>
    <t>備前片上</t>
    <rPh sb="0" eb="4">
      <t>ビゼンカタカミ</t>
    </rPh>
    <phoneticPr fontId="16"/>
  </si>
  <si>
    <t>MH00000135</t>
  </si>
  <si>
    <t>西片上</t>
    <rPh sb="0" eb="3">
      <t>ニシカタカミ</t>
    </rPh>
    <phoneticPr fontId="16"/>
  </si>
  <si>
    <t>MH00000136</t>
  </si>
  <si>
    <t>伊部</t>
    <rPh sb="0" eb="2">
      <t>インベ</t>
    </rPh>
    <phoneticPr fontId="16"/>
  </si>
  <si>
    <t>MH00000137</t>
  </si>
  <si>
    <t>香登</t>
    <rPh sb="0" eb="2">
      <t>カガト</t>
    </rPh>
    <phoneticPr fontId="16"/>
  </si>
  <si>
    <t>MH00000138</t>
  </si>
  <si>
    <t>長船</t>
    <rPh sb="0" eb="2">
      <t>オサフネ</t>
    </rPh>
    <phoneticPr fontId="16"/>
  </si>
  <si>
    <t>MH00000139</t>
  </si>
  <si>
    <t>邑久</t>
    <rPh sb="0" eb="2">
      <t>オク</t>
    </rPh>
    <phoneticPr fontId="16"/>
  </si>
  <si>
    <t>MH00000140</t>
  </si>
  <si>
    <t>大富</t>
    <rPh sb="0" eb="2">
      <t>オオドミ</t>
    </rPh>
    <phoneticPr fontId="16"/>
  </si>
  <si>
    <t>MH00000141</t>
  </si>
  <si>
    <t>西大寺</t>
    <rPh sb="0" eb="3">
      <t>サイダイジ</t>
    </rPh>
    <phoneticPr fontId="16"/>
  </si>
  <si>
    <t>MH00000142</t>
  </si>
  <si>
    <t>大多羅</t>
    <rPh sb="0" eb="3">
      <t>オオダラ</t>
    </rPh>
    <phoneticPr fontId="16"/>
  </si>
  <si>
    <t>MH00000143</t>
  </si>
  <si>
    <t>東岡山</t>
    <rPh sb="0" eb="3">
      <t>ヒガシオカヤマ</t>
    </rPh>
    <phoneticPr fontId="16"/>
  </si>
  <si>
    <t>MH00000144</t>
  </si>
  <si>
    <t>高島</t>
    <rPh sb="0" eb="2">
      <t>タカシマ</t>
    </rPh>
    <phoneticPr fontId="16"/>
  </si>
  <si>
    <t>MH00000145</t>
  </si>
  <si>
    <t>西川原</t>
    <rPh sb="0" eb="3">
      <t>ニシガワラ</t>
    </rPh>
    <phoneticPr fontId="16"/>
  </si>
  <si>
    <t>H-YC2111</t>
  </si>
  <si>
    <t>境線</t>
    <rPh sb="0" eb="1">
      <t>サカイ</t>
    </rPh>
    <rPh sb="1" eb="2">
      <t>セン</t>
    </rPh>
    <phoneticPr fontId="16"/>
  </si>
  <si>
    <t>MH00000151</t>
  </si>
  <si>
    <t>博労町</t>
    <rPh sb="0" eb="3">
      <t>バクロウマチ</t>
    </rPh>
    <phoneticPr fontId="16"/>
  </si>
  <si>
    <t>MH00000153</t>
  </si>
  <si>
    <t>富士見町</t>
    <rPh sb="0" eb="4">
      <t>フジミチョウ</t>
    </rPh>
    <phoneticPr fontId="16"/>
  </si>
  <si>
    <t>MH00000154</t>
  </si>
  <si>
    <t>後藤</t>
    <rPh sb="0" eb="2">
      <t>ゴトウ</t>
    </rPh>
    <phoneticPr fontId="16"/>
  </si>
  <si>
    <t>MH00000156</t>
  </si>
  <si>
    <t>三本松口</t>
    <rPh sb="0" eb="4">
      <t>サンボンマツグチ</t>
    </rPh>
    <phoneticPr fontId="16"/>
  </si>
  <si>
    <t>MH00000157</t>
  </si>
  <si>
    <t>河崎口</t>
    <rPh sb="0" eb="3">
      <t>カワサキグチ</t>
    </rPh>
    <phoneticPr fontId="16"/>
  </si>
  <si>
    <t>MH00000159</t>
  </si>
  <si>
    <t>弓ヶ浜</t>
    <rPh sb="0" eb="3">
      <t>ユミガハマ</t>
    </rPh>
    <phoneticPr fontId="16"/>
  </si>
  <si>
    <t>MH00000161</t>
  </si>
  <si>
    <t>和田浜</t>
    <rPh sb="0" eb="3">
      <t>ワダハマ</t>
    </rPh>
    <phoneticPr fontId="16"/>
  </si>
  <si>
    <t>MH00000162</t>
  </si>
  <si>
    <t>大篠津町</t>
    <rPh sb="0" eb="4">
      <t>オオシノヅチョウ</t>
    </rPh>
    <phoneticPr fontId="16"/>
  </si>
  <si>
    <t>MH00000164</t>
  </si>
  <si>
    <t>米子空港</t>
    <rPh sb="0" eb="4">
      <t>ヨナゴクウコウ</t>
    </rPh>
    <phoneticPr fontId="16"/>
  </si>
  <si>
    <t>MH00000166</t>
  </si>
  <si>
    <t>中浜</t>
    <rPh sb="0" eb="2">
      <t>ナカハマ</t>
    </rPh>
    <phoneticPr fontId="16"/>
  </si>
  <si>
    <t>MH00000167</t>
  </si>
  <si>
    <t>高松町</t>
    <rPh sb="0" eb="3">
      <t>タカマツチョウ</t>
    </rPh>
    <phoneticPr fontId="16"/>
  </si>
  <si>
    <t>MH00000169</t>
  </si>
  <si>
    <t>余子</t>
    <rPh sb="0" eb="2">
      <t>アマリコ</t>
    </rPh>
    <phoneticPr fontId="16"/>
  </si>
  <si>
    <t>MH00000170</t>
  </si>
  <si>
    <t>上道</t>
    <rPh sb="0" eb="2">
      <t>アガリミチ</t>
    </rPh>
    <phoneticPr fontId="16"/>
  </si>
  <si>
    <t>MH00000172</t>
  </si>
  <si>
    <t>馬場崎町</t>
    <rPh sb="0" eb="4">
      <t>ババサキチョウ</t>
    </rPh>
    <phoneticPr fontId="16"/>
  </si>
  <si>
    <t>MH00000175</t>
  </si>
  <si>
    <t>境港</t>
    <rPh sb="0" eb="2">
      <t>サカイミナト</t>
    </rPh>
    <phoneticPr fontId="16"/>
  </si>
  <si>
    <t>H-YC2231</t>
  </si>
  <si>
    <t>MH00000210</t>
  </si>
  <si>
    <t>矢賀</t>
    <rPh sb="0" eb="2">
      <t>ヤガ</t>
    </rPh>
    <phoneticPr fontId="16"/>
  </si>
  <si>
    <t>MH00000211</t>
  </si>
  <si>
    <t>戸坂</t>
    <rPh sb="0" eb="2">
      <t>ヘサカ</t>
    </rPh>
    <phoneticPr fontId="16"/>
  </si>
  <si>
    <t>MH00000212</t>
  </si>
  <si>
    <t>安芸矢口</t>
    <rPh sb="0" eb="4">
      <t>アキヤグチ</t>
    </rPh>
    <phoneticPr fontId="16"/>
  </si>
  <si>
    <t>MH00000213</t>
  </si>
  <si>
    <t>玖村</t>
    <rPh sb="0" eb="2">
      <t>クムラ</t>
    </rPh>
    <phoneticPr fontId="16"/>
  </si>
  <si>
    <t>MH00000214</t>
  </si>
  <si>
    <t>下深川</t>
    <rPh sb="0" eb="3">
      <t>シモフカワ</t>
    </rPh>
    <phoneticPr fontId="16"/>
  </si>
  <si>
    <t>MH00000215</t>
  </si>
  <si>
    <t>中深川</t>
    <rPh sb="0" eb="3">
      <t>ナカフカワ</t>
    </rPh>
    <phoneticPr fontId="16"/>
  </si>
  <si>
    <t>MH00000216</t>
  </si>
  <si>
    <t>上深川</t>
    <rPh sb="0" eb="3">
      <t>カミフカワ</t>
    </rPh>
    <phoneticPr fontId="16"/>
  </si>
  <si>
    <t>MH00000217</t>
  </si>
  <si>
    <t>狩留家</t>
    <rPh sb="0" eb="3">
      <t>カルガ</t>
    </rPh>
    <phoneticPr fontId="16"/>
  </si>
  <si>
    <t>MH00000218</t>
  </si>
  <si>
    <t>白木山</t>
    <rPh sb="0" eb="3">
      <t>シラキヤマ</t>
    </rPh>
    <phoneticPr fontId="16"/>
  </si>
  <si>
    <t>MH00000219</t>
  </si>
  <si>
    <t>中三田</t>
    <rPh sb="0" eb="3">
      <t>ナカミタ</t>
    </rPh>
    <phoneticPr fontId="16"/>
  </si>
  <si>
    <t>MH00000220</t>
  </si>
  <si>
    <t>上三田</t>
    <rPh sb="0" eb="3">
      <t>カミミタ</t>
    </rPh>
    <phoneticPr fontId="16"/>
  </si>
  <si>
    <t>MH00000221</t>
  </si>
  <si>
    <t>志和口</t>
    <rPh sb="0" eb="3">
      <t>シワグチ</t>
    </rPh>
    <phoneticPr fontId="16"/>
  </si>
  <si>
    <t>MH00000222</t>
  </si>
  <si>
    <t>井原市</t>
    <rPh sb="0" eb="3">
      <t>イバライチ</t>
    </rPh>
    <phoneticPr fontId="16"/>
  </si>
  <si>
    <t>MH00000223</t>
  </si>
  <si>
    <t>向原</t>
    <rPh sb="0" eb="2">
      <t>ムカイハラ</t>
    </rPh>
    <phoneticPr fontId="16"/>
  </si>
  <si>
    <t>MH00000224</t>
  </si>
  <si>
    <t>吉田口</t>
    <rPh sb="0" eb="3">
      <t>ヨシダグチ</t>
    </rPh>
    <phoneticPr fontId="16"/>
  </si>
  <si>
    <t>MH00000225</t>
  </si>
  <si>
    <t>甲立</t>
    <rPh sb="0" eb="2">
      <t>コウタチ</t>
    </rPh>
    <phoneticPr fontId="16"/>
  </si>
  <si>
    <t>MH00000226</t>
  </si>
  <si>
    <t>上川立</t>
    <rPh sb="0" eb="3">
      <t>カミカワタチ</t>
    </rPh>
    <phoneticPr fontId="16"/>
  </si>
  <si>
    <t>MH00000227</t>
  </si>
  <si>
    <t>志和地</t>
    <rPh sb="0" eb="3">
      <t>シワチ</t>
    </rPh>
    <phoneticPr fontId="16"/>
  </si>
  <si>
    <t>MH00000228</t>
  </si>
  <si>
    <t>西三次</t>
    <rPh sb="0" eb="3">
      <t>ニシミヨシ</t>
    </rPh>
    <phoneticPr fontId="16"/>
  </si>
  <si>
    <t>H-YC2241</t>
  </si>
  <si>
    <t>可部線</t>
    <rPh sb="0" eb="2">
      <t>カベ</t>
    </rPh>
    <rPh sb="2" eb="3">
      <t>セン</t>
    </rPh>
    <phoneticPr fontId="16"/>
  </si>
  <si>
    <t>MH00000229</t>
  </si>
  <si>
    <t>三滝</t>
    <rPh sb="0" eb="2">
      <t>ミタキ</t>
    </rPh>
    <phoneticPr fontId="16"/>
  </si>
  <si>
    <t>MH00000231</t>
  </si>
  <si>
    <t>安芸長束</t>
    <rPh sb="0" eb="2">
      <t>アキ</t>
    </rPh>
    <rPh sb="2" eb="4">
      <t>ナガツカ</t>
    </rPh>
    <phoneticPr fontId="16"/>
  </si>
  <si>
    <t>MH00000233</t>
  </si>
  <si>
    <t>下祗園</t>
    <rPh sb="0" eb="3">
      <t>シモギオン</t>
    </rPh>
    <phoneticPr fontId="16"/>
  </si>
  <si>
    <t>MH00000235</t>
  </si>
  <si>
    <t>古市橋</t>
    <rPh sb="0" eb="3">
      <t>フルイチバシ</t>
    </rPh>
    <phoneticPr fontId="16"/>
  </si>
  <si>
    <t>MH00000237</t>
  </si>
  <si>
    <t>大町</t>
    <rPh sb="0" eb="2">
      <t>オオマチ</t>
    </rPh>
    <phoneticPr fontId="16"/>
  </si>
  <si>
    <t>MH00000239</t>
  </si>
  <si>
    <t>緑井</t>
    <rPh sb="0" eb="2">
      <t>ミドリイ</t>
    </rPh>
    <phoneticPr fontId="16"/>
  </si>
  <si>
    <t>MH00000241</t>
  </si>
  <si>
    <t>七軒茶屋</t>
    <rPh sb="0" eb="4">
      <t>シチケンヂャヤ</t>
    </rPh>
    <phoneticPr fontId="16"/>
  </si>
  <si>
    <t>MH00000243</t>
  </si>
  <si>
    <t>梅林</t>
    <rPh sb="0" eb="2">
      <t>バイリン</t>
    </rPh>
    <phoneticPr fontId="16"/>
  </si>
  <si>
    <t>MH00000245</t>
  </si>
  <si>
    <t>上八木</t>
    <rPh sb="0" eb="3">
      <t>カミヤギ</t>
    </rPh>
    <phoneticPr fontId="16"/>
  </si>
  <si>
    <t>MH00000247</t>
  </si>
  <si>
    <t>中島</t>
    <rPh sb="0" eb="2">
      <t>ナカシマ</t>
    </rPh>
    <phoneticPr fontId="16"/>
  </si>
  <si>
    <t>MH00000249</t>
  </si>
  <si>
    <t>MH00000257</t>
  </si>
  <si>
    <t>河戸帆待川</t>
    <rPh sb="0" eb="4">
      <t>コウドホマ</t>
    </rPh>
    <rPh sb="4" eb="5">
      <t>ガワ</t>
    </rPh>
    <phoneticPr fontId="16"/>
  </si>
  <si>
    <t>MH00000259</t>
  </si>
  <si>
    <t>あき亀山</t>
    <rPh sb="2" eb="4">
      <t>カメヤマ</t>
    </rPh>
    <phoneticPr fontId="16"/>
  </si>
  <si>
    <t>H-YC2251</t>
  </si>
  <si>
    <t>MH00000264</t>
  </si>
  <si>
    <t>須波</t>
    <rPh sb="0" eb="2">
      <t>スナミ</t>
    </rPh>
    <phoneticPr fontId="16"/>
  </si>
  <si>
    <t>MH00000265</t>
  </si>
  <si>
    <t>安芸幸崎</t>
    <rPh sb="0" eb="4">
      <t>アキサイザキ</t>
    </rPh>
    <phoneticPr fontId="16"/>
  </si>
  <si>
    <t>MH00000266</t>
  </si>
  <si>
    <t>忠海</t>
    <rPh sb="0" eb="2">
      <t>タダノウミ</t>
    </rPh>
    <phoneticPr fontId="16"/>
  </si>
  <si>
    <t>MH00000267</t>
  </si>
  <si>
    <t>安芸長浜</t>
    <rPh sb="0" eb="4">
      <t>アキナガハマ</t>
    </rPh>
    <phoneticPr fontId="16"/>
  </si>
  <si>
    <t>MH00000268</t>
  </si>
  <si>
    <t>大乗</t>
    <rPh sb="0" eb="2">
      <t>オオノリ</t>
    </rPh>
    <phoneticPr fontId="16"/>
  </si>
  <si>
    <t>MH00000269</t>
  </si>
  <si>
    <t>竹原</t>
    <rPh sb="0" eb="2">
      <t>タケハラ</t>
    </rPh>
    <phoneticPr fontId="16"/>
  </si>
  <si>
    <t>MH00000270</t>
  </si>
  <si>
    <t>吉名</t>
    <rPh sb="0" eb="2">
      <t>ヨシナ</t>
    </rPh>
    <phoneticPr fontId="16"/>
  </si>
  <si>
    <t>MH00000271</t>
  </si>
  <si>
    <t>安芸津</t>
    <rPh sb="0" eb="3">
      <t>アキツ</t>
    </rPh>
    <phoneticPr fontId="16"/>
  </si>
  <si>
    <t>MH00000272</t>
  </si>
  <si>
    <t>風早</t>
    <rPh sb="0" eb="2">
      <t>カザハヤ</t>
    </rPh>
    <phoneticPr fontId="16"/>
  </si>
  <si>
    <t>MH00000273</t>
  </si>
  <si>
    <t>安浦</t>
    <rPh sb="0" eb="2">
      <t>ヤスウラ</t>
    </rPh>
    <phoneticPr fontId="16"/>
  </si>
  <si>
    <t>MH00000274</t>
  </si>
  <si>
    <t>安登</t>
    <rPh sb="0" eb="2">
      <t>アト</t>
    </rPh>
    <phoneticPr fontId="16"/>
  </si>
  <si>
    <t>MH00000275</t>
  </si>
  <si>
    <t>安芸川尻</t>
    <rPh sb="0" eb="4">
      <t>アキカワジリ</t>
    </rPh>
    <phoneticPr fontId="16"/>
  </si>
  <si>
    <t>MH00000280</t>
  </si>
  <si>
    <t>呉</t>
    <rPh sb="0" eb="1">
      <t>クレ</t>
    </rPh>
    <phoneticPr fontId="16"/>
  </si>
  <si>
    <t>MH00000281</t>
  </si>
  <si>
    <t>川原石</t>
    <rPh sb="0" eb="3">
      <t>カワライシ</t>
    </rPh>
    <phoneticPr fontId="16"/>
  </si>
  <si>
    <t>MH00000282</t>
  </si>
  <si>
    <t>吉浦</t>
    <rPh sb="0" eb="2">
      <t>ヨシウラ</t>
    </rPh>
    <phoneticPr fontId="16"/>
  </si>
  <si>
    <t>MH00000283</t>
  </si>
  <si>
    <t>かるが浜</t>
    <rPh sb="3" eb="4">
      <t>ハマ</t>
    </rPh>
    <phoneticPr fontId="16"/>
  </si>
  <si>
    <t>MH00000276</t>
  </si>
  <si>
    <t>仁方</t>
    <rPh sb="0" eb="2">
      <t>ニガタ</t>
    </rPh>
    <phoneticPr fontId="16"/>
  </si>
  <si>
    <t>MH00000277</t>
  </si>
  <si>
    <t>広</t>
    <rPh sb="0" eb="1">
      <t>ヒロ</t>
    </rPh>
    <phoneticPr fontId="16"/>
  </si>
  <si>
    <t>MH00000278</t>
  </si>
  <si>
    <t>新広</t>
    <rPh sb="0" eb="2">
      <t>シンヒロ</t>
    </rPh>
    <phoneticPr fontId="16"/>
  </si>
  <si>
    <t>MH00000279</t>
  </si>
  <si>
    <t>安芸阿賀</t>
    <rPh sb="0" eb="4">
      <t>アキアガ</t>
    </rPh>
    <phoneticPr fontId="16"/>
  </si>
  <si>
    <t>MH00000284</t>
  </si>
  <si>
    <t>天応</t>
    <rPh sb="0" eb="2">
      <t>テンノウ</t>
    </rPh>
    <phoneticPr fontId="16"/>
  </si>
  <si>
    <t>MH00000285</t>
  </si>
  <si>
    <t>呉ボートピア</t>
    <rPh sb="0" eb="1">
      <t>クレ</t>
    </rPh>
    <phoneticPr fontId="16"/>
  </si>
  <si>
    <t>MH00000286</t>
  </si>
  <si>
    <t>小屋浦</t>
    <rPh sb="0" eb="3">
      <t>コヤウラ</t>
    </rPh>
    <phoneticPr fontId="16"/>
  </si>
  <si>
    <t>MH00000287</t>
  </si>
  <si>
    <t>水尻</t>
    <rPh sb="0" eb="2">
      <t>ミズジリ</t>
    </rPh>
    <phoneticPr fontId="16"/>
  </si>
  <si>
    <t>MH00000288</t>
  </si>
  <si>
    <t>坂</t>
    <rPh sb="0" eb="1">
      <t>サカ</t>
    </rPh>
    <phoneticPr fontId="16"/>
  </si>
  <si>
    <t>MH00000289</t>
  </si>
  <si>
    <t>矢野</t>
    <rPh sb="0" eb="2">
      <t>ヤノ</t>
    </rPh>
    <phoneticPr fontId="16"/>
  </si>
  <si>
    <t>H-YC2011</t>
  </si>
  <si>
    <t>錦川鉄道</t>
    <rPh sb="0" eb="4">
      <t>ニシキガワテツドウ</t>
    </rPh>
    <phoneticPr fontId="16"/>
  </si>
  <si>
    <t>錦川清流</t>
    <rPh sb="0" eb="1">
      <t>ニシキ</t>
    </rPh>
    <rPh sb="1" eb="2">
      <t>ガワ</t>
    </rPh>
    <rPh sb="2" eb="4">
      <t>セイリュウ</t>
    </rPh>
    <phoneticPr fontId="16"/>
  </si>
  <si>
    <t>男子</t>
    <rPh sb="0" eb="1">
      <t>オトコ</t>
    </rPh>
    <rPh sb="1" eb="2">
      <t>コ</t>
    </rPh>
    <phoneticPr fontId="16"/>
  </si>
  <si>
    <t>清流新岩国</t>
    <rPh sb="0" eb="5">
      <t>セイリュウシンイワクニ</t>
    </rPh>
    <phoneticPr fontId="16"/>
  </si>
  <si>
    <t>守内かさ神</t>
    <rPh sb="0" eb="2">
      <t>シュウチ</t>
    </rPh>
    <rPh sb="4" eb="5">
      <t>ガミ</t>
    </rPh>
    <phoneticPr fontId="16"/>
  </si>
  <si>
    <t>南河内</t>
    <rPh sb="0" eb="3">
      <t>ミナミゴウチ</t>
    </rPh>
    <phoneticPr fontId="16"/>
  </si>
  <si>
    <t>行波</t>
    <rPh sb="0" eb="2">
      <t>ユカバ</t>
    </rPh>
    <phoneticPr fontId="16"/>
  </si>
  <si>
    <t>北河内</t>
    <rPh sb="0" eb="3">
      <t>キタゴウチ</t>
    </rPh>
    <phoneticPr fontId="16"/>
  </si>
  <si>
    <t>椋野</t>
    <rPh sb="0" eb="2">
      <t>ムクノ</t>
    </rPh>
    <phoneticPr fontId="16"/>
  </si>
  <si>
    <t>MH00000290</t>
  </si>
  <si>
    <t>清流みはらし</t>
    <rPh sb="0" eb="2">
      <t>セイリュウ</t>
    </rPh>
    <phoneticPr fontId="16"/>
  </si>
  <si>
    <t>MH00000291</t>
  </si>
  <si>
    <t>根笠</t>
    <rPh sb="0" eb="2">
      <t>ネガサ</t>
    </rPh>
    <phoneticPr fontId="16"/>
  </si>
  <si>
    <t>MH00000292</t>
  </si>
  <si>
    <t>河山</t>
    <rPh sb="0" eb="2">
      <t>カワヤマ</t>
    </rPh>
    <phoneticPr fontId="16"/>
  </si>
  <si>
    <t>MH00000295</t>
  </si>
  <si>
    <t>柳瀬</t>
    <rPh sb="0" eb="2">
      <t>ヤナセ</t>
    </rPh>
    <phoneticPr fontId="16"/>
  </si>
  <si>
    <t>MH00000296</t>
  </si>
  <si>
    <t>錦町</t>
    <rPh sb="0" eb="2">
      <t>ニシキチョウ</t>
    </rPh>
    <phoneticPr fontId="16"/>
  </si>
  <si>
    <t>H-YC2181</t>
  </si>
  <si>
    <t>井原鉄道</t>
    <rPh sb="0" eb="4">
      <t>イバラテツドウ</t>
    </rPh>
    <phoneticPr fontId="16"/>
  </si>
  <si>
    <t>MH00000300</t>
  </si>
  <si>
    <t>川辺宿</t>
    <rPh sb="0" eb="3">
      <t>カワベジュク</t>
    </rPh>
    <phoneticPr fontId="16"/>
  </si>
  <si>
    <t>MH00000302</t>
  </si>
  <si>
    <t>吉備真備</t>
    <rPh sb="0" eb="4">
      <t>キビノマキビ</t>
    </rPh>
    <phoneticPr fontId="16"/>
  </si>
  <si>
    <t>MH00000304</t>
  </si>
  <si>
    <t>備中呉妹</t>
    <rPh sb="0" eb="4">
      <t>ビッチュウクレセ</t>
    </rPh>
    <phoneticPr fontId="16"/>
  </si>
  <si>
    <t>MH00000307</t>
  </si>
  <si>
    <t>MH00000309</t>
  </si>
  <si>
    <t>矢掛</t>
    <rPh sb="0" eb="2">
      <t>ヤカゲ</t>
    </rPh>
    <phoneticPr fontId="16"/>
  </si>
  <si>
    <t>MH00000311</t>
  </si>
  <si>
    <t>小田</t>
    <rPh sb="0" eb="2">
      <t>オダ</t>
    </rPh>
    <phoneticPr fontId="16"/>
  </si>
  <si>
    <t>MH00000314</t>
  </si>
  <si>
    <t>早雲の里荏原</t>
    <rPh sb="0" eb="2">
      <t>ソウウン</t>
    </rPh>
    <rPh sb="3" eb="6">
      <t>サトエバラ</t>
    </rPh>
    <phoneticPr fontId="16"/>
  </si>
  <si>
    <t>MH00000315</t>
  </si>
  <si>
    <t>MH00000320</t>
  </si>
  <si>
    <t>いずえ</t>
    <phoneticPr fontId="16"/>
  </si>
  <si>
    <t>MH00000322</t>
  </si>
  <si>
    <t>子守唄の里高屋</t>
    <rPh sb="0" eb="3">
      <t>コモリウタ</t>
    </rPh>
    <rPh sb="4" eb="7">
      <t>サトタカヤ</t>
    </rPh>
    <phoneticPr fontId="16"/>
  </si>
  <si>
    <t>MH00000324</t>
  </si>
  <si>
    <t>御領</t>
    <rPh sb="0" eb="2">
      <t>ゴリョウ</t>
    </rPh>
    <phoneticPr fontId="16"/>
  </si>
  <si>
    <t>MH00000326</t>
  </si>
  <si>
    <t>湯野</t>
    <rPh sb="0" eb="2">
      <t>ユノ</t>
    </rPh>
    <phoneticPr fontId="16"/>
  </si>
  <si>
    <t>H-YC2191</t>
  </si>
  <si>
    <t>MH00000327</t>
  </si>
  <si>
    <t>姫路</t>
    <rPh sb="0" eb="2">
      <t>ヒメジ</t>
    </rPh>
    <phoneticPr fontId="16"/>
  </si>
  <si>
    <t>MH00000329</t>
  </si>
  <si>
    <t>英賀保</t>
    <rPh sb="0" eb="3">
      <t>アガホ</t>
    </rPh>
    <phoneticPr fontId="16"/>
  </si>
  <si>
    <t>MH00000331</t>
  </si>
  <si>
    <t>はりま勝原</t>
    <rPh sb="3" eb="5">
      <t>カツハラ</t>
    </rPh>
    <phoneticPr fontId="16"/>
  </si>
  <si>
    <t>MH00000333</t>
  </si>
  <si>
    <t>網干</t>
    <rPh sb="0" eb="2">
      <t>アボシ</t>
    </rPh>
    <phoneticPr fontId="16"/>
  </si>
  <si>
    <t>MH00000335</t>
  </si>
  <si>
    <t>竜野</t>
    <rPh sb="0" eb="2">
      <t>タツノ</t>
    </rPh>
    <phoneticPr fontId="16"/>
  </si>
  <si>
    <t>MH00000337</t>
  </si>
  <si>
    <t>相生</t>
    <rPh sb="0" eb="2">
      <t>アイオイ</t>
    </rPh>
    <phoneticPr fontId="16"/>
  </si>
  <si>
    <t>MH00000339</t>
  </si>
  <si>
    <t>有年</t>
    <rPh sb="0" eb="2">
      <t>ウネ</t>
    </rPh>
    <phoneticPr fontId="16"/>
  </si>
  <si>
    <t>MH00000341</t>
  </si>
  <si>
    <t>上郡</t>
    <rPh sb="0" eb="2">
      <t>カミゴオリ</t>
    </rPh>
    <phoneticPr fontId="16"/>
  </si>
  <si>
    <t>MH00000343</t>
  </si>
  <si>
    <t>三石</t>
    <rPh sb="0" eb="2">
      <t>ミツイシ</t>
    </rPh>
    <phoneticPr fontId="16"/>
  </si>
  <si>
    <t>MH00000345</t>
  </si>
  <si>
    <t>吉永</t>
    <rPh sb="0" eb="2">
      <t>ヨシナガ</t>
    </rPh>
    <phoneticPr fontId="16"/>
  </si>
  <si>
    <t>MH00000347</t>
  </si>
  <si>
    <t>和気</t>
    <rPh sb="0" eb="2">
      <t>ワケ</t>
    </rPh>
    <phoneticPr fontId="16"/>
  </si>
  <si>
    <t>MH00000349</t>
  </si>
  <si>
    <t>熊山</t>
    <rPh sb="0" eb="2">
      <t>クマヤマ</t>
    </rPh>
    <phoneticPr fontId="16"/>
  </si>
  <si>
    <t>MH00000351</t>
  </si>
  <si>
    <t>万富</t>
    <rPh sb="0" eb="2">
      <t>マントミ</t>
    </rPh>
    <phoneticPr fontId="16"/>
  </si>
  <si>
    <t>MH00000353</t>
  </si>
  <si>
    <t>瀬戸</t>
    <rPh sb="0" eb="2">
      <t>セト</t>
    </rPh>
    <phoneticPr fontId="16"/>
  </si>
  <si>
    <t>MH00000355</t>
  </si>
  <si>
    <t>上道</t>
    <rPh sb="0" eb="2">
      <t>ジョウトウ</t>
    </rPh>
    <phoneticPr fontId="16"/>
  </si>
  <si>
    <t>MH00000356</t>
  </si>
  <si>
    <t>MH00000357</t>
  </si>
  <si>
    <t>MH00000359</t>
  </si>
  <si>
    <t>MH00000361</t>
  </si>
  <si>
    <t>岡山</t>
    <rPh sb="0" eb="2">
      <t>オカヤマ</t>
    </rPh>
    <phoneticPr fontId="16"/>
  </si>
  <si>
    <t>MH00000362</t>
  </si>
  <si>
    <t>北長瀬</t>
    <rPh sb="0" eb="3">
      <t>キタナガセ</t>
    </rPh>
    <phoneticPr fontId="16"/>
  </si>
  <si>
    <t>B035-GH2_2023_h-41:選手/役員登録はこちら</t>
  </si>
  <si>
    <t>B035-H3_2023_h-41:男子参加選手/役員登録</t>
  </si>
  <si>
    <t>H-YC2192</t>
  </si>
  <si>
    <t>MH00000363</t>
  </si>
  <si>
    <t>庭瀬</t>
    <rPh sb="0" eb="2">
      <t>ニワセ</t>
    </rPh>
    <phoneticPr fontId="16"/>
  </si>
  <si>
    <t>B035-GH2_2023_h-42:選手/役員登録はこちら</t>
  </si>
  <si>
    <t>B035-H3_2023_h-42:男子参加選手/役員登録</t>
  </si>
  <si>
    <t>H-YC2193</t>
  </si>
  <si>
    <t>MH00000364</t>
  </si>
  <si>
    <t>中庄</t>
    <rPh sb="0" eb="2">
      <t>ナカショウ</t>
    </rPh>
    <phoneticPr fontId="16"/>
  </si>
  <si>
    <t>B035-GH2_2023_h-43:選手/役員登録はこちら</t>
  </si>
  <si>
    <t>B035-H3_2023_h-43:男子参加選手/役員登録</t>
  </si>
  <si>
    <t>H-YC2194</t>
  </si>
  <si>
    <t>MH00000365</t>
  </si>
  <si>
    <t>倉敷</t>
    <rPh sb="0" eb="2">
      <t>クラシキ</t>
    </rPh>
    <phoneticPr fontId="16"/>
  </si>
  <si>
    <t>B035-GH2_2023_h-44:選手/役員登録はこちら</t>
  </si>
  <si>
    <t>B035-H3_2023_h-44:男子参加選手/役員登録</t>
  </si>
  <si>
    <t>H-YC2195</t>
  </si>
  <si>
    <t>MH00000366</t>
  </si>
  <si>
    <t>西阿知</t>
    <rPh sb="0" eb="3">
      <t>ニシアチ</t>
    </rPh>
    <phoneticPr fontId="16"/>
  </si>
  <si>
    <t>B035-GH2_2023_h-45:選手/役員登録はこちら</t>
  </si>
  <si>
    <t>B035-H3_2023_h-45:男子参加選手/役員登録</t>
  </si>
  <si>
    <t>H-YC2196</t>
  </si>
  <si>
    <t>MH00000367</t>
  </si>
  <si>
    <t>新倉敷</t>
    <rPh sb="0" eb="3">
      <t>シンクラシキ</t>
    </rPh>
    <phoneticPr fontId="16"/>
  </si>
  <si>
    <t>B035-GH2_2023_h-46:選手/役員登録はこちら</t>
  </si>
  <si>
    <t>B035-H3_2023_h-46:男子参加選手/役員登録</t>
  </si>
  <si>
    <t>H-YC2197</t>
  </si>
  <si>
    <t>MH00000368</t>
  </si>
  <si>
    <t>金光</t>
    <rPh sb="0" eb="2">
      <t>コンコウ</t>
    </rPh>
    <phoneticPr fontId="16"/>
  </si>
  <si>
    <t>B035-GH2_2023_h-47:選手/役員登録はこちら</t>
  </si>
  <si>
    <t>B035-H3_2023_h-47:男子参加選手/役員登録</t>
  </si>
  <si>
    <t>H-YC2198</t>
  </si>
  <si>
    <t>MH00000369</t>
  </si>
  <si>
    <t>鴨方</t>
    <rPh sb="0" eb="2">
      <t>カモガタ</t>
    </rPh>
    <phoneticPr fontId="16"/>
  </si>
  <si>
    <t>B035-GH2_2023_h-48:選手/役員登録はこちら</t>
  </si>
  <si>
    <t>B035-H3_2023_h-48:男子参加選手/役員登録</t>
  </si>
  <si>
    <t>H-YC2199</t>
  </si>
  <si>
    <t>MH00000370</t>
  </si>
  <si>
    <t>里庄</t>
    <rPh sb="0" eb="2">
      <t>サトショウ</t>
    </rPh>
    <phoneticPr fontId="16"/>
  </si>
  <si>
    <t>B035-GH2_2023_h-49:選手/役員登録はこちら</t>
  </si>
  <si>
    <t>B035-H3_2023_h-49:男子参加選手/役員登録</t>
  </si>
  <si>
    <t>H-YC2200</t>
  </si>
  <si>
    <t>MH00000371</t>
  </si>
  <si>
    <t>笠岡</t>
    <rPh sb="0" eb="2">
      <t>カサオカ</t>
    </rPh>
    <phoneticPr fontId="16"/>
  </si>
  <si>
    <t>B035-GH2_2023_h-50:選手/役員登録はこちら</t>
  </si>
  <si>
    <t>B035-H3_2023_h-50:男子参加選手/役員登録</t>
  </si>
  <si>
    <t>H-YC2201</t>
  </si>
  <si>
    <t>MH00000372</t>
  </si>
  <si>
    <t>大門</t>
    <rPh sb="0" eb="2">
      <t>ダイモン</t>
    </rPh>
    <phoneticPr fontId="16"/>
  </si>
  <si>
    <t>B035-GH2_2023_h-51:選手/役員登録はこちら</t>
  </si>
  <si>
    <t>B035-H3_2023_h-51:男子参加選手/役員登録</t>
  </si>
  <si>
    <t>H-YC2202</t>
  </si>
  <si>
    <t>MH00000373</t>
  </si>
  <si>
    <t>東福山</t>
    <rPh sb="0" eb="3">
      <t>ヒガシフクヤマ</t>
    </rPh>
    <phoneticPr fontId="16"/>
  </si>
  <si>
    <t>000423:令和5年度第47回全国高校選抜大会山口県予選会兼第41回中国高校新人大会山口県予選会</t>
  </si>
  <si>
    <t>B035-GH2_2023_h-52:選手/役員登録はこちら</t>
  </si>
  <si>
    <t>B035-H3_2023_h-52:男子参加選手/役員登録</t>
  </si>
  <si>
    <t>下関市向洋町1丁目12-13</t>
  </si>
  <si>
    <t>H-YC2203</t>
  </si>
  <si>
    <t>MH00000374</t>
  </si>
  <si>
    <t>福山</t>
    <rPh sb="0" eb="2">
      <t>フクヤマ</t>
    </rPh>
    <phoneticPr fontId="16"/>
  </si>
  <si>
    <t>000423:令和5年度第47回全国高校選抜大会山口県予選会兼第42回中国高校新人大会山口県予選会</t>
  </si>
  <si>
    <t>B035-GH2_2023_h-53:選手/役員登録はこちら</t>
  </si>
  <si>
    <t>B035-H3_2023_h-53:男子参加選手/役員登録</t>
  </si>
  <si>
    <t>下関市向洋町1丁目12-14</t>
  </si>
  <si>
    <t>H-YC2204</t>
  </si>
  <si>
    <t>MH00000375</t>
  </si>
  <si>
    <t>備後赤坂</t>
    <rPh sb="0" eb="4">
      <t>ビンゴアカサカ</t>
    </rPh>
    <phoneticPr fontId="16"/>
  </si>
  <si>
    <t>000423:令和5年度第47回全国高校選抜大会山口県予選会兼第43回中国高校新人大会山口県予選会</t>
  </si>
  <si>
    <t>B035-GH2_2023_h-54:選手/役員登録はこちら</t>
  </si>
  <si>
    <t>B035-H3_2023_h-54:男子参加選手/役員登録</t>
  </si>
  <si>
    <t>下関市向洋町1丁目12-15</t>
  </si>
  <si>
    <t>H-YC2205</t>
  </si>
  <si>
    <t>MH00000376</t>
  </si>
  <si>
    <t>松永</t>
    <rPh sb="0" eb="2">
      <t>マツナガ</t>
    </rPh>
    <phoneticPr fontId="16"/>
  </si>
  <si>
    <t>000423:令和5年度第47回全国高校選抜大会山口県予選会兼第44回中国高校新人大会山口県予選会</t>
  </si>
  <si>
    <t>B035-GH2_2023_h-55:選手/役員登録はこちら</t>
  </si>
  <si>
    <t>B035-H3_2023_h-55:男子参加選手/役員登録</t>
  </si>
  <si>
    <t>下関市向洋町1丁目12-16</t>
  </si>
  <si>
    <t>H-YC2206</t>
  </si>
  <si>
    <t>MH00000377</t>
  </si>
  <si>
    <t>東尾道</t>
    <rPh sb="0" eb="3">
      <t>ヒガシオノミチ</t>
    </rPh>
    <phoneticPr fontId="16"/>
  </si>
  <si>
    <t>000423:令和5年度第47回全国高校選抜大会山口県予選会兼第45回中国高校新人大会山口県予選会</t>
  </si>
  <si>
    <t>B035-GH2_2023_h-56:選手/役員登録はこちら</t>
  </si>
  <si>
    <t>B035-H3_2023_h-56:男子参加選手/役員登録</t>
  </si>
  <si>
    <t>下関市向洋町1丁目12-17</t>
  </si>
  <si>
    <t>H-YC2207</t>
  </si>
  <si>
    <t>MH00000378</t>
  </si>
  <si>
    <t>尾道</t>
    <rPh sb="0" eb="2">
      <t>オノミチ</t>
    </rPh>
    <phoneticPr fontId="16"/>
  </si>
  <si>
    <t>000423:令和5年度第47回全国高校選抜大会山口県予選会兼第46回中国高校新人大会山口県予選会</t>
  </si>
  <si>
    <t>B035-GH2_2023_h-57:選手/役員登録はこちら</t>
  </si>
  <si>
    <t>B035-H3_2023_h-57:男子参加選手/役員登録</t>
  </si>
  <si>
    <t>下関市向洋町1丁目12-18</t>
  </si>
  <si>
    <t>H-YC2208</t>
  </si>
  <si>
    <t>MH00000379</t>
  </si>
  <si>
    <t>糸崎</t>
    <rPh sb="0" eb="2">
      <t>イトザキ</t>
    </rPh>
    <phoneticPr fontId="16"/>
  </si>
  <si>
    <t>000423:令和5年度第47回全国高校選抜大会山口県予選会兼第47回中国高校新人大会山口県予選会</t>
  </si>
  <si>
    <t>B035-GH2_2023_h-58:選手/役員登録はこちら</t>
  </si>
  <si>
    <t>B035-H3_2023_h-58:男子参加選手/役員登録</t>
  </si>
  <si>
    <t>下関市向洋町1丁目12-19</t>
  </si>
  <si>
    <t>H-YC2209</t>
  </si>
  <si>
    <t>MH00000380</t>
  </si>
  <si>
    <t>三原</t>
    <rPh sb="0" eb="2">
      <t>ミハラ</t>
    </rPh>
    <phoneticPr fontId="16"/>
  </si>
  <si>
    <t>000423:令和5年度第47回全国高校選抜大会山口県予選会兼第48回中国高校新人大会山口県予選会</t>
  </si>
  <si>
    <t>B035-GH2_2023_h-59:選手/役員登録はこちら</t>
  </si>
  <si>
    <t>B035-H3_2023_h-59:男子参加選手/役員登録</t>
  </si>
  <si>
    <t>下関市向洋町1丁目12-20</t>
  </si>
  <si>
    <t>H-YC2210</t>
  </si>
  <si>
    <t>MH00000381</t>
  </si>
  <si>
    <t>本郷</t>
    <rPh sb="0" eb="2">
      <t>ホンゴウ</t>
    </rPh>
    <phoneticPr fontId="16"/>
  </si>
  <si>
    <t>000423:令和5年度第47回全国高校選抜大会山口県予選会兼第49回中国高校新人大会山口県予選会</t>
  </si>
  <si>
    <t>B035-GH2_2023_h-60:選手/役員登録はこちら</t>
  </si>
  <si>
    <t>B035-H3_2023_h-60:男子参加選手/役員登録</t>
  </si>
  <si>
    <t>下関市向洋町1丁目12-21</t>
  </si>
  <si>
    <t>H-YC2211</t>
  </si>
  <si>
    <t>MH00000382</t>
  </si>
  <si>
    <t>河内</t>
    <rPh sb="0" eb="2">
      <t>コウチ</t>
    </rPh>
    <phoneticPr fontId="16"/>
  </si>
  <si>
    <t>000423:令和5年度第47回全国高校選抜大会山口県予選会兼第50回中国高校新人大会山口県予選会</t>
  </si>
  <si>
    <t>B035-GH2_2023_h-61:選手/役員登録はこちら</t>
  </si>
  <si>
    <t>B035-H3_2023_h-61:男子参加選手/役員登録</t>
  </si>
  <si>
    <t>下関市向洋町1丁目12-22</t>
  </si>
  <si>
    <t>H-YC2212</t>
  </si>
  <si>
    <t>MH00000383</t>
  </si>
  <si>
    <t>入野</t>
    <rPh sb="0" eb="2">
      <t>ニュウノ</t>
    </rPh>
    <phoneticPr fontId="16"/>
  </si>
  <si>
    <t>MH00000384</t>
  </si>
  <si>
    <t>白市</t>
    <rPh sb="0" eb="2">
      <t>シライチ</t>
    </rPh>
    <phoneticPr fontId="16"/>
  </si>
  <si>
    <t>MH00000385</t>
  </si>
  <si>
    <t>西高屋</t>
    <rPh sb="0" eb="3">
      <t>ニシタカヤ</t>
    </rPh>
    <phoneticPr fontId="16"/>
  </si>
  <si>
    <t>MH00000386</t>
  </si>
  <si>
    <t>西条</t>
    <rPh sb="0" eb="2">
      <t>サイジョウ</t>
    </rPh>
    <phoneticPr fontId="16"/>
  </si>
  <si>
    <t>MH00000387</t>
  </si>
  <si>
    <t>寺家</t>
    <rPh sb="0" eb="2">
      <t>ジケ</t>
    </rPh>
    <phoneticPr fontId="16"/>
  </si>
  <si>
    <t>MH00000388</t>
  </si>
  <si>
    <t>八本松</t>
    <rPh sb="0" eb="3">
      <t>ハッポンマツ</t>
    </rPh>
    <phoneticPr fontId="16"/>
  </si>
  <si>
    <t>MH00000389</t>
  </si>
  <si>
    <t>瀬野</t>
    <rPh sb="0" eb="2">
      <t>セノ</t>
    </rPh>
    <phoneticPr fontId="16"/>
  </si>
  <si>
    <t>MH00000390</t>
  </si>
  <si>
    <t>中野東</t>
    <rPh sb="0" eb="3">
      <t>ナカノヒガシ</t>
    </rPh>
    <phoneticPr fontId="16"/>
  </si>
  <si>
    <t>MH00000391</t>
  </si>
  <si>
    <t>安芸中野</t>
    <rPh sb="0" eb="4">
      <t>アキナカノ</t>
    </rPh>
    <phoneticPr fontId="16"/>
  </si>
  <si>
    <t>MH00000392</t>
  </si>
  <si>
    <t>海田市</t>
    <rPh sb="0" eb="3">
      <t>カイタイチ</t>
    </rPh>
    <phoneticPr fontId="16"/>
  </si>
  <si>
    <t>MH00000393</t>
  </si>
  <si>
    <t>向洋</t>
    <rPh sb="0" eb="2">
      <t>ムカイナダ</t>
    </rPh>
    <phoneticPr fontId="16"/>
  </si>
  <si>
    <t>MH00000394</t>
  </si>
  <si>
    <t>天神川</t>
    <rPh sb="0" eb="3">
      <t>テンジンガワ</t>
    </rPh>
    <phoneticPr fontId="16"/>
  </si>
  <si>
    <t>MH00000395</t>
  </si>
  <si>
    <t>広島</t>
    <rPh sb="0" eb="2">
      <t>ヒロシマ</t>
    </rPh>
    <phoneticPr fontId="16"/>
  </si>
  <si>
    <t>新白島</t>
    <rPh sb="0" eb="3">
      <t>シンハクシマ</t>
    </rPh>
    <phoneticPr fontId="16"/>
  </si>
  <si>
    <t>MH00000396</t>
  </si>
  <si>
    <t>横川</t>
    <rPh sb="0" eb="2">
      <t>ヨコガワ</t>
    </rPh>
    <phoneticPr fontId="16"/>
  </si>
  <si>
    <t>MH00000397</t>
  </si>
  <si>
    <t>西広島</t>
    <rPh sb="0" eb="3">
      <t>ニシヒロシマ</t>
    </rPh>
    <phoneticPr fontId="16"/>
  </si>
  <si>
    <t>MH00000398</t>
  </si>
  <si>
    <t>新井口</t>
    <rPh sb="0" eb="3">
      <t>シンイノクチ</t>
    </rPh>
    <phoneticPr fontId="16"/>
  </si>
  <si>
    <t>MH00000399</t>
  </si>
  <si>
    <t>五日市</t>
    <rPh sb="0" eb="3">
      <t>イツカイチ</t>
    </rPh>
    <phoneticPr fontId="16"/>
  </si>
  <si>
    <t>MH00000400</t>
  </si>
  <si>
    <t>廿日市</t>
    <rPh sb="0" eb="3">
      <t>ハツカイチ</t>
    </rPh>
    <phoneticPr fontId="16"/>
  </si>
  <si>
    <t>MH00000401</t>
  </si>
  <si>
    <t>宮内串戸</t>
    <rPh sb="0" eb="4">
      <t>ミヤウチクシド</t>
    </rPh>
    <phoneticPr fontId="16"/>
  </si>
  <si>
    <t>MH00000402</t>
  </si>
  <si>
    <t>阿品</t>
    <rPh sb="0" eb="2">
      <t>アジナ</t>
    </rPh>
    <phoneticPr fontId="16"/>
  </si>
  <si>
    <t>MH00000403</t>
  </si>
  <si>
    <t>宮島口</t>
    <rPh sb="0" eb="3">
      <t>ミヤジマグチ</t>
    </rPh>
    <phoneticPr fontId="16"/>
  </si>
  <si>
    <t>MH00000404</t>
  </si>
  <si>
    <t>前空</t>
    <rPh sb="0" eb="2">
      <t>マエソラ</t>
    </rPh>
    <phoneticPr fontId="16"/>
  </si>
  <si>
    <t>MH00000405</t>
  </si>
  <si>
    <t>大野浦</t>
    <rPh sb="0" eb="3">
      <t>オオノウラ</t>
    </rPh>
    <phoneticPr fontId="16"/>
  </si>
  <si>
    <t>MH00000406</t>
  </si>
  <si>
    <t>玖波</t>
    <rPh sb="0" eb="2">
      <t>クバ</t>
    </rPh>
    <phoneticPr fontId="16"/>
  </si>
  <si>
    <t>MH00000407</t>
  </si>
  <si>
    <t>大竹</t>
    <rPh sb="0" eb="2">
      <t>オオタケ</t>
    </rPh>
    <phoneticPr fontId="16"/>
  </si>
  <si>
    <t>MH00000408</t>
  </si>
  <si>
    <t>和木</t>
    <rPh sb="0" eb="2">
      <t>ワキ</t>
    </rPh>
    <phoneticPr fontId="16"/>
  </si>
  <si>
    <t>MH00000409</t>
  </si>
  <si>
    <t>岩国</t>
    <rPh sb="0" eb="2">
      <t>イワクニ</t>
    </rPh>
    <phoneticPr fontId="16"/>
  </si>
  <si>
    <t>MH00000410</t>
  </si>
  <si>
    <t>南岩国</t>
    <rPh sb="0" eb="3">
      <t>ミナミイワクニ</t>
    </rPh>
    <phoneticPr fontId="16"/>
  </si>
  <si>
    <t>MH00000411</t>
  </si>
  <si>
    <t>藤生</t>
    <rPh sb="0" eb="2">
      <t>フジユウ</t>
    </rPh>
    <phoneticPr fontId="16"/>
  </si>
  <si>
    <t>MH00000412</t>
  </si>
  <si>
    <t>通津</t>
    <rPh sb="0" eb="2">
      <t>ツヅ</t>
    </rPh>
    <phoneticPr fontId="16"/>
  </si>
  <si>
    <t>MH00000413</t>
  </si>
  <si>
    <t>由宇</t>
    <rPh sb="0" eb="2">
      <t>ユウ</t>
    </rPh>
    <phoneticPr fontId="16"/>
  </si>
  <si>
    <t>MH00000414</t>
  </si>
  <si>
    <t>神代</t>
    <rPh sb="0" eb="2">
      <t>コウジロ</t>
    </rPh>
    <phoneticPr fontId="16"/>
  </si>
  <si>
    <t>MH00000415</t>
  </si>
  <si>
    <t>大畠</t>
    <rPh sb="0" eb="2">
      <t>オオバタケ</t>
    </rPh>
    <phoneticPr fontId="16"/>
  </si>
  <si>
    <t>MH00000416</t>
  </si>
  <si>
    <t>柳井港</t>
    <rPh sb="0" eb="3">
      <t>ヤナイミナト</t>
    </rPh>
    <phoneticPr fontId="16"/>
  </si>
  <si>
    <t>MH00000417</t>
  </si>
  <si>
    <t>柳井</t>
    <rPh sb="0" eb="2">
      <t>ヤナイ</t>
    </rPh>
    <phoneticPr fontId="16"/>
  </si>
  <si>
    <t>MH00000418</t>
  </si>
  <si>
    <t>田布施</t>
    <rPh sb="0" eb="3">
      <t>タブセ</t>
    </rPh>
    <phoneticPr fontId="16"/>
  </si>
  <si>
    <t>MH00000419</t>
  </si>
  <si>
    <t>岩田</t>
    <rPh sb="0" eb="2">
      <t>イワタ</t>
    </rPh>
    <phoneticPr fontId="16"/>
  </si>
  <si>
    <t>MH00000420</t>
  </si>
  <si>
    <t>島田</t>
    <rPh sb="0" eb="2">
      <t>シマタ</t>
    </rPh>
    <phoneticPr fontId="16"/>
  </si>
  <si>
    <t>MH00000421</t>
  </si>
  <si>
    <t>光</t>
    <rPh sb="0" eb="1">
      <t>ヒカリ</t>
    </rPh>
    <phoneticPr fontId="16"/>
  </si>
  <si>
    <t>MH00000422</t>
  </si>
  <si>
    <t>下松</t>
    <rPh sb="0" eb="2">
      <t>クダマツ</t>
    </rPh>
    <phoneticPr fontId="16"/>
  </si>
  <si>
    <t>MH00000423</t>
  </si>
  <si>
    <t>櫛ケ浜</t>
    <rPh sb="0" eb="3">
      <t>クシガハマ</t>
    </rPh>
    <phoneticPr fontId="16"/>
  </si>
  <si>
    <t>MH00000424</t>
  </si>
  <si>
    <t>徳山</t>
    <rPh sb="0" eb="2">
      <t>トクヤマ</t>
    </rPh>
    <phoneticPr fontId="16"/>
  </si>
  <si>
    <t>新南陽</t>
    <rPh sb="0" eb="3">
      <t>シンナンヨウ</t>
    </rPh>
    <phoneticPr fontId="16"/>
  </si>
  <si>
    <t>福川</t>
    <rPh sb="0" eb="2">
      <t>フクガワ</t>
    </rPh>
    <phoneticPr fontId="16"/>
  </si>
  <si>
    <t>戸田</t>
    <rPh sb="0" eb="2">
      <t>ヘタ</t>
    </rPh>
    <phoneticPr fontId="16"/>
  </si>
  <si>
    <t>富海</t>
    <rPh sb="0" eb="2">
      <t>トノミ</t>
    </rPh>
    <phoneticPr fontId="16"/>
  </si>
  <si>
    <t>防府</t>
    <rPh sb="0" eb="2">
      <t>ホウフ</t>
    </rPh>
    <phoneticPr fontId="16"/>
  </si>
  <si>
    <t>大道</t>
    <rPh sb="0" eb="2">
      <t>ダイドウ</t>
    </rPh>
    <phoneticPr fontId="16"/>
  </si>
  <si>
    <t>四辻</t>
    <rPh sb="0" eb="2">
      <t>ヨツツジ</t>
    </rPh>
    <phoneticPr fontId="16"/>
  </si>
  <si>
    <t>新山口</t>
    <rPh sb="0" eb="3">
      <t>シンヤマグチ</t>
    </rPh>
    <phoneticPr fontId="16"/>
  </si>
  <si>
    <t>嘉川</t>
    <rPh sb="0" eb="2">
      <t>カガワ</t>
    </rPh>
    <phoneticPr fontId="16"/>
  </si>
  <si>
    <t>本由良</t>
    <rPh sb="0" eb="3">
      <t>ホンユラ</t>
    </rPh>
    <phoneticPr fontId="16"/>
  </si>
  <si>
    <t>厚東</t>
    <rPh sb="0" eb="2">
      <t>コトウ</t>
    </rPh>
    <phoneticPr fontId="16"/>
  </si>
  <si>
    <t>厚狭</t>
    <rPh sb="0" eb="2">
      <t>アサ</t>
    </rPh>
    <phoneticPr fontId="16"/>
  </si>
  <si>
    <t>埴生</t>
    <rPh sb="0" eb="2">
      <t>ハブ</t>
    </rPh>
    <phoneticPr fontId="16"/>
  </si>
  <si>
    <t>小月</t>
    <rPh sb="0" eb="2">
      <t>オヅキ</t>
    </rPh>
    <phoneticPr fontId="16"/>
  </si>
  <si>
    <t>長府</t>
    <rPh sb="0" eb="2">
      <t>チョウフ</t>
    </rPh>
    <phoneticPr fontId="16"/>
  </si>
  <si>
    <t>新下関</t>
    <rPh sb="0" eb="3">
      <t>シンシモノセキ</t>
    </rPh>
    <phoneticPr fontId="16"/>
  </si>
  <si>
    <t>幡生</t>
    <rPh sb="0" eb="2">
      <t>ハタブ</t>
    </rPh>
    <phoneticPr fontId="16"/>
  </si>
  <si>
    <t>下関</t>
    <rPh sb="0" eb="2">
      <t>シモノセキ</t>
    </rPh>
    <phoneticPr fontId="16"/>
  </si>
  <si>
    <t>H-YC2162</t>
  </si>
  <si>
    <t>西岩国</t>
    <rPh sb="0" eb="3">
      <t>ニシイワクニ</t>
    </rPh>
    <phoneticPr fontId="16"/>
  </si>
  <si>
    <t>川西</t>
    <rPh sb="0" eb="2">
      <t>カワニシ</t>
    </rPh>
    <phoneticPr fontId="16"/>
  </si>
  <si>
    <t>柱野</t>
    <rPh sb="0" eb="2">
      <t>ハシラノ</t>
    </rPh>
    <phoneticPr fontId="16"/>
  </si>
  <si>
    <t>欽明路</t>
    <rPh sb="0" eb="3">
      <t>キンメイジ</t>
    </rPh>
    <phoneticPr fontId="16"/>
  </si>
  <si>
    <t>玖珂</t>
    <rPh sb="0" eb="2">
      <t>クガ</t>
    </rPh>
    <phoneticPr fontId="16"/>
  </si>
  <si>
    <t>MH00000120</t>
  </si>
  <si>
    <t>周防高森</t>
    <rPh sb="0" eb="4">
      <t>スオウタカモリ</t>
    </rPh>
    <phoneticPr fontId="16"/>
  </si>
  <si>
    <t>MH00000121</t>
  </si>
  <si>
    <t>米川</t>
    <rPh sb="0" eb="2">
      <t>ヨネガワ</t>
    </rPh>
    <phoneticPr fontId="16"/>
  </si>
  <si>
    <t>MH00000122</t>
  </si>
  <si>
    <t>高水</t>
    <rPh sb="0" eb="2">
      <t>タカミズ</t>
    </rPh>
    <phoneticPr fontId="16"/>
  </si>
  <si>
    <t>MH00000123</t>
  </si>
  <si>
    <t>勝間</t>
    <rPh sb="0" eb="2">
      <t>カツマ</t>
    </rPh>
    <phoneticPr fontId="16"/>
  </si>
  <si>
    <t>MH00000124</t>
  </si>
  <si>
    <t>大河内</t>
    <rPh sb="0" eb="3">
      <t>オオコウチ</t>
    </rPh>
    <phoneticPr fontId="16"/>
  </si>
  <si>
    <t>MH00000125</t>
  </si>
  <si>
    <t>周防久保</t>
    <rPh sb="0" eb="4">
      <t>スオウクボ</t>
    </rPh>
    <phoneticPr fontId="16"/>
  </si>
  <si>
    <t>MH00000126</t>
  </si>
  <si>
    <t>生野屋</t>
    <rPh sb="0" eb="3">
      <t>イクノヤ</t>
    </rPh>
    <phoneticPr fontId="16"/>
  </si>
  <si>
    <t>MH00000127</t>
  </si>
  <si>
    <t>周防花岡</t>
    <rPh sb="0" eb="4">
      <t>スオウハナオカ</t>
    </rPh>
    <phoneticPr fontId="16"/>
  </si>
  <si>
    <t>H-YC2112</t>
  </si>
  <si>
    <t>MH00000152</t>
  </si>
  <si>
    <t>法界院</t>
    <rPh sb="0" eb="3">
      <t>ホウカイイン</t>
    </rPh>
    <phoneticPr fontId="16"/>
  </si>
  <si>
    <t>MH00000155</t>
  </si>
  <si>
    <t>備前原</t>
    <rPh sb="0" eb="3">
      <t>ビゼンハラ</t>
    </rPh>
    <phoneticPr fontId="16"/>
  </si>
  <si>
    <t>MH00000158</t>
  </si>
  <si>
    <t>玉柏</t>
    <rPh sb="0" eb="2">
      <t>タマガシ</t>
    </rPh>
    <phoneticPr fontId="16"/>
  </si>
  <si>
    <t>MH00000160</t>
  </si>
  <si>
    <t>牧山</t>
    <rPh sb="0" eb="2">
      <t>マキヤマ</t>
    </rPh>
    <phoneticPr fontId="16"/>
  </si>
  <si>
    <t>MH00000163</t>
  </si>
  <si>
    <t>野々口</t>
    <rPh sb="0" eb="3">
      <t>ノノクチ</t>
    </rPh>
    <phoneticPr fontId="16"/>
  </si>
  <si>
    <t>MH00000165</t>
  </si>
  <si>
    <t>金川</t>
    <rPh sb="0" eb="2">
      <t>カナガワ</t>
    </rPh>
    <phoneticPr fontId="16"/>
  </si>
  <si>
    <t>MH00000168</t>
  </si>
  <si>
    <t>建部</t>
    <rPh sb="0" eb="2">
      <t>タケベ</t>
    </rPh>
    <phoneticPr fontId="16"/>
  </si>
  <si>
    <t>MH00000171</t>
  </si>
  <si>
    <t>福渡</t>
    <rPh sb="0" eb="2">
      <t>フクワタリ</t>
    </rPh>
    <phoneticPr fontId="16"/>
  </si>
  <si>
    <t>MH00000173</t>
  </si>
  <si>
    <t>神目</t>
    <rPh sb="0" eb="2">
      <t>コウメ</t>
    </rPh>
    <phoneticPr fontId="16"/>
  </si>
  <si>
    <t>MH00000174</t>
  </si>
  <si>
    <t>弓削</t>
    <rPh sb="0" eb="2">
      <t>ユゲ</t>
    </rPh>
    <phoneticPr fontId="16"/>
  </si>
  <si>
    <t>MH00000176</t>
  </si>
  <si>
    <t>誕生寺</t>
    <rPh sb="0" eb="3">
      <t>タンジョウジ</t>
    </rPh>
    <phoneticPr fontId="16"/>
  </si>
  <si>
    <t>MH00000178</t>
  </si>
  <si>
    <t>小原</t>
    <rPh sb="0" eb="2">
      <t>オバラ</t>
    </rPh>
    <phoneticPr fontId="16"/>
  </si>
  <si>
    <t>MH00000179</t>
  </si>
  <si>
    <t>亀甲</t>
    <rPh sb="0" eb="2">
      <t>カメノコウ</t>
    </rPh>
    <phoneticPr fontId="16"/>
  </si>
  <si>
    <t>MH00000180</t>
  </si>
  <si>
    <t>佐良山</t>
    <rPh sb="0" eb="3">
      <t>サラヤマ</t>
    </rPh>
    <phoneticPr fontId="16"/>
  </si>
  <si>
    <t>津山口</t>
    <rPh sb="0" eb="3">
      <t>ツヤマグチ</t>
    </rPh>
    <phoneticPr fontId="16"/>
  </si>
  <si>
    <t>H-YC2142</t>
  </si>
  <si>
    <t>女子</t>
  </si>
  <si>
    <t>MH00000181</t>
  </si>
  <si>
    <t>鳥取</t>
    <rPh sb="0" eb="2">
      <t>トットリ</t>
    </rPh>
    <phoneticPr fontId="16"/>
  </si>
  <si>
    <t>MH00000182</t>
  </si>
  <si>
    <t>湖山</t>
    <rPh sb="0" eb="2">
      <t>コヤマ</t>
    </rPh>
    <phoneticPr fontId="16"/>
  </si>
  <si>
    <t>MH00000183</t>
  </si>
  <si>
    <t>鳥取大学前</t>
    <rPh sb="0" eb="5">
      <t>トットリダイガクマエ</t>
    </rPh>
    <phoneticPr fontId="16"/>
  </si>
  <si>
    <t>MH00000184</t>
  </si>
  <si>
    <t>末恒</t>
    <rPh sb="0" eb="2">
      <t>スエツネ</t>
    </rPh>
    <phoneticPr fontId="16"/>
  </si>
  <si>
    <t>MH00000185</t>
  </si>
  <si>
    <t>宝木</t>
    <rPh sb="0" eb="2">
      <t>ホウギ</t>
    </rPh>
    <phoneticPr fontId="16"/>
  </si>
  <si>
    <t>MH00000186</t>
  </si>
  <si>
    <t>浜村</t>
    <rPh sb="0" eb="2">
      <t>ハマムラ</t>
    </rPh>
    <phoneticPr fontId="16"/>
  </si>
  <si>
    <t>MH00000187</t>
  </si>
  <si>
    <t>青谷</t>
    <rPh sb="0" eb="2">
      <t>アオヤ</t>
    </rPh>
    <phoneticPr fontId="16"/>
  </si>
  <si>
    <t>MH00000188</t>
  </si>
  <si>
    <t>泊</t>
    <rPh sb="0" eb="1">
      <t>トマリ</t>
    </rPh>
    <phoneticPr fontId="16"/>
  </si>
  <si>
    <t>MH00000189</t>
  </si>
  <si>
    <t>松崎</t>
    <rPh sb="0" eb="2">
      <t>マツザキ</t>
    </rPh>
    <phoneticPr fontId="16"/>
  </si>
  <si>
    <t>MH00000190</t>
  </si>
  <si>
    <t>倉吉</t>
    <rPh sb="0" eb="2">
      <t>クラヨシ</t>
    </rPh>
    <phoneticPr fontId="16"/>
  </si>
  <si>
    <t>MH00000191</t>
  </si>
  <si>
    <t>下北条</t>
    <rPh sb="0" eb="3">
      <t>シモホウジョウ</t>
    </rPh>
    <phoneticPr fontId="16"/>
  </si>
  <si>
    <t>H-YC2122</t>
  </si>
  <si>
    <t>MH00000196</t>
  </si>
  <si>
    <t>由良</t>
    <rPh sb="0" eb="2">
      <t>ユラ</t>
    </rPh>
    <phoneticPr fontId="16"/>
  </si>
  <si>
    <t>MH00000197</t>
  </si>
  <si>
    <t>浦安</t>
    <rPh sb="0" eb="2">
      <t>ウラヤス</t>
    </rPh>
    <phoneticPr fontId="16"/>
  </si>
  <si>
    <t>MH00000198</t>
  </si>
  <si>
    <t>八橋</t>
    <rPh sb="0" eb="2">
      <t>ヤバセ</t>
    </rPh>
    <phoneticPr fontId="16"/>
  </si>
  <si>
    <t>MH00000199</t>
  </si>
  <si>
    <t>赤碕</t>
    <rPh sb="0" eb="2">
      <t>アカサキ</t>
    </rPh>
    <phoneticPr fontId="16"/>
  </si>
  <si>
    <t>MH00000200</t>
  </si>
  <si>
    <t>中山口</t>
    <rPh sb="0" eb="3">
      <t>ナカヤマグチ</t>
    </rPh>
    <phoneticPr fontId="16"/>
  </si>
  <si>
    <t>MH00000192</t>
  </si>
  <si>
    <t>下市</t>
    <rPh sb="0" eb="2">
      <t>シモイチ</t>
    </rPh>
    <phoneticPr fontId="16"/>
  </si>
  <si>
    <t>MH00000193</t>
  </si>
  <si>
    <t>御来屋</t>
    <rPh sb="0" eb="3">
      <t>ミクリヤ</t>
    </rPh>
    <phoneticPr fontId="16"/>
  </si>
  <si>
    <t>MH00000194</t>
  </si>
  <si>
    <t>名和</t>
    <rPh sb="0" eb="2">
      <t>ナワ</t>
    </rPh>
    <phoneticPr fontId="16"/>
  </si>
  <si>
    <t>MH00000195</t>
  </si>
  <si>
    <t>大山口</t>
    <rPh sb="0" eb="3">
      <t>ダイセングチ</t>
    </rPh>
    <phoneticPr fontId="16"/>
  </si>
  <si>
    <t>淀江</t>
    <rPh sb="0" eb="2">
      <t>ヨドエ</t>
    </rPh>
    <phoneticPr fontId="16"/>
  </si>
  <si>
    <t>伯耆大山</t>
    <rPh sb="0" eb="4">
      <t>ホウキダイセン</t>
    </rPh>
    <phoneticPr fontId="16"/>
  </si>
  <si>
    <t>東山公園</t>
    <rPh sb="0" eb="4">
      <t>ヒガシヤマコウエン</t>
    </rPh>
    <phoneticPr fontId="16"/>
  </si>
  <si>
    <t>米子</t>
    <rPh sb="0" eb="2">
      <t>ヨナゴ</t>
    </rPh>
    <phoneticPr fontId="16"/>
  </si>
  <si>
    <t>安来</t>
    <rPh sb="0" eb="2">
      <t>ヤスギ</t>
    </rPh>
    <phoneticPr fontId="16"/>
  </si>
  <si>
    <t>荒島</t>
    <rPh sb="0" eb="2">
      <t>アラシマ</t>
    </rPh>
    <phoneticPr fontId="16"/>
  </si>
  <si>
    <t>揖屋</t>
    <rPh sb="0" eb="2">
      <t>イヤ</t>
    </rPh>
    <phoneticPr fontId="16"/>
  </si>
  <si>
    <t>東松江</t>
    <phoneticPr fontId="16"/>
  </si>
  <si>
    <t>松江</t>
    <rPh sb="0" eb="2">
      <t>マツエ</t>
    </rPh>
    <phoneticPr fontId="16"/>
  </si>
  <si>
    <t>MH00000201</t>
  </si>
  <si>
    <t>乃木</t>
    <rPh sb="0" eb="2">
      <t>ノギ</t>
    </rPh>
    <phoneticPr fontId="16"/>
  </si>
  <si>
    <t>MH00000202</t>
  </si>
  <si>
    <t>玉造温泉</t>
    <rPh sb="0" eb="4">
      <t>タマツクリオンセン</t>
    </rPh>
    <phoneticPr fontId="16"/>
  </si>
  <si>
    <t>MH00000203</t>
  </si>
  <si>
    <t>来待</t>
    <rPh sb="0" eb="2">
      <t>キマチ</t>
    </rPh>
    <phoneticPr fontId="16"/>
  </si>
  <si>
    <t>MH00000204</t>
  </si>
  <si>
    <t>宍道</t>
    <rPh sb="0" eb="2">
      <t>シンジ</t>
    </rPh>
    <phoneticPr fontId="16"/>
  </si>
  <si>
    <t>MH00000205</t>
  </si>
  <si>
    <t>荘原</t>
    <rPh sb="0" eb="2">
      <t>ショウバラ</t>
    </rPh>
    <phoneticPr fontId="16"/>
  </si>
  <si>
    <t>MH00000206</t>
  </si>
  <si>
    <t>直江</t>
    <rPh sb="0" eb="2">
      <t>ナオエ</t>
    </rPh>
    <phoneticPr fontId="16"/>
  </si>
  <si>
    <t>MH00000207</t>
  </si>
  <si>
    <t>出雲市</t>
    <rPh sb="0" eb="3">
      <t>イズモシ</t>
    </rPh>
    <phoneticPr fontId="16"/>
  </si>
  <si>
    <t>MH00000208</t>
  </si>
  <si>
    <t>西出雲</t>
    <rPh sb="0" eb="3">
      <t>ニシイズモ</t>
    </rPh>
    <phoneticPr fontId="16"/>
  </si>
  <si>
    <t>MH00000209</t>
  </si>
  <si>
    <t>出雲神西</t>
    <rPh sb="0" eb="4">
      <t>イズモジンザイ</t>
    </rPh>
    <phoneticPr fontId="16"/>
  </si>
  <si>
    <t>H-YC2242</t>
  </si>
  <si>
    <t>MH00000230</t>
  </si>
  <si>
    <t>江南</t>
    <rPh sb="0" eb="2">
      <t>コウナン</t>
    </rPh>
    <phoneticPr fontId="16"/>
  </si>
  <si>
    <t>MH00000232</t>
  </si>
  <si>
    <t>MH00000234</t>
  </si>
  <si>
    <t>田儀</t>
    <rPh sb="0" eb="2">
      <t>タギ</t>
    </rPh>
    <phoneticPr fontId="16"/>
  </si>
  <si>
    <t>MH00000236</t>
  </si>
  <si>
    <t>波根</t>
    <rPh sb="0" eb="2">
      <t>ハネ</t>
    </rPh>
    <phoneticPr fontId="16"/>
  </si>
  <si>
    <t>MH00000238</t>
  </si>
  <si>
    <t>久手</t>
    <rPh sb="0" eb="2">
      <t>クテ</t>
    </rPh>
    <phoneticPr fontId="16"/>
  </si>
  <si>
    <t>MH00000240</t>
  </si>
  <si>
    <t>大田市</t>
    <rPh sb="0" eb="3">
      <t>オオダシ</t>
    </rPh>
    <phoneticPr fontId="16"/>
  </si>
  <si>
    <t>MH00000242</t>
  </si>
  <si>
    <t>静間</t>
    <rPh sb="0" eb="2">
      <t>シズマ</t>
    </rPh>
    <phoneticPr fontId="16"/>
  </si>
  <si>
    <t>MH00000244</t>
  </si>
  <si>
    <t>五十猛</t>
    <rPh sb="0" eb="3">
      <t>イソタケ</t>
    </rPh>
    <phoneticPr fontId="16"/>
  </si>
  <si>
    <t>MH00000246</t>
  </si>
  <si>
    <t>仁万</t>
    <rPh sb="0" eb="2">
      <t>ニマ</t>
    </rPh>
    <phoneticPr fontId="16"/>
  </si>
  <si>
    <t>MH00000248</t>
  </si>
  <si>
    <t>馬路</t>
    <rPh sb="0" eb="2">
      <t>マジ</t>
    </rPh>
    <phoneticPr fontId="16"/>
  </si>
  <si>
    <t>MH00000250</t>
  </si>
  <si>
    <t>湯里</t>
    <rPh sb="0" eb="2">
      <t>ユサト</t>
    </rPh>
    <phoneticPr fontId="16"/>
  </si>
  <si>
    <t>MH00000251</t>
  </si>
  <si>
    <t>湯野津</t>
    <rPh sb="0" eb="3">
      <t>ユノツ</t>
    </rPh>
    <phoneticPr fontId="16"/>
  </si>
  <si>
    <t>MH00000253</t>
  </si>
  <si>
    <t>石見福光</t>
    <rPh sb="0" eb="4">
      <t>イワミフクミツ</t>
    </rPh>
    <phoneticPr fontId="16"/>
  </si>
  <si>
    <t>MH00000255</t>
  </si>
  <si>
    <t>黒松</t>
    <rPh sb="0" eb="2">
      <t>クロマツ</t>
    </rPh>
    <phoneticPr fontId="16"/>
  </si>
  <si>
    <t>MH00000256</t>
  </si>
  <si>
    <t>浅利</t>
    <rPh sb="0" eb="2">
      <t>アサリ</t>
    </rPh>
    <phoneticPr fontId="16"/>
  </si>
  <si>
    <t>MH00000258</t>
  </si>
  <si>
    <t>江津</t>
    <rPh sb="0" eb="2">
      <t>ゴウツ</t>
    </rPh>
    <phoneticPr fontId="16"/>
  </si>
  <si>
    <t>MH00000260</t>
  </si>
  <si>
    <t>都野津</t>
    <rPh sb="0" eb="3">
      <t>ツノヅ</t>
    </rPh>
    <phoneticPr fontId="16"/>
  </si>
  <si>
    <t>MH00000262</t>
  </si>
  <si>
    <t>敬川</t>
    <rPh sb="0" eb="2">
      <t>ウヤガワ</t>
    </rPh>
    <phoneticPr fontId="16"/>
  </si>
  <si>
    <t>MH00000263</t>
  </si>
  <si>
    <t>波子</t>
    <rPh sb="0" eb="2">
      <t>ハシ</t>
    </rPh>
    <phoneticPr fontId="16"/>
  </si>
  <si>
    <t>久代</t>
    <rPh sb="0" eb="2">
      <t>クシロ</t>
    </rPh>
    <phoneticPr fontId="16"/>
  </si>
  <si>
    <t>下府</t>
    <rPh sb="0" eb="2">
      <t>シモコウ</t>
    </rPh>
    <phoneticPr fontId="16"/>
  </si>
  <si>
    <t>浜田</t>
    <rPh sb="0" eb="2">
      <t>ハマダ</t>
    </rPh>
    <phoneticPr fontId="16"/>
  </si>
  <si>
    <t>西浜田</t>
    <rPh sb="0" eb="3">
      <t>ニシハマダ</t>
    </rPh>
    <phoneticPr fontId="16"/>
  </si>
  <si>
    <t>周布</t>
    <rPh sb="0" eb="2">
      <t>スフ</t>
    </rPh>
    <phoneticPr fontId="16"/>
  </si>
  <si>
    <t>折居</t>
    <rPh sb="0" eb="2">
      <t>オリイ</t>
    </rPh>
    <phoneticPr fontId="16"/>
  </si>
  <si>
    <t>三保三隅</t>
    <rPh sb="0" eb="4">
      <t>ミホミスミ</t>
    </rPh>
    <phoneticPr fontId="16"/>
  </si>
  <si>
    <t>岡見</t>
    <rPh sb="0" eb="2">
      <t>オカミ</t>
    </rPh>
    <phoneticPr fontId="16"/>
  </si>
  <si>
    <t>鎌手</t>
    <rPh sb="0" eb="2">
      <t>カマテ</t>
    </rPh>
    <phoneticPr fontId="16"/>
  </si>
  <si>
    <t>石見津田</t>
    <rPh sb="0" eb="4">
      <t>イワミツダ</t>
    </rPh>
    <phoneticPr fontId="16"/>
  </si>
  <si>
    <t>益田</t>
    <rPh sb="0" eb="2">
      <t>マスダ</t>
    </rPh>
    <phoneticPr fontId="16"/>
  </si>
  <si>
    <t>戸田小浜</t>
    <rPh sb="0" eb="4">
      <t>トダコハマ</t>
    </rPh>
    <phoneticPr fontId="16"/>
  </si>
  <si>
    <t>飯浦</t>
    <rPh sb="0" eb="2">
      <t>イイノウラ</t>
    </rPh>
    <phoneticPr fontId="16"/>
  </si>
  <si>
    <t>江崎</t>
    <rPh sb="0" eb="2">
      <t>エサキ</t>
    </rPh>
    <phoneticPr fontId="16"/>
  </si>
  <si>
    <t>須佐</t>
    <rPh sb="0" eb="2">
      <t>スサ</t>
    </rPh>
    <phoneticPr fontId="16"/>
  </si>
  <si>
    <t>宇田郷</t>
    <rPh sb="0" eb="3">
      <t>ウタゴウ</t>
    </rPh>
    <phoneticPr fontId="16"/>
  </si>
  <si>
    <t>木与</t>
    <rPh sb="0" eb="2">
      <t>キヨ</t>
    </rPh>
    <phoneticPr fontId="16"/>
  </si>
  <si>
    <t>奈古</t>
    <rPh sb="0" eb="2">
      <t>ナゴ</t>
    </rPh>
    <phoneticPr fontId="16"/>
  </si>
  <si>
    <t>長門大井</t>
    <rPh sb="0" eb="4">
      <t>ナガトオオイ</t>
    </rPh>
    <phoneticPr fontId="16"/>
  </si>
  <si>
    <t>越ケ浜</t>
    <rPh sb="0" eb="3">
      <t>コシガハマ</t>
    </rPh>
    <phoneticPr fontId="16"/>
  </si>
  <si>
    <t>東萩</t>
    <rPh sb="0" eb="2">
      <t>ヒガシハギ</t>
    </rPh>
    <phoneticPr fontId="16"/>
  </si>
  <si>
    <t>萩</t>
    <rPh sb="0" eb="1">
      <t>ハギ</t>
    </rPh>
    <phoneticPr fontId="16"/>
  </si>
  <si>
    <t>玉江</t>
    <rPh sb="0" eb="2">
      <t>タマエ</t>
    </rPh>
    <phoneticPr fontId="16"/>
  </si>
  <si>
    <t>三見</t>
    <rPh sb="0" eb="2">
      <t>サンミ</t>
    </rPh>
    <phoneticPr fontId="16"/>
  </si>
  <si>
    <t>飯井</t>
    <rPh sb="0" eb="2">
      <t>イイ</t>
    </rPh>
    <phoneticPr fontId="16"/>
  </si>
  <si>
    <t>長門三隅</t>
    <rPh sb="0" eb="4">
      <t>ナガトミスミ</t>
    </rPh>
    <phoneticPr fontId="16"/>
  </si>
  <si>
    <t>長門市</t>
    <rPh sb="0" eb="3">
      <t>ナガトシ</t>
    </rPh>
    <phoneticPr fontId="16"/>
  </si>
  <si>
    <t>H-YC2182</t>
  </si>
  <si>
    <t>MH00000301</t>
  </si>
  <si>
    <t>備前三門</t>
    <rPh sb="0" eb="4">
      <t>ビゼンミカド</t>
    </rPh>
    <phoneticPr fontId="16"/>
  </si>
  <si>
    <t>MH00000303</t>
  </si>
  <si>
    <t>大安寺</t>
    <rPh sb="0" eb="3">
      <t>ダイアンジ</t>
    </rPh>
    <phoneticPr fontId="16"/>
  </si>
  <si>
    <t>MH00000305</t>
  </si>
  <si>
    <t>備前一宮</t>
    <rPh sb="0" eb="4">
      <t>ビゼンイチノミヤ</t>
    </rPh>
    <phoneticPr fontId="16"/>
  </si>
  <si>
    <t>MH00000306</t>
  </si>
  <si>
    <t>吉備津</t>
    <rPh sb="0" eb="3">
      <t>キビツ</t>
    </rPh>
    <phoneticPr fontId="16"/>
  </si>
  <si>
    <t>MH00000308</t>
  </si>
  <si>
    <t>備中高松</t>
    <rPh sb="0" eb="4">
      <t>ビッチュウタカマツ</t>
    </rPh>
    <phoneticPr fontId="16"/>
  </si>
  <si>
    <t>MH00000310</t>
  </si>
  <si>
    <t>足守</t>
    <rPh sb="0" eb="2">
      <t>アシモリ</t>
    </rPh>
    <phoneticPr fontId="16"/>
  </si>
  <si>
    <t>MH00000312</t>
  </si>
  <si>
    <t>服部</t>
    <rPh sb="0" eb="2">
      <t>ハットリ</t>
    </rPh>
    <phoneticPr fontId="16"/>
  </si>
  <si>
    <t>MH00000313</t>
  </si>
  <si>
    <t>東総社</t>
    <rPh sb="0" eb="3">
      <t>ヒガシソウジャ</t>
    </rPh>
    <phoneticPr fontId="16"/>
  </si>
  <si>
    <t>黄波戸</t>
    <rPh sb="0" eb="3">
      <t>キワド</t>
    </rPh>
    <phoneticPr fontId="16"/>
  </si>
  <si>
    <t>MH00000330</t>
  </si>
  <si>
    <t>長門古市</t>
    <rPh sb="0" eb="4">
      <t>ナガトフルイチ</t>
    </rPh>
    <phoneticPr fontId="16"/>
  </si>
  <si>
    <t>MH00000332</t>
  </si>
  <si>
    <t>人丸</t>
    <rPh sb="0" eb="2">
      <t>ヒトマル</t>
    </rPh>
    <phoneticPr fontId="16"/>
  </si>
  <si>
    <t>MH00000334</t>
  </si>
  <si>
    <t>伊上</t>
    <rPh sb="0" eb="2">
      <t>イガミ</t>
    </rPh>
    <phoneticPr fontId="16"/>
  </si>
  <si>
    <t>MH00000336</t>
  </si>
  <si>
    <t>長門粟野</t>
    <rPh sb="0" eb="4">
      <t>ナガトアワノ</t>
    </rPh>
    <phoneticPr fontId="16"/>
  </si>
  <si>
    <t>MH00000338</t>
  </si>
  <si>
    <t>阿川</t>
    <rPh sb="0" eb="2">
      <t>アガワ</t>
    </rPh>
    <phoneticPr fontId="16"/>
  </si>
  <si>
    <t>MH00000340</t>
  </si>
  <si>
    <t>特牛</t>
    <rPh sb="0" eb="2">
      <t>コットイ</t>
    </rPh>
    <phoneticPr fontId="16"/>
  </si>
  <si>
    <t>MH00000342</t>
  </si>
  <si>
    <t>滝部</t>
    <rPh sb="0" eb="2">
      <t>タキベ</t>
    </rPh>
    <phoneticPr fontId="16"/>
  </si>
  <si>
    <t>MH00000344</t>
  </si>
  <si>
    <t>長門二見</t>
    <rPh sb="0" eb="4">
      <t>ナガトフタミ</t>
    </rPh>
    <phoneticPr fontId="16"/>
  </si>
  <si>
    <t>MH00000346</t>
  </si>
  <si>
    <t>宇賀本郷</t>
    <rPh sb="0" eb="4">
      <t>ウカホンゴウ</t>
    </rPh>
    <phoneticPr fontId="16"/>
  </si>
  <si>
    <t>MH00000348</t>
  </si>
  <si>
    <t>湯玉</t>
    <rPh sb="0" eb="2">
      <t>ユタマ</t>
    </rPh>
    <phoneticPr fontId="16"/>
  </si>
  <si>
    <t>MH00000350</t>
  </si>
  <si>
    <t>小串</t>
    <rPh sb="0" eb="2">
      <t>コグシ</t>
    </rPh>
    <phoneticPr fontId="16"/>
  </si>
  <si>
    <t>MH00000352</t>
  </si>
  <si>
    <t>川棚温泉</t>
    <rPh sb="0" eb="4">
      <t>カワタナオンセン</t>
    </rPh>
    <phoneticPr fontId="16"/>
  </si>
  <si>
    <t>MH00000354</t>
  </si>
  <si>
    <t>黒井村</t>
    <rPh sb="0" eb="3">
      <t>クロイムラ</t>
    </rPh>
    <phoneticPr fontId="16"/>
  </si>
  <si>
    <t>MH00000358</t>
  </si>
  <si>
    <t>梅ヶ峠</t>
    <rPh sb="0" eb="3">
      <t>ウメガトウ</t>
    </rPh>
    <phoneticPr fontId="16"/>
  </si>
  <si>
    <t>MH00000360</t>
  </si>
  <si>
    <t>吉見</t>
    <rPh sb="0" eb="2">
      <t>ヨシミ</t>
    </rPh>
    <phoneticPr fontId="16"/>
  </si>
  <si>
    <t>福江</t>
    <rPh sb="0" eb="2">
      <t>フクエ</t>
    </rPh>
    <phoneticPr fontId="16"/>
  </si>
  <si>
    <t>安岡</t>
    <rPh sb="0" eb="2">
      <t>ヤスオカ</t>
    </rPh>
    <phoneticPr fontId="16"/>
  </si>
  <si>
    <t>梶栗郷大地</t>
    <rPh sb="0" eb="1">
      <t>カジ</t>
    </rPh>
    <rPh sb="1" eb="2">
      <t>クリ</t>
    </rPh>
    <rPh sb="2" eb="3">
      <t>ゴウ</t>
    </rPh>
    <rPh sb="3" eb="5">
      <t>ダイチ</t>
    </rPh>
    <phoneticPr fontId="16"/>
  </si>
  <si>
    <t>綾羅木</t>
    <rPh sb="0" eb="3">
      <t>アヤラギ</t>
    </rPh>
    <phoneticPr fontId="16"/>
  </si>
  <si>
    <t>H-YC2222</t>
  </si>
  <si>
    <t>八頭高校前</t>
    <rPh sb="0" eb="5">
      <t>ヤズコウコウマエ</t>
    </rPh>
    <phoneticPr fontId="16"/>
  </si>
  <si>
    <t>ｃ</t>
  </si>
  <si>
    <t>因幡船岡</t>
    <rPh sb="0" eb="4">
      <t>イナバフナオカ</t>
    </rPh>
    <phoneticPr fontId="16"/>
  </si>
  <si>
    <t>隼</t>
    <rPh sb="0" eb="1">
      <t>ハヤブサ</t>
    </rPh>
    <phoneticPr fontId="16"/>
  </si>
  <si>
    <t>安部</t>
    <rPh sb="0" eb="2">
      <t>アベ</t>
    </rPh>
    <phoneticPr fontId="16"/>
  </si>
  <si>
    <t>八東</t>
    <rPh sb="0" eb="2">
      <t>ハットウ</t>
    </rPh>
    <phoneticPr fontId="16"/>
  </si>
  <si>
    <t>徳丸</t>
    <rPh sb="0" eb="2">
      <t>トクマル</t>
    </rPh>
    <phoneticPr fontId="16"/>
  </si>
  <si>
    <t>丹比</t>
    <rPh sb="0" eb="2">
      <t>タンピ</t>
    </rPh>
    <phoneticPr fontId="16"/>
  </si>
  <si>
    <t>苔縄</t>
    <rPh sb="0" eb="2">
      <t>コケナワ</t>
    </rPh>
    <phoneticPr fontId="16"/>
  </si>
  <si>
    <t>河野原円心</t>
    <rPh sb="0" eb="5">
      <t>コウノハラエンシン</t>
    </rPh>
    <phoneticPr fontId="16"/>
  </si>
  <si>
    <t>久崎</t>
    <rPh sb="0" eb="2">
      <t>クザキ</t>
    </rPh>
    <phoneticPr fontId="16"/>
  </si>
  <si>
    <t>平福</t>
    <rPh sb="0" eb="2">
      <t>ヒラフク</t>
    </rPh>
    <phoneticPr fontId="16"/>
  </si>
  <si>
    <t>石井</t>
    <rPh sb="0" eb="2">
      <t>イシイ</t>
    </rPh>
    <phoneticPr fontId="16"/>
  </si>
  <si>
    <t>宮本武蔵</t>
    <rPh sb="0" eb="4">
      <t>ミヤモトムサシ</t>
    </rPh>
    <phoneticPr fontId="16"/>
  </si>
  <si>
    <t>大原</t>
    <rPh sb="0" eb="2">
      <t>オオハラ</t>
    </rPh>
    <phoneticPr fontId="16"/>
  </si>
  <si>
    <t>西粟倉</t>
    <rPh sb="0" eb="3">
      <t>ニシアワクラ</t>
    </rPh>
    <phoneticPr fontId="16"/>
  </si>
  <si>
    <t>あわくら温泉</t>
    <rPh sb="4" eb="6">
      <t>オンセン</t>
    </rPh>
    <phoneticPr fontId="16"/>
  </si>
  <si>
    <t>山郷</t>
    <rPh sb="0" eb="2">
      <t>ヤマサト</t>
    </rPh>
    <phoneticPr fontId="16"/>
  </si>
  <si>
    <t>恋山形</t>
    <rPh sb="0" eb="3">
      <t>コイヤマガタ</t>
    </rPh>
    <phoneticPr fontId="16"/>
  </si>
  <si>
    <t>美祢線</t>
    <rPh sb="0" eb="3">
      <t>ミネセン</t>
    </rPh>
    <phoneticPr fontId="16"/>
  </si>
  <si>
    <t>湯ノ峠</t>
    <rPh sb="0" eb="1">
      <t>ユ</t>
    </rPh>
    <rPh sb="2" eb="3">
      <t>トウ</t>
    </rPh>
    <phoneticPr fontId="16"/>
  </si>
  <si>
    <t>厚保</t>
    <rPh sb="0" eb="2">
      <t>アツ</t>
    </rPh>
    <phoneticPr fontId="16"/>
  </si>
  <si>
    <t>四郎ヶ原</t>
    <rPh sb="0" eb="4">
      <t>シロウガハラ</t>
    </rPh>
    <phoneticPr fontId="16"/>
  </si>
  <si>
    <t>南大嶺</t>
    <rPh sb="0" eb="3">
      <t>ミナミオオミネ</t>
    </rPh>
    <phoneticPr fontId="16"/>
  </si>
  <si>
    <t>重安</t>
    <rPh sb="0" eb="2">
      <t>シゲヤス</t>
    </rPh>
    <phoneticPr fontId="16"/>
  </si>
  <si>
    <t>於福</t>
    <rPh sb="0" eb="2">
      <t>オフク</t>
    </rPh>
    <phoneticPr fontId="16"/>
  </si>
  <si>
    <t>渋木</t>
    <rPh sb="0" eb="2">
      <t>シブキ</t>
    </rPh>
    <phoneticPr fontId="16"/>
  </si>
  <si>
    <t>長門湯本</t>
    <rPh sb="0" eb="4">
      <t>ナガトユモト</t>
    </rPh>
    <phoneticPr fontId="16"/>
  </si>
  <si>
    <t>板持</t>
    <rPh sb="0" eb="2">
      <t>イタモチ</t>
    </rPh>
    <phoneticPr fontId="16"/>
  </si>
  <si>
    <t>仙崎</t>
    <rPh sb="0" eb="2">
      <t>センザキ</t>
    </rPh>
    <phoneticPr fontId="16"/>
  </si>
  <si>
    <t>清音</t>
    <rPh sb="0" eb="2">
      <t>キヨネ</t>
    </rPh>
    <phoneticPr fontId="16"/>
  </si>
  <si>
    <t>総社</t>
    <rPh sb="0" eb="2">
      <t>ソウジャ</t>
    </rPh>
    <phoneticPr fontId="16"/>
  </si>
  <si>
    <t>豪渓</t>
    <rPh sb="0" eb="2">
      <t>ゴウケイ</t>
    </rPh>
    <phoneticPr fontId="16"/>
  </si>
  <si>
    <t>日羽</t>
    <rPh sb="0" eb="2">
      <t>ヒワ</t>
    </rPh>
    <phoneticPr fontId="16"/>
  </si>
  <si>
    <t>美袋</t>
    <rPh sb="0" eb="2">
      <t>ミナギ</t>
    </rPh>
    <phoneticPr fontId="16"/>
  </si>
  <si>
    <t>備中広瀬</t>
    <rPh sb="0" eb="4">
      <t>ビッチュウヒロセ</t>
    </rPh>
    <phoneticPr fontId="16"/>
  </si>
  <si>
    <t>井倉</t>
    <rPh sb="0" eb="2">
      <t>イクラ</t>
    </rPh>
    <phoneticPr fontId="16"/>
  </si>
  <si>
    <t>石蟹</t>
    <rPh sb="0" eb="2">
      <t>イシガ</t>
    </rPh>
    <phoneticPr fontId="16"/>
  </si>
  <si>
    <t>新見</t>
    <rPh sb="0" eb="2">
      <t>ニイミ</t>
    </rPh>
    <phoneticPr fontId="16"/>
  </si>
  <si>
    <t>備中高梁</t>
    <rPh sb="0" eb="4">
      <t>ビッチュウタカハシ</t>
    </rPh>
    <phoneticPr fontId="16"/>
  </si>
  <si>
    <t>木野山</t>
    <rPh sb="0" eb="3">
      <t>キノヤマ</t>
    </rPh>
    <phoneticPr fontId="16"/>
  </si>
  <si>
    <t>備中川面</t>
    <rPh sb="0" eb="4">
      <t>ビッチュウカワモ</t>
    </rPh>
    <phoneticPr fontId="16"/>
  </si>
  <si>
    <t>方谷</t>
    <rPh sb="0" eb="2">
      <t>ホウコク</t>
    </rPh>
    <phoneticPr fontId="16"/>
  </si>
  <si>
    <t>備中神代</t>
    <rPh sb="0" eb="4">
      <t>ビッチュウコウジロ</t>
    </rPh>
    <phoneticPr fontId="16"/>
  </si>
  <si>
    <t>足立</t>
    <rPh sb="0" eb="2">
      <t>アシダチ</t>
    </rPh>
    <phoneticPr fontId="16"/>
  </si>
  <si>
    <t>新郷</t>
    <rPh sb="0" eb="2">
      <t>ニイサト</t>
    </rPh>
    <phoneticPr fontId="16"/>
  </si>
  <si>
    <t>上石見</t>
    <rPh sb="0" eb="3">
      <t>カミイワミ</t>
    </rPh>
    <phoneticPr fontId="16"/>
  </si>
  <si>
    <t>生山</t>
    <rPh sb="0" eb="2">
      <t>ショウヤマ</t>
    </rPh>
    <phoneticPr fontId="16"/>
  </si>
  <si>
    <t>上菅</t>
    <rPh sb="0" eb="2">
      <t>カミスゲ</t>
    </rPh>
    <phoneticPr fontId="16"/>
  </si>
  <si>
    <t>黒坂</t>
    <rPh sb="0" eb="2">
      <t>クロサカ</t>
    </rPh>
    <phoneticPr fontId="16"/>
  </si>
  <si>
    <t>根雨</t>
    <rPh sb="0" eb="2">
      <t>ネウ</t>
    </rPh>
    <phoneticPr fontId="16"/>
  </si>
  <si>
    <t>武庫</t>
    <rPh sb="0" eb="2">
      <t>ムコ</t>
    </rPh>
    <phoneticPr fontId="16"/>
  </si>
  <si>
    <t>江尾</t>
    <rPh sb="0" eb="2">
      <t>エビ</t>
    </rPh>
    <phoneticPr fontId="16"/>
  </si>
  <si>
    <t>伯耆溝口</t>
    <rPh sb="0" eb="4">
      <t>ホウキミゾグチ</t>
    </rPh>
    <phoneticPr fontId="16"/>
  </si>
  <si>
    <t>岸本</t>
    <rPh sb="0" eb="2">
      <t>キシモト</t>
    </rPh>
    <phoneticPr fontId="16"/>
  </si>
  <si>
    <t>宇野線</t>
    <rPh sb="0" eb="2">
      <t>ウノ</t>
    </rPh>
    <rPh sb="2" eb="3">
      <t>セン</t>
    </rPh>
    <phoneticPr fontId="16"/>
  </si>
  <si>
    <t>宇野</t>
    <rPh sb="0" eb="2">
      <t>ウノ</t>
    </rPh>
    <phoneticPr fontId="16"/>
  </si>
  <si>
    <t>大元</t>
    <rPh sb="0" eb="2">
      <t>オオモト</t>
    </rPh>
    <phoneticPr fontId="16"/>
  </si>
  <si>
    <t>備前西市</t>
    <rPh sb="0" eb="4">
      <t>ビゼンニシイチ</t>
    </rPh>
    <phoneticPr fontId="16"/>
  </si>
  <si>
    <t>妹尾</t>
    <rPh sb="0" eb="2">
      <t>セノオ</t>
    </rPh>
    <phoneticPr fontId="16"/>
  </si>
  <si>
    <t>備中箕島</t>
    <rPh sb="0" eb="4">
      <t>ビッチュウミシマ</t>
    </rPh>
    <phoneticPr fontId="16"/>
  </si>
  <si>
    <t>早島</t>
    <rPh sb="0" eb="2">
      <t>ハヤシマ</t>
    </rPh>
    <phoneticPr fontId="16"/>
  </si>
  <si>
    <t>久々原</t>
    <rPh sb="0" eb="3">
      <t>クグハラ</t>
    </rPh>
    <phoneticPr fontId="16"/>
  </si>
  <si>
    <t>茶屋町</t>
    <rPh sb="0" eb="3">
      <t>チャヤマチ</t>
    </rPh>
    <phoneticPr fontId="16"/>
  </si>
  <si>
    <t>彦崎</t>
    <rPh sb="0" eb="2">
      <t>ヒコサキ</t>
    </rPh>
    <phoneticPr fontId="16"/>
  </si>
  <si>
    <t>備前片岡</t>
    <rPh sb="0" eb="4">
      <t>ビゼンカタオカ</t>
    </rPh>
    <phoneticPr fontId="16"/>
  </si>
  <si>
    <t>迫川</t>
    <rPh sb="0" eb="2">
      <t>ハザカワ</t>
    </rPh>
    <phoneticPr fontId="16"/>
  </si>
  <si>
    <t>常山</t>
    <rPh sb="0" eb="2">
      <t>ツネヤマ</t>
    </rPh>
    <phoneticPr fontId="16"/>
  </si>
  <si>
    <t>八浜</t>
    <rPh sb="0" eb="2">
      <t>ハチハマ</t>
    </rPh>
    <phoneticPr fontId="16"/>
  </si>
  <si>
    <t>備前田井</t>
    <rPh sb="0" eb="4">
      <t>ビゼンタイ</t>
    </rPh>
    <phoneticPr fontId="16"/>
  </si>
  <si>
    <t>植松</t>
    <rPh sb="0" eb="2">
      <t>ウエマツ</t>
    </rPh>
    <phoneticPr fontId="16"/>
  </si>
  <si>
    <t>木見</t>
    <rPh sb="0" eb="2">
      <t>キミ</t>
    </rPh>
    <phoneticPr fontId="16"/>
  </si>
  <si>
    <t>上の町</t>
    <rPh sb="0" eb="1">
      <t>カミ</t>
    </rPh>
    <rPh sb="2" eb="3">
      <t>チョウ</t>
    </rPh>
    <phoneticPr fontId="16"/>
  </si>
  <si>
    <t>児島</t>
    <rPh sb="0" eb="2">
      <t>コジマ</t>
    </rPh>
    <phoneticPr fontId="16"/>
  </si>
  <si>
    <t>坂出</t>
    <rPh sb="0" eb="2">
      <t>サカイデ</t>
    </rPh>
    <phoneticPr fontId="16"/>
  </si>
  <si>
    <t>水島臨海鉄道</t>
    <rPh sb="0" eb="6">
      <t>ミズシマリンカイテツドウ</t>
    </rPh>
    <phoneticPr fontId="16"/>
  </si>
  <si>
    <t>倉敷市</t>
    <rPh sb="0" eb="3">
      <t>クラシキシ</t>
    </rPh>
    <phoneticPr fontId="16"/>
  </si>
  <si>
    <t>球場前</t>
    <rPh sb="0" eb="3">
      <t>キュウジョウマエ</t>
    </rPh>
    <phoneticPr fontId="16"/>
  </si>
  <si>
    <t>西富井</t>
    <rPh sb="0" eb="3">
      <t>ニシトミイ</t>
    </rPh>
    <phoneticPr fontId="16"/>
  </si>
  <si>
    <t>福井</t>
    <rPh sb="0" eb="2">
      <t>フクイ</t>
    </rPh>
    <phoneticPr fontId="16"/>
  </si>
  <si>
    <t>浦田</t>
    <rPh sb="0" eb="2">
      <t>ウラダ</t>
    </rPh>
    <phoneticPr fontId="16"/>
  </si>
  <si>
    <t>弥生</t>
    <rPh sb="0" eb="2">
      <t>ヤヨイ</t>
    </rPh>
    <phoneticPr fontId="16"/>
  </si>
  <si>
    <t>栄</t>
    <rPh sb="0" eb="1">
      <t>サカエ</t>
    </rPh>
    <phoneticPr fontId="16"/>
  </si>
  <si>
    <t>水島</t>
    <rPh sb="0" eb="2">
      <t>ミズシマ</t>
    </rPh>
    <phoneticPr fontId="16"/>
  </si>
  <si>
    <t>三菱自工前</t>
    <rPh sb="0" eb="5">
      <t>ミツビシジコウマエ</t>
    </rPh>
    <phoneticPr fontId="16"/>
  </si>
  <si>
    <t>ダウンロードしたcsvファイルを開く</t>
    <rPh sb="16" eb="17">
      <t>ヒラ</t>
    </rPh>
    <phoneticPr fontId="16"/>
  </si>
  <si>
    <t>（１）</t>
    <phoneticPr fontId="16"/>
  </si>
  <si>
    <t>（２）</t>
    <phoneticPr fontId="16"/>
  </si>
  <si>
    <t>チーム情報（個人情報）Ａ△△～ＡＺ〇〇までをコピーし、sheet03に「値」で貼り付ける。</t>
    <rPh sb="3" eb="5">
      <t>ジョウホウ</t>
    </rPh>
    <rPh sb="6" eb="8">
      <t>コジン</t>
    </rPh>
    <rPh sb="8" eb="10">
      <t>ジョウホウ</t>
    </rPh>
    <phoneticPr fontId="16"/>
  </si>
  <si>
    <t>貼り付け後、背番号列のAF１のタグを選択し、昇順で並べ替えをする。</t>
    <rPh sb="0" eb="1">
      <t>ハ</t>
    </rPh>
    <rPh sb="2" eb="3">
      <t>ツ</t>
    </rPh>
    <rPh sb="4" eb="5">
      <t>ゴ</t>
    </rPh>
    <rPh sb="6" eb="9">
      <t>セバンゴウ</t>
    </rPh>
    <rPh sb="9" eb="10">
      <t>レツ</t>
    </rPh>
    <rPh sb="18" eb="20">
      <t>センタク</t>
    </rPh>
    <rPh sb="22" eb="24">
      <t>ショウジュン</t>
    </rPh>
    <rPh sb="25" eb="26">
      <t>ナラ</t>
    </rPh>
    <rPh sb="27" eb="28">
      <t>カ</t>
    </rPh>
    <phoneticPr fontId="16"/>
  </si>
  <si>
    <t>特記</t>
    <rPh sb="0" eb="2">
      <t>トッキ</t>
    </rPh>
    <phoneticPr fontId="16"/>
  </si>
  <si>
    <t>シート保護のパスワードは「ａ」</t>
    <rPh sb="3" eb="5">
      <t>ホゴ</t>
    </rPh>
    <phoneticPr fontId="16"/>
  </si>
  <si>
    <t>H-41</t>
    <phoneticPr fontId="4"/>
  </si>
  <si>
    <t>H-42</t>
    <phoneticPr fontId="4"/>
  </si>
  <si>
    <t>H-43</t>
    <phoneticPr fontId="4"/>
  </si>
  <si>
    <t>H-44</t>
    <phoneticPr fontId="4"/>
  </si>
  <si>
    <t>山口県</t>
    <rPh sb="0" eb="2">
      <t>ヤマグチ</t>
    </rPh>
    <rPh sb="2" eb="3">
      <t>ケン</t>
    </rPh>
    <phoneticPr fontId="4"/>
  </si>
  <si>
    <t>男子</t>
    <rPh sb="0" eb="2">
      <t>ダンシ</t>
    </rPh>
    <phoneticPr fontId="4"/>
  </si>
  <si>
    <t>身長</t>
    <phoneticPr fontId="4"/>
  </si>
  <si>
    <t>腕</t>
    <rPh sb="0" eb="1">
      <t>ウデ</t>
    </rPh>
    <phoneticPr fontId="5"/>
  </si>
  <si>
    <t>広島県</t>
    <rPh sb="0" eb="3">
      <t>ヒロシマケン</t>
    </rPh>
    <phoneticPr fontId="4"/>
  </si>
  <si>
    <t>岡山県</t>
    <rPh sb="0" eb="2">
      <t>オカヤマ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</si>
  <si>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</si>
  <si>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</si>
  <si>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申込不能</t>
    <rPh sb="2" eb="4">
      <t>フノウ</t>
    </rPh>
    <phoneticPr fontId="4"/>
  </si>
  <si>
    <t>松江しんじ湖温泉</t>
    <rPh sb="0" eb="2">
      <t>マツエ</t>
    </rPh>
    <rPh sb="5" eb="8">
      <t>コオンセン</t>
    </rPh>
    <phoneticPr fontId="4"/>
  </si>
  <si>
    <t>朝日ヶ丘</t>
    <rPh sb="0" eb="4">
      <t>アサヒガオカ</t>
    </rPh>
    <phoneticPr fontId="4"/>
  </si>
  <si>
    <t>長江</t>
    <rPh sb="0" eb="2">
      <t>ナガエ</t>
    </rPh>
    <phoneticPr fontId="4"/>
  </si>
  <si>
    <t>高ノ宮</t>
    <rPh sb="0" eb="1">
      <t>タカ</t>
    </rPh>
    <rPh sb="2" eb="3">
      <t>ミヤ</t>
    </rPh>
    <phoneticPr fontId="4"/>
  </si>
  <si>
    <t>津ノ森</t>
    <rPh sb="0" eb="1">
      <t>ツ</t>
    </rPh>
    <rPh sb="2" eb="3">
      <t>モリ</t>
    </rPh>
    <phoneticPr fontId="4"/>
  </si>
  <si>
    <t>伊野灘</t>
    <rPh sb="0" eb="3">
      <t>イノナダ</t>
    </rPh>
    <phoneticPr fontId="4"/>
  </si>
  <si>
    <t>一畑口</t>
    <rPh sb="0" eb="3">
      <t>イチバタグチ</t>
    </rPh>
    <phoneticPr fontId="4"/>
  </si>
  <si>
    <t>湖遊館新駅</t>
    <rPh sb="0" eb="5">
      <t>コユウカンシンエキ</t>
    </rPh>
    <phoneticPr fontId="4"/>
  </si>
  <si>
    <t>雲州平田</t>
    <rPh sb="0" eb="4">
      <t>ウンシュウヒラタ</t>
    </rPh>
    <phoneticPr fontId="4"/>
  </si>
  <si>
    <t>布崎</t>
    <rPh sb="0" eb="2">
      <t>ヌノサキ</t>
    </rPh>
    <phoneticPr fontId="4"/>
  </si>
  <si>
    <t>秋鹿町</t>
    <rPh sb="0" eb="3">
      <t>アイカマチ</t>
    </rPh>
    <phoneticPr fontId="4"/>
  </si>
  <si>
    <t>園</t>
    <rPh sb="0" eb="1">
      <t>ソノ</t>
    </rPh>
    <phoneticPr fontId="4"/>
  </si>
  <si>
    <t>田伏</t>
    <rPh sb="0" eb="2">
      <t>タブシ</t>
    </rPh>
    <phoneticPr fontId="4"/>
  </si>
  <si>
    <t>美談</t>
    <rPh sb="0" eb="2">
      <t>ミダミ</t>
    </rPh>
    <phoneticPr fontId="4"/>
  </si>
  <si>
    <t>大寺</t>
    <rPh sb="0" eb="2">
      <t>オオテラ</t>
    </rPh>
    <phoneticPr fontId="4"/>
  </si>
  <si>
    <t>川跡</t>
    <rPh sb="0" eb="2">
      <t>カワト</t>
    </rPh>
    <phoneticPr fontId="4"/>
  </si>
  <si>
    <t>武志</t>
    <rPh sb="0" eb="2">
      <t>タケシ</t>
    </rPh>
    <phoneticPr fontId="4"/>
  </si>
  <si>
    <t>大津町</t>
    <rPh sb="0" eb="3">
      <t>オオツマチ</t>
    </rPh>
    <phoneticPr fontId="4"/>
  </si>
  <si>
    <t>出雲大社前</t>
    <rPh sb="0" eb="4">
      <t>イズモタイシャ</t>
    </rPh>
    <rPh sb="4" eb="5">
      <t>マエ</t>
    </rPh>
    <phoneticPr fontId="4"/>
  </si>
  <si>
    <t>電鉄出雲市</t>
    <rPh sb="0" eb="5">
      <t>デンテツイズモシ</t>
    </rPh>
    <phoneticPr fontId="4"/>
  </si>
  <si>
    <t>c</t>
    <phoneticPr fontId="4"/>
  </si>
  <si>
    <t>江津本町</t>
    <rPh sb="0" eb="4">
      <t>ゴウツホンマチ</t>
    </rPh>
    <phoneticPr fontId="4"/>
  </si>
  <si>
    <t>千金</t>
    <rPh sb="0" eb="2">
      <t>チガネ</t>
    </rPh>
    <phoneticPr fontId="4"/>
  </si>
  <si>
    <t>川平</t>
    <rPh sb="0" eb="2">
      <t>カワヒラ</t>
    </rPh>
    <phoneticPr fontId="4"/>
  </si>
  <si>
    <t>川戸</t>
    <rPh sb="0" eb="2">
      <t>カワド</t>
    </rPh>
    <phoneticPr fontId="4"/>
  </si>
  <si>
    <t>田津</t>
    <rPh sb="0" eb="2">
      <t>タヅ</t>
    </rPh>
    <phoneticPr fontId="4"/>
  </si>
  <si>
    <t>石見川越</t>
    <rPh sb="0" eb="4">
      <t>イワミカワゴエ</t>
    </rPh>
    <phoneticPr fontId="4"/>
  </si>
  <si>
    <t>鹿賀</t>
    <rPh sb="0" eb="2">
      <t>シカガ</t>
    </rPh>
    <phoneticPr fontId="4"/>
  </si>
  <si>
    <t>因原</t>
    <rPh sb="0" eb="2">
      <t>インバラ</t>
    </rPh>
    <phoneticPr fontId="4"/>
  </si>
  <si>
    <t>石見川本</t>
    <rPh sb="0" eb="4">
      <t>イワミカワモト</t>
    </rPh>
    <phoneticPr fontId="4"/>
  </si>
  <si>
    <t>木路原</t>
    <rPh sb="0" eb="3">
      <t>キロハラ</t>
    </rPh>
    <phoneticPr fontId="4"/>
  </si>
  <si>
    <t>竹</t>
    <rPh sb="0" eb="1">
      <t>タケ</t>
    </rPh>
    <phoneticPr fontId="4"/>
  </si>
  <si>
    <t>乙原</t>
    <rPh sb="0" eb="2">
      <t>オンバラ</t>
    </rPh>
    <phoneticPr fontId="4"/>
  </si>
  <si>
    <t>石見梁瀬</t>
    <rPh sb="0" eb="4">
      <t>イワミヤナセ</t>
    </rPh>
    <phoneticPr fontId="4"/>
  </si>
  <si>
    <t>明塚</t>
    <rPh sb="0" eb="2">
      <t>アカツカ</t>
    </rPh>
    <phoneticPr fontId="4"/>
  </si>
  <si>
    <t>粕淵</t>
    <rPh sb="0" eb="2">
      <t>カスブチ</t>
    </rPh>
    <phoneticPr fontId="4"/>
  </si>
  <si>
    <t>浜原</t>
    <rPh sb="0" eb="2">
      <t>ハマハラ</t>
    </rPh>
    <phoneticPr fontId="4"/>
  </si>
  <si>
    <t>沢谷</t>
    <rPh sb="0" eb="2">
      <t>サワタニ</t>
    </rPh>
    <phoneticPr fontId="4"/>
  </si>
  <si>
    <t>潮</t>
    <rPh sb="0" eb="1">
      <t>ウシオ</t>
    </rPh>
    <phoneticPr fontId="4"/>
  </si>
  <si>
    <t>石見松原</t>
    <rPh sb="0" eb="4">
      <t>イワミマツバラ</t>
    </rPh>
    <phoneticPr fontId="4"/>
  </si>
  <si>
    <t>石見都賀</t>
    <rPh sb="0" eb="4">
      <t>イワミツガ</t>
    </rPh>
    <phoneticPr fontId="4"/>
  </si>
  <si>
    <t>宇津井</t>
    <rPh sb="0" eb="3">
      <t>ウヅイ</t>
    </rPh>
    <phoneticPr fontId="4"/>
  </si>
  <si>
    <t>伊賀和志</t>
    <rPh sb="0" eb="4">
      <t>イカワシ</t>
    </rPh>
    <phoneticPr fontId="4"/>
  </si>
  <si>
    <t>口羽</t>
    <rPh sb="0" eb="2">
      <t>クチバ</t>
    </rPh>
    <phoneticPr fontId="4"/>
  </si>
  <si>
    <t>江平</t>
    <rPh sb="0" eb="2">
      <t>ゴウビラ</t>
    </rPh>
    <phoneticPr fontId="4"/>
  </si>
  <si>
    <t>作木口</t>
    <rPh sb="0" eb="3">
      <t>サクギグチ</t>
    </rPh>
    <phoneticPr fontId="4"/>
  </si>
  <si>
    <t>香淀</t>
    <rPh sb="0" eb="2">
      <t>コウヨド</t>
    </rPh>
    <phoneticPr fontId="4"/>
  </si>
  <si>
    <t>式敷</t>
    <rPh sb="0" eb="2">
      <t>シキジキ</t>
    </rPh>
    <phoneticPr fontId="4"/>
  </si>
  <si>
    <t>信木</t>
    <rPh sb="0" eb="2">
      <t>ノブキ</t>
    </rPh>
    <phoneticPr fontId="4"/>
  </si>
  <si>
    <t>所木</t>
    <rPh sb="0" eb="2">
      <t>トコロギ</t>
    </rPh>
    <phoneticPr fontId="4"/>
  </si>
  <si>
    <t>船佐</t>
    <rPh sb="0" eb="2">
      <t>フナサ</t>
    </rPh>
    <phoneticPr fontId="4"/>
  </si>
  <si>
    <t>長谷</t>
    <rPh sb="0" eb="2">
      <t>ナガタニ</t>
    </rPh>
    <phoneticPr fontId="4"/>
  </si>
  <si>
    <t>粟屋</t>
    <rPh sb="0" eb="2">
      <t>アワヤ</t>
    </rPh>
    <phoneticPr fontId="4"/>
  </si>
  <si>
    <t>尾関山</t>
    <rPh sb="0" eb="3">
      <t>オゼキヤマ</t>
    </rPh>
    <phoneticPr fontId="4"/>
  </si>
  <si>
    <t>MH00000425</t>
  </si>
  <si>
    <t>MH00000426</t>
  </si>
  <si>
    <t>MH00000427</t>
  </si>
  <si>
    <t>三江北線</t>
    <rPh sb="0" eb="2">
      <t>サンコウ</t>
    </rPh>
    <rPh sb="2" eb="4">
      <t>ホクセン</t>
    </rPh>
    <phoneticPr fontId="4"/>
  </si>
  <si>
    <t>三江北</t>
    <rPh sb="0" eb="2">
      <t>サンコウ</t>
    </rPh>
    <rPh sb="2" eb="3">
      <t>キタ</t>
    </rPh>
    <phoneticPr fontId="4"/>
  </si>
  <si>
    <t>三江南線</t>
    <rPh sb="0" eb="2">
      <t>サンコウ</t>
    </rPh>
    <rPh sb="2" eb="3">
      <t>ミナミ</t>
    </rPh>
    <rPh sb="3" eb="4">
      <t>セン</t>
    </rPh>
    <phoneticPr fontId="4"/>
  </si>
  <si>
    <t>三江南</t>
    <rPh sb="0" eb="2">
      <t>サンコウ</t>
    </rPh>
    <rPh sb="2" eb="3">
      <t>ミナミ</t>
    </rPh>
    <phoneticPr fontId="4"/>
  </si>
  <si>
    <t>H-45</t>
    <phoneticPr fontId="4"/>
  </si>
  <si>
    <t>000423:令和5年度第47回全国高校選抜大会山口県予選会兼第51回中国高校新人大会山口県予選会</t>
  </si>
  <si>
    <t>B035-GH2_2023_h-62:選手/役員登録はこちら</t>
  </si>
  <si>
    <t>B035-H3_2023_h-62:男子参加選手/役員登録</t>
  </si>
  <si>
    <t>下関市向洋町1丁目12-23</t>
  </si>
  <si>
    <t>000423:令和5年度第47回全国高校選抜大会山口県予選会兼第52回中国高校新人大会山口県予選会</t>
  </si>
  <si>
    <t>B035-GH2_2023_h-63:選手/役員登録はこちら</t>
  </si>
  <si>
    <t>B035-H3_2023_h-63:男子参加選手/役員登録</t>
  </si>
  <si>
    <t>下関市向洋町1丁目12-24</t>
  </si>
  <si>
    <t>000423:令和5年度第47回全国高校選抜大会山口県予選会兼第53回中国高校新人大会山口県予選会</t>
  </si>
  <si>
    <t>B035-GH2_2023_h-64:選手/役員登録はこちら</t>
  </si>
  <si>
    <t>B035-H3_2023_h-64:男子参加選手/役員登録</t>
  </si>
  <si>
    <t>下関市向洋町1丁目12-25</t>
  </si>
  <si>
    <t>000423:令和5年度第47回全国高校選抜大会山口県予選会兼第54回中国高校新人大会山口県予選会</t>
  </si>
  <si>
    <t>B035-GH2_2023_h-65:選手/役員登録はこちら</t>
  </si>
  <si>
    <t>B035-H3_2023_h-65:男子参加選手/役員登録</t>
  </si>
  <si>
    <t>下関市向洋町1丁目12-26</t>
  </si>
  <si>
    <t>000423:令和5年度第47回全国高校選抜大会山口県予選会兼第55回中国高校新人大会山口県予選会</t>
  </si>
  <si>
    <t>B035-GH2_2023_h-66:選手/役員登録はこちら</t>
  </si>
  <si>
    <t>B035-H3_2023_h-66:男子参加選手/役員登録</t>
  </si>
  <si>
    <t>下関市向洋町1丁目12-27</t>
  </si>
  <si>
    <t>000423:令和5年度第47回全国高校選抜大会山口県予選会兼第56回中国高校新人大会山口県予選会</t>
  </si>
  <si>
    <t>B035-GH2_2023_h-67:選手/役員登録はこちら</t>
  </si>
  <si>
    <t>B035-H3_2023_h-67:男子参加選手/役員登録</t>
  </si>
  <si>
    <t>下関市向洋町1丁目12-28</t>
  </si>
  <si>
    <t>000423:令和5年度第47回全国高校選抜大会山口県予選会兼第57回中国高校新人大会山口県予選会</t>
  </si>
  <si>
    <t>B035-GH2_2023_h-68:選手/役員登録はこちら</t>
  </si>
  <si>
    <t>B035-H3_2023_h-68:男子参加選手/役員登録</t>
  </si>
  <si>
    <t>下関市向洋町1丁目12-29</t>
  </si>
  <si>
    <t>000423:令和5年度第47回全国高校選抜大会山口県予選会兼第58回中国高校新人大会山口県予選会</t>
  </si>
  <si>
    <t>B035-GH2_2023_h-69:選手/役員登録はこちら</t>
  </si>
  <si>
    <t>B035-H3_2023_h-69:男子参加選手/役員登録</t>
  </si>
  <si>
    <t>下関市向洋町1丁目12-30</t>
  </si>
  <si>
    <t>000423:令和5年度第47回全国高校選抜大会山口県予選会兼第59回中国高校新人大会山口県予選会</t>
  </si>
  <si>
    <t>B035-GH2_2023_h-70:選手/役員登録はこちら</t>
  </si>
  <si>
    <t>B035-H3_2023_h-70:男子参加選手/役員登録</t>
  </si>
  <si>
    <t>下関市向洋町1丁目12-31</t>
  </si>
  <si>
    <t>000423:令和5年度第47回全国高校選抜大会山口県予選会兼第60回中国高校新人大会山口県予選会</t>
  </si>
  <si>
    <t>B035-GH2_2023_h-71:選手/役員登録はこちら</t>
  </si>
  <si>
    <t>B035-H3_2023_h-71:男子参加選手/役員登録</t>
  </si>
  <si>
    <t>下関市向洋町1丁目12-32</t>
  </si>
  <si>
    <t>000423:令和5年度第47回全国高校選抜大会山口県予選会兼第61回中国高校新人大会山口県予選会</t>
  </si>
  <si>
    <t>B035-GH2_2023_h-72:選手/役員登録はこちら</t>
  </si>
  <si>
    <t>B035-H3_2023_h-72:男子参加選手/役員登録</t>
  </si>
  <si>
    <t>下関市向洋町1丁目12-33</t>
  </si>
  <si>
    <t>000423:令和5年度第47回全国高校選抜大会山口県予選会兼第62回中国高校新人大会山口県予選会</t>
  </si>
  <si>
    <t>B035-GH2_2023_h-73:選手/役員登録はこちら</t>
  </si>
  <si>
    <t>B035-H3_2023_h-73:男子参加選手/役員登録</t>
  </si>
  <si>
    <t>下関市向洋町1丁目12-34</t>
  </si>
  <si>
    <t>000423:令和5年度第47回全国高校選抜大会山口県予選会兼第63回中国高校新人大会山口県予選会</t>
  </si>
  <si>
    <t>B035-GH2_2023_h-74:選手/役員登録はこちら</t>
  </si>
  <si>
    <t>B035-H3_2023_h-74:男子参加選手/役員登録</t>
  </si>
  <si>
    <t>下関市向洋町1丁目12-35</t>
  </si>
  <si>
    <t>000423:令和5年度第47回全国高校選抜大会山口県予選会兼第64回中国高校新人大会山口県予選会</t>
  </si>
  <si>
    <t>B035-GH2_2023_h-75:選手/役員登録はこちら</t>
  </si>
  <si>
    <t>B035-H3_2023_h-75:男子参加選手/役員登録</t>
  </si>
  <si>
    <t>下関市向洋町1丁目12-36</t>
  </si>
  <si>
    <t>000423:令和5年度第47回全国高校選抜大会山口県予選会兼第65回中国高校新人大会山口県予選会</t>
  </si>
  <si>
    <t>B035-GH2_2023_h-76:選手/役員登録はこちら</t>
  </si>
  <si>
    <t>B035-H3_2023_h-76:男子参加選手/役員登録</t>
  </si>
  <si>
    <t>下関市向洋町1丁目12-37</t>
  </si>
  <si>
    <t>000423:令和5年度第47回全国高校選抜大会山口県予選会兼第66回中国高校新人大会山口県予選会</t>
  </si>
  <si>
    <t>B035-GH2_2023_h-77:選手/役員登録はこちら</t>
  </si>
  <si>
    <t>B035-H3_2023_h-77:男子参加選手/役員登録</t>
  </si>
  <si>
    <t>下関市向洋町1丁目12-38</t>
  </si>
  <si>
    <t>000423:令和5年度第47回全国高校選抜大会山口県予選会兼第67回中国高校新人大会山口県予選会</t>
  </si>
  <si>
    <t>B035-GH2_2023_h-78:選手/役員登録はこちら</t>
  </si>
  <si>
    <t>B035-H3_2023_h-78:男子参加選手/役員登録</t>
  </si>
  <si>
    <t>下関市向洋町1丁目12-39</t>
  </si>
  <si>
    <t>000423:令和5年度第47回全国高校選抜大会山口県予選会兼第68回中国高校新人大会山口県予選会</t>
  </si>
  <si>
    <t>B035-GH2_2023_h-79:選手/役員登録はこちら</t>
  </si>
  <si>
    <t>B035-H3_2023_h-79:男子参加選手/役員登録</t>
  </si>
  <si>
    <t>下関市向洋町1丁目12-40</t>
  </si>
  <si>
    <t>000423:令和5年度第47回全国高校選抜大会山口県予選会兼第69回中国高校新人大会山口県予選会</t>
  </si>
  <si>
    <t>B035-GH2_2023_h-80:選手/役員登録はこちら</t>
  </si>
  <si>
    <t>B035-H3_2023_h-80:男子参加選手/役員登録</t>
  </si>
  <si>
    <t>下関市向洋町1丁目12-41</t>
  </si>
  <si>
    <t>000423:令和5年度第47回全国高校選抜大会山口県予選会兼第70回中国高校新人大会山口県予選会</t>
  </si>
  <si>
    <t>B035-GH2_2023_h-81:選手/役員登録はこちら</t>
  </si>
  <si>
    <t>B035-H3_2023_h-81:男子参加選手/役員登録</t>
  </si>
  <si>
    <t>下関市向洋町1丁目12-42</t>
  </si>
  <si>
    <t>000423:令和5年度第47回全国高校選抜大会山口県予選会兼第71回中国高校新人大会山口県予選会</t>
  </si>
  <si>
    <t>B035-GH2_2023_h-82:選手/役員登録はこちら</t>
  </si>
  <si>
    <t>B035-H3_2023_h-82:男子参加選手/役員登録</t>
  </si>
  <si>
    <t>下関市向洋町1丁目12-43</t>
  </si>
  <si>
    <t>000423:令和5年度第47回全国高校選抜大会山口県予選会兼第72回中国高校新人大会山口県予選会</t>
  </si>
  <si>
    <t>B035-GH2_2023_h-83:選手/役員登録はこちら</t>
  </si>
  <si>
    <t>B035-H3_2023_h-83:男子参加選手/役員登録</t>
  </si>
  <si>
    <t>下関市向洋町1丁目12-44</t>
  </si>
  <si>
    <t>000423:令和5年度第47回全国高校選抜大会山口県予選会兼第73回中国高校新人大会山口県予選会</t>
  </si>
  <si>
    <t>B035-GH2_2023_h-84:選手/役員登録はこちら</t>
  </si>
  <si>
    <t>B035-H3_2023_h-84:男子参加選手/役員登録</t>
  </si>
  <si>
    <t>下関市向洋町1丁目12-45</t>
  </si>
  <si>
    <t>000423:令和5年度第47回全国高校選抜大会山口県予選会兼第74回中国高校新人大会山口県予選会</t>
  </si>
  <si>
    <t>B035-GH2_2023_h-85:選手/役員登録はこちら</t>
  </si>
  <si>
    <t>B035-H3_2023_h-85:男子参加選手/役員登録</t>
  </si>
  <si>
    <t>下関市向洋町1丁目12-46</t>
  </si>
  <si>
    <t>000423:令和5年度第47回全国高校選抜大会山口県予選会兼第75回中国高校新人大会山口県予選会</t>
  </si>
  <si>
    <t>B035-GH2_2023_h-86:選手/役員登録はこちら</t>
  </si>
  <si>
    <t>B035-H3_2023_h-86:男子参加選手/役員登録</t>
  </si>
  <si>
    <t>下関市向洋町1丁目12-47</t>
  </si>
  <si>
    <t>000423:令和5年度第47回全国高校選抜大会山口県予選会兼第76回中国高校新人大会山口県予選会</t>
  </si>
  <si>
    <t>B035-GH2_2023_h-87:選手/役員登録はこちら</t>
  </si>
  <si>
    <t>B035-H3_2023_h-87:男子参加選手/役員登録</t>
  </si>
  <si>
    <t>下関市向洋町1丁目12-48</t>
  </si>
  <si>
    <t>000423:令和5年度第47回全国高校選抜大会山口県予選会兼第77回中国高校新人大会山口県予選会</t>
  </si>
  <si>
    <t>B035-GH2_2023_h-88:選手/役員登録はこちら</t>
  </si>
  <si>
    <t>B035-H3_2023_h-88:男子参加選手/役員登録</t>
  </si>
  <si>
    <t>下関市向洋町1丁目12-49</t>
  </si>
  <si>
    <t>000423:令和5年度第47回全国高校選抜大会山口県予選会兼第78回中国高校新人大会山口県予選会</t>
  </si>
  <si>
    <t>B035-GH2_2023_h-89:選手/役員登録はこちら</t>
  </si>
  <si>
    <t>B035-H3_2023_h-89:男子参加選手/役員登録</t>
  </si>
  <si>
    <t>下関市向洋町1丁目12-50</t>
  </si>
  <si>
    <t>000423:令和5年度第47回全国高校選抜大会山口県予選会兼第79回中国高校新人大会山口県予選会</t>
  </si>
  <si>
    <t>B035-GH2_2023_h-90:選手/役員登録はこちら</t>
  </si>
  <si>
    <t>B035-H3_2023_h-90:男子参加選手/役員登録</t>
  </si>
  <si>
    <t>下関市向洋町1丁目12-51</t>
  </si>
  <si>
    <t>000423:令和5年度第47回全国高校選抜大会山口県予選会兼第80回中国高校新人大会山口県予選会</t>
  </si>
  <si>
    <t>B035-GH2_2023_h-91:選手/役員登録はこちら</t>
  </si>
  <si>
    <t>B035-H3_2023_h-91:男子参加選手/役員登録</t>
  </si>
  <si>
    <t>下関市向洋町1丁目12-52</t>
  </si>
  <si>
    <t>000423:令和5年度第47回全国高校選抜大会山口県予選会兼第81回中国高校新人大会山口県予選会</t>
  </si>
  <si>
    <t>B035-GH2_2023_h-92:選手/役員登録はこちら</t>
  </si>
  <si>
    <t>B035-H3_2023_h-92:男子参加選手/役員登録</t>
  </si>
  <si>
    <t>下関市向洋町1丁目12-53</t>
  </si>
  <si>
    <t>000423:令和5年度第47回全国高校選抜大会山口県予選会兼第82回中国高校新人大会山口県予選会</t>
  </si>
  <si>
    <t>B035-GH2_2023_h-93:選手/役員登録はこちら</t>
  </si>
  <si>
    <t>B035-H3_2023_h-93:男子参加選手/役員登録</t>
  </si>
  <si>
    <t>下関市向洋町1丁目12-54</t>
  </si>
  <si>
    <t>000423:令和5年度第47回全国高校選抜大会山口県予選会兼第83回中国高校新人大会山口県予選会</t>
  </si>
  <si>
    <t>B035-GH2_2023_h-94:選手/役員登録はこちら</t>
  </si>
  <si>
    <t>B035-H3_2023_h-94:男子参加選手/役員登録</t>
  </si>
  <si>
    <t>下関市向洋町1丁目12-55</t>
  </si>
  <si>
    <t>000423:令和5年度第47回全国高校選抜大会山口県予選会兼第84回中国高校新人大会山口県予選会</t>
  </si>
  <si>
    <t>B035-GH2_2023_h-95:選手/役員登録はこちら</t>
  </si>
  <si>
    <t>B035-H3_2023_h-95:男子参加選手/役員登録</t>
  </si>
  <si>
    <t>下関市向洋町1丁目12-56</t>
  </si>
  <si>
    <t>000423:令和5年度第47回全国高校選抜大会山口県予選会兼第85回中国高校新人大会山口県予選会</t>
  </si>
  <si>
    <t>B035-GH2_2023_h-96:選手/役員登録はこちら</t>
  </si>
  <si>
    <t>B035-H3_2023_h-96:男子参加選手/役員登録</t>
  </si>
  <si>
    <t>下関市向洋町1丁目12-57</t>
  </si>
  <si>
    <t>000423:令和5年度第47回全国高校選抜大会山口県予選会兼第86回中国高校新人大会山口県予選会</t>
  </si>
  <si>
    <t>B035-GH2_2023_h-97:選手/役員登録はこちら</t>
  </si>
  <si>
    <t>B035-H3_2023_h-97:男子参加選手/役員登録</t>
  </si>
  <si>
    <t>下関市向洋町1丁目12-58</t>
  </si>
  <si>
    <t>000423:令和5年度第47回全国高校選抜大会山口県予選会兼第87回中国高校新人大会山口県予選会</t>
  </si>
  <si>
    <t>B035-GH2_2023_h-98:選手/役員登録はこちら</t>
  </si>
  <si>
    <t>B035-H3_2023_h-98:男子参加選手/役員登録</t>
  </si>
  <si>
    <t>下関市向洋町1丁目12-59</t>
  </si>
  <si>
    <t>000423:令和5年度第47回全国高校選抜大会山口県予選会兼第88回中国高校新人大会山口県予選会</t>
  </si>
  <si>
    <t>B035-GH2_2023_h-99:選手/役員登録はこちら</t>
  </si>
  <si>
    <t>B035-H3_2023_h-99:男子参加選手/役員登録</t>
  </si>
  <si>
    <t>下関市向洋町1丁目12-60</t>
  </si>
  <si>
    <t>000423:令和5年度第47回全国高校選抜大会山口県予選会兼第89回中国高校新人大会山口県予選会</t>
  </si>
  <si>
    <t>B035-GH2_2023_h-100:選手/役員登録はこちら</t>
  </si>
  <si>
    <t>B035-H3_2023_h-100:男子参加選手/役員登録</t>
  </si>
  <si>
    <t>下関市向洋町1丁目12-61</t>
  </si>
  <si>
    <t>000423:令和5年度第47回全国高校選抜大会山口県予選会兼第90回中国高校新人大会山口県予選会</t>
  </si>
  <si>
    <t>B035-GH2_2023_h-101:選手/役員登録はこちら</t>
  </si>
  <si>
    <t>B035-H3_2023_h-101:男子参加選手/役員登録</t>
  </si>
  <si>
    <t>下関市向洋町1丁目12-62</t>
  </si>
  <si>
    <t>000423:令和5年度第47回全国高校選抜大会山口県予選会兼第91回中国高校新人大会山口県予選会</t>
  </si>
  <si>
    <t>B035-GH2_2023_h-102:選手/役員登録はこちら</t>
  </si>
  <si>
    <t>B035-H3_2023_h-102:男子参加選手/役員登録</t>
  </si>
  <si>
    <t>下関市向洋町1丁目12-63</t>
  </si>
  <si>
    <t>000423:令和5年度第47回全国高校選抜大会山口県予選会兼第92回中国高校新人大会山口県予選会</t>
  </si>
  <si>
    <t>B035-GH2_2023_h-103:選手/役員登録はこちら</t>
  </si>
  <si>
    <t>B035-H3_2023_h-103:男子参加選手/役員登録</t>
  </si>
  <si>
    <t>下関市向洋町1丁目12-64</t>
  </si>
  <si>
    <t>000423:令和5年度第47回全国高校選抜大会山口県予選会兼第93回中国高校新人大会山口県予選会</t>
  </si>
  <si>
    <t>B035-GH2_2023_h-104:選手/役員登録はこちら</t>
  </si>
  <si>
    <t>B035-H3_2023_h-104:男子参加選手/役員登録</t>
  </si>
  <si>
    <t>下関市向洋町1丁目12-65</t>
  </si>
  <si>
    <t>000423:令和5年度第47回全国高校選抜大会山口県予選会兼第94回中国高校新人大会山口県予選会</t>
  </si>
  <si>
    <t>B035-GH2_2023_h-105:選手/役員登録はこちら</t>
  </si>
  <si>
    <t>B035-H3_2023_h-105:男子参加選手/役員登録</t>
  </si>
  <si>
    <t>下関市向洋町1丁目12-66</t>
  </si>
  <si>
    <t>000423:令和5年度第47回全国高校選抜大会山口県予選会兼第95回中国高校新人大会山口県予選会</t>
  </si>
  <si>
    <t>B035-GH2_2023_h-106:選手/役員登録はこちら</t>
  </si>
  <si>
    <t>B035-H3_2023_h-106:男子参加選手/役員登録</t>
  </si>
  <si>
    <t>下関市向洋町1丁目12-67</t>
  </si>
  <si>
    <t>000423:令和5年度第47回全国高校選抜大会山口県予選会兼第96回中国高校新人大会山口県予選会</t>
  </si>
  <si>
    <t>B035-GH2_2023_h-107:選手/役員登録はこちら</t>
  </si>
  <si>
    <t>B035-H3_2023_h-107:男子参加選手/役員登録</t>
  </si>
  <si>
    <t>下関市向洋町1丁目12-68</t>
  </si>
  <si>
    <t>000423:令和5年度第47回全国高校選抜大会山口県予選会兼第97回中国高校新人大会山口県予選会</t>
  </si>
  <si>
    <t>B035-GH2_2023_h-108:選手/役員登録はこちら</t>
  </si>
  <si>
    <t>B035-H3_2023_h-108:男子参加選手/役員登録</t>
  </si>
  <si>
    <t>下関市向洋町1丁目12-69</t>
  </si>
  <si>
    <t>000423:令和5年度第47回全国高校選抜大会山口県予選会兼第98回中国高校新人大会山口県予選会</t>
  </si>
  <si>
    <t>B035-GH2_2023_h-109:選手/役員登録はこちら</t>
  </si>
  <si>
    <t>B035-H3_2023_h-109:男子参加選手/役員登録</t>
  </si>
  <si>
    <t>下関市向洋町1丁目12-70</t>
  </si>
  <si>
    <t>000423:令和5年度第47回全国高校選抜大会山口県予選会兼第99回中国高校新人大会山口県予選会</t>
  </si>
  <si>
    <t>B035-GH2_2023_h-110:選手/役員登録はこちら</t>
  </si>
  <si>
    <t>B035-H3_2023_h-110:男子参加選手/役員登録</t>
  </si>
  <si>
    <t>下関市向洋町1丁目12-71</t>
  </si>
  <si>
    <t>000423:令和5年度第47回全国高校選抜大会山口県予選会兼第100回中国高校新人大会山口県予選会</t>
  </si>
  <si>
    <t>B035-GH2_2023_h-111:選手/役員登録はこちら</t>
  </si>
  <si>
    <t>B035-H3_2023_h-111:男子参加選手/役員登録</t>
  </si>
  <si>
    <t>下関市向洋町1丁目12-72</t>
  </si>
  <si>
    <t>000423:令和5年度第47回全国高校選抜大会山口県予選会兼第101回中国高校新人大会山口県予選会</t>
  </si>
  <si>
    <t>B035-GH2_2023_h-112:選手/役員登録はこちら</t>
  </si>
  <si>
    <t>B035-H3_2023_h-112:男子参加選手/役員登録</t>
  </si>
  <si>
    <t>下関市向洋町1丁目12-73</t>
  </si>
  <si>
    <t>000423:令和5年度第47回全国高校選抜大会山口県予選会兼第102回中国高校新人大会山口県予選会</t>
  </si>
  <si>
    <t>B035-GH2_2023_h-113:選手/役員登録はこちら</t>
  </si>
  <si>
    <t>B035-H3_2023_h-113:男子参加選手/役員登録</t>
  </si>
  <si>
    <t>下関市向洋町1丁目12-74</t>
  </si>
  <si>
    <t>000423:令和5年度第47回全国高校選抜大会山口県予選会兼第103回中国高校新人大会山口県予選会</t>
  </si>
  <si>
    <t>B035-GH2_2023_h-114:選手/役員登録はこちら</t>
  </si>
  <si>
    <t>B035-H3_2023_h-114:男子参加選手/役員登録</t>
  </si>
  <si>
    <t>下関市向洋町1丁目12-75</t>
  </si>
  <si>
    <t>000423:令和5年度第47回全国高校選抜大会山口県予選会兼第104回中国高校新人大会山口県予選会</t>
  </si>
  <si>
    <t>B035-GH2_2023_h-115:選手/役員登録はこちら</t>
  </si>
  <si>
    <t>B035-H3_2023_h-115:男子参加選手/役員登録</t>
  </si>
  <si>
    <t>下関市向洋町1丁目12-76</t>
  </si>
  <si>
    <t>000423:令和5年度第47回全国高校選抜大会山口県予選会兼第105回中国高校新人大会山口県予選会</t>
  </si>
  <si>
    <t>B035-GH2_2023_h-116:選手/役員登録はこちら</t>
  </si>
  <si>
    <t>B035-H3_2023_h-116:男子参加選手/役員登録</t>
  </si>
  <si>
    <t>下関市向洋町1丁目12-77</t>
  </si>
  <si>
    <t>000423:令和5年度第47回全国高校選抜大会山口県予選会兼第106回中国高校新人大会山口県予選会</t>
  </si>
  <si>
    <t>B035-GH2_2023_h-117:選手/役員登録はこちら</t>
  </si>
  <si>
    <t>B035-H3_2023_h-117:男子参加選手/役員登録</t>
  </si>
  <si>
    <t>下関市向洋町1丁目12-78</t>
  </si>
  <si>
    <t>000423:令和5年度第47回全国高校選抜大会山口県予選会兼第107回中国高校新人大会山口県予選会</t>
  </si>
  <si>
    <t>B035-GH2_2023_h-118:選手/役員登録はこちら</t>
  </si>
  <si>
    <t>B035-H3_2023_h-118:男子参加選手/役員登録</t>
  </si>
  <si>
    <t>下関市向洋町1丁目12-79</t>
  </si>
  <si>
    <t>000423:令和5年度第47回全国高校選抜大会山口県予選会兼第108回中国高校新人大会山口県予選会</t>
  </si>
  <si>
    <t>B035-GH2_2023_h-119:選手/役員登録はこちら</t>
  </si>
  <si>
    <t>B035-H3_2023_h-119:男子参加選手/役員登録</t>
  </si>
  <si>
    <t>下関市向洋町1丁目12-80</t>
  </si>
  <si>
    <t>000423:令和5年度第47回全国高校選抜大会山口県予選会兼第109回中国高校新人大会山口県予選会</t>
  </si>
  <si>
    <t>B035-GH2_2023_h-120:選手/役員登録はこちら</t>
  </si>
  <si>
    <t>B035-H3_2023_h-120:男子参加選手/役員登録</t>
  </si>
  <si>
    <t>下関市向洋町1丁目12-81</t>
  </si>
  <si>
    <t>000423:令和5年度第47回全国高校選抜大会山口県予選会兼第110回中国高校新人大会山口県予選会</t>
  </si>
  <si>
    <t>B035-GH2_2023_h-121:選手/役員登録はこちら</t>
  </si>
  <si>
    <t>B035-H3_2023_h-121:男子参加選手/役員登録</t>
  </si>
  <si>
    <t>下関市向洋町1丁目12-82</t>
  </si>
  <si>
    <t>000423:令和5年度第47回全国高校選抜大会山口県予選会兼第111回中国高校新人大会山口県予選会</t>
  </si>
  <si>
    <t>B035-GH2_2023_h-122:選手/役員登録はこちら</t>
  </si>
  <si>
    <t>B035-H3_2023_h-122:男子参加選手/役員登録</t>
  </si>
  <si>
    <t>下関市向洋町1丁目12-83</t>
  </si>
  <si>
    <t>000423:令和5年度第47回全国高校選抜大会山口県予選会兼第112回中国高校新人大会山口県予選会</t>
  </si>
  <si>
    <t>B035-GH2_2023_h-123:選手/役員登録はこちら</t>
  </si>
  <si>
    <t>B035-H3_2023_h-123:男子参加選手/役員登録</t>
  </si>
  <si>
    <t>下関市向洋町1丁目12-84</t>
  </si>
  <si>
    <t>000423:令和5年度第47回全国高校選抜大会山口県予選会兼第113回中国高校新人大会山口県予選会</t>
  </si>
  <si>
    <t>B035-GH2_2023_h-124:選手/役員登録はこちら</t>
  </si>
  <si>
    <t>B035-H3_2023_h-124:男子参加選手/役員登録</t>
  </si>
  <si>
    <t>下関市向洋町1丁目12-85</t>
  </si>
  <si>
    <t>000423:令和5年度第47回全国高校選抜大会山口県予選会兼第114回中国高校新人大会山口県予選会</t>
  </si>
  <si>
    <t>B035-GH2_2023_h-125:選手/役員登録はこちら</t>
  </si>
  <si>
    <t>B035-H3_2023_h-125:男子参加選手/役員登録</t>
  </si>
  <si>
    <t>下関市向洋町1丁目12-86</t>
  </si>
  <si>
    <t>000423:令和5年度第47回全国高校選抜大会山口県予選会兼第115回中国高校新人大会山口県予選会</t>
  </si>
  <si>
    <t>B035-GH2_2023_h-126:選手/役員登録はこちら</t>
  </si>
  <si>
    <t>B035-H3_2023_h-126:男子参加選手/役員登録</t>
  </si>
  <si>
    <t>下関市向洋町1丁目12-87</t>
  </si>
  <si>
    <t>000423:令和5年度第47回全国高校選抜大会山口県予選会兼第116回中国高校新人大会山口県予選会</t>
  </si>
  <si>
    <t>B035-GH2_2023_h-127:選手/役員登録はこちら</t>
  </si>
  <si>
    <t>B035-H3_2023_h-127:男子参加選手/役員登録</t>
  </si>
  <si>
    <t>下関市向洋町1丁目12-88</t>
  </si>
  <si>
    <t>000423:令和5年度第47回全国高校選抜大会山口県予選会兼第117回中国高校新人大会山口県予選会</t>
  </si>
  <si>
    <t>B035-GH2_2023_h-128:選手/役員登録はこちら</t>
  </si>
  <si>
    <t>B035-H3_2023_h-128:男子参加選手/役員登録</t>
  </si>
  <si>
    <t>下関市向洋町1丁目12-89</t>
  </si>
  <si>
    <t>000423:令和5年度第47回全国高校選抜大会山口県予選会兼第118回中国高校新人大会山口県予選会</t>
  </si>
  <si>
    <t>B035-GH2_2023_h-129:選手/役員登録はこちら</t>
  </si>
  <si>
    <t>B035-H3_2023_h-129:男子参加選手/役員登録</t>
  </si>
  <si>
    <t>下関市向洋町1丁目12-90</t>
  </si>
  <si>
    <t>000423:令和5年度第47回全国高校選抜大会山口県予選会兼第119回中国高校新人大会山口県予選会</t>
  </si>
  <si>
    <t>B035-GH2_2023_h-130:選手/役員登録はこちら</t>
  </si>
  <si>
    <t>B035-H3_2023_h-130:男子参加選手/役員登録</t>
  </si>
  <si>
    <t>下関市向洋町1丁目12-91</t>
  </si>
  <si>
    <t>000423:令和5年度第47回全国高校選抜大会山口県予選会兼第120回中国高校新人大会山口県予選会</t>
  </si>
  <si>
    <t>B035-GH2_2023_h-131:選手/役員登録はこちら</t>
  </si>
  <si>
    <t>B035-H3_2023_h-131:男子参加選手/役員登録</t>
  </si>
  <si>
    <t>下関市向洋町1丁目12-92</t>
  </si>
  <si>
    <t>000423:令和5年度第47回全国高校選抜大会山口県予選会兼第121回中国高校新人大会山口県予選会</t>
  </si>
  <si>
    <t>B035-GH2_2023_h-132:選手/役員登録はこちら</t>
  </si>
  <si>
    <t>B035-H3_2023_h-132:男子参加選手/役員登録</t>
  </si>
  <si>
    <t>下関市向洋町1丁目12-93</t>
  </si>
  <si>
    <t>000423:令和5年度第47回全国高校選抜大会山口県予選会兼第122回中国高校新人大会山口県予選会</t>
  </si>
  <si>
    <t>B035-GH2_2023_h-133:選手/役員登録はこちら</t>
  </si>
  <si>
    <t>B035-H3_2023_h-133:男子参加選手/役員登録</t>
  </si>
  <si>
    <t>下関市向洋町1丁目12-94</t>
  </si>
  <si>
    <t>000423:令和5年度第47回全国高校選抜大会山口県予選会兼第123回中国高校新人大会山口県予選会</t>
  </si>
  <si>
    <t>B035-GH2_2023_h-134:選手/役員登録はこちら</t>
  </si>
  <si>
    <t>B035-H3_2023_h-134:男子参加選手/役員登録</t>
  </si>
  <si>
    <t>下関市向洋町1丁目12-95</t>
  </si>
  <si>
    <t>000423:令和5年度第47回全国高校選抜大会山口県予選会兼第124回中国高校新人大会山口県予選会</t>
  </si>
  <si>
    <t>B035-GH2_2023_h-135:選手/役員登録はこちら</t>
  </si>
  <si>
    <t>B035-H3_2023_h-135:男子参加選手/役員登録</t>
  </si>
  <si>
    <t>下関市向洋町1丁目12-96</t>
  </si>
  <si>
    <t>000423:令和5年度第47回全国高校選抜大会山口県予選会兼第125回中国高校新人大会山口県予選会</t>
  </si>
  <si>
    <t>B035-GH2_2023_h-136:選手/役員登録はこちら</t>
  </si>
  <si>
    <t>B035-H3_2023_h-136:男子参加選手/役員登録</t>
  </si>
  <si>
    <t>下関市向洋町1丁目12-97</t>
  </si>
  <si>
    <t>000423:令和5年度第47回全国高校選抜大会山口県予選会兼第126回中国高校新人大会山口県予選会</t>
  </si>
  <si>
    <t>B035-GH2_2023_h-137:選手/役員登録はこちら</t>
  </si>
  <si>
    <t>B035-H3_2023_h-137:男子参加選手/役員登録</t>
  </si>
  <si>
    <t>下関市向洋町1丁目12-98</t>
  </si>
  <si>
    <t>000423:令和5年度第47回全国高校選抜大会山口県予選会兼第127回中国高校新人大会山口県予選会</t>
  </si>
  <si>
    <t>B035-GH2_2023_h-138:選手/役員登録はこちら</t>
  </si>
  <si>
    <t>B035-H3_2023_h-138:男子参加選手/役員登録</t>
  </si>
  <si>
    <t>下関市向洋町1丁目12-99</t>
  </si>
  <si>
    <t>000423:令和5年度第47回全国高校選抜大会山口県予選会兼第128回中国高校新人大会山口県予選会</t>
  </si>
  <si>
    <t>B035-GH2_2023_h-139:選手/役員登録はこちら</t>
  </si>
  <si>
    <t>B035-H3_2023_h-139:男子参加選手/役員登録</t>
  </si>
  <si>
    <t>下関市向洋町1丁目12-100</t>
  </si>
  <si>
    <t>000423:令和5年度第47回全国高校選抜大会山口県予選会兼第129回中国高校新人大会山口県予選会</t>
  </si>
  <si>
    <t>B035-GH2_2023_h-140:選手/役員登録はこちら</t>
  </si>
  <si>
    <t>B035-H3_2023_h-140:男子参加選手/役員登録</t>
  </si>
  <si>
    <t>下関市向洋町1丁目12-101</t>
  </si>
  <si>
    <t>000423:令和5年度第47回全国高校選抜大会山口県予選会兼第130回中国高校新人大会山口県予選会</t>
  </si>
  <si>
    <t>B035-GH2_2023_h-141:選手/役員登録はこちら</t>
  </si>
  <si>
    <t>B035-H3_2023_h-141:男子参加選手/役員登録</t>
  </si>
  <si>
    <t>下関市向洋町1丁目12-102</t>
  </si>
  <si>
    <t>000423:令和5年度第47回全国高校選抜大会山口県予選会兼第131回中国高校新人大会山口県予選会</t>
  </si>
  <si>
    <t>B035-GH2_2023_h-142:選手/役員登録はこちら</t>
  </si>
  <si>
    <t>B035-H3_2023_h-142:男子参加選手/役員登録</t>
  </si>
  <si>
    <t>下関市向洋町1丁目12-103</t>
  </si>
  <si>
    <t>000423:令和5年度第47回全国高校選抜大会山口県予選会兼第132回中国高校新人大会山口県予選会</t>
  </si>
  <si>
    <t>B035-GH2_2023_h-143:選手/役員登録はこちら</t>
  </si>
  <si>
    <t>B035-H3_2023_h-143:男子参加選手/役員登録</t>
  </si>
  <si>
    <t>下関市向洋町1丁目12-104</t>
  </si>
  <si>
    <t>000423:令和5年度第47回全国高校選抜大会山口県予選会兼第133回中国高校新人大会山口県予選会</t>
  </si>
  <si>
    <t>B035-GH2_2023_h-144:選手/役員登録はこちら</t>
  </si>
  <si>
    <t>B035-H3_2023_h-144:男子参加選手/役員登録</t>
  </si>
  <si>
    <t>下関市向洋町1丁目12-105</t>
  </si>
  <si>
    <t>000423:令和5年度第47回全国高校選抜大会山口県予選会兼第134回中国高校新人大会山口県予選会</t>
  </si>
  <si>
    <t>B035-GH2_2023_h-145:選手/役員登録はこちら</t>
  </si>
  <si>
    <t>B035-H3_2023_h-145:男子参加選手/役員登録</t>
  </si>
  <si>
    <t>下関市向洋町1丁目12-106</t>
  </si>
  <si>
    <t>000423:令和5年度第47回全国高校選抜大会山口県予選会兼第135回中国高校新人大会山口県予選会</t>
  </si>
  <si>
    <t>B035-GH2_2023_h-146:選手/役員登録はこちら</t>
  </si>
  <si>
    <t>B035-H3_2023_h-146:男子参加選手/役員登録</t>
  </si>
  <si>
    <t>下関市向洋町1丁目12-107</t>
  </si>
  <si>
    <t>000423:令和5年度第47回全国高校選抜大会山口県予選会兼第136回中国高校新人大会山口県予選会</t>
  </si>
  <si>
    <t>B035-GH2_2023_h-147:選手/役員登録はこちら</t>
  </si>
  <si>
    <t>B035-H3_2023_h-147:男子参加選手/役員登録</t>
  </si>
  <si>
    <t>下関市向洋町1丁目12-108</t>
  </si>
  <si>
    <t>000423:令和5年度第47回全国高校選抜大会山口県予選会兼第137回中国高校新人大会山口県予選会</t>
  </si>
  <si>
    <t>B035-GH2_2023_h-148:選手/役員登録はこちら</t>
  </si>
  <si>
    <t>B035-H3_2023_h-148:男子参加選手/役員登録</t>
  </si>
  <si>
    <t>下関市向洋町1丁目12-109</t>
  </si>
  <si>
    <t>000423:令和5年度第47回全国高校選抜大会山口県予選会兼第138回中国高校新人大会山口県予選会</t>
  </si>
  <si>
    <t>B035-GH2_2023_h-149:選手/役員登録はこちら</t>
  </si>
  <si>
    <t>B035-H3_2023_h-149:男子参加選手/役員登録</t>
  </si>
  <si>
    <t>下関市向洋町1丁目12-110</t>
  </si>
  <si>
    <t>000423:令和5年度第47回全国高校選抜大会山口県予選会兼第139回中国高校新人大会山口県予選会</t>
  </si>
  <si>
    <t>B035-GH2_2023_h-150:選手/役員登録はこちら</t>
  </si>
  <si>
    <t>B035-H3_2023_h-150:男子参加選手/役員登録</t>
  </si>
  <si>
    <t>下関市向洋町1丁目12-111</t>
  </si>
  <si>
    <t>000423:令和5年度第47回全国高校選抜大会山口県予選会兼第140回中国高校新人大会山口県予選会</t>
  </si>
  <si>
    <t>B035-GH2_2023_h-151:選手/役員登録はこちら</t>
  </si>
  <si>
    <t>B035-H3_2023_h-151:男子参加選手/役員登録</t>
  </si>
  <si>
    <t>下関市向洋町1丁目12-112</t>
  </si>
  <si>
    <t>000423:令和5年度第47回全国高校選抜大会山口県予選会兼第141回中国高校新人大会山口県予選会</t>
  </si>
  <si>
    <t>B035-GH2_2023_h-152:選手/役員登録はこちら</t>
  </si>
  <si>
    <t>B035-H3_2023_h-152:男子参加選手/役員登録</t>
  </si>
  <si>
    <t>下関市向洋町1丁目12-113</t>
  </si>
  <si>
    <t>000423:令和5年度第47回全国高校選抜大会山口県予選会兼第142回中国高校新人大会山口県予選会</t>
  </si>
  <si>
    <t>B035-GH2_2023_h-153:選手/役員登録はこちら</t>
  </si>
  <si>
    <t>B035-H3_2023_h-153:男子参加選手/役員登録</t>
  </si>
  <si>
    <t>下関市向洋町1丁目12-114</t>
  </si>
  <si>
    <t>000423:令和5年度第47回全国高校選抜大会山口県予選会兼第143回中国高校新人大会山口県予選会</t>
  </si>
  <si>
    <t>B035-GH2_2023_h-154:選手/役員登録はこちら</t>
  </si>
  <si>
    <t>B035-H3_2023_h-154:男子参加選手/役員登録</t>
  </si>
  <si>
    <t>下関市向洋町1丁目12-115</t>
  </si>
  <si>
    <t>000423:令和5年度第47回全国高校選抜大会山口県予選会兼第144回中国高校新人大会山口県予選会</t>
  </si>
  <si>
    <t>B035-GH2_2023_h-155:選手/役員登録はこちら</t>
  </si>
  <si>
    <t>B035-H3_2023_h-155:男子参加選手/役員登録</t>
  </si>
  <si>
    <t>下関市向洋町1丁目12-116</t>
  </si>
  <si>
    <t>000423:令和5年度第47回全国高校選抜大会山口県予選会兼第145回中国高校新人大会山口県予選会</t>
  </si>
  <si>
    <t>B035-GH2_2023_h-156:選手/役員登録はこちら</t>
  </si>
  <si>
    <t>B035-H3_2023_h-156:男子参加選手/役員登録</t>
  </si>
  <si>
    <t>下関市向洋町1丁目12-117</t>
  </si>
  <si>
    <t>000423:令和5年度第47回全国高校選抜大会山口県予選会兼第146回中国高校新人大会山口県予選会</t>
  </si>
  <si>
    <t>B035-GH2_2023_h-157:選手/役員登録はこちら</t>
  </si>
  <si>
    <t>B035-H3_2023_h-157:男子参加選手/役員登録</t>
  </si>
  <si>
    <t>下関市向洋町1丁目12-118</t>
  </si>
  <si>
    <t>000423:令和5年度第47回全国高校選抜大会山口県予選会兼第147回中国高校新人大会山口県予選会</t>
  </si>
  <si>
    <t>B035-GH2_2023_h-158:選手/役員登録はこちら</t>
  </si>
  <si>
    <t>B035-H3_2023_h-158:男子参加選手/役員登録</t>
  </si>
  <si>
    <t>下関市向洋町1丁目12-119</t>
  </si>
  <si>
    <t>000423:令和5年度第47回全国高校選抜大会山口県予選会兼第148回中国高校新人大会山口県予選会</t>
  </si>
  <si>
    <t>B035-GH2_2023_h-159:選手/役員登録はこちら</t>
  </si>
  <si>
    <t>B035-H3_2023_h-159:男子参加選手/役員登録</t>
  </si>
  <si>
    <t>下関市向洋町1丁目12-120</t>
  </si>
  <si>
    <t>000423:令和5年度第47回全国高校選抜大会山口県予選会兼第149回中国高校新人大会山口県予選会</t>
  </si>
  <si>
    <t>B035-GH2_2023_h-160:選手/役員登録はこちら</t>
  </si>
  <si>
    <t>B035-H3_2023_h-160:男子参加選手/役員登録</t>
  </si>
  <si>
    <t>下関市向洋町1丁目12-121</t>
  </si>
  <si>
    <t>000423:令和5年度第47回全国高校選抜大会山口県予選会兼第150回中国高校新人大会山口県予選会</t>
  </si>
  <si>
    <t>B035-GH2_2023_h-161:選手/役員登録はこちら</t>
  </si>
  <si>
    <t>B035-H3_2023_h-161:男子参加選手/役員登録</t>
  </si>
  <si>
    <t>下関市向洋町1丁目12-122</t>
  </si>
  <si>
    <t>000423:令和5年度第47回全国高校選抜大会山口県予選会兼第151回中国高校新人大会山口県予選会</t>
  </si>
  <si>
    <t>B035-GH2_2023_h-162:選手/役員登録はこちら</t>
  </si>
  <si>
    <t>B035-H3_2023_h-162:男子参加選手/役員登録</t>
  </si>
  <si>
    <t>下関市向洋町1丁目12-123</t>
  </si>
  <si>
    <t>000423:令和5年度第47回全国高校選抜大会山口県予選会兼第152回中国高校新人大会山口県予選会</t>
  </si>
  <si>
    <t>B035-GH2_2023_h-163:選手/役員登録はこちら</t>
  </si>
  <si>
    <t>B035-H3_2023_h-163:男子参加選手/役員登録</t>
  </si>
  <si>
    <t>下関市向洋町1丁目12-124</t>
  </si>
  <si>
    <t>000423:令和5年度第47回全国高校選抜大会山口県予選会兼第153回中国高校新人大会山口県予選会</t>
  </si>
  <si>
    <t>B035-GH2_2023_h-164:選手/役員登録はこちら</t>
  </si>
  <si>
    <t>B035-H3_2023_h-164:男子参加選手/役員登録</t>
  </si>
  <si>
    <t>下関市向洋町1丁目12-125</t>
  </si>
  <si>
    <t>000423:令和5年度第47回全国高校選抜大会山口県予選会兼第154回中国高校新人大会山口県予選会</t>
  </si>
  <si>
    <t>B035-GH2_2023_h-165:選手/役員登録はこちら</t>
  </si>
  <si>
    <t>B035-H3_2023_h-165:男子参加選手/役員登録</t>
  </si>
  <si>
    <t>下関市向洋町1丁目12-126</t>
  </si>
  <si>
    <t>000423:令和5年度第47回全国高校選抜大会山口県予選会兼第155回中国高校新人大会山口県予選会</t>
  </si>
  <si>
    <t>B035-GH2_2023_h-166:選手/役員登録はこちら</t>
  </si>
  <si>
    <t>B035-H3_2023_h-166:男子参加選手/役員登録</t>
  </si>
  <si>
    <t>下関市向洋町1丁目12-127</t>
  </si>
  <si>
    <t>000423:令和5年度第47回全国高校選抜大会山口県予選会兼第156回中国高校新人大会山口県予選会</t>
  </si>
  <si>
    <t>B035-GH2_2023_h-167:選手/役員登録はこちら</t>
  </si>
  <si>
    <t>B035-H3_2023_h-167:男子参加選手/役員登録</t>
  </si>
  <si>
    <t>下関市向洋町1丁目12-128</t>
  </si>
  <si>
    <t>000423:令和5年度第47回全国高校選抜大会山口県予選会兼第157回中国高校新人大会山口県予選会</t>
  </si>
  <si>
    <t>B035-GH2_2023_h-168:選手/役員登録はこちら</t>
  </si>
  <si>
    <t>B035-H3_2023_h-168:男子参加選手/役員登録</t>
  </si>
  <si>
    <t>下関市向洋町1丁目12-129</t>
  </si>
  <si>
    <t>000423:令和5年度第47回全国高校選抜大会山口県予選会兼第158回中国高校新人大会山口県予選会</t>
  </si>
  <si>
    <t>B035-GH2_2023_h-169:選手/役員登録はこちら</t>
  </si>
  <si>
    <t>B035-H3_2023_h-169:男子参加選手/役員登録</t>
  </si>
  <si>
    <t>下関市向洋町1丁目12-130</t>
  </si>
  <si>
    <t>000423:令和5年度第47回全国高校選抜大会山口県予選会兼第159回中国高校新人大会山口県予選会</t>
  </si>
  <si>
    <t>B035-GH2_2023_h-170:選手/役員登録はこちら</t>
  </si>
  <si>
    <t>B035-H3_2023_h-170:男子参加選手/役員登録</t>
  </si>
  <si>
    <t>下関市向洋町1丁目12-131</t>
  </si>
  <si>
    <t>000423:令和5年度第47回全国高校選抜大会山口県予選会兼第160回中国高校新人大会山口県予選会</t>
  </si>
  <si>
    <t>B035-GH2_2023_h-171:選手/役員登録はこちら</t>
  </si>
  <si>
    <t>B035-H3_2023_h-171:男子参加選手/役員登録</t>
  </si>
  <si>
    <t>下関市向洋町1丁目12-132</t>
  </si>
  <si>
    <t>000423:令和5年度第47回全国高校選抜大会山口県予選会兼第161回中国高校新人大会山口県予選会</t>
  </si>
  <si>
    <t>B035-GH2_2023_h-172:選手/役員登録はこちら</t>
  </si>
  <si>
    <t>B035-H3_2023_h-172:男子参加選手/役員登録</t>
  </si>
  <si>
    <t>下関市向洋町1丁目12-133</t>
  </si>
  <si>
    <t>000423:令和5年度第47回全国高校選抜大会山口県予選会兼第162回中国高校新人大会山口県予選会</t>
  </si>
  <si>
    <t>B035-GH2_2023_h-173:選手/役員登録はこちら</t>
  </si>
  <si>
    <t>B035-H3_2023_h-173:男子参加選手/役員登録</t>
  </si>
  <si>
    <t>下関市向洋町1丁目12-134</t>
  </si>
  <si>
    <t>000423:令和5年度第47回全国高校選抜大会山口県予選会兼第163回中国高校新人大会山口県予選会</t>
  </si>
  <si>
    <t>B035-GH2_2023_h-174:選手/役員登録はこちら</t>
  </si>
  <si>
    <t>B035-H3_2023_h-174:男子参加選手/役員登録</t>
  </si>
  <si>
    <t>下関市向洋町1丁目12-135</t>
  </si>
  <si>
    <t>000423:令和5年度第47回全国高校選抜大会山口県予選会兼第164回中国高校新人大会山口県予選会</t>
  </si>
  <si>
    <t>B035-GH2_2023_h-175:選手/役員登録はこちら</t>
  </si>
  <si>
    <t>B035-H3_2023_h-175:男子参加選手/役員登録</t>
  </si>
  <si>
    <t>下関市向洋町1丁目12-136</t>
  </si>
  <si>
    <t>000423:令和5年度第47回全国高校選抜大会山口県予選会兼第165回中国高校新人大会山口県予選会</t>
  </si>
  <si>
    <t>B035-GH2_2023_h-176:選手/役員登録はこちら</t>
  </si>
  <si>
    <t>B035-H3_2023_h-176:男子参加選手/役員登録</t>
  </si>
  <si>
    <t>下関市向洋町1丁目12-137</t>
  </si>
  <si>
    <t>000423:令和5年度第47回全国高校選抜大会山口県予選会兼第166回中国高校新人大会山口県予選会</t>
  </si>
  <si>
    <t>B035-GH2_2023_h-177:選手/役員登録はこちら</t>
  </si>
  <si>
    <t>B035-H3_2023_h-177:男子参加選手/役員登録</t>
  </si>
  <si>
    <t>下関市向洋町1丁目12-138</t>
  </si>
  <si>
    <t>000423:令和5年度第47回全国高校選抜大会山口県予選会兼第167回中国高校新人大会山口県予選会</t>
  </si>
  <si>
    <t>B035-GH2_2023_h-178:選手/役員登録はこちら</t>
  </si>
  <si>
    <t>B035-H3_2023_h-178:男子参加選手/役員登録</t>
  </si>
  <si>
    <t>下関市向洋町1丁目12-139</t>
  </si>
  <si>
    <t>000423:令和5年度第47回全国高校選抜大会山口県予選会兼第168回中国高校新人大会山口県予選会</t>
  </si>
  <si>
    <t>B035-GH2_2023_h-179:選手/役員登録はこちら</t>
  </si>
  <si>
    <t>B035-H3_2023_h-179:男子参加選手/役員登録</t>
  </si>
  <si>
    <t>下関市向洋町1丁目12-140</t>
  </si>
  <si>
    <t>000423:令和5年度第47回全国高校選抜大会山口県予選会兼第169回中国高校新人大会山口県予選会</t>
  </si>
  <si>
    <t>B035-GH2_2023_h-180:選手/役員登録はこちら</t>
  </si>
  <si>
    <t>B035-H3_2023_h-180:男子参加選手/役員登録</t>
  </si>
  <si>
    <t>下関市向洋町1丁目12-141</t>
  </si>
  <si>
    <t>000423:令和5年度第47回全国高校選抜大会山口県予選会兼第170回中国高校新人大会山口県予選会</t>
  </si>
  <si>
    <t>B035-GH2_2023_h-181:選手/役員登録はこちら</t>
  </si>
  <si>
    <t>B035-H3_2023_h-181:男子参加選手/役員登録</t>
  </si>
  <si>
    <t>下関市向洋町1丁目12-142</t>
  </si>
  <si>
    <t>000423:令和5年度第47回全国高校選抜大会山口県予選会兼第171回中国高校新人大会山口県予選会</t>
  </si>
  <si>
    <t>B035-GH2_2023_h-182:選手/役員登録はこちら</t>
  </si>
  <si>
    <t>B035-H3_2023_h-182:男子参加選手/役員登録</t>
  </si>
  <si>
    <t>下関市向洋町1丁目12-143</t>
  </si>
  <si>
    <t>000423:令和5年度第47回全国高校選抜大会山口県予選会兼第172回中国高校新人大会山口県予選会</t>
  </si>
  <si>
    <t>B035-GH2_2023_h-183:選手/役員登録はこちら</t>
  </si>
  <si>
    <t>B035-H3_2023_h-183:男子参加選手/役員登録</t>
  </si>
  <si>
    <t>下関市向洋町1丁目12-144</t>
  </si>
  <si>
    <t>000423:令和5年度第47回全国高校選抜大会山口県予選会兼第173回中国高校新人大会山口県予選会</t>
  </si>
  <si>
    <t>B035-GH2_2023_h-184:選手/役員登録はこちら</t>
  </si>
  <si>
    <t>B035-H3_2023_h-184:男子参加選手/役員登録</t>
  </si>
  <si>
    <t>下関市向洋町1丁目12-145</t>
  </si>
  <si>
    <t>000423:令和5年度第47回全国高校選抜大会山口県予選会兼第174回中国高校新人大会山口県予選会</t>
  </si>
  <si>
    <t>B035-GH2_2023_h-185:選手/役員登録はこちら</t>
  </si>
  <si>
    <t>B035-H3_2023_h-185:男子参加選手/役員登録</t>
  </si>
  <si>
    <t>下関市向洋町1丁目12-146</t>
  </si>
  <si>
    <t>000423:令和5年度第47回全国高校選抜大会山口県予選会兼第175回中国高校新人大会山口県予選会</t>
  </si>
  <si>
    <t>B035-GH2_2023_h-186:選手/役員登録はこちら</t>
  </si>
  <si>
    <t>B035-H3_2023_h-186:男子参加選手/役員登録</t>
  </si>
  <si>
    <t>下関市向洋町1丁目12-147</t>
  </si>
  <si>
    <t>000423:令和5年度第47回全国高校選抜大会山口県予選会兼第176回中国高校新人大会山口県予選会</t>
  </si>
  <si>
    <t>B035-GH2_2023_h-187:選手/役員登録はこちら</t>
  </si>
  <si>
    <t>B035-H3_2023_h-187:男子参加選手/役員登録</t>
  </si>
  <si>
    <t>下関市向洋町1丁目12-148</t>
  </si>
  <si>
    <t>000423:令和5年度第47回全国高校選抜大会山口県予選会兼第177回中国高校新人大会山口県予選会</t>
  </si>
  <si>
    <t>B035-GH2_2023_h-188:選手/役員登録はこちら</t>
  </si>
  <si>
    <t>B035-H3_2023_h-188:男子参加選手/役員登録</t>
  </si>
  <si>
    <t>下関市向洋町1丁目12-149</t>
  </si>
  <si>
    <t>000423:令和5年度第47回全国高校選抜大会山口県予選会兼第178回中国高校新人大会山口県予選会</t>
  </si>
  <si>
    <t>B035-GH2_2023_h-189:選手/役員登録はこちら</t>
  </si>
  <si>
    <t>B035-H3_2023_h-189:男子参加選手/役員登録</t>
  </si>
  <si>
    <t>下関市向洋町1丁目12-150</t>
  </si>
  <si>
    <t>000423:令和5年度第47回全国高校選抜大会山口県予選会兼第179回中国高校新人大会山口県予選会</t>
  </si>
  <si>
    <t>B035-GH2_2023_h-190:選手/役員登録はこちら</t>
  </si>
  <si>
    <t>B035-H3_2023_h-190:男子参加選手/役員登録</t>
  </si>
  <si>
    <t>下関市向洋町1丁目12-151</t>
  </si>
  <si>
    <t>000423:令和5年度第47回全国高校選抜大会山口県予選会兼第180回中国高校新人大会山口県予選会</t>
  </si>
  <si>
    <t>B035-GH2_2023_h-191:選手/役員登録はこちら</t>
  </si>
  <si>
    <t>B035-H3_2023_h-191:男子参加選手/役員登録</t>
  </si>
  <si>
    <t>下関市向洋町1丁目12-152</t>
  </si>
  <si>
    <t>000423:令和5年度第47回全国高校選抜大会山口県予選会兼第181回中国高校新人大会山口県予選会</t>
  </si>
  <si>
    <t>B035-GH2_2023_h-192:選手/役員登録はこちら</t>
  </si>
  <si>
    <t>B035-H3_2023_h-192:男子参加選手/役員登録</t>
  </si>
  <si>
    <t>下関市向洋町1丁目12-153</t>
  </si>
  <si>
    <t>000423:令和5年度第47回全国高校選抜大会山口県予選会兼第182回中国高校新人大会山口県予選会</t>
  </si>
  <si>
    <t>B035-GH2_2023_h-193:選手/役員登録はこちら</t>
  </si>
  <si>
    <t>B035-H3_2023_h-193:男子参加選手/役員登録</t>
  </si>
  <si>
    <t>下関市向洋町1丁目12-154</t>
  </si>
  <si>
    <t>000423:令和5年度第47回全国高校選抜大会山口県予選会兼第183回中国高校新人大会山口県予選会</t>
  </si>
  <si>
    <t>B035-GH2_2023_h-194:選手/役員登録はこちら</t>
  </si>
  <si>
    <t>B035-H3_2023_h-194:男子参加選手/役員登録</t>
  </si>
  <si>
    <t>下関市向洋町1丁目12-155</t>
  </si>
  <si>
    <t>000423:令和5年度第47回全国高校選抜大会山口県予選会兼第184回中国高校新人大会山口県予選会</t>
  </si>
  <si>
    <t>B035-GH2_2023_h-195:選手/役員登録はこちら</t>
  </si>
  <si>
    <t>B035-H3_2023_h-195:男子参加選手/役員登録</t>
  </si>
  <si>
    <t>下関市向洋町1丁目12-156</t>
  </si>
  <si>
    <t>000423:令和5年度第47回全国高校選抜大会山口県予選会兼第185回中国高校新人大会山口県予選会</t>
  </si>
  <si>
    <t>B035-GH2_2023_h-196:選手/役員登録はこちら</t>
  </si>
  <si>
    <t>B035-H3_2023_h-196:男子参加選手/役員登録</t>
  </si>
  <si>
    <t>下関市向洋町1丁目12-157</t>
  </si>
  <si>
    <t>000423:令和5年度第47回全国高校選抜大会山口県予選会兼第186回中国高校新人大会山口県予選会</t>
  </si>
  <si>
    <t>B035-GH2_2023_h-197:選手/役員登録はこちら</t>
  </si>
  <si>
    <t>B035-H3_2023_h-197:男子参加選手/役員登録</t>
  </si>
  <si>
    <t>下関市向洋町1丁目12-158</t>
  </si>
  <si>
    <t>000423:令和5年度第47回全国高校選抜大会山口県予選会兼第187回中国高校新人大会山口県予選会</t>
  </si>
  <si>
    <t>B035-GH2_2023_h-198:選手/役員登録はこちら</t>
  </si>
  <si>
    <t>B035-H3_2023_h-198:男子参加選手/役員登録</t>
  </si>
  <si>
    <t>下関市向洋町1丁目12-159</t>
  </si>
  <si>
    <t>000423:令和5年度第47回全国高校選抜大会山口県予選会兼第188回中国高校新人大会山口県予選会</t>
  </si>
  <si>
    <t>B035-GH2_2023_h-199:選手/役員登録はこちら</t>
  </si>
  <si>
    <t>B035-H3_2023_h-199:男子参加選手/役員登録</t>
  </si>
  <si>
    <t>下関市向洋町1丁目12-160</t>
  </si>
  <si>
    <t>000423:令和5年度第47回全国高校選抜大会山口県予選会兼第189回中国高校新人大会山口県予選会</t>
  </si>
  <si>
    <t>B035-GH2_2023_h-200:選手/役員登録はこちら</t>
  </si>
  <si>
    <t>B035-H3_2023_h-200:男子参加選手/役員登録</t>
  </si>
  <si>
    <t>下関市向洋町1丁目12-161</t>
  </si>
  <si>
    <t>000423:令和5年度第47回全国高校選抜大会山口県予選会兼第190回中国高校新人大会山口県予選会</t>
  </si>
  <si>
    <t>B035-GH2_2023_h-201:選手/役員登録はこちら</t>
  </si>
  <si>
    <t>B035-H3_2023_h-201:男子参加選手/役員登録</t>
  </si>
  <si>
    <t>下関市向洋町1丁目12-162</t>
  </si>
  <si>
    <t>000423:令和5年度第47回全国高校選抜大会山口県予選会兼第191回中国高校新人大会山口県予選会</t>
  </si>
  <si>
    <t>B035-GH2_2023_h-202:選手/役員登録はこちら</t>
  </si>
  <si>
    <t>B035-H3_2023_h-202:男子参加選手/役員登録</t>
  </si>
  <si>
    <t>下関市向洋町1丁目12-163</t>
  </si>
  <si>
    <t>000423:令和5年度第47回全国高校選抜大会山口県予選会兼第192回中国高校新人大会山口県予選会</t>
  </si>
  <si>
    <t>B035-GH2_2023_h-203:選手/役員登録はこちら</t>
  </si>
  <si>
    <t>B035-H3_2023_h-203:男子参加選手/役員登録</t>
  </si>
  <si>
    <t>下関市向洋町1丁目12-164</t>
  </si>
  <si>
    <t>000423:令和5年度第47回全国高校選抜大会山口県予選会兼第193回中国高校新人大会山口県予選会</t>
  </si>
  <si>
    <t>B035-GH2_2023_h-204:選手/役員登録はこちら</t>
  </si>
  <si>
    <t>B035-H3_2023_h-204:男子参加選手/役員登録</t>
  </si>
  <si>
    <t>下関市向洋町1丁目12-165</t>
  </si>
  <si>
    <t>000423:令和5年度第47回全国高校選抜大会山口県予選会兼第194回中国高校新人大会山口県予選会</t>
  </si>
  <si>
    <t>B035-GH2_2023_h-205:選手/役員登録はこちら</t>
  </si>
  <si>
    <t>B035-H3_2023_h-205:男子参加選手/役員登録</t>
  </si>
  <si>
    <t>下関市向洋町1丁目12-166</t>
  </si>
  <si>
    <t>000423:令和5年度第47回全国高校選抜大会山口県予選会兼第195回中国高校新人大会山口県予選会</t>
  </si>
  <si>
    <t>B035-GH2_2023_h-206:選手/役員登録はこちら</t>
  </si>
  <si>
    <t>B035-H3_2023_h-206:男子参加選手/役員登録</t>
  </si>
  <si>
    <t>下関市向洋町1丁目12-167</t>
  </si>
  <si>
    <t>000423:令和5年度第47回全国高校選抜大会山口県予選会兼第196回中国高校新人大会山口県予選会</t>
  </si>
  <si>
    <t>B035-GH2_2023_h-207:選手/役員登録はこちら</t>
  </si>
  <si>
    <t>B035-H3_2023_h-207:男子参加選手/役員登録</t>
  </si>
  <si>
    <t>下関市向洋町1丁目12-168</t>
  </si>
  <si>
    <t>000423:令和5年度第47回全国高校選抜大会山口県予選会兼第197回中国高校新人大会山口県予選会</t>
  </si>
  <si>
    <t>B035-GH2_2023_h-208:選手/役員登録はこちら</t>
  </si>
  <si>
    <t>B035-H3_2023_h-208:男子参加選手/役員登録</t>
  </si>
  <si>
    <t>下関市向洋町1丁目12-169</t>
  </si>
  <si>
    <t>000423:令和5年度第47回全国高校選抜大会山口県予選会兼第198回中国高校新人大会山口県予選会</t>
  </si>
  <si>
    <t>B035-GH2_2023_h-209:選手/役員登録はこちら</t>
  </si>
  <si>
    <t>B035-H3_2023_h-209:男子参加選手/役員登録</t>
  </si>
  <si>
    <t>下関市向洋町1丁目12-170</t>
  </si>
  <si>
    <t>000423:令和5年度第47回全国高校選抜大会山口県予選会兼第199回中国高校新人大会山口県予選会</t>
  </si>
  <si>
    <t>B035-GH2_2023_h-210:選手/役員登録はこちら</t>
  </si>
  <si>
    <t>B035-H3_2023_h-210:男子参加選手/役員登録</t>
  </si>
  <si>
    <t>下関市向洋町1丁目12-171</t>
  </si>
  <si>
    <t>000423:令和5年度第47回全国高校選抜大会山口県予選会兼第200回中国高校新人大会山口県予選会</t>
  </si>
  <si>
    <t>B035-GH2_2023_h-211:選手/役員登録はこちら</t>
  </si>
  <si>
    <t>B035-H3_2023_h-211:男子参加選手/役員登録</t>
  </si>
  <si>
    <t>下関市向洋町1丁目12-172</t>
  </si>
  <si>
    <t>000423:令和5年度第47回全国高校選抜大会山口県予選会兼第201回中国高校新人大会山口県予選会</t>
  </si>
  <si>
    <t>B035-GH2_2023_h-212:選手/役員登録はこちら</t>
  </si>
  <si>
    <t>B035-H3_2023_h-212:男子参加選手/役員登録</t>
  </si>
  <si>
    <t>下関市向洋町1丁目12-173</t>
  </si>
  <si>
    <t>000423:令和5年度第47回全国高校選抜大会山口県予選会兼第202回中国高校新人大会山口県予選会</t>
  </si>
  <si>
    <t>B035-GH2_2023_h-213:選手/役員登録はこちら</t>
  </si>
  <si>
    <t>B035-H3_2023_h-213:男子参加選手/役員登録</t>
  </si>
  <si>
    <t>下関市向洋町1丁目12-174</t>
  </si>
  <si>
    <t>000423:令和5年度第47回全国高校選抜大会山口県予選会兼第203回中国高校新人大会山口県予選会</t>
  </si>
  <si>
    <t>B035-GH2_2023_h-214:選手/役員登録はこちら</t>
  </si>
  <si>
    <t>B035-H3_2023_h-214:男子参加選手/役員登録</t>
  </si>
  <si>
    <t>下関市向洋町1丁目12-175</t>
  </si>
  <si>
    <t>000423:令和5年度第47回全国高校選抜大会山口県予選会兼第204回中国高校新人大会山口県予選会</t>
  </si>
  <si>
    <t>B035-GH2_2023_h-215:選手/役員登録はこちら</t>
  </si>
  <si>
    <t>B035-H3_2023_h-215:男子参加選手/役員登録</t>
  </si>
  <si>
    <t>下関市向洋町1丁目12-176</t>
  </si>
  <si>
    <t>000423:令和5年度第47回全国高校選抜大会山口県予選会兼第205回中国高校新人大会山口県予選会</t>
  </si>
  <si>
    <t>B035-GH2_2023_h-216:選手/役員登録はこちら</t>
  </si>
  <si>
    <t>B035-H3_2023_h-216:男子参加選手/役員登録</t>
  </si>
  <si>
    <t>下関市向洋町1丁目12-177</t>
  </si>
  <si>
    <t>000423:令和5年度第47回全国高校選抜大会山口県予選会兼第206回中国高校新人大会山口県予選会</t>
  </si>
  <si>
    <t>B035-GH2_2023_h-217:選手/役員登録はこちら</t>
  </si>
  <si>
    <t>B035-H3_2023_h-217:男子参加選手/役員登録</t>
  </si>
  <si>
    <t>下関市向洋町1丁目12-178</t>
  </si>
  <si>
    <t>000423:令和5年度第47回全国高校選抜大会山口県予選会兼第207回中国高校新人大会山口県予選会</t>
  </si>
  <si>
    <t>B035-GH2_2023_h-218:選手/役員登録はこちら</t>
  </si>
  <si>
    <t>B035-H3_2023_h-218:男子参加選手/役員登録</t>
  </si>
  <si>
    <t>下関市向洋町1丁目12-179</t>
  </si>
  <si>
    <t>000423:令和5年度第47回全国高校選抜大会山口県予選会兼第208回中国高校新人大会山口県予選会</t>
  </si>
  <si>
    <t>B035-GH2_2023_h-219:選手/役員登録はこちら</t>
  </si>
  <si>
    <t>B035-H3_2023_h-219:男子参加選手/役員登録</t>
  </si>
  <si>
    <t>下関市向洋町1丁目12-180</t>
  </si>
  <si>
    <t>000423:令和5年度第47回全国高校選抜大会山口県予選会兼第209回中国高校新人大会山口県予選会</t>
  </si>
  <si>
    <t>B035-GH2_2023_h-220:選手/役員登録はこちら</t>
  </si>
  <si>
    <t>B035-H3_2023_h-220:男子参加選手/役員登録</t>
  </si>
  <si>
    <t>下関市向洋町1丁目12-181</t>
  </si>
  <si>
    <t>000423:令和5年度第47回全国高校選抜大会山口県予選会兼第210回中国高校新人大会山口県予選会</t>
  </si>
  <si>
    <t>B035-GH2_2023_h-221:選手/役員登録はこちら</t>
  </si>
  <si>
    <t>B035-H3_2023_h-221:男子参加選手/役員登録</t>
  </si>
  <si>
    <t>下関市向洋町1丁目12-182</t>
  </si>
  <si>
    <t>000423:令和5年度第47回全国高校選抜大会山口県予選会兼第211回中国高校新人大会山口県予選会</t>
  </si>
  <si>
    <t>B035-GH2_2023_h-222:選手/役員登録はこちら</t>
  </si>
  <si>
    <t>B035-H3_2023_h-222:男子参加選手/役員登録</t>
  </si>
  <si>
    <t>下関市向洋町1丁目12-183</t>
  </si>
  <si>
    <t>000423:令和5年度第47回全国高校選抜大会山口県予選会兼第212回中国高校新人大会山口県予選会</t>
  </si>
  <si>
    <t>B035-GH2_2023_h-223:選手/役員登録はこちら</t>
  </si>
  <si>
    <t>B035-H3_2023_h-223:男子参加選手/役員登録</t>
  </si>
  <si>
    <t>下関市向洋町1丁目12-184</t>
  </si>
  <si>
    <t>000423:令和5年度第47回全国高校選抜大会山口県予選会兼第213回中国高校新人大会山口県予選会</t>
  </si>
  <si>
    <t>B035-GH2_2023_h-224:選手/役員登録はこちら</t>
  </si>
  <si>
    <t>B035-H3_2023_h-224:男子参加選手/役員登録</t>
  </si>
  <si>
    <t>下関市向洋町1丁目12-185</t>
  </si>
  <si>
    <t>000423:令和5年度第47回全国高校選抜大会山口県予選会兼第214回中国高校新人大会山口県予選会</t>
  </si>
  <si>
    <t>B035-GH2_2023_h-225:選手/役員登録はこちら</t>
  </si>
  <si>
    <t>B035-H3_2023_h-225:男子参加選手/役員登録</t>
  </si>
  <si>
    <t>下関市向洋町1丁目12-186</t>
  </si>
  <si>
    <t>000423:令和5年度第47回全国高校選抜大会山口県予選会兼第215回中国高校新人大会山口県予選会</t>
  </si>
  <si>
    <t>B035-GH2_2023_h-226:選手/役員登録はこちら</t>
  </si>
  <si>
    <t>B035-H3_2023_h-226:男子参加選手/役員登録</t>
  </si>
  <si>
    <t>下関市向洋町1丁目12-187</t>
  </si>
  <si>
    <t>000423:令和5年度第47回全国高校選抜大会山口県予選会兼第216回中国高校新人大会山口県予選会</t>
  </si>
  <si>
    <t>B035-GH2_2023_h-227:選手/役員登録はこちら</t>
  </si>
  <si>
    <t>B035-H3_2023_h-227:男子参加選手/役員登録</t>
  </si>
  <si>
    <t>下関市向洋町1丁目12-188</t>
  </si>
  <si>
    <t>000423:令和5年度第47回全国高校選抜大会山口県予選会兼第217回中国高校新人大会山口県予選会</t>
  </si>
  <si>
    <t>B035-GH2_2023_h-228:選手/役員登録はこちら</t>
  </si>
  <si>
    <t>B035-H3_2023_h-228:男子参加選手/役員登録</t>
  </si>
  <si>
    <t>下関市向洋町1丁目12-189</t>
  </si>
  <si>
    <t>000423:令和5年度第47回全国高校選抜大会山口県予選会兼第218回中国高校新人大会山口県予選会</t>
  </si>
  <si>
    <t>B035-GH2_2023_h-229:選手/役員登録はこちら</t>
  </si>
  <si>
    <t>B035-H3_2023_h-229:男子参加選手/役員登録</t>
  </si>
  <si>
    <t>下関市向洋町1丁目12-190</t>
  </si>
  <si>
    <t>000423:令和5年度第47回全国高校選抜大会山口県予選会兼第219回中国高校新人大会山口県予選会</t>
  </si>
  <si>
    <t>B035-GH2_2023_h-230:選手/役員登録はこちら</t>
  </si>
  <si>
    <t>B035-H3_2023_h-230:男子参加選手/役員登録</t>
  </si>
  <si>
    <t>下関市向洋町1丁目12-191</t>
  </si>
  <si>
    <t>000423:令和5年度第47回全国高校選抜大会山口県予選会兼第220回中国高校新人大会山口県予選会</t>
  </si>
  <si>
    <t>B035-GH2_2023_h-231:選手/役員登録はこちら</t>
  </si>
  <si>
    <t>B035-H3_2023_h-231:男子参加選手/役員登録</t>
  </si>
  <si>
    <t>下関市向洋町1丁目12-192</t>
  </si>
  <si>
    <t>000423:令和5年度第47回全国高校選抜大会山口県予選会兼第221回中国高校新人大会山口県予選会</t>
  </si>
  <si>
    <t>B035-GH2_2023_h-232:選手/役員登録はこちら</t>
  </si>
  <si>
    <t>B035-H3_2023_h-232:男子参加選手/役員登録</t>
  </si>
  <si>
    <t>下関市向洋町1丁目12-193</t>
  </si>
  <si>
    <t>000423:令和5年度第47回全国高校選抜大会山口県予選会兼第222回中国高校新人大会山口県予選会</t>
  </si>
  <si>
    <t>B035-GH2_2023_h-233:選手/役員登録はこちら</t>
  </si>
  <si>
    <t>B035-H3_2023_h-233:男子参加選手/役員登録</t>
  </si>
  <si>
    <t>下関市向洋町1丁目12-194</t>
  </si>
  <si>
    <t>000423:令和5年度第47回全国高校選抜大会山口県予選会兼第223回中国高校新人大会山口県予選会</t>
  </si>
  <si>
    <t>B035-GH2_2023_h-234:選手/役員登録はこちら</t>
  </si>
  <si>
    <t>B035-H3_2023_h-234:男子参加選手/役員登録</t>
  </si>
  <si>
    <t>下関市向洋町1丁目12-195</t>
  </si>
  <si>
    <t>000423:令和5年度第47回全国高校選抜大会山口県予選会兼第224回中国高校新人大会山口県予選会</t>
  </si>
  <si>
    <t>B035-GH2_2023_h-235:選手/役員登録はこちら</t>
  </si>
  <si>
    <t>B035-H3_2023_h-235:男子参加選手/役員登録</t>
  </si>
  <si>
    <t>下関市向洋町1丁目12-196</t>
  </si>
  <si>
    <t>000423:令和5年度第47回全国高校選抜大会山口県予選会兼第225回中国高校新人大会山口県予選会</t>
  </si>
  <si>
    <t>B035-GH2_2023_h-236:選手/役員登録はこちら</t>
  </si>
  <si>
    <t>B035-H3_2023_h-236:男子参加選手/役員登録</t>
  </si>
  <si>
    <t>下関市向洋町1丁目12-197</t>
  </si>
  <si>
    <t>000423:令和5年度第47回全国高校選抜大会山口県予選会兼第226回中国高校新人大会山口県予選会</t>
  </si>
  <si>
    <t>B035-GH2_2023_h-237:選手/役員登録はこちら</t>
  </si>
  <si>
    <t>B035-H3_2023_h-237:男子参加選手/役員登録</t>
  </si>
  <si>
    <t>下関市向洋町1丁目12-198</t>
  </si>
  <si>
    <t>000423:令和5年度第47回全国高校選抜大会山口県予選会兼第227回中国高校新人大会山口県予選会</t>
  </si>
  <si>
    <t>B035-GH2_2023_h-238:選手/役員登録はこちら</t>
  </si>
  <si>
    <t>B035-H3_2023_h-238:男子参加選手/役員登録</t>
  </si>
  <si>
    <t>下関市向洋町1丁目12-199</t>
  </si>
  <si>
    <t>000423:令和5年度第47回全国高校選抜大会山口県予選会兼第228回中国高校新人大会山口県予選会</t>
  </si>
  <si>
    <t>B035-GH2_2023_h-239:選手/役員登録はこちら</t>
  </si>
  <si>
    <t>B035-H3_2023_h-239:男子参加選手/役員登録</t>
  </si>
  <si>
    <t>下関市向洋町1丁目12-200</t>
  </si>
  <si>
    <t>000423:令和5年度第47回全国高校選抜大会山口県予選会兼第229回中国高校新人大会山口県予選会</t>
  </si>
  <si>
    <t>B035-GH2_2023_h-240:選手/役員登録はこちら</t>
  </si>
  <si>
    <t>B035-H3_2023_h-240:男子参加選手/役員登録</t>
  </si>
  <si>
    <t>下関市向洋町1丁目12-201</t>
  </si>
  <si>
    <t>000423:令和5年度第47回全国高校選抜大会山口県予選会兼第230回中国高校新人大会山口県予選会</t>
  </si>
  <si>
    <t>B035-GH2_2023_h-241:選手/役員登録はこちら</t>
  </si>
  <si>
    <t>B035-H3_2023_h-241:男子参加選手/役員登録</t>
  </si>
  <si>
    <t>下関市向洋町1丁目12-202</t>
  </si>
  <si>
    <t>000423:令和5年度第47回全国高校選抜大会山口県予選会兼第231回中国高校新人大会山口県予選会</t>
  </si>
  <si>
    <t>B035-GH2_2023_h-242:選手/役員登録はこちら</t>
  </si>
  <si>
    <t>B035-H3_2023_h-242:男子参加選手/役員登録</t>
  </si>
  <si>
    <t>下関市向洋町1丁目12-203</t>
  </si>
  <si>
    <t>000423:令和5年度第47回全国高校選抜大会山口県予選会兼第232回中国高校新人大会山口県予選会</t>
  </si>
  <si>
    <t>B035-GH2_2023_h-243:選手/役員登録はこちら</t>
  </si>
  <si>
    <t>B035-H3_2023_h-243:男子参加選手/役員登録</t>
  </si>
  <si>
    <t>下関市向洋町1丁目12-204</t>
  </si>
  <si>
    <t>000423:令和5年度第47回全国高校選抜大会山口県予選会兼第233回中国高校新人大会山口県予選会</t>
  </si>
  <si>
    <t>B035-GH2_2023_h-244:選手/役員登録はこちら</t>
  </si>
  <si>
    <t>B035-H3_2023_h-244:男子参加選手/役員登録</t>
  </si>
  <si>
    <t>下関市向洋町1丁目12-205</t>
  </si>
  <si>
    <t>000423:令和5年度第47回全国高校選抜大会山口県予選会兼第234回中国高校新人大会山口県予選会</t>
  </si>
  <si>
    <t>B035-GH2_2023_h-245:選手/役員登録はこちら</t>
  </si>
  <si>
    <t>B035-H3_2023_h-245:男子参加選手/役員登録</t>
  </si>
  <si>
    <t>下関市向洋町1丁目12-206</t>
  </si>
  <si>
    <t>000423:令和5年度第47回全国高校選抜大会山口県予選会兼第235回中国高校新人大会山口県予選会</t>
  </si>
  <si>
    <t>B035-GH2_2023_h-246:選手/役員登録はこちら</t>
  </si>
  <si>
    <t>B035-H3_2023_h-246:男子参加選手/役員登録</t>
  </si>
  <si>
    <t>下関市向洋町1丁目12-207</t>
  </si>
  <si>
    <t>000423:令和5年度第47回全国高校選抜大会山口県予選会兼第236回中国高校新人大会山口県予選会</t>
  </si>
  <si>
    <t>B035-GH2_2023_h-247:選手/役員登録はこちら</t>
  </si>
  <si>
    <t>B035-H3_2023_h-247:男子参加選手/役員登録</t>
  </si>
  <si>
    <t>下関市向洋町1丁目12-208</t>
  </si>
  <si>
    <t>000423:令和5年度第47回全国高校選抜大会山口県予選会兼第237回中国高校新人大会山口県予選会</t>
  </si>
  <si>
    <t>B035-GH2_2023_h-248:選手/役員登録はこちら</t>
  </si>
  <si>
    <t>B035-H3_2023_h-248:男子参加選手/役員登録</t>
  </si>
  <si>
    <t>下関市向洋町1丁目12-209</t>
  </si>
  <si>
    <t>000423:令和5年度第47回全国高校選抜大会山口県予選会兼第238回中国高校新人大会山口県予選会</t>
  </si>
  <si>
    <t>B035-GH2_2023_h-249:選手/役員登録はこちら</t>
  </si>
  <si>
    <t>B035-H3_2023_h-249:男子参加選手/役員登録</t>
  </si>
  <si>
    <t>下関市向洋町1丁目12-210</t>
  </si>
  <si>
    <t>000423:令和5年度第47回全国高校選抜大会山口県予選会兼第239回中国高校新人大会山口県予選会</t>
  </si>
  <si>
    <t>B035-GH2_2023_h-250:選手/役員登録はこちら</t>
  </si>
  <si>
    <t>B035-H3_2023_h-250:男子参加選手/役員登録</t>
  </si>
  <si>
    <t>下関市向洋町1丁目12-211</t>
  </si>
  <si>
    <t>000423:令和5年度第47回全国高校選抜大会山口県予選会兼第240回中国高校新人大会山口県予選会</t>
  </si>
  <si>
    <t>B035-GH2_2023_h-251:選手/役員登録はこちら</t>
  </si>
  <si>
    <t>B035-H3_2023_h-251:男子参加選手/役員登録</t>
  </si>
  <si>
    <t>下関市向洋町1丁目12-212</t>
  </si>
  <si>
    <t>000423:令和5年度第47回全国高校選抜大会山口県予選会兼第241回中国高校新人大会山口県予選会</t>
  </si>
  <si>
    <t>B035-GH2_2023_h-252:選手/役員登録はこちら</t>
  </si>
  <si>
    <t>B035-H3_2023_h-252:男子参加選手/役員登録</t>
  </si>
  <si>
    <t>下関市向洋町1丁目12-213</t>
  </si>
  <si>
    <t>000423:令和5年度第47回全国高校選抜大会山口県予選会兼第242回中国高校新人大会山口県予選会</t>
  </si>
  <si>
    <t>B035-GH2_2023_h-253:選手/役員登録はこちら</t>
  </si>
  <si>
    <t>B035-H3_2023_h-253:男子参加選手/役員登録</t>
  </si>
  <si>
    <t>下関市向洋町1丁目12-214</t>
  </si>
  <si>
    <t>000423:令和5年度第47回全国高校選抜大会山口県予選会兼第243回中国高校新人大会山口県予選会</t>
  </si>
  <si>
    <t>B035-GH2_2023_h-254:選手/役員登録はこちら</t>
  </si>
  <si>
    <t>B035-H3_2023_h-254:男子参加選手/役員登録</t>
  </si>
  <si>
    <t>下関市向洋町1丁目12-215</t>
  </si>
  <si>
    <t>000423:令和5年度第47回全国高校選抜大会山口県予選会兼第244回中国高校新人大会山口県予選会</t>
  </si>
  <si>
    <t>B035-GH2_2023_h-255:選手/役員登録はこちら</t>
  </si>
  <si>
    <t>B035-H3_2023_h-255:男子参加選手/役員登録</t>
  </si>
  <si>
    <t>下関市向洋町1丁目12-216</t>
  </si>
  <si>
    <t>000423:令和5年度第47回全国高校選抜大会山口県予選会兼第245回中国高校新人大会山口県予選会</t>
  </si>
  <si>
    <t>B035-GH2_2023_h-256:選手/役員登録はこちら</t>
  </si>
  <si>
    <t>B035-H3_2023_h-256:男子参加選手/役員登録</t>
  </si>
  <si>
    <t>下関市向洋町1丁目12-217</t>
  </si>
  <si>
    <t>000423:令和5年度第47回全国高校選抜大会山口県予選会兼第246回中国高校新人大会山口県予選会</t>
  </si>
  <si>
    <t>B035-GH2_2023_h-257:選手/役員登録はこちら</t>
  </si>
  <si>
    <t>B035-H3_2023_h-257:男子参加選手/役員登録</t>
  </si>
  <si>
    <t>下関市向洋町1丁目12-218</t>
  </si>
  <si>
    <t>000423:令和5年度第47回全国高校選抜大会山口県予選会兼第247回中国高校新人大会山口県予選会</t>
  </si>
  <si>
    <t>B035-GH2_2023_h-258:選手/役員登録はこちら</t>
  </si>
  <si>
    <t>B035-H3_2023_h-258:男子参加選手/役員登録</t>
  </si>
  <si>
    <t>下関市向洋町1丁目12-219</t>
  </si>
  <si>
    <t>000423:令和5年度第47回全国高校選抜大会山口県予選会兼第248回中国高校新人大会山口県予選会</t>
  </si>
  <si>
    <t>B035-GH2_2023_h-259:選手/役員登録はこちら</t>
  </si>
  <si>
    <t>B035-H3_2023_h-259:男子参加選手/役員登録</t>
  </si>
  <si>
    <t>下関市向洋町1丁目12-220</t>
  </si>
  <si>
    <t>000423:令和5年度第47回全国高校選抜大会山口県予選会兼第249回中国高校新人大会山口県予選会</t>
  </si>
  <si>
    <t>B035-GH2_2023_h-260:選手/役員登録はこちら</t>
  </si>
  <si>
    <t>B035-H3_2023_h-260:男子参加選手/役員登録</t>
  </si>
  <si>
    <t>下関市向洋町1丁目12-221</t>
  </si>
  <si>
    <t>000423:令和5年度第47回全国高校選抜大会山口県予選会兼第250回中国高校新人大会山口県予選会</t>
  </si>
  <si>
    <t>B035-GH2_2023_h-261:選手/役員登録はこちら</t>
  </si>
  <si>
    <t>B035-H3_2023_h-261:男子参加選手/役員登録</t>
  </si>
  <si>
    <t>下関市向洋町1丁目12-222</t>
  </si>
  <si>
    <t>000423:令和5年度第47回全国高校選抜大会山口県予選会兼第251回中国高校新人大会山口県予選会</t>
  </si>
  <si>
    <t>B035-GH2_2023_h-262:選手/役員登録はこちら</t>
  </si>
  <si>
    <t>B035-H3_2023_h-262:男子参加選手/役員登録</t>
  </si>
  <si>
    <t>下関市向洋町1丁目12-223</t>
  </si>
  <si>
    <t>000423:令和5年度第47回全国高校選抜大会山口県予選会兼第252回中国高校新人大会山口県予選会</t>
  </si>
  <si>
    <t>B035-GH2_2023_h-263:選手/役員登録はこちら</t>
  </si>
  <si>
    <t>B035-H3_2023_h-263:男子参加選手/役員登録</t>
  </si>
  <si>
    <t>下関市向洋町1丁目12-224</t>
  </si>
  <si>
    <t>000423:令和5年度第47回全国高校選抜大会山口県予選会兼第253回中国高校新人大会山口県予選会</t>
  </si>
  <si>
    <t>B035-GH2_2023_h-264:選手/役員登録はこちら</t>
  </si>
  <si>
    <t>B035-H3_2023_h-264:男子参加選手/役員登録</t>
  </si>
  <si>
    <t>下関市向洋町1丁目12-225</t>
  </si>
  <si>
    <t>000423:令和5年度第47回全国高校選抜大会山口県予選会兼第254回中国高校新人大会山口県予選会</t>
  </si>
  <si>
    <t>B035-GH2_2023_h-265:選手/役員登録はこちら</t>
  </si>
  <si>
    <t>B035-H3_2023_h-265:男子参加選手/役員登録</t>
  </si>
  <si>
    <t>下関市向洋町1丁目12-226</t>
  </si>
  <si>
    <t>000423:令和5年度第47回全国高校選抜大会山口県予選会兼第255回中国高校新人大会山口県予選会</t>
  </si>
  <si>
    <t>B035-GH2_2023_h-266:選手/役員登録はこちら</t>
  </si>
  <si>
    <t>B035-H3_2023_h-266:男子参加選手/役員登録</t>
  </si>
  <si>
    <t>下関市向洋町1丁目12-227</t>
  </si>
  <si>
    <t>000423:令和5年度第47回全国高校選抜大会山口県予選会兼第256回中国高校新人大会山口県予選会</t>
  </si>
  <si>
    <t>B035-GH2_2023_h-267:選手/役員登録はこちら</t>
  </si>
  <si>
    <t>B035-H3_2023_h-267:男子参加選手/役員登録</t>
  </si>
  <si>
    <t>下関市向洋町1丁目12-228</t>
  </si>
  <si>
    <t>000423:令和5年度第47回全国高校選抜大会山口県予選会兼第257回中国高校新人大会山口県予選会</t>
  </si>
  <si>
    <t>B035-GH2_2023_h-268:選手/役員登録はこちら</t>
  </si>
  <si>
    <t>B035-H3_2023_h-268:男子参加選手/役員登録</t>
  </si>
  <si>
    <t>下関市向洋町1丁目12-229</t>
  </si>
  <si>
    <t>000423:令和5年度第47回全国高校選抜大会山口県予選会兼第258回中国高校新人大会山口県予選会</t>
  </si>
  <si>
    <t>B035-GH2_2023_h-269:選手/役員登録はこちら</t>
  </si>
  <si>
    <t>B035-H3_2023_h-269:男子参加選手/役員登録</t>
  </si>
  <si>
    <t>下関市向洋町1丁目12-230</t>
  </si>
  <si>
    <t>000423:令和5年度第47回全国高校選抜大会山口県予選会兼第259回中国高校新人大会山口県予選会</t>
  </si>
  <si>
    <t>B035-GH2_2023_h-270:選手/役員登録はこちら</t>
  </si>
  <si>
    <t>B035-H3_2023_h-270:男子参加選手/役員登録</t>
  </si>
  <si>
    <t>下関市向洋町1丁目12-231</t>
  </si>
  <si>
    <t>000423:令和5年度第47回全国高校選抜大会山口県予選会兼第260回中国高校新人大会山口県予選会</t>
  </si>
  <si>
    <t>B035-GH2_2023_h-271:選手/役員登録はこちら</t>
  </si>
  <si>
    <t>B035-H3_2023_h-271:男子参加選手/役員登録</t>
  </si>
  <si>
    <t>下関市向洋町1丁目12-232</t>
  </si>
  <si>
    <t>000423:令和5年度第47回全国高校選抜大会山口県予選会兼第261回中国高校新人大会山口県予選会</t>
  </si>
  <si>
    <t>B035-GH2_2023_h-272:選手/役員登録はこちら</t>
  </si>
  <si>
    <t>B035-H3_2023_h-272:男子参加選手/役員登録</t>
  </si>
  <si>
    <t>下関市向洋町1丁目12-233</t>
  </si>
  <si>
    <t>000423:令和5年度第47回全国高校選抜大会山口県予選会兼第262回中国高校新人大会山口県予選会</t>
  </si>
  <si>
    <t>B035-GH2_2023_h-273:選手/役員登録はこちら</t>
  </si>
  <si>
    <t>B035-H3_2023_h-273:男子参加選手/役員登録</t>
  </si>
  <si>
    <t>下関市向洋町1丁目12-234</t>
  </si>
  <si>
    <t>000423:令和5年度第47回全国高校選抜大会山口県予選会兼第263回中国高校新人大会山口県予選会</t>
  </si>
  <si>
    <t>B035-GH2_2023_h-274:選手/役員登録はこちら</t>
  </si>
  <si>
    <t>B035-H3_2023_h-274:男子参加選手/役員登録</t>
  </si>
  <si>
    <t>下関市向洋町1丁目12-235</t>
  </si>
  <si>
    <t>000423:令和5年度第47回全国高校選抜大会山口県予選会兼第264回中国高校新人大会山口県予選会</t>
  </si>
  <si>
    <t>B035-GH2_2023_h-275:選手/役員登録はこちら</t>
  </si>
  <si>
    <t>B035-H3_2023_h-275:男子参加選手/役員登録</t>
  </si>
  <si>
    <t>下関市向洋町1丁目12-236</t>
  </si>
  <si>
    <t>000423:令和5年度第47回全国高校選抜大会山口県予選会兼第265回中国高校新人大会山口県予選会</t>
  </si>
  <si>
    <t>B035-GH2_2023_h-276:選手/役員登録はこちら</t>
  </si>
  <si>
    <t>B035-H3_2023_h-276:男子参加選手/役員登録</t>
  </si>
  <si>
    <t>下関市向洋町1丁目12-237</t>
  </si>
  <si>
    <t>000423:令和5年度第47回全国高校選抜大会山口県予選会兼第266回中国高校新人大会山口県予選会</t>
  </si>
  <si>
    <t>B035-GH2_2023_h-277:選手/役員登録はこちら</t>
  </si>
  <si>
    <t>B035-H3_2023_h-277:男子参加選手/役員登録</t>
  </si>
  <si>
    <t>下関市向洋町1丁目12-238</t>
  </si>
  <si>
    <t>000423:令和5年度第47回全国高校選抜大会山口県予選会兼第267回中国高校新人大会山口県予選会</t>
  </si>
  <si>
    <t>B035-GH2_2023_h-278:選手/役員登録はこちら</t>
  </si>
  <si>
    <t>B035-H3_2023_h-278:男子参加選手/役員登録</t>
  </si>
  <si>
    <t>下関市向洋町1丁目12-239</t>
  </si>
  <si>
    <t>000423:令和5年度第47回全国高校選抜大会山口県予選会兼第268回中国高校新人大会山口県予選会</t>
  </si>
  <si>
    <t>B035-GH2_2023_h-279:選手/役員登録はこちら</t>
  </si>
  <si>
    <t>B035-H3_2023_h-279:男子参加選手/役員登録</t>
  </si>
  <si>
    <t>下関市向洋町1丁目12-240</t>
  </si>
  <si>
    <t>000423:令和5年度第47回全国高校選抜大会山口県予選会兼第269回中国高校新人大会山口県予選会</t>
  </si>
  <si>
    <t>B035-GH2_2023_h-280:選手/役員登録はこちら</t>
  </si>
  <si>
    <t>B035-H3_2023_h-280:男子参加選手/役員登録</t>
  </si>
  <si>
    <t>下関市向洋町1丁目12-241</t>
  </si>
  <si>
    <t>000423:令和5年度第47回全国高校選抜大会山口県予選会兼第270回中国高校新人大会山口県予選会</t>
  </si>
  <si>
    <t>B035-GH2_2023_h-281:選手/役員登録はこちら</t>
  </si>
  <si>
    <t>B035-H3_2023_h-281:男子参加選手/役員登録</t>
  </si>
  <si>
    <t>下関市向洋町1丁目12-242</t>
  </si>
  <si>
    <t>000423:令和5年度第47回全国高校選抜大会山口県予選会兼第271回中国高校新人大会山口県予選会</t>
  </si>
  <si>
    <t>B035-GH2_2023_h-282:選手/役員登録はこちら</t>
  </si>
  <si>
    <t>B035-H3_2023_h-282:男子参加選手/役員登録</t>
  </si>
  <si>
    <t>下関市向洋町1丁目12-243</t>
  </si>
  <si>
    <t>000423:令和5年度第47回全国高校選抜大会山口県予選会兼第272回中国高校新人大会山口県予選会</t>
  </si>
  <si>
    <t>B035-GH2_2023_h-283:選手/役員登録はこちら</t>
  </si>
  <si>
    <t>B035-H3_2023_h-283:男子参加選手/役員登録</t>
  </si>
  <si>
    <t>下関市向洋町1丁目12-244</t>
  </si>
  <si>
    <t>000423:令和5年度第47回全国高校選抜大会山口県予選会兼第273回中国高校新人大会山口県予選会</t>
  </si>
  <si>
    <t>B035-GH2_2023_h-284:選手/役員登録はこちら</t>
  </si>
  <si>
    <t>B035-H3_2023_h-284:男子参加選手/役員登録</t>
  </si>
  <si>
    <t>下関市向洋町1丁目12-245</t>
  </si>
  <si>
    <t>000423:令和5年度第47回全国高校選抜大会山口県予選会兼第274回中国高校新人大会山口県予選会</t>
  </si>
  <si>
    <t>B035-GH2_2023_h-285:選手/役員登録はこちら</t>
  </si>
  <si>
    <t>B035-H3_2023_h-285:男子参加選手/役員登録</t>
  </si>
  <si>
    <t>下関市向洋町1丁目12-246</t>
  </si>
  <si>
    <t>000423:令和5年度第47回全国高校選抜大会山口県予選会兼第275回中国高校新人大会山口県予選会</t>
  </si>
  <si>
    <t>B035-GH2_2023_h-286:選手/役員登録はこちら</t>
  </si>
  <si>
    <t>B035-H3_2023_h-286:男子参加選手/役員登録</t>
  </si>
  <si>
    <t>下関市向洋町1丁目12-247</t>
  </si>
  <si>
    <t>000423:令和5年度第47回全国高校選抜大会山口県予選会兼第276回中国高校新人大会山口県予選会</t>
  </si>
  <si>
    <t>B035-GH2_2023_h-287:選手/役員登録はこちら</t>
  </si>
  <si>
    <t>B035-H3_2023_h-287:男子参加選手/役員登録</t>
  </si>
  <si>
    <t>下関市向洋町1丁目12-248</t>
  </si>
  <si>
    <t>000423:令和5年度第47回全国高校選抜大会山口県予選会兼第277回中国高校新人大会山口県予選会</t>
  </si>
  <si>
    <t>B035-GH2_2023_h-288:選手/役員登録はこちら</t>
  </si>
  <si>
    <t>B035-H3_2023_h-288:男子参加選手/役員登録</t>
  </si>
  <si>
    <t>下関市向洋町1丁目12-249</t>
  </si>
  <si>
    <t>000423:令和5年度第47回全国高校選抜大会山口県予選会兼第278回中国高校新人大会山口県予選会</t>
  </si>
  <si>
    <t>B035-GH2_2023_h-289:選手/役員登録はこちら</t>
  </si>
  <si>
    <t>B035-H3_2023_h-289:男子参加選手/役員登録</t>
  </si>
  <si>
    <t>下関市向洋町1丁目12-250</t>
  </si>
  <si>
    <t>000423:令和5年度第47回全国高校選抜大会山口県予選会兼第279回中国高校新人大会山口県予選会</t>
  </si>
  <si>
    <t>B035-GH2_2023_h-290:選手/役員登録はこちら</t>
  </si>
  <si>
    <t>B035-H3_2023_h-290:男子参加選手/役員登録</t>
  </si>
  <si>
    <t>下関市向洋町1丁目12-251</t>
  </si>
  <si>
    <t>000423:令和5年度第47回全国高校選抜大会山口県予選会兼第280回中国高校新人大会山口県予選会</t>
  </si>
  <si>
    <t>B035-GH2_2023_h-291:選手/役員登録はこちら</t>
  </si>
  <si>
    <t>B035-H3_2023_h-291:男子参加選手/役員登録</t>
  </si>
  <si>
    <t>下関市向洋町1丁目12-252</t>
  </si>
  <si>
    <t>000423:令和5年度第47回全国高校選抜大会山口県予選会兼第281回中国高校新人大会山口県予選会</t>
  </si>
  <si>
    <t>B035-GH2_2023_h-292:選手/役員登録はこちら</t>
  </si>
  <si>
    <t>B035-H3_2023_h-292:男子参加選手/役員登録</t>
  </si>
  <si>
    <t>下関市向洋町1丁目12-253</t>
  </si>
  <si>
    <t>000423:令和5年度第47回全国高校選抜大会山口県予選会兼第282回中国高校新人大会山口県予選会</t>
  </si>
  <si>
    <t>B035-GH2_2023_h-293:選手/役員登録はこちら</t>
  </si>
  <si>
    <t>B035-H3_2023_h-293:男子参加選手/役員登録</t>
  </si>
  <si>
    <t>下関市向洋町1丁目12-254</t>
  </si>
  <si>
    <t>000423:令和5年度第47回全国高校選抜大会山口県予選会兼第283回中国高校新人大会山口県予選会</t>
  </si>
  <si>
    <t>B035-GH2_2023_h-294:選手/役員登録はこちら</t>
  </si>
  <si>
    <t>B035-H3_2023_h-294:男子参加選手/役員登録</t>
  </si>
  <si>
    <t>下関市向洋町1丁目12-255</t>
  </si>
  <si>
    <t>000423:令和5年度第47回全国高校選抜大会山口県予選会兼第284回中国高校新人大会山口県予選会</t>
  </si>
  <si>
    <t>B035-GH2_2023_h-295:選手/役員登録はこちら</t>
  </si>
  <si>
    <t>B035-H3_2023_h-295:男子参加選手/役員登録</t>
  </si>
  <si>
    <t>下関市向洋町1丁目12-256</t>
  </si>
  <si>
    <t>000423:令和5年度第47回全国高校選抜大会山口県予選会兼第285回中国高校新人大会山口県予選会</t>
  </si>
  <si>
    <t>B035-GH2_2023_h-296:選手/役員登録はこちら</t>
  </si>
  <si>
    <t>B035-H3_2023_h-296:男子参加選手/役員登録</t>
  </si>
  <si>
    <t>下関市向洋町1丁目12-257</t>
  </si>
  <si>
    <t>000423:令和5年度第47回全国高校選抜大会山口県予選会兼第286回中国高校新人大会山口県予選会</t>
  </si>
  <si>
    <t>B035-GH2_2023_h-297:選手/役員登録はこちら</t>
  </si>
  <si>
    <t>B035-H3_2023_h-297:男子参加選手/役員登録</t>
  </si>
  <si>
    <t>下関市向洋町1丁目12-258</t>
  </si>
  <si>
    <t>000423:令和5年度第47回全国高校選抜大会山口県予選会兼第287回中国高校新人大会山口県予選会</t>
  </si>
  <si>
    <t>B035-GH2_2023_h-298:選手/役員登録はこちら</t>
  </si>
  <si>
    <t>B035-H3_2023_h-298:男子参加選手/役員登録</t>
  </si>
  <si>
    <t>下関市向洋町1丁目12-259</t>
  </si>
  <si>
    <t>000423:令和5年度第47回全国高校選抜大会山口県予選会兼第288回中国高校新人大会山口県予選会</t>
  </si>
  <si>
    <t>B035-GH2_2023_h-299:選手/役員登録はこちら</t>
  </si>
  <si>
    <t>B035-H3_2023_h-299:男子参加選手/役員登録</t>
  </si>
  <si>
    <t>下関市向洋町1丁目12-260</t>
  </si>
  <si>
    <t>000423:令和5年度第47回全国高校選抜大会山口県予選会兼第289回中国高校新人大会山口県予選会</t>
  </si>
  <si>
    <t>B035-GH2_2023_h-300:選手/役員登録はこちら</t>
  </si>
  <si>
    <t>B035-H3_2023_h-300:男子参加選手/役員登録</t>
  </si>
  <si>
    <t>下関市向洋町1丁目12-261</t>
  </si>
  <si>
    <t>000423:令和5年度第47回全国高校選抜大会山口県予選会兼第290回中国高校新人大会山口県予選会</t>
  </si>
  <si>
    <t>B035-GH2_2023_h-301:選手/役員登録はこちら</t>
  </si>
  <si>
    <t>B035-H3_2023_h-301:男子参加選手/役員登録</t>
  </si>
  <si>
    <t>下関市向洋町1丁目12-262</t>
  </si>
  <si>
    <t>000423:令和5年度第47回全国高校選抜大会山口県予選会兼第291回中国高校新人大会山口県予選会</t>
  </si>
  <si>
    <t>B035-GH2_2023_h-302:選手/役員登録はこちら</t>
  </si>
  <si>
    <t>B035-H3_2023_h-302:男子参加選手/役員登録</t>
  </si>
  <si>
    <t>下関市向洋町1丁目12-263</t>
  </si>
  <si>
    <t>000423:令和5年度第47回全国高校選抜大会山口県予選会兼第292回中国高校新人大会山口県予選会</t>
  </si>
  <si>
    <t>B035-GH2_2023_h-303:選手/役員登録はこちら</t>
  </si>
  <si>
    <t>B035-H3_2023_h-303:男子参加選手/役員登録</t>
  </si>
  <si>
    <t>下関市向洋町1丁目12-264</t>
  </si>
  <si>
    <t>000423:令和5年度第47回全国高校選抜大会山口県予選会兼第293回中国高校新人大会山口県予選会</t>
  </si>
  <si>
    <t>B035-GH2_2023_h-304:選手/役員登録はこちら</t>
  </si>
  <si>
    <t>B035-H3_2023_h-304:男子参加選手/役員登録</t>
  </si>
  <si>
    <t>下関市向洋町1丁目12-265</t>
  </si>
  <si>
    <t>000423:令和5年度第47回全国高校選抜大会山口県予選会兼第294回中国高校新人大会山口県予選会</t>
  </si>
  <si>
    <t>B035-GH2_2023_h-305:選手/役員登録はこちら</t>
  </si>
  <si>
    <t>B035-H3_2023_h-305:男子参加選手/役員登録</t>
  </si>
  <si>
    <t>下関市向洋町1丁目12-266</t>
  </si>
  <si>
    <t>000423:令和5年度第47回全国高校選抜大会山口県予選会兼第295回中国高校新人大会山口県予選会</t>
  </si>
  <si>
    <t>B035-GH2_2023_h-306:選手/役員登録はこちら</t>
  </si>
  <si>
    <t>B035-H3_2023_h-306:男子参加選手/役員登録</t>
  </si>
  <si>
    <t>下関市向洋町1丁目12-267</t>
  </si>
  <si>
    <t>000423:令和5年度第47回全国高校選抜大会山口県予選会兼第296回中国高校新人大会山口県予選会</t>
  </si>
  <si>
    <t>B035-GH2_2023_h-307:選手/役員登録はこちら</t>
  </si>
  <si>
    <t>B035-H3_2023_h-307:男子参加選手/役員登録</t>
  </si>
  <si>
    <t>下関市向洋町1丁目12-268</t>
  </si>
  <si>
    <t>000423:令和5年度第47回全国高校選抜大会山口県予選会兼第297回中国高校新人大会山口県予選会</t>
  </si>
  <si>
    <t>B035-GH2_2023_h-308:選手/役員登録はこちら</t>
  </si>
  <si>
    <t>B035-H3_2023_h-308:男子参加選手/役員登録</t>
  </si>
  <si>
    <t>下関市向洋町1丁目12-269</t>
  </si>
  <si>
    <t>000423:令和5年度第47回全国高校選抜大会山口県予選会兼第298回中国高校新人大会山口県予選会</t>
  </si>
  <si>
    <t>B035-GH2_2023_h-309:選手/役員登録はこちら</t>
  </si>
  <si>
    <t>B035-H3_2023_h-309:男子参加選手/役員登録</t>
  </si>
  <si>
    <t>下関市向洋町1丁目12-270</t>
  </si>
  <si>
    <t>000423:令和5年度第47回全国高校選抜大会山口県予選会兼第299回中国高校新人大会山口県予選会</t>
  </si>
  <si>
    <t>B035-GH2_2023_h-310:選手/役員登録はこちら</t>
  </si>
  <si>
    <t>B035-H3_2023_h-310:男子参加選手/役員登録</t>
  </si>
  <si>
    <t>下関市向洋町1丁目12-271</t>
  </si>
  <si>
    <t>000423:令和5年度第47回全国高校選抜大会山口県予選会兼第300回中国高校新人大会山口県予選会</t>
  </si>
  <si>
    <t>B035-GH2_2023_h-311:選手/役員登録はこちら</t>
  </si>
  <si>
    <t>B035-H3_2023_h-311:男子参加選手/役員登録</t>
  </si>
  <si>
    <t>下関市向洋町1丁目12-272</t>
  </si>
  <si>
    <t>000423:令和5年度第47回全国高校選抜大会山口県予選会兼第301回中国高校新人大会山口県予選会</t>
  </si>
  <si>
    <t>B035-GH2_2023_h-312:選手/役員登録はこちら</t>
  </si>
  <si>
    <t>B035-H3_2023_h-312:男子参加選手/役員登録</t>
  </si>
  <si>
    <t>下関市向洋町1丁目12-273</t>
  </si>
  <si>
    <t>000423:令和5年度第47回全国高校選抜大会山口県予選会兼第302回中国高校新人大会山口県予選会</t>
  </si>
  <si>
    <t>B035-GH2_2023_h-313:選手/役員登録はこちら</t>
  </si>
  <si>
    <t>B035-H3_2023_h-313:男子参加選手/役員登録</t>
  </si>
  <si>
    <t>下関市向洋町1丁目12-274</t>
  </si>
  <si>
    <t>000423:令和5年度第47回全国高校選抜大会山口県予選会兼第303回中国高校新人大会山口県予選会</t>
  </si>
  <si>
    <t>B035-GH2_2023_h-314:選手/役員登録はこちら</t>
  </si>
  <si>
    <t>B035-H3_2023_h-314:男子参加選手/役員登録</t>
  </si>
  <si>
    <t>下関市向洋町1丁目12-275</t>
  </si>
  <si>
    <t>000423:令和5年度第47回全国高校選抜大会山口県予選会兼第304回中国高校新人大会山口県予選会</t>
  </si>
  <si>
    <t>B035-GH2_2023_h-315:選手/役員登録はこちら</t>
  </si>
  <si>
    <t>B035-H3_2023_h-315:男子参加選手/役員登録</t>
  </si>
  <si>
    <t>下関市向洋町1丁目12-276</t>
  </si>
  <si>
    <t>000423:令和5年度第47回全国高校選抜大会山口県予選会兼第305回中国高校新人大会山口県予選会</t>
  </si>
  <si>
    <t>B035-GH2_2023_h-316:選手/役員登録はこちら</t>
  </si>
  <si>
    <t>B035-H3_2023_h-316:男子参加選手/役員登録</t>
  </si>
  <si>
    <t>下関市向洋町1丁目12-277</t>
  </si>
  <si>
    <t>000423:令和5年度第47回全国高校選抜大会山口県予選会兼第306回中国高校新人大会山口県予選会</t>
  </si>
  <si>
    <t>B035-GH2_2023_h-317:選手/役員登録はこちら</t>
  </si>
  <si>
    <t>B035-H3_2023_h-317:男子参加選手/役員登録</t>
  </si>
  <si>
    <t>下関市向洋町1丁目12-278</t>
  </si>
  <si>
    <t>000423:令和5年度第47回全国高校選抜大会山口県予選会兼第307回中国高校新人大会山口県予選会</t>
  </si>
  <si>
    <t>B035-GH2_2023_h-318:選手/役員登録はこちら</t>
  </si>
  <si>
    <t>B035-H3_2023_h-318:男子参加選手/役員登録</t>
  </si>
  <si>
    <t>下関市向洋町1丁目12-279</t>
  </si>
  <si>
    <t>000423:令和5年度第47回全国高校選抜大会山口県予選会兼第308回中国高校新人大会山口県予選会</t>
  </si>
  <si>
    <t>B035-GH2_2023_h-319:選手/役員登録はこちら</t>
  </si>
  <si>
    <t>B035-H3_2023_h-319:男子参加選手/役員登録</t>
  </si>
  <si>
    <t>下関市向洋町1丁目12-280</t>
  </si>
  <si>
    <t>000423:令和5年度第47回全国高校選抜大会山口県予選会兼第309回中国高校新人大会山口県予選会</t>
  </si>
  <si>
    <t>B035-GH2_2023_h-320:選手/役員登録はこちら</t>
  </si>
  <si>
    <t>B035-H3_2023_h-320:男子参加選手/役員登録</t>
  </si>
  <si>
    <t>下関市向洋町1丁目12-281</t>
  </si>
  <si>
    <t>000423:令和5年度第47回全国高校選抜大会山口県予選会兼第310回中国高校新人大会山口県予選会</t>
  </si>
  <si>
    <t>B035-GH2_2023_h-321:選手/役員登録はこちら</t>
  </si>
  <si>
    <t>B035-H3_2023_h-321:男子参加選手/役員登録</t>
  </si>
  <si>
    <t>下関市向洋町1丁目12-282</t>
  </si>
  <si>
    <t>000423:令和5年度第47回全国高校選抜大会山口県予選会兼第311回中国高校新人大会山口県予選会</t>
  </si>
  <si>
    <t>B035-GH2_2023_h-322:選手/役員登録はこちら</t>
  </si>
  <si>
    <t>B035-H3_2023_h-322:男子参加選手/役員登録</t>
  </si>
  <si>
    <t>下関市向洋町1丁目12-283</t>
  </si>
  <si>
    <t>000423:令和5年度第47回全国高校選抜大会山口県予選会兼第312回中国高校新人大会山口県予選会</t>
  </si>
  <si>
    <t>B035-GH2_2023_h-323:選手/役員登録はこちら</t>
  </si>
  <si>
    <t>B035-H3_2023_h-323:男子参加選手/役員登録</t>
  </si>
  <si>
    <t>下関市向洋町1丁目12-284</t>
  </si>
  <si>
    <t>000423:令和5年度第47回全国高校選抜大会山口県予選会兼第313回中国高校新人大会山口県予選会</t>
  </si>
  <si>
    <t>B035-GH2_2023_h-324:選手/役員登録はこちら</t>
  </si>
  <si>
    <t>B035-H3_2023_h-324:男子参加選手/役員登録</t>
  </si>
  <si>
    <t>下関市向洋町1丁目12-285</t>
  </si>
  <si>
    <t>000423:令和5年度第47回全国高校選抜大会山口県予選会兼第314回中国高校新人大会山口県予選会</t>
  </si>
  <si>
    <t>B035-GH2_2023_h-325:選手/役員登録はこちら</t>
  </si>
  <si>
    <t>B035-H3_2023_h-325:男子参加選手/役員登録</t>
  </si>
  <si>
    <t>下関市向洋町1丁目12-286</t>
  </si>
  <si>
    <t>000423:令和5年度第47回全国高校選抜大会山口県予選会兼第315回中国高校新人大会山口県予選会</t>
  </si>
  <si>
    <t>B035-GH2_2023_h-326:選手/役員登録はこちら</t>
  </si>
  <si>
    <t>B035-H3_2023_h-326:男子参加選手/役員登録</t>
  </si>
  <si>
    <t>下関市向洋町1丁目12-287</t>
  </si>
  <si>
    <t>000423:令和5年度第47回全国高校選抜大会山口県予選会兼第316回中国高校新人大会山口県予選会</t>
  </si>
  <si>
    <t>B035-GH2_2023_h-327:選手/役員登録はこちら</t>
  </si>
  <si>
    <t>B035-H3_2023_h-327:男子参加選手/役員登録</t>
  </si>
  <si>
    <t>下関市向洋町1丁目12-288</t>
  </si>
  <si>
    <t>000423:令和5年度第47回全国高校選抜大会山口県予選会兼第317回中国高校新人大会山口県予選会</t>
  </si>
  <si>
    <t>B035-GH2_2023_h-328:選手/役員登録はこちら</t>
  </si>
  <si>
    <t>B035-H3_2023_h-328:男子参加選手/役員登録</t>
  </si>
  <si>
    <t>下関市向洋町1丁目12-289</t>
  </si>
  <si>
    <t>000423:令和5年度第47回全国高校選抜大会山口県予選会兼第318回中国高校新人大会山口県予選会</t>
  </si>
  <si>
    <t>B035-GH2_2023_h-329:選手/役員登録はこちら</t>
  </si>
  <si>
    <t>B035-H3_2023_h-329:男子参加選手/役員登録</t>
  </si>
  <si>
    <t>下関市向洋町1丁目12-290</t>
  </si>
  <si>
    <t>000423:令和5年度第47回全国高校選抜大会山口県予選会兼第319回中国高校新人大会山口県予選会</t>
  </si>
  <si>
    <t>B035-GH2_2023_h-330:選手/役員登録はこちら</t>
  </si>
  <si>
    <t>B035-H3_2023_h-330:男子参加選手/役員登録</t>
  </si>
  <si>
    <t>下関市向洋町1丁目12-291</t>
  </si>
  <si>
    <t>000423:令和5年度第47回全国高校選抜大会山口県予選会兼第320回中国高校新人大会山口県予選会</t>
  </si>
  <si>
    <t>B035-GH2_2023_h-331:選手/役員登録はこちら</t>
  </si>
  <si>
    <t>B035-H3_2023_h-331:男子参加選手/役員登録</t>
  </si>
  <si>
    <t>下関市向洋町1丁目12-292</t>
  </si>
  <si>
    <t>000423:令和5年度第47回全国高校選抜大会山口県予選会兼第321回中国高校新人大会山口県予選会</t>
  </si>
  <si>
    <t>B035-GH2_2023_h-332:選手/役員登録はこちら</t>
  </si>
  <si>
    <t>B035-H3_2023_h-332:男子参加選手/役員登録</t>
  </si>
  <si>
    <t>下関市向洋町1丁目12-293</t>
  </si>
  <si>
    <t>000423:令和5年度第47回全国高校選抜大会山口県予選会兼第322回中国高校新人大会山口県予選会</t>
  </si>
  <si>
    <t>B035-GH2_2023_h-333:選手/役員登録はこちら</t>
  </si>
  <si>
    <t>B035-H3_2023_h-333:男子参加選手/役員登録</t>
  </si>
  <si>
    <t>下関市向洋町1丁目12-294</t>
  </si>
  <si>
    <t>000423:令和5年度第47回全国高校選抜大会山口県予選会兼第323回中国高校新人大会山口県予選会</t>
  </si>
  <si>
    <t>B035-GH2_2023_h-334:選手/役員登録はこちら</t>
  </si>
  <si>
    <t>B035-H3_2023_h-334:男子参加選手/役員登録</t>
  </si>
  <si>
    <t>下関市向洋町1丁目12-295</t>
  </si>
  <si>
    <t>000423:令和5年度第47回全国高校選抜大会山口県予選会兼第324回中国高校新人大会山口県予選会</t>
  </si>
  <si>
    <t>B035-GH2_2023_h-335:選手/役員登録はこちら</t>
  </si>
  <si>
    <t>B035-H3_2023_h-335:男子参加選手/役員登録</t>
  </si>
  <si>
    <t>下関市向洋町1丁目12-296</t>
  </si>
  <si>
    <t>000423:令和5年度第47回全国高校選抜大会山口県予選会兼第325回中国高校新人大会山口県予選会</t>
  </si>
  <si>
    <t>B035-GH2_2023_h-336:選手/役員登録はこちら</t>
  </si>
  <si>
    <t>B035-H3_2023_h-336:男子参加選手/役員登録</t>
  </si>
  <si>
    <t>下関市向洋町1丁目12-297</t>
  </si>
  <si>
    <t>000423:令和5年度第47回全国高校選抜大会山口県予選会兼第326回中国高校新人大会山口県予選会</t>
  </si>
  <si>
    <t>B035-GH2_2023_h-337:選手/役員登録はこちら</t>
  </si>
  <si>
    <t>B035-H3_2023_h-337:男子参加選手/役員登録</t>
  </si>
  <si>
    <t>下関市向洋町1丁目12-298</t>
  </si>
  <si>
    <t>000423:令和5年度第47回全国高校選抜大会山口県予選会兼第327回中国高校新人大会山口県予選会</t>
  </si>
  <si>
    <t>B035-GH2_2023_h-338:選手/役員登録はこちら</t>
  </si>
  <si>
    <t>B035-H3_2023_h-338:男子参加選手/役員登録</t>
  </si>
  <si>
    <t>下関市向洋町1丁目12-299</t>
  </si>
  <si>
    <t>000423:令和5年度第47回全国高校選抜大会山口県予選会兼第328回中国高校新人大会山口県予選会</t>
  </si>
  <si>
    <t>B035-GH2_2023_h-339:選手/役員登録はこちら</t>
  </si>
  <si>
    <t>B035-H3_2023_h-339:男子参加選手/役員登録</t>
  </si>
  <si>
    <t>下関市向洋町1丁目12-300</t>
  </si>
  <si>
    <t>000423:令和5年度第47回全国高校選抜大会山口県予選会兼第329回中国高校新人大会山口県予選会</t>
  </si>
  <si>
    <t>B035-GH2_2023_h-340:選手/役員登録はこちら</t>
  </si>
  <si>
    <t>B035-H3_2023_h-340:男子参加選手/役員登録</t>
  </si>
  <si>
    <t>下関市向洋町1丁目12-301</t>
  </si>
  <si>
    <t>000423:令和5年度第47回全国高校選抜大会山口県予選会兼第330回中国高校新人大会山口県予選会</t>
  </si>
  <si>
    <t>B035-GH2_2023_h-341:選手/役員登録はこちら</t>
  </si>
  <si>
    <t>B035-H3_2023_h-341:男子参加選手/役員登録</t>
  </si>
  <si>
    <t>下関市向洋町1丁目12-302</t>
  </si>
  <si>
    <t>000423:令和5年度第47回全国高校選抜大会山口県予選会兼第331回中国高校新人大会山口県予選会</t>
  </si>
  <si>
    <t>B035-GH2_2023_h-342:選手/役員登録はこちら</t>
  </si>
  <si>
    <t>B035-H3_2023_h-342:男子参加選手/役員登録</t>
  </si>
  <si>
    <t>下関市向洋町1丁目12-303</t>
  </si>
  <si>
    <t>000423:令和5年度第47回全国高校選抜大会山口県予選会兼第332回中国高校新人大会山口県予選会</t>
  </si>
  <si>
    <t>B035-GH2_2023_h-343:選手/役員登録はこちら</t>
  </si>
  <si>
    <t>B035-H3_2023_h-343:男子参加選手/役員登録</t>
  </si>
  <si>
    <t>下関市向洋町1丁目12-304</t>
  </si>
  <si>
    <t>000423:令和5年度第47回全国高校選抜大会山口県予選会兼第333回中国高校新人大会山口県予選会</t>
  </si>
  <si>
    <t>B035-GH2_2023_h-344:選手/役員登録はこちら</t>
  </si>
  <si>
    <t>B035-H3_2023_h-344:男子参加選手/役員登録</t>
  </si>
  <si>
    <t>下関市向洋町1丁目12-305</t>
  </si>
  <si>
    <t>000423:令和5年度第47回全国高校選抜大会山口県予選会兼第334回中国高校新人大会山口県予選会</t>
  </si>
  <si>
    <t>B035-GH2_2023_h-345:選手/役員登録はこちら</t>
  </si>
  <si>
    <t>B035-H3_2023_h-345:男子参加選手/役員登録</t>
  </si>
  <si>
    <t>下関市向洋町1丁目12-306</t>
  </si>
  <si>
    <t>000423:令和5年度第47回全国高校選抜大会山口県予選会兼第335回中国高校新人大会山口県予選会</t>
  </si>
  <si>
    <t>B035-GH2_2023_h-346:選手/役員登録はこちら</t>
  </si>
  <si>
    <t>B035-H3_2023_h-346:男子参加選手/役員登録</t>
  </si>
  <si>
    <t>下関市向洋町1丁目12-307</t>
  </si>
  <si>
    <t>000423:令和5年度第47回全国高校選抜大会山口県予選会兼第336回中国高校新人大会山口県予選会</t>
  </si>
  <si>
    <t>B035-GH2_2023_h-347:選手/役員登録はこちら</t>
  </si>
  <si>
    <t>B035-H3_2023_h-347:男子参加選手/役員登録</t>
  </si>
  <si>
    <t>下関市向洋町1丁目12-308</t>
  </si>
  <si>
    <t>000423:令和5年度第47回全国高校選抜大会山口県予選会兼第337回中国高校新人大会山口県予選会</t>
  </si>
  <si>
    <t>B035-GH2_2023_h-348:選手/役員登録はこちら</t>
  </si>
  <si>
    <t>B035-H3_2023_h-348:男子参加選手/役員登録</t>
  </si>
  <si>
    <t>下関市向洋町1丁目12-309</t>
  </si>
  <si>
    <t>000423:令和5年度第47回全国高校選抜大会山口県予選会兼第338回中国高校新人大会山口県予選会</t>
  </si>
  <si>
    <t>B035-GH2_2023_h-349:選手/役員登録はこちら</t>
  </si>
  <si>
    <t>B035-H3_2023_h-349:男子参加選手/役員登録</t>
  </si>
  <si>
    <t>下関市向洋町1丁目12-310</t>
  </si>
  <si>
    <t>000423:令和5年度第47回全国高校選抜大会山口県予選会兼第339回中国高校新人大会山口県予選会</t>
  </si>
  <si>
    <t>B035-GH2_2023_h-350:選手/役員登録はこちら</t>
  </si>
  <si>
    <t>B035-H3_2023_h-350:男子参加選手/役員登録</t>
  </si>
  <si>
    <t>下関市向洋町1丁目12-311</t>
  </si>
  <si>
    <t>000423:令和5年度第47回全国高校選抜大会山口県予選会兼第340回中国高校新人大会山口県予選会</t>
  </si>
  <si>
    <t>B035-GH2_2023_h-351:選手/役員登録はこちら</t>
  </si>
  <si>
    <t>B035-H3_2023_h-351:男子参加選手/役員登録</t>
  </si>
  <si>
    <t>下関市向洋町1丁目12-312</t>
  </si>
  <si>
    <t>000423:令和5年度第47回全国高校選抜大会山口県予選会兼第341回中国高校新人大会山口県予選会</t>
  </si>
  <si>
    <t>B035-GH2_2023_h-352:選手/役員登録はこちら</t>
  </si>
  <si>
    <t>B035-H3_2023_h-352:男子参加選手/役員登録</t>
  </si>
  <si>
    <t>下関市向洋町1丁目12-313</t>
  </si>
  <si>
    <t>000423:令和5年度第47回全国高校選抜大会山口県予選会兼第342回中国高校新人大会山口県予選会</t>
  </si>
  <si>
    <t>B035-GH2_2023_h-353:選手/役員登録はこちら</t>
  </si>
  <si>
    <t>B035-H3_2023_h-353:男子参加選手/役員登録</t>
  </si>
  <si>
    <t>下関市向洋町1丁目12-314</t>
  </si>
  <si>
    <t>000423:令和5年度第47回全国高校選抜大会山口県予選会兼第343回中国高校新人大会山口県予選会</t>
  </si>
  <si>
    <t>B035-GH2_2023_h-354:選手/役員登録はこちら</t>
  </si>
  <si>
    <t>B035-H3_2023_h-354:男子参加選手/役員登録</t>
  </si>
  <si>
    <t>下関市向洋町1丁目12-315</t>
  </si>
  <si>
    <t>000423:令和5年度第47回全国高校選抜大会山口県予選会兼第344回中国高校新人大会山口県予選会</t>
  </si>
  <si>
    <t>B035-GH2_2023_h-355:選手/役員登録はこちら</t>
  </si>
  <si>
    <t>B035-H3_2023_h-355:男子参加選手/役員登録</t>
  </si>
  <si>
    <t>下関市向洋町1丁目12-316</t>
  </si>
  <si>
    <t>000423:令和5年度第47回全国高校選抜大会山口県予選会兼第345回中国高校新人大会山口県予選会</t>
  </si>
  <si>
    <t>B035-GH2_2023_h-356:選手/役員登録はこちら</t>
  </si>
  <si>
    <t>B035-H3_2023_h-356:男子参加選手/役員登録</t>
  </si>
  <si>
    <t>下関市向洋町1丁目12-317</t>
  </si>
  <si>
    <t>000423:令和5年度第47回全国高校選抜大会山口県予選会兼第346回中国高校新人大会山口県予選会</t>
  </si>
  <si>
    <t>B035-GH2_2023_h-357:選手/役員登録はこちら</t>
  </si>
  <si>
    <t>B035-H3_2023_h-357:男子参加選手/役員登録</t>
  </si>
  <si>
    <t>下関市向洋町1丁目12-318</t>
  </si>
  <si>
    <t>000423:令和5年度第47回全国高校選抜大会山口県予選会兼第347回中国高校新人大会山口県予選会</t>
  </si>
  <si>
    <t>B035-GH2_2023_h-358:選手/役員登録はこちら</t>
  </si>
  <si>
    <t>B035-H3_2023_h-358:男子参加選手/役員登録</t>
  </si>
  <si>
    <t>下関市向洋町1丁目12-319</t>
  </si>
  <si>
    <t>000423:令和5年度第47回全国高校選抜大会山口県予選会兼第348回中国高校新人大会山口県予選会</t>
  </si>
  <si>
    <t>B035-GH2_2023_h-359:選手/役員登録はこちら</t>
  </si>
  <si>
    <t>B035-H3_2023_h-359:男子参加選手/役員登録</t>
  </si>
  <si>
    <t>下関市向洋町1丁目12-320</t>
  </si>
  <si>
    <t>000423:令和5年度第47回全国高校選抜大会山口県予選会兼第349回中国高校新人大会山口県予選会</t>
  </si>
  <si>
    <t>B035-GH2_2023_h-360:選手/役員登録はこちら</t>
  </si>
  <si>
    <t>B035-H3_2023_h-360:男子参加選手/役員登録</t>
  </si>
  <si>
    <t>下関市向洋町1丁目12-321</t>
  </si>
  <si>
    <t>000423:令和5年度第47回全国高校選抜大会山口県予選会兼第350回中国高校新人大会山口県予選会</t>
  </si>
  <si>
    <t>B035-GH2_2023_h-361:選手/役員登録はこちら</t>
  </si>
  <si>
    <t>B035-H3_2023_h-361:男子参加選手/役員登録</t>
  </si>
  <si>
    <t>下関市向洋町1丁目12-322</t>
  </si>
  <si>
    <t>000423:令和5年度第47回全国高校選抜大会山口県予選会兼第351回中国高校新人大会山口県予選会</t>
  </si>
  <si>
    <t>B035-GH2_2023_h-362:選手/役員登録はこちら</t>
  </si>
  <si>
    <t>B035-H3_2023_h-362:男子参加選手/役員登録</t>
  </si>
  <si>
    <t>下関市向洋町1丁目12-323</t>
  </si>
  <si>
    <t>000423:令和5年度第47回全国高校選抜大会山口県予選会兼第352回中国高校新人大会山口県予選会</t>
  </si>
  <si>
    <t>B035-GH2_2023_h-363:選手/役員登録はこちら</t>
  </si>
  <si>
    <t>B035-H3_2023_h-363:男子参加選手/役員登録</t>
  </si>
  <si>
    <t>下関市向洋町1丁目12-324</t>
  </si>
  <si>
    <t>000423:令和5年度第47回全国高校選抜大会山口県予選会兼第353回中国高校新人大会山口県予選会</t>
  </si>
  <si>
    <t>B035-GH2_2023_h-364:選手/役員登録はこちら</t>
  </si>
  <si>
    <t>B035-H3_2023_h-364:男子参加選手/役員登録</t>
  </si>
  <si>
    <t>下関市向洋町1丁目12-325</t>
  </si>
  <si>
    <t>000423:令和5年度第47回全国高校選抜大会山口県予選会兼第354回中国高校新人大会山口県予選会</t>
  </si>
  <si>
    <t>B035-GH2_2023_h-365:選手/役員登録はこちら</t>
  </si>
  <si>
    <t>B035-H3_2023_h-365:男子参加選手/役員登録</t>
  </si>
  <si>
    <t>下関市向洋町1丁目12-326</t>
  </si>
  <si>
    <t>000423:令和5年度第47回全国高校選抜大会山口県予選会兼第355回中国高校新人大会山口県予選会</t>
  </si>
  <si>
    <t>B035-GH2_2023_h-366:選手/役員登録はこちら</t>
  </si>
  <si>
    <t>B035-H3_2023_h-366:男子参加選手/役員登録</t>
  </si>
  <si>
    <t>下関市向洋町1丁目12-327</t>
  </si>
  <si>
    <t>000423:令和5年度第47回全国高校選抜大会山口県予選会兼第356回中国高校新人大会山口県予選会</t>
  </si>
  <si>
    <t>B035-GH2_2023_h-367:選手/役員登録はこちら</t>
  </si>
  <si>
    <t>B035-H3_2023_h-367:男子参加選手/役員登録</t>
  </si>
  <si>
    <t>下関市向洋町1丁目12-328</t>
  </si>
  <si>
    <t>000423:令和5年度第47回全国高校選抜大会山口県予選会兼第357回中国高校新人大会山口県予選会</t>
  </si>
  <si>
    <t>B035-GH2_2023_h-368:選手/役員登録はこちら</t>
  </si>
  <si>
    <t>B035-H3_2023_h-368:男子参加選手/役員登録</t>
  </si>
  <si>
    <t>下関市向洋町1丁目12-329</t>
  </si>
  <si>
    <t>000423:令和5年度第47回全国高校選抜大会山口県予選会兼第358回中国高校新人大会山口県予選会</t>
  </si>
  <si>
    <t>B035-GH2_2023_h-369:選手/役員登録はこちら</t>
  </si>
  <si>
    <t>B035-H3_2023_h-369:男子参加選手/役員登録</t>
  </si>
  <si>
    <t>下関市向洋町1丁目12-330</t>
  </si>
  <si>
    <t>000423:令和5年度第47回全国高校選抜大会山口県予選会兼第359回中国高校新人大会山口県予選会</t>
  </si>
  <si>
    <t>B035-GH2_2023_h-370:選手/役員登録はこちら</t>
  </si>
  <si>
    <t>B035-H3_2023_h-370:男子参加選手/役員登録</t>
  </si>
  <si>
    <t>下関市向洋町1丁目12-331</t>
  </si>
  <si>
    <t>000423:令和5年度第47回全国高校選抜大会山口県予選会兼第360回中国高校新人大会山口県予選会</t>
  </si>
  <si>
    <t>B035-GH2_2023_h-371:選手/役員登録はこちら</t>
  </si>
  <si>
    <t>B035-H3_2023_h-371:男子参加選手/役員登録</t>
  </si>
  <si>
    <t>下関市向洋町1丁目12-332</t>
  </si>
  <si>
    <t>000423:令和5年度第47回全国高校選抜大会山口県予選会兼第361回中国高校新人大会山口県予選会</t>
  </si>
  <si>
    <t>B035-GH2_2023_h-372:選手/役員登録はこちら</t>
  </si>
  <si>
    <t>B035-H3_2023_h-372:男子参加選手/役員登録</t>
  </si>
  <si>
    <t>下関市向洋町1丁目12-333</t>
  </si>
  <si>
    <t>000423:令和5年度第47回全国高校選抜大会山口県予選会兼第362回中国高校新人大会山口県予選会</t>
  </si>
  <si>
    <t>B035-GH2_2023_h-373:選手/役員登録はこちら</t>
  </si>
  <si>
    <t>B035-H3_2023_h-373:男子参加選手/役員登録</t>
  </si>
  <si>
    <t>下関市向洋町1丁目12-334</t>
  </si>
  <si>
    <t>000423:令和5年度第47回全国高校選抜大会山口県予選会兼第363回中国高校新人大会山口県予選会</t>
  </si>
  <si>
    <t>B035-GH2_2023_h-374:選手/役員登録はこちら</t>
  </si>
  <si>
    <t>B035-H3_2023_h-374:男子参加選手/役員登録</t>
  </si>
  <si>
    <t>下関市向洋町1丁目12-335</t>
  </si>
  <si>
    <t>000423:令和5年度第47回全国高校選抜大会山口県予選会兼第364回中国高校新人大会山口県予選会</t>
  </si>
  <si>
    <t>B035-GH2_2023_h-375:選手/役員登録はこちら</t>
  </si>
  <si>
    <t>B035-H3_2023_h-375:男子参加選手/役員登録</t>
  </si>
  <si>
    <t>下関市向洋町1丁目12-336</t>
  </si>
  <si>
    <t>000423:令和5年度第47回全国高校選抜大会山口県予選会兼第365回中国高校新人大会山口県予選会</t>
  </si>
  <si>
    <t>B035-GH2_2023_h-376:選手/役員登録はこちら</t>
  </si>
  <si>
    <t>B035-H3_2023_h-376:男子参加選手/役員登録</t>
  </si>
  <si>
    <t>下関市向洋町1丁目12-337</t>
  </si>
  <si>
    <t>000423:令和5年度第47回全国高校選抜大会山口県予選会兼第366回中国高校新人大会山口県予選会</t>
  </si>
  <si>
    <t>B035-GH2_2023_h-377:選手/役員登録はこちら</t>
  </si>
  <si>
    <t>B035-H3_2023_h-377:男子参加選手/役員登録</t>
  </si>
  <si>
    <t>下関市向洋町1丁目12-338</t>
  </si>
  <si>
    <t>000423:令和5年度第47回全国高校選抜大会山口県予選会兼第367回中国高校新人大会山口県予選会</t>
  </si>
  <si>
    <t>B035-GH2_2023_h-378:選手/役員登録はこちら</t>
  </si>
  <si>
    <t>B035-H3_2023_h-378:男子参加選手/役員登録</t>
  </si>
  <si>
    <t>下関市向洋町1丁目12-339</t>
  </si>
  <si>
    <t>000423:令和5年度第47回全国高校選抜大会山口県予選会兼第368回中国高校新人大会山口県予選会</t>
  </si>
  <si>
    <t>B035-GH2_2023_h-379:選手/役員登録はこちら</t>
  </si>
  <si>
    <t>B035-H3_2023_h-379:男子参加選手/役員登録</t>
  </si>
  <si>
    <t>下関市向洋町1丁目12-340</t>
  </si>
  <si>
    <t>000423:令和5年度第47回全国高校選抜大会山口県予選会兼第369回中国高校新人大会山口県予選会</t>
  </si>
  <si>
    <t>B035-GH2_2023_h-380:選手/役員登録はこちら</t>
  </si>
  <si>
    <t>B035-H3_2023_h-380:男子参加選手/役員登録</t>
  </si>
  <si>
    <t>下関市向洋町1丁目12-341</t>
  </si>
  <si>
    <t>000423:令和5年度第47回全国高校選抜大会山口県予選会兼第370回中国高校新人大会山口県予選会</t>
  </si>
  <si>
    <t>B035-GH2_2023_h-381:選手/役員登録はこちら</t>
  </si>
  <si>
    <t>B035-H3_2023_h-381:男子参加選手/役員登録</t>
  </si>
  <si>
    <t>下関市向洋町1丁目12-342</t>
  </si>
  <si>
    <t>000423:令和5年度第47回全国高校選抜大会山口県予選会兼第371回中国高校新人大会山口県予選会</t>
  </si>
  <si>
    <t>B035-GH2_2023_h-382:選手/役員登録はこちら</t>
  </si>
  <si>
    <t>B035-H3_2023_h-382:男子参加選手/役員登録</t>
  </si>
  <si>
    <t>下関市向洋町1丁目12-343</t>
  </si>
  <si>
    <t>000423:令和5年度第47回全国高校選抜大会山口県予選会兼第372回中国高校新人大会山口県予選会</t>
  </si>
  <si>
    <t>B035-GH2_2023_h-383:選手/役員登録はこちら</t>
  </si>
  <si>
    <t>B035-H3_2023_h-383:男子参加選手/役員登録</t>
  </si>
  <si>
    <t>下関市向洋町1丁目12-344</t>
  </si>
  <si>
    <t>000423:令和5年度第47回全国高校選抜大会山口県予選会兼第373回中国高校新人大会山口県予選会</t>
  </si>
  <si>
    <t>B035-GH2_2023_h-384:選手/役員登録はこちら</t>
  </si>
  <si>
    <t>B035-H3_2023_h-384:男子参加選手/役員登録</t>
  </si>
  <si>
    <t>下関市向洋町1丁目12-345</t>
  </si>
  <si>
    <t>000423:令和5年度第47回全国高校選抜大会山口県予選会兼第374回中国高校新人大会山口県予選会</t>
  </si>
  <si>
    <t>B035-GH2_2023_h-385:選手/役員登録はこちら</t>
  </si>
  <si>
    <t>B035-H3_2023_h-385:男子参加選手/役員登録</t>
  </si>
  <si>
    <t>下関市向洋町1丁目12-346</t>
  </si>
  <si>
    <t>000423:令和5年度第47回全国高校選抜大会山口県予選会兼第375回中国高校新人大会山口県予選会</t>
  </si>
  <si>
    <t>B035-GH2_2023_h-386:選手/役員登録はこちら</t>
  </si>
  <si>
    <t>B035-H3_2023_h-386:男子参加選手/役員登録</t>
  </si>
  <si>
    <t>下関市向洋町1丁目12-347</t>
  </si>
  <si>
    <t>000423:令和5年度第47回全国高校選抜大会山口県予選会兼第376回中国高校新人大会山口県予選会</t>
  </si>
  <si>
    <t>B035-GH2_2023_h-387:選手/役員登録はこちら</t>
  </si>
  <si>
    <t>B035-H3_2023_h-387:男子参加選手/役員登録</t>
  </si>
  <si>
    <t>下関市向洋町1丁目12-348</t>
  </si>
  <si>
    <t>000423:令和5年度第47回全国高校選抜大会山口県予選会兼第377回中国高校新人大会山口県予選会</t>
  </si>
  <si>
    <t>B035-GH2_2023_h-388:選手/役員登録はこちら</t>
  </si>
  <si>
    <t>B035-H3_2023_h-388:男子参加選手/役員登録</t>
  </si>
  <si>
    <t>下関市向洋町1丁目12-349</t>
  </si>
  <si>
    <t>000423:令和5年度第47回全国高校選抜大会山口県予選会兼第378回中国高校新人大会山口県予選会</t>
  </si>
  <si>
    <t>B035-GH2_2023_h-389:選手/役員登録はこちら</t>
  </si>
  <si>
    <t>B035-H3_2023_h-389:男子参加選手/役員登録</t>
  </si>
  <si>
    <t>下関市向洋町1丁目12-350</t>
  </si>
  <si>
    <t>000423:令和5年度第47回全国高校選抜大会山口県予選会兼第379回中国高校新人大会山口県予選会</t>
  </si>
  <si>
    <t>B035-GH2_2023_h-390:選手/役員登録はこちら</t>
  </si>
  <si>
    <t>B035-H3_2023_h-390:男子参加選手/役員登録</t>
  </si>
  <si>
    <t>下関市向洋町1丁目12-351</t>
  </si>
  <si>
    <t>000423:令和5年度第47回全国高校選抜大会山口県予選会兼第380回中国高校新人大会山口県予選会</t>
  </si>
  <si>
    <t>B035-GH2_2023_h-391:選手/役員登録はこちら</t>
  </si>
  <si>
    <t>B035-H3_2023_h-391:男子参加選手/役員登録</t>
  </si>
  <si>
    <t>下関市向洋町1丁目12-352</t>
  </si>
  <si>
    <t>000423:令和5年度第47回全国高校選抜大会山口県予選会兼第381回中国高校新人大会山口県予選会</t>
  </si>
  <si>
    <t>B035-GH2_2023_h-392:選手/役員登録はこちら</t>
  </si>
  <si>
    <t>B035-H3_2023_h-392:男子参加選手/役員登録</t>
  </si>
  <si>
    <t>下関市向洋町1丁目12-353</t>
  </si>
  <si>
    <t>000423:令和5年度第47回全国高校選抜大会山口県予選会兼第382回中国高校新人大会山口県予選会</t>
  </si>
  <si>
    <t>B035-GH2_2023_h-393:選手/役員登録はこちら</t>
  </si>
  <si>
    <t>B035-H3_2023_h-393:男子参加選手/役員登録</t>
  </si>
  <si>
    <t>下関市向洋町1丁目12-354</t>
  </si>
  <si>
    <t>000423:令和5年度第47回全国高校選抜大会山口県予選会兼第383回中国高校新人大会山口県予選会</t>
  </si>
  <si>
    <t>B035-GH2_2023_h-394:選手/役員登録はこちら</t>
  </si>
  <si>
    <t>B035-H3_2023_h-394:男子参加選手/役員登録</t>
  </si>
  <si>
    <t>下関市向洋町1丁目12-355</t>
  </si>
  <si>
    <t>000423:令和5年度第47回全国高校選抜大会山口県予選会兼第384回中国高校新人大会山口県予選会</t>
  </si>
  <si>
    <t>B035-GH2_2023_h-395:選手/役員登録はこちら</t>
  </si>
  <si>
    <t>B035-H3_2023_h-395:男子参加選手/役員登録</t>
  </si>
  <si>
    <t>下関市向洋町1丁目12-356</t>
  </si>
  <si>
    <t>000423:令和5年度第47回全国高校選抜大会山口県予選会兼第385回中国高校新人大会山口県予選会</t>
  </si>
  <si>
    <t>B035-GH2_2023_h-396:選手/役員登録はこちら</t>
  </si>
  <si>
    <t>B035-H3_2023_h-396:男子参加選手/役員登録</t>
  </si>
  <si>
    <t>下関市向洋町1丁目12-357</t>
  </si>
  <si>
    <t>000423:令和5年度第47回全国高校選抜大会山口県予選会兼第386回中国高校新人大会山口県予選会</t>
  </si>
  <si>
    <t>B035-GH2_2023_h-397:選手/役員登録はこちら</t>
  </si>
  <si>
    <t>B035-H3_2023_h-397:男子参加選手/役員登録</t>
  </si>
  <si>
    <t>下関市向洋町1丁目12-358</t>
  </si>
  <si>
    <t>000423:令和5年度第47回全国高校選抜大会山口県予選会兼第387回中国高校新人大会山口県予選会</t>
  </si>
  <si>
    <t>B035-GH2_2023_h-398:選手/役員登録はこちら</t>
  </si>
  <si>
    <t>B035-H3_2023_h-398:男子参加選手/役員登録</t>
  </si>
  <si>
    <t>下関市向洋町1丁目12-359</t>
  </si>
  <si>
    <t>000423:令和5年度第47回全国高校選抜大会山口県予選会兼第388回中国高校新人大会山口県予選会</t>
  </si>
  <si>
    <t>B035-GH2_2023_h-399:選手/役員登録はこちら</t>
  </si>
  <si>
    <t>B035-H3_2023_h-399:男子参加選手/役員登録</t>
  </si>
  <si>
    <t>下関市向洋町1丁目12-360</t>
  </si>
  <si>
    <t>000423:令和5年度第47回全国高校選抜大会山口県予選会兼第389回中国高校新人大会山口県予選会</t>
  </si>
  <si>
    <t>B035-GH2_2023_h-400:選手/役員登録はこちら</t>
  </si>
  <si>
    <t>B035-H3_2023_h-400:男子参加選手/役員登録</t>
  </si>
  <si>
    <t>下関市向洋町1丁目12-361</t>
  </si>
  <si>
    <t>000423:令和5年度第47回全国高校選抜大会山口県予選会兼第390回中国高校新人大会山口県予選会</t>
  </si>
  <si>
    <t>B035-GH2_2023_h-401:選手/役員登録はこちら</t>
  </si>
  <si>
    <t>B035-H3_2023_h-401:男子参加選手/役員登録</t>
  </si>
  <si>
    <t>下関市向洋町1丁目12-362</t>
  </si>
  <si>
    <t>000423:令和5年度第47回全国高校選抜大会山口県予選会兼第391回中国高校新人大会山口県予選会</t>
  </si>
  <si>
    <t>B035-GH2_2023_h-402:選手/役員登録はこちら</t>
  </si>
  <si>
    <t>B035-H3_2023_h-402:男子参加選手/役員登録</t>
  </si>
  <si>
    <t>下関市向洋町1丁目12-363</t>
  </si>
  <si>
    <t>000423:令和5年度第47回全国高校選抜大会山口県予選会兼第392回中国高校新人大会山口県予選会</t>
  </si>
  <si>
    <t>B035-GH2_2023_h-403:選手/役員登録はこちら</t>
  </si>
  <si>
    <t>B035-H3_2023_h-403:男子参加選手/役員登録</t>
  </si>
  <si>
    <t>下関市向洋町1丁目12-364</t>
  </si>
  <si>
    <t>000423:令和5年度第47回全国高校選抜大会山口県予選会兼第393回中国高校新人大会山口県予選会</t>
  </si>
  <si>
    <t>B035-GH2_2023_h-404:選手/役員登録はこちら</t>
  </si>
  <si>
    <t>B035-H3_2023_h-404:男子参加選手/役員登録</t>
  </si>
  <si>
    <t>下関市向洋町1丁目12-365</t>
  </si>
  <si>
    <t>000423:令和5年度第47回全国高校選抜大会山口県予選会兼第394回中国高校新人大会山口県予選会</t>
  </si>
  <si>
    <t>B035-GH2_2023_h-405:選手/役員登録はこちら</t>
  </si>
  <si>
    <t>B035-H3_2023_h-405:男子参加選手/役員登録</t>
  </si>
  <si>
    <t>下関市向洋町1丁目12-366</t>
  </si>
  <si>
    <t>000423:令和5年度第47回全国高校選抜大会山口県予選会兼第395回中国高校新人大会山口県予選会</t>
  </si>
  <si>
    <t>B035-GH2_2023_h-406:選手/役員登録はこちら</t>
  </si>
  <si>
    <t>B035-H3_2023_h-406:男子参加選手/役員登録</t>
  </si>
  <si>
    <t>下関市向洋町1丁目12-367</t>
  </si>
  <si>
    <t>000423:令和5年度第47回全国高校選抜大会山口県予選会兼第396回中国高校新人大会山口県予選会</t>
  </si>
  <si>
    <t>B035-GH2_2023_h-407:選手/役員登録はこちら</t>
  </si>
  <si>
    <t>B035-H3_2023_h-407:男子参加選手/役員登録</t>
  </si>
  <si>
    <t>下関市向洋町1丁目12-368</t>
  </si>
  <si>
    <t>000423:令和5年度第47回全国高校選抜大会山口県予選会兼第397回中国高校新人大会山口県予選会</t>
  </si>
  <si>
    <t>B035-GH2_2023_h-408:選手/役員登録はこちら</t>
  </si>
  <si>
    <t>B035-H3_2023_h-408:男子参加選手/役員登録</t>
  </si>
  <si>
    <t>下関市向洋町1丁目12-369</t>
  </si>
  <si>
    <t>000423:令和5年度第47回全国高校選抜大会山口県予選会兼第398回中国高校新人大会山口県予選会</t>
  </si>
  <si>
    <t>B035-GH2_2023_h-409:選手/役員登録はこちら</t>
  </si>
  <si>
    <t>B035-H3_2023_h-409:男子参加選手/役員登録</t>
  </si>
  <si>
    <t>下関市向洋町1丁目12-370</t>
  </si>
  <si>
    <t>000423:令和5年度第47回全国高校選抜大会山口県予選会兼第399回中国高校新人大会山口県予選会</t>
  </si>
  <si>
    <t>B035-GH2_2023_h-410:選手/役員登録はこちら</t>
  </si>
  <si>
    <t>B035-H3_2023_h-410:男子参加選手/役員登録</t>
  </si>
  <si>
    <t>下関市向洋町1丁目12-371</t>
  </si>
  <si>
    <t>000423:令和5年度第47回全国高校選抜大会山口県予選会兼第400回中国高校新人大会山口県予選会</t>
  </si>
  <si>
    <t>B035-GH2_2023_h-411:選手/役員登録はこちら</t>
  </si>
  <si>
    <t>B035-H3_2023_h-411:男子参加選手/役員登録</t>
  </si>
  <si>
    <t>下関市向洋町1丁目12-372</t>
  </si>
  <si>
    <t>000423:令和5年度第47回全国高校選抜大会山口県予選会兼第401回中国高校新人大会山口県予選会</t>
  </si>
  <si>
    <t>B035-GH2_2023_h-412:選手/役員登録はこちら</t>
  </si>
  <si>
    <t>B035-H3_2023_h-412:男子参加選手/役員登録</t>
  </si>
  <si>
    <t>下関市向洋町1丁目12-373</t>
  </si>
  <si>
    <t>000423:令和5年度第47回全国高校選抜大会山口県予選会兼第402回中国高校新人大会山口県予選会</t>
  </si>
  <si>
    <t>B035-GH2_2023_h-413:選手/役員登録はこちら</t>
  </si>
  <si>
    <t>B035-H3_2023_h-413:男子参加選手/役員登録</t>
  </si>
  <si>
    <t>下関市向洋町1丁目12-374</t>
  </si>
  <si>
    <t>000423:令和5年度第47回全国高校選抜大会山口県予選会兼第403回中国高校新人大会山口県予選会</t>
  </si>
  <si>
    <t>B035-GH2_2023_h-414:選手/役員登録はこちら</t>
  </si>
  <si>
    <t>B035-H3_2023_h-414:男子参加選手/役員登録</t>
  </si>
  <si>
    <t>下関市向洋町1丁目12-375</t>
  </si>
  <si>
    <t>000423:令和5年度第47回全国高校選抜大会山口県予選会兼第404回中国高校新人大会山口県予選会</t>
  </si>
  <si>
    <t>B035-GH2_2023_h-415:選手/役員登録はこちら</t>
  </si>
  <si>
    <t>B035-H3_2023_h-415:男子参加選手/役員登録</t>
  </si>
  <si>
    <t>下関市向洋町1丁目12-376</t>
  </si>
  <si>
    <t>000423:令和5年度第47回全国高校選抜大会山口県予選会兼第405回中国高校新人大会山口県予選会</t>
  </si>
  <si>
    <t>B035-GH2_2023_h-416:選手/役員登録はこちら</t>
  </si>
  <si>
    <t>B035-H3_2023_h-416:男子参加選手/役員登録</t>
  </si>
  <si>
    <t>下関市向洋町1丁目12-377</t>
  </si>
  <si>
    <t>000423:令和5年度第47回全国高校選抜大会山口県予選会兼第406回中国高校新人大会山口県予選会</t>
  </si>
  <si>
    <t>B035-GH2_2023_h-417:選手/役員登録はこちら</t>
  </si>
  <si>
    <t>B035-H3_2023_h-417:男子参加選手/役員登録</t>
  </si>
  <si>
    <t>下関市向洋町1丁目12-378</t>
  </si>
  <si>
    <t>000423:令和5年度第47回全国高校選抜大会山口県予選会兼第407回中国高校新人大会山口県予選会</t>
  </si>
  <si>
    <t>B035-GH2_2023_h-418:選手/役員登録はこちら</t>
  </si>
  <si>
    <t>B035-H3_2023_h-418:男子参加選手/役員登録</t>
  </si>
  <si>
    <t>下関市向洋町1丁目12-379</t>
  </si>
  <si>
    <t>000423:令和5年度第47回全国高校選抜大会山口県予選会兼第408回中国高校新人大会山口県予選会</t>
  </si>
  <si>
    <t>B035-GH2_2023_h-419:選手/役員登録はこちら</t>
  </si>
  <si>
    <t>B035-H3_2023_h-419:男子参加選手/役員登録</t>
  </si>
  <si>
    <t>下関市向洋町1丁目12-380</t>
  </si>
  <si>
    <t>000423:令和5年度第47回全国高校選抜大会山口県予選会兼第409回中国高校新人大会山口県予選会</t>
  </si>
  <si>
    <t>B035-GH2_2023_h-420:選手/役員登録はこちら</t>
  </si>
  <si>
    <t>B035-H3_2023_h-420:男子参加選手/役員登録</t>
  </si>
  <si>
    <t>下関市向洋町1丁目12-381</t>
  </si>
  <si>
    <t>000423:令和5年度第47回全国高校選抜大会山口県予選会兼第410回中国高校新人大会山口県予選会</t>
  </si>
  <si>
    <t>B035-GH2_2023_h-421:選手/役員登録はこちら</t>
  </si>
  <si>
    <t>B035-H3_2023_h-421:男子参加選手/役員登録</t>
  </si>
  <si>
    <t>下関市向洋町1丁目12-382</t>
  </si>
  <si>
    <t>000423:令和5年度第47回全国高校選抜大会山口県予選会兼第411回中国高校新人大会山口県予選会</t>
  </si>
  <si>
    <t>B035-GH2_2023_h-422:選手/役員登録はこちら</t>
  </si>
  <si>
    <t>B035-H3_2023_h-422:男子参加選手/役員登録</t>
  </si>
  <si>
    <t>下関市向洋町1丁目12-383</t>
  </si>
  <si>
    <t>000423:令和5年度第47回全国高校選抜大会山口県予選会兼第412回中国高校新人大会山口県予選会</t>
  </si>
  <si>
    <t>B035-GH2_2023_h-423:選手/役員登録はこちら</t>
  </si>
  <si>
    <t>B035-H3_2023_h-423:男子参加選手/役員登録</t>
  </si>
  <si>
    <t>下関市向洋町1丁目12-384</t>
  </si>
  <si>
    <t>000423:令和5年度第47回全国高校選抜大会山口県予選会兼第413回中国高校新人大会山口県予選会</t>
  </si>
  <si>
    <t>B035-GH2_2023_h-424:選手/役員登録はこちら</t>
  </si>
  <si>
    <t>B035-H3_2023_h-424:男子参加選手/役員登録</t>
  </si>
  <si>
    <t>下関市向洋町1丁目12-385</t>
  </si>
  <si>
    <t>000423:令和5年度第47回全国高校選抜大会山口県予選会兼第414回中国高校新人大会山口県予選会</t>
  </si>
  <si>
    <t>B035-GH2_2023_h-425:選手/役員登録はこちら</t>
  </si>
  <si>
    <t>B035-H3_2023_h-425:男子参加選手/役員登録</t>
  </si>
  <si>
    <t>下関市向洋町1丁目12-386</t>
  </si>
  <si>
    <t>000423:令和5年度第47回全国高校選抜大会山口県予選会兼第415回中国高校新人大会山口県予選会</t>
  </si>
  <si>
    <t>B035-GH2_2023_h-426:選手/役員登録はこちら</t>
  </si>
  <si>
    <t>B035-H3_2023_h-426:男子参加選手/役員登録</t>
  </si>
  <si>
    <t>下関市向洋町1丁目12-387</t>
  </si>
  <si>
    <t>000423:令和5年度第47回全国高校選抜大会山口県予選会兼第416回中国高校新人大会山口県予選会</t>
  </si>
  <si>
    <t>B035-GH2_2023_h-427:選手/役員登録はこちら</t>
  </si>
  <si>
    <t>B035-H3_2023_h-427:男子参加選手/役員登録</t>
  </si>
  <si>
    <t>下関市向洋町1丁目12-388</t>
  </si>
  <si>
    <t>000423:令和5年度第47回全国高校選抜大会山口県予選会兼第417回中国高校新人大会山口県予選会</t>
  </si>
  <si>
    <t>B035-GH2_2023_h-428:選手/役員登録はこちら</t>
  </si>
  <si>
    <t>B035-H3_2023_h-428:男子参加選手/役員登録</t>
  </si>
  <si>
    <t>下関市向洋町1丁目12-389</t>
  </si>
  <si>
    <t>000423:令和5年度第47回全国高校選抜大会山口県予選会兼第418回中国高校新人大会山口県予選会</t>
  </si>
  <si>
    <t>B035-GH2_2023_h-429:選手/役員登録はこちら</t>
  </si>
  <si>
    <t>B035-H3_2023_h-429:男子参加選手/役員登録</t>
  </si>
  <si>
    <t>下関市向洋町1丁目12-390</t>
  </si>
  <si>
    <t>000423:令和5年度第47回全国高校選抜大会山口県予選会兼第419回中国高校新人大会山口県予選会</t>
  </si>
  <si>
    <t>B035-GH2_2023_h-430:選手/役員登録はこちら</t>
  </si>
  <si>
    <t>B035-H3_2023_h-430:男子参加選手/役員登録</t>
  </si>
  <si>
    <t>下関市向洋町1丁目12-391</t>
  </si>
  <si>
    <t>000423:令和5年度第47回全国高校選抜大会山口県予選会兼第420回中国高校新人大会山口県予選会</t>
  </si>
  <si>
    <t>B035-GH2_2023_h-431:選手/役員登録はこちら</t>
  </si>
  <si>
    <t>B035-H3_2023_h-431:男子参加選手/役員登録</t>
  </si>
  <si>
    <t>下関市向洋町1丁目12-392</t>
  </si>
  <si>
    <t>000423:令和5年度第47回全国高校選抜大会山口県予選会兼第421回中国高校新人大会山口県予選会</t>
  </si>
  <si>
    <t>B035-GH2_2023_h-432:選手/役員登録はこちら</t>
  </si>
  <si>
    <t>B035-H3_2023_h-432:男子参加選手/役員登録</t>
  </si>
  <si>
    <t>下関市向洋町1丁目12-393</t>
  </si>
  <si>
    <t>000423:令和5年度第47回全国高校選抜大会山口県予選会兼第422回中国高校新人大会山口県予選会</t>
  </si>
  <si>
    <t>B035-GH2_2023_h-433:選手/役員登録はこちら</t>
  </si>
  <si>
    <t>B035-H3_2023_h-433:男子参加選手/役員登録</t>
  </si>
  <si>
    <t>下関市向洋町1丁目12-394</t>
  </si>
  <si>
    <t>000423:令和5年度第47回全国高校選抜大会山口県予選会兼第423回中国高校新人大会山口県予選会</t>
  </si>
  <si>
    <t>B035-GH2_2023_h-434:選手/役員登録はこちら</t>
  </si>
  <si>
    <t>B035-H3_2023_h-434:男子参加選手/役員登録</t>
  </si>
  <si>
    <t>下関市向洋町1丁目12-395</t>
  </si>
  <si>
    <t>000423:令和5年度第47回全国高校選抜大会山口県予選会兼第424回中国高校新人大会山口県予選会</t>
  </si>
  <si>
    <t>B035-GH2_2023_h-435:選手/役員登録はこちら</t>
  </si>
  <si>
    <t>B035-H3_2023_h-435:男子参加選手/役員登録</t>
  </si>
  <si>
    <t>下関市向洋町1丁目12-396</t>
  </si>
  <si>
    <t>000423:令和5年度第47回全国高校選抜大会山口県予選会兼第425回中国高校新人大会山口県予選会</t>
  </si>
  <si>
    <t>B035-GH2_2023_h-436:選手/役員登録はこちら</t>
  </si>
  <si>
    <t>B035-H3_2023_h-436:男子参加選手/役員登録</t>
  </si>
  <si>
    <t>下関市向洋町1丁目12-397</t>
  </si>
  <si>
    <t>000423:令和5年度第47回全国高校選抜大会山口県予選会兼第426回中国高校新人大会山口県予選会</t>
  </si>
  <si>
    <t>B035-GH2_2023_h-437:選手/役員登録はこちら</t>
  </si>
  <si>
    <t>B035-H3_2023_h-437:男子参加選手/役員登録</t>
  </si>
  <si>
    <t>下関市向洋町1丁目12-398</t>
  </si>
  <si>
    <t>000423:令和5年度第47回全国高校選抜大会山口県予選会兼第427回中国高校新人大会山口県予選会</t>
  </si>
  <si>
    <t>B035-GH2_2023_h-438:選手/役員登録はこちら</t>
  </si>
  <si>
    <t>B035-H3_2023_h-438:男子参加選手/役員登録</t>
  </si>
  <si>
    <t>下関市向洋町1丁目12-399</t>
  </si>
  <si>
    <t>000423:令和5年度第47回全国高校選抜大会山口県予選会兼第428回中国高校新人大会山口県予選会</t>
  </si>
  <si>
    <t>B035-GH2_2023_h-439:選手/役員登録はこちら</t>
  </si>
  <si>
    <t>B035-H3_2023_h-439:男子参加選手/役員登録</t>
  </si>
  <si>
    <t>下関市向洋町1丁目12-400</t>
  </si>
  <si>
    <t>000423:令和5年度第47回全国高校選抜大会山口県予選会兼第429回中国高校新人大会山口県予選会</t>
  </si>
  <si>
    <t>B035-GH2_2023_h-440:選手/役員登録はこちら</t>
  </si>
  <si>
    <t>B035-H3_2023_h-440:男子参加選手/役員登録</t>
  </si>
  <si>
    <t>下関市向洋町1丁目12-401</t>
  </si>
  <si>
    <t>000423:令和5年度第47回全国高校選抜大会山口県予選会兼第430回中国高校新人大会山口県予選会</t>
  </si>
  <si>
    <t>B035-GH2_2023_h-441:選手/役員登録はこちら</t>
  </si>
  <si>
    <t>B035-H3_2023_h-441:男子参加選手/役員登録</t>
  </si>
  <si>
    <t>下関市向洋町1丁目12-402</t>
  </si>
  <si>
    <t>000423:令和5年度第47回全国高校選抜大会山口県予選会兼第431回中国高校新人大会山口県予選会</t>
  </si>
  <si>
    <t>B035-GH2_2023_h-442:選手/役員登録はこちら</t>
  </si>
  <si>
    <t>B035-H3_2023_h-442:男子参加選手/役員登録</t>
  </si>
  <si>
    <t>下関市向洋町1丁目12-403</t>
  </si>
  <si>
    <t>000423:令和5年度第47回全国高校選抜大会山口県予選会兼第432回中国高校新人大会山口県予選会</t>
  </si>
  <si>
    <t>B035-GH2_2023_h-443:選手/役員登録はこちら</t>
  </si>
  <si>
    <t>B035-H3_2023_h-443:男子参加選手/役員登録</t>
  </si>
  <si>
    <t>下関市向洋町1丁目12-404</t>
  </si>
  <si>
    <t>000423:令和5年度第47回全国高校選抜大会山口県予選会兼第433回中国高校新人大会山口県予選会</t>
  </si>
  <si>
    <t>B035-GH2_2023_h-444:選手/役員登録はこちら</t>
  </si>
  <si>
    <t>B035-H3_2023_h-444:男子参加選手/役員登録</t>
  </si>
  <si>
    <t>下関市向洋町1丁目12-405</t>
  </si>
  <si>
    <t>000423:令和5年度第47回全国高校選抜大会山口県予選会兼第434回中国高校新人大会山口県予選会</t>
  </si>
  <si>
    <t>B035-GH2_2023_h-445:選手/役員登録はこちら</t>
  </si>
  <si>
    <t>B035-H3_2023_h-445:男子参加選手/役員登録</t>
  </si>
  <si>
    <t>下関市向洋町1丁目12-406</t>
  </si>
  <si>
    <t>000423:令和5年度第47回全国高校選抜大会山口県予選会兼第435回中国高校新人大会山口県予選会</t>
  </si>
  <si>
    <t>B035-GH2_2023_h-446:選手/役員登録はこちら</t>
  </si>
  <si>
    <t>B035-H3_2023_h-446:男子参加選手/役員登録</t>
  </si>
  <si>
    <t>下関市向洋町1丁目12-407</t>
  </si>
  <si>
    <t>000423:令和5年度第47回全国高校選抜大会山口県予選会兼第436回中国高校新人大会山口県予選会</t>
  </si>
  <si>
    <t>B035-GH2_2023_h-447:選手/役員登録はこちら</t>
  </si>
  <si>
    <t>B035-H3_2023_h-447:男子参加選手/役員登録</t>
  </si>
  <si>
    <t>下関市向洋町1丁目12-408</t>
  </si>
  <si>
    <t>000423:令和5年度第47回全国高校選抜大会山口県予選会兼第437回中国高校新人大会山口県予選会</t>
  </si>
  <si>
    <t>B035-GH2_2023_h-448:選手/役員登録はこちら</t>
  </si>
  <si>
    <t>B035-H3_2023_h-448:男子参加選手/役員登録</t>
  </si>
  <si>
    <t>下関市向洋町1丁目12-409</t>
  </si>
  <si>
    <t>000423:令和5年度第47回全国高校選抜大会山口県予選会兼第438回中国高校新人大会山口県予選会</t>
  </si>
  <si>
    <t>B035-GH2_2023_h-449:選手/役員登録はこちら</t>
  </si>
  <si>
    <t>B035-H3_2023_h-449:男子参加選手/役員登録</t>
  </si>
  <si>
    <t>下関市向洋町1丁目12-410</t>
  </si>
  <si>
    <t>000423:令和5年度第47回全国高校選抜大会山口県予選会兼第439回中国高校新人大会山口県予選会</t>
  </si>
  <si>
    <t>B035-GH2_2023_h-450:選手/役員登録はこちら</t>
  </si>
  <si>
    <t>B035-H3_2023_h-450:男子参加選手/役員登録</t>
  </si>
  <si>
    <t>下関市向洋町1丁目12-411</t>
  </si>
  <si>
    <t>000423:令和5年度第47回全国高校選抜大会山口県予選会兼第440回中国高校新人大会山口県予選会</t>
  </si>
  <si>
    <t>B035-GH2_2023_h-451:選手/役員登録はこちら</t>
  </si>
  <si>
    <t>B035-H3_2023_h-451:男子参加選手/役員登録</t>
  </si>
  <si>
    <t>下関市向洋町1丁目12-412</t>
  </si>
  <si>
    <t>000423:令和5年度第47回全国高校選抜大会山口県予選会兼第441回中国高校新人大会山口県予選会</t>
  </si>
  <si>
    <t>B035-GH2_2023_h-452:選手/役員登録はこちら</t>
  </si>
  <si>
    <t>B035-H3_2023_h-452:男子参加選手/役員登録</t>
  </si>
  <si>
    <t>下関市向洋町1丁目12-413</t>
  </si>
  <si>
    <t>000423:令和5年度第47回全国高校選抜大会山口県予選会兼第442回中国高校新人大会山口県予選会</t>
  </si>
  <si>
    <t>B035-GH2_2023_h-453:選手/役員登録はこちら</t>
  </si>
  <si>
    <t>B035-H3_2023_h-453:男子参加選手/役員登録</t>
  </si>
  <si>
    <t>下関市向洋町1丁目12-414</t>
  </si>
  <si>
    <t>000423:令和5年度第47回全国高校選抜大会山口県予選会兼第443回中国高校新人大会山口県予選会</t>
  </si>
  <si>
    <t>B035-GH2_2023_h-454:選手/役員登録はこちら</t>
  </si>
  <si>
    <t>B035-H3_2023_h-454:男子参加選手/役員登録</t>
  </si>
  <si>
    <t>下関市向洋町1丁目12-415</t>
  </si>
  <si>
    <t>000423:令和5年度第47回全国高校選抜大会山口県予選会兼第444回中国高校新人大会山口県予選会</t>
  </si>
  <si>
    <t>B035-GH2_2023_h-455:選手/役員登録はこちら</t>
  </si>
  <si>
    <t>B035-H3_2023_h-455:男子参加選手/役員登録</t>
  </si>
  <si>
    <t>下関市向洋町1丁目12-416</t>
  </si>
  <si>
    <t>000423:令和5年度第47回全国高校選抜大会山口県予選会兼第445回中国高校新人大会山口県予選会</t>
  </si>
  <si>
    <t>B035-GH2_2023_h-456:選手/役員登録はこちら</t>
  </si>
  <si>
    <t>B035-H3_2023_h-456:男子参加選手/役員登録</t>
  </si>
  <si>
    <t>下関市向洋町1丁目12-417</t>
  </si>
  <si>
    <t>000423:令和5年度第47回全国高校選抜大会山口県予選会兼第446回中国高校新人大会山口県予選会</t>
  </si>
  <si>
    <t>B035-GH2_2023_h-457:選手/役員登録はこちら</t>
  </si>
  <si>
    <t>B035-H3_2023_h-457:男子参加選手/役員登録</t>
  </si>
  <si>
    <t>下関市向洋町1丁目12-418</t>
  </si>
  <si>
    <t>000423:令和5年度第47回全国高校選抜大会山口県予選会兼第447回中国高校新人大会山口県予選会</t>
  </si>
  <si>
    <t>B035-GH2_2023_h-458:選手/役員登録はこちら</t>
  </si>
  <si>
    <t>B035-H3_2023_h-458:男子参加選手/役員登録</t>
  </si>
  <si>
    <t>下関市向洋町1丁目12-419</t>
  </si>
  <si>
    <t>000423:令和5年度第47回全国高校選抜大会山口県予選会兼第448回中国高校新人大会山口県予選会</t>
  </si>
  <si>
    <t>B035-GH2_2023_h-459:選手/役員登録はこちら</t>
  </si>
  <si>
    <t>B035-H3_2023_h-459:男子参加選手/役員登録</t>
  </si>
  <si>
    <t>下関市向洋町1丁目12-420</t>
  </si>
  <si>
    <t>000423:令和5年度第47回全国高校選抜大会山口県予選会兼第449回中国高校新人大会山口県予選会</t>
  </si>
  <si>
    <t>B035-GH2_2023_h-460:選手/役員登録はこちら</t>
  </si>
  <si>
    <t>B035-H3_2023_h-460:男子参加選手/役員登録</t>
  </si>
  <si>
    <t>下関市向洋町1丁目12-421</t>
  </si>
  <si>
    <t>000423:令和5年度第47回全国高校選抜大会山口県予選会兼第450回中国高校新人大会山口県予選会</t>
  </si>
  <si>
    <t>B035-GH2_2023_h-461:選手/役員登録はこちら</t>
  </si>
  <si>
    <t>B035-H3_2023_h-461:男子参加選手/役員登録</t>
  </si>
  <si>
    <t>下関市向洋町1丁目12-422</t>
  </si>
  <si>
    <t>000423:令和5年度第47回全国高校選抜大会山口県予選会兼第451回中国高校新人大会山口県予選会</t>
  </si>
  <si>
    <t>B035-GH2_2023_h-462:選手/役員登録はこちら</t>
  </si>
  <si>
    <t>B035-H3_2023_h-462:男子参加選手/役員登録</t>
  </si>
  <si>
    <t>下関市向洋町1丁目12-423</t>
  </si>
  <si>
    <t>000423:令和5年度第47回全国高校選抜大会山口県予選会兼第452回中国高校新人大会山口県予選会</t>
  </si>
  <si>
    <t>B035-GH2_2023_h-463:選手/役員登録はこちら</t>
  </si>
  <si>
    <t>B035-H3_2023_h-463:男子参加選手/役員登録</t>
  </si>
  <si>
    <t>下関市向洋町1丁目12-424</t>
  </si>
  <si>
    <t>000423:令和5年度第47回全国高校選抜大会山口県予選会兼第453回中国高校新人大会山口県予選会</t>
  </si>
  <si>
    <t>B035-GH2_2023_h-464:選手/役員登録はこちら</t>
  </si>
  <si>
    <t>B035-H3_2023_h-464:男子参加選手/役員登録</t>
  </si>
  <si>
    <t>下関市向洋町1丁目12-425</t>
  </si>
  <si>
    <t>000423:令和5年度第47回全国高校選抜大会山口県予選会兼第454回中国高校新人大会山口県予選会</t>
  </si>
  <si>
    <t>B035-GH2_2023_h-465:選手/役員登録はこちら</t>
  </si>
  <si>
    <t>B035-H3_2023_h-465:男子参加選手/役員登録</t>
  </si>
  <si>
    <t>下関市向洋町1丁目12-426</t>
  </si>
  <si>
    <t>000423:令和5年度第47回全国高校選抜大会山口県予選会兼第455回中国高校新人大会山口県予選会</t>
  </si>
  <si>
    <t>B035-GH2_2023_h-466:選手/役員登録はこちら</t>
  </si>
  <si>
    <t>B035-H3_2023_h-466:男子参加選手/役員登録</t>
  </si>
  <si>
    <t>下関市向洋町1丁目12-427</t>
  </si>
  <si>
    <t>000423:令和5年度第47回全国高校選抜大会山口県予選会兼第456回中国高校新人大会山口県予選会</t>
  </si>
  <si>
    <t>B035-GH2_2023_h-467:選手/役員登録はこちら</t>
  </si>
  <si>
    <t>B035-H3_2023_h-467:男子参加選手/役員登録</t>
  </si>
  <si>
    <t>下関市向洋町1丁目12-428</t>
  </si>
  <si>
    <t>000423:令和5年度第47回全国高校選抜大会山口県予選会兼第457回中国高校新人大会山口県予選会</t>
  </si>
  <si>
    <t>B035-GH2_2023_h-468:選手/役員登録はこちら</t>
  </si>
  <si>
    <t>B035-H3_2023_h-468:男子参加選手/役員登録</t>
  </si>
  <si>
    <t>下関市向洋町1丁目12-429</t>
  </si>
  <si>
    <t>000423:令和5年度第47回全国高校選抜大会山口県予選会兼第458回中国高校新人大会山口県予選会</t>
  </si>
  <si>
    <t>B035-GH2_2023_h-469:選手/役員登録はこちら</t>
  </si>
  <si>
    <t>B035-H3_2023_h-469:男子参加選手/役員登録</t>
  </si>
  <si>
    <t>下関市向洋町1丁目12-430</t>
  </si>
  <si>
    <t>000423:令和5年度第47回全国高校選抜大会山口県予選会兼第459回中国高校新人大会山口県予選会</t>
  </si>
  <si>
    <t>B035-GH2_2023_h-470:選手/役員登録はこちら</t>
  </si>
  <si>
    <t>B035-H3_2023_h-470:男子参加選手/役員登録</t>
  </si>
  <si>
    <t>下関市向洋町1丁目12-431</t>
  </si>
  <si>
    <t>000423:令和5年度第47回全国高校選抜大会山口県予選会兼第460回中国高校新人大会山口県予選会</t>
  </si>
  <si>
    <t>B035-GH2_2023_h-471:選手/役員登録はこちら</t>
  </si>
  <si>
    <t>B035-H3_2023_h-471:男子参加選手/役員登録</t>
  </si>
  <si>
    <t>下関市向洋町1丁目12-432</t>
  </si>
  <si>
    <t>000423:令和5年度第47回全国高校選抜大会山口県予選会兼第461回中国高校新人大会山口県予選会</t>
  </si>
  <si>
    <t>B035-GH2_2023_h-472:選手/役員登録はこちら</t>
  </si>
  <si>
    <t>B035-H3_2023_h-472:男子参加選手/役員登録</t>
  </si>
  <si>
    <t>下関市向洋町1丁目12-433</t>
  </si>
  <si>
    <t>000423:令和5年度第47回全国高校選抜大会山口県予選会兼第462回中国高校新人大会山口県予選会</t>
  </si>
  <si>
    <t>B035-GH2_2023_h-473:選手/役員登録はこちら</t>
  </si>
  <si>
    <t>B035-H3_2023_h-473:男子参加選手/役員登録</t>
  </si>
  <si>
    <t>下関市向洋町1丁目12-434</t>
  </si>
  <si>
    <t>000423:令和5年度第47回全国高校選抜大会山口県予選会兼第463回中国高校新人大会山口県予選会</t>
  </si>
  <si>
    <t>B035-GH2_2023_h-474:選手/役員登録はこちら</t>
  </si>
  <si>
    <t>B035-H3_2023_h-474:男子参加選手/役員登録</t>
  </si>
  <si>
    <t>下関市向洋町1丁目12-435</t>
  </si>
  <si>
    <t>000423:令和5年度第47回全国高校選抜大会山口県予選会兼第464回中国高校新人大会山口県予選会</t>
  </si>
  <si>
    <t>B035-GH2_2023_h-475:選手/役員登録はこちら</t>
  </si>
  <si>
    <t>B035-H3_2023_h-475:男子参加選手/役員登録</t>
  </si>
  <si>
    <t>下関市向洋町1丁目12-436</t>
  </si>
  <si>
    <t>000423:令和5年度第47回全国高校選抜大会山口県予選会兼第465回中国高校新人大会山口県予選会</t>
  </si>
  <si>
    <t>B035-GH2_2023_h-476:選手/役員登録はこちら</t>
  </si>
  <si>
    <t>B035-H3_2023_h-476:男子参加選手/役員登録</t>
  </si>
  <si>
    <t>下関市向洋町1丁目12-437</t>
  </si>
  <si>
    <t>000423:令和5年度第47回全国高校選抜大会山口県予選会兼第466回中国高校新人大会山口県予選会</t>
  </si>
  <si>
    <t>B035-GH2_2023_h-477:選手/役員登録はこちら</t>
  </si>
  <si>
    <t>B035-H3_2023_h-477:男子参加選手/役員登録</t>
  </si>
  <si>
    <t>下関市向洋町1丁目12-438</t>
  </si>
  <si>
    <t>000423:令和5年度第47回全国高校選抜大会山口県予選会兼第467回中国高校新人大会山口県予選会</t>
  </si>
  <si>
    <t>B035-GH2_2023_h-478:選手/役員登録はこちら</t>
  </si>
  <si>
    <t>B035-H3_2023_h-478:男子参加選手/役員登録</t>
  </si>
  <si>
    <t>下関市向洋町1丁目12-439</t>
  </si>
  <si>
    <t>000423:令和5年度第47回全国高校選抜大会山口県予選会兼第468回中国高校新人大会山口県予選会</t>
  </si>
  <si>
    <t>B035-GH2_2023_h-479:選手/役員登録はこちら</t>
  </si>
  <si>
    <t>B035-H3_2023_h-479:男子参加選手/役員登録</t>
  </si>
  <si>
    <t>下関市向洋町1丁目12-440</t>
  </si>
  <si>
    <t>000423:令和5年度第47回全国高校選抜大会山口県予選会兼第469回中国高校新人大会山口県予選会</t>
  </si>
  <si>
    <t>B035-GH2_2023_h-480:選手/役員登録はこちら</t>
  </si>
  <si>
    <t>B035-H3_2023_h-480:男子参加選手/役員登録</t>
  </si>
  <si>
    <t>下関市向洋町1丁目12-441</t>
  </si>
  <si>
    <t>000423:令和5年度第47回全国高校選抜大会山口県予選会兼第470回中国高校新人大会山口県予選会</t>
  </si>
  <si>
    <t>B035-GH2_2023_h-481:選手/役員登録はこちら</t>
  </si>
  <si>
    <t>B035-H3_2023_h-481:男子参加選手/役員登録</t>
  </si>
  <si>
    <t>下関市向洋町1丁目12-442</t>
  </si>
  <si>
    <t>000423:令和5年度第47回全国高校選抜大会山口県予選会兼第471回中国高校新人大会山口県予選会</t>
  </si>
  <si>
    <t>B035-GH2_2023_h-482:選手/役員登録はこちら</t>
  </si>
  <si>
    <t>B035-H3_2023_h-482:男子参加選手/役員登録</t>
  </si>
  <si>
    <t>下関市向洋町1丁目12-443</t>
  </si>
  <si>
    <t>000423:令和5年度第47回全国高校選抜大会山口県予選会兼第472回中国高校新人大会山口県予選会</t>
  </si>
  <si>
    <t>B035-GH2_2023_h-483:選手/役員登録はこちら</t>
  </si>
  <si>
    <t>B035-H3_2023_h-483:男子参加選手/役員登録</t>
  </si>
  <si>
    <t>下関市向洋町1丁目12-444</t>
  </si>
  <si>
    <t>000423:令和5年度第47回全国高校選抜大会山口県予選会兼第473回中国高校新人大会山口県予選会</t>
  </si>
  <si>
    <t>B035-GH2_2023_h-484:選手/役員登録はこちら</t>
  </si>
  <si>
    <t>B035-H3_2023_h-484:男子参加選手/役員登録</t>
  </si>
  <si>
    <t>下関市向洋町1丁目12-445</t>
  </si>
  <si>
    <t>000423:令和5年度第47回全国高校選抜大会山口県予選会兼第474回中国高校新人大会山口県予選会</t>
  </si>
  <si>
    <t>B035-GH2_2023_h-485:選手/役員登録はこちら</t>
  </si>
  <si>
    <t>B035-H3_2023_h-485:男子参加選手/役員登録</t>
  </si>
  <si>
    <t>下関市向洋町1丁目12-446</t>
  </si>
  <si>
    <t>000423:令和5年度第47回全国高校選抜大会山口県予選会兼第475回中国高校新人大会山口県予選会</t>
  </si>
  <si>
    <t>B035-GH2_2023_h-486:選手/役員登録はこちら</t>
  </si>
  <si>
    <t>B035-H3_2023_h-486:男子参加選手/役員登録</t>
  </si>
  <si>
    <t>下関市向洋町1丁目12-447</t>
  </si>
  <si>
    <t>000423:令和5年度第47回全国高校選抜大会山口県予選会兼第476回中国高校新人大会山口県予選会</t>
  </si>
  <si>
    <t>B035-GH2_2023_h-487:選手/役員登録はこちら</t>
  </si>
  <si>
    <t>B035-H3_2023_h-487:男子参加選手/役員登録</t>
  </si>
  <si>
    <t>下関市向洋町1丁目12-448</t>
  </si>
  <si>
    <t>000423:令和5年度第47回全国高校選抜大会山口県予選会兼第477回中国高校新人大会山口県予選会</t>
  </si>
  <si>
    <t>B035-GH2_2023_h-488:選手/役員登録はこちら</t>
  </si>
  <si>
    <t>B035-H3_2023_h-488:男子参加選手/役員登録</t>
  </si>
  <si>
    <t>下関市向洋町1丁目12-449</t>
  </si>
  <si>
    <t>000423:令和5年度第47回全国高校選抜大会山口県予選会兼第478回中国高校新人大会山口県予選会</t>
  </si>
  <si>
    <t>B035-GH2_2023_h-489:選手/役員登録はこちら</t>
  </si>
  <si>
    <t>B035-H3_2023_h-489:男子参加選手/役員登録</t>
  </si>
  <si>
    <t>下関市向洋町1丁目12-450</t>
  </si>
  <si>
    <t>000423:令和5年度第47回全国高校選抜大会山口県予選会兼第479回中国高校新人大会山口県予選会</t>
  </si>
  <si>
    <t>B035-GH2_2023_h-490:選手/役員登録はこちら</t>
  </si>
  <si>
    <t>B035-H3_2023_h-490:男子参加選手/役員登録</t>
  </si>
  <si>
    <t>下関市向洋町1丁目12-451</t>
  </si>
  <si>
    <t>000423:令和5年度第47回全国高校選抜大会山口県予選会兼第480回中国高校新人大会山口県予選会</t>
  </si>
  <si>
    <t>B035-GH2_2023_h-491:選手/役員登録はこちら</t>
  </si>
  <si>
    <t>B035-H3_2023_h-491:男子参加選手/役員登録</t>
  </si>
  <si>
    <t>下関市向洋町1丁目12-452</t>
  </si>
  <si>
    <t>000423:令和5年度第47回全国高校選抜大会山口県予選会兼第481回中国高校新人大会山口県予選会</t>
  </si>
  <si>
    <t>B035-GH2_2023_h-492:選手/役員登録はこちら</t>
  </si>
  <si>
    <t>B035-H3_2023_h-492:男子参加選手/役員登録</t>
  </si>
  <si>
    <t>下関市向洋町1丁目12-453</t>
  </si>
  <si>
    <t>000423:令和5年度第47回全国高校選抜大会山口県予選会兼第482回中国高校新人大会山口県予選会</t>
  </si>
  <si>
    <t>B035-GH2_2023_h-493:選手/役員登録はこちら</t>
  </si>
  <si>
    <t>B035-H3_2023_h-493:男子参加選手/役員登録</t>
  </si>
  <si>
    <t>下関市向洋町1丁目12-454</t>
  </si>
  <si>
    <t>000423:令和5年度第47回全国高校選抜大会山口県予選会兼第483回中国高校新人大会山口県予選会</t>
  </si>
  <si>
    <t>B035-GH2_2023_h-494:選手/役員登録はこちら</t>
  </si>
  <si>
    <t>B035-H3_2023_h-494:男子参加選手/役員登録</t>
  </si>
  <si>
    <t>下関市向洋町1丁目12-455</t>
  </si>
  <si>
    <t>000423:令和5年度第47回全国高校選抜大会山口県予選会兼第484回中国高校新人大会山口県予選会</t>
  </si>
  <si>
    <t>B035-GH2_2023_h-495:選手/役員登録はこちら</t>
  </si>
  <si>
    <t>B035-H3_2023_h-495:男子参加選手/役員登録</t>
  </si>
  <si>
    <t>下関市向洋町1丁目12-456</t>
  </si>
  <si>
    <t>000423:令和5年度第47回全国高校選抜大会山口県予選会兼第485回中国高校新人大会山口県予選会</t>
  </si>
  <si>
    <t>B035-GH2_2023_h-496:選手/役員登録はこちら</t>
  </si>
  <si>
    <t>B035-H3_2023_h-496:男子参加選手/役員登録</t>
  </si>
  <si>
    <t>下関市向洋町1丁目12-457</t>
  </si>
  <si>
    <t>000423:令和5年度第47回全国高校選抜大会山口県予選会兼第486回中国高校新人大会山口県予選会</t>
  </si>
  <si>
    <t>B035-GH2_2023_h-497:選手/役員登録はこちら</t>
  </si>
  <si>
    <t>B035-H3_2023_h-497:男子参加選手/役員登録</t>
  </si>
  <si>
    <t>下関市向洋町1丁目12-458</t>
  </si>
  <si>
    <t>000423:令和5年度第47回全国高校選抜大会山口県予選会兼第487回中国高校新人大会山口県予選会</t>
  </si>
  <si>
    <t>B035-GH2_2023_h-498:選手/役員登録はこちら</t>
  </si>
  <si>
    <t>B035-H3_2023_h-498:男子参加選手/役員登録</t>
  </si>
  <si>
    <t>下関市向洋町1丁目12-459</t>
  </si>
  <si>
    <t>000423:令和5年度第47回全国高校選抜大会山口県予選会兼第488回中国高校新人大会山口県予選会</t>
  </si>
  <si>
    <t>B035-GH2_2023_h-499:選手/役員登録はこちら</t>
  </si>
  <si>
    <t>B035-H3_2023_h-499:男子参加選手/役員登録</t>
  </si>
  <si>
    <t>下関市向洋町1丁目12-460</t>
  </si>
  <si>
    <t>000423:令和5年度第47回全国高校選抜大会山口県予選会兼第489回中国高校新人大会山口県予選会</t>
  </si>
  <si>
    <t>B035-GH2_2023_h-500:選手/役員登録はこちら</t>
  </si>
  <si>
    <t>B035-H3_2023_h-500:男子参加選手/役員登録</t>
  </si>
  <si>
    <t>下関市向洋町1丁目12-461</t>
  </si>
  <si>
    <t>000423:令和5年度第47回全国高校選抜大会山口県予選会兼第490回中国高校新人大会山口県予選会</t>
  </si>
  <si>
    <t>B035-GH2_2023_h-501:選手/役員登録はこちら</t>
  </si>
  <si>
    <t>B035-H3_2023_h-501:男子参加選手/役員登録</t>
  </si>
  <si>
    <t>下関市向洋町1丁目12-462</t>
  </si>
  <si>
    <t>000423:令和5年度第47回全国高校選抜大会山口県予選会兼第491回中国高校新人大会山口県予選会</t>
  </si>
  <si>
    <t>B035-GH2_2023_h-502:選手/役員登録はこちら</t>
  </si>
  <si>
    <t>B035-H3_2023_h-502:男子参加選手/役員登録</t>
  </si>
  <si>
    <t>下関市向洋町1丁目12-463</t>
  </si>
  <si>
    <t>000423:令和5年度第47回全国高校選抜大会山口県予選会兼第492回中国高校新人大会山口県予選会</t>
  </si>
  <si>
    <t>B035-GH2_2023_h-503:選手/役員登録はこちら</t>
  </si>
  <si>
    <t>B035-H3_2023_h-503:男子参加選手/役員登録</t>
  </si>
  <si>
    <t>下関市向洋町1丁目12-464</t>
  </si>
  <si>
    <t>000423:令和5年度第47回全国高校選抜大会山口県予選会兼第493回中国高校新人大会山口県予選会</t>
  </si>
  <si>
    <t>B035-GH2_2023_h-504:選手/役員登録はこちら</t>
  </si>
  <si>
    <t>B035-H3_2023_h-504:男子参加選手/役員登録</t>
  </si>
  <si>
    <t>下関市向洋町1丁目12-465</t>
  </si>
  <si>
    <t>000423:令和5年度第47回全国高校選抜大会山口県予選会兼第494回中国高校新人大会山口県予選会</t>
  </si>
  <si>
    <t>B035-GH2_2023_h-505:選手/役員登録はこちら</t>
  </si>
  <si>
    <t>B035-H3_2023_h-505:男子参加選手/役員登録</t>
  </si>
  <si>
    <t>下関市向洋町1丁目12-466</t>
  </si>
  <si>
    <t>000423:令和5年度第47回全国高校選抜大会山口県予選会兼第495回中国高校新人大会山口県予選会</t>
  </si>
  <si>
    <t>B035-GH2_2023_h-506:選手/役員登録はこちら</t>
  </si>
  <si>
    <t>B035-H3_2023_h-506:男子参加選手/役員登録</t>
  </si>
  <si>
    <t>下関市向洋町1丁目12-467</t>
  </si>
  <si>
    <t>000423:令和5年度第47回全国高校選抜大会山口県予選会兼第496回中国高校新人大会山口県予選会</t>
  </si>
  <si>
    <t>B035-GH2_2023_h-507:選手/役員登録はこちら</t>
  </si>
  <si>
    <t>B035-H3_2023_h-507:男子参加選手/役員登録</t>
  </si>
  <si>
    <t>下関市向洋町1丁目12-468</t>
  </si>
  <si>
    <t>000423:令和5年度第47回全国高校選抜大会山口県予選会兼第497回中国高校新人大会山口県予選会</t>
  </si>
  <si>
    <t>B035-GH2_2023_h-508:選手/役員登録はこちら</t>
  </si>
  <si>
    <t>B035-H3_2023_h-508:男子参加選手/役員登録</t>
  </si>
  <si>
    <t>下関市向洋町1丁目12-469</t>
  </si>
  <si>
    <t>000423:令和5年度第47回全国高校選抜大会山口県予選会兼第498回中国高校新人大会山口県予選会</t>
  </si>
  <si>
    <t>B035-GH2_2023_h-509:選手/役員登録はこちら</t>
  </si>
  <si>
    <t>B035-H3_2023_h-509:男子参加選手/役員登録</t>
  </si>
  <si>
    <t>下関市向洋町1丁目12-470</t>
  </si>
  <si>
    <t>000423:令和5年度第47回全国高校選抜大会山口県予選会兼第499回中国高校新人大会山口県予選会</t>
  </si>
  <si>
    <t>B035-GH2_2023_h-510:選手/役員登録はこちら</t>
  </si>
  <si>
    <t>B035-H3_2023_h-510:男子参加選手/役員登録</t>
  </si>
  <si>
    <t>下関市向洋町1丁目12-471</t>
  </si>
  <si>
    <t>000423:令和5年度第47回全国高校選抜大会山口県予選会兼第500回中国高校新人大会山口県予選会</t>
  </si>
  <si>
    <t>B035-GH2_2023_h-511:選手/役員登録はこちら</t>
  </si>
  <si>
    <t>B035-H3_2023_h-511:男子参加選手/役員登録</t>
  </si>
  <si>
    <t>下関市向洋町1丁目12-472</t>
  </si>
  <si>
    <t>000423:令和5年度第47回全国高校選抜大会山口県予選会兼第501回中国高校新人大会山口県予選会</t>
  </si>
  <si>
    <t>B035-GH2_2023_h-512:選手/役員登録はこちら</t>
  </si>
  <si>
    <t>B035-H3_2023_h-512:男子参加選手/役員登録</t>
  </si>
  <si>
    <t>下関市向洋町1丁目12-473</t>
  </si>
  <si>
    <t>000423:令和5年度第47回全国高校選抜大会山口県予選会兼第502回中国高校新人大会山口県予選会</t>
  </si>
  <si>
    <t>B035-GH2_2023_h-513:選手/役員登録はこちら</t>
  </si>
  <si>
    <t>B035-H3_2023_h-513:男子参加選手/役員登録</t>
  </si>
  <si>
    <t>下関市向洋町1丁目12-474</t>
  </si>
  <si>
    <t>000423:令和5年度第47回全国高校選抜大会山口県予選会兼第503回中国高校新人大会山口県予選会</t>
  </si>
  <si>
    <t>B035-GH2_2023_h-514:選手/役員登録はこちら</t>
  </si>
  <si>
    <t>B035-H3_2023_h-514:男子参加選手/役員登録</t>
  </si>
  <si>
    <t>下関市向洋町1丁目12-475</t>
  </si>
  <si>
    <t>000423:令和5年度第47回全国高校選抜大会山口県予選会兼第504回中国高校新人大会山口県予選会</t>
  </si>
  <si>
    <t>B035-GH2_2023_h-515:選手/役員登録はこちら</t>
  </si>
  <si>
    <t>B035-H3_2023_h-515:男子参加選手/役員登録</t>
  </si>
  <si>
    <t>下関市向洋町1丁目12-476</t>
  </si>
  <si>
    <t>000423:令和5年度第47回全国高校選抜大会山口県予選会兼第505回中国高校新人大会山口県予選会</t>
  </si>
  <si>
    <t>B035-GH2_2023_h-516:選手/役員登録はこちら</t>
  </si>
  <si>
    <t>B035-H3_2023_h-516:男子参加選手/役員登録</t>
  </si>
  <si>
    <t>下関市向洋町1丁目12-477</t>
  </si>
  <si>
    <t>000423:令和5年度第47回全国高校選抜大会山口県予選会兼第506回中国高校新人大会山口県予選会</t>
  </si>
  <si>
    <t>B035-GH2_2023_h-517:選手/役員登録はこちら</t>
  </si>
  <si>
    <t>B035-H3_2023_h-517:男子参加選手/役員登録</t>
  </si>
  <si>
    <t>下関市向洋町1丁目12-478</t>
  </si>
  <si>
    <t>000423:令和5年度第47回全国高校選抜大会山口県予選会兼第507回中国高校新人大会山口県予選会</t>
  </si>
  <si>
    <t>B035-GH2_2023_h-518:選手/役員登録はこちら</t>
  </si>
  <si>
    <t>B035-H3_2023_h-518:男子参加選手/役員登録</t>
  </si>
  <si>
    <t>下関市向洋町1丁目12-479</t>
  </si>
  <si>
    <t>000423:令和5年度第47回全国高校選抜大会山口県予選会兼第508回中国高校新人大会山口県予選会</t>
  </si>
  <si>
    <t>B035-GH2_2023_h-519:選手/役員登録はこちら</t>
  </si>
  <si>
    <t>B035-H3_2023_h-519:男子参加選手/役員登録</t>
  </si>
  <si>
    <t>下関市向洋町1丁目12-480</t>
  </si>
  <si>
    <t>000423:令和5年度第47回全国高校選抜大会山口県予選会兼第509回中国高校新人大会山口県予選会</t>
  </si>
  <si>
    <t>B035-GH2_2023_h-520:選手/役員登録はこちら</t>
  </si>
  <si>
    <t>B035-H3_2023_h-520:男子参加選手/役員登録</t>
  </si>
  <si>
    <t>下関市向洋町1丁目12-481</t>
  </si>
  <si>
    <t>000423:令和5年度第47回全国高校選抜大会山口県予選会兼第510回中国高校新人大会山口県予選会</t>
  </si>
  <si>
    <t>B035-GH2_2023_h-521:選手/役員登録はこちら</t>
  </si>
  <si>
    <t>B035-H3_2023_h-521:男子参加選手/役員登録</t>
  </si>
  <si>
    <t>下関市向洋町1丁目12-482</t>
  </si>
  <si>
    <t>000423:令和5年度第47回全国高校選抜大会山口県予選会兼第511回中国高校新人大会山口県予選会</t>
  </si>
  <si>
    <t>B035-GH2_2023_h-522:選手/役員登録はこちら</t>
  </si>
  <si>
    <t>B035-H3_2023_h-522:男子参加選手/役員登録</t>
  </si>
  <si>
    <t>下関市向洋町1丁目12-483</t>
  </si>
  <si>
    <t>000423:令和5年度第47回全国高校選抜大会山口県予選会兼第512回中国高校新人大会山口県予選会</t>
  </si>
  <si>
    <t>B035-GH2_2023_h-523:選手/役員登録はこちら</t>
  </si>
  <si>
    <t>B035-H3_2023_h-523:男子参加選手/役員登録</t>
  </si>
  <si>
    <t>下関市向洋町1丁目12-484</t>
  </si>
  <si>
    <t>000423:令和5年度第47回全国高校選抜大会山口県予選会兼第513回中国高校新人大会山口県予選会</t>
  </si>
  <si>
    <t>B035-GH2_2023_h-524:選手/役員登録はこちら</t>
  </si>
  <si>
    <t>B035-H3_2023_h-524:男子参加選手/役員登録</t>
  </si>
  <si>
    <t>下関市向洋町1丁目12-485</t>
  </si>
  <si>
    <t>000423:令和5年度第47回全国高校選抜大会山口県予選会兼第514回中国高校新人大会山口県予選会</t>
  </si>
  <si>
    <t>B035-GH2_2023_h-525:選手/役員登録はこちら</t>
  </si>
  <si>
    <t>B035-H3_2023_h-525:男子参加選手/役員登録</t>
  </si>
  <si>
    <t>下関市向洋町1丁目12-486</t>
  </si>
  <si>
    <t>000423:令和5年度第47回全国高校選抜大会山口県予選会兼第515回中国高校新人大会山口県予選会</t>
  </si>
  <si>
    <t>B035-GH2_2023_h-526:選手/役員登録はこちら</t>
  </si>
  <si>
    <t>B035-H3_2023_h-526:男子参加選手/役員登録</t>
  </si>
  <si>
    <t>下関市向洋町1丁目12-487</t>
  </si>
  <si>
    <t>000423:令和5年度第47回全国高校選抜大会山口県予選会兼第516回中国高校新人大会山口県予選会</t>
  </si>
  <si>
    <t>B035-GH2_2023_h-527:選手/役員登録はこちら</t>
  </si>
  <si>
    <t>B035-H3_2023_h-527:男子参加選手/役員登録</t>
  </si>
  <si>
    <t>下関市向洋町1丁目12-488</t>
  </si>
  <si>
    <t>000423:令和5年度第47回全国高校選抜大会山口県予選会兼第517回中国高校新人大会山口県予選会</t>
  </si>
  <si>
    <t>B035-GH2_2023_h-528:選手/役員登録はこちら</t>
  </si>
  <si>
    <t>B035-H3_2023_h-528:男子参加選手/役員登録</t>
  </si>
  <si>
    <t>下関市向洋町1丁目12-489</t>
  </si>
  <si>
    <t>000423:令和5年度第47回全国高校選抜大会山口県予選会兼第518回中国高校新人大会山口県予選会</t>
  </si>
  <si>
    <t>B035-GH2_2023_h-529:選手/役員登録はこちら</t>
  </si>
  <si>
    <t>B035-H3_2023_h-529:男子参加選手/役員登録</t>
  </si>
  <si>
    <t>下関市向洋町1丁目12-490</t>
  </si>
  <si>
    <t>000423:令和5年度第47回全国高校選抜大会山口県予選会兼第519回中国高校新人大会山口県予選会</t>
  </si>
  <si>
    <t>B035-GH2_2023_h-530:選手/役員登録はこちら</t>
  </si>
  <si>
    <t>B035-H3_2023_h-530:男子参加選手/役員登録</t>
  </si>
  <si>
    <t>下関市向洋町1丁目12-491</t>
  </si>
  <si>
    <t>000423:令和5年度第47回全国高校選抜大会山口県予選会兼第520回中国高校新人大会山口県予選会</t>
  </si>
  <si>
    <t>B035-GH2_2023_h-531:選手/役員登録はこちら</t>
  </si>
  <si>
    <t>B035-H3_2023_h-531:男子参加選手/役員登録</t>
  </si>
  <si>
    <t>下関市向洋町1丁目12-492</t>
  </si>
  <si>
    <t>000423:令和5年度第47回全国高校選抜大会山口県予選会兼第521回中国高校新人大会山口県予選会</t>
  </si>
  <si>
    <t>B035-GH2_2023_h-532:選手/役員登録はこちら</t>
  </si>
  <si>
    <t>B035-H3_2023_h-532:男子参加選手/役員登録</t>
  </si>
  <si>
    <t>下関市向洋町1丁目12-493</t>
  </si>
  <si>
    <t>000423:令和5年度第47回全国高校選抜大会山口県予選会兼第522回中国高校新人大会山口県予選会</t>
  </si>
  <si>
    <t>B035-GH2_2023_h-533:選手/役員登録はこちら</t>
  </si>
  <si>
    <t>B035-H3_2023_h-533:男子参加選手/役員登録</t>
  </si>
  <si>
    <t>下関市向洋町1丁目12-494</t>
  </si>
  <si>
    <t>000423:令和5年度第47回全国高校選抜大会山口県予選会兼第523回中国高校新人大会山口県予選会</t>
  </si>
  <si>
    <t>B035-GH2_2023_h-534:選手/役員登録はこちら</t>
  </si>
  <si>
    <t>B035-H3_2023_h-534:男子参加選手/役員登録</t>
  </si>
  <si>
    <t>下関市向洋町1丁目12-495</t>
  </si>
  <si>
    <t>000423:令和5年度第47回全国高校選抜大会山口県予選会兼第524回中国高校新人大会山口県予選会</t>
  </si>
  <si>
    <t>B035-GH2_2023_h-535:選手/役員登録はこちら</t>
  </si>
  <si>
    <t>B035-H3_2023_h-535:男子参加選手/役員登録</t>
  </si>
  <si>
    <t>下関市向洋町1丁目12-496</t>
  </si>
  <si>
    <t>000423:令和5年度第47回全国高校選抜大会山口県予選会兼第525回中国高校新人大会山口県予選会</t>
  </si>
  <si>
    <t>B035-GH2_2023_h-536:選手/役員登録はこちら</t>
  </si>
  <si>
    <t>B035-H3_2023_h-536:男子参加選手/役員登録</t>
  </si>
  <si>
    <t>下関市向洋町1丁目12-497</t>
  </si>
  <si>
    <t>000423:令和5年度第47回全国高校選抜大会山口県予選会兼第526回中国高校新人大会山口県予選会</t>
  </si>
  <si>
    <t>B035-GH2_2023_h-537:選手/役員登録はこちら</t>
  </si>
  <si>
    <t>B035-H3_2023_h-537:男子参加選手/役員登録</t>
  </si>
  <si>
    <t>下関市向洋町1丁目12-498</t>
  </si>
  <si>
    <t>000423:令和5年度第47回全国高校選抜大会山口県予選会兼第527回中国高校新人大会山口県予選会</t>
  </si>
  <si>
    <t>B035-GH2_2023_h-538:選手/役員登録はこちら</t>
  </si>
  <si>
    <t>B035-H3_2023_h-538:男子参加選手/役員登録</t>
  </si>
  <si>
    <t>下関市向洋町1丁目12-499</t>
  </si>
  <si>
    <t>000423:令和5年度第47回全国高校選抜大会山口県予選会兼第528回中国高校新人大会山口県予選会</t>
  </si>
  <si>
    <t>B035-GH2_2023_h-539:選手/役員登録はこちら</t>
  </si>
  <si>
    <t>B035-H3_2023_h-539:男子参加選手/役員登録</t>
  </si>
  <si>
    <t>下関市向洋町1丁目12-500</t>
  </si>
  <si>
    <t>000423:令和5年度第47回全国高校選抜大会山口県予選会兼第529回中国高校新人大会山口県予選会</t>
  </si>
  <si>
    <t>B035-GH2_2023_h-540:選手/役員登録はこちら</t>
  </si>
  <si>
    <t>B035-H3_2023_h-540:男子参加選手/役員登録</t>
  </si>
  <si>
    <t>下関市向洋町1丁目12-501</t>
  </si>
  <si>
    <t>000423:令和5年度第47回全国高校選抜大会山口県予選会兼第530回中国高校新人大会山口県予選会</t>
  </si>
  <si>
    <t>B035-GH2_2023_h-541:選手/役員登録はこちら</t>
  </si>
  <si>
    <t>B035-H3_2023_h-541:男子参加選手/役員登録</t>
  </si>
  <si>
    <t>下関市向洋町1丁目12-502</t>
  </si>
  <si>
    <t>000423:令和5年度第47回全国高校選抜大会山口県予選会兼第531回中国高校新人大会山口県予選会</t>
  </si>
  <si>
    <t>B035-GH2_2023_h-542:選手/役員登録はこちら</t>
  </si>
  <si>
    <t>B035-H3_2023_h-542:男子参加選手/役員登録</t>
  </si>
  <si>
    <t>下関市向洋町1丁目12-503</t>
  </si>
  <si>
    <t>000423:令和5年度第47回全国高校選抜大会山口県予選会兼第532回中国高校新人大会山口県予選会</t>
  </si>
  <si>
    <t>B035-GH2_2023_h-543:選手/役員登録はこちら</t>
  </si>
  <si>
    <t>B035-H3_2023_h-543:男子参加選手/役員登録</t>
  </si>
  <si>
    <t>下関市向洋町1丁目12-504</t>
  </si>
  <si>
    <t>000423:令和5年度第47回全国高校選抜大会山口県予選会兼第533回中国高校新人大会山口県予選会</t>
  </si>
  <si>
    <t>B035-GH2_2023_h-544:選手/役員登録はこちら</t>
  </si>
  <si>
    <t>B035-H3_2023_h-544:男子参加選手/役員登録</t>
  </si>
  <si>
    <t>下関市向洋町1丁目12-505</t>
  </si>
  <si>
    <t>000423:令和5年度第47回全国高校選抜大会山口県予選会兼第534回中国高校新人大会山口県予選会</t>
  </si>
  <si>
    <t>B035-GH2_2023_h-545:選手/役員登録はこちら</t>
  </si>
  <si>
    <t>B035-H3_2023_h-545:男子参加選手/役員登録</t>
  </si>
  <si>
    <t>下関市向洋町1丁目12-506</t>
  </si>
  <si>
    <t>000423:令和5年度第47回全国高校選抜大会山口県予選会兼第535回中国高校新人大会山口県予選会</t>
  </si>
  <si>
    <t>B035-GH2_2023_h-546:選手/役員登録はこちら</t>
  </si>
  <si>
    <t>B035-H3_2023_h-546:男子参加選手/役員登録</t>
  </si>
  <si>
    <t>下関市向洋町1丁目12-507</t>
  </si>
  <si>
    <t>000423:令和5年度第47回全国高校選抜大会山口県予選会兼第536回中国高校新人大会山口県予選会</t>
  </si>
  <si>
    <t>B035-GH2_2023_h-547:選手/役員登録はこちら</t>
  </si>
  <si>
    <t>B035-H3_2023_h-547:男子参加選手/役員登録</t>
  </si>
  <si>
    <t>下関市向洋町1丁目12-508</t>
  </si>
  <si>
    <t>000423:令和5年度第47回全国高校選抜大会山口県予選会兼第537回中国高校新人大会山口県予選会</t>
  </si>
  <si>
    <t>B035-GH2_2023_h-548:選手/役員登録はこちら</t>
  </si>
  <si>
    <t>B035-H3_2023_h-548:男子参加選手/役員登録</t>
  </si>
  <si>
    <t>下関市向洋町1丁目12-509</t>
  </si>
  <si>
    <t>000423:令和5年度第47回全国高校選抜大会山口県予選会兼第538回中国高校新人大会山口県予選会</t>
  </si>
  <si>
    <t>B035-GH2_2023_h-549:選手/役員登録はこちら</t>
  </si>
  <si>
    <t>B035-H3_2023_h-549:男子参加選手/役員登録</t>
  </si>
  <si>
    <t>下関市向洋町1丁目12-510</t>
  </si>
  <si>
    <t>000423:令和5年度第47回全国高校選抜大会山口県予選会兼第539回中国高校新人大会山口県予選会</t>
  </si>
  <si>
    <t>B035-GH2_2023_h-550:選手/役員登録はこちら</t>
  </si>
  <si>
    <t>B035-H3_2023_h-550:男子参加選手/役員登録</t>
  </si>
  <si>
    <t>下関市向洋町1丁目12-511</t>
  </si>
  <si>
    <t>000423:令和5年度第47回全国高校選抜大会山口県予選会兼第540回中国高校新人大会山口県予選会</t>
  </si>
  <si>
    <t>B035-GH2_2023_h-551:選手/役員登録はこちら</t>
  </si>
  <si>
    <t>B035-H3_2023_h-551:男子参加選手/役員登録</t>
  </si>
  <si>
    <t>下関市向洋町1丁目12-512</t>
  </si>
  <si>
    <t>000423:令和5年度第47回全国高校選抜大会山口県予選会兼第541回中国高校新人大会山口県予選会</t>
  </si>
  <si>
    <t>B035-GH2_2023_h-552:選手/役員登録はこちら</t>
  </si>
  <si>
    <t>B035-H3_2023_h-552:男子参加選手/役員登録</t>
  </si>
  <si>
    <t>下関市向洋町1丁目12-513</t>
  </si>
  <si>
    <t>000423:令和5年度第47回全国高校選抜大会山口県予選会兼第542回中国高校新人大会山口県予選会</t>
  </si>
  <si>
    <t>B035-GH2_2023_h-553:選手/役員登録はこちら</t>
  </si>
  <si>
    <t>B035-H3_2023_h-553:男子参加選手/役員登録</t>
  </si>
  <si>
    <t>下関市向洋町1丁目12-514</t>
  </si>
  <si>
    <t>000423:令和5年度第47回全国高校選抜大会山口県予選会兼第543回中国高校新人大会山口県予選会</t>
  </si>
  <si>
    <t>B035-GH2_2023_h-554:選手/役員登録はこちら</t>
  </si>
  <si>
    <t>B035-H3_2023_h-554:男子参加選手/役員登録</t>
  </si>
  <si>
    <t>下関市向洋町1丁目12-515</t>
  </si>
  <si>
    <t>000423:令和5年度第47回全国高校選抜大会山口県予選会兼第544回中国高校新人大会山口県予選会</t>
  </si>
  <si>
    <t>B035-GH2_2023_h-555:選手/役員登録はこちら</t>
  </si>
  <si>
    <t>B035-H3_2023_h-555:男子参加選手/役員登録</t>
  </si>
  <si>
    <t>下関市向洋町1丁目12-516</t>
  </si>
  <si>
    <t>000423:令和5年度第47回全国高校選抜大会山口県予選会兼第545回中国高校新人大会山口県予選会</t>
  </si>
  <si>
    <t>B035-GH2_2023_h-556:選手/役員登録はこちら</t>
  </si>
  <si>
    <t>B035-H3_2023_h-556:男子参加選手/役員登録</t>
  </si>
  <si>
    <t>下関市向洋町1丁目12-517</t>
  </si>
  <si>
    <t>000423:令和5年度第47回全国高校選抜大会山口県予選会兼第546回中国高校新人大会山口県予選会</t>
  </si>
  <si>
    <t>B035-GH2_2023_h-557:選手/役員登録はこちら</t>
  </si>
  <si>
    <t>B035-H3_2023_h-557:男子参加選手/役員登録</t>
  </si>
  <si>
    <t>下関市向洋町1丁目12-518</t>
  </si>
  <si>
    <t>000423:令和5年度第47回全国高校選抜大会山口県予選会兼第547回中国高校新人大会山口県予選会</t>
  </si>
  <si>
    <t>B035-GH2_2023_h-558:選手/役員登録はこちら</t>
  </si>
  <si>
    <t>B035-H3_2023_h-558:男子参加選手/役員登録</t>
  </si>
  <si>
    <t>下関市向洋町1丁目12-519</t>
  </si>
  <si>
    <t>000423:令和5年度第47回全国高校選抜大会山口県予選会兼第548回中国高校新人大会山口県予選会</t>
  </si>
  <si>
    <t>B035-GH2_2023_h-559:選手/役員登録はこちら</t>
  </si>
  <si>
    <t>B035-H3_2023_h-559:男子参加選手/役員登録</t>
  </si>
  <si>
    <t>下関市向洋町1丁目12-520</t>
  </si>
  <si>
    <t>000423:令和5年度第47回全国高校選抜大会山口県予選会兼第549回中国高校新人大会山口県予選会</t>
  </si>
  <si>
    <t>B035-GH2_2023_h-560:選手/役員登録はこちら</t>
  </si>
  <si>
    <t>B035-H3_2023_h-560:男子参加選手/役員登録</t>
  </si>
  <si>
    <t>下関市向洋町1丁目12-521</t>
  </si>
  <si>
    <t>000423:令和5年度第47回全国高校選抜大会山口県予選会兼第550回中国高校新人大会山口県予選会</t>
  </si>
  <si>
    <t>B035-GH2_2023_h-561:選手/役員登録はこちら</t>
  </si>
  <si>
    <t>B035-H3_2023_h-561:男子参加選手/役員登録</t>
  </si>
  <si>
    <t>下関市向洋町1丁目12-522</t>
  </si>
  <si>
    <t>000423:令和5年度第47回全国高校選抜大会山口県予選会兼第551回中国高校新人大会山口県予選会</t>
  </si>
  <si>
    <t>B035-GH2_2023_h-562:選手/役員登録はこちら</t>
  </si>
  <si>
    <t>B035-H3_2023_h-562:男子参加選手/役員登録</t>
  </si>
  <si>
    <t>下関市向洋町1丁目12-523</t>
  </si>
  <si>
    <t>000423:令和5年度第47回全国高校選抜大会山口県予選会兼第552回中国高校新人大会山口県予選会</t>
  </si>
  <si>
    <t>B035-GH2_2023_h-563:選手/役員登録はこちら</t>
  </si>
  <si>
    <t>B035-H3_2023_h-563:男子参加選手/役員登録</t>
  </si>
  <si>
    <t>下関市向洋町1丁目12-524</t>
  </si>
  <si>
    <t>000423:令和5年度第47回全国高校選抜大会山口県予選会兼第553回中国高校新人大会山口県予選会</t>
  </si>
  <si>
    <t>B035-GH2_2023_h-564:選手/役員登録はこちら</t>
  </si>
  <si>
    <t>B035-H3_2023_h-564:男子参加選手/役員登録</t>
  </si>
  <si>
    <t>下関市向洋町1丁目12-525</t>
  </si>
  <si>
    <t>000423:令和5年度第47回全国高校選抜大会山口県予選会兼第554回中国高校新人大会山口県予選会</t>
  </si>
  <si>
    <t>B035-GH2_2023_h-565:選手/役員登録はこちら</t>
  </si>
  <si>
    <t>B035-H3_2023_h-565:男子参加選手/役員登録</t>
  </si>
  <si>
    <t>下関市向洋町1丁目12-526</t>
  </si>
  <si>
    <t>000423:令和5年度第47回全国高校選抜大会山口県予選会兼第555回中国高校新人大会山口県予選会</t>
  </si>
  <si>
    <t>B035-GH2_2023_h-566:選手/役員登録はこちら</t>
  </si>
  <si>
    <t>B035-H3_2023_h-566:男子参加選手/役員登録</t>
  </si>
  <si>
    <t>下関市向洋町1丁目12-527</t>
  </si>
  <si>
    <t>000423:令和5年度第47回全国高校選抜大会山口県予選会兼第556回中国高校新人大会山口県予選会</t>
  </si>
  <si>
    <t>B035-GH2_2023_h-567:選手/役員登録はこちら</t>
  </si>
  <si>
    <t>B035-H3_2023_h-567:男子参加選手/役員登録</t>
  </si>
  <si>
    <t>下関市向洋町1丁目12-528</t>
  </si>
  <si>
    <t>000423:令和5年度第47回全国高校選抜大会山口県予選会兼第557回中国高校新人大会山口県予選会</t>
  </si>
  <si>
    <t>B035-GH2_2023_h-568:選手/役員登録はこちら</t>
  </si>
  <si>
    <t>B035-H3_2023_h-568:男子参加選手/役員登録</t>
  </si>
  <si>
    <t>下関市向洋町1丁目12-529</t>
  </si>
  <si>
    <t>000423:令和5年度第47回全国高校選抜大会山口県予選会兼第558回中国高校新人大会山口県予選会</t>
  </si>
  <si>
    <t>B035-GH2_2023_h-569:選手/役員登録はこちら</t>
  </si>
  <si>
    <t>B035-H3_2023_h-569:男子参加選手/役員登録</t>
  </si>
  <si>
    <t>下関市向洋町1丁目12-530</t>
  </si>
  <si>
    <t>000423:令和5年度第47回全国高校選抜大会山口県予選会兼第559回中国高校新人大会山口県予選会</t>
  </si>
  <si>
    <t>B035-GH2_2023_h-570:選手/役員登録はこちら</t>
  </si>
  <si>
    <t>B035-H3_2023_h-570:男子参加選手/役員登録</t>
  </si>
  <si>
    <t>下関市向洋町1丁目12-531</t>
  </si>
  <si>
    <t>000423:令和5年度第47回全国高校選抜大会山口県予選会兼第560回中国高校新人大会山口県予選会</t>
  </si>
  <si>
    <t>B035-GH2_2023_h-571:選手/役員登録はこちら</t>
  </si>
  <si>
    <t>B035-H3_2023_h-571:男子参加選手/役員登録</t>
  </si>
  <si>
    <t>下関市向洋町1丁目12-532</t>
  </si>
  <si>
    <t>000423:令和5年度第47回全国高校選抜大会山口県予選会兼第561回中国高校新人大会山口県予選会</t>
  </si>
  <si>
    <t>B035-GH2_2023_h-572:選手/役員登録はこちら</t>
  </si>
  <si>
    <t>B035-H3_2023_h-572:男子参加選手/役員登録</t>
  </si>
  <si>
    <t>下関市向洋町1丁目12-533</t>
  </si>
  <si>
    <t>000423:令和5年度第47回全国高校選抜大会山口県予選会兼第562回中国高校新人大会山口県予選会</t>
  </si>
  <si>
    <t>B035-GH2_2023_h-573:選手/役員登録はこちら</t>
  </si>
  <si>
    <t>B035-H3_2023_h-573:男子参加選手/役員登録</t>
  </si>
  <si>
    <t>下関市向洋町1丁目12-534</t>
  </si>
  <si>
    <t>000423:令和5年度第47回全国高校選抜大会山口県予選会兼第563回中国高校新人大会山口県予選会</t>
  </si>
  <si>
    <t>B035-GH2_2023_h-574:選手/役員登録はこちら</t>
  </si>
  <si>
    <t>B035-H3_2023_h-574:男子参加選手/役員登録</t>
  </si>
  <si>
    <t>下関市向洋町1丁目12-535</t>
  </si>
  <si>
    <t>000423:令和5年度第47回全国高校選抜大会山口県予選会兼第564回中国高校新人大会山口県予選会</t>
  </si>
  <si>
    <t>B035-GH2_2023_h-575:選手/役員登録はこちら</t>
  </si>
  <si>
    <t>B035-H3_2023_h-575:男子参加選手/役員登録</t>
  </si>
  <si>
    <t>下関市向洋町1丁目12-536</t>
  </si>
  <si>
    <t>000423:令和5年度第47回全国高校選抜大会山口県予選会兼第565回中国高校新人大会山口県予選会</t>
  </si>
  <si>
    <t>B035-GH2_2023_h-576:選手/役員登録はこちら</t>
  </si>
  <si>
    <t>B035-H3_2023_h-576:男子参加選手/役員登録</t>
  </si>
  <si>
    <t>下関市向洋町1丁目12-537</t>
  </si>
  <si>
    <t>000423:令和5年度第47回全国高校選抜大会山口県予選会兼第566回中国高校新人大会山口県予選会</t>
  </si>
  <si>
    <t>B035-GH2_2023_h-577:選手/役員登録はこちら</t>
  </si>
  <si>
    <t>B035-H3_2023_h-577:男子参加選手/役員登録</t>
  </si>
  <si>
    <t>下関市向洋町1丁目12-538</t>
  </si>
  <si>
    <t>000423:令和5年度第47回全国高校選抜大会山口県予選会兼第567回中国高校新人大会山口県予選会</t>
  </si>
  <si>
    <t>B035-GH2_2023_h-578:選手/役員登録はこちら</t>
  </si>
  <si>
    <t>B035-H3_2023_h-578:男子参加選手/役員登録</t>
  </si>
  <si>
    <t>下関市向洋町1丁目12-539</t>
  </si>
  <si>
    <t>000423:令和5年度第47回全国高校選抜大会山口県予選会兼第568回中国高校新人大会山口県予選会</t>
  </si>
  <si>
    <t>B035-GH2_2023_h-579:選手/役員登録はこちら</t>
  </si>
  <si>
    <t>B035-H3_2023_h-579:男子参加選手/役員登録</t>
  </si>
  <si>
    <t>下関市向洋町1丁目12-540</t>
  </si>
  <si>
    <t>000423:令和5年度第47回全国高校選抜大会山口県予選会兼第569回中国高校新人大会山口県予選会</t>
  </si>
  <si>
    <t>B035-GH2_2023_h-580:選手/役員登録はこちら</t>
  </si>
  <si>
    <t>B035-H3_2023_h-580:男子参加選手/役員登録</t>
  </si>
  <si>
    <t>下関市向洋町1丁目12-541</t>
  </si>
  <si>
    <t>000423:令和5年度第47回全国高校選抜大会山口県予選会兼第570回中国高校新人大会山口県予選会</t>
  </si>
  <si>
    <t>B035-GH2_2023_h-581:選手/役員登録はこちら</t>
  </si>
  <si>
    <t>B035-H3_2023_h-581:男子参加選手/役員登録</t>
  </si>
  <si>
    <t>下関市向洋町1丁目12-542</t>
  </si>
  <si>
    <t>000423:令和5年度第47回全国高校選抜大会山口県予選会兼第571回中国高校新人大会山口県予選会</t>
  </si>
  <si>
    <t>B035-GH2_2023_h-582:選手/役員登録はこちら</t>
  </si>
  <si>
    <t>B035-H3_2023_h-582:男子参加選手/役員登録</t>
  </si>
  <si>
    <t>下関市向洋町1丁目12-543</t>
  </si>
  <si>
    <t>000423:令和5年度第47回全国高校選抜大会山口県予選会兼第572回中国高校新人大会山口県予選会</t>
  </si>
  <si>
    <t>B035-GH2_2023_h-583:選手/役員登録はこちら</t>
  </si>
  <si>
    <t>B035-H3_2023_h-583:男子参加選手/役員登録</t>
  </si>
  <si>
    <t>下関市向洋町1丁目12-544</t>
  </si>
  <si>
    <t>000423:令和5年度第47回全国高校選抜大会山口県予選会兼第573回中国高校新人大会山口県予選会</t>
  </si>
  <si>
    <t>B035-GH2_2023_h-584:選手/役員登録はこちら</t>
  </si>
  <si>
    <t>B035-H3_2023_h-584:男子参加選手/役員登録</t>
  </si>
  <si>
    <t>下関市向洋町1丁目12-545</t>
  </si>
  <si>
    <t>000423:令和5年度第47回全国高校選抜大会山口県予選会兼第574回中国高校新人大会山口県予選会</t>
  </si>
  <si>
    <t>B035-GH2_2023_h-585:選手/役員登録はこちら</t>
  </si>
  <si>
    <t>B035-H3_2023_h-585:男子参加選手/役員登録</t>
  </si>
  <si>
    <t>下関市向洋町1丁目12-546</t>
  </si>
  <si>
    <t>000423:令和5年度第47回全国高校選抜大会山口県予選会兼第575回中国高校新人大会山口県予選会</t>
  </si>
  <si>
    <t>B035-GH2_2023_h-586:選手/役員登録はこちら</t>
  </si>
  <si>
    <t>B035-H3_2023_h-586:男子参加選手/役員登録</t>
  </si>
  <si>
    <t>下関市向洋町1丁目12-547</t>
  </si>
  <si>
    <t>000423:令和5年度第47回全国高校選抜大会山口県予選会兼第576回中国高校新人大会山口県予選会</t>
  </si>
  <si>
    <t>B035-GH2_2023_h-587:選手/役員登録はこちら</t>
  </si>
  <si>
    <t>B035-H3_2023_h-587:男子参加選手/役員登録</t>
  </si>
  <si>
    <t>下関市向洋町1丁目12-548</t>
  </si>
  <si>
    <t>000423:令和5年度第47回全国高校選抜大会山口県予選会兼第577回中国高校新人大会山口県予選会</t>
  </si>
  <si>
    <t>B035-GH2_2023_h-588:選手/役員登録はこちら</t>
  </si>
  <si>
    <t>B035-H3_2023_h-588:男子参加選手/役員登録</t>
  </si>
  <si>
    <t>下関市向洋町1丁目12-549</t>
  </si>
  <si>
    <t>000423:令和5年度第47回全国高校選抜大会山口県予選会兼第578回中国高校新人大会山口県予選会</t>
  </si>
  <si>
    <t>B035-GH2_2023_h-589:選手/役員登録はこちら</t>
  </si>
  <si>
    <t>B035-H3_2023_h-589:男子参加選手/役員登録</t>
  </si>
  <si>
    <t>下関市向洋町1丁目12-550</t>
  </si>
  <si>
    <t>000423:令和5年度第47回全国高校選抜大会山口県予選会兼第579回中国高校新人大会山口県予選会</t>
  </si>
  <si>
    <t>B035-GH2_2023_h-590:選手/役員登録はこちら</t>
  </si>
  <si>
    <t>B035-H3_2023_h-590:男子参加選手/役員登録</t>
  </si>
  <si>
    <t>下関市向洋町1丁目12-551</t>
  </si>
  <si>
    <t>000423:令和5年度第47回全国高校選抜大会山口県予選会兼第580回中国高校新人大会山口県予選会</t>
  </si>
  <si>
    <t>B035-GH2_2023_h-591:選手/役員登録はこちら</t>
  </si>
  <si>
    <t>B035-H3_2023_h-591:男子参加選手/役員登録</t>
  </si>
  <si>
    <t>下関市向洋町1丁目12-552</t>
  </si>
  <si>
    <t>000423:令和5年度第47回全国高校選抜大会山口県予選会兼第581回中国高校新人大会山口県予選会</t>
  </si>
  <si>
    <t>B035-GH2_2023_h-592:選手/役員登録はこちら</t>
  </si>
  <si>
    <t>B035-H3_2023_h-592:男子参加選手/役員登録</t>
  </si>
  <si>
    <t>下関市向洋町1丁目12-553</t>
  </si>
  <si>
    <t>000423:令和5年度第47回全国高校選抜大会山口県予選会兼第582回中国高校新人大会山口県予選会</t>
  </si>
  <si>
    <t>B035-GH2_2023_h-593:選手/役員登録はこちら</t>
  </si>
  <si>
    <t>B035-H3_2023_h-593:男子参加選手/役員登録</t>
  </si>
  <si>
    <t>下関市向洋町1丁目12-554</t>
  </si>
  <si>
    <t>000423:令和5年度第47回全国高校選抜大会山口県予選会兼第583回中国高校新人大会山口県予選会</t>
  </si>
  <si>
    <t>B035-GH2_2023_h-594:選手/役員登録はこちら</t>
  </si>
  <si>
    <t>B035-H3_2023_h-594:男子参加選手/役員登録</t>
  </si>
  <si>
    <t>下関市向洋町1丁目12-555</t>
  </si>
  <si>
    <t>000423:令和5年度第47回全国高校選抜大会山口県予選会兼第584回中国高校新人大会山口県予選会</t>
  </si>
  <si>
    <t>B035-GH2_2023_h-595:選手/役員登録はこちら</t>
  </si>
  <si>
    <t>B035-H3_2023_h-595:男子参加選手/役員登録</t>
  </si>
  <si>
    <t>下関市向洋町1丁目12-556</t>
  </si>
  <si>
    <t>000423:令和5年度第47回全国高校選抜大会山口県予選会兼第585回中国高校新人大会山口県予選会</t>
  </si>
  <si>
    <t>B035-GH2_2023_h-596:選手/役員登録はこちら</t>
  </si>
  <si>
    <t>B035-H3_2023_h-596:男子参加選手/役員登録</t>
  </si>
  <si>
    <t>下関市向洋町1丁目12-557</t>
  </si>
  <si>
    <t>000423:令和5年度第47回全国高校選抜大会山口県予選会兼第586回中国高校新人大会山口県予選会</t>
  </si>
  <si>
    <t>B035-GH2_2023_h-597:選手/役員登録はこちら</t>
  </si>
  <si>
    <t>B035-H3_2023_h-597:男子参加選手/役員登録</t>
  </si>
  <si>
    <t>下関市向洋町1丁目12-558</t>
  </si>
  <si>
    <t>000423:令和5年度第47回全国高校選抜大会山口県予選会兼第587回中国高校新人大会山口県予選会</t>
  </si>
  <si>
    <t>B035-GH2_2023_h-598:選手/役員登録はこちら</t>
  </si>
  <si>
    <t>B035-H3_2023_h-598:男子参加選手/役員登録</t>
  </si>
  <si>
    <t>下関市向洋町1丁目12-559</t>
  </si>
  <si>
    <t>000423:令和5年度第47回全国高校選抜大会山口県予選会兼第588回中国高校新人大会山口県予選会</t>
  </si>
  <si>
    <t>B035-GH2_2023_h-599:選手/役員登録はこちら</t>
  </si>
  <si>
    <t>B035-H3_2023_h-599:男子参加選手/役員登録</t>
  </si>
  <si>
    <t>下関市向洋町1丁目12-560</t>
  </si>
  <si>
    <t>000423:令和5年度第47回全国高校選抜大会山口県予選会兼第589回中国高校新人大会山口県予選会</t>
  </si>
  <si>
    <t>B035-GH2_2023_h-600:選手/役員登録はこちら</t>
  </si>
  <si>
    <t>B035-H3_2023_h-600:男子参加選手/役員登録</t>
  </si>
  <si>
    <t>下関市向洋町1丁目12-561</t>
  </si>
  <si>
    <t>000423:令和5年度第47回全国高校選抜大会山口県予選会兼第590回中国高校新人大会山口県予選会</t>
  </si>
  <si>
    <t>B035-GH2_2023_h-601:選手/役員登録はこちら</t>
  </si>
  <si>
    <t>B035-H3_2023_h-601:男子参加選手/役員登録</t>
  </si>
  <si>
    <t>下関市向洋町1丁目12-562</t>
  </si>
  <si>
    <t>000423:令和5年度第47回全国高校選抜大会山口県予選会兼第591回中国高校新人大会山口県予選会</t>
  </si>
  <si>
    <t>B035-GH2_2023_h-602:選手/役員登録はこちら</t>
  </si>
  <si>
    <t>B035-H3_2023_h-602:男子参加選手/役員登録</t>
  </si>
  <si>
    <t>下関市向洋町1丁目12-563</t>
  </si>
  <si>
    <t>000423:令和5年度第47回全国高校選抜大会山口県予選会兼第592回中国高校新人大会山口県予選会</t>
  </si>
  <si>
    <t>B035-GH2_2023_h-603:選手/役員登録はこちら</t>
  </si>
  <si>
    <t>B035-H3_2023_h-603:男子参加選手/役員登録</t>
  </si>
  <si>
    <t>下関市向洋町1丁目12-564</t>
  </si>
  <si>
    <t>000423:令和5年度第47回全国高校選抜大会山口県予選会兼第593回中国高校新人大会山口県予選会</t>
  </si>
  <si>
    <t>B035-GH2_2023_h-604:選手/役員登録はこちら</t>
  </si>
  <si>
    <t>B035-H3_2023_h-604:男子参加選手/役員登録</t>
  </si>
  <si>
    <t>下関市向洋町1丁目12-565</t>
  </si>
  <si>
    <t>000423:令和5年度第47回全国高校選抜大会山口県予選会兼第594回中国高校新人大会山口県予選会</t>
  </si>
  <si>
    <t>B035-GH2_2023_h-605:選手/役員登録はこちら</t>
  </si>
  <si>
    <t>B035-H3_2023_h-605:男子参加選手/役員登録</t>
  </si>
  <si>
    <t>下関市向洋町1丁目12-566</t>
  </si>
  <si>
    <t>000423:令和5年度第47回全国高校選抜大会山口県予選会兼第595回中国高校新人大会山口県予選会</t>
  </si>
  <si>
    <t>B035-GH2_2023_h-606:選手/役員登録はこちら</t>
  </si>
  <si>
    <t>B035-H3_2023_h-606:男子参加選手/役員登録</t>
  </si>
  <si>
    <t>下関市向洋町1丁目12-567</t>
  </si>
  <si>
    <t>000423:令和5年度第47回全国高校選抜大会山口県予選会兼第596回中国高校新人大会山口県予選会</t>
  </si>
  <si>
    <t>B035-GH2_2023_h-607:選手/役員登録はこちら</t>
  </si>
  <si>
    <t>B035-H3_2023_h-607:男子参加選手/役員登録</t>
  </si>
  <si>
    <t>下関市向洋町1丁目12-568</t>
  </si>
  <si>
    <t>000423:令和5年度第47回全国高校選抜大会山口県予選会兼第597回中国高校新人大会山口県予選会</t>
  </si>
  <si>
    <t>B035-GH2_2023_h-608:選手/役員登録はこちら</t>
  </si>
  <si>
    <t>B035-H3_2023_h-608:男子参加選手/役員登録</t>
  </si>
  <si>
    <t>下関市向洋町1丁目12-569</t>
  </si>
  <si>
    <t>000423:令和5年度第47回全国高校選抜大会山口県予選会兼第598回中国高校新人大会山口県予選会</t>
  </si>
  <si>
    <t>B035-GH2_2023_h-609:選手/役員登録はこちら</t>
  </si>
  <si>
    <t>B035-H3_2023_h-609:男子参加選手/役員登録</t>
  </si>
  <si>
    <t>下関市向洋町1丁目12-570</t>
  </si>
  <si>
    <t>000423:令和5年度第47回全国高校選抜大会山口県予選会兼第599回中国高校新人大会山口県予選会</t>
  </si>
  <si>
    <t>B035-GH2_2023_h-610:選手/役員登録はこちら</t>
  </si>
  <si>
    <t>B035-H3_2023_h-610:男子参加選手/役員登録</t>
  </si>
  <si>
    <t>下関市向洋町1丁目12-571</t>
  </si>
  <si>
    <t>000423:令和5年度第47回全国高校選抜大会山口県予選会兼第600回中国高校新人大会山口県予選会</t>
  </si>
  <si>
    <t>B035-GH2_2023_h-611:選手/役員登録はこちら</t>
  </si>
  <si>
    <t>B035-H3_2023_h-611:男子参加選手/役員登録</t>
  </si>
  <si>
    <t>下関市向洋町1丁目12-572</t>
  </si>
  <si>
    <t>000423:令和5年度第47回全国高校選抜大会山口県予選会兼第601回中国高校新人大会山口県予選会</t>
  </si>
  <si>
    <t>B035-GH2_2023_h-612:選手/役員登録はこちら</t>
  </si>
  <si>
    <t>B035-H3_2023_h-612:男子参加選手/役員登録</t>
  </si>
  <si>
    <t>下関市向洋町1丁目12-573</t>
  </si>
  <si>
    <t>000423:令和5年度第47回全国高校選抜大会山口県予選会兼第602回中国高校新人大会山口県予選会</t>
  </si>
  <si>
    <t>B035-GH2_2023_h-613:選手/役員登録はこちら</t>
  </si>
  <si>
    <t>B035-H3_2023_h-613:男子参加選手/役員登録</t>
  </si>
  <si>
    <t>下関市向洋町1丁目12-574</t>
  </si>
  <si>
    <t>000423:令和5年度第47回全国高校選抜大会山口県予選会兼第603回中国高校新人大会山口県予選会</t>
  </si>
  <si>
    <t>B035-GH2_2023_h-614:選手/役員登録はこちら</t>
  </si>
  <si>
    <t>B035-H3_2023_h-614:男子参加選手/役員登録</t>
  </si>
  <si>
    <t>下関市向洋町1丁目12-575</t>
  </si>
  <si>
    <t>000423:令和5年度第47回全国高校選抜大会山口県予選会兼第604回中国高校新人大会山口県予選会</t>
  </si>
  <si>
    <t>B035-GH2_2023_h-615:選手/役員登録はこちら</t>
  </si>
  <si>
    <t>B035-H3_2023_h-615:男子参加選手/役員登録</t>
  </si>
  <si>
    <t>下関市向洋町1丁目12-576</t>
  </si>
  <si>
    <t>000423:令和5年度第47回全国高校選抜大会山口県予選会兼第605回中国高校新人大会山口県予選会</t>
  </si>
  <si>
    <t>B035-GH2_2023_h-616:選手/役員登録はこちら</t>
  </si>
  <si>
    <t>B035-H3_2023_h-616:男子参加選手/役員登録</t>
  </si>
  <si>
    <t>下関市向洋町1丁目12-577</t>
  </si>
  <si>
    <t>000423:令和5年度第47回全国高校選抜大会山口県予選会兼第606回中国高校新人大会山口県予選会</t>
  </si>
  <si>
    <t>B035-GH2_2023_h-617:選手/役員登録はこちら</t>
  </si>
  <si>
    <t>B035-H3_2023_h-617:男子参加選手/役員登録</t>
  </si>
  <si>
    <t>下関市向洋町1丁目12-578</t>
  </si>
  <si>
    <t>000423:令和5年度第47回全国高校選抜大会山口県予選会兼第607回中国高校新人大会山口県予選会</t>
  </si>
  <si>
    <t>B035-GH2_2023_h-618:選手/役員登録はこちら</t>
  </si>
  <si>
    <t>B035-H3_2023_h-618:男子参加選手/役員登録</t>
  </si>
  <si>
    <t>下関市向洋町1丁目12-579</t>
  </si>
  <si>
    <t>000423:令和5年度第47回全国高校選抜大会山口県予選会兼第608回中国高校新人大会山口県予選会</t>
  </si>
  <si>
    <t>B035-GH2_2023_h-619:選手/役員登録はこちら</t>
  </si>
  <si>
    <t>B035-H3_2023_h-619:男子参加選手/役員登録</t>
  </si>
  <si>
    <t>下関市向洋町1丁目12-580</t>
  </si>
  <si>
    <t>000423:令和5年度第47回全国高校選抜大会山口県予選会兼第609回中国高校新人大会山口県予選会</t>
  </si>
  <si>
    <t>B035-GH2_2023_h-620:選手/役員登録はこちら</t>
  </si>
  <si>
    <t>B035-H3_2023_h-620:男子参加選手/役員登録</t>
  </si>
  <si>
    <t>下関市向洋町1丁目12-581</t>
  </si>
  <si>
    <t>000423:令和5年度第47回全国高校選抜大会山口県予選会兼第610回中国高校新人大会山口県予選会</t>
  </si>
  <si>
    <t>B035-GH2_2023_h-621:選手/役員登録はこちら</t>
  </si>
  <si>
    <t>B035-H3_2023_h-621:男子参加選手/役員登録</t>
  </si>
  <si>
    <t>下関市向洋町1丁目12-582</t>
  </si>
  <si>
    <t>000423:令和5年度第47回全国高校選抜大会山口県予選会兼第611回中国高校新人大会山口県予選会</t>
  </si>
  <si>
    <t>B035-GH2_2023_h-622:選手/役員登録はこちら</t>
  </si>
  <si>
    <t>B035-H3_2023_h-622:男子参加選手/役員登録</t>
  </si>
  <si>
    <t>下関市向洋町1丁目12-583</t>
  </si>
  <si>
    <t>000423:令和5年度第47回全国高校選抜大会山口県予選会兼第612回中国高校新人大会山口県予選会</t>
  </si>
  <si>
    <t>B035-GH2_2023_h-623:選手/役員登録はこちら</t>
  </si>
  <si>
    <t>B035-H3_2023_h-623:男子参加選手/役員登録</t>
  </si>
  <si>
    <t>下関市向洋町1丁目12-584</t>
  </si>
  <si>
    <t>000423:令和5年度第47回全国高校選抜大会山口県予選会兼第613回中国高校新人大会山口県予選会</t>
  </si>
  <si>
    <t>B035-GH2_2023_h-624:選手/役員登録はこちら</t>
  </si>
  <si>
    <t>B035-H3_2023_h-624:男子参加選手/役員登録</t>
  </si>
  <si>
    <t>下関市向洋町1丁目12-585</t>
  </si>
  <si>
    <t>000423:令和5年度第47回全国高校選抜大会山口県予選会兼第614回中国高校新人大会山口県予選会</t>
  </si>
  <si>
    <t>B035-GH2_2023_h-625:選手/役員登録はこちら</t>
  </si>
  <si>
    <t>B035-H3_2023_h-625:男子参加選手/役員登録</t>
  </si>
  <si>
    <t>下関市向洋町1丁目12-586</t>
  </si>
  <si>
    <t>000423:令和5年度第47回全国高校選抜大会山口県予選会兼第615回中国高校新人大会山口県予選会</t>
  </si>
  <si>
    <t>B035-GH2_2023_h-626:選手/役員登録はこちら</t>
  </si>
  <si>
    <t>B035-H3_2023_h-626:男子参加選手/役員登録</t>
  </si>
  <si>
    <t>下関市向洋町1丁目12-587</t>
  </si>
  <si>
    <t>000423:令和5年度第47回全国高校選抜大会山口県予選会兼第616回中国高校新人大会山口県予選会</t>
  </si>
  <si>
    <t>B035-GH2_2023_h-627:選手/役員登録はこちら</t>
  </si>
  <si>
    <t>B035-H3_2023_h-627:男子参加選手/役員登録</t>
  </si>
  <si>
    <t>下関市向洋町1丁目12-588</t>
  </si>
  <si>
    <t>000423:令和5年度第47回全国高校選抜大会山口県予選会兼第617回中国高校新人大会山口県予選会</t>
  </si>
  <si>
    <t>B035-GH2_2023_h-628:選手/役員登録はこちら</t>
  </si>
  <si>
    <t>B035-H3_2023_h-628:男子参加選手/役員登録</t>
  </si>
  <si>
    <t>下関市向洋町1丁目12-589</t>
  </si>
  <si>
    <t>000423:令和5年度第47回全国高校選抜大会山口県予選会兼第618回中国高校新人大会山口県予選会</t>
  </si>
  <si>
    <t>B035-GH2_2023_h-629:選手/役員登録はこちら</t>
  </si>
  <si>
    <t>B035-H3_2023_h-629:男子参加選手/役員登録</t>
  </si>
  <si>
    <t>下関市向洋町1丁目12-590</t>
  </si>
  <si>
    <t>000423:令和5年度第47回全国高校選抜大会山口県予選会兼第619回中国高校新人大会山口県予選会</t>
  </si>
  <si>
    <t>B035-GH2_2023_h-630:選手/役員登録はこちら</t>
  </si>
  <si>
    <t>B035-H3_2023_h-630:男子参加選手/役員登録</t>
  </si>
  <si>
    <t>下関市向洋町1丁目12-591</t>
  </si>
  <si>
    <t>000423:令和5年度第47回全国高校選抜大会山口県予選会兼第620回中国高校新人大会山口県予選会</t>
  </si>
  <si>
    <t>B035-GH2_2023_h-631:選手/役員登録はこちら</t>
  </si>
  <si>
    <t>B035-H3_2023_h-631:男子参加選手/役員登録</t>
  </si>
  <si>
    <t>下関市向洋町1丁目12-592</t>
  </si>
  <si>
    <t>000423:令和5年度第47回全国高校選抜大会山口県予選会兼第621回中国高校新人大会山口県予選会</t>
  </si>
  <si>
    <t>B035-GH2_2023_h-632:選手/役員登録はこちら</t>
  </si>
  <si>
    <t>B035-H3_2023_h-632:男子参加選手/役員登録</t>
  </si>
  <si>
    <t>下関市向洋町1丁目12-593</t>
  </si>
  <si>
    <t>000423:令和5年度第47回全国高校選抜大会山口県予選会兼第622回中国高校新人大会山口県予選会</t>
  </si>
  <si>
    <t>B035-GH2_2023_h-633:選手/役員登録はこちら</t>
  </si>
  <si>
    <t>B035-H3_2023_h-633:男子参加選手/役員登録</t>
  </si>
  <si>
    <t>下関市向洋町1丁目12-594</t>
  </si>
  <si>
    <t>000423:令和5年度第47回全国高校選抜大会山口県予選会兼第623回中国高校新人大会山口県予選会</t>
  </si>
  <si>
    <t>B035-GH2_2023_h-634:選手/役員登録はこちら</t>
  </si>
  <si>
    <t>B035-H3_2023_h-634:男子参加選手/役員登録</t>
  </si>
  <si>
    <t>下関市向洋町1丁目12-595</t>
  </si>
  <si>
    <t>000423:令和5年度第47回全国高校選抜大会山口県予選会兼第624回中国高校新人大会山口県予選会</t>
  </si>
  <si>
    <t>B035-GH2_2023_h-635:選手/役員登録はこちら</t>
  </si>
  <si>
    <t>B035-H3_2023_h-635:男子参加選手/役員登録</t>
  </si>
  <si>
    <t>下関市向洋町1丁目12-596</t>
  </si>
  <si>
    <t>000423:令和5年度第47回全国高校選抜大会山口県予選会兼第625回中国高校新人大会山口県予選会</t>
  </si>
  <si>
    <t>B035-GH2_2023_h-636:選手/役員登録はこちら</t>
  </si>
  <si>
    <t>B035-H3_2023_h-636:男子参加選手/役員登録</t>
  </si>
  <si>
    <t>下関市向洋町1丁目12-597</t>
  </si>
  <si>
    <t>000423:令和5年度第47回全国高校選抜大会山口県予選会兼第626回中国高校新人大会山口県予選会</t>
  </si>
  <si>
    <t>B035-GH2_2023_h-637:選手/役員登録はこちら</t>
  </si>
  <si>
    <t>B035-H3_2023_h-637:男子参加選手/役員登録</t>
  </si>
  <si>
    <t>下関市向洋町1丁目12-598</t>
  </si>
  <si>
    <t>000423:令和5年度第47回全国高校選抜大会山口県予選会兼第627回中国高校新人大会山口県予選会</t>
  </si>
  <si>
    <t>B035-GH2_2023_h-638:選手/役員登録はこちら</t>
  </si>
  <si>
    <t>B035-H3_2023_h-638:男子参加選手/役員登録</t>
  </si>
  <si>
    <t>下関市向洋町1丁目12-599</t>
  </si>
  <si>
    <t>000423:令和5年度第47回全国高校選抜大会山口県予選会兼第628回中国高校新人大会山口県予選会</t>
  </si>
  <si>
    <t>B035-GH2_2023_h-639:選手/役員登録はこちら</t>
  </si>
  <si>
    <t>B035-H3_2023_h-639:男子参加選手/役員登録</t>
  </si>
  <si>
    <t>下関市向洋町1丁目12-600</t>
  </si>
  <si>
    <t>000423:令和5年度第47回全国高校選抜大会山口県予選会兼第629回中国高校新人大会山口県予選会</t>
  </si>
  <si>
    <t>B035-GH2_2023_h-640:選手/役員登録はこちら</t>
  </si>
  <si>
    <t>B035-H3_2023_h-640:男子参加選手/役員登録</t>
  </si>
  <si>
    <t>下関市向洋町1丁目12-601</t>
  </si>
  <si>
    <t>000423:令和5年度第47回全国高校選抜大会山口県予選会兼第630回中国高校新人大会山口県予選会</t>
  </si>
  <si>
    <t>B035-GH2_2023_h-641:選手/役員登録はこちら</t>
  </si>
  <si>
    <t>B035-H3_2023_h-641:男子参加選手/役員登録</t>
  </si>
  <si>
    <t>下関市向洋町1丁目12-602</t>
  </si>
  <si>
    <t>000423:令和5年度第47回全国高校選抜大会山口県予選会兼第631回中国高校新人大会山口県予選会</t>
  </si>
  <si>
    <t>B035-GH2_2023_h-642:選手/役員登録はこちら</t>
  </si>
  <si>
    <t>B035-H3_2023_h-642:男子参加選手/役員登録</t>
  </si>
  <si>
    <t>下関市向洋町1丁目12-603</t>
  </si>
  <si>
    <t>000423:令和5年度第47回全国高校選抜大会山口県予選会兼第632回中国高校新人大会山口県予選会</t>
  </si>
  <si>
    <t>B035-GH2_2023_h-643:選手/役員登録はこちら</t>
  </si>
  <si>
    <t>B035-H3_2023_h-643:男子参加選手/役員登録</t>
  </si>
  <si>
    <t>下関市向洋町1丁目12-604</t>
  </si>
  <si>
    <t>000423:令和5年度第47回全国高校選抜大会山口県予選会兼第633回中国高校新人大会山口県予選会</t>
  </si>
  <si>
    <t>B035-GH2_2023_h-644:選手/役員登録はこちら</t>
  </si>
  <si>
    <t>B035-H3_2023_h-644:男子参加選手/役員登録</t>
  </si>
  <si>
    <t>下関市向洋町1丁目12-605</t>
  </si>
  <si>
    <t>000423:令和5年度第47回全国高校選抜大会山口県予選会兼第634回中国高校新人大会山口県予選会</t>
  </si>
  <si>
    <t>B035-GH2_2023_h-645:選手/役員登録はこちら</t>
  </si>
  <si>
    <t>B035-H3_2023_h-645:男子参加選手/役員登録</t>
  </si>
  <si>
    <t>下関市向洋町1丁目12-606</t>
  </si>
  <si>
    <t>000423:令和5年度第47回全国高校選抜大会山口県予選会兼第635回中国高校新人大会山口県予選会</t>
  </si>
  <si>
    <t>B035-GH2_2023_h-646:選手/役員登録はこちら</t>
  </si>
  <si>
    <t>B035-H3_2023_h-646:男子参加選手/役員登録</t>
  </si>
  <si>
    <t>下関市向洋町1丁目12-607</t>
  </si>
  <si>
    <t>000423:令和5年度第47回全国高校選抜大会山口県予選会兼第636回中国高校新人大会山口県予選会</t>
  </si>
  <si>
    <t>B035-GH2_2023_h-647:選手/役員登録はこちら</t>
  </si>
  <si>
    <t>B035-H3_2023_h-647:男子参加選手/役員登録</t>
  </si>
  <si>
    <t>下関市向洋町1丁目12-608</t>
  </si>
  <si>
    <t>000423:令和5年度第47回全国高校選抜大会山口県予選会兼第637回中国高校新人大会山口県予選会</t>
  </si>
  <si>
    <t>B035-GH2_2023_h-648:選手/役員登録はこちら</t>
  </si>
  <si>
    <t>B035-H3_2023_h-648:男子参加選手/役員登録</t>
  </si>
  <si>
    <t>下関市向洋町1丁目12-609</t>
  </si>
  <si>
    <t>000423:令和5年度第47回全国高校選抜大会山口県予選会兼第638回中国高校新人大会山口県予選会</t>
  </si>
  <si>
    <t>B035-GH2_2023_h-649:選手/役員登録はこちら</t>
  </si>
  <si>
    <t>B035-H3_2023_h-649:男子参加選手/役員登録</t>
  </si>
  <si>
    <t>下関市向洋町1丁目12-610</t>
  </si>
  <si>
    <t>000423:令和5年度第47回全国高校選抜大会山口県予選会兼第639回中国高校新人大会山口県予選会</t>
  </si>
  <si>
    <t>B035-GH2_2023_h-650:選手/役員登録はこちら</t>
  </si>
  <si>
    <t>B035-H3_2023_h-650:男子参加選手/役員登録</t>
  </si>
  <si>
    <t>下関市向洋町1丁目12-611</t>
  </si>
  <si>
    <t>000423:令和5年度第47回全国高校選抜大会山口県予選会兼第640回中国高校新人大会山口県予選会</t>
  </si>
  <si>
    <t>B035-GH2_2023_h-651:選手/役員登録はこちら</t>
  </si>
  <si>
    <t>B035-H3_2023_h-651:男子参加選手/役員登録</t>
  </si>
  <si>
    <t>下関市向洋町1丁目12-612</t>
  </si>
  <si>
    <t>000423:令和5年度第47回全国高校選抜大会山口県予選会兼第641回中国高校新人大会山口県予選会</t>
  </si>
  <si>
    <t>B035-GH2_2023_h-652:選手/役員登録はこちら</t>
  </si>
  <si>
    <t>B035-H3_2023_h-652:男子参加選手/役員登録</t>
  </si>
  <si>
    <t>下関市向洋町1丁目12-613</t>
  </si>
  <si>
    <t>000423:令和5年度第47回全国高校選抜大会山口県予選会兼第642回中国高校新人大会山口県予選会</t>
  </si>
  <si>
    <t>B035-GH2_2023_h-653:選手/役員登録はこちら</t>
  </si>
  <si>
    <t>B035-H3_2023_h-653:男子参加選手/役員登録</t>
  </si>
  <si>
    <t>下関市向洋町1丁目12-614</t>
  </si>
  <si>
    <t>000423:令和5年度第47回全国高校選抜大会山口県予選会兼第643回中国高校新人大会山口県予選会</t>
  </si>
  <si>
    <t>B035-GH2_2023_h-654:選手/役員登録はこちら</t>
  </si>
  <si>
    <t>B035-H3_2023_h-654:男子参加選手/役員登録</t>
  </si>
  <si>
    <t>下関市向洋町1丁目12-615</t>
  </si>
  <si>
    <t>000423:令和5年度第47回全国高校選抜大会山口県予選会兼第644回中国高校新人大会山口県予選会</t>
  </si>
  <si>
    <t>B035-GH2_2023_h-655:選手/役員登録はこちら</t>
  </si>
  <si>
    <t>B035-H3_2023_h-655:男子参加選手/役員登録</t>
  </si>
  <si>
    <t>下関市向洋町1丁目12-616</t>
  </si>
  <si>
    <t>000423:令和5年度第47回全国高校選抜大会山口県予選会兼第645回中国高校新人大会山口県予選会</t>
  </si>
  <si>
    <t>B035-GH2_2023_h-656:選手/役員登録はこちら</t>
  </si>
  <si>
    <t>B035-H3_2023_h-656:男子参加選手/役員登録</t>
  </si>
  <si>
    <t>下関市向洋町1丁目12-617</t>
  </si>
  <si>
    <t>000423:令和5年度第47回全国高校選抜大会山口県予選会兼第646回中国高校新人大会山口県予選会</t>
  </si>
  <si>
    <t>B035-GH2_2023_h-657:選手/役員登録はこちら</t>
  </si>
  <si>
    <t>B035-H3_2023_h-657:男子参加選手/役員登録</t>
  </si>
  <si>
    <t>下関市向洋町1丁目12-618</t>
  </si>
  <si>
    <t>000423:令和5年度第47回全国高校選抜大会山口県予選会兼第647回中国高校新人大会山口県予選会</t>
  </si>
  <si>
    <t>B035-GH2_2023_h-658:選手/役員登録はこちら</t>
  </si>
  <si>
    <t>B035-H3_2023_h-658:男子参加選手/役員登録</t>
  </si>
  <si>
    <t>下関市向洋町1丁目12-619</t>
  </si>
  <si>
    <t>000423:令和5年度第47回全国高校選抜大会山口県予選会兼第648回中国高校新人大会山口県予選会</t>
  </si>
  <si>
    <t>B035-GH2_2023_h-659:選手/役員登録はこちら</t>
  </si>
  <si>
    <t>B035-H3_2023_h-659:男子参加選手/役員登録</t>
  </si>
  <si>
    <t>下関市向洋町1丁目12-620</t>
  </si>
  <si>
    <t>000423:令和5年度第47回全国高校選抜大会山口県予選会兼第649回中国高校新人大会山口県予選会</t>
  </si>
  <si>
    <t>B035-GH2_2023_h-660:選手/役員登録はこちら</t>
  </si>
  <si>
    <t>B035-H3_2023_h-660:男子参加選手/役員登録</t>
  </si>
  <si>
    <t>下関市向洋町1丁目12-621</t>
  </si>
  <si>
    <t>000423:令和5年度第47回全国高校選抜大会山口県予選会兼第650回中国高校新人大会山口県予選会</t>
  </si>
  <si>
    <t>B035-GH2_2023_h-661:選手/役員登録はこちら</t>
  </si>
  <si>
    <t>B035-H3_2023_h-661:男子参加選手/役員登録</t>
  </si>
  <si>
    <t>下関市向洋町1丁目12-622</t>
  </si>
  <si>
    <t>000423:令和5年度第47回全国高校選抜大会山口県予選会兼第651回中国高校新人大会山口県予選会</t>
  </si>
  <si>
    <t>B035-GH2_2023_h-662:選手/役員登録はこちら</t>
  </si>
  <si>
    <t>B035-H3_2023_h-662:男子参加選手/役員登録</t>
  </si>
  <si>
    <t>下関市向洋町1丁目12-623</t>
  </si>
  <si>
    <t>000423:令和5年度第47回全国高校選抜大会山口県予選会兼第652回中国高校新人大会山口県予選会</t>
  </si>
  <si>
    <t>B035-GH2_2023_h-663:選手/役員登録はこちら</t>
  </si>
  <si>
    <t>B035-H3_2023_h-663:男子参加選手/役員登録</t>
  </si>
  <si>
    <t>下関市向洋町1丁目12-624</t>
  </si>
  <si>
    <t>000423:令和5年度第47回全国高校選抜大会山口県予選会兼第653回中国高校新人大会山口県予選会</t>
  </si>
  <si>
    <t>B035-GH2_2023_h-664:選手/役員登録はこちら</t>
  </si>
  <si>
    <t>B035-H3_2023_h-664:男子参加選手/役員登録</t>
  </si>
  <si>
    <t>下関市向洋町1丁目12-625</t>
  </si>
  <si>
    <t>000423:令和5年度第47回全国高校選抜大会山口県予選会兼第654回中国高校新人大会山口県予選会</t>
  </si>
  <si>
    <t>B035-GH2_2023_h-665:選手/役員登録はこちら</t>
  </si>
  <si>
    <t>B035-H3_2023_h-665:男子参加選手/役員登録</t>
  </si>
  <si>
    <t>下関市向洋町1丁目12-626</t>
  </si>
  <si>
    <t>000423:令和5年度第47回全国高校選抜大会山口県予選会兼第655回中国高校新人大会山口県予選会</t>
  </si>
  <si>
    <t>B035-GH2_2023_h-666:選手/役員登録はこちら</t>
  </si>
  <si>
    <t>B035-H3_2023_h-666:男子参加選手/役員登録</t>
  </si>
  <si>
    <t>下関市向洋町1丁目12-627</t>
  </si>
  <si>
    <t>000423:令和5年度第47回全国高校選抜大会山口県予選会兼第656回中国高校新人大会山口県予選会</t>
  </si>
  <si>
    <t>B035-GH2_2023_h-667:選手/役員登録はこちら</t>
  </si>
  <si>
    <t>B035-H3_2023_h-667:男子参加選手/役員登録</t>
  </si>
  <si>
    <t>下関市向洋町1丁目12-628</t>
  </si>
  <si>
    <t>000423:令和5年度第47回全国高校選抜大会山口県予選会兼第657回中国高校新人大会山口県予選会</t>
  </si>
  <si>
    <t>B035-GH2_2023_h-668:選手/役員登録はこちら</t>
  </si>
  <si>
    <t>B035-H3_2023_h-668:男子参加選手/役員登録</t>
  </si>
  <si>
    <t>下関市向洋町1丁目12-629</t>
  </si>
  <si>
    <t>000423:令和5年度第47回全国高校選抜大会山口県予選会兼第658回中国高校新人大会山口県予選会</t>
  </si>
  <si>
    <t>B035-GH2_2023_h-669:選手/役員登録はこちら</t>
  </si>
  <si>
    <t>B035-H3_2023_h-669:男子参加選手/役員登録</t>
  </si>
  <si>
    <t>下関市向洋町1丁目12-630</t>
  </si>
  <si>
    <t>000423:令和5年度第47回全国高校選抜大会山口県予選会兼第659回中国高校新人大会山口県予選会</t>
  </si>
  <si>
    <t>B035-GH2_2023_h-670:選手/役員登録はこちら</t>
  </si>
  <si>
    <t>B035-H3_2023_h-670:男子参加選手/役員登録</t>
  </si>
  <si>
    <t>下関市向洋町1丁目12-631</t>
  </si>
  <si>
    <t>000423:令和5年度第47回全国高校選抜大会山口県予選会兼第660回中国高校新人大会山口県予選会</t>
  </si>
  <si>
    <t>B035-GH2_2023_h-671:選手/役員登録はこちら</t>
  </si>
  <si>
    <t>B035-H3_2023_h-671:男子参加選手/役員登録</t>
  </si>
  <si>
    <t>下関市向洋町1丁目12-632</t>
  </si>
  <si>
    <t>000423:令和5年度第47回全国高校選抜大会山口県予選会兼第661回中国高校新人大会山口県予選会</t>
  </si>
  <si>
    <t>B035-GH2_2023_h-672:選手/役員登録はこちら</t>
  </si>
  <si>
    <t>B035-H3_2023_h-672:男子参加選手/役員登録</t>
  </si>
  <si>
    <t>下関市向洋町1丁目12-633</t>
  </si>
  <si>
    <t>000423:令和5年度第47回全国高校選抜大会山口県予選会兼第662回中国高校新人大会山口県予選会</t>
  </si>
  <si>
    <t>B035-GH2_2023_h-673:選手/役員登録はこちら</t>
  </si>
  <si>
    <t>B035-H3_2023_h-673:男子参加選手/役員登録</t>
  </si>
  <si>
    <t>下関市向洋町1丁目12-634</t>
  </si>
  <si>
    <t>000423:令和5年度第47回全国高校選抜大会山口県予選会兼第663回中国高校新人大会山口県予選会</t>
  </si>
  <si>
    <t>B035-GH2_2023_h-674:選手/役員登録はこちら</t>
  </si>
  <si>
    <t>B035-H3_2023_h-674:男子参加選手/役員登録</t>
  </si>
  <si>
    <t>下関市向洋町1丁目12-635</t>
  </si>
  <si>
    <t>000423:令和5年度第47回全国高校選抜大会山口県予選会兼第664回中国高校新人大会山口県予選会</t>
  </si>
  <si>
    <t>B035-GH2_2023_h-675:選手/役員登録はこちら</t>
  </si>
  <si>
    <t>B035-H3_2023_h-675:男子参加選手/役員登録</t>
  </si>
  <si>
    <t>下関市向洋町1丁目12-636</t>
  </si>
  <si>
    <t>000423:令和5年度第47回全国高校選抜大会山口県予選会兼第665回中国高校新人大会山口県予選会</t>
  </si>
  <si>
    <t>B035-GH2_2023_h-676:選手/役員登録はこちら</t>
  </si>
  <si>
    <t>B035-H3_2023_h-676:男子参加選手/役員登録</t>
  </si>
  <si>
    <t>下関市向洋町1丁目12-637</t>
  </si>
  <si>
    <t>000423:令和5年度第47回全国高校選抜大会山口県予選会兼第666回中国高校新人大会山口県予選会</t>
  </si>
  <si>
    <t>B035-GH2_2023_h-677:選手/役員登録はこちら</t>
  </si>
  <si>
    <t>B035-H3_2023_h-677:男子参加選手/役員登録</t>
  </si>
  <si>
    <t>下関市向洋町1丁目12-638</t>
  </si>
  <si>
    <t>000423:令和5年度第47回全国高校選抜大会山口県予選会兼第667回中国高校新人大会山口県予選会</t>
  </si>
  <si>
    <t>B035-GH2_2023_h-678:選手/役員登録はこちら</t>
  </si>
  <si>
    <t>B035-H3_2023_h-678:男子参加選手/役員登録</t>
  </si>
  <si>
    <t>下関市向洋町1丁目12-639</t>
  </si>
  <si>
    <t>000423:令和5年度第47回全国高校選抜大会山口県予選会兼第668回中国高校新人大会山口県予選会</t>
  </si>
  <si>
    <t>B035-GH2_2023_h-679:選手/役員登録はこちら</t>
  </si>
  <si>
    <t>B035-H3_2023_h-679:男子参加選手/役員登録</t>
  </si>
  <si>
    <t>下関市向洋町1丁目12-640</t>
  </si>
  <si>
    <t>000423:令和5年度第47回全国高校選抜大会山口県予選会兼第669回中国高校新人大会山口県予選会</t>
  </si>
  <si>
    <t>B035-GH2_2023_h-680:選手/役員登録はこちら</t>
  </si>
  <si>
    <t>B035-H3_2023_h-680:男子参加選手/役員登録</t>
  </si>
  <si>
    <t>下関市向洋町1丁目12-641</t>
  </si>
  <si>
    <t>000423:令和5年度第47回全国高校選抜大会山口県予選会兼第670回中国高校新人大会山口県予選会</t>
  </si>
  <si>
    <t>B035-GH2_2023_h-681:選手/役員登録はこちら</t>
  </si>
  <si>
    <t>B035-H3_2023_h-681:男子参加選手/役員登録</t>
  </si>
  <si>
    <t>下関市向洋町1丁目12-642</t>
  </si>
  <si>
    <t>000423:令和5年度第47回全国高校選抜大会山口県予選会兼第671回中国高校新人大会山口県予選会</t>
  </si>
  <si>
    <t>B035-GH2_2023_h-682:選手/役員登録はこちら</t>
  </si>
  <si>
    <t>B035-H3_2023_h-682:男子参加選手/役員登録</t>
  </si>
  <si>
    <t>下関市向洋町1丁目12-643</t>
  </si>
  <si>
    <t>000423:令和5年度第47回全国高校選抜大会山口県予選会兼第672回中国高校新人大会山口県予選会</t>
  </si>
  <si>
    <t>B035-GH2_2023_h-683:選手/役員登録はこちら</t>
  </si>
  <si>
    <t>B035-H3_2023_h-683:男子参加選手/役員登録</t>
  </si>
  <si>
    <t>下関市向洋町1丁目12-644</t>
  </si>
  <si>
    <t>000423:令和5年度第47回全国高校選抜大会山口県予選会兼第673回中国高校新人大会山口県予選会</t>
  </si>
  <si>
    <t>B035-GH2_2023_h-684:選手/役員登録はこちら</t>
  </si>
  <si>
    <t>B035-H3_2023_h-684:男子参加選手/役員登録</t>
  </si>
  <si>
    <t>下関市向洋町1丁目12-645</t>
  </si>
  <si>
    <t>000423:令和5年度第47回全国高校選抜大会山口県予選会兼第674回中国高校新人大会山口県予選会</t>
  </si>
  <si>
    <t>B035-GH2_2023_h-685:選手/役員登録はこちら</t>
  </si>
  <si>
    <t>B035-H3_2023_h-685:男子参加選手/役員登録</t>
  </si>
  <si>
    <t>下関市向洋町1丁目12-646</t>
  </si>
  <si>
    <t>000423:令和5年度第47回全国高校選抜大会山口県予選会兼第675回中国高校新人大会山口県予選会</t>
  </si>
  <si>
    <t>B035-GH2_2023_h-686:選手/役員登録はこちら</t>
  </si>
  <si>
    <t>B035-H3_2023_h-686:男子参加選手/役員登録</t>
  </si>
  <si>
    <t>下関市向洋町1丁目12-647</t>
  </si>
  <si>
    <t>000423:令和5年度第47回全国高校選抜大会山口県予選会兼第676回中国高校新人大会山口県予選会</t>
  </si>
  <si>
    <t>B035-GH2_2023_h-687:選手/役員登録はこちら</t>
  </si>
  <si>
    <t>B035-H3_2023_h-687:男子参加選手/役員登録</t>
  </si>
  <si>
    <t>下関市向洋町1丁目12-648</t>
  </si>
  <si>
    <t>000423:令和5年度第47回全国高校選抜大会山口県予選会兼第677回中国高校新人大会山口県予選会</t>
  </si>
  <si>
    <t>B035-GH2_2023_h-688:選手/役員登録はこちら</t>
  </si>
  <si>
    <t>B035-H3_2023_h-688:男子参加選手/役員登録</t>
  </si>
  <si>
    <t>下関市向洋町1丁目12-649</t>
  </si>
  <si>
    <t>000423:令和5年度第47回全国高校選抜大会山口県予選会兼第678回中国高校新人大会山口県予選会</t>
  </si>
  <si>
    <t>B035-GH2_2023_h-689:選手/役員登録はこちら</t>
  </si>
  <si>
    <t>B035-H3_2023_h-689:男子参加選手/役員登録</t>
  </si>
  <si>
    <t>下関市向洋町1丁目12-650</t>
  </si>
  <si>
    <t>000423:令和5年度第47回全国高校選抜大会山口県予選会兼第679回中国高校新人大会山口県予選会</t>
  </si>
  <si>
    <t>B035-GH2_2023_h-690:選手/役員登録はこちら</t>
  </si>
  <si>
    <t>B035-H3_2023_h-690:男子参加選手/役員登録</t>
  </si>
  <si>
    <t>下関市向洋町1丁目12-651</t>
  </si>
  <si>
    <t>000423:令和5年度第47回全国高校選抜大会山口県予選会兼第680回中国高校新人大会山口県予選会</t>
  </si>
  <si>
    <t>B035-GH2_2023_h-691:選手/役員登録はこちら</t>
  </si>
  <si>
    <t>B035-H3_2023_h-691:男子参加選手/役員登録</t>
  </si>
  <si>
    <t>下関市向洋町1丁目12-652</t>
  </si>
  <si>
    <t>000423:令和5年度第47回全国高校選抜大会山口県予選会兼第681回中国高校新人大会山口県予選会</t>
  </si>
  <si>
    <t>B035-GH2_2023_h-692:選手/役員登録はこちら</t>
  </si>
  <si>
    <t>B035-H3_2023_h-692:男子参加選手/役員登録</t>
  </si>
  <si>
    <t>下関市向洋町1丁目12-653</t>
  </si>
  <si>
    <t>000423:令和5年度第47回全国高校選抜大会山口県予選会兼第682回中国高校新人大会山口県予選会</t>
  </si>
  <si>
    <t>B035-GH2_2023_h-693:選手/役員登録はこちら</t>
  </si>
  <si>
    <t>B035-H3_2023_h-693:男子参加選手/役員登録</t>
  </si>
  <si>
    <t>下関市向洋町1丁目12-654</t>
  </si>
  <si>
    <t>000423:令和5年度第47回全国高校選抜大会山口県予選会兼第683回中国高校新人大会山口県予選会</t>
  </si>
  <si>
    <t>B035-GH2_2023_h-694:選手/役員登録はこちら</t>
  </si>
  <si>
    <t>B035-H3_2023_h-694:男子参加選手/役員登録</t>
  </si>
  <si>
    <t>下関市向洋町1丁目12-655</t>
  </si>
  <si>
    <t>000423:令和5年度第47回全国高校選抜大会山口県予選会兼第684回中国高校新人大会山口県予選会</t>
  </si>
  <si>
    <t>B035-GH2_2023_h-695:選手/役員登録はこちら</t>
  </si>
  <si>
    <t>B035-H3_2023_h-695:男子参加選手/役員登録</t>
  </si>
  <si>
    <t>下関市向洋町1丁目12-656</t>
  </si>
  <si>
    <t>000423:令和5年度第47回全国高校選抜大会山口県予選会兼第685回中国高校新人大会山口県予選会</t>
  </si>
  <si>
    <t>B035-GH2_2023_h-696:選手/役員登録はこちら</t>
  </si>
  <si>
    <t>B035-H3_2023_h-696:男子参加選手/役員登録</t>
  </si>
  <si>
    <t>下関市向洋町1丁目12-657</t>
  </si>
  <si>
    <t>000423:令和5年度第47回全国高校選抜大会山口県予選会兼第686回中国高校新人大会山口県予選会</t>
  </si>
  <si>
    <t>B035-GH2_2023_h-697:選手/役員登録はこちら</t>
  </si>
  <si>
    <t>B035-H3_2023_h-697:男子参加選手/役員登録</t>
  </si>
  <si>
    <t>下関市向洋町1丁目12-658</t>
  </si>
  <si>
    <t>000423:令和5年度第47回全国高校選抜大会山口県予選会兼第687回中国高校新人大会山口県予選会</t>
  </si>
  <si>
    <t>B035-GH2_2023_h-698:選手/役員登録はこちら</t>
  </si>
  <si>
    <t>B035-H3_2023_h-698:男子参加選手/役員登録</t>
  </si>
  <si>
    <t>下関市向洋町1丁目12-659</t>
  </si>
  <si>
    <t>000423:令和5年度第47回全国高校選抜大会山口県予選会兼第688回中国高校新人大会山口県予選会</t>
  </si>
  <si>
    <t>B035-GH2_2023_h-699:選手/役員登録はこちら</t>
  </si>
  <si>
    <t>B035-H3_2023_h-699:男子参加選手/役員登録</t>
  </si>
  <si>
    <t>下関市向洋町1丁目12-660</t>
  </si>
  <si>
    <t>000423:令和5年度第47回全国高校選抜大会山口県予選会兼第689回中国高校新人大会山口県予選会</t>
  </si>
  <si>
    <t>B035-GH2_2023_h-700:選手/役員登録はこちら</t>
  </si>
  <si>
    <t>B035-H3_2023_h-700:男子参加選手/役員登録</t>
  </si>
  <si>
    <t>下関市向洋町1丁目12-661</t>
  </si>
  <si>
    <t>000423:令和5年度第47回全国高校選抜大会山口県予選会兼第690回中国高校新人大会山口県予選会</t>
  </si>
  <si>
    <t>B035-GH2_2023_h-701:選手/役員登録はこちら</t>
  </si>
  <si>
    <t>B035-H3_2023_h-701:男子参加選手/役員登録</t>
  </si>
  <si>
    <t>下関市向洋町1丁目12-662</t>
  </si>
  <si>
    <t>000423:令和5年度第47回全国高校選抜大会山口県予選会兼第691回中国高校新人大会山口県予選会</t>
  </si>
  <si>
    <t>B035-GH2_2023_h-702:選手/役員登録はこちら</t>
  </si>
  <si>
    <t>B035-H3_2023_h-702:男子参加選手/役員登録</t>
  </si>
  <si>
    <t>下関市向洋町1丁目12-663</t>
  </si>
  <si>
    <t>000423:令和5年度第47回全国高校選抜大会山口県予選会兼第692回中国高校新人大会山口県予選会</t>
  </si>
  <si>
    <t>B035-GH2_2023_h-703:選手/役員登録はこちら</t>
  </si>
  <si>
    <t>B035-H3_2023_h-703:男子参加選手/役員登録</t>
  </si>
  <si>
    <t>下関市向洋町1丁目12-664</t>
  </si>
  <si>
    <t>000423:令和5年度第47回全国高校選抜大会山口県予選会兼第693回中国高校新人大会山口県予選会</t>
  </si>
  <si>
    <t>B035-GH2_2023_h-704:選手/役員登録はこちら</t>
  </si>
  <si>
    <t>B035-H3_2023_h-704:男子参加選手/役員登録</t>
  </si>
  <si>
    <t>下関市向洋町1丁目12-665</t>
  </si>
  <si>
    <t>000423:令和5年度第47回全国高校選抜大会山口県予選会兼第694回中国高校新人大会山口県予選会</t>
  </si>
  <si>
    <t>B035-GH2_2023_h-705:選手/役員登録はこちら</t>
  </si>
  <si>
    <t>B035-H3_2023_h-705:男子参加選手/役員登録</t>
  </si>
  <si>
    <t>下関市向洋町1丁目12-666</t>
  </si>
  <si>
    <t>000423:令和5年度第47回全国高校選抜大会山口県予選会兼第695回中国高校新人大会山口県予選会</t>
  </si>
  <si>
    <t>B035-GH2_2023_h-706:選手/役員登録はこちら</t>
  </si>
  <si>
    <t>B035-H3_2023_h-706:男子参加選手/役員登録</t>
  </si>
  <si>
    <t>下関市向洋町1丁目12-667</t>
  </si>
  <si>
    <t>000423:令和5年度第47回全国高校選抜大会山口県予選会兼第696回中国高校新人大会山口県予選会</t>
  </si>
  <si>
    <t>B035-GH2_2023_h-707:選手/役員登録はこちら</t>
  </si>
  <si>
    <t>B035-H3_2023_h-707:男子参加選手/役員登録</t>
  </si>
  <si>
    <t>下関市向洋町1丁目12-668</t>
  </si>
  <si>
    <t>000423:令和5年度第47回全国高校選抜大会山口県予選会兼第697回中国高校新人大会山口県予選会</t>
  </si>
  <si>
    <t>B035-GH2_2023_h-708:選手/役員登録はこちら</t>
  </si>
  <si>
    <t>B035-H3_2023_h-708:男子参加選手/役員登録</t>
  </si>
  <si>
    <t>下関市向洋町1丁目12-669</t>
  </si>
  <si>
    <t>000423:令和5年度第47回全国高校選抜大会山口県予選会兼第698回中国高校新人大会山口県予選会</t>
  </si>
  <si>
    <t>B035-GH2_2023_h-709:選手/役員登録はこちら</t>
  </si>
  <si>
    <t>B035-H3_2023_h-709:男子参加選手/役員登録</t>
  </si>
  <si>
    <t>下関市向洋町1丁目12-670</t>
  </si>
  <si>
    <t>000423:令和5年度第47回全国高校選抜大会山口県予選会兼第699回中国高校新人大会山口県予選会</t>
  </si>
  <si>
    <t>B035-GH2_2023_h-710:選手/役員登録はこちら</t>
  </si>
  <si>
    <t>B035-H3_2023_h-710:男子参加選手/役員登録</t>
  </si>
  <si>
    <t>下関市向洋町1丁目12-671</t>
  </si>
  <si>
    <t>000423:令和5年度第47回全国高校選抜大会山口県予選会兼第700回中国高校新人大会山口県予選会</t>
  </si>
  <si>
    <t>B035-GH2_2023_h-711:選手/役員登録はこちら</t>
  </si>
  <si>
    <t>B035-H3_2023_h-711:男子参加選手/役員登録</t>
  </si>
  <si>
    <t>下関市向洋町1丁目12-672</t>
  </si>
  <si>
    <t>000423:令和5年度第47回全国高校選抜大会山口県予選会兼第701回中国高校新人大会山口県予選会</t>
  </si>
  <si>
    <t>B035-GH2_2023_h-712:選手/役員登録はこちら</t>
  </si>
  <si>
    <t>B035-H3_2023_h-712:男子参加選手/役員登録</t>
  </si>
  <si>
    <t>下関市向洋町1丁目12-673</t>
  </si>
  <si>
    <t>000423:令和5年度第47回全国高校選抜大会山口県予選会兼第702回中国高校新人大会山口県予選会</t>
  </si>
  <si>
    <t>B035-GH2_2023_h-713:選手/役員登録はこちら</t>
  </si>
  <si>
    <t>B035-H3_2023_h-713:男子参加選手/役員登録</t>
  </si>
  <si>
    <t>下関市向洋町1丁目12-674</t>
  </si>
  <si>
    <t>000423:令和5年度第47回全国高校選抜大会山口県予選会兼第703回中国高校新人大会山口県予選会</t>
  </si>
  <si>
    <t>B035-GH2_2023_h-714:選手/役員登録はこちら</t>
  </si>
  <si>
    <t>B035-H3_2023_h-714:男子参加選手/役員登録</t>
  </si>
  <si>
    <t>下関市向洋町1丁目12-675</t>
  </si>
  <si>
    <t>000423:令和5年度第47回全国高校選抜大会山口県予選会兼第704回中国高校新人大会山口県予選会</t>
  </si>
  <si>
    <t>B035-GH2_2023_h-715:選手/役員登録はこちら</t>
  </si>
  <si>
    <t>B035-H3_2023_h-715:男子参加選手/役員登録</t>
  </si>
  <si>
    <t>下関市向洋町1丁目12-676</t>
  </si>
  <si>
    <t>000423:令和5年度第47回全国高校選抜大会山口県予選会兼第705回中国高校新人大会山口県予選会</t>
  </si>
  <si>
    <t>B035-GH2_2023_h-716:選手/役員登録はこちら</t>
  </si>
  <si>
    <t>B035-H3_2023_h-716:男子参加選手/役員登録</t>
  </si>
  <si>
    <t>下関市向洋町1丁目12-677</t>
  </si>
  <si>
    <t>000423:令和5年度第47回全国高校選抜大会山口県予選会兼第706回中国高校新人大会山口県予選会</t>
  </si>
  <si>
    <t>B035-GH2_2023_h-717:選手/役員登録はこちら</t>
  </si>
  <si>
    <t>B035-H3_2023_h-717:男子参加選手/役員登録</t>
  </si>
  <si>
    <t>下関市向洋町1丁目12-678</t>
  </si>
  <si>
    <t>000423:令和5年度第47回全国高校選抜大会山口県予選会兼第707回中国高校新人大会山口県予選会</t>
  </si>
  <si>
    <t>B035-GH2_2023_h-718:選手/役員登録はこちら</t>
  </si>
  <si>
    <t>B035-H3_2023_h-718:男子参加選手/役員登録</t>
  </si>
  <si>
    <t>下関市向洋町1丁目12-679</t>
  </si>
  <si>
    <t>000423:令和5年度第47回全国高校選抜大会山口県予選会兼第708回中国高校新人大会山口県予選会</t>
  </si>
  <si>
    <t>B035-GH2_2023_h-719:選手/役員登録はこちら</t>
  </si>
  <si>
    <t>B035-H3_2023_h-719:男子参加選手/役員登録</t>
  </si>
  <si>
    <t>下関市向洋町1丁目12-680</t>
  </si>
  <si>
    <t>000423:令和5年度第47回全国高校選抜大会山口県予選会兼第709回中国高校新人大会山口県予選会</t>
  </si>
  <si>
    <t>B035-GH2_2023_h-720:選手/役員登録はこちら</t>
  </si>
  <si>
    <t>B035-H3_2023_h-720:男子参加選手/役員登録</t>
  </si>
  <si>
    <t>下関市向洋町1丁目12-681</t>
  </si>
  <si>
    <t>000423:令和5年度第47回全国高校選抜大会山口県予選会兼第710回中国高校新人大会山口県予選会</t>
  </si>
  <si>
    <t>B035-GH2_2023_h-721:選手/役員登録はこちら</t>
  </si>
  <si>
    <t>B035-H3_2023_h-721:男子参加選手/役員登録</t>
  </si>
  <si>
    <t>下関市向洋町1丁目12-682</t>
  </si>
  <si>
    <t>000423:令和5年度第47回全国高校選抜大会山口県予選会兼第711回中国高校新人大会山口県予選会</t>
  </si>
  <si>
    <t>B035-GH2_2023_h-722:選手/役員登録はこちら</t>
  </si>
  <si>
    <t>B035-H3_2023_h-722:男子参加選手/役員登録</t>
  </si>
  <si>
    <t>下関市向洋町1丁目12-683</t>
  </si>
  <si>
    <t>000423:令和5年度第47回全国高校選抜大会山口県予選会兼第712回中国高校新人大会山口県予選会</t>
  </si>
  <si>
    <t>B035-GH2_2023_h-723:選手/役員登録はこちら</t>
  </si>
  <si>
    <t>B035-H3_2023_h-723:男子参加選手/役員登録</t>
  </si>
  <si>
    <t>下関市向洋町1丁目12-684</t>
  </si>
  <si>
    <t>000423:令和5年度第47回全国高校選抜大会山口県予選会兼第713回中国高校新人大会山口県予選会</t>
  </si>
  <si>
    <t>B035-GH2_2023_h-724:選手/役員登録はこちら</t>
  </si>
  <si>
    <t>B035-H3_2023_h-724:男子参加選手/役員登録</t>
  </si>
  <si>
    <t>下関市向洋町1丁目12-685</t>
  </si>
  <si>
    <t>000423:令和5年度第47回全国高校選抜大会山口県予選会兼第714回中国高校新人大会山口県予選会</t>
  </si>
  <si>
    <t>B035-GH2_2023_h-725:選手/役員登録はこちら</t>
  </si>
  <si>
    <t>B035-H3_2023_h-725:男子参加選手/役員登録</t>
  </si>
  <si>
    <t>下関市向洋町1丁目12-686</t>
  </si>
  <si>
    <t>000423:令和5年度第47回全国高校選抜大会山口県予選会兼第715回中国高校新人大会山口県予選会</t>
  </si>
  <si>
    <t>B035-GH2_2023_h-726:選手/役員登録はこちら</t>
  </si>
  <si>
    <t>B035-H3_2023_h-726:男子参加選手/役員登録</t>
  </si>
  <si>
    <t>下関市向洋町1丁目12-687</t>
  </si>
  <si>
    <t>000423:令和5年度第47回全国高校選抜大会山口県予選会兼第716回中国高校新人大会山口県予選会</t>
  </si>
  <si>
    <t>B035-GH2_2023_h-727:選手/役員登録はこちら</t>
  </si>
  <si>
    <t>B035-H3_2023_h-727:男子参加選手/役員登録</t>
  </si>
  <si>
    <t>下関市向洋町1丁目12-688</t>
  </si>
  <si>
    <t>000423:令和5年度第47回全国高校選抜大会山口県予選会兼第717回中国高校新人大会山口県予選会</t>
  </si>
  <si>
    <t>B035-GH2_2023_h-728:選手/役員登録はこちら</t>
  </si>
  <si>
    <t>B035-H3_2023_h-728:男子参加選手/役員登録</t>
  </si>
  <si>
    <t>下関市向洋町1丁目12-689</t>
  </si>
  <si>
    <t>000423:令和5年度第47回全国高校選抜大会山口県予選会兼第718回中国高校新人大会山口県予選会</t>
  </si>
  <si>
    <t>B035-GH2_2023_h-729:選手/役員登録はこちら</t>
  </si>
  <si>
    <t>B035-H3_2023_h-729:男子参加選手/役員登録</t>
  </si>
  <si>
    <t>下関市向洋町1丁目12-690</t>
  </si>
  <si>
    <t>選抜</t>
    <rPh sb="0" eb="2">
      <t>センバツ</t>
    </rPh>
    <phoneticPr fontId="4"/>
  </si>
  <si>
    <t>新人</t>
    <rPh sb="0" eb="2">
      <t>シンジン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</si>
  <si>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</si>
  <si>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</si>
  <si>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広島県</t>
    <rPh sb="0" eb="3">
      <t>ヒロシマケン</t>
    </rPh>
    <phoneticPr fontId="4"/>
  </si>
  <si>
    <t>岡山県</t>
    <rPh sb="0" eb="3">
      <t>オカヤマケン</t>
    </rPh>
    <phoneticPr fontId="4"/>
  </si>
  <si>
    <t>山口県</t>
    <rPh sb="0" eb="2">
      <t>ヤマグチ</t>
    </rPh>
    <rPh sb="2" eb="3">
      <t>ケン</t>
    </rPh>
    <phoneticPr fontId="4"/>
  </si>
  <si>
    <t>ユニフォームの3枚目は選抜の選手名簿下段に選抜・新人チームを掲載しています。</t>
    <rPh sb="8" eb="10">
      <t>マイメ</t>
    </rPh>
    <rPh sb="11" eb="13">
      <t>センバツ</t>
    </rPh>
    <rPh sb="14" eb="18">
      <t>センシュメイボ</t>
    </rPh>
    <rPh sb="18" eb="20">
      <t>ゲダン</t>
    </rPh>
    <rPh sb="21" eb="23">
      <t>センバツ</t>
    </rPh>
    <rPh sb="24" eb="26">
      <t>シンジン</t>
    </rPh>
    <rPh sb="30" eb="32">
      <t>ケイサイ</t>
    </rPh>
    <phoneticPr fontId="4"/>
  </si>
  <si>
    <t>Ｑ列７５、７７、７９、・・・９７には、県名を白字で入力して５位チームの変更に対応しています。</t>
    <rPh sb="1" eb="2">
      <t>レツ</t>
    </rPh>
    <rPh sb="19" eb="21">
      <t>ケンメイ</t>
    </rPh>
    <rPh sb="22" eb="23">
      <t>シロ</t>
    </rPh>
    <rPh sb="23" eb="24">
      <t>ジ</t>
    </rPh>
    <rPh sb="25" eb="27">
      <t>ニュウリョク</t>
    </rPh>
    <rPh sb="30" eb="31">
      <t>イ</t>
    </rPh>
    <rPh sb="35" eb="37">
      <t>ヘンコウ</t>
    </rPh>
    <rPh sb="38" eb="40">
      <t>タイオウ</t>
    </rPh>
    <phoneticPr fontId="4"/>
  </si>
  <si>
    <t>毎年替わる新人の割り当てに合わせて変更してください。</t>
    <rPh sb="0" eb="3">
      <t>マイネンカ</t>
    </rPh>
    <rPh sb="5" eb="7">
      <t>シンジン</t>
    </rPh>
    <rPh sb="8" eb="9">
      <t>ワ</t>
    </rPh>
    <rPh sb="10" eb="11">
      <t>ア</t>
    </rPh>
    <rPh sb="13" eb="14">
      <t>ア</t>
    </rPh>
    <rPh sb="17" eb="19">
      <t>ヘンコウ</t>
    </rPh>
    <phoneticPr fontId="4"/>
  </si>
  <si>
    <t>sheet01シートの、Ｐ列に県名、Ｑ列に県大会順位を入力する。男女それぞれ入力する。同番でも判別されます。</t>
    <rPh sb="13" eb="14">
      <t>レツ</t>
    </rPh>
    <rPh sb="15" eb="17">
      <t>ケンメイ</t>
    </rPh>
    <rPh sb="19" eb="20">
      <t>レツ</t>
    </rPh>
    <rPh sb="21" eb="26">
      <t>ケンタイカイジュンイ</t>
    </rPh>
    <rPh sb="27" eb="29">
      <t>ニュウリョク</t>
    </rPh>
    <rPh sb="32" eb="34">
      <t>ダンジョ</t>
    </rPh>
    <rPh sb="38" eb="40">
      <t>ニュウリョク</t>
    </rPh>
    <rPh sb="43" eb="45">
      <t>ドウバン</t>
    </rPh>
    <rPh sb="47" eb="49">
      <t>ハンベツ</t>
    </rPh>
    <phoneticPr fontId="16"/>
  </si>
  <si>
    <t>sheet03シートのM,N,AB,AE,AF列が対象</t>
    <rPh sb="23" eb="24">
      <t>レツ</t>
    </rPh>
    <rPh sb="25" eb="27">
      <t>タイショウ</t>
    </rPh>
    <phoneticPr fontId="4"/>
  </si>
  <si>
    <t>フィルター機能で、ＡＦ列の選手と役員に振り分けてコピーします。</t>
    <rPh sb="5" eb="7">
      <t>キノウ</t>
    </rPh>
    <rPh sb="11" eb="12">
      <t>レツ</t>
    </rPh>
    <rPh sb="13" eb="15">
      <t>センシュ</t>
    </rPh>
    <rPh sb="16" eb="18">
      <t>ヤクイン</t>
    </rPh>
    <rPh sb="19" eb="20">
      <t>フ</t>
    </rPh>
    <rPh sb="21" eb="22">
      <t>ワ</t>
    </rPh>
    <phoneticPr fontId="4"/>
  </si>
  <si>
    <t>第1位   （選抜）</t>
    <phoneticPr fontId="4"/>
  </si>
  <si>
    <t>第3位   （新人）</t>
    <rPh sb="7" eb="9">
      <t>シンジン</t>
    </rPh>
    <phoneticPr fontId="4"/>
  </si>
  <si>
    <t>第2位   （選抜）</t>
    <phoneticPr fontId="4"/>
  </si>
  <si>
    <t>第4位   （新人）</t>
    <rPh sb="7" eb="9">
      <t>シンジン</t>
    </rPh>
    <phoneticPr fontId="4"/>
  </si>
  <si>
    <t>第5位   （新人）</t>
    <rPh sb="7" eb="9">
      <t>シンジン</t>
    </rPh>
    <phoneticPr fontId="4"/>
  </si>
  <si>
    <t>（３）</t>
    <phoneticPr fontId="16"/>
  </si>
  <si>
    <t>Ｒ列パンフ用チーム略歴、Ｓ列パンフ用大会の抱負の有無を確認し、ある場合は、この2列を削除する。</t>
    <rPh sb="1" eb="2">
      <t>レツ</t>
    </rPh>
    <rPh sb="13" eb="14">
      <t>レツ</t>
    </rPh>
    <rPh sb="24" eb="26">
      <t>ウム</t>
    </rPh>
    <rPh sb="27" eb="29">
      <t>カクニン</t>
    </rPh>
    <rPh sb="33" eb="35">
      <t>バアイ</t>
    </rPh>
    <rPh sb="40" eb="41">
      <t>レツ</t>
    </rPh>
    <rPh sb="42" eb="44">
      <t>サクジョ</t>
    </rPh>
    <phoneticPr fontId="4"/>
  </si>
  <si>
    <t>チーム情報（ユニフォーム情報）Ａ２～Ｚ〇〇までをコピーし、sheet01シートに「値」で貼り付ける。</t>
    <rPh sb="3" eb="5">
      <t>ジョウホウ</t>
    </rPh>
    <rPh sb="12" eb="14">
      <t>ジョウホウ</t>
    </rPh>
    <phoneticPr fontId="16"/>
  </si>
  <si>
    <t>選手名簿シートで、表記したいチームの県名、順位（第〇「半角」位）を入力する。</t>
    <rPh sb="0" eb="4">
      <t>センシュメイボ</t>
    </rPh>
    <rPh sb="9" eb="11">
      <t>ヒョウキ</t>
    </rPh>
    <rPh sb="18" eb="20">
      <t>ケンメイ</t>
    </rPh>
    <rPh sb="21" eb="23">
      <t>ジュンイ</t>
    </rPh>
    <rPh sb="24" eb="25">
      <t>ダイ</t>
    </rPh>
    <rPh sb="27" eb="29">
      <t>ハンカク</t>
    </rPh>
    <rPh sb="30" eb="31">
      <t>イ</t>
    </rPh>
    <rPh sb="33" eb="35">
      <t>ニュウリョク</t>
    </rPh>
    <phoneticPr fontId="4"/>
  </si>
  <si>
    <t>→該当チームの情報が表示される。</t>
    <rPh sb="1" eb="3">
      <t>ガイトウ</t>
    </rPh>
    <rPh sb="7" eb="9">
      <t>ジョウホウ</t>
    </rPh>
    <rPh sb="10" eb="12">
      <t>ヒョウジ</t>
    </rPh>
    <phoneticPr fontId="4"/>
  </si>
  <si>
    <t>sheet01シートで県名、予選順位の入力</t>
    <rPh sb="11" eb="13">
      <t>ケンメイ</t>
    </rPh>
    <rPh sb="14" eb="16">
      <t>ヨセン</t>
    </rPh>
    <rPh sb="16" eb="18">
      <t>ジュンイ</t>
    </rPh>
    <rPh sb="19" eb="21">
      <t>ニュウリョク</t>
    </rPh>
    <phoneticPr fontId="16"/>
  </si>
  <si>
    <t>第2位   （選抜）</t>
    <phoneticPr fontId="4"/>
  </si>
  <si>
    <t>第1位   （選抜）</t>
    <phoneticPr fontId="4"/>
  </si>
  <si>
    <t>sheet03のＢＢ列について、年度を確認・変更してください。</t>
    <rPh sb="16" eb="18">
      <t>ネンド</t>
    </rPh>
    <rPh sb="19" eb="21">
      <t>カクニン</t>
    </rPh>
    <rPh sb="22" eb="24">
      <t>ヘンコウ</t>
    </rPh>
    <phoneticPr fontId="4"/>
  </si>
  <si>
    <t>5201中国大会仕様</t>
    <rPh sb="4" eb="8">
      <t>チュウゴクタイカイ</t>
    </rPh>
    <rPh sb="8" eb="10">
      <t>シヨウ</t>
    </rPh>
    <phoneticPr fontId="4"/>
  </si>
  <si>
    <t>スコアシートEXCELファイルへの情報コピー</t>
    <rPh sb="17" eb="19">
      <t>ジョウホウ</t>
    </rPh>
    <phoneticPr fontId="4"/>
  </si>
  <si>
    <t>トレーナ－・ドクター欄は、氏名が入った場合、左隣のセルがプルダウンで選択できますので、表記させてください。</t>
    <rPh sb="10" eb="11">
      <t>ラン</t>
    </rPh>
    <rPh sb="13" eb="15">
      <t>シメイ</t>
    </rPh>
    <rPh sb="16" eb="17">
      <t>ハイ</t>
    </rPh>
    <rPh sb="19" eb="21">
      <t>バアイ</t>
    </rPh>
    <rPh sb="22" eb="24">
      <t>ヒダリトナリ</t>
    </rPh>
    <rPh sb="34" eb="36">
      <t>センタク</t>
    </rPh>
    <rPh sb="43" eb="45">
      <t>ヒョウキ</t>
    </rPh>
    <phoneticPr fontId="4"/>
  </si>
  <si>
    <t>作業に入る前に、必ずお読みください。</t>
    <rPh sb="0" eb="2">
      <t>サギョウ</t>
    </rPh>
    <rPh sb="3" eb="4">
      <t>ハイ</t>
    </rPh>
    <rPh sb="5" eb="6">
      <t>マエ</t>
    </rPh>
    <rPh sb="8" eb="9">
      <t>カナラ</t>
    </rPh>
    <rPh sb="11" eb="12">
      <t>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</si>
</sst>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Tahoma"/>
      <family val="2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MS UI Gothic"/>
      <family val="3"/>
      <charset val="128"/>
    </font>
    <font>
      <sz val="10.5"/>
      <name val="Tahoma"/>
      <family val="2"/>
    </font>
    <font>
      <sz val="10"/>
      <name val="ＭＳ Ｐゴシック"/>
      <family val="3"/>
      <charset val="128"/>
    </font>
    <font>
      <sz val="9.5"/>
      <name val="Meiryo UI"/>
      <family val="3"/>
      <charset val="128"/>
    </font>
    <font>
      <sz val="10.5"/>
      <name val="Meiryo UI"/>
      <family val="3"/>
      <charset val="128"/>
    </font>
    <font>
      <sz val="10.5"/>
      <name val="ＭＳ Ｐゴシック"/>
      <family val="3"/>
      <charset val="128"/>
    </font>
    <font>
      <sz val="10"/>
      <color indexed="8"/>
      <name val="ＭＳ Ｐゴシック"/>
      <family val="3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0.5"/>
      <color theme="0"/>
      <name val="MS UI Gothic"/>
      <family val="3"/>
      <charset val="128"/>
    </font>
    <font>
      <sz val="10.5"/>
      <name val="ＭＳ Ｐ明朝"/>
      <family val="1"/>
      <charset val="128"/>
    </font>
    <font>
      <sz val="10.5"/>
      <color theme="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5" fillId="0" borderId="0" applyFill="0" applyProtection="0"/>
    <xf numFmtId="0" fontId="3" fillId="0" borderId="0">
      <alignment vertical="center"/>
    </xf>
  </cellStyleXfs>
  <cellXfs count="157">
    <xf numFmtId="0" fontId="0" fillId="0" borderId="0" xfId="0"/>
    <xf numFmtId="0" fontId="5" fillId="0" borderId="1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vertical="center"/>
    </xf>
    <xf numFmtId="0" fontId="9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13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6" fillId="0" borderId="1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left" vertical="center"/>
    </xf>
    <xf numFmtId="0" fontId="5" fillId="0" borderId="16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0" fillId="0" borderId="0" xfId="0" applyFill="1" applyProtection="1"/>
    <xf numFmtId="0" fontId="0" fillId="0" borderId="16" xfId="0" applyFill="1" applyBorder="1" applyAlignment="1" applyProtection="1">
      <alignment vertical="center"/>
    </xf>
    <xf numFmtId="0" fontId="3" fillId="0" borderId="0" xfId="2">
      <alignment vertical="center"/>
    </xf>
    <xf numFmtId="22" fontId="3" fillId="0" borderId="0" xfId="2" applyNumberFormat="1">
      <alignment vertical="center"/>
    </xf>
    <xf numFmtId="0" fontId="3" fillId="3" borderId="0" xfId="2" applyFill="1">
      <alignment vertical="center"/>
    </xf>
    <xf numFmtId="0" fontId="3" fillId="2" borderId="0" xfId="2" applyFill="1">
      <alignment vertical="center"/>
    </xf>
    <xf numFmtId="0" fontId="3" fillId="4" borderId="0" xfId="2" applyFill="1" applyAlignment="1">
      <alignment vertical="center" shrinkToFit="1"/>
    </xf>
    <xf numFmtId="0" fontId="3" fillId="2" borderId="0" xfId="2" applyFill="1" applyAlignment="1">
      <alignment vertical="center" shrinkToFit="1"/>
    </xf>
    <xf numFmtId="14" fontId="3" fillId="0" borderId="0" xfId="2" applyNumberFormat="1">
      <alignment vertical="center"/>
    </xf>
    <xf numFmtId="0" fontId="3" fillId="0" borderId="0" xfId="2" applyAlignment="1">
      <alignment vertical="center" shrinkToFit="1"/>
    </xf>
    <xf numFmtId="0" fontId="17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17" fillId="0" borderId="0" xfId="2" quotePrefix="1" applyFont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0" fillId="0" borderId="6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3" fillId="4" borderId="0" xfId="2" applyFill="1">
      <alignment vertical="center"/>
    </xf>
    <xf numFmtId="176" fontId="8" fillId="0" borderId="10" xfId="0" applyNumberFormat="1" applyFont="1" applyFill="1" applyBorder="1" applyAlignment="1">
      <alignment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vertical="center"/>
    </xf>
    <xf numFmtId="176" fontId="0" fillId="0" borderId="12" xfId="0" applyNumberForma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/>
    </xf>
    <xf numFmtId="176" fontId="0" fillId="0" borderId="2" xfId="0" applyNumberFormat="1" applyFill="1" applyBorder="1"/>
    <xf numFmtId="176" fontId="5" fillId="0" borderId="2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 applyProtection="1">
      <alignment horizontal="left" vertical="center" shrinkToFit="1"/>
    </xf>
    <xf numFmtId="176" fontId="12" fillId="0" borderId="10" xfId="0" applyNumberFormat="1" applyFont="1" applyFill="1" applyBorder="1" applyAlignment="1">
      <alignment horizontal="center" vertical="center"/>
    </xf>
    <xf numFmtId="176" fontId="14" fillId="0" borderId="17" xfId="0" applyNumberFormat="1" applyFont="1" applyFill="1" applyBorder="1" applyAlignment="1" applyProtection="1">
      <alignment vertical="center"/>
    </xf>
    <xf numFmtId="176" fontId="0" fillId="0" borderId="16" xfId="0" applyNumberFormat="1" applyFill="1" applyBorder="1" applyAlignment="1" applyProtection="1">
      <alignment vertical="center" shrinkToFit="1"/>
    </xf>
    <xf numFmtId="176" fontId="7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 applyProtection="1">
      <alignment horizontal="left" vertical="center" shrinkToFit="1"/>
    </xf>
    <xf numFmtId="176" fontId="12" fillId="0" borderId="11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 applyProtection="1">
      <alignment vertical="center" shrinkToFit="1"/>
    </xf>
    <xf numFmtId="176" fontId="7" fillId="0" borderId="7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 applyProtection="1">
      <alignment horizontal="left" vertical="center" shrinkToFit="1"/>
    </xf>
    <xf numFmtId="176" fontId="12" fillId="0" borderId="12" xfId="0" applyNumberFormat="1" applyFont="1" applyFill="1" applyBorder="1" applyAlignment="1">
      <alignment horizontal="center" vertical="center"/>
    </xf>
    <xf numFmtId="176" fontId="0" fillId="0" borderId="8" xfId="0" applyNumberFormat="1" applyFill="1" applyBorder="1" applyAlignment="1" applyProtection="1">
      <alignment vertical="center" shrinkToFit="1"/>
    </xf>
    <xf numFmtId="176" fontId="8" fillId="0" borderId="9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0" fillId="0" borderId="5" xfId="0" applyNumberFormat="1" applyFill="1" applyBorder="1" applyAlignment="1" applyProtection="1">
      <alignment vertical="center"/>
    </xf>
    <xf numFmtId="176" fontId="0" fillId="0" borderId="7" xfId="0" applyNumberFormat="1" applyFill="1" applyBorder="1" applyAlignment="1" applyProtection="1">
      <alignment vertical="center"/>
    </xf>
    <xf numFmtId="176" fontId="0" fillId="0" borderId="8" xfId="0" applyNumberFormat="1" applyFill="1" applyBorder="1" applyAlignment="1" applyProtection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>
      <alignment horizontal="center" vertical="center"/>
    </xf>
    <xf numFmtId="0" fontId="2" fillId="0" borderId="0" xfId="2" applyFont="1">
      <alignment vertical="center"/>
    </xf>
    <xf numFmtId="0" fontId="18" fillId="0" borderId="0" xfId="0" applyFont="1"/>
    <xf numFmtId="0" fontId="1" fillId="0" borderId="0" xfId="2" applyFont="1">
      <alignment vertical="center"/>
    </xf>
    <xf numFmtId="0" fontId="18" fillId="0" borderId="0" xfId="0" applyFont="1" applyFill="1"/>
    <xf numFmtId="0" fontId="18" fillId="0" borderId="0" xfId="0" applyFont="1" applyFill="1" applyAlignment="1">
      <alignment horizontal="left" vertical="center"/>
    </xf>
    <xf numFmtId="0" fontId="18" fillId="0" borderId="0" xfId="0" applyNumberFormat="1" applyFont="1" applyFill="1" applyAlignment="1">
      <alignment shrinkToFit="1"/>
    </xf>
    <xf numFmtId="0" fontId="18" fillId="0" borderId="14" xfId="0" applyFont="1" applyFill="1" applyBorder="1"/>
    <xf numFmtId="176" fontId="19" fillId="0" borderId="1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shrinkToFit="1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vertical="center"/>
    </xf>
    <xf numFmtId="176" fontId="19" fillId="0" borderId="10" xfId="0" applyNumberFormat="1" applyFon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vertical="center"/>
    </xf>
    <xf numFmtId="176" fontId="0" fillId="0" borderId="16" xfId="0" applyNumberFormat="1" applyFont="1" applyFill="1" applyBorder="1" applyAlignment="1" applyProtection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8" xfId="0" applyNumberFormat="1" applyFont="1" applyFill="1" applyBorder="1" applyAlignment="1" applyProtection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5" xfId="0" applyNumberFormat="1" applyFill="1" applyBorder="1" applyAlignment="1">
      <alignment vertical="center"/>
    </xf>
    <xf numFmtId="0" fontId="3" fillId="5" borderId="0" xfId="2" applyFill="1">
      <alignment vertical="center"/>
    </xf>
    <xf numFmtId="176" fontId="8" fillId="0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right" vertical="center"/>
      <protection locked="0"/>
    </xf>
    <xf numFmtId="0" fontId="18" fillId="0" borderId="0" xfId="0" applyFont="1" applyFill="1" applyAlignment="1">
      <alignment horizontal="right" vertical="center"/>
    </xf>
    <xf numFmtId="176" fontId="18" fillId="0" borderId="25" xfId="0" applyNumberFormat="1" applyFont="1" applyFill="1" applyBorder="1" applyAlignment="1" applyProtection="1">
      <alignment vertical="center"/>
      <protection locked="0"/>
    </xf>
    <xf numFmtId="176" fontId="5" fillId="0" borderId="19" xfId="0" applyNumberFormat="1" applyFont="1" applyFill="1" applyBorder="1" applyAlignment="1" applyProtection="1">
      <alignment horizontal="center" vertical="center" shrinkToFit="1"/>
    </xf>
    <xf numFmtId="176" fontId="5" fillId="0" borderId="18" xfId="0" applyNumberFormat="1" applyFont="1" applyFill="1" applyBorder="1" applyAlignment="1" applyProtection="1">
      <alignment horizontal="center" vertical="center" shrinkToFit="1"/>
    </xf>
    <xf numFmtId="176" fontId="5" fillId="0" borderId="20" xfId="0" applyNumberFormat="1" applyFont="1" applyFill="1" applyBorder="1" applyAlignment="1" applyProtection="1">
      <alignment horizontal="center" vertical="center" shrinkToFit="1"/>
    </xf>
    <xf numFmtId="0" fontId="5" fillId="0" borderId="19" xfId="0" applyNumberFormat="1" applyFont="1" applyFill="1" applyBorder="1" applyAlignment="1" applyProtection="1">
      <alignment horizontal="center" vertical="center" shrinkToFit="1"/>
    </xf>
    <xf numFmtId="0" fontId="5" fillId="0" borderId="18" xfId="0" applyNumberFormat="1" applyFont="1" applyFill="1" applyBorder="1" applyAlignment="1" applyProtection="1">
      <alignment horizontal="center" vertical="center" shrinkToFit="1"/>
    </xf>
    <xf numFmtId="0" fontId="5" fillId="0" borderId="20" xfId="0" applyNumberFormat="1" applyFont="1" applyFill="1" applyBorder="1" applyAlignment="1" applyProtection="1">
      <alignment horizontal="center" vertical="center" shrinkToFit="1"/>
    </xf>
    <xf numFmtId="0" fontId="20" fillId="0" borderId="17" xfId="0" applyFont="1" applyFill="1" applyBorder="1" applyAlignment="1" applyProtection="1">
      <alignment vertical="center"/>
    </xf>
    <xf numFmtId="0" fontId="20" fillId="0" borderId="5" xfId="0" applyFont="1" applyFill="1" applyBorder="1" applyAlignment="1" applyProtection="1">
      <alignment vertical="center"/>
    </xf>
    <xf numFmtId="0" fontId="20" fillId="0" borderId="7" xfId="0" applyFont="1" applyFill="1" applyBorder="1" applyAlignment="1" applyProtection="1">
      <alignment vertical="center"/>
    </xf>
    <xf numFmtId="176" fontId="20" fillId="0" borderId="17" xfId="0" applyNumberFormat="1" applyFont="1" applyFill="1" applyBorder="1" applyAlignment="1" applyProtection="1">
      <alignment vertical="center"/>
    </xf>
    <xf numFmtId="176" fontId="20" fillId="0" borderId="5" xfId="0" applyNumberFormat="1" applyFont="1" applyFill="1" applyBorder="1" applyAlignment="1" applyProtection="1">
      <alignment vertical="center"/>
    </xf>
    <xf numFmtId="176" fontId="20" fillId="0" borderId="7" xfId="0" applyNumberFormat="1" applyFont="1" applyFill="1" applyBorder="1" applyAlignment="1" applyProtection="1">
      <alignment vertical="center"/>
    </xf>
    <xf numFmtId="176" fontId="20" fillId="0" borderId="17" xfId="0" applyNumberFormat="1" applyFont="1" applyFill="1" applyBorder="1" applyAlignment="1">
      <alignment vertical="center"/>
    </xf>
    <xf numFmtId="176" fontId="20" fillId="0" borderId="7" xfId="0" applyNumberFormat="1" applyFont="1" applyFill="1" applyBorder="1" applyAlignment="1">
      <alignment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4" xfId="0" applyNumberFormat="1" applyFont="1" applyFill="1" applyBorder="1" applyAlignment="1">
      <alignment vertical="center"/>
    </xf>
    <xf numFmtId="176" fontId="20" fillId="0" borderId="27" xfId="0" applyNumberFormat="1" applyFont="1" applyFill="1" applyBorder="1" applyAlignment="1">
      <alignment vertical="center"/>
    </xf>
    <xf numFmtId="176" fontId="21" fillId="0" borderId="24" xfId="0" applyNumberFormat="1" applyFont="1" applyFill="1" applyBorder="1" applyAlignment="1" applyProtection="1">
      <alignment vertical="center"/>
      <protection locked="0"/>
    </xf>
    <xf numFmtId="176" fontId="20" fillId="0" borderId="9" xfId="0" applyNumberFormat="1" applyFont="1" applyFill="1" applyBorder="1" applyAlignment="1">
      <alignment horizontal="center" vertical="center" shrinkToFit="1"/>
    </xf>
    <xf numFmtId="176" fontId="20" fillId="0" borderId="21" xfId="0" applyNumberFormat="1" applyFon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176" fontId="0" fillId="0" borderId="26" xfId="0" applyNumberFormat="1" applyFill="1" applyBorder="1" applyAlignment="1">
      <alignment horizontal="center"/>
    </xf>
    <xf numFmtId="176" fontId="0" fillId="0" borderId="23" xfId="0" applyNumberFormat="1" applyFill="1" applyBorder="1" applyAlignment="1">
      <alignment horizontal="center"/>
    </xf>
    <xf numFmtId="176" fontId="20" fillId="0" borderId="1" xfId="0" applyNumberFormat="1" applyFont="1" applyFill="1" applyBorder="1" applyAlignment="1">
      <alignment horizontal="center"/>
    </xf>
    <xf numFmtId="176" fontId="20" fillId="0" borderId="13" xfId="0" applyNumberFormat="1" applyFont="1" applyFill="1" applyBorder="1" applyAlignment="1">
      <alignment horizontal="center"/>
    </xf>
    <xf numFmtId="176" fontId="20" fillId="0" borderId="9" xfId="0" applyNumberFormat="1" applyFont="1" applyFill="1" applyBorder="1" applyAlignment="1">
      <alignment horizontal="center" vertical="center"/>
    </xf>
    <xf numFmtId="176" fontId="20" fillId="0" borderId="21" xfId="0" applyNumberFormat="1" applyFont="1" applyFill="1" applyBorder="1" applyAlignment="1">
      <alignment horizontal="center" vertical="center"/>
    </xf>
    <xf numFmtId="176" fontId="20" fillId="0" borderId="14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A7D76057-6273-4BB6-BCA7-6721854E321F}"/>
  </cellStyles>
  <dxfs count="191"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color theme="0"/>
      </font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  <dxf>
      <font>
        <strike val="0"/>
        <color theme="0"/>
      </font>
      <numFmt numFmtId="0" formatCode="General"/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443D-B167-400E-8DAC-790F851A173D}">
  <dimension ref="A1:B28"/>
  <sheetViews>
    <sheetView workbookViewId="0"/>
  </sheetViews>
  <sheetFormatPr defaultColWidth="8.75" defaultRowHeight="21.75" customHeight="1" x14ac:dyDescent="0.15"/>
  <cols>
    <col min="1" max="16384" width="8.75" style="44"/>
  </cols>
  <sheetData>
    <row r="1" spans="1:2" ht="21.75" customHeight="1" x14ac:dyDescent="0.15">
      <c r="A1" s="44" t="s">
        <v>4208</v>
      </c>
    </row>
    <row r="2" spans="1:2" ht="21.75" customHeight="1" x14ac:dyDescent="0.15">
      <c r="A2" s="43">
        <v>1</v>
      </c>
      <c r="B2" s="44" t="s">
        <v>1424</v>
      </c>
    </row>
    <row r="3" spans="1:2" ht="21.75" customHeight="1" x14ac:dyDescent="0.15">
      <c r="A3" s="45" t="s">
        <v>1425</v>
      </c>
      <c r="B3" s="44" t="s">
        <v>4197</v>
      </c>
    </row>
    <row r="4" spans="1:2" ht="21.75" customHeight="1" x14ac:dyDescent="0.15">
      <c r="A4" s="45" t="s">
        <v>1426</v>
      </c>
      <c r="B4" s="44" t="s">
        <v>4198</v>
      </c>
    </row>
    <row r="5" spans="1:2" ht="21.75" customHeight="1" x14ac:dyDescent="0.15">
      <c r="A5" s="45" t="s">
        <v>4196</v>
      </c>
      <c r="B5" s="44" t="s">
        <v>1427</v>
      </c>
    </row>
    <row r="6" spans="1:2" ht="21.75" customHeight="1" x14ac:dyDescent="0.15">
      <c r="A6" s="45"/>
      <c r="B6" s="44" t="s">
        <v>1428</v>
      </c>
    </row>
    <row r="7" spans="1:2" ht="8.25" customHeight="1" x14ac:dyDescent="0.15">
      <c r="A7" s="45"/>
    </row>
    <row r="8" spans="1:2" ht="21.75" customHeight="1" x14ac:dyDescent="0.15">
      <c r="A8" s="43">
        <v>2</v>
      </c>
      <c r="B8" s="44" t="s">
        <v>4201</v>
      </c>
    </row>
    <row r="9" spans="1:2" ht="21.75" customHeight="1" x14ac:dyDescent="0.15">
      <c r="A9" s="43"/>
      <c r="B9" s="44" t="s">
        <v>4188</v>
      </c>
    </row>
    <row r="10" spans="1:2" ht="5.25" customHeight="1" x14ac:dyDescent="0.15">
      <c r="A10" s="43"/>
    </row>
    <row r="11" spans="1:2" ht="21.75" customHeight="1" x14ac:dyDescent="0.15">
      <c r="A11" s="43">
        <v>3</v>
      </c>
      <c r="B11" s="44" t="s">
        <v>4199</v>
      </c>
    </row>
    <row r="12" spans="1:2" ht="21.75" customHeight="1" x14ac:dyDescent="0.15">
      <c r="A12" s="43"/>
      <c r="B12" s="44" t="s">
        <v>4200</v>
      </c>
    </row>
    <row r="13" spans="1:2" ht="6" customHeight="1" x14ac:dyDescent="0.15">
      <c r="A13" s="43"/>
    </row>
    <row r="14" spans="1:2" ht="21.75" customHeight="1" x14ac:dyDescent="0.15">
      <c r="A14" s="43">
        <v>4</v>
      </c>
      <c r="B14" s="44" t="s">
        <v>4207</v>
      </c>
    </row>
    <row r="15" spans="1:2" ht="6.75" customHeight="1" x14ac:dyDescent="0.15"/>
    <row r="16" spans="1:2" ht="21.75" customHeight="1" x14ac:dyDescent="0.15">
      <c r="A16" s="43">
        <v>5</v>
      </c>
      <c r="B16" s="44" t="s">
        <v>4185</v>
      </c>
    </row>
    <row r="17" spans="1:2" ht="21.75" customHeight="1" x14ac:dyDescent="0.15">
      <c r="A17" s="43"/>
      <c r="B17" s="44" t="s">
        <v>4186</v>
      </c>
    </row>
    <row r="18" spans="1:2" ht="21.75" customHeight="1" x14ac:dyDescent="0.15">
      <c r="B18" s="44" t="s">
        <v>4187</v>
      </c>
    </row>
    <row r="19" spans="1:2" ht="6.75" customHeight="1" x14ac:dyDescent="0.15"/>
    <row r="20" spans="1:2" ht="21.75" customHeight="1" x14ac:dyDescent="0.15">
      <c r="A20" s="43">
        <v>6</v>
      </c>
      <c r="B20" s="44" t="s">
        <v>4206</v>
      </c>
    </row>
    <row r="21" spans="1:2" ht="21.75" customHeight="1" x14ac:dyDescent="0.15">
      <c r="A21" s="43"/>
      <c r="B21" s="44" t="s">
        <v>4189</v>
      </c>
    </row>
    <row r="22" spans="1:2" ht="21.75" customHeight="1" x14ac:dyDescent="0.15">
      <c r="B22" s="44" t="s">
        <v>4190</v>
      </c>
    </row>
    <row r="23" spans="1:2" ht="6" customHeight="1" x14ac:dyDescent="0.15">
      <c r="A23" s="43"/>
    </row>
    <row r="24" spans="1:2" ht="21.75" customHeight="1" x14ac:dyDescent="0.15">
      <c r="A24" s="43">
        <v>7</v>
      </c>
      <c r="B24" s="44" t="s">
        <v>4204</v>
      </c>
    </row>
    <row r="25" spans="1:2" ht="21.75" customHeight="1" x14ac:dyDescent="0.15">
      <c r="A25" s="43"/>
    </row>
    <row r="26" spans="1:2" ht="21.75" customHeight="1" x14ac:dyDescent="0.15">
      <c r="A26" s="43"/>
    </row>
    <row r="27" spans="1:2" ht="21.75" customHeight="1" x14ac:dyDescent="0.15">
      <c r="A27" s="43" t="s">
        <v>1429</v>
      </c>
      <c r="B27" s="44" t="s">
        <v>1430</v>
      </c>
    </row>
    <row r="28" spans="1:2" ht="21.75" customHeight="1" x14ac:dyDescent="0.15">
      <c r="A28" s="44" t="s">
        <v>4205</v>
      </c>
    </row>
  </sheetData>
  <phoneticPr fontId="4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103"/>
  <sheetViews>
    <sheetView topLeftCell="B43" zoomScaleNormal="100" zoomScaleSheetLayoutView="100" workbookViewId="0">
      <selection activeCell="J73" sqref="J73"/>
    </sheetView>
  </sheetViews>
  <sheetFormatPr defaultRowHeight="17.25" customHeight="1" x14ac:dyDescent="0.15"/>
  <cols>
    <col min="1" max="1" width="2.75" style="102" hidden="1" customWidth="1"/>
    <col min="2" max="2" width="2.5" customWidth="1"/>
    <col min="3" max="3" width="4.375" customWidth="1"/>
    <col min="4" max="4" width="11.875" customWidth="1"/>
    <col min="5" max="5" width="4.5" customWidth="1"/>
    <col min="6" max="6" width="4.375" customWidth="1"/>
    <col min="7" max="7" width="3.125" customWidth="1"/>
    <col min="8" max="8" width="0.625" style="102" customWidth="1"/>
    <col min="9" max="9" width="2.5" customWidth="1"/>
    <col min="10" max="10" width="4.375" customWidth="1"/>
    <col min="11" max="11" width="11.875" customWidth="1"/>
    <col min="12" max="12" width="4.5" customWidth="1"/>
    <col min="13" max="13" width="4.375" customWidth="1"/>
    <col min="14" max="14" width="3.125" customWidth="1"/>
    <col min="15" max="15" width="0.625" style="102" customWidth="1"/>
    <col min="16" max="16" width="2.5" customWidth="1"/>
    <col min="17" max="17" width="4.375" customWidth="1"/>
    <col min="18" max="18" width="11.875" customWidth="1"/>
    <col min="19" max="19" width="4.5" customWidth="1"/>
    <col min="20" max="20" width="4.375" customWidth="1"/>
    <col min="21" max="21" width="3.125" customWidth="1"/>
    <col min="23" max="28" width="3.125" customWidth="1"/>
  </cols>
  <sheetData>
    <row r="1" spans="1:21" ht="18.75" customHeight="1" x14ac:dyDescent="0.15">
      <c r="B1" s="124" t="s">
        <v>16</v>
      </c>
      <c r="C1" s="11"/>
      <c r="D1" s="11"/>
      <c r="E1" s="123" t="s">
        <v>4191</v>
      </c>
      <c r="F1" s="110" t="s">
        <v>1436</v>
      </c>
      <c r="G1" s="126" t="str">
        <f>MID(E1,2,1)</f>
        <v>1</v>
      </c>
      <c r="H1" s="104"/>
      <c r="I1" s="124" t="s">
        <v>0</v>
      </c>
      <c r="J1" s="14"/>
      <c r="K1" s="14"/>
      <c r="L1" s="123" t="s">
        <v>4191</v>
      </c>
      <c r="M1" s="12"/>
      <c r="N1" s="126" t="str">
        <f>MID(L1,2,1)</f>
        <v>1</v>
      </c>
      <c r="O1" s="104"/>
      <c r="P1" s="124" t="s">
        <v>13</v>
      </c>
      <c r="Q1" s="14"/>
      <c r="R1" s="14"/>
      <c r="S1" s="123" t="s">
        <v>4191</v>
      </c>
      <c r="T1" s="12"/>
      <c r="U1" s="126" t="str">
        <f>MID(S1,2,1)</f>
        <v>1</v>
      </c>
    </row>
    <row r="2" spans="1:21" ht="17.25" customHeight="1" x14ac:dyDescent="0.2">
      <c r="B2" s="1" t="str">
        <f t="array" ref="B2">INDEX(sheet01!$K$2:$Z$61,MATCH($G$1&amp;B1&amp;$F$1,sheet01!$Q$2:$Q$61&amp;sheet01!$P$2:$P$61&amp;sheet01!$O$2:$O$61,0),3)</f>
        <v>若桜鉄道</v>
      </c>
      <c r="C2" s="19"/>
      <c r="D2" s="20"/>
      <c r="E2" s="2"/>
      <c r="F2" s="2"/>
      <c r="G2" s="15"/>
      <c r="H2" s="104"/>
      <c r="I2" s="1" t="str">
        <f t="array" ref="I2">INDEX(sheet01!$K$2:$Z$61,MATCH($N1&amp;I1&amp;$F$1,sheet01!$Q$2:$Q$61&amp;sheet01!$P$2:$P$61&amp;sheet01!$O$2:$O$61,0),3)</f>
        <v>可部線</v>
      </c>
      <c r="J2" s="2"/>
      <c r="K2" s="2"/>
      <c r="L2" s="20"/>
      <c r="M2" s="2"/>
      <c r="N2" s="15"/>
      <c r="O2" s="104"/>
      <c r="P2" s="1" t="str">
        <f t="array" ref="P2">INDEX(sheet01!$K$2:$Z$61,MATCH($U1&amp;P1&amp;$F$1,sheet01!$Q$2:$Q$61&amp;sheet01!$P$2:$P$61&amp;sheet01!$O$2:$O$61,0),3)</f>
        <v>芸備２線</v>
      </c>
      <c r="Q2" s="21"/>
      <c r="R2" s="20"/>
      <c r="S2" s="2"/>
      <c r="T2" s="2"/>
      <c r="U2" s="15"/>
    </row>
    <row r="3" spans="1:21" ht="16.5" customHeight="1" x14ac:dyDescent="0.15">
      <c r="B3" s="3" t="s">
        <v>6</v>
      </c>
      <c r="C3" s="23"/>
      <c r="D3" s="131" t="str">
        <f t="array" ref="D3">INDEX(sheet03!$A$2:$BB$1191,MATCH(B$2&amp;"101"&amp;$F$1,sheet03!$M$2:$M$1191&amp;sheet03!$AF$2:$AF$1191&amp;sheet03!$O$2:$O$1191,0),28)</f>
        <v>若桜</v>
      </c>
      <c r="E3" s="16" t="s">
        <v>26</v>
      </c>
      <c r="F3" s="134" t="str">
        <f t="array" ref="F3">INDEX(sheet01!$A$2:$Z$61,MATCH(B$2&amp;$F$1,sheet01!$M$2:$M$61&amp;sheet01!$O$2:$O$61,0),18)</f>
        <v>黄/赤</v>
      </c>
      <c r="G3" s="34"/>
      <c r="H3" s="105"/>
      <c r="I3" s="3" t="s">
        <v>6</v>
      </c>
      <c r="J3" s="4"/>
      <c r="K3" s="131" t="str">
        <f t="array" ref="K3">INDEX(sheet03!$A$2:$BB$1191,MATCH(I$2&amp;"101"&amp;$F$1,sheet03!$M$2:$M$1191&amp;sheet03!$AF$2:$AF$1191&amp;sheet03!$O$2:$O$1191,0),28)</f>
        <v>河戸帆待川</v>
      </c>
      <c r="L3" s="30" t="s">
        <v>1</v>
      </c>
      <c r="M3" s="134" t="str">
        <f t="array" ref="M3">INDEX(sheet01!$A$2:$Z$61,MATCH(I$2&amp;$F$1,sheet01!$M$2:$M$61&amp;sheet01!$O$2:$O$61,0),18)</f>
        <v>紫/黒</v>
      </c>
      <c r="N3" s="34"/>
      <c r="O3" s="105"/>
      <c r="P3" s="24" t="s">
        <v>6</v>
      </c>
      <c r="Q3" s="25"/>
      <c r="R3" s="131" t="str">
        <f t="array" ref="R3">INDEX(sheet03!$A$2:$BB$1191,MATCH(P$2&amp;"101"&amp;$F$1,sheet03!$M$2:$M$1191&amp;sheet03!$AF$2:$AF$1191&amp;sheet03!$O$2:$O$1191,0),28)</f>
        <v>備後落合</v>
      </c>
      <c r="S3" s="16" t="s">
        <v>1</v>
      </c>
      <c r="T3" s="134" t="str">
        <f t="array" ref="T3">INDEX(sheet01!$A$2:$Z$61,MATCH(P$2&amp;$F$1,sheet01!$M$2:$M$61&amp;sheet01!$O$2:$O$61,0),18)</f>
        <v>赤/赤</v>
      </c>
      <c r="U3" s="34"/>
    </row>
    <row r="4" spans="1:21" ht="16.5" customHeight="1" x14ac:dyDescent="0.15">
      <c r="B4" s="5" t="s">
        <v>7</v>
      </c>
      <c r="C4" s="6"/>
      <c r="D4" s="132" t="e">
        <f t="array" ref="D4">INDEX(sheet03!$A$2:$BB$1191,MATCH(B$2&amp;"102"&amp;$F$1,sheet03!$M$2:$M$1191&amp;sheet03!$AF$2:$AF$1191&amp;sheet03!$O$2:$O$1191,0),28)</f>
        <v>#N/A</v>
      </c>
      <c r="E4" s="17" t="s">
        <v>2</v>
      </c>
      <c r="F4" s="135" t="str">
        <f t="array" ref="F4">INDEX(sheet01!$A$2:$Z$61,MATCH(B$2&amp;$F$1,sheet01!$M$2:$M$61&amp;sheet01!$O$2:$O$61,0),20)</f>
        <v>緑/紺</v>
      </c>
      <c r="G4" s="49"/>
      <c r="H4" s="105"/>
      <c r="I4" s="5" t="s">
        <v>7</v>
      </c>
      <c r="J4" s="6"/>
      <c r="K4" s="132" t="str">
        <f t="array" ref="K4">INDEX(sheet03!$A$2:$BB$1191,MATCH(I$2&amp;"102"&amp;$F$1,sheet03!$M$2:$M$1191&amp;sheet03!$AF$2:$AF$1191&amp;sheet03!$O$2:$O$1191,0),28)</f>
        <v>あき亀山</v>
      </c>
      <c r="L4" s="31" t="s">
        <v>2</v>
      </c>
      <c r="M4" s="135" t="str">
        <f t="array" ref="M4">INDEX(sheet01!$A$2:$Z$61,MATCH(I$2&amp;$F$1,sheet01!$M$2:$M$61&amp;sheet01!$O$2:$O$61,0),20)</f>
        <v>黄/黒</v>
      </c>
      <c r="N4" s="49"/>
      <c r="O4" s="105"/>
      <c r="P4" s="26" t="s">
        <v>7</v>
      </c>
      <c r="Q4" s="27"/>
      <c r="R4" s="132" t="e">
        <f t="array" ref="R4">INDEX(sheet03!$A$2:$BB$1191,MATCH(P$2&amp;"102"&amp;$F$1,sheet03!$M$2:$M$1191&amp;sheet03!$AF$2:$AF$1191&amp;sheet03!$O$2:$O$1191,0),28)</f>
        <v>#N/A</v>
      </c>
      <c r="S4" s="17" t="s">
        <v>2</v>
      </c>
      <c r="T4" s="135" t="str">
        <f t="array" ref="T4">INDEX(sheet01!$A$2:$Z$61,MATCH(P$2&amp;$F$1,sheet01!$M$2:$M$61&amp;sheet01!$O$2:$O$61,0),20)</f>
        <v>紫/紫</v>
      </c>
      <c r="U4" s="49"/>
    </row>
    <row r="5" spans="1:21" ht="16.5" customHeight="1" x14ac:dyDescent="0.15">
      <c r="B5" s="5" t="s">
        <v>8</v>
      </c>
      <c r="C5" s="6"/>
      <c r="D5" s="132" t="e">
        <f t="array" ref="D5">INDEX(sheet03!$A$2:$BB$1191,MATCH(B$2&amp;"103"&amp;$F$1,sheet03!$M$2:$M$1191&amp;sheet03!$AF$2:$AF$1191&amp;sheet03!$O$2:$O$1191,0),28)</f>
        <v>#N/A</v>
      </c>
      <c r="E5" s="17" t="s">
        <v>3</v>
      </c>
      <c r="F5" s="135" t="str">
        <f t="array" ref="F5">INDEX(sheet01!$A$2:$Z$61,MATCH(B$2&amp;$F$1,sheet01!$M$2:$M$61&amp;sheet01!$O$2:$O$61,0),19)</f>
        <v>水/紺</v>
      </c>
      <c r="G5" s="49"/>
      <c r="H5" s="105"/>
      <c r="I5" s="5" t="s">
        <v>8</v>
      </c>
      <c r="J5" s="6"/>
      <c r="K5" s="132" t="e">
        <f t="array" ref="K5">INDEX(sheet03!$A$2:$BB$1191,MATCH(I$2&amp;"103"&amp;$F$1,sheet03!$M$2:$M$1191&amp;sheet03!$AF$2:$AF$1191&amp;sheet03!$O$2:$O$1191,0),28)</f>
        <v>#N/A</v>
      </c>
      <c r="L5" s="31" t="s">
        <v>3</v>
      </c>
      <c r="M5" s="135" t="str">
        <f t="array" ref="M5">INDEX(sheet01!$A$2:$Z$61,MATCH(I$2&amp;$F$1,sheet01!$M$2:$M$61&amp;sheet01!$O$2:$O$61,0),19)</f>
        <v>紺/黒</v>
      </c>
      <c r="N5" s="49"/>
      <c r="O5" s="105"/>
      <c r="P5" s="26" t="s">
        <v>8</v>
      </c>
      <c r="Q5" s="27"/>
      <c r="R5" s="132" t="e">
        <f t="array" ref="R5">INDEX(sheet03!$A$2:$BB$1191,MATCH(P$2&amp;"103"&amp;$F$1,sheet03!$M$2:$M$1191&amp;sheet03!$AF$2:$AF$1191&amp;sheet03!$O$2:$O$1191,0),28)</f>
        <v>#N/A</v>
      </c>
      <c r="S5" s="17" t="s">
        <v>3</v>
      </c>
      <c r="T5" s="135" t="str">
        <f t="array" ref="T5">INDEX(sheet01!$A$2:$Z$61,MATCH(P$2&amp;$F$1,sheet01!$M$2:$M$61&amp;sheet01!$O$2:$O$61,0),19)</f>
        <v>青/黒</v>
      </c>
      <c r="U5" s="49"/>
    </row>
    <row r="6" spans="1:21" ht="16.5" customHeight="1" x14ac:dyDescent="0.15">
      <c r="B6" s="7" t="s">
        <v>9</v>
      </c>
      <c r="C6" s="8"/>
      <c r="D6" s="133" t="e">
        <f t="array" ref="D6">INDEX(sheet03!$A$2:$BB$1191,MATCH(B$2&amp;"104"&amp;$F$1,sheet03!$M$2:$M$1191&amp;sheet03!$AF$2:$AF$1191&amp;sheet03!$O$2:$O$1191,0),28)</f>
        <v>#N/A</v>
      </c>
      <c r="E6" s="18" t="s">
        <v>4</v>
      </c>
      <c r="F6" s="136" t="str">
        <f t="array" ref="F6">INDEX(sheet01!$A$2:$Z$61,MATCH(B$2&amp;$F$1,sheet01!$M$2:$M$61&amp;sheet01!$O$2:$O$61,0),21)</f>
        <v>橙/黒</v>
      </c>
      <c r="G6" s="50"/>
      <c r="H6" s="105"/>
      <c r="I6" s="7" t="s">
        <v>9</v>
      </c>
      <c r="J6" s="8"/>
      <c r="K6" s="133" t="e">
        <f t="array" ref="K6">INDEX(sheet03!$A$2:$BB$1191,MATCH(I$2&amp;"104"&amp;$F$1,sheet03!$M$2:$M$1191&amp;sheet03!$AF$2:$AF$1191&amp;sheet03!$O$2:$O$1191,0),28)</f>
        <v>#N/A</v>
      </c>
      <c r="L6" s="32" t="s">
        <v>4</v>
      </c>
      <c r="M6" s="136" t="str">
        <f t="array" ref="M6">INDEX(sheet01!$A$2:$Z$61,MATCH(I$2&amp;$F$1,sheet01!$M$2:$M$61&amp;sheet01!$O$2:$O$61,0),21)</f>
        <v>白/黒</v>
      </c>
      <c r="N6" s="50"/>
      <c r="O6" s="105"/>
      <c r="P6" s="28" t="s">
        <v>9</v>
      </c>
      <c r="Q6" s="29"/>
      <c r="R6" s="133" t="e">
        <f t="array" ref="R6">INDEX(sheet03!$A$2:$BB$1191,MATCH(P$2&amp;"104"&amp;$F$1,sheet03!$M$2:$M$1191&amp;sheet03!$AF$2:$AF$1191&amp;sheet03!$O$2:$O$1191,0),28)</f>
        <v>#N/A</v>
      </c>
      <c r="S6" s="18" t="s">
        <v>4</v>
      </c>
      <c r="T6" s="136" t="str">
        <f t="array" ref="T6">INDEX(sheet01!$A$2:$Z$61,MATCH(P$2&amp;$F$1,sheet01!$M$2:$M$61&amp;sheet01!$O$2:$O$61,0),21)</f>
        <v>緑/黒</v>
      </c>
      <c r="U6" s="50"/>
    </row>
    <row r="7" spans="1:21" ht="16.5" customHeight="1" x14ac:dyDescent="0.15">
      <c r="B7" s="22" t="s">
        <v>10</v>
      </c>
      <c r="C7" s="9" t="s">
        <v>5</v>
      </c>
      <c r="D7" s="10" t="s">
        <v>11</v>
      </c>
      <c r="E7" s="10" t="s">
        <v>12</v>
      </c>
      <c r="F7" s="10" t="s">
        <v>1437</v>
      </c>
      <c r="G7" s="10" t="s">
        <v>1438</v>
      </c>
      <c r="H7" s="104"/>
      <c r="I7" s="22" t="s">
        <v>10</v>
      </c>
      <c r="J7" s="9" t="s">
        <v>5</v>
      </c>
      <c r="K7" s="10" t="s">
        <v>11</v>
      </c>
      <c r="L7" s="10" t="s">
        <v>12</v>
      </c>
      <c r="M7" s="10" t="s">
        <v>1437</v>
      </c>
      <c r="N7" s="10" t="s">
        <v>1438</v>
      </c>
      <c r="O7" s="104"/>
      <c r="P7" s="22" t="s">
        <v>10</v>
      </c>
      <c r="Q7" s="9" t="s">
        <v>5</v>
      </c>
      <c r="R7" s="10" t="s">
        <v>11</v>
      </c>
      <c r="S7" s="10" t="s">
        <v>12</v>
      </c>
      <c r="T7" s="10" t="s">
        <v>1437</v>
      </c>
      <c r="U7" s="10" t="s">
        <v>1438</v>
      </c>
    </row>
    <row r="8" spans="1:21" ht="16.5" customHeight="1" x14ac:dyDescent="0.15">
      <c r="A8" s="109">
        <f ca="1">IF(ISERROR(SMALL(sheet03!BE:BE,ROW(V1))),"",INDIRECT("sheet03!be"&amp;SMALL(sheet03!BE:BE,ROW(V1))))</f>
        <v>566</v>
      </c>
      <c r="B8" s="52" t="str">
        <f t="array" aca="1" ref="B8" ca="1">INDEX(sheet03!$A$2:$BB$1191,MATCH(B$2&amp;C8&amp;$F$1,sheet03!$M$2:$M$1191&amp;sheet03!$AF$2:$AF$1191&amp;sheet03!$O$2:$O$1191,0),31)</f>
        <v>ｃ</v>
      </c>
      <c r="C8" s="53">
        <f t="array" aca="1" ref="C8" ca="1">IF(A8="","",INDIRECT("sheet03!af"&amp;SMALL(sheet03!BE:BE,ROW(O1))))</f>
        <v>3</v>
      </c>
      <c r="D8" s="54" t="str">
        <f t="array" aca="1" ref="D8" ca="1">INDEX(sheet03!$A$2:$BB$1191,MATCH(B$2&amp;C8&amp;$F$1,sheet03!$M$2:$M$1191&amp;sheet03!$AF$2:$AF$1191&amp;sheet03!$O$2:$O$1191,0),28)</f>
        <v>八頭高校前</v>
      </c>
      <c r="E8" s="55">
        <f t="array" aca="1" ref="E8" ca="1">INDEX(sheet03!$A$2:$BC$1191,MATCH(B$2&amp;C8&amp;$F$1,sheet03!$M$2:$M$1191&amp;sheet03!$AF$2:$AF$1191&amp;sheet03!$O$2:$O$1191,0),55)</f>
        <v>2</v>
      </c>
      <c r="F8" s="56">
        <f t="array" aca="1" ref="F8" ca="1">INDEX(sheet03!$A$2:$BB$1191,MATCH(B$2&amp;C8&amp;$F$1,sheet03!$M$2:$M$1191&amp;sheet03!$AF$2:$AF$1191&amp;sheet03!$O$2:$O$1191,0),40)</f>
        <v>156.69999999999999</v>
      </c>
      <c r="G8" s="55" t="str">
        <f t="array" aca="1" ref="G8" ca="1">INDEX(sheet03!$A$2:$BD$1191,MATCH(B$2&amp;C8&amp;$F$1,sheet03!$M$2:$M$1191&amp;sheet03!$AF$2:$AF$1191&amp;sheet03!$O$2:$O$1191,0),56)</f>
        <v>右</v>
      </c>
      <c r="H8" s="106">
        <f ca="1">IF(ISERROR(SMALL(sheet03!BF:BF,ROW(V1))),"",INDIRECT("sheet03!bf"&amp;SMALL(sheet03!BF:BF,ROW(V1))))</f>
        <v>234</v>
      </c>
      <c r="I8" s="52">
        <f t="array" aca="1" ref="I8" ca="1">INDEX(sheet03!$A$2:$BB$1191,MATCH(I$2&amp;J8&amp;$F$1,sheet03!$M$2:$M$1191&amp;sheet03!$AF$2:$AF$1191&amp;sheet03!$O$2:$O$1191,0),31)</f>
        <v>0</v>
      </c>
      <c r="J8" s="53">
        <f ca="1">IF(H8="","",INDIRECT("sheet03!af"&amp;SMALL(sheet03!BF:BF,ROW(V1))))</f>
        <v>1</v>
      </c>
      <c r="K8" s="54" t="str">
        <f t="array" aca="1" ref="K8" ca="1">INDEX(sheet03!$A$2:$BB$1191,MATCH(I$2&amp;J8&amp;$F$1,sheet03!$M$2:$M$1191&amp;sheet03!$AF$2:$AF$1191&amp;sheet03!$O$2:$O$1191,0),28)</f>
        <v>三滝</v>
      </c>
      <c r="L8" s="55">
        <f t="array" aca="1" ref="L8" ca="1">INDEX(sheet03!$A$2:$BC$1191,MATCH(I$2&amp;J8&amp;$F$1,sheet03!$M$2:$M$1191&amp;sheet03!$AF$2:$AF$1191&amp;sheet03!$O$2:$O$1191,0),55)</f>
        <v>2</v>
      </c>
      <c r="M8" s="56">
        <f t="array" aca="1" ref="M8" ca="1">INDEX(sheet03!$A$2:$BB$1191,MATCH(I$2&amp;J8&amp;$F$1,sheet03!$M$2:$M$1191&amp;sheet03!$AF$2:$AF$1191&amp;sheet03!$O$2:$O$1191,0),40)</f>
        <v>168</v>
      </c>
      <c r="N8" s="55" t="str">
        <f t="array" aca="1" ref="N8" ca="1">INDEX(sheet03!$A$2:$BD$1191,MATCH(I$2&amp;J8&amp;$F$1,sheet03!$M$2:$M$1191&amp;sheet03!$AF$2:$AF$1191&amp;sheet03!$O$2:$O$1191,0),56)</f>
        <v>右</v>
      </c>
      <c r="O8" s="106">
        <f ca="1">IF(ISERROR(SMALL(sheet03!BG:BG,ROW(V1))),"",INDIRECT("sheet03!bg"&amp;SMALL(sheet03!BG:BG,ROW(V1))))</f>
        <v>58</v>
      </c>
      <c r="P8" s="52">
        <f t="array" aca="1" ref="P8" ca="1">INDEX(sheet03!$A$2:$BB$1191,MATCH(P$2&amp;Q8&amp;$F$1,sheet03!$M$2:$M$1191&amp;sheet03!$AF$2:$AF$1191&amp;sheet03!$O$2:$O$1191,0),31)</f>
        <v>0</v>
      </c>
      <c r="Q8" s="53">
        <f t="array" aca="1" ref="Q8" ca="1">IF(O8="","",INDIRECT("sheet03!af"&amp;SMALL(sheet03!BG:BG,ROW(V1))))</f>
        <v>1</v>
      </c>
      <c r="R8" s="54" t="str">
        <f t="array" aca="1" ref="R8" ca="1">INDEX(sheet03!$A$2:$BB$1191,MATCH(P$2&amp;Q8&amp;$F$1,sheet03!$M$2:$M$1191&amp;sheet03!$AF$2:$AF$1191&amp;sheet03!$O$2:$O$1191,0),28)</f>
        <v>三次</v>
      </c>
      <c r="S8" s="55">
        <f t="array" aca="1" ref="S8" ca="1">INDEX(sheet03!$A$2:$BC$1191,MATCH(P$2&amp;Q8&amp;$F$1,sheet03!$M$2:$M$1191&amp;sheet03!$AF$2:$AF$1191&amp;sheet03!$O$2:$O$1191,0),55)</f>
        <v>1</v>
      </c>
      <c r="T8" s="56">
        <f t="array" aca="1" ref="T8" ca="1">INDEX(sheet03!$A$2:$BB$1191,MATCH(P$2&amp;Q8&amp;$F$1,sheet03!$M$2:$M$1191&amp;sheet03!$AF$2:$AF$1191&amp;sheet03!$O$2:$O$1191,0),40)</f>
        <v>174</v>
      </c>
      <c r="U8" s="55" t="str">
        <f t="array" aca="1" ref="U8" ca="1">INDEX(sheet03!$A$2:$BD$1191,MATCH(P$2&amp;Q8&amp;$F$1,sheet03!$M$2:$M$1191&amp;sheet03!$AF$2:$AF$1191&amp;sheet03!$O$2:$O$1191,0),56)</f>
        <v>右</v>
      </c>
    </row>
    <row r="9" spans="1:21" ht="16.5" customHeight="1" x14ac:dyDescent="0.15">
      <c r="A9" s="109">
        <f ca="1">IF(ISERROR(SMALL(sheet03!BE:BE,ROW(V2))),"",INDIRECT("sheet03!be"&amp;SMALL(sheet03!BE:BE,ROW(V2))))</f>
        <v>567</v>
      </c>
      <c r="B9" s="57">
        <f t="array" aca="1" ref="B9" ca="1">INDEX(sheet03!$A$2:$BB$1191,MATCH(B$2&amp;C9&amp;$F$1,sheet03!$M$2:$M$1191&amp;sheet03!$AF$2:$AF$1191&amp;sheet03!$O$2:$O$1191,0),31)</f>
        <v>0</v>
      </c>
      <c r="C9" s="58">
        <f t="array" aca="1" ref="C9" ca="1">IF(A9="","",INDIRECT("sheet03!af"&amp;SMALL(sheet03!BE:BE,ROW(O2))))</f>
        <v>4</v>
      </c>
      <c r="D9" s="59" t="str">
        <f t="array" aca="1" ref="D9" ca="1">INDEX(sheet03!$A$2:$BB$1191,MATCH(B$2&amp;C9&amp;$F$1,sheet03!$M$2:$M$1191&amp;sheet03!$AF$2:$AF$1191&amp;sheet03!$O$2:$O$1191,0),28)</f>
        <v>因幡船岡</v>
      </c>
      <c r="E9" s="60">
        <f t="array" aca="1" ref="E9" ca="1">INDEX(sheet03!$A$2:$BC$1191,MATCH(B$2&amp;C9&amp;$F$1,sheet03!$M$2:$M$1191&amp;sheet03!$AF$2:$AF$1191&amp;sheet03!$O$2:$O$1191,0),55)</f>
        <v>2</v>
      </c>
      <c r="F9" s="60">
        <f t="array" aca="1" ref="F9" ca="1">INDEX(sheet03!$A$2:$BB$1191,MATCH(B$2&amp;C9&amp;$F$1,sheet03!$M$2:$M$1191&amp;sheet03!$AF$2:$AF$1191&amp;sheet03!$O$2:$O$1191,0),40)</f>
        <v>162</v>
      </c>
      <c r="G9" s="60" t="str">
        <f t="array" aca="1" ref="G9" ca="1">INDEX(sheet03!$A$2:$BD$1191,MATCH(B$2&amp;C9&amp;$F$1,sheet03!$M$2:$M$1191&amp;sheet03!$AF$2:$AF$1191&amp;sheet03!$O$2:$O$1191,0),56)</f>
        <v>右</v>
      </c>
      <c r="H9" s="106">
        <f ca="1">IF(ISERROR(SMALL(sheet03!BF:BF,ROW(V2))),"",INDIRECT("sheet03!bf"&amp;SMALL(sheet03!BF:BF,ROW(V2))))</f>
        <v>235</v>
      </c>
      <c r="I9" s="57">
        <f t="array" aca="1" ref="I9" ca="1">INDEX(sheet03!$A$2:$BB$1191,MATCH(I$2&amp;J9&amp;$F$1,sheet03!$M$2:$M$1191&amp;sheet03!$AF$2:$AF$1191&amp;sheet03!$O$2:$O$1191,0),31)</f>
        <v>0</v>
      </c>
      <c r="J9" s="58">
        <f ca="1">IF(H9="","",INDIRECT("sheet03!af"&amp;SMALL(sheet03!BF:BF,ROW(V2))))</f>
        <v>2</v>
      </c>
      <c r="K9" s="59" t="str">
        <f t="array" aca="1" ref="K9" ca="1">INDEX(sheet03!$A$2:$BB$1191,MATCH(I$2&amp;J9&amp;$F$1,sheet03!$M$2:$M$1191&amp;sheet03!$AF$2:$AF$1191&amp;sheet03!$O$2:$O$1191,0),28)</f>
        <v>安芸長束</v>
      </c>
      <c r="L9" s="60">
        <f t="array" aca="1" ref="L9" ca="1">INDEX(sheet03!$A$2:$BC$1191,MATCH(I$2&amp;J9&amp;$F$1,sheet03!$M$2:$M$1191&amp;sheet03!$AF$2:$AF$1191&amp;sheet03!$O$2:$O$1191,0),55)</f>
        <v>2</v>
      </c>
      <c r="M9" s="60">
        <f t="array" aca="1" ref="M9" ca="1">INDEX(sheet03!$A$2:$BB$1191,MATCH(I$2&amp;J9&amp;$F$1,sheet03!$M$2:$M$1191&amp;sheet03!$AF$2:$AF$1191&amp;sheet03!$O$2:$O$1191,0),40)</f>
        <v>176</v>
      </c>
      <c r="N9" s="60" t="str">
        <f t="array" aca="1" ref="N9" ca="1">INDEX(sheet03!$A$2:$BD$1191,MATCH(I$2&amp;J9&amp;$F$1,sheet03!$M$2:$M$1191&amp;sheet03!$AF$2:$AF$1191&amp;sheet03!$O$2:$O$1191,0),56)</f>
        <v>右</v>
      </c>
      <c r="O9" s="106">
        <f ca="1">IF(ISERROR(SMALL(sheet03!BG:BG,ROW(V2))),"",INDIRECT("sheet03!bg"&amp;SMALL(sheet03!BG:BG,ROW(V2))))</f>
        <v>59</v>
      </c>
      <c r="P9" s="57">
        <f t="array" aca="1" ref="P9" ca="1">INDEX(sheet03!$A$2:$BB$1191,MATCH(P$2&amp;Q9&amp;$F$1,sheet03!$M$2:$M$1191&amp;sheet03!$AF$2:$AF$1191&amp;sheet03!$O$2:$O$1191,0),31)</f>
        <v>0</v>
      </c>
      <c r="Q9" s="58">
        <f t="array" aca="1" ref="Q9" ca="1">IF(O9="","",INDIRECT("sheet03!af"&amp;SMALL(sheet03!BG:BG,ROW(V2))))</f>
        <v>2</v>
      </c>
      <c r="R9" s="59" t="str">
        <f t="array" aca="1" ref="R9" ca="1">INDEX(sheet03!$A$2:$BB$1191,MATCH(P$2&amp;Q9&amp;$F$1,sheet03!$M$2:$M$1191&amp;sheet03!$AF$2:$AF$1191&amp;sheet03!$O$2:$O$1191,0),28)</f>
        <v>八次</v>
      </c>
      <c r="S9" s="60">
        <f t="array" aca="1" ref="S9" ca="1">INDEX(sheet03!$A$2:$BC$1191,MATCH(P$2&amp;Q9&amp;$F$1,sheet03!$M$2:$M$1191&amp;sheet03!$AF$2:$AF$1191&amp;sheet03!$O$2:$O$1191,0),55)</f>
        <v>1</v>
      </c>
      <c r="T9" s="60">
        <f t="array" aca="1" ref="T9" ca="1">INDEX(sheet03!$A$2:$BB$1191,MATCH(P$2&amp;Q9&amp;$F$1,sheet03!$M$2:$M$1191&amp;sheet03!$AF$2:$AF$1191&amp;sheet03!$O$2:$O$1191,0),40)</f>
        <v>173</v>
      </c>
      <c r="U9" s="60" t="str">
        <f t="array" aca="1" ref="U9" ca="1">INDEX(sheet03!$A$2:$BD$1191,MATCH(P$2&amp;Q9&amp;$F$1,sheet03!$M$2:$M$1191&amp;sheet03!$AF$2:$AF$1191&amp;sheet03!$O$2:$O$1191,0),56)</f>
        <v>右</v>
      </c>
    </row>
    <row r="10" spans="1:21" ht="16.5" customHeight="1" x14ac:dyDescent="0.15">
      <c r="A10" s="109">
        <f ca="1">IF(ISERROR(SMALL(sheet03!BE:BE,ROW(V3))),"",INDIRECT("sheet03!be"&amp;SMALL(sheet03!BE:BE,ROW(V3))))</f>
        <v>568</v>
      </c>
      <c r="B10" s="57">
        <f t="array" aca="1" ref="B10" ca="1">INDEX(sheet03!$A$2:$BB$1191,MATCH(B$2&amp;C10&amp;$F$1,sheet03!$M$2:$M$1191&amp;sheet03!$AF$2:$AF$1191&amp;sheet03!$O$2:$O$1191,0),31)</f>
        <v>0</v>
      </c>
      <c r="C10" s="58">
        <f t="array" aca="1" ref="C10" ca="1">IF(A10="","",INDIRECT("sheet03!af"&amp;SMALL(sheet03!BE:BE,ROW(O3))))</f>
        <v>5</v>
      </c>
      <c r="D10" s="59" t="str">
        <f t="array" aca="1" ref="D10" ca="1">INDEX(sheet03!$A$2:$BB$1191,MATCH(B$2&amp;C10&amp;$F$1,sheet03!$M$2:$M$1191&amp;sheet03!$AF$2:$AF$1191&amp;sheet03!$O$2:$O$1191,0),28)</f>
        <v>隼</v>
      </c>
      <c r="E10" s="60">
        <f t="array" aca="1" ref="E10" ca="1">INDEX(sheet03!$A$2:$BC$1191,MATCH(B$2&amp;C10&amp;$F$1,sheet03!$M$2:$M$1191&amp;sheet03!$AF$2:$AF$1191&amp;sheet03!$O$2:$O$1191,0),55)</f>
        <v>1</v>
      </c>
      <c r="F10" s="60">
        <f t="array" aca="1" ref="F10" ca="1">INDEX(sheet03!$A$2:$BB$1191,MATCH(B$2&amp;C10&amp;$F$1,sheet03!$M$2:$M$1191&amp;sheet03!$AF$2:$AF$1191&amp;sheet03!$O$2:$O$1191,0),40)</f>
        <v>153</v>
      </c>
      <c r="G10" s="60" t="str">
        <f t="array" aca="1" ref="G10" ca="1">INDEX(sheet03!$A$2:$BD$1191,MATCH(B$2&amp;C10&amp;$F$1,sheet03!$M$2:$M$1191&amp;sheet03!$AF$2:$AF$1191&amp;sheet03!$O$2:$O$1191,0),56)</f>
        <v>右</v>
      </c>
      <c r="H10" s="106">
        <f ca="1">IF(ISERROR(SMALL(sheet03!BF:BF,ROW(V3))),"",INDIRECT("sheet03!bf"&amp;SMALL(sheet03!BF:BF,ROW(V3))))</f>
        <v>236</v>
      </c>
      <c r="I10" s="57">
        <f t="array" aca="1" ref="I10" ca="1">INDEX(sheet03!$A$2:$BB$1191,MATCH(I$2&amp;J10&amp;$F$1,sheet03!$M$2:$M$1191&amp;sheet03!$AF$2:$AF$1191&amp;sheet03!$O$2:$O$1191,0),31)</f>
        <v>0</v>
      </c>
      <c r="J10" s="58">
        <f ca="1">IF(H10="","",INDIRECT("sheet03!af"&amp;SMALL(sheet03!BF:BF,ROW(V3))))</f>
        <v>3</v>
      </c>
      <c r="K10" s="59" t="str">
        <f t="array" aca="1" ref="K10" ca="1">INDEX(sheet03!$A$2:$BB$1191,MATCH(I$2&amp;J10&amp;$F$1,sheet03!$M$2:$M$1191&amp;sheet03!$AF$2:$AF$1191&amp;sheet03!$O$2:$O$1191,0),28)</f>
        <v>下祗園</v>
      </c>
      <c r="L10" s="60">
        <f t="array" aca="1" ref="L10" ca="1">INDEX(sheet03!$A$2:$BC$1191,MATCH(I$2&amp;J10&amp;$F$1,sheet03!$M$2:$M$1191&amp;sheet03!$AF$2:$AF$1191&amp;sheet03!$O$2:$O$1191,0),55)</f>
        <v>1</v>
      </c>
      <c r="M10" s="60">
        <f t="array" aca="1" ref="M10" ca="1">INDEX(sheet03!$A$2:$BB$1191,MATCH(I$2&amp;J10&amp;$F$1,sheet03!$M$2:$M$1191&amp;sheet03!$AF$2:$AF$1191&amp;sheet03!$O$2:$O$1191,0),40)</f>
        <v>177</v>
      </c>
      <c r="N10" s="60" t="str">
        <f t="array" aca="1" ref="N10" ca="1">INDEX(sheet03!$A$2:$BD$1191,MATCH(I$2&amp;J10&amp;$F$1,sheet03!$M$2:$M$1191&amp;sheet03!$AF$2:$AF$1191&amp;sheet03!$O$2:$O$1191,0),56)</f>
        <v>右</v>
      </c>
      <c r="O10" s="106">
        <f ca="1">IF(ISERROR(SMALL(sheet03!BG:BG,ROW(V3))),"",INDIRECT("sheet03!bg"&amp;SMALL(sheet03!BG:BG,ROW(V3))))</f>
        <v>60</v>
      </c>
      <c r="P10" s="57">
        <f t="array" aca="1" ref="P10" ca="1">INDEX(sheet03!$A$2:$BB$1191,MATCH(P$2&amp;Q10&amp;$F$1,sheet03!$M$2:$M$1191&amp;sheet03!$AF$2:$AF$1191&amp;sheet03!$O$2:$O$1191,0),31)</f>
        <v>0</v>
      </c>
      <c r="Q10" s="58">
        <f t="array" aca="1" ref="Q10" ca="1">IF(O10="","",INDIRECT("sheet03!af"&amp;SMALL(sheet03!BG:BG,ROW(V3))))</f>
        <v>3</v>
      </c>
      <c r="R10" s="59" t="str">
        <f t="array" aca="1" ref="R10" ca="1">INDEX(sheet03!$A$2:$BB$1191,MATCH(P$2&amp;Q10&amp;$F$1,sheet03!$M$2:$M$1191&amp;sheet03!$AF$2:$AF$1191&amp;sheet03!$O$2:$O$1191,0),28)</f>
        <v>神杉</v>
      </c>
      <c r="S10" s="60">
        <f t="array" aca="1" ref="S10" ca="1">INDEX(sheet03!$A$2:$BC$1191,MATCH(P$2&amp;Q10&amp;$F$1,sheet03!$M$2:$M$1191&amp;sheet03!$AF$2:$AF$1191&amp;sheet03!$O$2:$O$1191,0),55)</f>
        <v>1</v>
      </c>
      <c r="T10" s="60">
        <f t="array" aca="1" ref="T10" ca="1">INDEX(sheet03!$A$2:$BB$1191,MATCH(P$2&amp;Q10&amp;$F$1,sheet03!$M$2:$M$1191&amp;sheet03!$AF$2:$AF$1191&amp;sheet03!$O$2:$O$1191,0),40)</f>
        <v>175</v>
      </c>
      <c r="U10" s="60" t="str">
        <f t="array" aca="1" ref="U10" ca="1">INDEX(sheet03!$A$2:$BD$1191,MATCH(P$2&amp;Q10&amp;$F$1,sheet03!$M$2:$M$1191&amp;sheet03!$AF$2:$AF$1191&amp;sheet03!$O$2:$O$1191,0),56)</f>
        <v>右</v>
      </c>
    </row>
    <row r="11" spans="1:21" ht="16.5" customHeight="1" x14ac:dyDescent="0.15">
      <c r="A11" s="109">
        <f ca="1">IF(ISERROR(SMALL(sheet03!BE:BE,ROW(V4))),"",INDIRECT("sheet03!be"&amp;SMALL(sheet03!BE:BE,ROW(V4))))</f>
        <v>569</v>
      </c>
      <c r="B11" s="61">
        <f t="array" aca="1" ref="B11" ca="1">INDEX(sheet03!$A$2:$BB$1191,MATCH(B$2&amp;C11&amp;$F$1,sheet03!$M$2:$M$1191&amp;sheet03!$AF$2:$AF$1191&amp;sheet03!$O$2:$O$1191,0),31)</f>
        <v>0</v>
      </c>
      <c r="C11" s="58">
        <f t="array" aca="1" ref="C11" ca="1">IF(A11="","",INDIRECT("sheet03!af"&amp;SMALL(sheet03!BE:BE,ROW(O4))))</f>
        <v>6</v>
      </c>
      <c r="D11" s="59" t="str">
        <f t="array" aca="1" ref="D11" ca="1">INDEX(sheet03!$A$2:$BB$1191,MATCH(B$2&amp;C11&amp;$F$1,sheet03!$M$2:$M$1191&amp;sheet03!$AF$2:$AF$1191&amp;sheet03!$O$2:$O$1191,0),28)</f>
        <v>安部</v>
      </c>
      <c r="E11" s="60">
        <f t="array" aca="1" ref="E11" ca="1">INDEX(sheet03!$A$2:$BC$1191,MATCH(B$2&amp;C11&amp;$F$1,sheet03!$M$2:$M$1191&amp;sheet03!$AF$2:$AF$1191&amp;sheet03!$O$2:$O$1191,0),55)</f>
        <v>1</v>
      </c>
      <c r="F11" s="60">
        <f t="array" aca="1" ref="F11" ca="1">INDEX(sheet03!$A$2:$BB$1191,MATCH(B$2&amp;C11&amp;$F$1,sheet03!$M$2:$M$1191&amp;sheet03!$AF$2:$AF$1191&amp;sheet03!$O$2:$O$1191,0),40)</f>
        <v>151</v>
      </c>
      <c r="G11" s="60" t="str">
        <f t="array" aca="1" ref="G11" ca="1">INDEX(sheet03!$A$2:$BD$1191,MATCH(B$2&amp;C11&amp;$F$1,sheet03!$M$2:$M$1191&amp;sheet03!$AF$2:$AF$1191&amp;sheet03!$O$2:$O$1191,0),56)</f>
        <v>右</v>
      </c>
      <c r="H11" s="106">
        <f ca="1">IF(ISERROR(SMALL(sheet03!BF:BF,ROW(V4))),"",INDIRECT("sheet03!bf"&amp;SMALL(sheet03!BF:BF,ROW(V4))))</f>
        <v>237</v>
      </c>
      <c r="I11" s="57">
        <f t="array" aca="1" ref="I11" ca="1">INDEX(sheet03!$A$2:$BB$1191,MATCH(I$2&amp;J11&amp;$F$1,sheet03!$M$2:$M$1191&amp;sheet03!$AF$2:$AF$1191&amp;sheet03!$O$2:$O$1191,0),31)</f>
        <v>0</v>
      </c>
      <c r="J11" s="58">
        <f ca="1">IF(H11="","",INDIRECT("sheet03!af"&amp;SMALL(sheet03!BF:BF,ROW(V4))))</f>
        <v>4</v>
      </c>
      <c r="K11" s="59" t="str">
        <f t="array" aca="1" ref="K11" ca="1">INDEX(sheet03!$A$2:$BB$1191,MATCH(I$2&amp;J11&amp;$F$1,sheet03!$M$2:$M$1191&amp;sheet03!$AF$2:$AF$1191&amp;sheet03!$O$2:$O$1191,0),28)</f>
        <v>古市橋</v>
      </c>
      <c r="L11" s="60">
        <f t="array" aca="1" ref="L11" ca="1">INDEX(sheet03!$A$2:$BC$1191,MATCH(I$2&amp;J11&amp;$F$1,sheet03!$M$2:$M$1191&amp;sheet03!$AF$2:$AF$1191&amp;sheet03!$O$2:$O$1191,0),55)</f>
        <v>1</v>
      </c>
      <c r="M11" s="60">
        <f t="array" aca="1" ref="M11" ca="1">INDEX(sheet03!$A$2:$BB$1191,MATCH(I$2&amp;J11&amp;$F$1,sheet03!$M$2:$M$1191&amp;sheet03!$AF$2:$AF$1191&amp;sheet03!$O$2:$O$1191,0),40)</f>
        <v>164</v>
      </c>
      <c r="N11" s="60" t="str">
        <f t="array" aca="1" ref="N11" ca="1">INDEX(sheet03!$A$2:$BD$1191,MATCH(I$2&amp;J11&amp;$F$1,sheet03!$M$2:$M$1191&amp;sheet03!$AF$2:$AF$1191&amp;sheet03!$O$2:$O$1191,0),56)</f>
        <v>右</v>
      </c>
      <c r="O11" s="106">
        <f ca="1">IF(ISERROR(SMALL(sheet03!BG:BG,ROW(V4))),"",INDIRECT("sheet03!bg"&amp;SMALL(sheet03!BG:BG,ROW(V4))))</f>
        <v>61</v>
      </c>
      <c r="P11" s="57">
        <f t="array" aca="1" ref="P11" ca="1">INDEX(sheet03!$A$2:$BB$1191,MATCH(P$2&amp;Q11&amp;$F$1,sheet03!$M$2:$M$1191&amp;sheet03!$AF$2:$AF$1191&amp;sheet03!$O$2:$O$1191,0),31)</f>
        <v>0</v>
      </c>
      <c r="Q11" s="58">
        <f t="array" aca="1" ref="Q11" ca="1">IF(O11="","",INDIRECT("sheet03!af"&amp;SMALL(sheet03!BG:BG,ROW(V4))))</f>
        <v>4</v>
      </c>
      <c r="R11" s="59" t="str">
        <f t="array" aca="1" ref="R11" ca="1">INDEX(sheet03!$A$2:$BB$1191,MATCH(P$2&amp;Q11&amp;$F$1,sheet03!$M$2:$M$1191&amp;sheet03!$AF$2:$AF$1191&amp;sheet03!$O$2:$O$1191,0),28)</f>
        <v>塩町</v>
      </c>
      <c r="S11" s="60">
        <f t="array" aca="1" ref="S11" ca="1">INDEX(sheet03!$A$2:$BC$1191,MATCH(P$2&amp;Q11&amp;$F$1,sheet03!$M$2:$M$1191&amp;sheet03!$AF$2:$AF$1191&amp;sheet03!$O$2:$O$1191,0),55)</f>
        <v>2</v>
      </c>
      <c r="T11" s="60">
        <f t="array" aca="1" ref="T11" ca="1">INDEX(sheet03!$A$2:$BB$1191,MATCH(P$2&amp;Q11&amp;$F$1,sheet03!$M$2:$M$1191&amp;sheet03!$AF$2:$AF$1191&amp;sheet03!$O$2:$O$1191,0),40)</f>
        <v>170</v>
      </c>
      <c r="U11" s="60" t="str">
        <f t="array" aca="1" ref="U11" ca="1">INDEX(sheet03!$A$2:$BD$1191,MATCH(P$2&amp;Q11&amp;$F$1,sheet03!$M$2:$M$1191&amp;sheet03!$AF$2:$AF$1191&amp;sheet03!$O$2:$O$1191,0),56)</f>
        <v>右</v>
      </c>
    </row>
    <row r="12" spans="1:21" ht="16.5" customHeight="1" x14ac:dyDescent="0.15">
      <c r="A12" s="109">
        <f ca="1">IF(ISERROR(SMALL(sheet03!BE:BE,ROW(V5))),"",INDIRECT("sheet03!be"&amp;SMALL(sheet03!BE:BE,ROW(V5))))</f>
        <v>570</v>
      </c>
      <c r="B12" s="61">
        <f t="array" aca="1" ref="B12" ca="1">INDEX(sheet03!$A$2:$BB$1191,MATCH(B$2&amp;C12&amp;$F$1,sheet03!$M$2:$M$1191&amp;sheet03!$AF$2:$AF$1191&amp;sheet03!$O$2:$O$1191,0),31)</f>
        <v>0</v>
      </c>
      <c r="C12" s="58">
        <f t="array" aca="1" ref="C12" ca="1">IF(A12="","",INDIRECT("sheet03!af"&amp;SMALL(sheet03!BE:BE,ROW(O5))))</f>
        <v>7</v>
      </c>
      <c r="D12" s="59" t="str">
        <f t="array" aca="1" ref="D12" ca="1">INDEX(sheet03!$A$2:$BB$1191,MATCH(B$2&amp;C12&amp;$F$1,sheet03!$M$2:$M$1191&amp;sheet03!$AF$2:$AF$1191&amp;sheet03!$O$2:$O$1191,0),28)</f>
        <v>八東</v>
      </c>
      <c r="E12" s="60">
        <f t="array" aca="1" ref="E12" ca="1">INDEX(sheet03!$A$2:$BC$1191,MATCH(B$2&amp;C12&amp;$F$1,sheet03!$M$2:$M$1191&amp;sheet03!$AF$2:$AF$1191&amp;sheet03!$O$2:$O$1191,0),55)</f>
        <v>1</v>
      </c>
      <c r="F12" s="60">
        <f t="array" aca="1" ref="F12" ca="1">INDEX(sheet03!$A$2:$BB$1191,MATCH(B$2&amp;C12&amp;$F$1,sheet03!$M$2:$M$1191&amp;sheet03!$AF$2:$AF$1191&amp;sheet03!$O$2:$O$1191,0),40)</f>
        <v>169.2</v>
      </c>
      <c r="G12" s="60" t="str">
        <f t="array" aca="1" ref="G12" ca="1">INDEX(sheet03!$A$2:$BD$1191,MATCH(B$2&amp;C12&amp;$F$1,sheet03!$M$2:$M$1191&amp;sheet03!$AF$2:$AF$1191&amp;sheet03!$O$2:$O$1191,0),56)</f>
        <v>右</v>
      </c>
      <c r="H12" s="106">
        <f ca="1">IF(ISERROR(SMALL(sheet03!BF:BF,ROW(V5))),"",INDIRECT("sheet03!bf"&amp;SMALL(sheet03!BF:BF,ROW(V5))))</f>
        <v>238</v>
      </c>
      <c r="I12" s="57">
        <f t="array" aca="1" ref="I12" ca="1">INDEX(sheet03!$A$2:$BB$1191,MATCH(I$2&amp;J12&amp;$F$1,sheet03!$M$2:$M$1191&amp;sheet03!$AF$2:$AF$1191&amp;sheet03!$O$2:$O$1191,0),31)</f>
        <v>0</v>
      </c>
      <c r="J12" s="58">
        <f ca="1">IF(H12="","",INDIRECT("sheet03!af"&amp;SMALL(sheet03!BF:BF,ROW(V5))))</f>
        <v>5</v>
      </c>
      <c r="K12" s="59" t="str">
        <f t="array" aca="1" ref="K12" ca="1">INDEX(sheet03!$A$2:$BB$1191,MATCH(I$2&amp;J12&amp;$F$1,sheet03!$M$2:$M$1191&amp;sheet03!$AF$2:$AF$1191&amp;sheet03!$O$2:$O$1191,0),28)</f>
        <v>大町</v>
      </c>
      <c r="L12" s="60">
        <f t="array" aca="1" ref="L12" ca="1">INDEX(sheet03!$A$2:$BC$1191,MATCH(I$2&amp;J12&amp;$F$1,sheet03!$M$2:$M$1191&amp;sheet03!$AF$2:$AF$1191&amp;sheet03!$O$2:$O$1191,0),55)</f>
        <v>2</v>
      </c>
      <c r="M12" s="60">
        <f t="array" aca="1" ref="M12" ca="1">INDEX(sheet03!$A$2:$BB$1191,MATCH(I$2&amp;J12&amp;$F$1,sheet03!$M$2:$M$1191&amp;sheet03!$AF$2:$AF$1191&amp;sheet03!$O$2:$O$1191,0),40)</f>
        <v>175.7</v>
      </c>
      <c r="N12" s="60" t="str">
        <f t="array" aca="1" ref="N12" ca="1">INDEX(sheet03!$A$2:$BD$1191,MATCH(I$2&amp;J12&amp;$F$1,sheet03!$M$2:$M$1191&amp;sheet03!$AF$2:$AF$1191&amp;sheet03!$O$2:$O$1191,0),56)</f>
        <v>右</v>
      </c>
      <c r="O12" s="106">
        <f ca="1">IF(ISERROR(SMALL(sheet03!BG:BG,ROW(V5))),"",INDIRECT("sheet03!bg"&amp;SMALL(sheet03!BG:BG,ROW(V5))))</f>
        <v>62</v>
      </c>
      <c r="P12" s="57">
        <f t="array" aca="1" ref="P12" ca="1">INDEX(sheet03!$A$2:$BB$1191,MATCH(P$2&amp;Q12&amp;$F$1,sheet03!$M$2:$M$1191&amp;sheet03!$AF$2:$AF$1191&amp;sheet03!$O$2:$O$1191,0),31)</f>
        <v>0</v>
      </c>
      <c r="Q12" s="58">
        <f t="array" aca="1" ref="Q12" ca="1">IF(O12="","",INDIRECT("sheet03!af"&amp;SMALL(sheet03!BG:BG,ROW(V5))))</f>
        <v>5</v>
      </c>
      <c r="R12" s="59" t="str">
        <f t="array" aca="1" ref="R12" ca="1">INDEX(sheet03!$A$2:$BB$1191,MATCH(P$2&amp;Q12&amp;$F$1,sheet03!$M$2:$M$1191&amp;sheet03!$AF$2:$AF$1191&amp;sheet03!$O$2:$O$1191,0),28)</f>
        <v>下和知</v>
      </c>
      <c r="S12" s="60">
        <f t="array" aca="1" ref="S12" ca="1">INDEX(sheet03!$A$2:$BC$1191,MATCH(P$2&amp;Q12&amp;$F$1,sheet03!$M$2:$M$1191&amp;sheet03!$AF$2:$AF$1191&amp;sheet03!$O$2:$O$1191,0),55)</f>
        <v>1</v>
      </c>
      <c r="T12" s="60">
        <f t="array" aca="1" ref="T12" ca="1">INDEX(sheet03!$A$2:$BB$1191,MATCH(P$2&amp;Q12&amp;$F$1,sheet03!$M$2:$M$1191&amp;sheet03!$AF$2:$AF$1191&amp;sheet03!$O$2:$O$1191,0),40)</f>
        <v>170</v>
      </c>
      <c r="U12" s="60" t="str">
        <f t="array" aca="1" ref="U12" ca="1">INDEX(sheet03!$A$2:$BD$1191,MATCH(P$2&amp;Q12&amp;$F$1,sheet03!$M$2:$M$1191&amp;sheet03!$AF$2:$AF$1191&amp;sheet03!$O$2:$O$1191,0),56)</f>
        <v>右</v>
      </c>
    </row>
    <row r="13" spans="1:21" ht="16.5" customHeight="1" x14ac:dyDescent="0.15">
      <c r="A13" s="109">
        <f ca="1">IF(ISERROR(SMALL(sheet03!BE:BE,ROW(V6))),"",INDIRECT("sheet03!be"&amp;SMALL(sheet03!BE:BE,ROW(V6))))</f>
        <v>571</v>
      </c>
      <c r="B13" s="61">
        <f t="array" aca="1" ref="B13" ca="1">INDEX(sheet03!$A$2:$BB$1191,MATCH(B$2&amp;C13&amp;$F$1,sheet03!$M$2:$M$1191&amp;sheet03!$AF$2:$AF$1191&amp;sheet03!$O$2:$O$1191,0),31)</f>
        <v>0</v>
      </c>
      <c r="C13" s="58">
        <f t="array" aca="1" ref="C13" ca="1">IF(A13="","",INDIRECT("sheet03!af"&amp;SMALL(sheet03!BE:BE,ROW(O6))))</f>
        <v>10</v>
      </c>
      <c r="D13" s="59" t="str">
        <f t="array" aca="1" ref="D13" ca="1">INDEX(sheet03!$A$2:$BB$1191,MATCH(B$2&amp;C13&amp;$F$1,sheet03!$M$2:$M$1191&amp;sheet03!$AF$2:$AF$1191&amp;sheet03!$O$2:$O$1191,0),28)</f>
        <v>徳丸</v>
      </c>
      <c r="E13" s="60">
        <f t="array" aca="1" ref="E13" ca="1">INDEX(sheet03!$A$2:$BC$1191,MATCH(B$2&amp;C13&amp;$F$1,sheet03!$M$2:$M$1191&amp;sheet03!$AF$2:$AF$1191&amp;sheet03!$O$2:$O$1191,0),55)</f>
        <v>2</v>
      </c>
      <c r="F13" s="60">
        <f t="array" aca="1" ref="F13" ca="1">INDEX(sheet03!$A$2:$BB$1191,MATCH(B$2&amp;C13&amp;$F$1,sheet03!$M$2:$M$1191&amp;sheet03!$AF$2:$AF$1191&amp;sheet03!$O$2:$O$1191,0),40)</f>
        <v>173</v>
      </c>
      <c r="G13" s="60" t="str">
        <f t="array" aca="1" ref="G13" ca="1">INDEX(sheet03!$A$2:$BD$1191,MATCH(B$2&amp;C13&amp;$F$1,sheet03!$M$2:$M$1191&amp;sheet03!$AF$2:$AF$1191&amp;sheet03!$O$2:$O$1191,0),56)</f>
        <v>右</v>
      </c>
      <c r="H13" s="106">
        <f ca="1">IF(ISERROR(SMALL(sheet03!BF:BF,ROW(V6))),"",INDIRECT("sheet03!bf"&amp;SMALL(sheet03!BF:BF,ROW(V6))))</f>
        <v>239</v>
      </c>
      <c r="I13" s="57" t="str">
        <f t="array" aca="1" ref="I13" ca="1">INDEX(sheet03!$A$2:$BB$1191,MATCH(I$2&amp;J13&amp;$F$1,sheet03!$M$2:$M$1191&amp;sheet03!$AF$2:$AF$1191&amp;sheet03!$O$2:$O$1191,0),31)</f>
        <v>c</v>
      </c>
      <c r="J13" s="58">
        <f ca="1">IF(H13="","",INDIRECT("sheet03!af"&amp;SMALL(sheet03!BF:BF,ROW(V6))))</f>
        <v>6</v>
      </c>
      <c r="K13" s="59" t="str">
        <f t="array" aca="1" ref="K13" ca="1">INDEX(sheet03!$A$2:$BB$1191,MATCH(I$2&amp;J13&amp;$F$1,sheet03!$M$2:$M$1191&amp;sheet03!$AF$2:$AF$1191&amp;sheet03!$O$2:$O$1191,0),28)</f>
        <v>緑井</v>
      </c>
      <c r="L13" s="60">
        <f t="array" aca="1" ref="L13" ca="1">INDEX(sheet03!$A$2:$BC$1191,MATCH(I$2&amp;J13&amp;$F$1,sheet03!$M$2:$M$1191&amp;sheet03!$AF$2:$AF$1191&amp;sheet03!$O$2:$O$1191,0),55)</f>
        <v>2</v>
      </c>
      <c r="M13" s="60">
        <f t="array" aca="1" ref="M13" ca="1">INDEX(sheet03!$A$2:$BB$1191,MATCH(I$2&amp;J13&amp;$F$1,sheet03!$M$2:$M$1191&amp;sheet03!$AF$2:$AF$1191&amp;sheet03!$O$2:$O$1191,0),40)</f>
        <v>175</v>
      </c>
      <c r="N13" s="60" t="str">
        <f t="array" aca="1" ref="N13" ca="1">INDEX(sheet03!$A$2:$BD$1191,MATCH(I$2&amp;J13&amp;$F$1,sheet03!$M$2:$M$1191&amp;sheet03!$AF$2:$AF$1191&amp;sheet03!$O$2:$O$1191,0),56)</f>
        <v>右</v>
      </c>
      <c r="O13" s="106">
        <f ca="1">IF(ISERROR(SMALL(sheet03!BG:BG,ROW(V6))),"",INDIRECT("sheet03!bg"&amp;SMALL(sheet03!BG:BG,ROW(V6))))</f>
        <v>63</v>
      </c>
      <c r="P13" s="57">
        <f t="array" aca="1" ref="P13" ca="1">INDEX(sheet03!$A$2:$BB$1191,MATCH(P$2&amp;Q13&amp;$F$1,sheet03!$M$2:$M$1191&amp;sheet03!$AF$2:$AF$1191&amp;sheet03!$O$2:$O$1191,0),31)</f>
        <v>0</v>
      </c>
      <c r="Q13" s="58">
        <f t="array" aca="1" ref="Q13" ca="1">IF(O13="","",INDIRECT("sheet03!af"&amp;SMALL(sheet03!BG:BG,ROW(V6))))</f>
        <v>6</v>
      </c>
      <c r="R13" s="59" t="str">
        <f t="array" aca="1" ref="R13" ca="1">INDEX(sheet03!$A$2:$BB$1191,MATCH(P$2&amp;Q13&amp;$F$1,sheet03!$M$2:$M$1191&amp;sheet03!$AF$2:$AF$1191&amp;sheet03!$O$2:$O$1191,0),28)</f>
        <v>山ノ内</v>
      </c>
      <c r="S13" s="60">
        <f t="array" aca="1" ref="S13" ca="1">INDEX(sheet03!$A$2:$BC$1191,MATCH(P$2&amp;Q13&amp;$F$1,sheet03!$M$2:$M$1191&amp;sheet03!$AF$2:$AF$1191&amp;sheet03!$O$2:$O$1191,0),55)</f>
        <v>2</v>
      </c>
      <c r="T13" s="60">
        <f t="array" aca="1" ref="T13" ca="1">INDEX(sheet03!$A$2:$BB$1191,MATCH(P$2&amp;Q13&amp;$F$1,sheet03!$M$2:$M$1191&amp;sheet03!$AF$2:$AF$1191&amp;sheet03!$O$2:$O$1191,0),40)</f>
        <v>172</v>
      </c>
      <c r="U13" s="60" t="str">
        <f t="array" aca="1" ref="U13" ca="1">INDEX(sheet03!$A$2:$BD$1191,MATCH(P$2&amp;Q13&amp;$F$1,sheet03!$M$2:$M$1191&amp;sheet03!$AF$2:$AF$1191&amp;sheet03!$O$2:$O$1191,0),56)</f>
        <v>右</v>
      </c>
    </row>
    <row r="14" spans="1:21" ht="16.5" customHeight="1" x14ac:dyDescent="0.15">
      <c r="A14" s="109">
        <f ca="1">IF(ISERROR(SMALL(sheet03!BE:BE,ROW(V7))),"",INDIRECT("sheet03!be"&amp;SMALL(sheet03!BE:BE,ROW(V7))))</f>
        <v>572</v>
      </c>
      <c r="B14" s="61">
        <f t="array" aca="1" ref="B14" ca="1">INDEX(sheet03!$A$2:$BB$1191,MATCH(B$2&amp;C14&amp;$F$1,sheet03!$M$2:$M$1191&amp;sheet03!$AF$2:$AF$1191&amp;sheet03!$O$2:$O$1191,0),31)</f>
        <v>0</v>
      </c>
      <c r="C14" s="58">
        <f t="array" aca="1" ref="C14" ca="1">IF(A14="","",INDIRECT("sheet03!af"&amp;SMALL(sheet03!BE:BE,ROW(O7))))</f>
        <v>12</v>
      </c>
      <c r="D14" s="59" t="str">
        <f t="array" aca="1" ref="D14" ca="1">INDEX(sheet03!$A$2:$BB$1191,MATCH(B$2&amp;C14&amp;$F$1,sheet03!$M$2:$M$1191&amp;sheet03!$AF$2:$AF$1191&amp;sheet03!$O$2:$O$1191,0),28)</f>
        <v>丹比</v>
      </c>
      <c r="E14" s="60">
        <f t="array" aca="1" ref="E14" ca="1">INDEX(sheet03!$A$2:$BC$1191,MATCH(B$2&amp;C14&amp;$F$1,sheet03!$M$2:$M$1191&amp;sheet03!$AF$2:$AF$1191&amp;sheet03!$O$2:$O$1191,0),55)</f>
        <v>1</v>
      </c>
      <c r="F14" s="60">
        <f t="array" aca="1" ref="F14" ca="1">INDEX(sheet03!$A$2:$BB$1191,MATCH(B$2&amp;C14&amp;$F$1,sheet03!$M$2:$M$1191&amp;sheet03!$AF$2:$AF$1191&amp;sheet03!$O$2:$O$1191,0),40)</f>
        <v>163</v>
      </c>
      <c r="G14" s="60" t="str">
        <f t="array" aca="1" ref="G14" ca="1">INDEX(sheet03!$A$2:$BD$1191,MATCH(B$2&amp;C14&amp;$F$1,sheet03!$M$2:$M$1191&amp;sheet03!$AF$2:$AF$1191&amp;sheet03!$O$2:$O$1191,0),56)</f>
        <v>右</v>
      </c>
      <c r="H14" s="106">
        <f ca="1">IF(ISERROR(SMALL(sheet03!BF:BF,ROW(V7))),"",INDIRECT("sheet03!bf"&amp;SMALL(sheet03!BF:BF,ROW(V7))))</f>
        <v>240</v>
      </c>
      <c r="I14" s="57">
        <f t="array" aca="1" ref="I14" ca="1">INDEX(sheet03!$A$2:$BB$1191,MATCH(I$2&amp;J14&amp;$F$1,sheet03!$M$2:$M$1191&amp;sheet03!$AF$2:$AF$1191&amp;sheet03!$O$2:$O$1191,0),31)</f>
        <v>0</v>
      </c>
      <c r="J14" s="58">
        <f ca="1">IF(H14="","",INDIRECT("sheet03!af"&amp;SMALL(sheet03!BF:BF,ROW(V7))))</f>
        <v>7</v>
      </c>
      <c r="K14" s="59" t="str">
        <f t="array" aca="1" ref="K14" ca="1">INDEX(sheet03!$A$2:$BB$1191,MATCH(I$2&amp;J14&amp;$F$1,sheet03!$M$2:$M$1191&amp;sheet03!$AF$2:$AF$1191&amp;sheet03!$O$2:$O$1191,0),28)</f>
        <v>七軒茶屋</v>
      </c>
      <c r="L14" s="60">
        <f t="array" aca="1" ref="L14" ca="1">INDEX(sheet03!$A$2:$BC$1191,MATCH(I$2&amp;J14&amp;$F$1,sheet03!$M$2:$M$1191&amp;sheet03!$AF$2:$AF$1191&amp;sheet03!$O$2:$O$1191,0),55)</f>
        <v>2</v>
      </c>
      <c r="M14" s="60">
        <f t="array" aca="1" ref="M14" ca="1">INDEX(sheet03!$A$2:$BB$1191,MATCH(I$2&amp;J14&amp;$F$1,sheet03!$M$2:$M$1191&amp;sheet03!$AF$2:$AF$1191&amp;sheet03!$O$2:$O$1191,0),40)</f>
        <v>168.9</v>
      </c>
      <c r="N14" s="60" t="str">
        <f t="array" aca="1" ref="N14" ca="1">INDEX(sheet03!$A$2:$BD$1191,MATCH(I$2&amp;J14&amp;$F$1,sheet03!$M$2:$M$1191&amp;sheet03!$AF$2:$AF$1191&amp;sheet03!$O$2:$O$1191,0),56)</f>
        <v>右</v>
      </c>
      <c r="O14" s="106">
        <f ca="1">IF(ISERROR(SMALL(sheet03!BG:BG,ROW(V7))),"",INDIRECT("sheet03!bg"&amp;SMALL(sheet03!BG:BG,ROW(V7))))</f>
        <v>64</v>
      </c>
      <c r="P14" s="57" t="str">
        <f t="array" aca="1" ref="P14" ca="1">INDEX(sheet03!$A$2:$BB$1191,MATCH(P$2&amp;Q14&amp;$F$1,sheet03!$M$2:$M$1191&amp;sheet03!$AF$2:$AF$1191&amp;sheet03!$O$2:$O$1191,0),31)</f>
        <v>c</v>
      </c>
      <c r="Q14" s="58">
        <f t="array" aca="1" ref="Q14" ca="1">IF(O14="","",INDIRECT("sheet03!af"&amp;SMALL(sheet03!BG:BG,ROW(V7))))</f>
        <v>7</v>
      </c>
      <c r="R14" s="59" t="str">
        <f t="array" aca="1" ref="R14" ca="1">INDEX(sheet03!$A$2:$BB$1191,MATCH(P$2&amp;Q14&amp;$F$1,sheet03!$M$2:$M$1191&amp;sheet03!$AF$2:$AF$1191&amp;sheet03!$O$2:$O$1191,0),28)</f>
        <v>七塚</v>
      </c>
      <c r="S14" s="60">
        <f t="array" aca="1" ref="S14" ca="1">INDEX(sheet03!$A$2:$BC$1191,MATCH(P$2&amp;Q14&amp;$F$1,sheet03!$M$2:$M$1191&amp;sheet03!$AF$2:$AF$1191&amp;sheet03!$O$2:$O$1191,0),55)</f>
        <v>2</v>
      </c>
      <c r="T14" s="60">
        <f t="array" aca="1" ref="T14" ca="1">INDEX(sheet03!$A$2:$BB$1191,MATCH(P$2&amp;Q14&amp;$F$1,sheet03!$M$2:$M$1191&amp;sheet03!$AF$2:$AF$1191&amp;sheet03!$O$2:$O$1191,0),40)</f>
        <v>172</v>
      </c>
      <c r="U14" s="60" t="str">
        <f t="array" aca="1" ref="U14" ca="1">INDEX(sheet03!$A$2:$BD$1191,MATCH(P$2&amp;Q14&amp;$F$1,sheet03!$M$2:$M$1191&amp;sheet03!$AF$2:$AF$1191&amp;sheet03!$O$2:$O$1191,0),56)</f>
        <v>右</v>
      </c>
    </row>
    <row r="15" spans="1:21" ht="16.5" customHeight="1" x14ac:dyDescent="0.15">
      <c r="A15" s="109">
        <f ca="1">IF(ISERROR(SMALL(sheet03!BE:BE,ROW(V8))),"",INDIRECT("sheet03!be"&amp;SMALL(sheet03!BE:BE,ROW(V8))))</f>
        <v>0</v>
      </c>
      <c r="B15" s="61" t="e">
        <f t="array" aca="1" ref="B15" ca="1">INDEX(sheet03!$A$2:$BB$1191,MATCH(B$2&amp;C15&amp;$F$1,sheet03!$M$2:$M$1191&amp;sheet03!$AF$2:$AF$1191&amp;sheet03!$O$2:$O$1191,0),31)</f>
        <v>#N/A</v>
      </c>
      <c r="C15" s="58">
        <f t="array" aca="1" ref="C15" ca="1">IF(A15="","",INDIRECT("sheet03!af"&amp;SMALL(sheet03!BE:BE,ROW(O8))))</f>
        <v>0</v>
      </c>
      <c r="D15" s="59" t="e">
        <f t="array" aca="1" ref="D15" ca="1">INDEX(sheet03!$A$2:$BB$1191,MATCH(B$2&amp;C15&amp;$F$1,sheet03!$M$2:$M$1191&amp;sheet03!$AF$2:$AF$1191&amp;sheet03!$O$2:$O$1191,0),28)</f>
        <v>#N/A</v>
      </c>
      <c r="E15" s="60" t="e">
        <f t="array" aca="1" ref="E15" ca="1">INDEX(sheet03!$A$2:$BC$1191,MATCH(B$2&amp;C15&amp;$F$1,sheet03!$M$2:$M$1191&amp;sheet03!$AF$2:$AF$1191&amp;sheet03!$O$2:$O$1191,0),55)</f>
        <v>#N/A</v>
      </c>
      <c r="F15" s="60" t="e">
        <f t="array" aca="1" ref="F15" ca="1">INDEX(sheet03!$A$2:$BB$1191,MATCH(B$2&amp;C15&amp;$F$1,sheet03!$M$2:$M$1191&amp;sheet03!$AF$2:$AF$1191&amp;sheet03!$O$2:$O$1191,0),40)</f>
        <v>#N/A</v>
      </c>
      <c r="G15" s="60" t="e">
        <f t="array" aca="1" ref="G15" ca="1">INDEX(sheet03!$A$2:$BD$1191,MATCH(B$2&amp;C15&amp;$F$1,sheet03!$M$2:$M$1191&amp;sheet03!$AF$2:$AF$1191&amp;sheet03!$O$2:$O$1191,0),56)</f>
        <v>#N/A</v>
      </c>
      <c r="H15" s="106">
        <f ca="1">IF(ISERROR(SMALL(sheet03!BF:BF,ROW(V8))),"",INDIRECT("sheet03!bf"&amp;SMALL(sheet03!BF:BF,ROW(V8))))</f>
        <v>241</v>
      </c>
      <c r="I15" s="57">
        <f t="array" aca="1" ref="I15" ca="1">INDEX(sheet03!$A$2:$BB$1191,MATCH(I$2&amp;J15&amp;$F$1,sheet03!$M$2:$M$1191&amp;sheet03!$AF$2:$AF$1191&amp;sheet03!$O$2:$O$1191,0),31)</f>
        <v>0</v>
      </c>
      <c r="J15" s="58">
        <f ca="1">IF(H15="","",INDIRECT("sheet03!af"&amp;SMALL(sheet03!BF:BF,ROW(V8))))</f>
        <v>8</v>
      </c>
      <c r="K15" s="59" t="str">
        <f t="array" aca="1" ref="K15" ca="1">INDEX(sheet03!$A$2:$BB$1191,MATCH(I$2&amp;J15&amp;$F$1,sheet03!$M$2:$M$1191&amp;sheet03!$AF$2:$AF$1191&amp;sheet03!$O$2:$O$1191,0),28)</f>
        <v>梅林</v>
      </c>
      <c r="L15" s="60">
        <f t="array" aca="1" ref="L15" ca="1">INDEX(sheet03!$A$2:$BC$1191,MATCH(I$2&amp;J15&amp;$F$1,sheet03!$M$2:$M$1191&amp;sheet03!$AF$2:$AF$1191&amp;sheet03!$O$2:$O$1191,0),55)</f>
        <v>2</v>
      </c>
      <c r="M15" s="60">
        <f t="array" aca="1" ref="M15" ca="1">INDEX(sheet03!$A$2:$BB$1191,MATCH(I$2&amp;J15&amp;$F$1,sheet03!$M$2:$M$1191&amp;sheet03!$AF$2:$AF$1191&amp;sheet03!$O$2:$O$1191,0),40)</f>
        <v>167.8</v>
      </c>
      <c r="N15" s="60" t="str">
        <f t="array" aca="1" ref="N15" ca="1">INDEX(sheet03!$A$2:$BD$1191,MATCH(I$2&amp;J15&amp;$F$1,sheet03!$M$2:$M$1191&amp;sheet03!$AF$2:$AF$1191&amp;sheet03!$O$2:$O$1191,0),56)</f>
        <v>右</v>
      </c>
      <c r="O15" s="106">
        <f ca="1">IF(ISERROR(SMALL(sheet03!BG:BG,ROW(V8))),"",INDIRECT("sheet03!bg"&amp;SMALL(sheet03!BG:BG,ROW(V8))))</f>
        <v>65</v>
      </c>
      <c r="P15" s="57">
        <f t="array" aca="1" ref="P15" ca="1">INDEX(sheet03!$A$2:$BB$1191,MATCH(P$2&amp;Q15&amp;$F$1,sheet03!$M$2:$M$1191&amp;sheet03!$AF$2:$AF$1191&amp;sheet03!$O$2:$O$1191,0),31)</f>
        <v>0</v>
      </c>
      <c r="Q15" s="58">
        <f t="array" aca="1" ref="Q15" ca="1">IF(O15="","",INDIRECT("sheet03!af"&amp;SMALL(sheet03!BG:BG,ROW(V8))))</f>
        <v>8</v>
      </c>
      <c r="R15" s="59" t="str">
        <f t="array" aca="1" ref="R15" ca="1">INDEX(sheet03!$A$2:$BB$1191,MATCH(P$2&amp;Q15&amp;$F$1,sheet03!$M$2:$M$1191&amp;sheet03!$AF$2:$AF$1191&amp;sheet03!$O$2:$O$1191,0),28)</f>
        <v>備後三日市</v>
      </c>
      <c r="S15" s="60">
        <f t="array" aca="1" ref="S15" ca="1">INDEX(sheet03!$A$2:$BC$1191,MATCH(P$2&amp;Q15&amp;$F$1,sheet03!$M$2:$M$1191&amp;sheet03!$AF$2:$AF$1191&amp;sheet03!$O$2:$O$1191,0),55)</f>
        <v>2</v>
      </c>
      <c r="T15" s="60">
        <f t="array" aca="1" ref="T15" ca="1">INDEX(sheet03!$A$2:$BB$1191,MATCH(P$2&amp;Q15&amp;$F$1,sheet03!$M$2:$M$1191&amp;sheet03!$AF$2:$AF$1191&amp;sheet03!$O$2:$O$1191,0),40)</f>
        <v>174</v>
      </c>
      <c r="U15" s="60" t="str">
        <f t="array" aca="1" ref="U15" ca="1">INDEX(sheet03!$A$2:$BD$1191,MATCH(P$2&amp;Q15&amp;$F$1,sheet03!$M$2:$M$1191&amp;sheet03!$AF$2:$AF$1191&amp;sheet03!$O$2:$O$1191,0),56)</f>
        <v>右</v>
      </c>
    </row>
    <row r="16" spans="1:21" ht="16.5" customHeight="1" x14ac:dyDescent="0.15">
      <c r="A16" s="109" t="str">
        <f ca="1">IF(ISERROR(SMALL(sheet03!BE:BE,ROW(V9))),"",INDIRECT("sheet03!be"&amp;SMALL(sheet03!BE:BE,ROW(V9))))</f>
        <v/>
      </c>
      <c r="B16" s="61" t="e">
        <f t="array" aca="1" ref="B16" ca="1">INDEX(sheet03!$A$2:$BB$1191,MATCH(B$2&amp;C16&amp;$F$1,sheet03!$M$2:$M$1191&amp;sheet03!$AF$2:$AF$1191&amp;sheet03!$O$2:$O$1191,0),31)</f>
        <v>#N/A</v>
      </c>
      <c r="C16" s="58" t="str">
        <f t="array" aca="1" ref="C16" ca="1">IF(A16="","",INDIRECT("sheet03!af"&amp;SMALL(sheet03!BE:BE,ROW(O9))))</f>
        <v/>
      </c>
      <c r="D16" s="59" t="e">
        <f t="array" aca="1" ref="D16" ca="1">INDEX(sheet03!$A$2:$BB$1191,MATCH(B$2&amp;C16&amp;$F$1,sheet03!$M$2:$M$1191&amp;sheet03!$AF$2:$AF$1191&amp;sheet03!$O$2:$O$1191,0),28)</f>
        <v>#N/A</v>
      </c>
      <c r="E16" s="60" t="e">
        <f t="array" aca="1" ref="E16" ca="1">INDEX(sheet03!$A$2:$BC$1191,MATCH(B$2&amp;C16&amp;$F$1,sheet03!$M$2:$M$1191&amp;sheet03!$AF$2:$AF$1191&amp;sheet03!$O$2:$O$1191,0),55)</f>
        <v>#N/A</v>
      </c>
      <c r="F16" s="60" t="e">
        <f t="array" aca="1" ref="F16" ca="1">INDEX(sheet03!$A$2:$BB$1191,MATCH(B$2&amp;C16&amp;$F$1,sheet03!$M$2:$M$1191&amp;sheet03!$AF$2:$AF$1191&amp;sheet03!$O$2:$O$1191,0),40)</f>
        <v>#N/A</v>
      </c>
      <c r="G16" s="60" t="e">
        <f t="array" aca="1" ref="G16" ca="1">INDEX(sheet03!$A$2:$BD$1191,MATCH(B$2&amp;C16&amp;$F$1,sheet03!$M$2:$M$1191&amp;sheet03!$AF$2:$AF$1191&amp;sheet03!$O$2:$O$1191,0),56)</f>
        <v>#N/A</v>
      </c>
      <c r="H16" s="106">
        <f ca="1">IF(ISERROR(SMALL(sheet03!BF:BF,ROW(V9))),"",INDIRECT("sheet03!bf"&amp;SMALL(sheet03!BF:BF,ROW(V9))))</f>
        <v>242</v>
      </c>
      <c r="I16" s="57">
        <f t="array" aca="1" ref="I16" ca="1">INDEX(sheet03!$A$2:$BB$1191,MATCH(I$2&amp;J16&amp;$F$1,sheet03!$M$2:$M$1191&amp;sheet03!$AF$2:$AF$1191&amp;sheet03!$O$2:$O$1191,0),31)</f>
        <v>0</v>
      </c>
      <c r="J16" s="58">
        <f ca="1">IF(H16="","",INDIRECT("sheet03!af"&amp;SMALL(sheet03!BF:BF,ROW(V9))))</f>
        <v>9</v>
      </c>
      <c r="K16" s="59" t="str">
        <f t="array" aca="1" ref="K16" ca="1">INDEX(sheet03!$A$2:$BB$1191,MATCH(I$2&amp;J16&amp;$F$1,sheet03!$M$2:$M$1191&amp;sheet03!$AF$2:$AF$1191&amp;sheet03!$O$2:$O$1191,0),28)</f>
        <v>上八木</v>
      </c>
      <c r="L16" s="60">
        <f t="array" aca="1" ref="L16" ca="1">INDEX(sheet03!$A$2:$BC$1191,MATCH(I$2&amp;J16&amp;$F$1,sheet03!$M$2:$M$1191&amp;sheet03!$AF$2:$AF$1191&amp;sheet03!$O$2:$O$1191,0),55)</f>
        <v>1</v>
      </c>
      <c r="M16" s="60">
        <f t="array" aca="1" ref="M16" ca="1">INDEX(sheet03!$A$2:$BB$1191,MATCH(I$2&amp;J16&amp;$F$1,sheet03!$M$2:$M$1191&amp;sheet03!$AF$2:$AF$1191&amp;sheet03!$O$2:$O$1191,0),40)</f>
        <v>165</v>
      </c>
      <c r="N16" s="60" t="str">
        <f t="array" aca="1" ref="N16" ca="1">INDEX(sheet03!$A$2:$BD$1191,MATCH(I$2&amp;J16&amp;$F$1,sheet03!$M$2:$M$1191&amp;sheet03!$AF$2:$AF$1191&amp;sheet03!$O$2:$O$1191,0),56)</f>
        <v>右</v>
      </c>
      <c r="O16" s="106">
        <f ca="1">IF(ISERROR(SMALL(sheet03!BG:BG,ROW(V9))),"",INDIRECT("sheet03!bg"&amp;SMALL(sheet03!BG:BG,ROW(V9))))</f>
        <v>66</v>
      </c>
      <c r="P16" s="57">
        <f t="array" aca="1" ref="P16" ca="1">INDEX(sheet03!$A$2:$BB$1191,MATCH(P$2&amp;Q16&amp;$F$1,sheet03!$M$2:$M$1191&amp;sheet03!$AF$2:$AF$1191&amp;sheet03!$O$2:$O$1191,0),31)</f>
        <v>0</v>
      </c>
      <c r="Q16" s="58">
        <f t="array" aca="1" ref="Q16" ca="1">IF(O16="","",INDIRECT("sheet03!af"&amp;SMALL(sheet03!BG:BG,ROW(V9))))</f>
        <v>9</v>
      </c>
      <c r="R16" s="59" t="str">
        <f t="array" aca="1" ref="R16" ca="1">INDEX(sheet03!$A$2:$BB$1191,MATCH(P$2&amp;Q16&amp;$F$1,sheet03!$M$2:$M$1191&amp;sheet03!$AF$2:$AF$1191&amp;sheet03!$O$2:$O$1191,0),28)</f>
        <v>備後庄原</v>
      </c>
      <c r="S16" s="60">
        <f t="array" aca="1" ref="S16" ca="1">INDEX(sheet03!$A$2:$BC$1191,MATCH(P$2&amp;Q16&amp;$F$1,sheet03!$M$2:$M$1191&amp;sheet03!$AF$2:$AF$1191&amp;sheet03!$O$2:$O$1191,0),55)</f>
        <v>2</v>
      </c>
      <c r="T16" s="60">
        <f t="array" aca="1" ref="T16" ca="1">INDEX(sheet03!$A$2:$BB$1191,MATCH(P$2&amp;Q16&amp;$F$1,sheet03!$M$2:$M$1191&amp;sheet03!$AF$2:$AF$1191&amp;sheet03!$O$2:$O$1191,0),40)</f>
        <v>171</v>
      </c>
      <c r="U16" s="60" t="str">
        <f t="array" aca="1" ref="U16" ca="1">INDEX(sheet03!$A$2:$BD$1191,MATCH(P$2&amp;Q16&amp;$F$1,sheet03!$M$2:$M$1191&amp;sheet03!$AF$2:$AF$1191&amp;sheet03!$O$2:$O$1191,0),56)</f>
        <v>右</v>
      </c>
    </row>
    <row r="17" spans="1:21" ht="16.5" customHeight="1" x14ac:dyDescent="0.15">
      <c r="A17" s="109" t="str">
        <f ca="1">IF(ISERROR(SMALL(sheet03!BE:BE,ROW(V10))),"",INDIRECT("sheet03!be"&amp;SMALL(sheet03!BE:BE,ROW(V10))))</f>
        <v/>
      </c>
      <c r="B17" s="61" t="e">
        <f t="array" aca="1" ref="B17" ca="1">INDEX(sheet03!$A$2:$BB$1191,MATCH(B$2&amp;C17&amp;$F$1,sheet03!$M$2:$M$1191&amp;sheet03!$AF$2:$AF$1191&amp;sheet03!$O$2:$O$1191,0),31)</f>
        <v>#N/A</v>
      </c>
      <c r="C17" s="58" t="str">
        <f t="array" aca="1" ref="C17" ca="1">IF(A17="","",INDIRECT("sheet03!af"&amp;SMALL(sheet03!BE:BE,ROW(O10))))</f>
        <v/>
      </c>
      <c r="D17" s="59" t="e">
        <f t="array" aca="1" ref="D17" ca="1">INDEX(sheet03!$A$2:$BB$1191,MATCH(B$2&amp;C17&amp;$F$1,sheet03!$M$2:$M$1191&amp;sheet03!$AF$2:$AF$1191&amp;sheet03!$O$2:$O$1191,0),28)</f>
        <v>#N/A</v>
      </c>
      <c r="E17" s="60" t="e">
        <f t="array" aca="1" ref="E17" ca="1">INDEX(sheet03!$A$2:$BC$1191,MATCH(B$2&amp;C17&amp;$F$1,sheet03!$M$2:$M$1191&amp;sheet03!$AF$2:$AF$1191&amp;sheet03!$O$2:$O$1191,0),55)</f>
        <v>#N/A</v>
      </c>
      <c r="F17" s="60" t="e">
        <f t="array" aca="1" ref="F17" ca="1">INDEX(sheet03!$A$2:$BB$1191,MATCH(B$2&amp;C17&amp;$F$1,sheet03!$M$2:$M$1191&amp;sheet03!$AF$2:$AF$1191&amp;sheet03!$O$2:$O$1191,0),40)</f>
        <v>#N/A</v>
      </c>
      <c r="G17" s="60" t="e">
        <f t="array" aca="1" ref="G17" ca="1">INDEX(sheet03!$A$2:$BD$1191,MATCH(B$2&amp;C17&amp;$F$1,sheet03!$M$2:$M$1191&amp;sheet03!$AF$2:$AF$1191&amp;sheet03!$O$2:$O$1191,0),56)</f>
        <v>#N/A</v>
      </c>
      <c r="H17" s="106">
        <f ca="1">IF(ISERROR(SMALL(sheet03!BF:BF,ROW(V10))),"",INDIRECT("sheet03!bf"&amp;SMALL(sheet03!BF:BF,ROW(V10))))</f>
        <v>243</v>
      </c>
      <c r="I17" s="57">
        <f t="array" aca="1" ref="I17" ca="1">INDEX(sheet03!$A$2:$BB$1191,MATCH(I$2&amp;J17&amp;$F$1,sheet03!$M$2:$M$1191&amp;sheet03!$AF$2:$AF$1191&amp;sheet03!$O$2:$O$1191,0),31)</f>
        <v>0</v>
      </c>
      <c r="J17" s="58">
        <f ca="1">IF(H17="","",INDIRECT("sheet03!af"&amp;SMALL(sheet03!BF:BF,ROW(V10))))</f>
        <v>10</v>
      </c>
      <c r="K17" s="59" t="str">
        <f t="array" aca="1" ref="K17" ca="1">INDEX(sheet03!$A$2:$BB$1191,MATCH(I$2&amp;J17&amp;$F$1,sheet03!$M$2:$M$1191&amp;sheet03!$AF$2:$AF$1191&amp;sheet03!$O$2:$O$1191,0),28)</f>
        <v>中島</v>
      </c>
      <c r="L17" s="60">
        <f t="array" aca="1" ref="L17" ca="1">INDEX(sheet03!$A$2:$BC$1191,MATCH(I$2&amp;J17&amp;$F$1,sheet03!$M$2:$M$1191&amp;sheet03!$AF$2:$AF$1191&amp;sheet03!$O$2:$O$1191,0),55)</f>
        <v>1</v>
      </c>
      <c r="M17" s="60">
        <f t="array" aca="1" ref="M17" ca="1">INDEX(sheet03!$A$2:$BB$1191,MATCH(I$2&amp;J17&amp;$F$1,sheet03!$M$2:$M$1191&amp;sheet03!$AF$2:$AF$1191&amp;sheet03!$O$2:$O$1191,0),40)</f>
        <v>165</v>
      </c>
      <c r="N17" s="60" t="str">
        <f t="array" aca="1" ref="N17" ca="1">INDEX(sheet03!$A$2:$BD$1191,MATCH(I$2&amp;J17&amp;$F$1,sheet03!$M$2:$M$1191&amp;sheet03!$AF$2:$AF$1191&amp;sheet03!$O$2:$O$1191,0),56)</f>
        <v>右</v>
      </c>
      <c r="O17" s="106">
        <f ca="1">IF(ISERROR(SMALL(sheet03!BG:BG,ROW(V10))),"",INDIRECT("sheet03!bg"&amp;SMALL(sheet03!BG:BG,ROW(V10))))</f>
        <v>67</v>
      </c>
      <c r="P17" s="57">
        <f t="array" aca="1" ref="P17" ca="1">INDEX(sheet03!$A$2:$BB$1191,MATCH(P$2&amp;Q17&amp;$F$1,sheet03!$M$2:$M$1191&amp;sheet03!$AF$2:$AF$1191&amp;sheet03!$O$2:$O$1191,0),31)</f>
        <v>0</v>
      </c>
      <c r="Q17" s="58">
        <f t="array" aca="1" ref="Q17" ca="1">IF(O17="","",INDIRECT("sheet03!af"&amp;SMALL(sheet03!BG:BG,ROW(V10))))</f>
        <v>10</v>
      </c>
      <c r="R17" s="59" t="str">
        <f t="array" aca="1" ref="R17" ca="1">INDEX(sheet03!$A$2:$BB$1191,MATCH(P$2&amp;Q17&amp;$F$1,sheet03!$M$2:$M$1191&amp;sheet03!$AF$2:$AF$1191&amp;sheet03!$O$2:$O$1191,0),28)</f>
        <v>高</v>
      </c>
      <c r="S17" s="60">
        <f t="array" aca="1" ref="S17" ca="1">INDEX(sheet03!$A$2:$BC$1191,MATCH(P$2&amp;Q17&amp;$F$1,sheet03!$M$2:$M$1191&amp;sheet03!$AF$2:$AF$1191&amp;sheet03!$O$2:$O$1191,0),55)</f>
        <v>1</v>
      </c>
      <c r="T17" s="60">
        <f t="array" aca="1" ref="T17" ca="1">INDEX(sheet03!$A$2:$BB$1191,MATCH(P$2&amp;Q17&amp;$F$1,sheet03!$M$2:$M$1191&amp;sheet03!$AF$2:$AF$1191&amp;sheet03!$O$2:$O$1191,0),40)</f>
        <v>171</v>
      </c>
      <c r="U17" s="60" t="str">
        <f t="array" aca="1" ref="U17" ca="1">INDEX(sheet03!$A$2:$BD$1191,MATCH(P$2&amp;Q17&amp;$F$1,sheet03!$M$2:$M$1191&amp;sheet03!$AF$2:$AF$1191&amp;sheet03!$O$2:$O$1191,0),56)</f>
        <v>右</v>
      </c>
    </row>
    <row r="18" spans="1:21" ht="16.5" customHeight="1" x14ac:dyDescent="0.15">
      <c r="A18" s="109" t="str">
        <f ca="1">IF(ISERROR(SMALL(sheet03!BE:BE,ROW(V11))),"",INDIRECT("sheet03!be"&amp;SMALL(sheet03!BE:BE,ROW(V11))))</f>
        <v/>
      </c>
      <c r="B18" s="61" t="e">
        <f t="array" aca="1" ref="B18" ca="1">INDEX(sheet03!$A$2:$BB$1191,MATCH(B$2&amp;C18&amp;$F$1,sheet03!$M$2:$M$1191&amp;sheet03!$AF$2:$AF$1191&amp;sheet03!$O$2:$O$1191,0),31)</f>
        <v>#N/A</v>
      </c>
      <c r="C18" s="58" t="str">
        <f t="array" aca="1" ref="C18" ca="1">IF(A18="","",INDIRECT("sheet03!af"&amp;SMALL(sheet03!BE:BE,ROW(O11))))</f>
        <v/>
      </c>
      <c r="D18" s="59" t="e">
        <f t="array" aca="1" ref="D18" ca="1">INDEX(sheet03!$A$2:$BB$1191,MATCH(B$2&amp;C18&amp;$F$1,sheet03!$M$2:$M$1191&amp;sheet03!$AF$2:$AF$1191&amp;sheet03!$O$2:$O$1191,0),28)</f>
        <v>#N/A</v>
      </c>
      <c r="E18" s="60" t="e">
        <f t="array" aca="1" ref="E18" ca="1">INDEX(sheet03!$A$2:$BC$1191,MATCH(B$2&amp;C18&amp;$F$1,sheet03!$M$2:$M$1191&amp;sheet03!$AF$2:$AF$1191&amp;sheet03!$O$2:$O$1191,0),55)</f>
        <v>#N/A</v>
      </c>
      <c r="F18" s="60" t="e">
        <f t="array" aca="1" ref="F18" ca="1">INDEX(sheet03!$A$2:$BB$1191,MATCH(B$2&amp;C18&amp;$F$1,sheet03!$M$2:$M$1191&amp;sheet03!$AF$2:$AF$1191&amp;sheet03!$O$2:$O$1191,0),40)</f>
        <v>#N/A</v>
      </c>
      <c r="G18" s="60" t="e">
        <f t="array" aca="1" ref="G18" ca="1">INDEX(sheet03!$A$2:$BD$1191,MATCH(B$2&amp;C18&amp;$F$1,sheet03!$M$2:$M$1191&amp;sheet03!$AF$2:$AF$1191&amp;sheet03!$O$2:$O$1191,0),56)</f>
        <v>#N/A</v>
      </c>
      <c r="H18" s="106">
        <f ca="1">IF(ISERROR(SMALL(sheet03!BF:BF,ROW(V11))),"",INDIRECT("sheet03!bf"&amp;SMALL(sheet03!BF:BF,ROW(V11))))</f>
        <v>244</v>
      </c>
      <c r="I18" s="57">
        <f t="array" aca="1" ref="I18" ca="1">INDEX(sheet03!$A$2:$BB$1191,MATCH(I$2&amp;J18&amp;$F$1,sheet03!$M$2:$M$1191&amp;sheet03!$AF$2:$AF$1191&amp;sheet03!$O$2:$O$1191,0),31)</f>
        <v>0</v>
      </c>
      <c r="J18" s="58">
        <f ca="1">IF(H18="","",INDIRECT("sheet03!af"&amp;SMALL(sheet03!BF:BF,ROW(V11))))</f>
        <v>11</v>
      </c>
      <c r="K18" s="59" t="str">
        <f t="array" aca="1" ref="K18" ca="1">INDEX(sheet03!$A$2:$BB$1191,MATCH(I$2&amp;J18&amp;$F$1,sheet03!$M$2:$M$1191&amp;sheet03!$AF$2:$AF$1191&amp;sheet03!$O$2:$O$1191,0),28)</f>
        <v>可部</v>
      </c>
      <c r="L18" s="60">
        <f t="array" aca="1" ref="L18" ca="1">INDEX(sheet03!$A$2:$BC$1191,MATCH(I$2&amp;J18&amp;$F$1,sheet03!$M$2:$M$1191&amp;sheet03!$AF$2:$AF$1191&amp;sheet03!$O$2:$O$1191,0),55)</f>
        <v>1</v>
      </c>
      <c r="M18" s="60">
        <f t="array" aca="1" ref="M18" ca="1">INDEX(sheet03!$A$2:$BB$1191,MATCH(I$2&amp;J18&amp;$F$1,sheet03!$M$2:$M$1191&amp;sheet03!$AF$2:$AF$1191&amp;sheet03!$O$2:$O$1191,0),40)</f>
        <v>166.9</v>
      </c>
      <c r="N18" s="60" t="str">
        <f t="array" aca="1" ref="N18" ca="1">INDEX(sheet03!$A$2:$BD$1191,MATCH(I$2&amp;J18&amp;$F$1,sheet03!$M$2:$M$1191&amp;sheet03!$AF$2:$AF$1191&amp;sheet03!$O$2:$O$1191,0),56)</f>
        <v>右</v>
      </c>
      <c r="O18" s="106">
        <f ca="1">IF(ISERROR(SMALL(sheet03!BG:BG,ROW(V11))),"",INDIRECT("sheet03!bg"&amp;SMALL(sheet03!BG:BG,ROW(V11))))</f>
        <v>68</v>
      </c>
      <c r="P18" s="57">
        <f t="array" aca="1" ref="P18" ca="1">INDEX(sheet03!$A$2:$BB$1191,MATCH(P$2&amp;Q18&amp;$F$1,sheet03!$M$2:$M$1191&amp;sheet03!$AF$2:$AF$1191&amp;sheet03!$O$2:$O$1191,0),31)</f>
        <v>0</v>
      </c>
      <c r="Q18" s="58">
        <f t="array" aca="1" ref="Q18" ca="1">IF(O18="","",INDIRECT("sheet03!af"&amp;SMALL(sheet03!BG:BG,ROW(V11))))</f>
        <v>11</v>
      </c>
      <c r="R18" s="59" t="str">
        <f t="array" aca="1" ref="R18" ca="1">INDEX(sheet03!$A$2:$BB$1191,MATCH(P$2&amp;Q18&amp;$F$1,sheet03!$M$2:$M$1191&amp;sheet03!$AF$2:$AF$1191&amp;sheet03!$O$2:$O$1191,0),28)</f>
        <v>平子</v>
      </c>
      <c r="S18" s="60">
        <f t="array" aca="1" ref="S18" ca="1">INDEX(sheet03!$A$2:$BC$1191,MATCH(P$2&amp;Q18&amp;$F$1,sheet03!$M$2:$M$1191&amp;sheet03!$AF$2:$AF$1191&amp;sheet03!$O$2:$O$1191,0),55)</f>
        <v>1</v>
      </c>
      <c r="T18" s="60">
        <f t="array" aca="1" ref="T18" ca="1">INDEX(sheet03!$A$2:$BB$1191,MATCH(P$2&amp;Q18&amp;$F$1,sheet03!$M$2:$M$1191&amp;sheet03!$AF$2:$AF$1191&amp;sheet03!$O$2:$O$1191,0),40)</f>
        <v>174</v>
      </c>
      <c r="U18" s="60" t="str">
        <f t="array" aca="1" ref="U18" ca="1">INDEX(sheet03!$A$2:$BD$1191,MATCH(P$2&amp;Q18&amp;$F$1,sheet03!$M$2:$M$1191&amp;sheet03!$AF$2:$AF$1191&amp;sheet03!$O$2:$O$1191,0),56)</f>
        <v>右</v>
      </c>
    </row>
    <row r="19" spans="1:21" ht="16.5" customHeight="1" x14ac:dyDescent="0.15">
      <c r="A19" s="109" t="str">
        <f ca="1">IF(ISERROR(SMALL(sheet03!BE:BE,ROW(V12))),"",INDIRECT("sheet03!be"&amp;SMALL(sheet03!BE:BE,ROW(V12))))</f>
        <v/>
      </c>
      <c r="B19" s="61" t="e">
        <f t="array" aca="1" ref="B19" ca="1">INDEX(sheet03!$A$2:$BB$1191,MATCH(B$2&amp;C19&amp;$F$1,sheet03!$M$2:$M$1191&amp;sheet03!$AF$2:$AF$1191&amp;sheet03!$O$2:$O$1191,0),31)</f>
        <v>#N/A</v>
      </c>
      <c r="C19" s="58" t="str">
        <f t="array" aca="1" ref="C19" ca="1">IF(A19="","",INDIRECT("sheet03!af"&amp;SMALL(sheet03!BE:BE,ROW(O12))))</f>
        <v/>
      </c>
      <c r="D19" s="59" t="e">
        <f t="array" aca="1" ref="D19" ca="1">INDEX(sheet03!$A$2:$BB$1191,MATCH(B$2&amp;C19&amp;$F$1,sheet03!$M$2:$M$1191&amp;sheet03!$AF$2:$AF$1191&amp;sheet03!$O$2:$O$1191,0),28)</f>
        <v>#N/A</v>
      </c>
      <c r="E19" s="60" t="e">
        <f t="array" aca="1" ref="E19" ca="1">INDEX(sheet03!$A$2:$BC$1191,MATCH(B$2&amp;C19&amp;$F$1,sheet03!$M$2:$M$1191&amp;sheet03!$AF$2:$AF$1191&amp;sheet03!$O$2:$O$1191,0),55)</f>
        <v>#N/A</v>
      </c>
      <c r="F19" s="60" t="e">
        <f t="array" aca="1" ref="F19" ca="1">INDEX(sheet03!$A$2:$BB$1191,MATCH(B$2&amp;C19&amp;$F$1,sheet03!$M$2:$M$1191&amp;sheet03!$AF$2:$AF$1191&amp;sheet03!$O$2:$O$1191,0),40)</f>
        <v>#N/A</v>
      </c>
      <c r="G19" s="60" t="e">
        <f t="array" aca="1" ref="G19" ca="1">INDEX(sheet03!$A$2:$BD$1191,MATCH(B$2&amp;C19&amp;$F$1,sheet03!$M$2:$M$1191&amp;sheet03!$AF$2:$AF$1191&amp;sheet03!$O$2:$O$1191,0),56)</f>
        <v>#N/A</v>
      </c>
      <c r="H19" s="106">
        <f ca="1">IF(ISERROR(SMALL(sheet03!BF:BF,ROW(V12))),"",INDIRECT("sheet03!bf"&amp;SMALL(sheet03!BF:BF,ROW(V12))))</f>
        <v>0</v>
      </c>
      <c r="I19" s="57" t="e">
        <f t="array" aca="1" ref="I19" ca="1">INDEX(sheet03!$A$2:$BB$1191,MATCH(I$2&amp;J19&amp;$F$1,sheet03!$M$2:$M$1191&amp;sheet03!$AF$2:$AF$1191&amp;sheet03!$O$2:$O$1191,0),31)</f>
        <v>#N/A</v>
      </c>
      <c r="J19" s="58">
        <f ca="1">IF(H19="","",INDIRECT("sheet03!af"&amp;SMALL(sheet03!BF:BF,ROW(V12))))</f>
        <v>0</v>
      </c>
      <c r="K19" s="59" t="e">
        <f t="array" aca="1" ref="K19" ca="1">INDEX(sheet03!$A$2:$BB$1191,MATCH(I$2&amp;J19&amp;$F$1,sheet03!$M$2:$M$1191&amp;sheet03!$AF$2:$AF$1191&amp;sheet03!$O$2:$O$1191,0),28)</f>
        <v>#N/A</v>
      </c>
      <c r="L19" s="60" t="e">
        <f t="array" aca="1" ref="L19" ca="1">INDEX(sheet03!$A$2:$BC$1191,MATCH(I$2&amp;J19&amp;$F$1,sheet03!$M$2:$M$1191&amp;sheet03!$AF$2:$AF$1191&amp;sheet03!$O$2:$O$1191,0),55)</f>
        <v>#N/A</v>
      </c>
      <c r="M19" s="60" t="e">
        <f t="array" aca="1" ref="M19" ca="1">INDEX(sheet03!$A$2:$BB$1191,MATCH(I$2&amp;J19&amp;$F$1,sheet03!$M$2:$M$1191&amp;sheet03!$AF$2:$AF$1191&amp;sheet03!$O$2:$O$1191,0),40)</f>
        <v>#N/A</v>
      </c>
      <c r="N19" s="60" t="e">
        <f t="array" aca="1" ref="N19" ca="1">INDEX(sheet03!$A$2:$BD$1191,MATCH(I$2&amp;J19&amp;$F$1,sheet03!$M$2:$M$1191&amp;sheet03!$AF$2:$AF$1191&amp;sheet03!$O$2:$O$1191,0),56)</f>
        <v>#N/A</v>
      </c>
      <c r="O19" s="106">
        <f ca="1">IF(ISERROR(SMALL(sheet03!BG:BG,ROW(V12))),"",INDIRECT("sheet03!bg"&amp;SMALL(sheet03!BG:BG,ROW(V12))))</f>
        <v>69</v>
      </c>
      <c r="P19" s="57">
        <f t="array" aca="1" ref="P19" ca="1">INDEX(sheet03!$A$2:$BB$1191,MATCH(P$2&amp;Q19&amp;$F$1,sheet03!$M$2:$M$1191&amp;sheet03!$AF$2:$AF$1191&amp;sheet03!$O$2:$O$1191,0),31)</f>
        <v>0</v>
      </c>
      <c r="Q19" s="58">
        <f t="array" aca="1" ref="Q19" ca="1">IF(O19="","",INDIRECT("sheet03!af"&amp;SMALL(sheet03!BG:BG,ROW(V12))))</f>
        <v>12</v>
      </c>
      <c r="R19" s="59" t="str">
        <f t="array" aca="1" ref="R19" ca="1">INDEX(sheet03!$A$2:$BB$1191,MATCH(P$2&amp;Q19&amp;$F$1,sheet03!$M$2:$M$1191&amp;sheet03!$AF$2:$AF$1191&amp;sheet03!$O$2:$O$1191,0),28)</f>
        <v>備後西城</v>
      </c>
      <c r="S19" s="60">
        <f t="array" aca="1" ref="S19" ca="1">INDEX(sheet03!$A$2:$BC$1191,MATCH(P$2&amp;Q19&amp;$F$1,sheet03!$M$2:$M$1191&amp;sheet03!$AF$2:$AF$1191&amp;sheet03!$O$2:$O$1191,0),55)</f>
        <v>1</v>
      </c>
      <c r="T19" s="60">
        <f t="array" aca="1" ref="T19" ca="1">INDEX(sheet03!$A$2:$BB$1191,MATCH(P$2&amp;Q19&amp;$F$1,sheet03!$M$2:$M$1191&amp;sheet03!$AF$2:$AF$1191&amp;sheet03!$O$2:$O$1191,0),40)</f>
        <v>176</v>
      </c>
      <c r="U19" s="60" t="str">
        <f t="array" aca="1" ref="U19" ca="1">INDEX(sheet03!$A$2:$BD$1191,MATCH(P$2&amp;Q19&amp;$F$1,sheet03!$M$2:$M$1191&amp;sheet03!$AF$2:$AF$1191&amp;sheet03!$O$2:$O$1191,0),56)</f>
        <v>右</v>
      </c>
    </row>
    <row r="20" spans="1:21" ht="16.5" customHeight="1" x14ac:dyDescent="0.15">
      <c r="A20" s="109" t="str">
        <f ca="1">IF(ISERROR(SMALL(sheet03!BE:BE,ROW(V13))),"",INDIRECT("sheet03!be"&amp;SMALL(sheet03!BE:BE,ROW(V13))))</f>
        <v/>
      </c>
      <c r="B20" s="61" t="e">
        <f t="array" aca="1" ref="B20" ca="1">INDEX(sheet03!$A$2:$BB$1191,MATCH(B$2&amp;C20&amp;$F$1,sheet03!$M$2:$M$1191&amp;sheet03!$AF$2:$AF$1191&amp;sheet03!$O$2:$O$1191,0),31)</f>
        <v>#N/A</v>
      </c>
      <c r="C20" s="58" t="str">
        <f t="array" aca="1" ref="C20" ca="1">IF(A20="","",INDIRECT("sheet03!af"&amp;SMALL(sheet03!BE:BE,ROW(O13))))</f>
        <v/>
      </c>
      <c r="D20" s="59" t="e">
        <f t="array" aca="1" ref="D20" ca="1">INDEX(sheet03!$A$2:$BB$1191,MATCH(B$2&amp;C20&amp;$F$1,sheet03!$M$2:$M$1191&amp;sheet03!$AF$2:$AF$1191&amp;sheet03!$O$2:$O$1191,0),28)</f>
        <v>#N/A</v>
      </c>
      <c r="E20" s="60" t="e">
        <f t="array" aca="1" ref="E20" ca="1">INDEX(sheet03!$A$2:$BC$1191,MATCH(B$2&amp;C20&amp;$F$1,sheet03!$M$2:$M$1191&amp;sheet03!$AF$2:$AF$1191&amp;sheet03!$O$2:$O$1191,0),55)</f>
        <v>#N/A</v>
      </c>
      <c r="F20" s="60" t="e">
        <f t="array" aca="1" ref="F20" ca="1">INDEX(sheet03!$A$2:$BB$1191,MATCH(B$2&amp;C20&amp;$F$1,sheet03!$M$2:$M$1191&amp;sheet03!$AF$2:$AF$1191&amp;sheet03!$O$2:$O$1191,0),40)</f>
        <v>#N/A</v>
      </c>
      <c r="G20" s="60" t="e">
        <f t="array" aca="1" ref="G20" ca="1">INDEX(sheet03!$A$2:$BD$1191,MATCH(B$2&amp;C20&amp;$F$1,sheet03!$M$2:$M$1191&amp;sheet03!$AF$2:$AF$1191&amp;sheet03!$O$2:$O$1191,0),56)</f>
        <v>#N/A</v>
      </c>
      <c r="H20" s="106" t="str">
        <f ca="1">IF(ISERROR(SMALL(sheet03!BF:BF,ROW(V13))),"",INDIRECT("sheet03!bf"&amp;SMALL(sheet03!BF:BF,ROW(V13))))</f>
        <v/>
      </c>
      <c r="I20" s="57" t="e">
        <f t="array" aca="1" ref="I20" ca="1">INDEX(sheet03!$A$2:$BB$1191,MATCH(I$2&amp;J20&amp;$F$1,sheet03!$M$2:$M$1191&amp;sheet03!$AF$2:$AF$1191&amp;sheet03!$O$2:$O$1191,0),31)</f>
        <v>#N/A</v>
      </c>
      <c r="J20" s="58" t="str">
        <f ca="1">IF(H20="","",INDIRECT("sheet03!af"&amp;SMALL(sheet03!BF:BF,ROW(V13))))</f>
        <v/>
      </c>
      <c r="K20" s="59" t="e">
        <f t="array" aca="1" ref="K20" ca="1">INDEX(sheet03!$A$2:$BB$1191,MATCH(I$2&amp;J20&amp;$F$1,sheet03!$M$2:$M$1191&amp;sheet03!$AF$2:$AF$1191&amp;sheet03!$O$2:$O$1191,0),28)</f>
        <v>#N/A</v>
      </c>
      <c r="L20" s="60" t="e">
        <f t="array" aca="1" ref="L20" ca="1">INDEX(sheet03!$A$2:$BC$1191,MATCH(I$2&amp;J20&amp;$F$1,sheet03!$M$2:$M$1191&amp;sheet03!$AF$2:$AF$1191&amp;sheet03!$O$2:$O$1191,0),55)</f>
        <v>#N/A</v>
      </c>
      <c r="M20" s="60" t="e">
        <f t="array" aca="1" ref="M20" ca="1">INDEX(sheet03!$A$2:$BB$1191,MATCH(I$2&amp;J20&amp;$F$1,sheet03!$M$2:$M$1191&amp;sheet03!$AF$2:$AF$1191&amp;sheet03!$O$2:$O$1191,0),40)</f>
        <v>#N/A</v>
      </c>
      <c r="N20" s="60" t="e">
        <f t="array" aca="1" ref="N20" ca="1">INDEX(sheet03!$A$2:$BD$1191,MATCH(I$2&amp;J20&amp;$F$1,sheet03!$M$2:$M$1191&amp;sheet03!$AF$2:$AF$1191&amp;sheet03!$O$2:$O$1191,0),56)</f>
        <v>#N/A</v>
      </c>
      <c r="O20" s="106">
        <f ca="1">IF(ISERROR(SMALL(sheet03!BG:BG,ROW(V13))),"",INDIRECT("sheet03!bg"&amp;SMALL(sheet03!BG:BG,ROW(V13))))</f>
        <v>70</v>
      </c>
      <c r="P20" s="57">
        <f t="array" aca="1" ref="P20" ca="1">INDEX(sheet03!$A$2:$BB$1191,MATCH(P$2&amp;Q20&amp;$F$1,sheet03!$M$2:$M$1191&amp;sheet03!$AF$2:$AF$1191&amp;sheet03!$O$2:$O$1191,0),31)</f>
        <v>0</v>
      </c>
      <c r="Q20" s="58">
        <f t="array" aca="1" ref="Q20" ca="1">IF(O20="","",INDIRECT("sheet03!af"&amp;SMALL(sheet03!BG:BG,ROW(V13))))</f>
        <v>13</v>
      </c>
      <c r="R20" s="59" t="str">
        <f t="array" aca="1" ref="R20" ca="1">INDEX(sheet03!$A$2:$BB$1191,MATCH(P$2&amp;Q20&amp;$F$1,sheet03!$M$2:$M$1191&amp;sheet03!$AF$2:$AF$1191&amp;sheet03!$O$2:$O$1191,0),28)</f>
        <v>比婆山</v>
      </c>
      <c r="S20" s="60">
        <f t="array" aca="1" ref="S20" ca="1">INDEX(sheet03!$A$2:$BC$1191,MATCH(P$2&amp;Q20&amp;$F$1,sheet03!$M$2:$M$1191&amp;sheet03!$AF$2:$AF$1191&amp;sheet03!$O$2:$O$1191,0),55)</f>
        <v>2</v>
      </c>
      <c r="T20" s="60">
        <f t="array" aca="1" ref="T20" ca="1">INDEX(sheet03!$A$2:$BB$1191,MATCH(P$2&amp;Q20&amp;$F$1,sheet03!$M$2:$M$1191&amp;sheet03!$AF$2:$AF$1191&amp;sheet03!$O$2:$O$1191,0),40)</f>
        <v>153</v>
      </c>
      <c r="U20" s="60" t="str">
        <f t="array" aca="1" ref="U20" ca="1">INDEX(sheet03!$A$2:$BD$1191,MATCH(P$2&amp;Q20&amp;$F$1,sheet03!$M$2:$M$1191&amp;sheet03!$AF$2:$AF$1191&amp;sheet03!$O$2:$O$1191,0),56)</f>
        <v>右</v>
      </c>
    </row>
    <row r="21" spans="1:21" ht="16.5" customHeight="1" x14ac:dyDescent="0.15">
      <c r="A21" s="109" t="str">
        <f ca="1">IF(ISERROR(SMALL(sheet03!BE:BE,ROW(V14))),"",INDIRECT("sheet03!be"&amp;SMALL(sheet03!BE:BE,ROW(V14))))</f>
        <v/>
      </c>
      <c r="B21" s="61" t="e">
        <f t="array" aca="1" ref="B21" ca="1">INDEX(sheet03!$A$2:$BB$1191,MATCH(B$2&amp;C21&amp;$F$1,sheet03!$M$2:$M$1191&amp;sheet03!$AF$2:$AF$1191&amp;sheet03!$O$2:$O$1191,0),31)</f>
        <v>#N/A</v>
      </c>
      <c r="C21" s="58" t="str">
        <f t="array" aca="1" ref="C21" ca="1">IF(A21="","",INDIRECT("sheet03!af"&amp;SMALL(sheet03!BE:BE,ROW(O14))))</f>
        <v/>
      </c>
      <c r="D21" s="59" t="e">
        <f t="array" aca="1" ref="D21" ca="1">INDEX(sheet03!$A$2:$BB$1191,MATCH(B$2&amp;C21&amp;$F$1,sheet03!$M$2:$M$1191&amp;sheet03!$AF$2:$AF$1191&amp;sheet03!$O$2:$O$1191,0),28)</f>
        <v>#N/A</v>
      </c>
      <c r="E21" s="60" t="e">
        <f t="array" aca="1" ref="E21" ca="1">INDEX(sheet03!$A$2:$BC$1191,MATCH(B$2&amp;C21&amp;$F$1,sheet03!$M$2:$M$1191&amp;sheet03!$AF$2:$AF$1191&amp;sheet03!$O$2:$O$1191,0),55)</f>
        <v>#N/A</v>
      </c>
      <c r="F21" s="60" t="e">
        <f t="array" aca="1" ref="F21" ca="1">INDEX(sheet03!$A$2:$BB$1191,MATCH(B$2&amp;C21&amp;$F$1,sheet03!$M$2:$M$1191&amp;sheet03!$AF$2:$AF$1191&amp;sheet03!$O$2:$O$1191,0),40)</f>
        <v>#N/A</v>
      </c>
      <c r="G21" s="60" t="e">
        <f t="array" aca="1" ref="G21" ca="1">INDEX(sheet03!$A$2:$BD$1191,MATCH(B$2&amp;C21&amp;$F$1,sheet03!$M$2:$M$1191&amp;sheet03!$AF$2:$AF$1191&amp;sheet03!$O$2:$O$1191,0),56)</f>
        <v>#N/A</v>
      </c>
      <c r="H21" s="106" t="str">
        <f ca="1">IF(ISERROR(SMALL(sheet03!BF:BF,ROW(V14))),"",INDIRECT("sheet03!bf"&amp;SMALL(sheet03!BF:BF,ROW(V14))))</f>
        <v/>
      </c>
      <c r="I21" s="57" t="e">
        <f t="array" aca="1" ref="I21" ca="1">INDEX(sheet03!$A$2:$BB$1191,MATCH(I$2&amp;J21&amp;$F$1,sheet03!$M$2:$M$1191&amp;sheet03!$AF$2:$AF$1191&amp;sheet03!$O$2:$O$1191,0),31)</f>
        <v>#N/A</v>
      </c>
      <c r="J21" s="58" t="str">
        <f ca="1">IF(H21="","",INDIRECT("sheet03!af"&amp;SMALL(sheet03!BF:BF,ROW(V14))))</f>
        <v/>
      </c>
      <c r="K21" s="59" t="e">
        <f t="array" aca="1" ref="K21" ca="1">INDEX(sheet03!$A$2:$BB$1191,MATCH(I$2&amp;J21&amp;$F$1,sheet03!$M$2:$M$1191&amp;sheet03!$AF$2:$AF$1191&amp;sheet03!$O$2:$O$1191,0),28)</f>
        <v>#N/A</v>
      </c>
      <c r="L21" s="60" t="e">
        <f t="array" aca="1" ref="L21" ca="1">INDEX(sheet03!$A$2:$BC$1191,MATCH(I$2&amp;J21&amp;$F$1,sheet03!$M$2:$M$1191&amp;sheet03!$AF$2:$AF$1191&amp;sheet03!$O$2:$O$1191,0),55)</f>
        <v>#N/A</v>
      </c>
      <c r="M21" s="60" t="e">
        <f t="array" aca="1" ref="M21" ca="1">INDEX(sheet03!$A$2:$BB$1191,MATCH(I$2&amp;J21&amp;$F$1,sheet03!$M$2:$M$1191&amp;sheet03!$AF$2:$AF$1191&amp;sheet03!$O$2:$O$1191,0),40)</f>
        <v>#N/A</v>
      </c>
      <c r="N21" s="60" t="e">
        <f t="array" aca="1" ref="N21" ca="1">INDEX(sheet03!$A$2:$BD$1191,MATCH(I$2&amp;J21&amp;$F$1,sheet03!$M$2:$M$1191&amp;sheet03!$AF$2:$AF$1191&amp;sheet03!$O$2:$O$1191,0),56)</f>
        <v>#N/A</v>
      </c>
      <c r="O21" s="106">
        <f ca="1">IF(ISERROR(SMALL(sheet03!BG:BG,ROW(V14))),"",INDIRECT("sheet03!bg"&amp;SMALL(sheet03!BG:BG,ROW(V14))))</f>
        <v>0</v>
      </c>
      <c r="P21" s="57" t="e">
        <f t="array" aca="1" ref="P21" ca="1">INDEX(sheet03!$A$2:$BB$1191,MATCH(P$2&amp;Q21&amp;$F$1,sheet03!$M$2:$M$1191&amp;sheet03!$AF$2:$AF$1191&amp;sheet03!$O$2:$O$1191,0),31)</f>
        <v>#N/A</v>
      </c>
      <c r="Q21" s="58">
        <f t="array" aca="1" ref="Q21" ca="1">IF(O21="","",INDIRECT("sheet03!af"&amp;SMALL(sheet03!BG:BG,ROW(V14))))</f>
        <v>0</v>
      </c>
      <c r="R21" s="59" t="e">
        <f t="array" aca="1" ref="R21" ca="1">INDEX(sheet03!$A$2:$BB$1191,MATCH(P$2&amp;Q21&amp;$F$1,sheet03!$M$2:$M$1191&amp;sheet03!$AF$2:$AF$1191&amp;sheet03!$O$2:$O$1191,0),28)</f>
        <v>#N/A</v>
      </c>
      <c r="S21" s="60" t="e">
        <f t="array" aca="1" ref="S21" ca="1">INDEX(sheet03!$A$2:$BC$1191,MATCH(P$2&amp;Q21&amp;$F$1,sheet03!$M$2:$M$1191&amp;sheet03!$AF$2:$AF$1191&amp;sheet03!$O$2:$O$1191,0),55)</f>
        <v>#N/A</v>
      </c>
      <c r="T21" s="60" t="e">
        <f t="array" aca="1" ref="T21" ca="1">INDEX(sheet03!$A$2:$BB$1191,MATCH(P$2&amp;Q21&amp;$F$1,sheet03!$M$2:$M$1191&amp;sheet03!$AF$2:$AF$1191&amp;sheet03!$O$2:$O$1191,0),40)</f>
        <v>#N/A</v>
      </c>
      <c r="U21" s="60" t="e">
        <f t="array" aca="1" ref="U21" ca="1">INDEX(sheet03!$A$2:$BD$1191,MATCH(P$2&amp;Q21&amp;$F$1,sheet03!$M$2:$M$1191&amp;sheet03!$AF$2:$AF$1191&amp;sheet03!$O$2:$O$1191,0),56)</f>
        <v>#N/A</v>
      </c>
    </row>
    <row r="22" spans="1:21" ht="16.5" customHeight="1" x14ac:dyDescent="0.15">
      <c r="A22" s="109" t="str">
        <f ca="1">IF(ISERROR(SMALL(sheet03!BE:BE,ROW(V15))),"",INDIRECT("sheet03!be"&amp;SMALL(sheet03!BE:BE,ROW(V15))))</f>
        <v/>
      </c>
      <c r="B22" s="61" t="e">
        <f t="array" aca="1" ref="B22" ca="1">INDEX(sheet03!$A$2:$BB$1191,MATCH(B$2&amp;C22&amp;$F$1,sheet03!$M$2:$M$1191&amp;sheet03!$AF$2:$AF$1191&amp;sheet03!$O$2:$O$1191,0),31)</f>
        <v>#N/A</v>
      </c>
      <c r="C22" s="58" t="str">
        <f t="array" aca="1" ref="C22" ca="1">IF(A22="","",INDIRECT("sheet03!af"&amp;SMALL(sheet03!BE:BE,ROW(O15))))</f>
        <v/>
      </c>
      <c r="D22" s="59" t="e">
        <f t="array" aca="1" ref="D22" ca="1">INDEX(sheet03!$A$2:$BB$1191,MATCH(B$2&amp;C22&amp;$F$1,sheet03!$M$2:$M$1191&amp;sheet03!$AF$2:$AF$1191&amp;sheet03!$O$2:$O$1191,0),28)</f>
        <v>#N/A</v>
      </c>
      <c r="E22" s="60" t="e">
        <f t="array" aca="1" ref="E22" ca="1">INDEX(sheet03!$A$2:$BC$1191,MATCH(B$2&amp;C22&amp;$F$1,sheet03!$M$2:$M$1191&amp;sheet03!$AF$2:$AF$1191&amp;sheet03!$O$2:$O$1191,0),55)</f>
        <v>#N/A</v>
      </c>
      <c r="F22" s="60" t="e">
        <f t="array" aca="1" ref="F22" ca="1">INDEX(sheet03!$A$2:$BB$1191,MATCH(B$2&amp;C22&amp;$F$1,sheet03!$M$2:$M$1191&amp;sheet03!$AF$2:$AF$1191&amp;sheet03!$O$2:$O$1191,0),40)</f>
        <v>#N/A</v>
      </c>
      <c r="G22" s="60" t="e">
        <f t="array" aca="1" ref="G22" ca="1">INDEX(sheet03!$A$2:$BD$1191,MATCH(B$2&amp;C22&amp;$F$1,sheet03!$M$2:$M$1191&amp;sheet03!$AF$2:$AF$1191&amp;sheet03!$O$2:$O$1191,0),56)</f>
        <v>#N/A</v>
      </c>
      <c r="H22" s="106" t="str">
        <f ca="1">IF(ISERROR(SMALL(sheet03!BF:BF,ROW(V15))),"",INDIRECT("sheet03!bf"&amp;SMALL(sheet03!BF:BF,ROW(V15))))</f>
        <v/>
      </c>
      <c r="I22" s="57" t="e">
        <f t="array" aca="1" ref="I22" ca="1">INDEX(sheet03!$A$2:$BB$1191,MATCH(I$2&amp;J22&amp;$F$1,sheet03!$M$2:$M$1191&amp;sheet03!$AF$2:$AF$1191&amp;sheet03!$O$2:$O$1191,0),31)</f>
        <v>#N/A</v>
      </c>
      <c r="J22" s="58" t="str">
        <f ca="1">IF(H22="","",INDIRECT("sheet03!af"&amp;SMALL(sheet03!BF:BF,ROW(V15))))</f>
        <v/>
      </c>
      <c r="K22" s="59" t="e">
        <f t="array" aca="1" ref="K22" ca="1">INDEX(sheet03!$A$2:$BB$1191,MATCH(I$2&amp;J22&amp;$F$1,sheet03!$M$2:$M$1191&amp;sheet03!$AF$2:$AF$1191&amp;sheet03!$O$2:$O$1191,0),28)</f>
        <v>#N/A</v>
      </c>
      <c r="L22" s="60" t="e">
        <f t="array" aca="1" ref="L22" ca="1">INDEX(sheet03!$A$2:$BC$1191,MATCH(I$2&amp;J22&amp;$F$1,sheet03!$M$2:$M$1191&amp;sheet03!$AF$2:$AF$1191&amp;sheet03!$O$2:$O$1191,0),55)</f>
        <v>#N/A</v>
      </c>
      <c r="M22" s="60" t="e">
        <f t="array" aca="1" ref="M22" ca="1">INDEX(sheet03!$A$2:$BB$1191,MATCH(I$2&amp;J22&amp;$F$1,sheet03!$M$2:$M$1191&amp;sheet03!$AF$2:$AF$1191&amp;sheet03!$O$2:$O$1191,0),40)</f>
        <v>#N/A</v>
      </c>
      <c r="N22" s="60" t="e">
        <f t="array" aca="1" ref="N22" ca="1">INDEX(sheet03!$A$2:$BD$1191,MATCH(I$2&amp;J22&amp;$F$1,sheet03!$M$2:$M$1191&amp;sheet03!$AF$2:$AF$1191&amp;sheet03!$O$2:$O$1191,0),56)</f>
        <v>#N/A</v>
      </c>
      <c r="O22" s="106" t="str">
        <f ca="1">IF(ISERROR(SMALL(sheet03!BG:BG,ROW(V15))),"",INDIRECT("sheet03!bg"&amp;SMALL(sheet03!BG:BG,ROW(V15))))</f>
        <v/>
      </c>
      <c r="P22" s="57" t="e">
        <f t="array" aca="1" ref="P22" ca="1">INDEX(sheet03!$A$2:$BB$1191,MATCH(P$2&amp;Q22&amp;$F$1,sheet03!$M$2:$M$1191&amp;sheet03!$AF$2:$AF$1191&amp;sheet03!$O$2:$O$1191,0),31)</f>
        <v>#N/A</v>
      </c>
      <c r="Q22" s="58" t="str">
        <f t="array" aca="1" ref="Q22" ca="1">IF(O22="","",INDIRECT("sheet03!af"&amp;SMALL(sheet03!BG:BG,ROW(V15))))</f>
        <v/>
      </c>
      <c r="R22" s="59" t="e">
        <f t="array" aca="1" ref="R22" ca="1">INDEX(sheet03!$A$2:$BB$1191,MATCH(P$2&amp;Q22&amp;$F$1,sheet03!$M$2:$M$1191&amp;sheet03!$AF$2:$AF$1191&amp;sheet03!$O$2:$O$1191,0),28)</f>
        <v>#N/A</v>
      </c>
      <c r="S22" s="60" t="e">
        <f t="array" aca="1" ref="S22" ca="1">INDEX(sheet03!$A$2:$BC$1191,MATCH(P$2&amp;Q22&amp;$F$1,sheet03!$M$2:$M$1191&amp;sheet03!$AF$2:$AF$1191&amp;sheet03!$O$2:$O$1191,0),55)</f>
        <v>#N/A</v>
      </c>
      <c r="T22" s="60" t="e">
        <f t="array" aca="1" ref="T22" ca="1">INDEX(sheet03!$A$2:$BB$1191,MATCH(P$2&amp;Q22&amp;$F$1,sheet03!$M$2:$M$1191&amp;sheet03!$AF$2:$AF$1191&amp;sheet03!$O$2:$O$1191,0),40)</f>
        <v>#N/A</v>
      </c>
      <c r="U22" s="60" t="e">
        <f t="array" aca="1" ref="U22" ca="1">INDEX(sheet03!$A$2:$BD$1191,MATCH(P$2&amp;Q22&amp;$F$1,sheet03!$M$2:$M$1191&amp;sheet03!$AF$2:$AF$1191&amp;sheet03!$O$2:$O$1191,0),56)</f>
        <v>#N/A</v>
      </c>
    </row>
    <row r="23" spans="1:21" ht="16.5" customHeight="1" x14ac:dyDescent="0.15">
      <c r="A23" s="109" t="str">
        <f ca="1">IF(ISERROR(SMALL(sheet03!BE:BE,ROW(V16))),"",INDIRECT("sheet03!be"&amp;SMALL(sheet03!BE:BE,ROW(V16))))</f>
        <v/>
      </c>
      <c r="B23" s="62" t="e">
        <f t="array" aca="1" ref="B23" ca="1">INDEX(sheet03!$A$2:$BB$1191,MATCH(B$2&amp;C23&amp;$F$1,sheet03!$M$2:$M$1191&amp;sheet03!$AF$2:$AF$1191&amp;sheet03!$O$2:$O$1191,0),31)</f>
        <v>#N/A</v>
      </c>
      <c r="C23" s="63" t="str">
        <f t="array" aca="1" ref="C23" ca="1">IF(A23="","",INDIRECT("sheet03!af"&amp;SMALL(sheet03!BE:BE,ROW(O16))))</f>
        <v/>
      </c>
      <c r="D23" s="64" t="e">
        <f t="array" aca="1" ref="D23" ca="1">INDEX(sheet03!$A$2:$BB$1191,MATCH(B$2&amp;C23&amp;$F$1,sheet03!$M$2:$M$1191&amp;sheet03!$AF$2:$AF$1191&amp;sheet03!$O$2:$O$1191,0),28)</f>
        <v>#N/A</v>
      </c>
      <c r="E23" s="65" t="e">
        <f t="array" aca="1" ref="E23" ca="1">INDEX(sheet03!$A$2:$BC$1191,MATCH(B$2&amp;C23&amp;$F$1,sheet03!$M$2:$M$1191&amp;sheet03!$AF$2:$AF$1191&amp;sheet03!$O$2:$O$1191,0),55)</f>
        <v>#N/A</v>
      </c>
      <c r="F23" s="65" t="e">
        <f t="array" aca="1" ref="F23" ca="1">INDEX(sheet03!$A$2:$BB$1191,MATCH(B$2&amp;C23&amp;$F$1,sheet03!$M$2:$M$1191&amp;sheet03!$AF$2:$AF$1191&amp;sheet03!$O$2:$O$1191,0),40)</f>
        <v>#N/A</v>
      </c>
      <c r="G23" s="65" t="e">
        <f t="array" aca="1" ref="G23" ca="1">INDEX(sheet03!$A$2:$BD$1191,MATCH(B$2&amp;C23&amp;$F$1,sheet03!$M$2:$M$1191&amp;sheet03!$AF$2:$AF$1191&amp;sheet03!$O$2:$O$1191,0),56)</f>
        <v>#N/A</v>
      </c>
      <c r="H23" s="106" t="str">
        <f ca="1">IF(ISERROR(SMALL(sheet03!BF:BF,ROW(V16))),"",INDIRECT("sheet03!bf"&amp;SMALL(sheet03!BF:BF,ROW(V16))))</f>
        <v/>
      </c>
      <c r="I23" s="66" t="e">
        <f t="array" aca="1" ref="I23" ca="1">INDEX(sheet03!$A$2:$BB$1191,MATCH(I$2&amp;J23&amp;$F$1,sheet03!$M$2:$M$1191&amp;sheet03!$AF$2:$AF$1191&amp;sheet03!$O$2:$O$1191,0),31)</f>
        <v>#N/A</v>
      </c>
      <c r="J23" s="63" t="str">
        <f ca="1">IF(H23="","",INDIRECT("sheet03!af"&amp;SMALL(sheet03!BF:BF,ROW(V16))))</f>
        <v/>
      </c>
      <c r="K23" s="64" t="e">
        <f t="array" aca="1" ref="K23" ca="1">INDEX(sheet03!$A$2:$BB$1191,MATCH(I$2&amp;J23&amp;$F$1,sheet03!$M$2:$M$1191&amp;sheet03!$AF$2:$AF$1191&amp;sheet03!$O$2:$O$1191,0),28)</f>
        <v>#N/A</v>
      </c>
      <c r="L23" s="65" t="e">
        <f t="array" aca="1" ref="L23" ca="1">INDEX(sheet03!$A$2:$BC$1191,MATCH(I$2&amp;J23&amp;$F$1,sheet03!$M$2:$M$1191&amp;sheet03!$AF$2:$AF$1191&amp;sheet03!$O$2:$O$1191,0),55)</f>
        <v>#N/A</v>
      </c>
      <c r="M23" s="65" t="e">
        <f t="array" aca="1" ref="M23" ca="1">INDEX(sheet03!$A$2:$BB$1191,MATCH(I$2&amp;J23&amp;$F$1,sheet03!$M$2:$M$1191&amp;sheet03!$AF$2:$AF$1191&amp;sheet03!$O$2:$O$1191,0),40)</f>
        <v>#N/A</v>
      </c>
      <c r="N23" s="65" t="e">
        <f t="array" aca="1" ref="N23" ca="1">INDEX(sheet03!$A$2:$BD$1191,MATCH(I$2&amp;J23&amp;$F$1,sheet03!$M$2:$M$1191&amp;sheet03!$AF$2:$AF$1191&amp;sheet03!$O$2:$O$1191,0),56)</f>
        <v>#N/A</v>
      </c>
      <c r="O23" s="106" t="str">
        <f ca="1">IF(ISERROR(SMALL(sheet03!BG:BG,ROW(V16))),"",INDIRECT("sheet03!bg"&amp;SMALL(sheet03!BG:BG,ROW(V16))))</f>
        <v/>
      </c>
      <c r="P23" s="66" t="e">
        <f t="array" aca="1" ref="P23" ca="1">INDEX(sheet03!$A$2:$BB$1191,MATCH(P$2&amp;Q23&amp;$F$1,sheet03!$M$2:$M$1191&amp;sheet03!$AF$2:$AF$1191&amp;sheet03!$O$2:$O$1191,0),31)</f>
        <v>#N/A</v>
      </c>
      <c r="Q23" s="63" t="str">
        <f t="array" aca="1" ref="Q23" ca="1">IF(O23="","",INDIRECT("sheet03!af"&amp;SMALL(sheet03!BG:BG,ROW(V16))))</f>
        <v/>
      </c>
      <c r="R23" s="64" t="e">
        <f t="array" aca="1" ref="R23" ca="1">INDEX(sheet03!$A$2:$BB$1191,MATCH(P$2&amp;Q23&amp;$F$1,sheet03!$M$2:$M$1191&amp;sheet03!$AF$2:$AF$1191&amp;sheet03!$O$2:$O$1191,0),28)</f>
        <v>#N/A</v>
      </c>
      <c r="S23" s="65" t="e">
        <f t="array" aca="1" ref="S23" ca="1">INDEX(sheet03!$A$2:$BC$1191,MATCH(P$2&amp;Q23&amp;$F$1,sheet03!$M$2:$M$1191&amp;sheet03!$AF$2:$AF$1191&amp;sheet03!$O$2:$O$1191,0),55)</f>
        <v>#N/A</v>
      </c>
      <c r="T23" s="65" t="e">
        <f t="array" aca="1" ref="T23" ca="1">INDEX(sheet03!$A$2:$BB$1191,MATCH(P$2&amp;Q23&amp;$F$1,sheet03!$M$2:$M$1191&amp;sheet03!$AF$2:$AF$1191&amp;sheet03!$O$2:$O$1191,0),40)</f>
        <v>#N/A</v>
      </c>
      <c r="U23" s="65" t="e">
        <f t="array" aca="1" ref="U23" ca="1">INDEX(sheet03!$A$2:$BD$1191,MATCH(P$2&amp;Q23&amp;$F$1,sheet03!$M$2:$M$1191&amp;sheet03!$AF$2:$AF$1191&amp;sheet03!$O$2:$O$1191,0),56)</f>
        <v>#N/A</v>
      </c>
    </row>
    <row r="24" spans="1:21" ht="16.5" customHeight="1" x14ac:dyDescent="0.15">
      <c r="B24" s="46"/>
      <c r="C24" s="125"/>
      <c r="D24" s="70">
        <f t="array" ref="D24">INDEX(sheet01!$A$2:$Z$61,MATCH(B2&amp;$F$1,sheet01!$M$2:$M$61&amp;sheet01!$O$2:$O$61,0),24)</f>
        <v>0</v>
      </c>
      <c r="E24" s="47"/>
      <c r="F24" s="47"/>
      <c r="G24" s="48"/>
      <c r="H24" s="104"/>
      <c r="I24" s="46"/>
      <c r="J24" s="125"/>
      <c r="K24" s="70">
        <f t="array" ref="K24">INDEX(sheet01!$A$2:$Z$61,MATCH(I2&amp;$F$1,sheet01!$M$2:$M$61&amp;sheet01!$O$2:$O$61,0),24)</f>
        <v>0</v>
      </c>
      <c r="L24" s="47"/>
      <c r="M24" s="47"/>
      <c r="N24" s="48"/>
      <c r="O24" s="104"/>
      <c r="P24" s="46"/>
      <c r="Q24" s="125"/>
      <c r="R24" s="70" t="str">
        <f t="array" ref="R24">INDEX(sheet01!$A$2:$Z$61,MATCH(P2&amp;$F$1,sheet01!$M$2:$M$61&amp;sheet01!$O$2:$O$61,0),24)</f>
        <v>伊賀和志</v>
      </c>
      <c r="S24" s="47"/>
      <c r="T24" s="47"/>
      <c r="U24" s="48"/>
    </row>
    <row r="25" spans="1:21" ht="15" customHeight="1" x14ac:dyDescent="0.15">
      <c r="B25" s="14"/>
      <c r="C25" s="14"/>
      <c r="D25" s="14"/>
      <c r="E25" s="14"/>
      <c r="F25" s="14"/>
      <c r="G25" s="14"/>
      <c r="H25" s="104"/>
      <c r="I25" s="14"/>
      <c r="J25" s="14"/>
      <c r="K25" s="14"/>
      <c r="L25" s="14"/>
      <c r="M25" s="14"/>
      <c r="N25" s="14"/>
      <c r="O25" s="104"/>
      <c r="P25" s="14"/>
      <c r="Q25" s="14"/>
      <c r="R25" s="14"/>
      <c r="S25" s="14"/>
      <c r="T25" s="14"/>
      <c r="U25" s="14"/>
    </row>
    <row r="26" spans="1:21" ht="18.75" customHeight="1" x14ac:dyDescent="0.15">
      <c r="B26" s="124" t="s">
        <v>16</v>
      </c>
      <c r="C26" s="11"/>
      <c r="D26" s="11"/>
      <c r="E26" s="123" t="s">
        <v>4202</v>
      </c>
      <c r="F26" s="12"/>
      <c r="G26" s="126" t="str">
        <f>MID(E26,2,1)</f>
        <v>2</v>
      </c>
      <c r="H26" s="104"/>
      <c r="I26" s="124" t="s">
        <v>0</v>
      </c>
      <c r="J26" s="14"/>
      <c r="K26" s="14"/>
      <c r="L26" s="123" t="s">
        <v>4202</v>
      </c>
      <c r="M26" s="12"/>
      <c r="N26" s="126" t="str">
        <f>MID(L26,2,1)</f>
        <v>2</v>
      </c>
      <c r="O26" s="104"/>
      <c r="P26" s="124" t="s">
        <v>13</v>
      </c>
      <c r="Q26" s="14"/>
      <c r="R26" s="14"/>
      <c r="S26" s="123" t="s">
        <v>4202</v>
      </c>
      <c r="T26" s="12"/>
      <c r="U26" s="126" t="str">
        <f>MID(S26,2,1)</f>
        <v>2</v>
      </c>
    </row>
    <row r="27" spans="1:21" ht="17.25" customHeight="1" x14ac:dyDescent="0.2">
      <c r="B27" s="67" t="str">
        <f t="array" ref="B27">INDEX(sheet01!$K$2:$Z$61,MATCH($G$26&amp;B26&amp;$F$1,sheet01!$Q$2:$Q$61&amp;sheet01!$P$2:$P$61&amp;sheet01!$O$2:$O$61,0),3)</f>
        <v>井原鉄道</v>
      </c>
      <c r="C27" s="68"/>
      <c r="D27" s="69"/>
      <c r="E27" s="70"/>
      <c r="F27" s="70"/>
      <c r="G27" s="71"/>
      <c r="H27" s="104"/>
      <c r="I27" s="1" t="str">
        <f t="array" ref="I27">INDEX(sheet01!$K$2:$Z$61,MATCH($N26&amp;I26&amp;$F$1,sheet01!$Q$2:$Q$61&amp;sheet01!$P$2:$P$61&amp;sheet01!$O$2:$O$61,0),3)</f>
        <v>赤穂線</v>
      </c>
      <c r="J27" s="68"/>
      <c r="K27" s="69"/>
      <c r="L27" s="70"/>
      <c r="M27" s="70"/>
      <c r="N27" s="71"/>
      <c r="O27" s="104"/>
      <c r="P27" s="1" t="str">
        <f t="array" ref="P27">INDEX(sheet01!$K$2:$Z$61,MATCH($U26&amp;P26&amp;$F$1,sheet01!$Q$2:$Q$61&amp;sheet01!$P$2:$P$61&amp;sheet01!$O$2:$O$61,0),3)</f>
        <v>木次線</v>
      </c>
      <c r="Q27" s="68"/>
      <c r="R27" s="69"/>
      <c r="S27" s="70"/>
      <c r="T27" s="70"/>
      <c r="U27" s="71"/>
    </row>
    <row r="28" spans="1:21" ht="16.5" customHeight="1" x14ac:dyDescent="0.15">
      <c r="B28" s="72" t="s">
        <v>6</v>
      </c>
      <c r="C28" s="73"/>
      <c r="D28" s="128" t="str">
        <f t="array" ref="D28">INDEX(sheet03!$A$2:$BB$1191,MATCH(B$27&amp;"101"&amp;$F$1,sheet03!$M$2:$M$1191&amp;sheet03!$AF$2:$AF$1191&amp;sheet03!$O$2:$O$1191,0),28)</f>
        <v>いずえ</v>
      </c>
      <c r="E28" s="75" t="s">
        <v>1</v>
      </c>
      <c r="F28" s="137" t="str">
        <f t="array" ref="F28">INDEX(sheet01!$A$2:$Z$61,MATCH(B$27&amp;$F$1,sheet01!$M$2:$M$61&amp;sheet01!$O$2:$O$61,0),18)</f>
        <v>赤/赤</v>
      </c>
      <c r="G28" s="77"/>
      <c r="H28" s="104"/>
      <c r="I28" s="72" t="s">
        <v>6</v>
      </c>
      <c r="J28" s="73"/>
      <c r="K28" s="128" t="str">
        <f t="array" ref="K28">INDEX(sheet03!$A$2:$BB$1191,MATCH(I$27&amp;"101"&amp;$F$1,sheet03!$M$2:$M$1191&amp;sheet03!$AF$2:$AF$1191&amp;sheet03!$O$2:$O$1191,0),28)</f>
        <v>西川原</v>
      </c>
      <c r="L28" s="75" t="s">
        <v>1</v>
      </c>
      <c r="M28" s="137" t="str">
        <f t="array" ref="M28">INDEX(sheet01!$A$2:$Z$61,MATCH(I$27&amp;$F$1,sheet01!$M$2:$M$61&amp;sheet01!$O$2:$O$61,0),18)</f>
        <v>青/青</v>
      </c>
      <c r="N28" s="77"/>
      <c r="O28" s="104"/>
      <c r="P28" s="72" t="s">
        <v>6</v>
      </c>
      <c r="Q28" s="73"/>
      <c r="R28" s="128" t="str">
        <f t="array" ref="R28">INDEX(sheet03!$A$2:$BB$1191,MATCH(P$27&amp;"101"&amp;$F$1,sheet03!$M$2:$M$1191&amp;sheet03!$AF$2:$AF$1191&amp;sheet03!$O$2:$O$1191,0),28)</f>
        <v>南宍道</v>
      </c>
      <c r="S28" s="75" t="s">
        <v>1</v>
      </c>
      <c r="T28" s="137" t="str">
        <f t="array" ref="T28">INDEX(sheet01!$A$2:$Z$61,MATCH(P$27&amp;$F$1,sheet01!$M$2:$M$61&amp;sheet01!$O$2:$O$61,0),18)</f>
        <v>黄/黄</v>
      </c>
      <c r="U28" s="77"/>
    </row>
    <row r="29" spans="1:21" ht="16.5" customHeight="1" x14ac:dyDescent="0.15">
      <c r="B29" s="78" t="s">
        <v>7</v>
      </c>
      <c r="C29" s="79"/>
      <c r="D29" s="129" t="str">
        <f t="array" ref="D29">INDEX(sheet03!$A$2:$BB$1191,MATCH(B$27&amp;"102"&amp;$F$1,sheet03!$M$2:$M$1191&amp;sheet03!$AF$2:$AF$1191&amp;sheet03!$O$2:$O$1191,0),28)</f>
        <v>子守唄の里高屋</v>
      </c>
      <c r="E29" s="81" t="s">
        <v>2</v>
      </c>
      <c r="F29" s="138" t="str">
        <f t="array" ref="F29">INDEX(sheet01!$A$2:$Z$61,MATCH(B$27&amp;$F$1,sheet01!$M$2:$M$61&amp;sheet01!$O$2:$O$61,0),20)</f>
        <v>白/白</v>
      </c>
      <c r="G29" s="82"/>
      <c r="H29" s="104"/>
      <c r="I29" s="78" t="s">
        <v>7</v>
      </c>
      <c r="J29" s="79"/>
      <c r="K29" s="129" t="e">
        <f t="array" ref="K29">INDEX(sheet03!$A$2:$BB$1191,MATCH(I$27&amp;"102"&amp;$F$1,sheet03!$M$2:$M$1191&amp;sheet03!$AF$2:$AF$1191&amp;sheet03!$O$2:$O$1191,0),28)</f>
        <v>#N/A</v>
      </c>
      <c r="L29" s="81" t="s">
        <v>2</v>
      </c>
      <c r="M29" s="138" t="str">
        <f t="array" ref="M29">INDEX(sheet01!$A$2:$Z$61,MATCH(I$27&amp;$F$1,sheet01!$M$2:$M$61&amp;sheet01!$O$2:$O$61,0),20)</f>
        <v>白赤/白赤</v>
      </c>
      <c r="N29" s="82"/>
      <c r="O29" s="104"/>
      <c r="P29" s="78" t="s">
        <v>7</v>
      </c>
      <c r="Q29" s="79"/>
      <c r="R29" s="129" t="e">
        <f t="array" ref="R29">INDEX(sheet03!$A$2:$BB$1191,MATCH(P$27&amp;"102"&amp;$F$1,sheet03!$M$2:$M$1191&amp;sheet03!$AF$2:$AF$1191&amp;sheet03!$O$2:$O$1191,0),28)</f>
        <v>#N/A</v>
      </c>
      <c r="S29" s="81" t="s">
        <v>2</v>
      </c>
      <c r="T29" s="138" t="str">
        <f t="array" ref="T29">INDEX(sheet01!$A$2:$Z$61,MATCH(P$27&amp;$F$1,sheet01!$M$2:$M$61&amp;sheet01!$O$2:$O$61,0),20)</f>
        <v>水/白</v>
      </c>
      <c r="U29" s="82"/>
    </row>
    <row r="30" spans="1:21" ht="16.5" customHeight="1" x14ac:dyDescent="0.15">
      <c r="B30" s="78" t="s">
        <v>8</v>
      </c>
      <c r="C30" s="79"/>
      <c r="D30" s="129" t="str">
        <f t="array" ref="D30">INDEX(sheet03!$A$2:$BB$1191,MATCH(B$27&amp;"103"&amp;$F$1,sheet03!$M$2:$M$1191&amp;sheet03!$AF$2:$AF$1191&amp;sheet03!$O$2:$O$1191,0),28)</f>
        <v>御領</v>
      </c>
      <c r="E30" s="81" t="s">
        <v>3</v>
      </c>
      <c r="F30" s="138" t="str">
        <f t="array" ref="F30">INDEX(sheet01!$A$2:$Z$61,MATCH(B$27&amp;$F$1,sheet01!$M$2:$M$61&amp;sheet01!$O$2:$O$61,0),19)</f>
        <v>橙/黒</v>
      </c>
      <c r="G30" s="82"/>
      <c r="H30" s="104"/>
      <c r="I30" s="78" t="s">
        <v>8</v>
      </c>
      <c r="J30" s="79"/>
      <c r="K30" s="129" t="e">
        <f t="array" ref="K30">INDEX(sheet03!$A$2:$BB$1191,MATCH(I$27&amp;"103"&amp;$F$1,sheet03!$M$2:$M$1191&amp;sheet03!$AF$2:$AF$1191&amp;sheet03!$O$2:$O$1191,0),28)</f>
        <v>#N/A</v>
      </c>
      <c r="L30" s="81" t="s">
        <v>3</v>
      </c>
      <c r="M30" s="138" t="str">
        <f t="array" ref="M30">INDEX(sheet01!$A$2:$Z$61,MATCH(I$27&amp;$F$1,sheet01!$M$2:$M$61&amp;sheet01!$O$2:$O$61,0),19)</f>
        <v>銀/黒</v>
      </c>
      <c r="N30" s="82"/>
      <c r="O30" s="104"/>
      <c r="P30" s="78" t="s">
        <v>8</v>
      </c>
      <c r="Q30" s="79"/>
      <c r="R30" s="129" t="e">
        <f t="array" ref="R30">INDEX(sheet03!$A$2:$BB$1191,MATCH(P$27&amp;"103"&amp;$F$1,sheet03!$M$2:$M$1191&amp;sheet03!$AF$2:$AF$1191&amp;sheet03!$O$2:$O$1191,0),28)</f>
        <v>#N/A</v>
      </c>
      <c r="S30" s="81" t="s">
        <v>3</v>
      </c>
      <c r="T30" s="138" t="str">
        <f t="array" ref="T30">INDEX(sheet01!$A$2:$Z$61,MATCH(P$27&amp;$F$1,sheet01!$M$2:$M$61&amp;sheet01!$O$2:$O$61,0),19)</f>
        <v>白/白</v>
      </c>
      <c r="U30" s="82"/>
    </row>
    <row r="31" spans="1:21" ht="16.5" customHeight="1" x14ac:dyDescent="0.15">
      <c r="B31" s="83" t="s">
        <v>9</v>
      </c>
      <c r="C31" s="84"/>
      <c r="D31" s="130" t="str">
        <f t="array" ref="D31">INDEX(sheet03!$A$2:$BB$1191,MATCH(B$27&amp;"104"&amp;$F$1,sheet03!$M$2:$M$1191&amp;sheet03!$AF$2:$AF$1191&amp;sheet03!$O$2:$O$1191,0),28)</f>
        <v>湯野</v>
      </c>
      <c r="E31" s="86" t="s">
        <v>4</v>
      </c>
      <c r="F31" s="139" t="str">
        <f t="array" ref="F31">INDEX(sheet01!$A$2:$Z$61,MATCH(B$27&amp;$F$1,sheet01!$M$2:$M$61&amp;sheet01!$O$2:$O$61,0),21)</f>
        <v>灰/黒</v>
      </c>
      <c r="G31" s="87"/>
      <c r="H31" s="104"/>
      <c r="I31" s="83" t="s">
        <v>9</v>
      </c>
      <c r="J31" s="84"/>
      <c r="K31" s="130" t="e">
        <f t="array" ref="K31">INDEX(sheet03!$A$2:$BB$1191,MATCH(I$27&amp;"104"&amp;$F$1,sheet03!$M$2:$M$1191&amp;sheet03!$AF$2:$AF$1191&amp;sheet03!$O$2:$O$1191,0),28)</f>
        <v>#N/A</v>
      </c>
      <c r="L31" s="86" t="s">
        <v>4</v>
      </c>
      <c r="M31" s="139" t="str">
        <f t="array" ref="M31">INDEX(sheet01!$A$2:$Z$61,MATCH(I$27&amp;$F$1,sheet01!$M$2:$M$61&amp;sheet01!$O$2:$O$61,0),21)</f>
        <v>赤/黒</v>
      </c>
      <c r="N31" s="87"/>
      <c r="O31" s="104"/>
      <c r="P31" s="83" t="s">
        <v>9</v>
      </c>
      <c r="Q31" s="84"/>
      <c r="R31" s="130" t="e">
        <f t="array" ref="R31">INDEX(sheet03!$A$2:$BB$1191,MATCH(P$27&amp;"104"&amp;$F$1,sheet03!$M$2:$M$1191&amp;sheet03!$AF$2:$AF$1191&amp;sheet03!$O$2:$O$1191,0),28)</f>
        <v>#N/A</v>
      </c>
      <c r="S31" s="86" t="s">
        <v>4</v>
      </c>
      <c r="T31" s="139" t="str">
        <f t="array" ref="T31">INDEX(sheet01!$A$2:$Z$61,MATCH(P$27&amp;$F$1,sheet01!$M$2:$M$61&amp;sheet01!$O$2:$O$61,0),21)</f>
        <v>赤/赤</v>
      </c>
      <c r="U31" s="87"/>
    </row>
    <row r="32" spans="1:21" ht="16.5" customHeight="1" x14ac:dyDescent="0.15">
      <c r="B32" s="88" t="s">
        <v>10</v>
      </c>
      <c r="C32" s="89" t="s">
        <v>5</v>
      </c>
      <c r="D32" s="90" t="s">
        <v>11</v>
      </c>
      <c r="E32" s="90" t="s">
        <v>12</v>
      </c>
      <c r="F32" s="90" t="s">
        <v>1437</v>
      </c>
      <c r="G32" s="90" t="s">
        <v>1438</v>
      </c>
      <c r="H32" s="104"/>
      <c r="I32" s="88" t="s">
        <v>10</v>
      </c>
      <c r="J32" s="89" t="s">
        <v>5</v>
      </c>
      <c r="K32" s="90" t="s">
        <v>11</v>
      </c>
      <c r="L32" s="90" t="s">
        <v>12</v>
      </c>
      <c r="M32" s="90" t="s">
        <v>1437</v>
      </c>
      <c r="N32" s="90" t="s">
        <v>1438</v>
      </c>
      <c r="O32" s="104"/>
      <c r="P32" s="88" t="s">
        <v>10</v>
      </c>
      <c r="Q32" s="89" t="s">
        <v>5</v>
      </c>
      <c r="R32" s="90" t="s">
        <v>11</v>
      </c>
      <c r="S32" s="90" t="s">
        <v>12</v>
      </c>
      <c r="T32" s="90" t="s">
        <v>1437</v>
      </c>
      <c r="U32" s="90" t="s">
        <v>1438</v>
      </c>
    </row>
    <row r="33" spans="1:21" ht="16.5" customHeight="1" x14ac:dyDescent="0.15">
      <c r="A33" s="102">
        <f ca="1">IF(ISERROR(SMALL(sheet03!BH:BH,ROW(V1))),"",INDIRECT("sheet03!bh"&amp;SMALL(sheet03!BH:BH,ROW(V1))))</f>
        <v>288</v>
      </c>
      <c r="B33" s="121">
        <f t="array" aca="1" ref="B33" ca="1">INDEX(sheet03!$A$2:$BB$1191,MATCH(B$27&amp;C33&amp;$F$1,sheet03!$M$2:$M$1191&amp;sheet03!$AF$2:$AF$1191&amp;sheet03!$O$2:$O$1191,0),31)</f>
        <v>0</v>
      </c>
      <c r="C33" s="53">
        <f ca="1">IF(A33="","",INDIRECT("sheet03!af"&amp;SMALL(sheet03!BH:BH,ROW(V1))))</f>
        <v>1</v>
      </c>
      <c r="D33" s="54" t="str">
        <f t="array" aca="1" ref="D33" ca="1">INDEX(sheet03!$A$2:$BB$1191,MATCH(B$27&amp;C33&amp;$F$1,sheet03!$M$2:$M$1191&amp;sheet03!$AF$2:$AF$1191&amp;sheet03!$O$2:$O$1191,0),28)</f>
        <v>川辺宿</v>
      </c>
      <c r="E33" s="55">
        <f t="array" aca="1" ref="E33" ca="1">INDEX(sheet03!$A$2:$BC$1191,MATCH(B$27&amp;C33&amp;$F$1,sheet03!$M$2:$M$1191&amp;sheet03!$AF$2:$AF$1191&amp;sheet03!$O$2:$O$1191,0),55)</f>
        <v>2</v>
      </c>
      <c r="F33" s="56">
        <f t="array" aca="1" ref="F33" ca="1">INDEX(sheet03!$A$2:$BB$1191,MATCH(B$27&amp;C33&amp;$F$1,sheet03!$M$2:$M$1191&amp;sheet03!$AF$2:$AF$1191&amp;sheet03!$O$2:$O$1191,0),40)</f>
        <v>164</v>
      </c>
      <c r="G33" s="55" t="str">
        <f t="array" aca="1" ref="G33" ca="1">INDEX(sheet03!$A$2:$BD$1191,MATCH(B$27&amp;C33&amp;$F$1,sheet03!$M$2:$M$1191&amp;sheet03!$AF$2:$AF$1191&amp;sheet03!$O$2:$O$1191,0),56)</f>
        <v>右</v>
      </c>
      <c r="H33" s="102">
        <f ca="1">IF(ISERROR(SMALL(sheet03!BI:BI,ROW(V1))),"",INDIRECT("sheet03!bi"&amp;SMALL(sheet03!BI:BI,ROW(V1))))</f>
        <v>180</v>
      </c>
      <c r="I33" s="121">
        <f t="array" aca="1" ref="I33" ca="1">INDEX(sheet03!$A$2:$BB$1191,MATCH(I$27&amp;J33&amp;$F$1,sheet03!$M$2:$M$1191&amp;sheet03!$AF$2:$AF$1191&amp;sheet03!$O$2:$O$1191,0),31)</f>
        <v>0</v>
      </c>
      <c r="J33" s="53">
        <f ca="1">IF(H33="","",INDIRECT("sheet03!af"&amp;SMALL(sheet03!BI:BI,ROW(V1))))</f>
        <v>1</v>
      </c>
      <c r="K33" s="54" t="str">
        <f t="array" aca="1" ref="K33" ca="1">INDEX(sheet03!$A$2:$BB$1191,MATCH(I$27&amp;J33&amp;$F$1,sheet03!$M$2:$M$1191&amp;sheet03!$AF$2:$AF$1191&amp;sheet03!$O$2:$O$1191,0),28)</f>
        <v>天和</v>
      </c>
      <c r="L33" s="55">
        <f t="array" aca="1" ref="L33" ca="1">INDEX(sheet03!$A$2:$BC$1191,MATCH(I$27&amp;J33&amp;$F$1,sheet03!$M$2:$M$1191&amp;sheet03!$AF$2:$AF$1191&amp;sheet03!$O$2:$O$1191,0),55)</f>
        <v>1</v>
      </c>
      <c r="M33" s="56">
        <f t="array" aca="1" ref="M33" ca="1">INDEX(sheet03!$A$2:$BB$1191,MATCH(I$27&amp;J33&amp;$F$1,sheet03!$M$2:$M$1191&amp;sheet03!$AF$2:$AF$1191&amp;sheet03!$O$2:$O$1191,0),40)</f>
        <v>161</v>
      </c>
      <c r="N33" s="55" t="str">
        <f t="array" aca="1" ref="N33" ca="1">INDEX(sheet03!$A$2:$BD$1191,MATCH(I$27&amp;J33&amp;$F$1,sheet03!$M$2:$M$1191&amp;sheet03!$AF$2:$AF$1191&amp;sheet03!$O$2:$O$1191,0),56)</f>
        <v>右</v>
      </c>
      <c r="O33" s="112">
        <f ca="1">IF(ISERROR(SMALL(sheet03!BJ:BJ,ROW(V1))),"",INDIRECT("sheet03!bj"&amp;SMALL(sheet03!BJ:BJ,ROW(V1))))</f>
        <v>110</v>
      </c>
      <c r="P33" s="121">
        <f t="array" aca="1" ref="P33" ca="1">INDEX(sheet03!$A$2:$BB$1191,MATCH(P$27&amp;Q33&amp;$F$1,sheet03!$M$2:$M$1191&amp;sheet03!$AF$2:$AF$1191&amp;sheet03!$O$2:$O$1191,0),31)</f>
        <v>0</v>
      </c>
      <c r="Q33" s="53">
        <f ca="1">IF(O33="","",INDIRECT("sheet03!af"&amp;SMALL(sheet03!BJ:BJ,ROW(V1))))</f>
        <v>1</v>
      </c>
      <c r="R33" s="54" t="str">
        <f t="array" aca="1" ref="R33" ca="1">INDEX(sheet03!$A$2:$BB$1191,MATCH(P$27&amp;Q33&amp;$F$1,sheet03!$M$2:$M$1191&amp;sheet03!$AF$2:$AF$1191&amp;sheet03!$O$2:$O$1191,0),28)</f>
        <v>油木</v>
      </c>
      <c r="S33" s="55">
        <f t="array" aca="1" ref="S33" ca="1">INDEX(sheet03!$A$2:$BC$1191,MATCH(P$27&amp;Q33&amp;$F$1,sheet03!$M$2:$M$1191&amp;sheet03!$AF$2:$AF$1191&amp;sheet03!$O$2:$O$1191,0),55)</f>
        <v>2</v>
      </c>
      <c r="T33" s="56">
        <f t="array" aca="1" ref="T33" ca="1">INDEX(sheet03!$A$2:$BB$1191,MATCH(P$27&amp;Q33&amp;$F$1,sheet03!$M$2:$M$1191&amp;sheet03!$AF$2:$AF$1191&amp;sheet03!$O$2:$O$1191,0),40)</f>
        <v>170</v>
      </c>
      <c r="U33" s="55" t="str">
        <f t="array" aca="1" ref="U33" ca="1">INDEX(sheet03!$A$2:$BD$1191,MATCH(P$27&amp;Q33&amp;$F$1,sheet03!$M$2:$M$1191&amp;sheet03!$AF$2:$AF$1191&amp;sheet03!$O$2:$O$1191,0),56)</f>
        <v>右</v>
      </c>
    </row>
    <row r="34" spans="1:21" ht="16.5" customHeight="1" x14ac:dyDescent="0.15">
      <c r="A34" s="102">
        <f ca="1">IF(ISERROR(SMALL(sheet03!BH:BH,ROW(V2))),"",INDIRECT("sheet03!bh"&amp;SMALL(sheet03!BH:BH,ROW(V2))))</f>
        <v>289</v>
      </c>
      <c r="B34" s="57" t="str">
        <f t="array" aca="1" ref="B34" ca="1">INDEX(sheet03!$A$2:$BB$1191,MATCH(B$27&amp;C34&amp;$F$1,sheet03!$M$2:$M$1191&amp;sheet03!$AF$2:$AF$1191&amp;sheet03!$O$2:$O$1191,0),31)</f>
        <v>c</v>
      </c>
      <c r="C34" s="58">
        <f ca="1">IF(A34="","",INDIRECT("sheet03!af"&amp;SMALL(sheet03!BH:BH,ROW(V2))))</f>
        <v>2</v>
      </c>
      <c r="D34" s="59" t="str">
        <f t="array" aca="1" ref="D34" ca="1">INDEX(sheet03!$A$2:$BB$1191,MATCH(B$27&amp;C34&amp;$F$1,sheet03!$M$2:$M$1191&amp;sheet03!$AF$2:$AF$1191&amp;sheet03!$O$2:$O$1191,0),28)</f>
        <v>吉備真備</v>
      </c>
      <c r="E34" s="60">
        <f t="array" aca="1" ref="E34" ca="1">INDEX(sheet03!$A$2:$BC$1191,MATCH(B$27&amp;C34&amp;$F$1,sheet03!$M$2:$M$1191&amp;sheet03!$AF$2:$AF$1191&amp;sheet03!$O$2:$O$1191,0),55)</f>
        <v>2</v>
      </c>
      <c r="F34" s="60">
        <f t="array" aca="1" ref="F34" ca="1">INDEX(sheet03!$A$2:$BB$1191,MATCH(B$27&amp;C34&amp;$F$1,sheet03!$M$2:$M$1191&amp;sheet03!$AF$2:$AF$1191&amp;sheet03!$O$2:$O$1191,0),40)</f>
        <v>162.80000000000001</v>
      </c>
      <c r="G34" s="60" t="str">
        <f t="array" aca="1" ref="G34" ca="1">INDEX(sheet03!$A$2:$BD$1191,MATCH(B$27&amp;C34&amp;$F$1,sheet03!$M$2:$M$1191&amp;sheet03!$AF$2:$AF$1191&amp;sheet03!$O$2:$O$1191,0),56)</f>
        <v>右</v>
      </c>
      <c r="H34" s="102">
        <f ca="1">IF(ISERROR(SMALL(sheet03!BI:BI,ROW(V2))),"",INDIRECT("sheet03!bi"&amp;SMALL(sheet03!BI:BI,ROW(V2))))</f>
        <v>181</v>
      </c>
      <c r="I34" s="57">
        <f t="array" aca="1" ref="I34" ca="1">INDEX(sheet03!$A$2:$BB$1191,MATCH(I$27&amp;J34&amp;$F$1,sheet03!$M$2:$M$1191&amp;sheet03!$AF$2:$AF$1191&amp;sheet03!$O$2:$O$1191,0),31)</f>
        <v>0</v>
      </c>
      <c r="J34" s="58">
        <f ca="1">IF(H34="","",INDIRECT("sheet03!af"&amp;SMALL(sheet03!BI:BI,ROW(V2))))</f>
        <v>2</v>
      </c>
      <c r="K34" s="59" t="str">
        <f t="array" aca="1" ref="K34" ca="1">INDEX(sheet03!$A$2:$BB$1191,MATCH(I$27&amp;J34&amp;$F$1,sheet03!$M$2:$M$1191&amp;sheet03!$AF$2:$AF$1191&amp;sheet03!$O$2:$O$1191,0),28)</f>
        <v>備前福河</v>
      </c>
      <c r="L34" s="60">
        <f t="array" aca="1" ref="L34" ca="1">INDEX(sheet03!$A$2:$BC$1191,MATCH(I$27&amp;J34&amp;$F$1,sheet03!$M$2:$M$1191&amp;sheet03!$AF$2:$AF$1191&amp;sheet03!$O$2:$O$1191,0),55)</f>
        <v>2</v>
      </c>
      <c r="M34" s="60">
        <f t="array" aca="1" ref="M34" ca="1">INDEX(sheet03!$A$2:$BB$1191,MATCH(I$27&amp;J34&amp;$F$1,sheet03!$M$2:$M$1191&amp;sheet03!$AF$2:$AF$1191&amp;sheet03!$O$2:$O$1191,0),40)</f>
        <v>173</v>
      </c>
      <c r="N34" s="60" t="str">
        <f t="array" aca="1" ref="N34" ca="1">INDEX(sheet03!$A$2:$BD$1191,MATCH(I$27&amp;J34&amp;$F$1,sheet03!$M$2:$M$1191&amp;sheet03!$AF$2:$AF$1191&amp;sheet03!$O$2:$O$1191,0),56)</f>
        <v>右</v>
      </c>
      <c r="O34" s="102">
        <f ca="1">IF(ISERROR(SMALL(sheet03!BJ:BJ,ROW(V2))),"",INDIRECT("sheet03!bj"&amp;SMALL(sheet03!BJ:BJ,ROW(V2))))</f>
        <v>111</v>
      </c>
      <c r="P34" s="57">
        <f t="array" aca="1" ref="P34" ca="1">INDEX(sheet03!$A$2:$BB$1191,MATCH(P$27&amp;Q34&amp;$F$1,sheet03!$M$2:$M$1191&amp;sheet03!$AF$2:$AF$1191&amp;sheet03!$O$2:$O$1191,0),31)</f>
        <v>0</v>
      </c>
      <c r="Q34" s="58">
        <f ca="1">IF(O34="","",INDIRECT("sheet03!af"&amp;SMALL(sheet03!BJ:BJ,ROW(V2))))</f>
        <v>2</v>
      </c>
      <c r="R34" s="59" t="str">
        <f t="array" aca="1" ref="R34" ca="1">INDEX(sheet03!$A$2:$BB$1191,MATCH(P$27&amp;Q34&amp;$F$1,sheet03!$M$2:$M$1191&amp;sheet03!$AF$2:$AF$1191&amp;sheet03!$O$2:$O$1191,0),28)</f>
        <v>三井野原</v>
      </c>
      <c r="S34" s="60">
        <f t="array" aca="1" ref="S34" ca="1">INDEX(sheet03!$A$2:$BC$1191,MATCH(P$27&amp;Q34&amp;$F$1,sheet03!$M$2:$M$1191&amp;sheet03!$AF$2:$AF$1191&amp;sheet03!$O$2:$O$1191,0),55)</f>
        <v>1</v>
      </c>
      <c r="T34" s="60">
        <f t="array" aca="1" ref="T34" ca="1">INDEX(sheet03!$A$2:$BB$1191,MATCH(P$27&amp;Q34&amp;$F$1,sheet03!$M$2:$M$1191&amp;sheet03!$AF$2:$AF$1191&amp;sheet03!$O$2:$O$1191,0),40)</f>
        <v>165</v>
      </c>
      <c r="U34" s="60" t="str">
        <f t="array" aca="1" ref="U34" ca="1">INDEX(sheet03!$A$2:$BD$1191,MATCH(P$27&amp;Q34&amp;$F$1,sheet03!$M$2:$M$1191&amp;sheet03!$AF$2:$AF$1191&amp;sheet03!$O$2:$O$1191,0),56)</f>
        <v>右</v>
      </c>
    </row>
    <row r="35" spans="1:21" ht="16.5" customHeight="1" x14ac:dyDescent="0.15">
      <c r="A35" s="102">
        <f ca="1">IF(ISERROR(SMALL(sheet03!BH:BH,ROW(V3))),"",INDIRECT("sheet03!bh"&amp;SMALL(sheet03!BH:BH,ROW(V3))))</f>
        <v>290</v>
      </c>
      <c r="B35" s="57">
        <f t="array" aca="1" ref="B35" ca="1">INDEX(sheet03!$A$2:$BB$1191,MATCH(B$27&amp;C35&amp;$F$1,sheet03!$M$2:$M$1191&amp;sheet03!$AF$2:$AF$1191&amp;sheet03!$O$2:$O$1191,0),31)</f>
        <v>0</v>
      </c>
      <c r="C35" s="58">
        <f ca="1">IF(A35="","",INDIRECT("sheet03!af"&amp;SMALL(sheet03!BH:BH,ROW(V3))))</f>
        <v>3</v>
      </c>
      <c r="D35" s="59" t="str">
        <f t="array" aca="1" ref="D35" ca="1">INDEX(sheet03!$A$2:$BB$1191,MATCH(B$27&amp;C35&amp;$F$1,sheet03!$M$2:$M$1191&amp;sheet03!$AF$2:$AF$1191&amp;sheet03!$O$2:$O$1191,0),28)</f>
        <v>備中呉妹</v>
      </c>
      <c r="E35" s="60">
        <f t="array" aca="1" ref="E35" ca="1">INDEX(sheet03!$A$2:$BC$1191,MATCH(B$27&amp;C35&amp;$F$1,sheet03!$M$2:$M$1191&amp;sheet03!$AF$2:$AF$1191&amp;sheet03!$O$2:$O$1191,0),55)</f>
        <v>2</v>
      </c>
      <c r="F35" s="60">
        <f t="array" aca="1" ref="F35" ca="1">INDEX(sheet03!$A$2:$BB$1191,MATCH(B$27&amp;C35&amp;$F$1,sheet03!$M$2:$M$1191&amp;sheet03!$AF$2:$AF$1191&amp;sheet03!$O$2:$O$1191,0),40)</f>
        <v>170.2</v>
      </c>
      <c r="G35" s="60" t="str">
        <f t="array" aca="1" ref="G35" ca="1">INDEX(sheet03!$A$2:$BD$1191,MATCH(B$27&amp;C35&amp;$F$1,sheet03!$M$2:$M$1191&amp;sheet03!$AF$2:$AF$1191&amp;sheet03!$O$2:$O$1191,0),56)</f>
        <v>右</v>
      </c>
      <c r="H35" s="102">
        <f ca="1">IF(ISERROR(SMALL(sheet03!BI:BI,ROW(V3))),"",INDIRECT("sheet03!bi"&amp;SMALL(sheet03!BI:BI,ROW(V3))))</f>
        <v>182</v>
      </c>
      <c r="I35" s="57">
        <f t="array" aca="1" ref="I35" ca="1">INDEX(sheet03!$A$2:$BB$1191,MATCH(I$27&amp;J35&amp;$F$1,sheet03!$M$2:$M$1191&amp;sheet03!$AF$2:$AF$1191&amp;sheet03!$O$2:$O$1191,0),31)</f>
        <v>0</v>
      </c>
      <c r="J35" s="58">
        <f ca="1">IF(H35="","",INDIRECT("sheet03!af"&amp;SMALL(sheet03!BI:BI,ROW(V3))))</f>
        <v>3</v>
      </c>
      <c r="K35" s="59" t="str">
        <f t="array" aca="1" ref="K35" ca="1">INDEX(sheet03!$A$2:$BB$1191,MATCH(I$27&amp;J35&amp;$F$1,sheet03!$M$2:$M$1191&amp;sheet03!$AF$2:$AF$1191&amp;sheet03!$O$2:$O$1191,0),28)</f>
        <v>寒河</v>
      </c>
      <c r="L35" s="60">
        <f t="array" aca="1" ref="L35" ca="1">INDEX(sheet03!$A$2:$BC$1191,MATCH(I$27&amp;J35&amp;$F$1,sheet03!$M$2:$M$1191&amp;sheet03!$AF$2:$AF$1191&amp;sheet03!$O$2:$O$1191,0),55)</f>
        <v>2</v>
      </c>
      <c r="M35" s="60">
        <f t="array" aca="1" ref="M35" ca="1">INDEX(sheet03!$A$2:$BB$1191,MATCH(I$27&amp;J35&amp;$F$1,sheet03!$M$2:$M$1191&amp;sheet03!$AF$2:$AF$1191&amp;sheet03!$O$2:$O$1191,0),40)</f>
        <v>175</v>
      </c>
      <c r="N35" s="60" t="str">
        <f t="array" aca="1" ref="N35" ca="1">INDEX(sheet03!$A$2:$BD$1191,MATCH(I$27&amp;J35&amp;$F$1,sheet03!$M$2:$M$1191&amp;sheet03!$AF$2:$AF$1191&amp;sheet03!$O$2:$O$1191,0),56)</f>
        <v>右</v>
      </c>
      <c r="O35" s="102">
        <f ca="1">IF(ISERROR(SMALL(sheet03!BJ:BJ,ROW(V3))),"",INDIRECT("sheet03!bj"&amp;SMALL(sheet03!BJ:BJ,ROW(V3))))</f>
        <v>112</v>
      </c>
      <c r="P35" s="57">
        <f t="array" aca="1" ref="P35" ca="1">INDEX(sheet03!$A$2:$BB$1191,MATCH(P$27&amp;Q35&amp;$F$1,sheet03!$M$2:$M$1191&amp;sheet03!$AF$2:$AF$1191&amp;sheet03!$O$2:$O$1191,0),31)</f>
        <v>0</v>
      </c>
      <c r="Q35" s="58">
        <f ca="1">IF(O35="","",INDIRECT("sheet03!af"&amp;SMALL(sheet03!BJ:BJ,ROW(V3))))</f>
        <v>3</v>
      </c>
      <c r="R35" s="59" t="str">
        <f t="array" aca="1" ref="R35" ca="1">INDEX(sheet03!$A$2:$BB$1191,MATCH(P$27&amp;Q35&amp;$F$1,sheet03!$M$2:$M$1191&amp;sheet03!$AF$2:$AF$1191&amp;sheet03!$O$2:$O$1191,0),28)</f>
        <v>出雲坂根</v>
      </c>
      <c r="S35" s="60">
        <f t="array" aca="1" ref="S35" ca="1">INDEX(sheet03!$A$2:$BC$1191,MATCH(P$27&amp;Q35&amp;$F$1,sheet03!$M$2:$M$1191&amp;sheet03!$AF$2:$AF$1191&amp;sheet03!$O$2:$O$1191,0),55)</f>
        <v>2</v>
      </c>
      <c r="T35" s="60">
        <f t="array" aca="1" ref="T35" ca="1">INDEX(sheet03!$A$2:$BB$1191,MATCH(P$27&amp;Q35&amp;$F$1,sheet03!$M$2:$M$1191&amp;sheet03!$AF$2:$AF$1191&amp;sheet03!$O$2:$O$1191,0),40)</f>
        <v>168</v>
      </c>
      <c r="U35" s="60" t="str">
        <f t="array" aca="1" ref="U35" ca="1">INDEX(sheet03!$A$2:$BD$1191,MATCH(P$27&amp;Q35&amp;$F$1,sheet03!$M$2:$M$1191&amp;sheet03!$AF$2:$AF$1191&amp;sheet03!$O$2:$O$1191,0),56)</f>
        <v>右</v>
      </c>
    </row>
    <row r="36" spans="1:21" ht="16.5" customHeight="1" x14ac:dyDescent="0.15">
      <c r="A36" s="102">
        <f ca="1">IF(ISERROR(SMALL(sheet03!BH:BH,ROW(V4))),"",INDIRECT("sheet03!bh"&amp;SMALL(sheet03!BH:BH,ROW(V4))))</f>
        <v>291</v>
      </c>
      <c r="B36" s="57">
        <f t="array" aca="1" ref="B36" ca="1">INDEX(sheet03!$A$2:$BB$1191,MATCH(B$27&amp;C36&amp;$F$1,sheet03!$M$2:$M$1191&amp;sheet03!$AF$2:$AF$1191&amp;sheet03!$O$2:$O$1191,0),31)</f>
        <v>0</v>
      </c>
      <c r="C36" s="58">
        <f ca="1">IF(A36="","",INDIRECT("sheet03!af"&amp;SMALL(sheet03!BH:BH,ROW(V4))))</f>
        <v>6</v>
      </c>
      <c r="D36" s="59" t="str">
        <f t="array" aca="1" ref="D36" ca="1">INDEX(sheet03!$A$2:$BB$1191,MATCH(B$27&amp;C36&amp;$F$1,sheet03!$M$2:$M$1191&amp;sheet03!$AF$2:$AF$1191&amp;sheet03!$O$2:$O$1191,0),28)</f>
        <v>三谷</v>
      </c>
      <c r="E36" s="60">
        <f t="array" aca="1" ref="E36" ca="1">INDEX(sheet03!$A$2:$BC$1191,MATCH(B$27&amp;C36&amp;$F$1,sheet03!$M$2:$M$1191&amp;sheet03!$AF$2:$AF$1191&amp;sheet03!$O$2:$O$1191,0),55)</f>
        <v>2</v>
      </c>
      <c r="F36" s="60">
        <f t="array" aca="1" ref="F36" ca="1">INDEX(sheet03!$A$2:$BB$1191,MATCH(B$27&amp;C36&amp;$F$1,sheet03!$M$2:$M$1191&amp;sheet03!$AF$2:$AF$1191&amp;sheet03!$O$2:$O$1191,0),40)</f>
        <v>172</v>
      </c>
      <c r="G36" s="60" t="str">
        <f t="array" aca="1" ref="G36" ca="1">INDEX(sheet03!$A$2:$BD$1191,MATCH(B$27&amp;C36&amp;$F$1,sheet03!$M$2:$M$1191&amp;sheet03!$AF$2:$AF$1191&amp;sheet03!$O$2:$O$1191,0),56)</f>
        <v>右</v>
      </c>
      <c r="H36" s="102">
        <f ca="1">IF(ISERROR(SMALL(sheet03!BI:BI,ROW(V4))),"",INDIRECT("sheet03!bi"&amp;SMALL(sheet03!BI:BI,ROW(V4))))</f>
        <v>183</v>
      </c>
      <c r="I36" s="57">
        <f t="array" aca="1" ref="I36" ca="1">INDEX(sheet03!$A$2:$BB$1191,MATCH(I$27&amp;J36&amp;$F$1,sheet03!$M$2:$M$1191&amp;sheet03!$AF$2:$AF$1191&amp;sheet03!$O$2:$O$1191,0),31)</f>
        <v>0</v>
      </c>
      <c r="J36" s="58">
        <f ca="1">IF(H36="","",INDIRECT("sheet03!af"&amp;SMALL(sheet03!BI:BI,ROW(V4))))</f>
        <v>4</v>
      </c>
      <c r="K36" s="59" t="str">
        <f t="array" aca="1" ref="K36" ca="1">INDEX(sheet03!$A$2:$BB$1191,MATCH(I$27&amp;J36&amp;$F$1,sheet03!$M$2:$M$1191&amp;sheet03!$AF$2:$AF$1191&amp;sheet03!$O$2:$O$1191,0),28)</f>
        <v>日生</v>
      </c>
      <c r="L36" s="60">
        <f t="array" aca="1" ref="L36" ca="1">INDEX(sheet03!$A$2:$BC$1191,MATCH(I$27&amp;J36&amp;$F$1,sheet03!$M$2:$M$1191&amp;sheet03!$AF$2:$AF$1191&amp;sheet03!$O$2:$O$1191,0),55)</f>
        <v>2</v>
      </c>
      <c r="M36" s="60">
        <f t="array" aca="1" ref="M36" ca="1">INDEX(sheet03!$A$2:$BB$1191,MATCH(I$27&amp;J36&amp;$F$1,sheet03!$M$2:$M$1191&amp;sheet03!$AF$2:$AF$1191&amp;sheet03!$O$2:$O$1191,0),40)</f>
        <v>177</v>
      </c>
      <c r="N36" s="60" t="str">
        <f t="array" aca="1" ref="N36" ca="1">INDEX(sheet03!$A$2:$BD$1191,MATCH(I$27&amp;J36&amp;$F$1,sheet03!$M$2:$M$1191&amp;sheet03!$AF$2:$AF$1191&amp;sheet03!$O$2:$O$1191,0),56)</f>
        <v>右</v>
      </c>
      <c r="O36" s="102">
        <f ca="1">IF(ISERROR(SMALL(sheet03!BJ:BJ,ROW(V4))),"",INDIRECT("sheet03!bj"&amp;SMALL(sheet03!BJ:BJ,ROW(V4))))</f>
        <v>113</v>
      </c>
      <c r="P36" s="57">
        <f t="array" aca="1" ref="P36" ca="1">INDEX(sheet03!$A$2:$BB$1191,MATCH(P$27&amp;Q36&amp;$F$1,sheet03!$M$2:$M$1191&amp;sheet03!$AF$2:$AF$1191&amp;sheet03!$O$2:$O$1191,0),31)</f>
        <v>0</v>
      </c>
      <c r="Q36" s="58">
        <f ca="1">IF(O36="","",INDIRECT("sheet03!af"&amp;SMALL(sheet03!BJ:BJ,ROW(V4))))</f>
        <v>4</v>
      </c>
      <c r="R36" s="59" t="str">
        <f t="array" aca="1" ref="R36" ca="1">INDEX(sheet03!$A$2:$BB$1191,MATCH(P$27&amp;Q36&amp;$F$1,sheet03!$M$2:$M$1191&amp;sheet03!$AF$2:$AF$1191&amp;sheet03!$O$2:$O$1191,0),28)</f>
        <v>八川</v>
      </c>
      <c r="S36" s="60">
        <f t="array" aca="1" ref="S36" ca="1">INDEX(sheet03!$A$2:$BC$1191,MATCH(P$27&amp;Q36&amp;$F$1,sheet03!$M$2:$M$1191&amp;sheet03!$AF$2:$AF$1191&amp;sheet03!$O$2:$O$1191,0),55)</f>
        <v>2</v>
      </c>
      <c r="T36" s="60">
        <f t="array" aca="1" ref="T36" ca="1">INDEX(sheet03!$A$2:$BB$1191,MATCH(P$27&amp;Q36&amp;$F$1,sheet03!$M$2:$M$1191&amp;sheet03!$AF$2:$AF$1191&amp;sheet03!$O$2:$O$1191,0),40)</f>
        <v>173</v>
      </c>
      <c r="U36" s="60" t="str">
        <f t="array" aca="1" ref="U36" ca="1">INDEX(sheet03!$A$2:$BD$1191,MATCH(P$27&amp;Q36&amp;$F$1,sheet03!$M$2:$M$1191&amp;sheet03!$AF$2:$AF$1191&amp;sheet03!$O$2:$O$1191,0),56)</f>
        <v>右</v>
      </c>
    </row>
    <row r="37" spans="1:21" ht="16.5" customHeight="1" x14ac:dyDescent="0.15">
      <c r="A37" s="102">
        <f ca="1">IF(ISERROR(SMALL(sheet03!BH:BH,ROW(V5))),"",INDIRECT("sheet03!bh"&amp;SMALL(sheet03!BH:BH,ROW(V5))))</f>
        <v>292</v>
      </c>
      <c r="B37" s="57">
        <f t="array" aca="1" ref="B37" ca="1">INDEX(sheet03!$A$2:$BB$1191,MATCH(B$27&amp;C37&amp;$F$1,sheet03!$M$2:$M$1191&amp;sheet03!$AF$2:$AF$1191&amp;sheet03!$O$2:$O$1191,0),31)</f>
        <v>0</v>
      </c>
      <c r="C37" s="58">
        <f ca="1">IF(A37="","",INDIRECT("sheet03!af"&amp;SMALL(sheet03!BH:BH,ROW(V5))))</f>
        <v>7</v>
      </c>
      <c r="D37" s="59" t="str">
        <f t="array" aca="1" ref="D37" ca="1">INDEX(sheet03!$A$2:$BB$1191,MATCH(B$27&amp;C37&amp;$F$1,sheet03!$M$2:$M$1191&amp;sheet03!$AF$2:$AF$1191&amp;sheet03!$O$2:$O$1191,0),28)</f>
        <v>矢掛</v>
      </c>
      <c r="E37" s="60">
        <f t="array" aca="1" ref="E37" ca="1">INDEX(sheet03!$A$2:$BC$1191,MATCH(B$27&amp;C37&amp;$F$1,sheet03!$M$2:$M$1191&amp;sheet03!$AF$2:$AF$1191&amp;sheet03!$O$2:$O$1191,0),55)</f>
        <v>2</v>
      </c>
      <c r="F37" s="60">
        <f t="array" aca="1" ref="F37" ca="1">INDEX(sheet03!$A$2:$BB$1191,MATCH(B$27&amp;C37&amp;$F$1,sheet03!$M$2:$M$1191&amp;sheet03!$AF$2:$AF$1191&amp;sheet03!$O$2:$O$1191,0),40)</f>
        <v>164</v>
      </c>
      <c r="G37" s="60" t="str">
        <f t="array" aca="1" ref="G37" ca="1">INDEX(sheet03!$A$2:$BD$1191,MATCH(B$27&amp;C37&amp;$F$1,sheet03!$M$2:$M$1191&amp;sheet03!$AF$2:$AF$1191&amp;sheet03!$O$2:$O$1191,0),56)</f>
        <v>右</v>
      </c>
      <c r="H37" s="102">
        <f ca="1">IF(ISERROR(SMALL(sheet03!BI:BI,ROW(V5))),"",INDIRECT("sheet03!bi"&amp;SMALL(sheet03!BI:BI,ROW(V5))))</f>
        <v>184</v>
      </c>
      <c r="I37" s="57">
        <f t="array" aca="1" ref="I37" ca="1">INDEX(sheet03!$A$2:$BB$1191,MATCH(I$27&amp;J37&amp;$F$1,sheet03!$M$2:$M$1191&amp;sheet03!$AF$2:$AF$1191&amp;sheet03!$O$2:$O$1191,0),31)</f>
        <v>0</v>
      </c>
      <c r="J37" s="58">
        <f ca="1">IF(H37="","",INDIRECT("sheet03!af"&amp;SMALL(sheet03!BI:BI,ROW(V5))))</f>
        <v>5</v>
      </c>
      <c r="K37" s="59" t="str">
        <f t="array" aca="1" ref="K37" ca="1">INDEX(sheet03!$A$2:$BB$1191,MATCH(I$27&amp;J37&amp;$F$1,sheet03!$M$2:$M$1191&amp;sheet03!$AF$2:$AF$1191&amp;sheet03!$O$2:$O$1191,0),28)</f>
        <v>伊里</v>
      </c>
      <c r="L37" s="60">
        <f t="array" aca="1" ref="L37" ca="1">INDEX(sheet03!$A$2:$BC$1191,MATCH(I$27&amp;J37&amp;$F$1,sheet03!$M$2:$M$1191&amp;sheet03!$AF$2:$AF$1191&amp;sheet03!$O$2:$O$1191,0),55)</f>
        <v>2</v>
      </c>
      <c r="M37" s="60">
        <f t="array" aca="1" ref="M37" ca="1">INDEX(sheet03!$A$2:$BB$1191,MATCH(I$27&amp;J37&amp;$F$1,sheet03!$M$2:$M$1191&amp;sheet03!$AF$2:$AF$1191&amp;sheet03!$O$2:$O$1191,0),40)</f>
        <v>172</v>
      </c>
      <c r="N37" s="60" t="str">
        <f t="array" aca="1" ref="N37" ca="1">INDEX(sheet03!$A$2:$BD$1191,MATCH(I$27&amp;J37&amp;$F$1,sheet03!$M$2:$M$1191&amp;sheet03!$AF$2:$AF$1191&amp;sheet03!$O$2:$O$1191,0),56)</f>
        <v>右</v>
      </c>
      <c r="O37" s="102">
        <f ca="1">IF(ISERROR(SMALL(sheet03!BJ:BJ,ROW(V5))),"",INDIRECT("sheet03!bj"&amp;SMALL(sheet03!BJ:BJ,ROW(V5))))</f>
        <v>114</v>
      </c>
      <c r="P37" s="57">
        <f t="array" aca="1" ref="P37" ca="1">INDEX(sheet03!$A$2:$BB$1191,MATCH(P$27&amp;Q37&amp;$F$1,sheet03!$M$2:$M$1191&amp;sheet03!$AF$2:$AF$1191&amp;sheet03!$O$2:$O$1191,0),31)</f>
        <v>0</v>
      </c>
      <c r="Q37" s="58">
        <f ca="1">IF(O37="","",INDIRECT("sheet03!af"&amp;SMALL(sheet03!BJ:BJ,ROW(V5))))</f>
        <v>5</v>
      </c>
      <c r="R37" s="59" t="str">
        <f t="array" aca="1" ref="R37" ca="1">INDEX(sheet03!$A$2:$BB$1191,MATCH(P$27&amp;Q37&amp;$F$1,sheet03!$M$2:$M$1191&amp;sheet03!$AF$2:$AF$1191&amp;sheet03!$O$2:$O$1191,0),28)</f>
        <v>出雲横田</v>
      </c>
      <c r="S37" s="60">
        <f t="array" aca="1" ref="S37" ca="1">INDEX(sheet03!$A$2:$BC$1191,MATCH(P$27&amp;Q37&amp;$F$1,sheet03!$M$2:$M$1191&amp;sheet03!$AF$2:$AF$1191&amp;sheet03!$O$2:$O$1191,0),55)</f>
        <v>2</v>
      </c>
      <c r="T37" s="60">
        <f t="array" aca="1" ref="T37" ca="1">INDEX(sheet03!$A$2:$BB$1191,MATCH(P$27&amp;Q37&amp;$F$1,sheet03!$M$2:$M$1191&amp;sheet03!$AF$2:$AF$1191&amp;sheet03!$O$2:$O$1191,0),40)</f>
        <v>169</v>
      </c>
      <c r="U37" s="60" t="str">
        <f t="array" aca="1" ref="U37" ca="1">INDEX(sheet03!$A$2:$BD$1191,MATCH(P$27&amp;Q37&amp;$F$1,sheet03!$M$2:$M$1191&amp;sheet03!$AF$2:$AF$1191&amp;sheet03!$O$2:$O$1191,0),56)</f>
        <v>右</v>
      </c>
    </row>
    <row r="38" spans="1:21" ht="16.5" customHeight="1" x14ac:dyDescent="0.15">
      <c r="A38" s="102">
        <f ca="1">IF(ISERROR(SMALL(sheet03!BH:BH,ROW(V6))),"",INDIRECT("sheet03!bh"&amp;SMALL(sheet03!BH:BH,ROW(V6))))</f>
        <v>293</v>
      </c>
      <c r="B38" s="57">
        <f t="array" aca="1" ref="B38" ca="1">INDEX(sheet03!$A$2:$BB$1191,MATCH(B$27&amp;C38&amp;$F$1,sheet03!$M$2:$M$1191&amp;sheet03!$AF$2:$AF$1191&amp;sheet03!$O$2:$O$1191,0),31)</f>
        <v>0</v>
      </c>
      <c r="C38" s="58">
        <f ca="1">IF(A38="","",INDIRECT("sheet03!af"&amp;SMALL(sheet03!BH:BH,ROW(V6))))</f>
        <v>8</v>
      </c>
      <c r="D38" s="59" t="str">
        <f t="array" aca="1" ref="D38" ca="1">INDEX(sheet03!$A$2:$BB$1191,MATCH(B$27&amp;C38&amp;$F$1,sheet03!$M$2:$M$1191&amp;sheet03!$AF$2:$AF$1191&amp;sheet03!$O$2:$O$1191,0),28)</f>
        <v>小田</v>
      </c>
      <c r="E38" s="60">
        <f t="array" aca="1" ref="E38" ca="1">INDEX(sheet03!$A$2:$BC$1191,MATCH(B$27&amp;C38&amp;$F$1,sheet03!$M$2:$M$1191&amp;sheet03!$AF$2:$AF$1191&amp;sheet03!$O$2:$O$1191,0),55)</f>
        <v>2</v>
      </c>
      <c r="F38" s="60">
        <f t="array" aca="1" ref="F38" ca="1">INDEX(sheet03!$A$2:$BB$1191,MATCH(B$27&amp;C38&amp;$F$1,sheet03!$M$2:$M$1191&amp;sheet03!$AF$2:$AF$1191&amp;sheet03!$O$2:$O$1191,0),40)</f>
        <v>162.80000000000001</v>
      </c>
      <c r="G38" s="60" t="str">
        <f t="array" aca="1" ref="G38" ca="1">INDEX(sheet03!$A$2:$BD$1191,MATCH(B$27&amp;C38&amp;$F$1,sheet03!$M$2:$M$1191&amp;sheet03!$AF$2:$AF$1191&amp;sheet03!$O$2:$O$1191,0),56)</f>
        <v>右</v>
      </c>
      <c r="H38" s="102">
        <f ca="1">IF(ISERROR(SMALL(sheet03!BI:BI,ROW(V6))),"",INDIRECT("sheet03!bi"&amp;SMALL(sheet03!BI:BI,ROW(V6))))</f>
        <v>185</v>
      </c>
      <c r="I38" s="57">
        <f t="array" aca="1" ref="I38" ca="1">INDEX(sheet03!$A$2:$BB$1191,MATCH(I$27&amp;J38&amp;$F$1,sheet03!$M$2:$M$1191&amp;sheet03!$AF$2:$AF$1191&amp;sheet03!$O$2:$O$1191,0),31)</f>
        <v>0</v>
      </c>
      <c r="J38" s="58">
        <f ca="1">IF(H38="","",INDIRECT("sheet03!af"&amp;SMALL(sheet03!BI:BI,ROW(V6))))</f>
        <v>6</v>
      </c>
      <c r="K38" s="59" t="str">
        <f t="array" aca="1" ref="K38" ca="1">INDEX(sheet03!$A$2:$BB$1191,MATCH(I$27&amp;J38&amp;$F$1,sheet03!$M$2:$M$1191&amp;sheet03!$AF$2:$AF$1191&amp;sheet03!$O$2:$O$1191,0),28)</f>
        <v>備前片上</v>
      </c>
      <c r="L38" s="60">
        <f t="array" aca="1" ref="L38" ca="1">INDEX(sheet03!$A$2:$BC$1191,MATCH(I$27&amp;J38&amp;$F$1,sheet03!$M$2:$M$1191&amp;sheet03!$AF$2:$AF$1191&amp;sheet03!$O$2:$O$1191,0),55)</f>
        <v>2</v>
      </c>
      <c r="M38" s="60">
        <f t="array" aca="1" ref="M38" ca="1">INDEX(sheet03!$A$2:$BB$1191,MATCH(I$27&amp;J38&amp;$F$1,sheet03!$M$2:$M$1191&amp;sheet03!$AF$2:$AF$1191&amp;sheet03!$O$2:$O$1191,0),40)</f>
        <v>168</v>
      </c>
      <c r="N38" s="60" t="str">
        <f t="array" aca="1" ref="N38" ca="1">INDEX(sheet03!$A$2:$BD$1191,MATCH(I$27&amp;J38&amp;$F$1,sheet03!$M$2:$M$1191&amp;sheet03!$AF$2:$AF$1191&amp;sheet03!$O$2:$O$1191,0),56)</f>
        <v>右</v>
      </c>
      <c r="O38" s="102">
        <f ca="1">IF(ISERROR(SMALL(sheet03!BJ:BJ,ROW(V6))),"",INDIRECT("sheet03!bj"&amp;SMALL(sheet03!BJ:BJ,ROW(V6))))</f>
        <v>115</v>
      </c>
      <c r="P38" s="57">
        <f t="array" aca="1" ref="P38" ca="1">INDEX(sheet03!$A$2:$BB$1191,MATCH(P$27&amp;Q38&amp;$F$1,sheet03!$M$2:$M$1191&amp;sheet03!$AF$2:$AF$1191&amp;sheet03!$O$2:$O$1191,0),31)</f>
        <v>0</v>
      </c>
      <c r="Q38" s="58">
        <f ca="1">IF(O38="","",INDIRECT("sheet03!af"&amp;SMALL(sheet03!BJ:BJ,ROW(V6))))</f>
        <v>6</v>
      </c>
      <c r="R38" s="59" t="str">
        <f t="array" aca="1" ref="R38" ca="1">INDEX(sheet03!$A$2:$BB$1191,MATCH(P$27&amp;Q38&amp;$F$1,sheet03!$M$2:$M$1191&amp;sheet03!$AF$2:$AF$1191&amp;sheet03!$O$2:$O$1191,0),28)</f>
        <v>亀嵩</v>
      </c>
      <c r="S38" s="60">
        <f t="array" aca="1" ref="S38" ca="1">INDEX(sheet03!$A$2:$BC$1191,MATCH(P$27&amp;Q38&amp;$F$1,sheet03!$M$2:$M$1191&amp;sheet03!$AF$2:$AF$1191&amp;sheet03!$O$2:$O$1191,0),55)</f>
        <v>1</v>
      </c>
      <c r="T38" s="60">
        <f t="array" aca="1" ref="T38" ca="1">INDEX(sheet03!$A$2:$BB$1191,MATCH(P$27&amp;Q38&amp;$F$1,sheet03!$M$2:$M$1191&amp;sheet03!$AF$2:$AF$1191&amp;sheet03!$O$2:$O$1191,0),40)</f>
        <v>172</v>
      </c>
      <c r="U38" s="60" t="str">
        <f t="array" aca="1" ref="U38" ca="1">INDEX(sheet03!$A$2:$BD$1191,MATCH(P$27&amp;Q38&amp;$F$1,sheet03!$M$2:$M$1191&amp;sheet03!$AF$2:$AF$1191&amp;sheet03!$O$2:$O$1191,0),56)</f>
        <v>右</v>
      </c>
    </row>
    <row r="39" spans="1:21" ht="16.5" customHeight="1" x14ac:dyDescent="0.15">
      <c r="A39" s="102">
        <f ca="1">IF(ISERROR(SMALL(sheet03!BH:BH,ROW(V7))),"",INDIRECT("sheet03!bh"&amp;SMALL(sheet03!BH:BH,ROW(V7))))</f>
        <v>294</v>
      </c>
      <c r="B39" s="57">
        <f t="array" aca="1" ref="B39" ca="1">INDEX(sheet03!$A$2:$BB$1191,MATCH(B$27&amp;C39&amp;$F$1,sheet03!$M$2:$M$1191&amp;sheet03!$AF$2:$AF$1191&amp;sheet03!$O$2:$O$1191,0),31)</f>
        <v>0</v>
      </c>
      <c r="C39" s="58">
        <f ca="1">IF(A39="","",INDIRECT("sheet03!af"&amp;SMALL(sheet03!BH:BH,ROW(V7))))</f>
        <v>10</v>
      </c>
      <c r="D39" s="59" t="str">
        <f t="array" aca="1" ref="D39" ca="1">INDEX(sheet03!$A$2:$BB$1191,MATCH(B$27&amp;C39&amp;$F$1,sheet03!$M$2:$M$1191&amp;sheet03!$AF$2:$AF$1191&amp;sheet03!$O$2:$O$1191,0),28)</f>
        <v>早雲の里荏原</v>
      </c>
      <c r="E39" s="60">
        <f t="array" aca="1" ref="E39" ca="1">INDEX(sheet03!$A$2:$BC$1191,MATCH(B$27&amp;C39&amp;$F$1,sheet03!$M$2:$M$1191&amp;sheet03!$AF$2:$AF$1191&amp;sheet03!$O$2:$O$1191,0),55)</f>
        <v>2</v>
      </c>
      <c r="F39" s="60">
        <f t="array" aca="1" ref="F39" ca="1">INDEX(sheet03!$A$2:$BB$1191,MATCH(B$27&amp;C39&amp;$F$1,sheet03!$M$2:$M$1191&amp;sheet03!$AF$2:$AF$1191&amp;sheet03!$O$2:$O$1191,0),40)</f>
        <v>170.2</v>
      </c>
      <c r="G39" s="60" t="str">
        <f t="array" aca="1" ref="G39" ca="1">INDEX(sheet03!$A$2:$BD$1191,MATCH(B$27&amp;C39&amp;$F$1,sheet03!$M$2:$M$1191&amp;sheet03!$AF$2:$AF$1191&amp;sheet03!$O$2:$O$1191,0),56)</f>
        <v>右</v>
      </c>
      <c r="H39" s="102">
        <f ca="1">IF(ISERROR(SMALL(sheet03!BI:BI,ROW(V7))),"",INDIRECT("sheet03!bi"&amp;SMALL(sheet03!BI:BI,ROW(V7))))</f>
        <v>186</v>
      </c>
      <c r="I39" s="57" t="str">
        <f t="array" aca="1" ref="I39" ca="1">INDEX(sheet03!$A$2:$BB$1191,MATCH(I$27&amp;J39&amp;$F$1,sheet03!$M$2:$M$1191&amp;sheet03!$AF$2:$AF$1191&amp;sheet03!$O$2:$O$1191,0),31)</f>
        <v>c</v>
      </c>
      <c r="J39" s="58">
        <f ca="1">IF(H39="","",INDIRECT("sheet03!af"&amp;SMALL(sheet03!BI:BI,ROW(V7))))</f>
        <v>7</v>
      </c>
      <c r="K39" s="59" t="str">
        <f t="array" aca="1" ref="K39" ca="1">INDEX(sheet03!$A$2:$BB$1191,MATCH(I$27&amp;J39&amp;$F$1,sheet03!$M$2:$M$1191&amp;sheet03!$AF$2:$AF$1191&amp;sheet03!$O$2:$O$1191,0),28)</f>
        <v>西片上</v>
      </c>
      <c r="L39" s="60">
        <f t="array" aca="1" ref="L39" ca="1">INDEX(sheet03!$A$2:$BC$1191,MATCH(I$27&amp;J39&amp;$F$1,sheet03!$M$2:$M$1191&amp;sheet03!$AF$2:$AF$1191&amp;sheet03!$O$2:$O$1191,0),55)</f>
        <v>2</v>
      </c>
      <c r="M39" s="60">
        <f t="array" aca="1" ref="M39" ca="1">INDEX(sheet03!$A$2:$BB$1191,MATCH(I$27&amp;J39&amp;$F$1,sheet03!$M$2:$M$1191&amp;sheet03!$AF$2:$AF$1191&amp;sheet03!$O$2:$O$1191,0),40)</f>
        <v>173</v>
      </c>
      <c r="N39" s="60" t="str">
        <f t="array" aca="1" ref="N39" ca="1">INDEX(sheet03!$A$2:$BD$1191,MATCH(I$27&amp;J39&amp;$F$1,sheet03!$M$2:$M$1191&amp;sheet03!$AF$2:$AF$1191&amp;sheet03!$O$2:$O$1191,0),56)</f>
        <v>右</v>
      </c>
      <c r="O39" s="102">
        <f ca="1">IF(ISERROR(SMALL(sheet03!BJ:BJ,ROW(V7))),"",INDIRECT("sheet03!bj"&amp;SMALL(sheet03!BJ:BJ,ROW(V7))))</f>
        <v>116</v>
      </c>
      <c r="P39" s="57" t="str">
        <f t="array" aca="1" ref="P39" ca="1">INDEX(sheet03!$A$2:$BB$1191,MATCH(P$27&amp;Q39&amp;$F$1,sheet03!$M$2:$M$1191&amp;sheet03!$AF$2:$AF$1191&amp;sheet03!$O$2:$O$1191,0),31)</f>
        <v>c</v>
      </c>
      <c r="Q39" s="58">
        <f ca="1">IF(O39="","",INDIRECT("sheet03!af"&amp;SMALL(sheet03!BJ:BJ,ROW(V7))))</f>
        <v>7</v>
      </c>
      <c r="R39" s="59" t="str">
        <f t="array" aca="1" ref="R39" ca="1">INDEX(sheet03!$A$2:$BB$1191,MATCH(P$27&amp;Q39&amp;$F$1,sheet03!$M$2:$M$1191&amp;sheet03!$AF$2:$AF$1191&amp;sheet03!$O$2:$O$1191,0),28)</f>
        <v>出雲三成</v>
      </c>
      <c r="S39" s="60">
        <f t="array" aca="1" ref="S39" ca="1">INDEX(sheet03!$A$2:$BC$1191,MATCH(P$27&amp;Q39&amp;$F$1,sheet03!$M$2:$M$1191&amp;sheet03!$AF$2:$AF$1191&amp;sheet03!$O$2:$O$1191,0),55)</f>
        <v>2</v>
      </c>
      <c r="T39" s="60">
        <f t="array" aca="1" ref="T39" ca="1">INDEX(sheet03!$A$2:$BB$1191,MATCH(P$27&amp;Q39&amp;$F$1,sheet03!$M$2:$M$1191&amp;sheet03!$AF$2:$AF$1191&amp;sheet03!$O$2:$O$1191,0),40)</f>
        <v>169</v>
      </c>
      <c r="U39" s="60" t="str">
        <f t="array" aca="1" ref="U39" ca="1">INDEX(sheet03!$A$2:$BD$1191,MATCH(P$27&amp;Q39&amp;$F$1,sheet03!$M$2:$M$1191&amp;sheet03!$AF$2:$AF$1191&amp;sheet03!$O$2:$O$1191,0),56)</f>
        <v>右</v>
      </c>
    </row>
    <row r="40" spans="1:21" ht="16.5" customHeight="1" x14ac:dyDescent="0.15">
      <c r="A40" s="102">
        <f ca="1">IF(ISERROR(SMALL(sheet03!BH:BH,ROW(V8))),"",INDIRECT("sheet03!bh"&amp;SMALL(sheet03!BH:BH,ROW(V8))))</f>
        <v>295</v>
      </c>
      <c r="B40" s="57">
        <f t="array" aca="1" ref="B40" ca="1">INDEX(sheet03!$A$2:$BB$1191,MATCH(B$27&amp;C40&amp;$F$1,sheet03!$M$2:$M$1191&amp;sheet03!$AF$2:$AF$1191&amp;sheet03!$O$2:$O$1191,0),31)</f>
        <v>0</v>
      </c>
      <c r="C40" s="58">
        <f ca="1">IF(A40="","",INDIRECT("sheet03!af"&amp;SMALL(sheet03!BH:BH,ROW(V8))))</f>
        <v>11</v>
      </c>
      <c r="D40" s="59" t="str">
        <f t="array" aca="1" ref="D40" ca="1">INDEX(sheet03!$A$2:$BB$1191,MATCH(B$27&amp;C40&amp;$F$1,sheet03!$M$2:$M$1191&amp;sheet03!$AF$2:$AF$1191&amp;sheet03!$O$2:$O$1191,0),28)</f>
        <v>井原</v>
      </c>
      <c r="E40" s="60">
        <f t="array" aca="1" ref="E40" ca="1">INDEX(sheet03!$A$2:$BC$1191,MATCH(B$27&amp;C40&amp;$F$1,sheet03!$M$2:$M$1191&amp;sheet03!$AF$2:$AF$1191&amp;sheet03!$O$2:$O$1191,0),55)</f>
        <v>1</v>
      </c>
      <c r="F40" s="60">
        <f t="array" aca="1" ref="F40" ca="1">INDEX(sheet03!$A$2:$BB$1191,MATCH(B$27&amp;C40&amp;$F$1,sheet03!$M$2:$M$1191&amp;sheet03!$AF$2:$AF$1191&amp;sheet03!$O$2:$O$1191,0),40)</f>
        <v>172</v>
      </c>
      <c r="G40" s="60" t="str">
        <f t="array" aca="1" ref="G40" ca="1">INDEX(sheet03!$A$2:$BD$1191,MATCH(B$27&amp;C40&amp;$F$1,sheet03!$M$2:$M$1191&amp;sheet03!$AF$2:$AF$1191&amp;sheet03!$O$2:$O$1191,0),56)</f>
        <v>右</v>
      </c>
      <c r="H40" s="102">
        <f ca="1">IF(ISERROR(SMALL(sheet03!BI:BI,ROW(V8))),"",INDIRECT("sheet03!bi"&amp;SMALL(sheet03!BI:BI,ROW(V8))))</f>
        <v>187</v>
      </c>
      <c r="I40" s="57">
        <f t="array" aca="1" ref="I40" ca="1">INDEX(sheet03!$A$2:$BB$1191,MATCH(I$27&amp;J40&amp;$F$1,sheet03!$M$2:$M$1191&amp;sheet03!$AF$2:$AF$1191&amp;sheet03!$O$2:$O$1191,0),31)</f>
        <v>0</v>
      </c>
      <c r="J40" s="58">
        <f ca="1">IF(H40="","",INDIRECT("sheet03!af"&amp;SMALL(sheet03!BI:BI,ROW(V8))))</f>
        <v>8</v>
      </c>
      <c r="K40" s="59" t="str">
        <f t="array" aca="1" ref="K40" ca="1">INDEX(sheet03!$A$2:$BB$1191,MATCH(I$27&amp;J40&amp;$F$1,sheet03!$M$2:$M$1191&amp;sheet03!$AF$2:$AF$1191&amp;sheet03!$O$2:$O$1191,0),28)</f>
        <v>伊部</v>
      </c>
      <c r="L40" s="60">
        <f t="array" aca="1" ref="L40" ca="1">INDEX(sheet03!$A$2:$BC$1191,MATCH(I$27&amp;J40&amp;$F$1,sheet03!$M$2:$M$1191&amp;sheet03!$AF$2:$AF$1191&amp;sheet03!$O$2:$O$1191,0),55)</f>
        <v>1</v>
      </c>
      <c r="M40" s="60">
        <f t="array" aca="1" ref="M40" ca="1">INDEX(sheet03!$A$2:$BB$1191,MATCH(I$27&amp;J40&amp;$F$1,sheet03!$M$2:$M$1191&amp;sheet03!$AF$2:$AF$1191&amp;sheet03!$O$2:$O$1191,0),40)</f>
        <v>173</v>
      </c>
      <c r="N40" s="60" t="str">
        <f t="array" aca="1" ref="N40" ca="1">INDEX(sheet03!$A$2:$BD$1191,MATCH(I$27&amp;J40&amp;$F$1,sheet03!$M$2:$M$1191&amp;sheet03!$AF$2:$AF$1191&amp;sheet03!$O$2:$O$1191,0),56)</f>
        <v>右</v>
      </c>
      <c r="O40" s="102">
        <f ca="1">IF(ISERROR(SMALL(sheet03!BJ:BJ,ROW(V8))),"",INDIRECT("sheet03!bj"&amp;SMALL(sheet03!BJ:BJ,ROW(V8))))</f>
        <v>117</v>
      </c>
      <c r="P40" s="57">
        <f t="array" aca="1" ref="P40" ca="1">INDEX(sheet03!$A$2:$BB$1191,MATCH(P$27&amp;Q40&amp;$F$1,sheet03!$M$2:$M$1191&amp;sheet03!$AF$2:$AF$1191&amp;sheet03!$O$2:$O$1191,0),31)</f>
        <v>0</v>
      </c>
      <c r="Q40" s="58">
        <f ca="1">IF(O40="","",INDIRECT("sheet03!af"&amp;SMALL(sheet03!BJ:BJ,ROW(V8))))</f>
        <v>8</v>
      </c>
      <c r="R40" s="59" t="str">
        <f t="array" aca="1" ref="R40" ca="1">INDEX(sheet03!$A$2:$BB$1191,MATCH(P$27&amp;Q40&amp;$F$1,sheet03!$M$2:$M$1191&amp;sheet03!$AF$2:$AF$1191&amp;sheet03!$O$2:$O$1191,0),28)</f>
        <v>出雲八代</v>
      </c>
      <c r="S40" s="60">
        <f t="array" aca="1" ref="S40" ca="1">INDEX(sheet03!$A$2:$BC$1191,MATCH(P$27&amp;Q40&amp;$F$1,sheet03!$M$2:$M$1191&amp;sheet03!$AF$2:$AF$1191&amp;sheet03!$O$2:$O$1191,0),55)</f>
        <v>1</v>
      </c>
      <c r="T40" s="60">
        <f t="array" aca="1" ref="T40" ca="1">INDEX(sheet03!$A$2:$BB$1191,MATCH(P$27&amp;Q40&amp;$F$1,sheet03!$M$2:$M$1191&amp;sheet03!$AF$2:$AF$1191&amp;sheet03!$O$2:$O$1191,0),40)</f>
        <v>166</v>
      </c>
      <c r="U40" s="60" t="str">
        <f t="array" aca="1" ref="U40" ca="1">INDEX(sheet03!$A$2:$BD$1191,MATCH(P$27&amp;Q40&amp;$F$1,sheet03!$M$2:$M$1191&amp;sheet03!$AF$2:$AF$1191&amp;sheet03!$O$2:$O$1191,0),56)</f>
        <v>右</v>
      </c>
    </row>
    <row r="41" spans="1:21" ht="16.5" customHeight="1" x14ac:dyDescent="0.15">
      <c r="A41" s="102">
        <f ca="1">IF(ISERROR(SMALL(sheet03!BH:BH,ROW(V9))),"",INDIRECT("sheet03!bh"&amp;SMALL(sheet03!BH:BH,ROW(V9))))</f>
        <v>0</v>
      </c>
      <c r="B41" s="57" t="e">
        <f t="array" aca="1" ref="B41" ca="1">INDEX(sheet03!$A$2:$BB$1191,MATCH(B$27&amp;C41&amp;$F$1,sheet03!$M$2:$M$1191&amp;sheet03!$AF$2:$AF$1191&amp;sheet03!$O$2:$O$1191,0),31)</f>
        <v>#N/A</v>
      </c>
      <c r="C41" s="58">
        <f ca="1">IF(A41="","",INDIRECT("sheet03!af"&amp;SMALL(sheet03!BH:BH,ROW(V9))))</f>
        <v>0</v>
      </c>
      <c r="D41" s="59" t="e">
        <f t="array" aca="1" ref="D41" ca="1">INDEX(sheet03!$A$2:$BB$1191,MATCH(B$27&amp;C41&amp;$F$1,sheet03!$M$2:$M$1191&amp;sheet03!$AF$2:$AF$1191&amp;sheet03!$O$2:$O$1191,0),28)</f>
        <v>#N/A</v>
      </c>
      <c r="E41" s="60" t="e">
        <f t="array" aca="1" ref="E41" ca="1">INDEX(sheet03!$A$2:$BC$1191,MATCH(B$27&amp;C41&amp;$F$1,sheet03!$M$2:$M$1191&amp;sheet03!$AF$2:$AF$1191&amp;sheet03!$O$2:$O$1191,0),55)</f>
        <v>#N/A</v>
      </c>
      <c r="F41" s="60" t="e">
        <f t="array" aca="1" ref="F41" ca="1">INDEX(sheet03!$A$2:$BB$1191,MATCH(B$27&amp;C41&amp;$F$1,sheet03!$M$2:$M$1191&amp;sheet03!$AF$2:$AF$1191&amp;sheet03!$O$2:$O$1191,0),40)</f>
        <v>#N/A</v>
      </c>
      <c r="G41" s="60" t="e">
        <f t="array" aca="1" ref="G41" ca="1">INDEX(sheet03!$A$2:$BD$1191,MATCH(B$27&amp;C41&amp;$F$1,sheet03!$M$2:$M$1191&amp;sheet03!$AF$2:$AF$1191&amp;sheet03!$O$2:$O$1191,0),56)</f>
        <v>#N/A</v>
      </c>
      <c r="H41" s="102">
        <f ca="1">IF(ISERROR(SMALL(sheet03!BI:BI,ROW(V9))),"",INDIRECT("sheet03!bi"&amp;SMALL(sheet03!BI:BI,ROW(V9))))</f>
        <v>188</v>
      </c>
      <c r="I41" s="57">
        <f t="array" aca="1" ref="I41" ca="1">INDEX(sheet03!$A$2:$BB$1191,MATCH(I$27&amp;J41&amp;$F$1,sheet03!$M$2:$M$1191&amp;sheet03!$AF$2:$AF$1191&amp;sheet03!$O$2:$O$1191,0),31)</f>
        <v>0</v>
      </c>
      <c r="J41" s="58">
        <f ca="1">IF(H41="","",INDIRECT("sheet03!af"&amp;SMALL(sheet03!BI:BI,ROW(V9))))</f>
        <v>9</v>
      </c>
      <c r="K41" s="59" t="str">
        <f t="array" aca="1" ref="K41" ca="1">INDEX(sheet03!$A$2:$BB$1191,MATCH(I$27&amp;J41&amp;$F$1,sheet03!$M$2:$M$1191&amp;sheet03!$AF$2:$AF$1191&amp;sheet03!$O$2:$O$1191,0),28)</f>
        <v>香登</v>
      </c>
      <c r="L41" s="60">
        <f t="array" aca="1" ref="L41" ca="1">INDEX(sheet03!$A$2:$BC$1191,MATCH(I$27&amp;J41&amp;$F$1,sheet03!$M$2:$M$1191&amp;sheet03!$AF$2:$AF$1191&amp;sheet03!$O$2:$O$1191,0),55)</f>
        <v>1</v>
      </c>
      <c r="M41" s="60">
        <f t="array" aca="1" ref="M41" ca="1">INDEX(sheet03!$A$2:$BB$1191,MATCH(I$27&amp;J41&amp;$F$1,sheet03!$M$2:$M$1191&amp;sheet03!$AF$2:$AF$1191&amp;sheet03!$O$2:$O$1191,0),40)</f>
        <v>177</v>
      </c>
      <c r="N41" s="60" t="str">
        <f t="array" aca="1" ref="N41" ca="1">INDEX(sheet03!$A$2:$BD$1191,MATCH(I$27&amp;J41&amp;$F$1,sheet03!$M$2:$M$1191&amp;sheet03!$AF$2:$AF$1191&amp;sheet03!$O$2:$O$1191,0),56)</f>
        <v>右</v>
      </c>
      <c r="O41" s="102">
        <f ca="1">IF(ISERROR(SMALL(sheet03!BJ:BJ,ROW(V9))),"",INDIRECT("sheet03!bj"&amp;SMALL(sheet03!BJ:BJ,ROW(V9))))</f>
        <v>118</v>
      </c>
      <c r="P41" s="57">
        <f t="array" aca="1" ref="P41" ca="1">INDEX(sheet03!$A$2:$BB$1191,MATCH(P$27&amp;Q41&amp;$F$1,sheet03!$M$2:$M$1191&amp;sheet03!$AF$2:$AF$1191&amp;sheet03!$O$2:$O$1191,0),31)</f>
        <v>0</v>
      </c>
      <c r="Q41" s="58">
        <f ca="1">IF(O41="","",INDIRECT("sheet03!af"&amp;SMALL(sheet03!BJ:BJ,ROW(V9))))</f>
        <v>9</v>
      </c>
      <c r="R41" s="59" t="str">
        <f t="array" aca="1" ref="R41" ca="1">INDEX(sheet03!$A$2:$BB$1191,MATCH(P$27&amp;Q41&amp;$F$1,sheet03!$M$2:$M$1191&amp;sheet03!$AF$2:$AF$1191&amp;sheet03!$O$2:$O$1191,0),28)</f>
        <v>下久野</v>
      </c>
      <c r="S41" s="60">
        <f t="array" aca="1" ref="S41" ca="1">INDEX(sheet03!$A$2:$BC$1191,MATCH(P$27&amp;Q41&amp;$F$1,sheet03!$M$2:$M$1191&amp;sheet03!$AF$2:$AF$1191&amp;sheet03!$O$2:$O$1191,0),55)</f>
        <v>2</v>
      </c>
      <c r="T41" s="60">
        <f t="array" aca="1" ref="T41" ca="1">INDEX(sheet03!$A$2:$BB$1191,MATCH(P$27&amp;Q41&amp;$F$1,sheet03!$M$2:$M$1191&amp;sheet03!$AF$2:$AF$1191&amp;sheet03!$O$2:$O$1191,0),40)</f>
        <v>175</v>
      </c>
      <c r="U41" s="60" t="str">
        <f t="array" aca="1" ref="U41" ca="1">INDEX(sheet03!$A$2:$BD$1191,MATCH(P$27&amp;Q41&amp;$F$1,sheet03!$M$2:$M$1191&amp;sheet03!$AF$2:$AF$1191&amp;sheet03!$O$2:$O$1191,0),56)</f>
        <v>右</v>
      </c>
    </row>
    <row r="42" spans="1:21" ht="16.5" customHeight="1" x14ac:dyDescent="0.15">
      <c r="A42" s="102" t="str">
        <f ca="1">IF(ISERROR(SMALL(sheet03!BH:BH,ROW(V10))),"",INDIRECT("sheet03!bh"&amp;SMALL(sheet03!BH:BH,ROW(V10))))</f>
        <v/>
      </c>
      <c r="B42" s="57" t="e">
        <f t="array" aca="1" ref="B42" ca="1">INDEX(sheet03!$A$2:$BB$1191,MATCH(B$27&amp;C42&amp;$F$1,sheet03!$M$2:$M$1191&amp;sheet03!$AF$2:$AF$1191&amp;sheet03!$O$2:$O$1191,0),31)</f>
        <v>#N/A</v>
      </c>
      <c r="C42" s="58" t="str">
        <f ca="1">IF(A42="","",INDIRECT("sheet03!af"&amp;SMALL(sheet03!BH:BH,ROW(V10))))</f>
        <v/>
      </c>
      <c r="D42" s="59" t="e">
        <f t="array" aca="1" ref="D42" ca="1">INDEX(sheet03!$A$2:$BB$1191,MATCH(B$27&amp;C42&amp;$F$1,sheet03!$M$2:$M$1191&amp;sheet03!$AF$2:$AF$1191&amp;sheet03!$O$2:$O$1191,0),28)</f>
        <v>#N/A</v>
      </c>
      <c r="E42" s="60" t="e">
        <f t="array" aca="1" ref="E42" ca="1">INDEX(sheet03!$A$2:$BC$1191,MATCH(B$27&amp;C42&amp;$F$1,sheet03!$M$2:$M$1191&amp;sheet03!$AF$2:$AF$1191&amp;sheet03!$O$2:$O$1191,0),55)</f>
        <v>#N/A</v>
      </c>
      <c r="F42" s="60" t="e">
        <f t="array" aca="1" ref="F42" ca="1">INDEX(sheet03!$A$2:$BB$1191,MATCH(B$27&amp;C42&amp;$F$1,sheet03!$M$2:$M$1191&amp;sheet03!$AF$2:$AF$1191&amp;sheet03!$O$2:$O$1191,0),40)</f>
        <v>#N/A</v>
      </c>
      <c r="G42" s="60" t="e">
        <f t="array" aca="1" ref="G42" ca="1">INDEX(sheet03!$A$2:$BD$1191,MATCH(B$27&amp;C42&amp;$F$1,sheet03!$M$2:$M$1191&amp;sheet03!$AF$2:$AF$1191&amp;sheet03!$O$2:$O$1191,0),56)</f>
        <v>#N/A</v>
      </c>
      <c r="H42" s="102">
        <f ca="1">IF(ISERROR(SMALL(sheet03!BI:BI,ROW(V10))),"",INDIRECT("sheet03!bi"&amp;SMALL(sheet03!BI:BI,ROW(V10))))</f>
        <v>189</v>
      </c>
      <c r="I42" s="57">
        <f t="array" aca="1" ref="I42" ca="1">INDEX(sheet03!$A$2:$BB$1191,MATCH(I$27&amp;J42&amp;$F$1,sheet03!$M$2:$M$1191&amp;sheet03!$AF$2:$AF$1191&amp;sheet03!$O$2:$O$1191,0),31)</f>
        <v>0</v>
      </c>
      <c r="J42" s="58">
        <f ca="1">IF(H42="","",INDIRECT("sheet03!af"&amp;SMALL(sheet03!BI:BI,ROW(V10))))</f>
        <v>10</v>
      </c>
      <c r="K42" s="59" t="str">
        <f t="array" aca="1" ref="K42" ca="1">INDEX(sheet03!$A$2:$BB$1191,MATCH(I$27&amp;J42&amp;$F$1,sheet03!$M$2:$M$1191&amp;sheet03!$AF$2:$AF$1191&amp;sheet03!$O$2:$O$1191,0),28)</f>
        <v>長船</v>
      </c>
      <c r="L42" s="60">
        <f t="array" aca="1" ref="L42" ca="1">INDEX(sheet03!$A$2:$BC$1191,MATCH(I$27&amp;J42&amp;$F$1,sheet03!$M$2:$M$1191&amp;sheet03!$AF$2:$AF$1191&amp;sheet03!$O$2:$O$1191,0),55)</f>
        <v>1</v>
      </c>
      <c r="M42" s="60">
        <f t="array" aca="1" ref="M42" ca="1">INDEX(sheet03!$A$2:$BB$1191,MATCH(I$27&amp;J42&amp;$F$1,sheet03!$M$2:$M$1191&amp;sheet03!$AF$2:$AF$1191&amp;sheet03!$O$2:$O$1191,0),40)</f>
        <v>167</v>
      </c>
      <c r="N42" s="60" t="str">
        <f t="array" aca="1" ref="N42" ca="1">INDEX(sheet03!$A$2:$BD$1191,MATCH(I$27&amp;J42&amp;$F$1,sheet03!$M$2:$M$1191&amp;sheet03!$AF$2:$AF$1191&amp;sheet03!$O$2:$O$1191,0),56)</f>
        <v>右</v>
      </c>
      <c r="O42" s="102">
        <f ca="1">IF(ISERROR(SMALL(sheet03!BJ:BJ,ROW(V10))),"",INDIRECT("sheet03!bj"&amp;SMALL(sheet03!BJ:BJ,ROW(V10))))</f>
        <v>119</v>
      </c>
      <c r="P42" s="57">
        <f t="array" aca="1" ref="P42" ca="1">INDEX(sheet03!$A$2:$BB$1191,MATCH(P$27&amp;Q42&amp;$F$1,sheet03!$M$2:$M$1191&amp;sheet03!$AF$2:$AF$1191&amp;sheet03!$O$2:$O$1191,0),31)</f>
        <v>0</v>
      </c>
      <c r="Q42" s="58">
        <f ca="1">IF(O42="","",INDIRECT("sheet03!af"&amp;SMALL(sheet03!BJ:BJ,ROW(V10))))</f>
        <v>10</v>
      </c>
      <c r="R42" s="59" t="str">
        <f t="array" aca="1" ref="R42" ca="1">INDEX(sheet03!$A$2:$BB$1191,MATCH(P$27&amp;Q42&amp;$F$1,sheet03!$M$2:$M$1191&amp;sheet03!$AF$2:$AF$1191&amp;sheet03!$O$2:$O$1191,0),28)</f>
        <v>日登</v>
      </c>
      <c r="S42" s="60">
        <f t="array" aca="1" ref="S42" ca="1">INDEX(sheet03!$A$2:$BC$1191,MATCH(P$27&amp;Q42&amp;$F$1,sheet03!$M$2:$M$1191&amp;sheet03!$AF$2:$AF$1191&amp;sheet03!$O$2:$O$1191,0),55)</f>
        <v>2</v>
      </c>
      <c r="T42" s="60">
        <f t="array" aca="1" ref="T42" ca="1">INDEX(sheet03!$A$2:$BB$1191,MATCH(P$27&amp;Q42&amp;$F$1,sheet03!$M$2:$M$1191&amp;sheet03!$AF$2:$AF$1191&amp;sheet03!$O$2:$O$1191,0),40)</f>
        <v>172</v>
      </c>
      <c r="U42" s="60" t="str">
        <f t="array" aca="1" ref="U42" ca="1">INDEX(sheet03!$A$2:$BD$1191,MATCH(P$27&amp;Q42&amp;$F$1,sheet03!$M$2:$M$1191&amp;sheet03!$AF$2:$AF$1191&amp;sheet03!$O$2:$O$1191,0),56)</f>
        <v>右</v>
      </c>
    </row>
    <row r="43" spans="1:21" ht="16.5" customHeight="1" x14ac:dyDescent="0.15">
      <c r="A43" s="102" t="str">
        <f ca="1">IF(ISERROR(SMALL(sheet03!BH:BH,ROW(V11))),"",INDIRECT("sheet03!bh"&amp;SMALL(sheet03!BH:BH,ROW(V11))))</f>
        <v/>
      </c>
      <c r="B43" s="57" t="e">
        <f t="array" aca="1" ref="B43" ca="1">INDEX(sheet03!$A$2:$BB$1191,MATCH(B$27&amp;C43&amp;$F$1,sheet03!$M$2:$M$1191&amp;sheet03!$AF$2:$AF$1191&amp;sheet03!$O$2:$O$1191,0),31)</f>
        <v>#N/A</v>
      </c>
      <c r="C43" s="58" t="str">
        <f ca="1">IF(A43="","",INDIRECT("sheet03!af"&amp;SMALL(sheet03!BH:BH,ROW(V11))))</f>
        <v/>
      </c>
      <c r="D43" s="59" t="e">
        <f t="array" aca="1" ref="D43" ca="1">INDEX(sheet03!$A$2:$BB$1191,MATCH(B$27&amp;C43&amp;$F$1,sheet03!$M$2:$M$1191&amp;sheet03!$AF$2:$AF$1191&amp;sheet03!$O$2:$O$1191,0),28)</f>
        <v>#N/A</v>
      </c>
      <c r="E43" s="60" t="e">
        <f t="array" aca="1" ref="E43" ca="1">INDEX(sheet03!$A$2:$BC$1191,MATCH(B$27&amp;C43&amp;$F$1,sheet03!$M$2:$M$1191&amp;sheet03!$AF$2:$AF$1191&amp;sheet03!$O$2:$O$1191,0),55)</f>
        <v>#N/A</v>
      </c>
      <c r="F43" s="60" t="e">
        <f t="array" aca="1" ref="F43" ca="1">INDEX(sheet03!$A$2:$BB$1191,MATCH(B$27&amp;C43&amp;$F$1,sheet03!$M$2:$M$1191&amp;sheet03!$AF$2:$AF$1191&amp;sheet03!$O$2:$O$1191,0),40)</f>
        <v>#N/A</v>
      </c>
      <c r="G43" s="60" t="e">
        <f t="array" aca="1" ref="G43" ca="1">INDEX(sheet03!$A$2:$BD$1191,MATCH(B$27&amp;C43&amp;$F$1,sheet03!$M$2:$M$1191&amp;sheet03!$AF$2:$AF$1191&amp;sheet03!$O$2:$O$1191,0),56)</f>
        <v>#N/A</v>
      </c>
      <c r="H43" s="102">
        <f ca="1">IF(ISERROR(SMALL(sheet03!BI:BI,ROW(V11))),"",INDIRECT("sheet03!bi"&amp;SMALL(sheet03!BI:BI,ROW(V11))))</f>
        <v>190</v>
      </c>
      <c r="I43" s="57">
        <f t="array" aca="1" ref="I43" ca="1">INDEX(sheet03!$A$2:$BB$1191,MATCH(I$27&amp;J43&amp;$F$1,sheet03!$M$2:$M$1191&amp;sheet03!$AF$2:$AF$1191&amp;sheet03!$O$2:$O$1191,0),31)</f>
        <v>0</v>
      </c>
      <c r="J43" s="58">
        <f ca="1">IF(H43="","",INDIRECT("sheet03!af"&amp;SMALL(sheet03!BI:BI,ROW(V11))))</f>
        <v>11</v>
      </c>
      <c r="K43" s="59" t="str">
        <f t="array" aca="1" ref="K43" ca="1">INDEX(sheet03!$A$2:$BB$1191,MATCH(I$27&amp;J43&amp;$F$1,sheet03!$M$2:$M$1191&amp;sheet03!$AF$2:$AF$1191&amp;sheet03!$O$2:$O$1191,0),28)</f>
        <v>邑久</v>
      </c>
      <c r="L43" s="60">
        <f t="array" aca="1" ref="L43" ca="1">INDEX(sheet03!$A$2:$BC$1191,MATCH(I$27&amp;J43&amp;$F$1,sheet03!$M$2:$M$1191&amp;sheet03!$AF$2:$AF$1191&amp;sheet03!$O$2:$O$1191,0),55)</f>
        <v>2</v>
      </c>
      <c r="M43" s="60">
        <f t="array" aca="1" ref="M43" ca="1">INDEX(sheet03!$A$2:$BB$1191,MATCH(I$27&amp;J43&amp;$F$1,sheet03!$M$2:$M$1191&amp;sheet03!$AF$2:$AF$1191&amp;sheet03!$O$2:$O$1191,0),40)</f>
        <v>169</v>
      </c>
      <c r="N43" s="60" t="str">
        <f t="array" aca="1" ref="N43" ca="1">INDEX(sheet03!$A$2:$BD$1191,MATCH(I$27&amp;J43&amp;$F$1,sheet03!$M$2:$M$1191&amp;sheet03!$AF$2:$AF$1191&amp;sheet03!$O$2:$O$1191,0),56)</f>
        <v>右</v>
      </c>
      <c r="O43" s="102">
        <f ca="1">IF(ISERROR(SMALL(sheet03!BJ:BJ,ROW(V11))),"",INDIRECT("sheet03!bj"&amp;SMALL(sheet03!BJ:BJ,ROW(V11))))</f>
        <v>120</v>
      </c>
      <c r="P43" s="57">
        <f t="array" aca="1" ref="P43" ca="1">INDEX(sheet03!$A$2:$BB$1191,MATCH(P$27&amp;Q43&amp;$F$1,sheet03!$M$2:$M$1191&amp;sheet03!$AF$2:$AF$1191&amp;sheet03!$O$2:$O$1191,0),31)</f>
        <v>0</v>
      </c>
      <c r="Q43" s="58">
        <f ca="1">IF(O43="","",INDIRECT("sheet03!af"&amp;SMALL(sheet03!BJ:BJ,ROW(V11))))</f>
        <v>11</v>
      </c>
      <c r="R43" s="59" t="str">
        <f t="array" aca="1" ref="R43" ca="1">INDEX(sheet03!$A$2:$BB$1191,MATCH(P$27&amp;Q43&amp;$F$1,sheet03!$M$2:$M$1191&amp;sheet03!$AF$2:$AF$1191&amp;sheet03!$O$2:$O$1191,0),28)</f>
        <v>木次</v>
      </c>
      <c r="S43" s="60">
        <f t="array" aca="1" ref="S43" ca="1">INDEX(sheet03!$A$2:$BC$1191,MATCH(P$27&amp;Q43&amp;$F$1,sheet03!$M$2:$M$1191&amp;sheet03!$AF$2:$AF$1191&amp;sheet03!$O$2:$O$1191,0),55)</f>
        <v>2</v>
      </c>
      <c r="T43" s="60">
        <f t="array" aca="1" ref="T43" ca="1">INDEX(sheet03!$A$2:$BB$1191,MATCH(P$27&amp;Q43&amp;$F$1,sheet03!$M$2:$M$1191&amp;sheet03!$AF$2:$AF$1191&amp;sheet03!$O$2:$O$1191,0),40)</f>
        <v>184</v>
      </c>
      <c r="U43" s="60" t="str">
        <f t="array" aca="1" ref="U43" ca="1">INDEX(sheet03!$A$2:$BD$1191,MATCH(P$27&amp;Q43&amp;$F$1,sheet03!$M$2:$M$1191&amp;sheet03!$AF$2:$AF$1191&amp;sheet03!$O$2:$O$1191,0),56)</f>
        <v>右</v>
      </c>
    </row>
    <row r="44" spans="1:21" ht="16.5" customHeight="1" x14ac:dyDescent="0.15">
      <c r="A44" s="102" t="str">
        <f ca="1">IF(ISERROR(SMALL(sheet03!BH:BH,ROW(V12))),"",INDIRECT("sheet03!bh"&amp;SMALL(sheet03!BH:BH,ROW(V12))))</f>
        <v/>
      </c>
      <c r="B44" s="57" t="e">
        <f t="array" aca="1" ref="B44" ca="1">INDEX(sheet03!$A$2:$BB$1191,MATCH(B$27&amp;C44&amp;$F$1,sheet03!$M$2:$M$1191&amp;sheet03!$AF$2:$AF$1191&amp;sheet03!$O$2:$O$1191,0),31)</f>
        <v>#N/A</v>
      </c>
      <c r="C44" s="58" t="str">
        <f ca="1">IF(A44="","",INDIRECT("sheet03!af"&amp;SMALL(sheet03!BH:BH,ROW(V12))))</f>
        <v/>
      </c>
      <c r="D44" s="59" t="e">
        <f t="array" aca="1" ref="D44" ca="1">INDEX(sheet03!$A$2:$BB$1191,MATCH(B$27&amp;C44&amp;$F$1,sheet03!$M$2:$M$1191&amp;sheet03!$AF$2:$AF$1191&amp;sheet03!$O$2:$O$1191,0),28)</f>
        <v>#N/A</v>
      </c>
      <c r="E44" s="60" t="e">
        <f t="array" aca="1" ref="E44" ca="1">INDEX(sheet03!$A$2:$BC$1191,MATCH(B$27&amp;C44&amp;$F$1,sheet03!$M$2:$M$1191&amp;sheet03!$AF$2:$AF$1191&amp;sheet03!$O$2:$O$1191,0),55)</f>
        <v>#N/A</v>
      </c>
      <c r="F44" s="60" t="e">
        <f t="array" aca="1" ref="F44" ca="1">INDEX(sheet03!$A$2:$BB$1191,MATCH(B$27&amp;C44&amp;$F$1,sheet03!$M$2:$M$1191&amp;sheet03!$AF$2:$AF$1191&amp;sheet03!$O$2:$O$1191,0),40)</f>
        <v>#N/A</v>
      </c>
      <c r="G44" s="60" t="e">
        <f t="array" aca="1" ref="G44" ca="1">INDEX(sheet03!$A$2:$BD$1191,MATCH(B$27&amp;C44&amp;$F$1,sheet03!$M$2:$M$1191&amp;sheet03!$AF$2:$AF$1191&amp;sheet03!$O$2:$O$1191,0),56)</f>
        <v>#N/A</v>
      </c>
      <c r="H44" s="102">
        <f ca="1">IF(ISERROR(SMALL(sheet03!BI:BI,ROW(V12))),"",INDIRECT("sheet03!bi"&amp;SMALL(sheet03!BI:BI,ROW(V12))))</f>
        <v>191</v>
      </c>
      <c r="I44" s="57">
        <f t="array" aca="1" ref="I44" ca="1">INDEX(sheet03!$A$2:$BB$1191,MATCH(I$27&amp;J44&amp;$F$1,sheet03!$M$2:$M$1191&amp;sheet03!$AF$2:$AF$1191&amp;sheet03!$O$2:$O$1191,0),31)</f>
        <v>0</v>
      </c>
      <c r="J44" s="58">
        <f ca="1">IF(H44="","",INDIRECT("sheet03!af"&amp;SMALL(sheet03!BI:BI,ROW(V12))))</f>
        <v>12</v>
      </c>
      <c r="K44" s="59" t="str">
        <f t="array" aca="1" ref="K44" ca="1">INDEX(sheet03!$A$2:$BB$1191,MATCH(I$27&amp;J44&amp;$F$1,sheet03!$M$2:$M$1191&amp;sheet03!$AF$2:$AF$1191&amp;sheet03!$O$2:$O$1191,0),28)</f>
        <v>大富</v>
      </c>
      <c r="L44" s="60">
        <f t="array" aca="1" ref="L44" ca="1">INDEX(sheet03!$A$2:$BC$1191,MATCH(I$27&amp;J44&amp;$F$1,sheet03!$M$2:$M$1191&amp;sheet03!$AF$2:$AF$1191&amp;sheet03!$O$2:$O$1191,0),55)</f>
        <v>2</v>
      </c>
      <c r="M44" s="60">
        <f t="array" aca="1" ref="M44" ca="1">INDEX(sheet03!$A$2:$BB$1191,MATCH(I$27&amp;J44&amp;$F$1,sheet03!$M$2:$M$1191&amp;sheet03!$AF$2:$AF$1191&amp;sheet03!$O$2:$O$1191,0),40)</f>
        <v>175</v>
      </c>
      <c r="N44" s="60" t="str">
        <f t="array" aca="1" ref="N44" ca="1">INDEX(sheet03!$A$2:$BD$1191,MATCH(I$27&amp;J44&amp;$F$1,sheet03!$M$2:$M$1191&amp;sheet03!$AF$2:$AF$1191&amp;sheet03!$O$2:$O$1191,0),56)</f>
        <v>右</v>
      </c>
      <c r="O44" s="102">
        <f ca="1">IF(ISERROR(SMALL(sheet03!BJ:BJ,ROW(V12))),"",INDIRECT("sheet03!bj"&amp;SMALL(sheet03!BJ:BJ,ROW(V12))))</f>
        <v>121</v>
      </c>
      <c r="P44" s="57">
        <f t="array" aca="1" ref="P44" ca="1">INDEX(sheet03!$A$2:$BB$1191,MATCH(P$27&amp;Q44&amp;$F$1,sheet03!$M$2:$M$1191&amp;sheet03!$AF$2:$AF$1191&amp;sheet03!$O$2:$O$1191,0),31)</f>
        <v>0</v>
      </c>
      <c r="Q44" s="58">
        <f ca="1">IF(O44="","",INDIRECT("sheet03!af"&amp;SMALL(sheet03!BJ:BJ,ROW(V12))))</f>
        <v>12</v>
      </c>
      <c r="R44" s="59" t="str">
        <f t="array" aca="1" ref="R44" ca="1">INDEX(sheet03!$A$2:$BB$1191,MATCH(P$27&amp;Q44&amp;$F$1,sheet03!$M$2:$M$1191&amp;sheet03!$AF$2:$AF$1191&amp;sheet03!$O$2:$O$1191,0),28)</f>
        <v>南大東</v>
      </c>
      <c r="S44" s="60">
        <f t="array" aca="1" ref="S44" ca="1">INDEX(sheet03!$A$2:$BC$1191,MATCH(P$27&amp;Q44&amp;$F$1,sheet03!$M$2:$M$1191&amp;sheet03!$AF$2:$AF$1191&amp;sheet03!$O$2:$O$1191,0),55)</f>
        <v>1</v>
      </c>
      <c r="T44" s="60">
        <f t="array" aca="1" ref="T44" ca="1">INDEX(sheet03!$A$2:$BB$1191,MATCH(P$27&amp;Q44&amp;$F$1,sheet03!$M$2:$M$1191&amp;sheet03!$AF$2:$AF$1191&amp;sheet03!$O$2:$O$1191,0),40)</f>
        <v>169</v>
      </c>
      <c r="U44" s="60" t="str">
        <f t="array" aca="1" ref="U44" ca="1">INDEX(sheet03!$A$2:$BD$1191,MATCH(P$27&amp;Q44&amp;$F$1,sheet03!$M$2:$M$1191&amp;sheet03!$AF$2:$AF$1191&amp;sheet03!$O$2:$O$1191,0),56)</f>
        <v>右</v>
      </c>
    </row>
    <row r="45" spans="1:21" ht="16.5" customHeight="1" x14ac:dyDescent="0.15">
      <c r="A45" s="102" t="str">
        <f ca="1">IF(ISERROR(SMALL(sheet03!BH:BH,ROW(V13))),"",INDIRECT("sheet03!bh"&amp;SMALL(sheet03!BH:BH,ROW(V13))))</f>
        <v/>
      </c>
      <c r="B45" s="57" t="e">
        <f t="array" aca="1" ref="B45" ca="1">INDEX(sheet03!$A$2:$BB$1191,MATCH(B$27&amp;C45&amp;$F$1,sheet03!$M$2:$M$1191&amp;sheet03!$AF$2:$AF$1191&amp;sheet03!$O$2:$O$1191,0),31)</f>
        <v>#N/A</v>
      </c>
      <c r="C45" s="58" t="str">
        <f ca="1">IF(A45="","",INDIRECT("sheet03!af"&amp;SMALL(sheet03!BH:BH,ROW(V13))))</f>
        <v/>
      </c>
      <c r="D45" s="59" t="e">
        <f t="array" aca="1" ref="D45" ca="1">INDEX(sheet03!$A$2:$BB$1191,MATCH(B$27&amp;C45&amp;$F$1,sheet03!$M$2:$M$1191&amp;sheet03!$AF$2:$AF$1191&amp;sheet03!$O$2:$O$1191,0),28)</f>
        <v>#N/A</v>
      </c>
      <c r="E45" s="60" t="e">
        <f t="array" aca="1" ref="E45" ca="1">INDEX(sheet03!$A$2:$BC$1191,MATCH(B$27&amp;C45&amp;$F$1,sheet03!$M$2:$M$1191&amp;sheet03!$AF$2:$AF$1191&amp;sheet03!$O$2:$O$1191,0),55)</f>
        <v>#N/A</v>
      </c>
      <c r="F45" s="60" t="e">
        <f t="array" aca="1" ref="F45" ca="1">INDEX(sheet03!$A$2:$BB$1191,MATCH(B$27&amp;C45&amp;$F$1,sheet03!$M$2:$M$1191&amp;sheet03!$AF$2:$AF$1191&amp;sheet03!$O$2:$O$1191,0),40)</f>
        <v>#N/A</v>
      </c>
      <c r="G45" s="60" t="e">
        <f t="array" aca="1" ref="G45" ca="1">INDEX(sheet03!$A$2:$BD$1191,MATCH(B$27&amp;C45&amp;$F$1,sheet03!$M$2:$M$1191&amp;sheet03!$AF$2:$AF$1191&amp;sheet03!$O$2:$O$1191,0),56)</f>
        <v>#N/A</v>
      </c>
      <c r="H45" s="102">
        <f ca="1">IF(ISERROR(SMALL(sheet03!BI:BI,ROW(V13))),"",INDIRECT("sheet03!bi"&amp;SMALL(sheet03!BI:BI,ROW(V13))))</f>
        <v>192</v>
      </c>
      <c r="I45" s="57">
        <f t="array" aca="1" ref="I45" ca="1">INDEX(sheet03!$A$2:$BB$1191,MATCH(I$27&amp;J45&amp;$F$1,sheet03!$M$2:$M$1191&amp;sheet03!$AF$2:$AF$1191&amp;sheet03!$O$2:$O$1191,0),31)</f>
        <v>0</v>
      </c>
      <c r="J45" s="58">
        <f ca="1">IF(H45="","",INDIRECT("sheet03!af"&amp;SMALL(sheet03!BI:BI,ROW(V13))))</f>
        <v>13</v>
      </c>
      <c r="K45" s="59" t="str">
        <f t="array" aca="1" ref="K45" ca="1">INDEX(sheet03!$A$2:$BB$1191,MATCH(I$27&amp;J45&amp;$F$1,sheet03!$M$2:$M$1191&amp;sheet03!$AF$2:$AF$1191&amp;sheet03!$O$2:$O$1191,0),28)</f>
        <v>西大寺</v>
      </c>
      <c r="L45" s="60">
        <f t="array" aca="1" ref="L45" ca="1">INDEX(sheet03!$A$2:$BC$1191,MATCH(I$27&amp;J45&amp;$F$1,sheet03!$M$2:$M$1191&amp;sheet03!$AF$2:$AF$1191&amp;sheet03!$O$2:$O$1191,0),55)</f>
        <v>2</v>
      </c>
      <c r="M45" s="60">
        <f t="array" aca="1" ref="M45" ca="1">INDEX(sheet03!$A$2:$BB$1191,MATCH(I$27&amp;J45&amp;$F$1,sheet03!$M$2:$M$1191&amp;sheet03!$AF$2:$AF$1191&amp;sheet03!$O$2:$O$1191,0),40)</f>
        <v>157</v>
      </c>
      <c r="N45" s="60" t="str">
        <f t="array" aca="1" ref="N45" ca="1">INDEX(sheet03!$A$2:$BD$1191,MATCH(I$27&amp;J45&amp;$F$1,sheet03!$M$2:$M$1191&amp;sheet03!$AF$2:$AF$1191&amp;sheet03!$O$2:$O$1191,0),56)</f>
        <v>右</v>
      </c>
      <c r="O45" s="102">
        <f ca="1">IF(ISERROR(SMALL(sheet03!BJ:BJ,ROW(V13))),"",INDIRECT("sheet03!bj"&amp;SMALL(sheet03!BJ:BJ,ROW(V13))))</f>
        <v>122</v>
      </c>
      <c r="P45" s="57">
        <f t="array" aca="1" ref="P45" ca="1">INDEX(sheet03!$A$2:$BB$1191,MATCH(P$27&amp;Q45&amp;$F$1,sheet03!$M$2:$M$1191&amp;sheet03!$AF$2:$AF$1191&amp;sheet03!$O$2:$O$1191,0),31)</f>
        <v>0</v>
      </c>
      <c r="Q45" s="58">
        <f ca="1">IF(O45="","",INDIRECT("sheet03!af"&amp;SMALL(sheet03!BJ:BJ,ROW(V13))))</f>
        <v>13</v>
      </c>
      <c r="R45" s="59" t="str">
        <f t="array" aca="1" ref="R45" ca="1">INDEX(sheet03!$A$2:$BB$1191,MATCH(P$27&amp;Q45&amp;$F$1,sheet03!$M$2:$M$1191&amp;sheet03!$AF$2:$AF$1191&amp;sheet03!$O$2:$O$1191,0),28)</f>
        <v>出雲大東</v>
      </c>
      <c r="S45" s="60">
        <f t="array" aca="1" ref="S45" ca="1">INDEX(sheet03!$A$2:$BC$1191,MATCH(P$27&amp;Q45&amp;$F$1,sheet03!$M$2:$M$1191&amp;sheet03!$AF$2:$AF$1191&amp;sheet03!$O$2:$O$1191,0),55)</f>
        <v>1</v>
      </c>
      <c r="T45" s="60">
        <f t="array" aca="1" ref="T45" ca="1">INDEX(sheet03!$A$2:$BB$1191,MATCH(P$27&amp;Q45&amp;$F$1,sheet03!$M$2:$M$1191&amp;sheet03!$AF$2:$AF$1191&amp;sheet03!$O$2:$O$1191,0),40)</f>
        <v>165</v>
      </c>
      <c r="U45" s="60" t="str">
        <f t="array" aca="1" ref="U45" ca="1">INDEX(sheet03!$A$2:$BD$1191,MATCH(P$27&amp;Q45&amp;$F$1,sheet03!$M$2:$M$1191&amp;sheet03!$AF$2:$AF$1191&amp;sheet03!$O$2:$O$1191,0),56)</f>
        <v>右</v>
      </c>
    </row>
    <row r="46" spans="1:21" ht="16.5" customHeight="1" x14ac:dyDescent="0.15">
      <c r="A46" s="102" t="str">
        <f ca="1">IF(ISERROR(SMALL(sheet03!BH:BH,ROW(V14))),"",INDIRECT("sheet03!bh"&amp;SMALL(sheet03!BH:BH,ROW(V14))))</f>
        <v/>
      </c>
      <c r="B46" s="57" t="e">
        <f t="array" aca="1" ref="B46" ca="1">INDEX(sheet03!$A$2:$BB$1191,MATCH(B$27&amp;C46&amp;$F$1,sheet03!$M$2:$M$1191&amp;sheet03!$AF$2:$AF$1191&amp;sheet03!$O$2:$O$1191,0),31)</f>
        <v>#N/A</v>
      </c>
      <c r="C46" s="58" t="str">
        <f ca="1">IF(A46="","",INDIRECT("sheet03!af"&amp;SMALL(sheet03!BH:BH,ROW(V14))))</f>
        <v/>
      </c>
      <c r="D46" s="59" t="e">
        <f t="array" aca="1" ref="D46" ca="1">INDEX(sheet03!$A$2:$BB$1191,MATCH(B$27&amp;C46&amp;$F$1,sheet03!$M$2:$M$1191&amp;sheet03!$AF$2:$AF$1191&amp;sheet03!$O$2:$O$1191,0),28)</f>
        <v>#N/A</v>
      </c>
      <c r="E46" s="60" t="e">
        <f t="array" aca="1" ref="E46" ca="1">INDEX(sheet03!$A$2:$BC$1191,MATCH(B$27&amp;C46&amp;$F$1,sheet03!$M$2:$M$1191&amp;sheet03!$AF$2:$AF$1191&amp;sheet03!$O$2:$O$1191,0),55)</f>
        <v>#N/A</v>
      </c>
      <c r="F46" s="60" t="e">
        <f t="array" aca="1" ref="F46" ca="1">INDEX(sheet03!$A$2:$BB$1191,MATCH(B$27&amp;C46&amp;$F$1,sheet03!$M$2:$M$1191&amp;sheet03!$AF$2:$AF$1191&amp;sheet03!$O$2:$O$1191,0),40)</f>
        <v>#N/A</v>
      </c>
      <c r="G46" s="60" t="e">
        <f t="array" aca="1" ref="G46" ca="1">INDEX(sheet03!$A$2:$BD$1191,MATCH(B$27&amp;C46&amp;$F$1,sheet03!$M$2:$M$1191&amp;sheet03!$AF$2:$AF$1191&amp;sheet03!$O$2:$O$1191,0),56)</f>
        <v>#N/A</v>
      </c>
      <c r="H46" s="102">
        <f ca="1">IF(ISERROR(SMALL(sheet03!BI:BI,ROW(V14))),"",INDIRECT("sheet03!bi"&amp;SMALL(sheet03!BI:BI,ROW(V14))))</f>
        <v>193</v>
      </c>
      <c r="I46" s="57">
        <f t="array" aca="1" ref="I46" ca="1">INDEX(sheet03!$A$2:$BB$1191,MATCH(I$27&amp;J46&amp;$F$1,sheet03!$M$2:$M$1191&amp;sheet03!$AF$2:$AF$1191&amp;sheet03!$O$2:$O$1191,0),31)</f>
        <v>0</v>
      </c>
      <c r="J46" s="58">
        <f ca="1">IF(H46="","",INDIRECT("sheet03!af"&amp;SMALL(sheet03!BI:BI,ROW(V14))))</f>
        <v>14</v>
      </c>
      <c r="K46" s="59" t="str">
        <f t="array" aca="1" ref="K46" ca="1">INDEX(sheet03!$A$2:$BB$1191,MATCH(I$27&amp;J46&amp;$F$1,sheet03!$M$2:$M$1191&amp;sheet03!$AF$2:$AF$1191&amp;sheet03!$O$2:$O$1191,0),28)</f>
        <v>大多羅</v>
      </c>
      <c r="L46" s="60">
        <f t="array" aca="1" ref="L46" ca="1">INDEX(sheet03!$A$2:$BC$1191,MATCH(I$27&amp;J46&amp;$F$1,sheet03!$M$2:$M$1191&amp;sheet03!$AF$2:$AF$1191&amp;sheet03!$O$2:$O$1191,0),55)</f>
        <v>2</v>
      </c>
      <c r="M46" s="60">
        <f t="array" aca="1" ref="M46" ca="1">INDEX(sheet03!$A$2:$BB$1191,MATCH(I$27&amp;J46&amp;$F$1,sheet03!$M$2:$M$1191&amp;sheet03!$AF$2:$AF$1191&amp;sheet03!$O$2:$O$1191,0),40)</f>
        <v>167</v>
      </c>
      <c r="N46" s="60" t="str">
        <f t="array" aca="1" ref="N46" ca="1">INDEX(sheet03!$A$2:$BD$1191,MATCH(I$27&amp;J46&amp;$F$1,sheet03!$M$2:$M$1191&amp;sheet03!$AF$2:$AF$1191&amp;sheet03!$O$2:$O$1191,0),56)</f>
        <v>右</v>
      </c>
      <c r="O46" s="102">
        <f ca="1">IF(ISERROR(SMALL(sheet03!BJ:BJ,ROW(V14))),"",INDIRECT("sheet03!bj"&amp;SMALL(sheet03!BJ:BJ,ROW(V14))))</f>
        <v>123</v>
      </c>
      <c r="P46" s="57">
        <f t="array" aca="1" ref="P46" ca="1">INDEX(sheet03!$A$2:$BB$1191,MATCH(P$27&amp;Q46&amp;$F$1,sheet03!$M$2:$M$1191&amp;sheet03!$AF$2:$AF$1191&amp;sheet03!$O$2:$O$1191,0),31)</f>
        <v>0</v>
      </c>
      <c r="Q46" s="58">
        <f ca="1">IF(O46="","",INDIRECT("sheet03!af"&amp;SMALL(sheet03!BJ:BJ,ROW(V14))))</f>
        <v>14</v>
      </c>
      <c r="R46" s="59" t="str">
        <f t="array" aca="1" ref="R46" ca="1">INDEX(sheet03!$A$2:$BB$1191,MATCH(P$27&amp;Q46&amp;$F$1,sheet03!$M$2:$M$1191&amp;sheet03!$AF$2:$AF$1191&amp;sheet03!$O$2:$O$1191,0),28)</f>
        <v>幡屋</v>
      </c>
      <c r="S46" s="60">
        <f t="array" aca="1" ref="S46" ca="1">INDEX(sheet03!$A$2:$BC$1191,MATCH(P$27&amp;Q46&amp;$F$1,sheet03!$M$2:$M$1191&amp;sheet03!$AF$2:$AF$1191&amp;sheet03!$O$2:$O$1191,0),55)</f>
        <v>1</v>
      </c>
      <c r="T46" s="60">
        <f t="array" aca="1" ref="T46" ca="1">INDEX(sheet03!$A$2:$BB$1191,MATCH(P$27&amp;Q46&amp;$F$1,sheet03!$M$2:$M$1191&amp;sheet03!$AF$2:$AF$1191&amp;sheet03!$O$2:$O$1191,0),40)</f>
        <v>164</v>
      </c>
      <c r="U46" s="60" t="str">
        <f t="array" aca="1" ref="U46" ca="1">INDEX(sheet03!$A$2:$BD$1191,MATCH(P$27&amp;Q46&amp;$F$1,sheet03!$M$2:$M$1191&amp;sheet03!$AF$2:$AF$1191&amp;sheet03!$O$2:$O$1191,0),56)</f>
        <v>右</v>
      </c>
    </row>
    <row r="47" spans="1:21" ht="16.5" customHeight="1" x14ac:dyDescent="0.15">
      <c r="A47" s="102" t="str">
        <f ca="1">IF(ISERROR(SMALL(sheet03!BH:BH,ROW(V15))),"",INDIRECT("sheet03!bh"&amp;SMALL(sheet03!BH:BH,ROW(V15))))</f>
        <v/>
      </c>
      <c r="B47" s="57" t="e">
        <f t="array" aca="1" ref="B47" ca="1">INDEX(sheet03!$A$2:$BB$1191,MATCH(B$27&amp;C47&amp;$F$1,sheet03!$M$2:$M$1191&amp;sheet03!$AF$2:$AF$1191&amp;sheet03!$O$2:$O$1191,0),31)</f>
        <v>#N/A</v>
      </c>
      <c r="C47" s="58" t="str">
        <f ca="1">IF(A47="","",INDIRECT("sheet03!af"&amp;SMALL(sheet03!BH:BH,ROW(V15))))</f>
        <v/>
      </c>
      <c r="D47" s="59" t="e">
        <f t="array" aca="1" ref="D47" ca="1">INDEX(sheet03!$A$2:$BB$1191,MATCH(B$27&amp;C47&amp;$F$1,sheet03!$M$2:$M$1191&amp;sheet03!$AF$2:$AF$1191&amp;sheet03!$O$2:$O$1191,0),28)</f>
        <v>#N/A</v>
      </c>
      <c r="E47" s="60" t="e">
        <f t="array" aca="1" ref="E47" ca="1">INDEX(sheet03!$A$2:$BC$1191,MATCH(B$27&amp;C47&amp;$F$1,sheet03!$M$2:$M$1191&amp;sheet03!$AF$2:$AF$1191&amp;sheet03!$O$2:$O$1191,0),55)</f>
        <v>#N/A</v>
      </c>
      <c r="F47" s="60" t="e">
        <f t="array" aca="1" ref="F47" ca="1">INDEX(sheet03!$A$2:$BB$1191,MATCH(B$27&amp;C47&amp;$F$1,sheet03!$M$2:$M$1191&amp;sheet03!$AF$2:$AF$1191&amp;sheet03!$O$2:$O$1191,0),40)</f>
        <v>#N/A</v>
      </c>
      <c r="G47" s="60" t="e">
        <f t="array" aca="1" ref="G47" ca="1">INDEX(sheet03!$A$2:$BD$1191,MATCH(B$27&amp;C47&amp;$F$1,sheet03!$M$2:$M$1191&amp;sheet03!$AF$2:$AF$1191&amp;sheet03!$O$2:$O$1191,0),56)</f>
        <v>#N/A</v>
      </c>
      <c r="H47" s="102">
        <f ca="1">IF(ISERROR(SMALL(sheet03!BI:BI,ROW(V15))),"",INDIRECT("sheet03!bi"&amp;SMALL(sheet03!BI:BI,ROW(V15))))</f>
        <v>194</v>
      </c>
      <c r="I47" s="57">
        <f t="array" aca="1" ref="I47" ca="1">INDEX(sheet03!$A$2:$BB$1191,MATCH(I$27&amp;J47&amp;$F$1,sheet03!$M$2:$M$1191&amp;sheet03!$AF$2:$AF$1191&amp;sheet03!$O$2:$O$1191,0),31)</f>
        <v>0</v>
      </c>
      <c r="J47" s="58">
        <f ca="1">IF(H47="","",INDIRECT("sheet03!af"&amp;SMALL(sheet03!BI:BI,ROW(V15))))</f>
        <v>15</v>
      </c>
      <c r="K47" s="59" t="str">
        <f t="array" aca="1" ref="K47" ca="1">INDEX(sheet03!$A$2:$BB$1191,MATCH(I$27&amp;J47&amp;$F$1,sheet03!$M$2:$M$1191&amp;sheet03!$AF$2:$AF$1191&amp;sheet03!$O$2:$O$1191,0),28)</f>
        <v>東岡山</v>
      </c>
      <c r="L47" s="60">
        <f t="array" aca="1" ref="L47" ca="1">INDEX(sheet03!$A$2:$BC$1191,MATCH(I$27&amp;J47&amp;$F$1,sheet03!$M$2:$M$1191&amp;sheet03!$AF$2:$AF$1191&amp;sheet03!$O$2:$O$1191,0),55)</f>
        <v>1</v>
      </c>
      <c r="M47" s="60">
        <f t="array" aca="1" ref="M47" ca="1">INDEX(sheet03!$A$2:$BB$1191,MATCH(I$27&amp;J47&amp;$F$1,sheet03!$M$2:$M$1191&amp;sheet03!$AF$2:$AF$1191&amp;sheet03!$O$2:$O$1191,0),40)</f>
        <v>162</v>
      </c>
      <c r="N47" s="60" t="str">
        <f t="array" aca="1" ref="N47" ca="1">INDEX(sheet03!$A$2:$BD$1191,MATCH(I$27&amp;J47&amp;$F$1,sheet03!$M$2:$M$1191&amp;sheet03!$AF$2:$AF$1191&amp;sheet03!$O$2:$O$1191,0),56)</f>
        <v>右</v>
      </c>
      <c r="O47" s="102">
        <f ca="1">IF(ISERROR(SMALL(sheet03!BJ:BJ,ROW(V15))),"",INDIRECT("sheet03!bj"&amp;SMALL(sheet03!BJ:BJ,ROW(V15))))</f>
        <v>124</v>
      </c>
      <c r="P47" s="57">
        <f t="array" aca="1" ref="P47" ca="1">INDEX(sheet03!$A$2:$BB$1191,MATCH(P$27&amp;Q47&amp;$F$1,sheet03!$M$2:$M$1191&amp;sheet03!$AF$2:$AF$1191&amp;sheet03!$O$2:$O$1191,0),31)</f>
        <v>0</v>
      </c>
      <c r="Q47" s="58">
        <f ca="1">IF(O47="","",INDIRECT("sheet03!af"&amp;SMALL(sheet03!BJ:BJ,ROW(V15))))</f>
        <v>15</v>
      </c>
      <c r="R47" s="59" t="str">
        <f t="array" aca="1" ref="R47" ca="1">INDEX(sheet03!$A$2:$BB$1191,MATCH(P$27&amp;Q47&amp;$F$1,sheet03!$M$2:$M$1191&amp;sheet03!$AF$2:$AF$1191&amp;sheet03!$O$2:$O$1191,0),28)</f>
        <v>加茂中</v>
      </c>
      <c r="S47" s="60">
        <f t="array" aca="1" ref="S47" ca="1">INDEX(sheet03!$A$2:$BC$1191,MATCH(P$27&amp;Q47&amp;$F$1,sheet03!$M$2:$M$1191&amp;sheet03!$AF$2:$AF$1191&amp;sheet03!$O$2:$O$1191,0),55)</f>
        <v>1</v>
      </c>
      <c r="T47" s="60">
        <f t="array" aca="1" ref="T47" ca="1">INDEX(sheet03!$A$2:$BB$1191,MATCH(P$27&amp;Q47&amp;$F$1,sheet03!$M$2:$M$1191&amp;sheet03!$AF$2:$AF$1191&amp;sheet03!$O$2:$O$1191,0),40)</f>
        <v>166</v>
      </c>
      <c r="U47" s="60" t="str">
        <f t="array" aca="1" ref="U47" ca="1">INDEX(sheet03!$A$2:$BD$1191,MATCH(P$27&amp;Q47&amp;$F$1,sheet03!$M$2:$M$1191&amp;sheet03!$AF$2:$AF$1191&amp;sheet03!$O$2:$O$1191,0),56)</f>
        <v>右</v>
      </c>
    </row>
    <row r="48" spans="1:21" ht="16.5" customHeight="1" x14ac:dyDescent="0.15">
      <c r="A48" s="102" t="str">
        <f ca="1">IF(ISERROR(SMALL(sheet03!BH:BH,ROW(V16))),"",INDIRECT("sheet03!bh"&amp;SMALL(sheet03!BH:BH,ROW(V16))))</f>
        <v/>
      </c>
      <c r="B48" s="66" t="e">
        <f t="array" aca="1" ref="B48" ca="1">INDEX(sheet03!$A$2:$BB$1191,MATCH(B$27&amp;C48&amp;$F$1,sheet03!$M$2:$M$1191&amp;sheet03!$AF$2:$AF$1191&amp;sheet03!$O$2:$O$1191,0),31)</f>
        <v>#N/A</v>
      </c>
      <c r="C48" s="63" t="str">
        <f ca="1">IF(A48="","",INDIRECT("sheet03!af"&amp;SMALL(sheet03!BH:BH,ROW(V16))))</f>
        <v/>
      </c>
      <c r="D48" s="64" t="e">
        <f t="array" aca="1" ref="D48" ca="1">INDEX(sheet03!$A$2:$BB$1191,MATCH(B$27&amp;C48&amp;$F$1,sheet03!$M$2:$M$1191&amp;sheet03!$AF$2:$AF$1191&amp;sheet03!$O$2:$O$1191,0),28)</f>
        <v>#N/A</v>
      </c>
      <c r="E48" s="65" t="e">
        <f t="array" aca="1" ref="E48" ca="1">INDEX(sheet03!$A$2:$BC$1191,MATCH(B$27&amp;C48&amp;$F$1,sheet03!$M$2:$M$1191&amp;sheet03!$AF$2:$AF$1191&amp;sheet03!$O$2:$O$1191,0),55)</f>
        <v>#N/A</v>
      </c>
      <c r="F48" s="65" t="e">
        <f t="array" aca="1" ref="F48" ca="1">INDEX(sheet03!$A$2:$BB$1191,MATCH(B$27&amp;C48&amp;$F$1,sheet03!$M$2:$M$1191&amp;sheet03!$AF$2:$AF$1191&amp;sheet03!$O$2:$O$1191,0),40)</f>
        <v>#N/A</v>
      </c>
      <c r="G48" s="65" t="e">
        <f t="array" aca="1" ref="G48" ca="1">INDEX(sheet03!$A$2:$BD$1191,MATCH(B$27&amp;C48&amp;$F$1,sheet03!$M$2:$M$1191&amp;sheet03!$AF$2:$AF$1191&amp;sheet03!$O$2:$O$1191,0),56)</f>
        <v>#N/A</v>
      </c>
      <c r="H48" s="102">
        <f ca="1">IF(ISERROR(SMALL(sheet03!BI:BI,ROW(V16))),"",INDIRECT("sheet03!bi"&amp;SMALL(sheet03!BI:BI,ROW(V16))))</f>
        <v>195</v>
      </c>
      <c r="I48" s="66">
        <f t="array" aca="1" ref="I48" ca="1">INDEX(sheet03!$A$2:$BB$1191,MATCH(I$27&amp;J48&amp;$F$1,sheet03!$M$2:$M$1191&amp;sheet03!$AF$2:$AF$1191&amp;sheet03!$O$2:$O$1191,0),31)</f>
        <v>0</v>
      </c>
      <c r="J48" s="63">
        <f ca="1">IF(H48="","",INDIRECT("sheet03!af"&amp;SMALL(sheet03!BI:BI,ROW(V16))))</f>
        <v>16</v>
      </c>
      <c r="K48" s="64" t="str">
        <f t="array" aca="1" ref="K48" ca="1">INDEX(sheet03!$A$2:$BB$1191,MATCH(I$27&amp;J48&amp;$F$1,sheet03!$M$2:$M$1191&amp;sheet03!$AF$2:$AF$1191&amp;sheet03!$O$2:$O$1191,0),28)</f>
        <v>高島</v>
      </c>
      <c r="L48" s="65">
        <f t="array" aca="1" ref="L48" ca="1">INDEX(sheet03!$A$2:$BC$1191,MATCH(I$27&amp;J48&amp;$F$1,sheet03!$M$2:$M$1191&amp;sheet03!$AF$2:$AF$1191&amp;sheet03!$O$2:$O$1191,0),55)</f>
        <v>1</v>
      </c>
      <c r="M48" s="65">
        <f t="array" aca="1" ref="M48" ca="1">INDEX(sheet03!$A$2:$BB$1191,MATCH(I$27&amp;J48&amp;$F$1,sheet03!$M$2:$M$1191&amp;sheet03!$AF$2:$AF$1191&amp;sheet03!$O$2:$O$1191,0),40)</f>
        <v>178</v>
      </c>
      <c r="N48" s="65" t="str">
        <f t="array" aca="1" ref="N48" ca="1">INDEX(sheet03!$A$2:$BD$1191,MATCH(I$27&amp;J48&amp;$F$1,sheet03!$M$2:$M$1191&amp;sheet03!$AF$2:$AF$1191&amp;sheet03!$O$2:$O$1191,0),56)</f>
        <v>右</v>
      </c>
      <c r="O48" s="102">
        <f ca="1">IF(ISERROR(SMALL(sheet03!BJ:BJ,ROW(V16))),"",INDIRECT("sheet03!bj"&amp;SMALL(sheet03!BJ:BJ,ROW(V16))))</f>
        <v>0</v>
      </c>
      <c r="P48" s="66" t="e">
        <f t="array" aca="1" ref="P48" ca="1">INDEX(sheet03!$A$2:$BB$1191,MATCH(P$27&amp;Q48&amp;$F$1,sheet03!$M$2:$M$1191&amp;sheet03!$AF$2:$AF$1191&amp;sheet03!$O$2:$O$1191,0),31)</f>
        <v>#N/A</v>
      </c>
      <c r="Q48" s="63">
        <f ca="1">IF(O48="","",INDIRECT("sheet03!af"&amp;SMALL(sheet03!BJ:BJ,ROW(V16))))</f>
        <v>0</v>
      </c>
      <c r="R48" s="64" t="e">
        <f t="array" aca="1" ref="R48" ca="1">INDEX(sheet03!$A$2:$BB$1191,MATCH(P$27&amp;Q48&amp;$F$1,sheet03!$M$2:$M$1191&amp;sheet03!$AF$2:$AF$1191&amp;sheet03!$O$2:$O$1191,0),28)</f>
        <v>#N/A</v>
      </c>
      <c r="S48" s="65" t="e">
        <f t="array" aca="1" ref="S48" ca="1">INDEX(sheet03!$A$2:$BC$1191,MATCH(P$27&amp;Q48&amp;$F$1,sheet03!$M$2:$M$1191&amp;sheet03!$AF$2:$AF$1191&amp;sheet03!$O$2:$O$1191,0),55)</f>
        <v>#N/A</v>
      </c>
      <c r="T48" s="65" t="e">
        <f t="array" aca="1" ref="T48" ca="1">INDEX(sheet03!$A$2:$BB$1191,MATCH(P$27&amp;Q48&amp;$F$1,sheet03!$M$2:$M$1191&amp;sheet03!$AF$2:$AF$1191&amp;sheet03!$O$2:$O$1191,0),40)</f>
        <v>#N/A</v>
      </c>
      <c r="U48" s="65" t="e">
        <f t="array" aca="1" ref="U48" ca="1">INDEX(sheet03!$A$2:$BD$1191,MATCH(P$27&amp;Q48&amp;$F$1,sheet03!$M$2:$M$1191&amp;sheet03!$AF$2:$AF$1191&amp;sheet03!$O$2:$O$1191,0),56)</f>
        <v>#N/A</v>
      </c>
    </row>
    <row r="49" spans="1:23" ht="16.5" customHeight="1" x14ac:dyDescent="0.15">
      <c r="B49" s="46"/>
      <c r="C49" s="125"/>
      <c r="D49" s="70">
        <f t="array" ref="D49">INDEX(sheet01!$A$2:$Z$61,MATCH(B27&amp;$F$1,sheet01!$M$2:$M$61&amp;sheet01!$O$2:$O$61,0),24)</f>
        <v>0</v>
      </c>
      <c r="E49" s="47"/>
      <c r="F49" s="47"/>
      <c r="G49" s="48"/>
      <c r="H49" s="104"/>
      <c r="I49" s="46"/>
      <c r="J49" s="125"/>
      <c r="K49" s="70">
        <f t="array" ref="K49">INDEX(sheet01!$A$2:$Z$61,MATCH(I27&amp;$F$1,sheet01!$M$2:$M$61&amp;sheet01!$O$2:$O$61,0),24)</f>
        <v>0</v>
      </c>
      <c r="L49" s="47"/>
      <c r="M49" s="47"/>
      <c r="N49" s="48"/>
      <c r="O49" s="104"/>
      <c r="P49" s="46"/>
      <c r="Q49" s="125"/>
      <c r="R49" s="70" t="str">
        <f t="array" ref="R49">INDEX(sheet01!$A$2:$Z$61,MATCH(P27&amp;$F$1,sheet01!$M$2:$M$61&amp;sheet01!$O$2:$O$61,0),24)</f>
        <v>口羽</v>
      </c>
      <c r="S49" s="47"/>
      <c r="T49" s="47"/>
      <c r="U49" s="48"/>
    </row>
    <row r="50" spans="1:23" ht="18.75" customHeight="1" x14ac:dyDescent="0.15">
      <c r="B50" s="124" t="s">
        <v>14</v>
      </c>
      <c r="C50" s="11"/>
      <c r="D50" s="11"/>
      <c r="E50" s="123" t="s">
        <v>4203</v>
      </c>
      <c r="F50" s="12"/>
      <c r="G50" s="126" t="str">
        <f>MID(E50,2,1)</f>
        <v>1</v>
      </c>
      <c r="H50" s="104"/>
      <c r="I50" s="124" t="s">
        <v>15</v>
      </c>
      <c r="J50" s="14"/>
      <c r="K50" s="14"/>
      <c r="L50" s="123" t="s">
        <v>4203</v>
      </c>
      <c r="M50" s="12"/>
      <c r="N50" s="126" t="str">
        <f>MID(L50,2,1)</f>
        <v>1</v>
      </c>
      <c r="O50" s="104"/>
      <c r="P50" s="14" t="s">
        <v>21</v>
      </c>
      <c r="Q50" s="14"/>
      <c r="R50" s="14"/>
      <c r="S50" s="14"/>
      <c r="T50" s="12"/>
      <c r="U50" s="13"/>
    </row>
    <row r="51" spans="1:23" ht="16.5" customHeight="1" x14ac:dyDescent="0.2">
      <c r="B51" s="91" t="str">
        <f t="array" ref="B51">INDEX(sheet01!$K$2:$Z$61,MATCH($G$50&amp;B50&amp;$F$1,sheet01!$Q$2:$Q$61&amp;sheet01!$P$2:$P$61&amp;sheet01!$O$2:$O$61,0),3)</f>
        <v>姫新北線</v>
      </c>
      <c r="C51" s="68"/>
      <c r="D51" s="69"/>
      <c r="E51" s="70"/>
      <c r="F51" s="70"/>
      <c r="G51" s="71"/>
      <c r="H51" s="104"/>
      <c r="I51" s="1" t="str">
        <f t="array" ref="I51">INDEX(sheet01!$K$2:$Z$61,MATCH($N50&amp;I50&amp;$F$1,sheet01!$Q$2:$Q$61&amp;sheet01!$P$2:$P$61&amp;sheet01!$O$2:$O$61,0),3)</f>
        <v>山口線１</v>
      </c>
      <c r="J51" s="68"/>
      <c r="K51" s="69"/>
      <c r="L51" s="70"/>
      <c r="M51" s="70"/>
      <c r="N51" s="71"/>
      <c r="O51" s="104"/>
      <c r="P51" s="152" t="s">
        <v>4178</v>
      </c>
      <c r="Q51" s="153"/>
      <c r="R51" s="148"/>
      <c r="S51" s="149"/>
      <c r="T51" s="150"/>
      <c r="U51" s="151"/>
    </row>
    <row r="52" spans="1:23" ht="16.5" customHeight="1" x14ac:dyDescent="0.15">
      <c r="B52" s="72" t="s">
        <v>6</v>
      </c>
      <c r="C52" s="92"/>
      <c r="D52" s="128" t="str">
        <f t="array" ref="D52">INDEX(sheet03!$A$2:$BB$1191,MATCH(B$51&amp;"101"&amp;$F$1,sheet03!$M$2:$M$1191&amp;sheet03!$AF$2:$AF$1191&amp;sheet03!$O$2:$O$1191,0),28)</f>
        <v>東津山</v>
      </c>
      <c r="E52" s="75" t="s">
        <v>1</v>
      </c>
      <c r="F52" s="137" t="str">
        <f t="array" ref="F52">INDEX(sheet01!$A$2:$Z$61,MATCH(B$51&amp;$F$1,sheet01!$M$2:$M$61&amp;sheet01!$O$2:$O$61,0),18)</f>
        <v>白/白</v>
      </c>
      <c r="G52" s="77"/>
      <c r="H52" s="104"/>
      <c r="I52" s="99" t="s">
        <v>6</v>
      </c>
      <c r="J52" s="92"/>
      <c r="K52" s="128" t="str">
        <f t="array" ref="K52">INDEX(sheet03!$A$2:$BB$1191,MATCH(I$51&amp;"101"&amp;$F$1,sheet03!$M$2:$M$1191&amp;sheet03!$AF$2:$AF$1191&amp;sheet03!$O$2:$O$1191,0),28)</f>
        <v>名草</v>
      </c>
      <c r="L52" s="75" t="s">
        <v>1</v>
      </c>
      <c r="M52" s="137" t="str">
        <f t="array" ref="M52">INDEX(sheet01!$A$2:$Z$61,MATCH(I$51&amp;$F$1,sheet01!$M$2:$M$61&amp;sheet01!$O$2:$O$61,0),18)</f>
        <v>黄/黄</v>
      </c>
      <c r="N52" s="77"/>
      <c r="O52" s="104"/>
      <c r="P52" s="154">
        <v>1</v>
      </c>
      <c r="Q52" s="142" t="str">
        <f t="array" ref="Q52">INDEX(sheet01!$K$2:$Z$61,MATCH($G$1&amp;B1&amp;$F$1,sheet01!$Q$2:$Q$61&amp;sheet01!$P$2:$P$61&amp;sheet01!$O$2:$O$61,0),4)</f>
        <v>若桜</v>
      </c>
      <c r="R52" s="113"/>
      <c r="S52" s="75" t="s">
        <v>20</v>
      </c>
      <c r="T52" s="140" t="str">
        <f t="array" ref="T52">INDEX(sheet01!$A$2:$Z$61,MATCH(B$2&amp;$F$1,sheet01!$M$2:$M$61&amp;sheet01!$O$2:$O$61,0),22)</f>
        <v>紫/黒</v>
      </c>
      <c r="U52" s="117"/>
    </row>
    <row r="53" spans="1:23" ht="16.5" customHeight="1" x14ac:dyDescent="0.15">
      <c r="B53" s="78" t="s">
        <v>7</v>
      </c>
      <c r="C53" s="79"/>
      <c r="D53" s="129" t="str">
        <f t="array" ref="D53">INDEX(sheet03!$A$2:$BB$1191,MATCH(B51&amp;"102"&amp;$F$1,sheet03!$M$2:$M$1191&amp;sheet03!$AF$2:$AF$1191&amp;sheet03!$O$2:$O$1191,0),28)</f>
        <v>美作大崎</v>
      </c>
      <c r="E53" s="81" t="s">
        <v>2</v>
      </c>
      <c r="F53" s="138" t="str">
        <f t="array" ref="F53">INDEX(sheet01!$A$2:$Z$61,MATCH(B$51&amp;$F$1,sheet01!$M$2:$M$61&amp;sheet01!$O$2:$O$61,0),20)</f>
        <v>赤/赤</v>
      </c>
      <c r="G53" s="82"/>
      <c r="H53" s="104"/>
      <c r="I53" s="78" t="s">
        <v>7</v>
      </c>
      <c r="J53" s="79"/>
      <c r="K53" s="129" t="str">
        <f t="array" ref="K53">INDEX(sheet03!$A$2:$BB$1191,MATCH(I51&amp;"102"&amp;$F$1,sheet03!$M$2:$M$1191&amp;sheet03!$AF$2:$AF$1191&amp;sheet03!$O$2:$O$1191,0),28)</f>
        <v>鍋倉</v>
      </c>
      <c r="L53" s="81" t="s">
        <v>2</v>
      </c>
      <c r="M53" s="138" t="str">
        <f t="array" ref="M53">INDEX(sheet01!$A$2:$Z$61,MATCH(I$51&amp;$F$1,sheet01!$M$2:$M$61&amp;sheet01!$O$2:$O$61,0),20)</f>
        <v>紫/黒</v>
      </c>
      <c r="N53" s="82"/>
      <c r="O53" s="104"/>
      <c r="P53" s="156"/>
      <c r="Q53" s="143"/>
      <c r="R53" s="115"/>
      <c r="S53" s="86" t="s">
        <v>51</v>
      </c>
      <c r="T53" s="141" t="str">
        <f t="array" ref="T53">INDEX(sheet01!$A$2:$Z$61,MATCH(B$2&amp;$F$1,sheet01!$M$2:$M$61&amp;sheet01!$O$2:$O$61,0),23)</f>
        <v>紫/黒</v>
      </c>
      <c r="U53" s="118"/>
    </row>
    <row r="54" spans="1:23" ht="16.5" customHeight="1" x14ac:dyDescent="0.15">
      <c r="B54" s="78" t="s">
        <v>8</v>
      </c>
      <c r="C54" s="79"/>
      <c r="D54" s="129" t="str">
        <f t="array" ref="D54">INDEX(sheet03!$A$2:$BB$1191,MATCH(B51&amp;"103"&amp;$F$1,sheet03!$M$2:$M$1191&amp;sheet03!$AF$2:$AF$1191&amp;sheet03!$O$2:$O$1191,0),28)</f>
        <v>西勝間田</v>
      </c>
      <c r="E54" s="81" t="s">
        <v>3</v>
      </c>
      <c r="F54" s="138" t="str">
        <f t="array" ref="F54">INDEX(sheet01!$A$2:$Z$61,MATCH(B$51&amp;$F$1,sheet01!$M$2:$M$61&amp;sheet01!$O$2:$O$61,0),19)</f>
        <v>水/紺</v>
      </c>
      <c r="G54" s="82"/>
      <c r="H54" s="104"/>
      <c r="I54" s="78" t="s">
        <v>8</v>
      </c>
      <c r="J54" s="79"/>
      <c r="K54" s="129" t="str">
        <f t="array" ref="K54">INDEX(sheet03!$A$2:$BB$1191,MATCH(I51&amp;"103"&amp;$F$1,sheet03!$M$2:$M$1191&amp;sheet03!$AF$2:$AF$1191&amp;sheet03!$O$2:$O$1191,0),28)</f>
        <v>徳佐</v>
      </c>
      <c r="L54" s="81" t="s">
        <v>3</v>
      </c>
      <c r="M54" s="138" t="str">
        <f t="array" ref="M54">INDEX(sheet01!$A$2:$Z$61,MATCH(I$51&amp;$F$1,sheet01!$M$2:$M$61&amp;sheet01!$O$2:$O$61,0),19)</f>
        <v>青/黒</v>
      </c>
      <c r="N54" s="82"/>
      <c r="O54" s="104"/>
      <c r="P54" s="154">
        <v>2</v>
      </c>
      <c r="Q54" s="142" t="str">
        <f t="array" ref="Q54">INDEX(sheet01!$K$2:$Z$61,MATCH($N$1&amp;I1&amp;$F$1,sheet01!$Q$2:$Q$61&amp;sheet01!$P$2:$P$61&amp;sheet01!$O$2:$O$61,0),4)</f>
        <v>可部</v>
      </c>
      <c r="R54" s="113"/>
      <c r="S54" s="75" t="s">
        <v>20</v>
      </c>
      <c r="T54" s="137" t="str">
        <f t="array" ref="T54">INDEX(sheet01!$A$2:$Z$61,MATCH(I$2&amp;$F$1,sheet01!$M$2:$M$61&amp;sheet01!$O$2:$O$61,0),22)</f>
        <v>赤/黒</v>
      </c>
      <c r="U54" s="114"/>
    </row>
    <row r="55" spans="1:23" ht="16.5" customHeight="1" x14ac:dyDescent="0.15">
      <c r="B55" s="83" t="s">
        <v>9</v>
      </c>
      <c r="C55" s="84"/>
      <c r="D55" s="130" t="str">
        <f t="array" ref="D55">INDEX(sheet03!$A$2:$BB$1191,MATCH(B51&amp;"104"&amp;$F$1,sheet03!$M$2:$M$1191&amp;sheet03!$AF$2:$AF$1191&amp;sheet03!$O$2:$O$1191,0),28)</f>
        <v>勝間田</v>
      </c>
      <c r="E55" s="86" t="s">
        <v>4</v>
      </c>
      <c r="F55" s="139" t="str">
        <f t="array" ref="F55">INDEX(sheet01!$A$2:$Z$61,MATCH(B$51&amp;$F$1,sheet01!$M$2:$M$61&amp;sheet01!$O$2:$O$61,0),21)</f>
        <v>黄/黒</v>
      </c>
      <c r="G55" s="95"/>
      <c r="H55" s="104"/>
      <c r="I55" s="83" t="s">
        <v>9</v>
      </c>
      <c r="J55" s="84"/>
      <c r="K55" s="130" t="str">
        <f t="array" ref="K55">INDEX(sheet03!$A$2:$BB$1191,MATCH(I51&amp;"104"&amp;$F$1,sheet03!$M$2:$M$1191&amp;sheet03!$AF$2:$AF$1191&amp;sheet03!$O$2:$O$1191,0),28)</f>
        <v>鍋倉</v>
      </c>
      <c r="L55" s="86" t="s">
        <v>4</v>
      </c>
      <c r="M55" s="139" t="str">
        <f t="array" ref="M55">INDEX(sheet01!$A$2:$Z$61,MATCH(I$51&amp;$F$1,sheet01!$M$2:$M$61&amp;sheet01!$O$2:$O$61,0),21)</f>
        <v>灰/黒</v>
      </c>
      <c r="N55" s="87"/>
      <c r="O55" s="104"/>
      <c r="P55" s="155"/>
      <c r="Q55" s="143"/>
      <c r="R55" s="115"/>
      <c r="S55" s="86" t="s">
        <v>51</v>
      </c>
      <c r="T55" s="139" t="str">
        <f t="array" ref="T55">INDEX(sheet01!$A$2:$Z$61,MATCH(I$2&amp;$F$1,sheet01!$M$2:$M$61&amp;sheet01!$O$2:$O$61,0),23)</f>
        <v>紫/黒</v>
      </c>
      <c r="U55" s="116"/>
    </row>
    <row r="56" spans="1:23" ht="16.5" customHeight="1" x14ac:dyDescent="0.15">
      <c r="B56" s="88" t="s">
        <v>10</v>
      </c>
      <c r="C56" s="89" t="s">
        <v>5</v>
      </c>
      <c r="D56" s="90" t="s">
        <v>11</v>
      </c>
      <c r="E56" s="90" t="s">
        <v>12</v>
      </c>
      <c r="F56" s="90" t="s">
        <v>1437</v>
      </c>
      <c r="G56" s="90" t="s">
        <v>1438</v>
      </c>
      <c r="H56" s="104"/>
      <c r="I56" s="88" t="s">
        <v>10</v>
      </c>
      <c r="J56" s="89" t="s">
        <v>5</v>
      </c>
      <c r="K56" s="90" t="s">
        <v>11</v>
      </c>
      <c r="L56" s="90" t="s">
        <v>12</v>
      </c>
      <c r="M56" s="90" t="s">
        <v>1437</v>
      </c>
      <c r="N56" s="90" t="s">
        <v>1438</v>
      </c>
      <c r="O56" s="104"/>
      <c r="P56" s="154">
        <v>3</v>
      </c>
      <c r="Q56" s="142" t="str">
        <f t="array" ref="Q56">INDEX(sheet01!$K$2:$Z$61,MATCH($U$1&amp;P1&amp;$F$1,sheet01!$Q$2:$Q$61&amp;sheet01!$P$2:$P$61&amp;sheet01!$O$2:$O$61,0),4)</f>
        <v>芸備２</v>
      </c>
      <c r="R56" s="113"/>
      <c r="S56" s="75" t="s">
        <v>20</v>
      </c>
      <c r="T56" s="137" t="str">
        <f t="array" ref="T56">INDEX(sheet01!$A$2:$Z$61,MATCH(P$2&amp;$F$1,sheet01!$M$2:$M$61&amp;sheet01!$O$2:$O$61,0),22)</f>
        <v>黒/黒</v>
      </c>
      <c r="U56" s="114"/>
    </row>
    <row r="57" spans="1:23" ht="16.5" customHeight="1" x14ac:dyDescent="0.15">
      <c r="A57" s="102">
        <f ca="1">IF(ISERROR(SMALL(sheet03!BK:BK,ROW(V1))),"",INDIRECT("sheet03!bk"&amp;SMALL(sheet03!BK:BK,ROW(V1))))</f>
        <v>145</v>
      </c>
      <c r="B57" s="121">
        <f t="array" aca="1" ref="B57" ca="1">INDEX(sheet03!$A$2:$BB$1191,MATCH(B$51&amp;C57&amp;$F$1,sheet03!$M$2:$M$1191&amp;sheet03!$AF$2:$AF$1191&amp;sheet03!$O$2:$O$1191,0),31)</f>
        <v>0</v>
      </c>
      <c r="C57" s="53">
        <f ca="1">IF(A57="","",INDIRECT("sheet03!af"&amp;SMALL(sheet03!BK:BK,ROW(V1))))</f>
        <v>1</v>
      </c>
      <c r="D57" s="54" t="str">
        <f t="array" aca="1" ref="D57" ca="1">INDEX(sheet03!$A$2:$BB$1191,MATCH(B$51&amp;C57&amp;$F$1,sheet03!$M$2:$M$1191&amp;sheet03!$AF$2:$AF$1191&amp;sheet03!$O$2:$O$1191,0),28)</f>
        <v>岩山</v>
      </c>
      <c r="E57" s="55">
        <f t="array" aca="1" ref="E57" ca="1">INDEX(sheet03!$A$2:$BC$1191,MATCH(B$51&amp;C57&amp;$F$1,sheet03!$M$2:$M$1191&amp;sheet03!$AF$2:$AF$1191&amp;sheet03!$O$2:$O$1191,0),55)</f>
        <v>2</v>
      </c>
      <c r="F57" s="56">
        <f t="array" aca="1" ref="F57" ca="1">INDEX(sheet03!$A$2:$BB$1191,MATCH(B$51&amp;C57&amp;$F$1,sheet03!$M$2:$M$1191&amp;sheet03!$AF$2:$AF$1191&amp;sheet03!$O$2:$O$1191,0),40)</f>
        <v>173</v>
      </c>
      <c r="G57" s="55" t="str">
        <f t="array" aca="1" ref="G57" ca="1">INDEX(sheet03!$A$2:$BD$1191,MATCH(B$51&amp;C57&amp;$F$1,sheet03!$M$2:$M$1191&amp;sheet03!$AF$2:$AF$1191&amp;sheet03!$O$2:$O$1191,0),56)</f>
        <v>右</v>
      </c>
      <c r="H57" s="102">
        <f ca="1">IF(ISERROR(SMALL(sheet03!BL:BL,ROW(V1))),"",INDIRECT("sheet03!bl"&amp;SMALL(sheet03!BL:BL,ROW(V1))))</f>
        <v>2</v>
      </c>
      <c r="I57" s="121">
        <f t="array" aca="1" ref="I57" ca="1">INDEX(sheet03!$A$2:$BB$1191,MATCH(I$51&amp;J57&amp;$F$1,sheet03!$M$2:$M$1191&amp;sheet03!$AF$2:$AF$1191&amp;sheet03!$O$2:$O$1191,0),31)</f>
        <v>0</v>
      </c>
      <c r="J57" s="53">
        <f ca="1">IF(H57="","",INDIRECT("sheet03!af"&amp;SMALL(sheet03!BL:BL,ROW(V1))))</f>
        <v>1</v>
      </c>
      <c r="K57" s="54" t="str">
        <f t="array" aca="1" ref="K57" ca="1">INDEX(sheet03!$A$2:$BB$1191,MATCH(I$51&amp;J57&amp;$F$1,sheet03!$M$2:$M$1191&amp;sheet03!$AF$2:$AF$1191&amp;sheet03!$O$2:$O$1191,0),28)</f>
        <v>周防下郷</v>
      </c>
      <c r="L57" s="55">
        <f t="array" aca="1" ref="L57" ca="1">INDEX(sheet03!$A$2:$BC$1191,MATCH(I$51&amp;J57&amp;$F$1,sheet03!$M$2:$M$1191&amp;sheet03!$AF$2:$AF$1191&amp;sheet03!$O$2:$O$1191,0),55)</f>
        <v>2</v>
      </c>
      <c r="M57" s="56">
        <f t="array" aca="1" ref="M57" ca="1">INDEX(sheet03!$A$2:$BB$1191,MATCH(I$51&amp;J57&amp;$F$1,sheet03!$M$2:$M$1191&amp;sheet03!$AF$2:$AF$1191&amp;sheet03!$O$2:$O$1191,0),40)</f>
        <v>166.5</v>
      </c>
      <c r="N57" s="55" t="str">
        <f t="array" aca="1" ref="N57" ca="1">INDEX(sheet03!$A$2:$BD$1191,MATCH(I$51&amp;J57&amp;$F$1,sheet03!$M$2:$M$1191&amp;sheet03!$AF$2:$AF$1191&amp;sheet03!$O$2:$O$1191,0),56)</f>
        <v>右</v>
      </c>
      <c r="O57" s="104"/>
      <c r="P57" s="155"/>
      <c r="Q57" s="143"/>
      <c r="R57" s="115"/>
      <c r="S57" s="86" t="s">
        <v>51</v>
      </c>
      <c r="T57" s="139" t="str">
        <f t="array" ref="T57">INDEX(sheet01!$A$2:$Z$61,MATCH(P$2&amp;$F$1,sheet01!$M$2:$M$61&amp;sheet01!$O$2:$O$61,0),23)</f>
        <v>紫/黒</v>
      </c>
      <c r="U57" s="116"/>
    </row>
    <row r="58" spans="1:23" ht="16.5" customHeight="1" x14ac:dyDescent="0.15">
      <c r="A58" s="102">
        <f ca="1">IF(ISERROR(SMALL(sheet03!BK:BK,ROW(V2))),"",INDIRECT("sheet03!bk"&amp;SMALL(sheet03!BK:BK,ROW(V2))))</f>
        <v>146</v>
      </c>
      <c r="B58" s="57">
        <f t="array" aca="1" ref="B58" ca="1">INDEX(sheet03!$A$2:$BB$1191,MATCH(B$51&amp;C58&amp;$F$1,sheet03!$M$2:$M$1191&amp;sheet03!$AF$2:$AF$1191&amp;sheet03!$O$2:$O$1191,0),31)</f>
        <v>0</v>
      </c>
      <c r="C58" s="58">
        <f ca="1">IF(A58="","",INDIRECT("sheet03!af"&amp;SMALL(sheet03!BK:BK,ROW(V2))))</f>
        <v>2</v>
      </c>
      <c r="D58" s="59" t="str">
        <f t="array" aca="1" ref="D58" ca="1">INDEX(sheet03!$A$2:$BB$1191,MATCH(B$51&amp;C58&amp;$F$1,sheet03!$M$2:$M$1191&amp;sheet03!$AF$2:$AF$1191&amp;sheet03!$O$2:$O$1191,0),28)</f>
        <v>丹治部</v>
      </c>
      <c r="E58" s="60">
        <f t="array" aca="1" ref="E58" ca="1">INDEX(sheet03!$A$2:$BC$1191,MATCH(B$51&amp;C58&amp;$F$1,sheet03!$M$2:$M$1191&amp;sheet03!$AF$2:$AF$1191&amp;sheet03!$O$2:$O$1191,0),55)</f>
        <v>2</v>
      </c>
      <c r="F58" s="60">
        <f t="array" aca="1" ref="F58" ca="1">INDEX(sheet03!$A$2:$BB$1191,MATCH(B$51&amp;C58&amp;$F$1,sheet03!$M$2:$M$1191&amp;sheet03!$AF$2:$AF$1191&amp;sheet03!$O$2:$O$1191,0),40)</f>
        <v>164</v>
      </c>
      <c r="G58" s="60" t="str">
        <f t="array" aca="1" ref="G58" ca="1">INDEX(sheet03!$A$2:$BD$1191,MATCH(B$51&amp;C58&amp;$F$1,sheet03!$M$2:$M$1191&amp;sheet03!$AF$2:$AF$1191&amp;sheet03!$O$2:$O$1191,0),56)</f>
        <v>右</v>
      </c>
      <c r="H58" s="102">
        <f ca="1">IF(ISERROR(SMALL(sheet03!BL:BL,ROW(V2))),"",INDIRECT("sheet03!bl"&amp;SMALL(sheet03!BL:BL,ROW(V2))))</f>
        <v>3</v>
      </c>
      <c r="I58" s="57">
        <f t="array" aca="1" ref="I58" ca="1">INDEX(sheet03!$A$2:$BB$1191,MATCH(I$51&amp;J58&amp;$F$1,sheet03!$M$2:$M$1191&amp;sheet03!$AF$2:$AF$1191&amp;sheet03!$O$2:$O$1191,0),31)</f>
        <v>0</v>
      </c>
      <c r="J58" s="58">
        <f ca="1">IF(H58="","",INDIRECT("sheet03!af"&amp;SMALL(sheet03!BL:BL,ROW(V2))))</f>
        <v>2</v>
      </c>
      <c r="K58" s="59" t="str">
        <f t="array" aca="1" ref="K58" ca="1">INDEX(sheet03!$A$2:$BB$1191,MATCH(I$51&amp;J58&amp;$F$1,sheet03!$M$2:$M$1191&amp;sheet03!$AF$2:$AF$1191&amp;sheet03!$O$2:$O$1191,0),28)</f>
        <v>上郷</v>
      </c>
      <c r="L58" s="60">
        <f t="array" aca="1" ref="L58" ca="1">INDEX(sheet03!$A$2:$BC$1191,MATCH(I$51&amp;J58&amp;$F$1,sheet03!$M$2:$M$1191&amp;sheet03!$AF$2:$AF$1191&amp;sheet03!$O$2:$O$1191,0),55)</f>
        <v>2</v>
      </c>
      <c r="M58" s="60">
        <f t="array" aca="1" ref="M58" ca="1">INDEX(sheet03!$A$2:$BB$1191,MATCH(I$51&amp;J58&amp;$F$1,sheet03!$M$2:$M$1191&amp;sheet03!$AF$2:$AF$1191&amp;sheet03!$O$2:$O$1191,0),40)</f>
        <v>174</v>
      </c>
      <c r="N58" s="60" t="str">
        <f t="array" aca="1" ref="N58" ca="1">INDEX(sheet03!$A$2:$BD$1191,MATCH(I$51&amp;J58&amp;$F$1,sheet03!$M$2:$M$1191&amp;sheet03!$AF$2:$AF$1191&amp;sheet03!$O$2:$O$1191,0),56)</f>
        <v>右</v>
      </c>
      <c r="O58" s="104"/>
      <c r="P58" s="146">
        <v>4</v>
      </c>
      <c r="Q58" s="142" t="str">
        <f t="array" ref="Q58">INDEX(sheet01!$K$2:$Z$61,MATCH($G$26&amp;B26&amp;$F$1,sheet01!$Q$2:$Q$61&amp;sheet01!$P$2:$P$61&amp;sheet01!$O$2:$O$61,0),4)</f>
        <v>井原</v>
      </c>
      <c r="R58" s="113"/>
      <c r="S58" s="75" t="s">
        <v>20</v>
      </c>
      <c r="T58" s="137" t="str">
        <f t="array" ref="T58">INDEX(sheet01!$A$2:$Z$61,MATCH(B$27&amp;$F$1,sheet01!$M$2:$M$61&amp;sheet01!$O$2:$O$61,0),22)</f>
        <v>紫/黒</v>
      </c>
      <c r="U58" s="114"/>
    </row>
    <row r="59" spans="1:23" ht="16.5" customHeight="1" x14ac:dyDescent="0.15">
      <c r="A59" s="102">
        <f ca="1">IF(ISERROR(SMALL(sheet03!BK:BK,ROW(V3))),"",INDIRECT("sheet03!bk"&amp;SMALL(sheet03!BK:BK,ROW(V3))))</f>
        <v>147</v>
      </c>
      <c r="B59" s="57">
        <f t="array" aca="1" ref="B59" ca="1">INDEX(sheet03!$A$2:$BB$1191,MATCH(B$51&amp;C59&amp;$F$1,sheet03!$M$2:$M$1191&amp;sheet03!$AF$2:$AF$1191&amp;sheet03!$O$2:$O$1191,0),31)</f>
        <v>0</v>
      </c>
      <c r="C59" s="58">
        <f ca="1">IF(A59="","",INDIRECT("sheet03!af"&amp;SMALL(sheet03!BK:BK,ROW(V3))))</f>
        <v>3</v>
      </c>
      <c r="D59" s="59" t="str">
        <f t="array" aca="1" ref="D59" ca="1">INDEX(sheet03!$A$2:$BB$1191,MATCH(B$51&amp;C59&amp;$F$1,sheet03!$M$2:$M$1191&amp;sheet03!$AF$2:$AF$1191&amp;sheet03!$O$2:$O$1191,0),28)</f>
        <v>刑部</v>
      </c>
      <c r="E59" s="60">
        <f t="array" aca="1" ref="E59" ca="1">INDEX(sheet03!$A$2:$BC$1191,MATCH(B$51&amp;C59&amp;$F$1,sheet03!$M$2:$M$1191&amp;sheet03!$AF$2:$AF$1191&amp;sheet03!$O$2:$O$1191,0),55)</f>
        <v>2</v>
      </c>
      <c r="F59" s="60">
        <f t="array" aca="1" ref="F59" ca="1">INDEX(sheet03!$A$2:$BB$1191,MATCH(B$51&amp;C59&amp;$F$1,sheet03!$M$2:$M$1191&amp;sheet03!$AF$2:$AF$1191&amp;sheet03!$O$2:$O$1191,0),40)</f>
        <v>175</v>
      </c>
      <c r="G59" s="60" t="str">
        <f t="array" aca="1" ref="G59" ca="1">INDEX(sheet03!$A$2:$BD$1191,MATCH(B$51&amp;C59&amp;$F$1,sheet03!$M$2:$M$1191&amp;sheet03!$AF$2:$AF$1191&amp;sheet03!$O$2:$O$1191,0),56)</f>
        <v>右</v>
      </c>
      <c r="H59" s="102">
        <f ca="1">IF(ISERROR(SMALL(sheet03!BL:BL,ROW(V3))),"",INDIRECT("sheet03!bl"&amp;SMALL(sheet03!BL:BL,ROW(V3))))</f>
        <v>4</v>
      </c>
      <c r="I59" s="57">
        <f t="array" aca="1" ref="I59" ca="1">INDEX(sheet03!$A$2:$BB$1191,MATCH(I$51&amp;J59&amp;$F$1,sheet03!$M$2:$M$1191&amp;sheet03!$AF$2:$AF$1191&amp;sheet03!$O$2:$O$1191,0),31)</f>
        <v>0</v>
      </c>
      <c r="J59" s="58">
        <f ca="1">IF(H59="","",INDIRECT("sheet03!af"&amp;SMALL(sheet03!BL:BL,ROW(V3))))</f>
        <v>3</v>
      </c>
      <c r="K59" s="59" t="str">
        <f t="array" aca="1" ref="K59" ca="1">INDEX(sheet03!$A$2:$BB$1191,MATCH(I$51&amp;J59&amp;$F$1,sheet03!$M$2:$M$1191&amp;sheet03!$AF$2:$AF$1191&amp;sheet03!$O$2:$O$1191,0),28)</f>
        <v>仁保津</v>
      </c>
      <c r="L59" s="60">
        <f t="array" aca="1" ref="L59" ca="1">INDEX(sheet03!$A$2:$BC$1191,MATCH(I$51&amp;J59&amp;$F$1,sheet03!$M$2:$M$1191&amp;sheet03!$AF$2:$AF$1191&amp;sheet03!$O$2:$O$1191,0),55)</f>
        <v>2</v>
      </c>
      <c r="M59" s="60">
        <f t="array" aca="1" ref="M59" ca="1">INDEX(sheet03!$A$2:$BB$1191,MATCH(I$51&amp;J59&amp;$F$1,sheet03!$M$2:$M$1191&amp;sheet03!$AF$2:$AF$1191&amp;sheet03!$O$2:$O$1191,0),40)</f>
        <v>167</v>
      </c>
      <c r="N59" s="60" t="str">
        <f t="array" aca="1" ref="N59" ca="1">INDEX(sheet03!$A$2:$BD$1191,MATCH(I$51&amp;J59&amp;$F$1,sheet03!$M$2:$M$1191&amp;sheet03!$AF$2:$AF$1191&amp;sheet03!$O$2:$O$1191,0),56)</f>
        <v>右</v>
      </c>
      <c r="O59" s="104"/>
      <c r="P59" s="147"/>
      <c r="Q59" s="144"/>
      <c r="R59" s="119"/>
      <c r="S59" s="86" t="s">
        <v>51</v>
      </c>
      <c r="T59" s="139" t="str">
        <f t="array" ref="T59">INDEX(sheet01!$A$2:$Z$61,MATCH(B$27&amp;$F$1,sheet01!$M$2:$M$61&amp;sheet01!$O$2:$O$61,0),23)</f>
        <v>灰/黒</v>
      </c>
      <c r="U59" s="116"/>
    </row>
    <row r="60" spans="1:23" ht="16.5" customHeight="1" x14ac:dyDescent="0.15">
      <c r="A60" s="102">
        <f ca="1">IF(ISERROR(SMALL(sheet03!BK:BK,ROW(V4))),"",INDIRECT("sheet03!bk"&amp;SMALL(sheet03!BK:BK,ROW(V4))))</f>
        <v>148</v>
      </c>
      <c r="B60" s="57">
        <f t="array" aca="1" ref="B60" ca="1">INDEX(sheet03!$A$2:$BB$1191,MATCH(B$51&amp;C60&amp;$F$1,sheet03!$M$2:$M$1191&amp;sheet03!$AF$2:$AF$1191&amp;sheet03!$O$2:$O$1191,0),31)</f>
        <v>0</v>
      </c>
      <c r="C60" s="58">
        <f ca="1">IF(A60="","",INDIRECT("sheet03!af"&amp;SMALL(sheet03!BK:BK,ROW(V4))))</f>
        <v>4</v>
      </c>
      <c r="D60" s="59" t="str">
        <f t="array" aca="1" ref="D60" ca="1">INDEX(sheet03!$A$2:$BB$1191,MATCH(B$51&amp;C60&amp;$F$1,sheet03!$M$2:$M$1191&amp;sheet03!$AF$2:$AF$1191&amp;sheet03!$O$2:$O$1191,0),28)</f>
        <v>富原</v>
      </c>
      <c r="E60" s="60">
        <f t="array" aca="1" ref="E60" ca="1">INDEX(sheet03!$A$2:$BC$1191,MATCH(B$51&amp;C60&amp;$F$1,sheet03!$M$2:$M$1191&amp;sheet03!$AF$2:$AF$1191&amp;sheet03!$O$2:$O$1191,0),55)</f>
        <v>1</v>
      </c>
      <c r="F60" s="60">
        <f t="array" aca="1" ref="F60" ca="1">INDEX(sheet03!$A$2:$BB$1191,MATCH(B$51&amp;C60&amp;$F$1,sheet03!$M$2:$M$1191&amp;sheet03!$AF$2:$AF$1191&amp;sheet03!$O$2:$O$1191,0),40)</f>
        <v>165</v>
      </c>
      <c r="G60" s="60" t="str">
        <f t="array" aca="1" ref="G60" ca="1">INDEX(sheet03!$A$2:$BD$1191,MATCH(B$51&amp;C60&amp;$F$1,sheet03!$M$2:$M$1191&amp;sheet03!$AF$2:$AF$1191&amp;sheet03!$O$2:$O$1191,0),56)</f>
        <v>右</v>
      </c>
      <c r="H60" s="102">
        <f ca="1">IF(ISERROR(SMALL(sheet03!BL:BL,ROW(V4))),"",INDIRECT("sheet03!bl"&amp;SMALL(sheet03!BL:BL,ROW(V4))))</f>
        <v>5</v>
      </c>
      <c r="I60" s="57">
        <f t="array" aca="1" ref="I60" ca="1">INDEX(sheet03!$A$2:$BB$1191,MATCH(I$51&amp;J60&amp;$F$1,sheet03!$M$2:$M$1191&amp;sheet03!$AF$2:$AF$1191&amp;sheet03!$O$2:$O$1191,0),31)</f>
        <v>0</v>
      </c>
      <c r="J60" s="58">
        <f ca="1">IF(H60="","",INDIRECT("sheet03!af"&amp;SMALL(sheet03!BL:BL,ROW(V4))))</f>
        <v>4</v>
      </c>
      <c r="K60" s="59" t="str">
        <f t="array" aca="1" ref="K60" ca="1">INDEX(sheet03!$A$2:$BB$1191,MATCH(I$51&amp;J60&amp;$F$1,sheet03!$M$2:$M$1191&amp;sheet03!$AF$2:$AF$1191&amp;sheet03!$O$2:$O$1191,0),28)</f>
        <v>大歳</v>
      </c>
      <c r="L60" s="60">
        <f t="array" aca="1" ref="L60" ca="1">INDEX(sheet03!$A$2:$BC$1191,MATCH(I$51&amp;J60&amp;$F$1,sheet03!$M$2:$M$1191&amp;sheet03!$AF$2:$AF$1191&amp;sheet03!$O$2:$O$1191,0),55)</f>
        <v>2</v>
      </c>
      <c r="M60" s="60">
        <f t="array" aca="1" ref="M60" ca="1">INDEX(sheet03!$A$2:$BB$1191,MATCH(I$51&amp;J60&amp;$F$1,sheet03!$M$2:$M$1191&amp;sheet03!$AF$2:$AF$1191&amp;sheet03!$O$2:$O$1191,0),40)</f>
        <v>168.5</v>
      </c>
      <c r="N60" s="60" t="str">
        <f t="array" aca="1" ref="N60" ca="1">INDEX(sheet03!$A$2:$BD$1191,MATCH(I$51&amp;J60&amp;$F$1,sheet03!$M$2:$M$1191&amp;sheet03!$AF$2:$AF$1191&amp;sheet03!$O$2:$O$1191,0),56)</f>
        <v>右</v>
      </c>
      <c r="O60" s="104"/>
      <c r="P60" s="146">
        <v>5</v>
      </c>
      <c r="Q60" s="142" t="str">
        <f t="array" ref="Q60">INDEX(sheet01!$K$2:$Z$61,MATCH($N$26&amp;I26&amp;$F$1,sheet01!$Q$2:$Q$61&amp;sheet01!$P$2:$P$61&amp;sheet01!$O$2:$O$61,0),4)</f>
        <v>赤穂</v>
      </c>
      <c r="R60" s="113"/>
      <c r="S60" s="75" t="s">
        <v>20</v>
      </c>
      <c r="T60" s="137" t="str">
        <f t="array" ref="T60">INDEX(sheet01!$A$2:$Z$61,MATCH(I$27&amp;$F$1,sheet01!$M$2:$M$61&amp;sheet01!$O$2:$O$61,0),22)</f>
        <v>紫/黒</v>
      </c>
      <c r="U60" s="114"/>
    </row>
    <row r="61" spans="1:23" ht="16.5" customHeight="1" x14ac:dyDescent="0.15">
      <c r="A61" s="102">
        <f ca="1">IF(ISERROR(SMALL(sheet03!BK:BK,ROW(V5))),"",INDIRECT("sheet03!bk"&amp;SMALL(sheet03!BK:BK,ROW(V5))))</f>
        <v>149</v>
      </c>
      <c r="B61" s="57">
        <f t="array" aca="1" ref="B61" ca="1">INDEX(sheet03!$A$2:$BB$1191,MATCH(B$51&amp;C61&amp;$F$1,sheet03!$M$2:$M$1191&amp;sheet03!$AF$2:$AF$1191&amp;sheet03!$O$2:$O$1191,0),31)</f>
        <v>0</v>
      </c>
      <c r="C61" s="58">
        <f ca="1">IF(A61="","",INDIRECT("sheet03!af"&amp;SMALL(sheet03!BK:BK,ROW(V5))))</f>
        <v>5</v>
      </c>
      <c r="D61" s="59" t="str">
        <f t="array" aca="1" ref="D61" ca="1">INDEX(sheet03!$A$2:$BB$1191,MATCH(B$51&amp;C61&amp;$F$1,sheet03!$M$2:$M$1191&amp;sheet03!$AF$2:$AF$1191&amp;sheet03!$O$2:$O$1191,0),28)</f>
        <v>月田</v>
      </c>
      <c r="E61" s="60">
        <f t="array" aca="1" ref="E61" ca="1">INDEX(sheet03!$A$2:$BC$1191,MATCH(B$51&amp;C61&amp;$F$1,sheet03!$M$2:$M$1191&amp;sheet03!$AF$2:$AF$1191&amp;sheet03!$O$2:$O$1191,0),55)</f>
        <v>1</v>
      </c>
      <c r="F61" s="60">
        <f t="array" aca="1" ref="F61" ca="1">INDEX(sheet03!$A$2:$BB$1191,MATCH(B$51&amp;C61&amp;$F$1,sheet03!$M$2:$M$1191&amp;sheet03!$AF$2:$AF$1191&amp;sheet03!$O$2:$O$1191,0),40)</f>
        <v>172.4</v>
      </c>
      <c r="G61" s="60" t="str">
        <f t="array" aca="1" ref="G61" ca="1">INDEX(sheet03!$A$2:$BD$1191,MATCH(B$51&amp;C61&amp;$F$1,sheet03!$M$2:$M$1191&amp;sheet03!$AF$2:$AF$1191&amp;sheet03!$O$2:$O$1191,0),56)</f>
        <v>右</v>
      </c>
      <c r="H61" s="102">
        <f ca="1">IF(ISERROR(SMALL(sheet03!BL:BL,ROW(V5))),"",INDIRECT("sheet03!bl"&amp;SMALL(sheet03!BL:BL,ROW(V5))))</f>
        <v>6</v>
      </c>
      <c r="I61" s="57">
        <f t="array" aca="1" ref="I61" ca="1">INDEX(sheet03!$A$2:$BB$1191,MATCH(I$51&amp;J61&amp;$F$1,sheet03!$M$2:$M$1191&amp;sheet03!$AF$2:$AF$1191&amp;sheet03!$O$2:$O$1191,0),31)</f>
        <v>0</v>
      </c>
      <c r="J61" s="58">
        <f ca="1">IF(H61="","",INDIRECT("sheet03!af"&amp;SMALL(sheet03!BL:BL,ROW(V5))))</f>
        <v>5</v>
      </c>
      <c r="K61" s="59" t="str">
        <f t="array" aca="1" ref="K61" ca="1">INDEX(sheet03!$A$2:$BB$1191,MATCH(I$51&amp;J61&amp;$F$1,sheet03!$M$2:$M$1191&amp;sheet03!$AF$2:$AF$1191&amp;sheet03!$O$2:$O$1191,0),28)</f>
        <v>矢原</v>
      </c>
      <c r="L61" s="60">
        <f t="array" aca="1" ref="L61" ca="1">INDEX(sheet03!$A$2:$BC$1191,MATCH(I$51&amp;J61&amp;$F$1,sheet03!$M$2:$M$1191&amp;sheet03!$AF$2:$AF$1191&amp;sheet03!$O$2:$O$1191,0),55)</f>
        <v>2</v>
      </c>
      <c r="M61" s="60">
        <f t="array" aca="1" ref="M61" ca="1">INDEX(sheet03!$A$2:$BB$1191,MATCH(I$51&amp;J61&amp;$F$1,sheet03!$M$2:$M$1191&amp;sheet03!$AF$2:$AF$1191&amp;sheet03!$O$2:$O$1191,0),40)</f>
        <v>160</v>
      </c>
      <c r="N61" s="60" t="str">
        <f t="array" aca="1" ref="N61" ca="1">INDEX(sheet03!$A$2:$BD$1191,MATCH(I$51&amp;J61&amp;$F$1,sheet03!$M$2:$M$1191&amp;sheet03!$AF$2:$AF$1191&amp;sheet03!$O$2:$O$1191,0),56)</f>
        <v>右</v>
      </c>
      <c r="O61" s="104"/>
      <c r="P61" s="147"/>
      <c r="Q61" s="143"/>
      <c r="R61" s="115"/>
      <c r="S61" s="86" t="s">
        <v>51</v>
      </c>
      <c r="T61" s="139" t="str">
        <f t="array" ref="T61">INDEX(sheet01!$A$2:$Z$61,MATCH(I$27&amp;$F$1,sheet01!$M$2:$M$61&amp;sheet01!$O$2:$O$61,0),23)</f>
        <v>灰/黒</v>
      </c>
      <c r="U61" s="116"/>
    </row>
    <row r="62" spans="1:23" ht="16.5" customHeight="1" x14ac:dyDescent="0.15">
      <c r="A62" s="102">
        <f ca="1">IF(ISERROR(SMALL(sheet03!BK:BK,ROW(V6))),"",INDIRECT("sheet03!bk"&amp;SMALL(sheet03!BK:BK,ROW(V6))))</f>
        <v>150</v>
      </c>
      <c r="B62" s="57">
        <f t="array" aca="1" ref="B62" ca="1">INDEX(sheet03!$A$2:$BB$1191,MATCH(B$51&amp;C62&amp;$F$1,sheet03!$M$2:$M$1191&amp;sheet03!$AF$2:$AF$1191&amp;sheet03!$O$2:$O$1191,0),31)</f>
        <v>0</v>
      </c>
      <c r="C62" s="58">
        <f ca="1">IF(A62="","",INDIRECT("sheet03!af"&amp;SMALL(sheet03!BK:BK,ROW(V6))))</f>
        <v>6</v>
      </c>
      <c r="D62" s="59" t="str">
        <f t="array" aca="1" ref="D62" ca="1">INDEX(sheet03!$A$2:$BB$1191,MATCH(B$51&amp;C62&amp;$F$1,sheet03!$M$2:$M$1191&amp;sheet03!$AF$2:$AF$1191&amp;sheet03!$O$2:$O$1191,0),28)</f>
        <v>中国勝山</v>
      </c>
      <c r="E62" s="60">
        <f t="array" aca="1" ref="E62" ca="1">INDEX(sheet03!$A$2:$BC$1191,MATCH(B$51&amp;C62&amp;$F$1,sheet03!$M$2:$M$1191&amp;sheet03!$AF$2:$AF$1191&amp;sheet03!$O$2:$O$1191,0),55)</f>
        <v>2</v>
      </c>
      <c r="F62" s="60">
        <f t="array" aca="1" ref="F62" ca="1">INDEX(sheet03!$A$2:$BB$1191,MATCH(B$51&amp;C62&amp;$F$1,sheet03!$M$2:$M$1191&amp;sheet03!$AF$2:$AF$1191&amp;sheet03!$O$2:$O$1191,0),40)</f>
        <v>174.4</v>
      </c>
      <c r="G62" s="60" t="str">
        <f t="array" aca="1" ref="G62" ca="1">INDEX(sheet03!$A$2:$BD$1191,MATCH(B$51&amp;C62&amp;$F$1,sheet03!$M$2:$M$1191&amp;sheet03!$AF$2:$AF$1191&amp;sheet03!$O$2:$O$1191,0),56)</f>
        <v>右</v>
      </c>
      <c r="H62" s="102">
        <f ca="1">IF(ISERROR(SMALL(sheet03!BL:BL,ROW(V6))),"",INDIRECT("sheet03!bl"&amp;SMALL(sheet03!BL:BL,ROW(V6))))</f>
        <v>7</v>
      </c>
      <c r="I62" s="57">
        <f t="array" aca="1" ref="I62" ca="1">INDEX(sheet03!$A$2:$BB$1191,MATCH(I$51&amp;J62&amp;$F$1,sheet03!$M$2:$M$1191&amp;sheet03!$AF$2:$AF$1191&amp;sheet03!$O$2:$O$1191,0),31)</f>
        <v>0</v>
      </c>
      <c r="J62" s="58">
        <f ca="1">IF(H62="","",INDIRECT("sheet03!af"&amp;SMALL(sheet03!BL:BL,ROW(V6))))</f>
        <v>6</v>
      </c>
      <c r="K62" s="59" t="str">
        <f t="array" aca="1" ref="K62" ca="1">INDEX(sheet03!$A$2:$BB$1191,MATCH(I$51&amp;J62&amp;$F$1,sheet03!$M$2:$M$1191&amp;sheet03!$AF$2:$AF$1191&amp;sheet03!$O$2:$O$1191,0),28)</f>
        <v>湯田温泉</v>
      </c>
      <c r="L62" s="60">
        <f t="array" aca="1" ref="L62" ca="1">INDEX(sheet03!$A$2:$BC$1191,MATCH(I$51&amp;J62&amp;$F$1,sheet03!$M$2:$M$1191&amp;sheet03!$AF$2:$AF$1191&amp;sheet03!$O$2:$O$1191,0),55)</f>
        <v>2</v>
      </c>
      <c r="M62" s="60">
        <f t="array" aca="1" ref="M62" ca="1">INDEX(sheet03!$A$2:$BB$1191,MATCH(I$51&amp;J62&amp;$F$1,sheet03!$M$2:$M$1191&amp;sheet03!$AF$2:$AF$1191&amp;sheet03!$O$2:$O$1191,0),40)</f>
        <v>182</v>
      </c>
      <c r="N62" s="60" t="str">
        <f t="array" aca="1" ref="N62" ca="1">INDEX(sheet03!$A$2:$BD$1191,MATCH(I$51&amp;J62&amp;$F$1,sheet03!$M$2:$M$1191&amp;sheet03!$AF$2:$AF$1191&amp;sheet03!$O$2:$O$1191,0),56)</f>
        <v>右</v>
      </c>
      <c r="O62" s="104"/>
      <c r="P62" s="146">
        <v>6</v>
      </c>
      <c r="Q62" s="142" t="str">
        <f t="array" ref="Q62">INDEX(sheet01!$K$2:$Z$61,MATCH($U$26&amp;P26&amp;$F$1,sheet01!$Q$2:$Q$61&amp;sheet01!$P$2:$P$61&amp;sheet01!$O$2:$O$61,0),4)</f>
        <v>木次</v>
      </c>
      <c r="R62" s="113"/>
      <c r="S62" s="75" t="s">
        <v>20</v>
      </c>
      <c r="T62" s="137" t="str">
        <f t="array" ref="T62">INDEX(sheet01!$A$2:$Z$61,MATCH(P$27&amp;$F$1,sheet01!$M$2:$M$61&amp;sheet01!$O$2:$O$61,0),22)</f>
        <v>紫/黒</v>
      </c>
      <c r="U62" s="114"/>
      <c r="W62" s="33"/>
    </row>
    <row r="63" spans="1:23" ht="16.5" customHeight="1" x14ac:dyDescent="0.15">
      <c r="A63" s="102">
        <f ca="1">IF(ISERROR(SMALL(sheet03!BK:BK,ROW(V7))),"",INDIRECT("sheet03!bk"&amp;SMALL(sheet03!BK:BK,ROW(V7))))</f>
        <v>151</v>
      </c>
      <c r="B63" s="57">
        <f t="array" aca="1" ref="B63" ca="1">INDEX(sheet03!$A$2:$BB$1191,MATCH(B$51&amp;C63&amp;$F$1,sheet03!$M$2:$M$1191&amp;sheet03!$AF$2:$AF$1191&amp;sheet03!$O$2:$O$1191,0),31)</f>
        <v>0</v>
      </c>
      <c r="C63" s="58">
        <f ca="1">IF(A63="","",INDIRECT("sheet03!af"&amp;SMALL(sheet03!BK:BK,ROW(V7))))</f>
        <v>7</v>
      </c>
      <c r="D63" s="59" t="str">
        <f t="array" aca="1" ref="D63" ca="1">INDEX(sheet03!$A$2:$BB$1191,MATCH(B$51&amp;C63&amp;$F$1,sheet03!$M$2:$M$1191&amp;sheet03!$AF$2:$AF$1191&amp;sheet03!$O$2:$O$1191,0),28)</f>
        <v>久世</v>
      </c>
      <c r="E63" s="60">
        <f t="array" aca="1" ref="E63" ca="1">INDEX(sheet03!$A$2:$BC$1191,MATCH(B$51&amp;C63&amp;$F$1,sheet03!$M$2:$M$1191&amp;sheet03!$AF$2:$AF$1191&amp;sheet03!$O$2:$O$1191,0),55)</f>
        <v>1</v>
      </c>
      <c r="F63" s="60">
        <f t="array" aca="1" ref="F63" ca="1">INDEX(sheet03!$A$2:$BB$1191,MATCH(B$51&amp;C63&amp;$F$1,sheet03!$M$2:$M$1191&amp;sheet03!$AF$2:$AF$1191&amp;sheet03!$O$2:$O$1191,0),40)</f>
        <v>171</v>
      </c>
      <c r="G63" s="60" t="str">
        <f t="array" aca="1" ref="G63" ca="1">INDEX(sheet03!$A$2:$BD$1191,MATCH(B$51&amp;C63&amp;$F$1,sheet03!$M$2:$M$1191&amp;sheet03!$AF$2:$AF$1191&amp;sheet03!$O$2:$O$1191,0),56)</f>
        <v>右</v>
      </c>
      <c r="H63" s="102">
        <f ca="1">IF(ISERROR(SMALL(sheet03!BL:BL,ROW(V7))),"",INDIRECT("sheet03!bl"&amp;SMALL(sheet03!BL:BL,ROW(V7))))</f>
        <v>8</v>
      </c>
      <c r="I63" s="57" t="str">
        <f t="array" aca="1" ref="I63" ca="1">INDEX(sheet03!$A$2:$BB$1191,MATCH(I$51&amp;J63&amp;$F$1,sheet03!$M$2:$M$1191&amp;sheet03!$AF$2:$AF$1191&amp;sheet03!$O$2:$O$1191,0),31)</f>
        <v>c</v>
      </c>
      <c r="J63" s="58">
        <f ca="1">IF(H63="","",INDIRECT("sheet03!af"&amp;SMALL(sheet03!BL:BL,ROW(V7))))</f>
        <v>7</v>
      </c>
      <c r="K63" s="59" t="str">
        <f t="array" aca="1" ref="K63" ca="1">INDEX(sheet03!$A$2:$BB$1191,MATCH(I$51&amp;J63&amp;$F$1,sheet03!$M$2:$M$1191&amp;sheet03!$AF$2:$AF$1191&amp;sheet03!$O$2:$O$1191,0),28)</f>
        <v>山口</v>
      </c>
      <c r="L63" s="60">
        <f t="array" aca="1" ref="L63" ca="1">INDEX(sheet03!$A$2:$BC$1191,MATCH(I$51&amp;J63&amp;$F$1,sheet03!$M$2:$M$1191&amp;sheet03!$AF$2:$AF$1191&amp;sheet03!$O$2:$O$1191,0),55)</f>
        <v>1</v>
      </c>
      <c r="M63" s="60">
        <f t="array" aca="1" ref="M63" ca="1">INDEX(sheet03!$A$2:$BB$1191,MATCH(I$51&amp;J63&amp;$F$1,sheet03!$M$2:$M$1191&amp;sheet03!$AF$2:$AF$1191&amp;sheet03!$O$2:$O$1191,0),40)</f>
        <v>163</v>
      </c>
      <c r="N63" s="60" t="str">
        <f t="array" aca="1" ref="N63" ca="1">INDEX(sheet03!$A$2:$BD$1191,MATCH(I$51&amp;J63&amp;$F$1,sheet03!$M$2:$M$1191&amp;sheet03!$AF$2:$AF$1191&amp;sheet03!$O$2:$O$1191,0),56)</f>
        <v>右</v>
      </c>
      <c r="O63" s="104"/>
      <c r="P63" s="147"/>
      <c r="Q63" s="143"/>
      <c r="R63" s="115"/>
      <c r="S63" s="86" t="s">
        <v>51</v>
      </c>
      <c r="T63" s="139">
        <f t="array" ref="T63">INDEX(sheet01!$A$2:$Z$61,MATCH(P$27&amp;$F$1,sheet01!$M$2:$M$61&amp;sheet01!$O$2:$O$61,0),23)</f>
        <v>0</v>
      </c>
      <c r="U63" s="116"/>
      <c r="W63" s="33"/>
    </row>
    <row r="64" spans="1:23" ht="16.5" customHeight="1" x14ac:dyDescent="0.15">
      <c r="A64" s="102">
        <f ca="1">IF(ISERROR(SMALL(sheet03!BK:BK,ROW(V8))),"",INDIRECT("sheet03!bk"&amp;SMALL(sheet03!BK:BK,ROW(V8))))</f>
        <v>152</v>
      </c>
      <c r="B64" s="57">
        <f t="array" aca="1" ref="B64" ca="1">INDEX(sheet03!$A$2:$BB$1191,MATCH(B$51&amp;C64&amp;$F$1,sheet03!$M$2:$M$1191&amp;sheet03!$AF$2:$AF$1191&amp;sheet03!$O$2:$O$1191,0),31)</f>
        <v>0</v>
      </c>
      <c r="C64" s="58">
        <f ca="1">IF(A64="","",INDIRECT("sheet03!af"&amp;SMALL(sheet03!BK:BK,ROW(V8))))</f>
        <v>8</v>
      </c>
      <c r="D64" s="59" t="str">
        <f t="array" aca="1" ref="D64" ca="1">INDEX(sheet03!$A$2:$BB$1191,MATCH(B$51&amp;C64&amp;$F$1,sheet03!$M$2:$M$1191&amp;sheet03!$AF$2:$AF$1191&amp;sheet03!$O$2:$O$1191,0),28)</f>
        <v>古見</v>
      </c>
      <c r="E64" s="60">
        <f t="array" aca="1" ref="E64" ca="1">INDEX(sheet03!$A$2:$BC$1191,MATCH(B$51&amp;C64&amp;$F$1,sheet03!$M$2:$M$1191&amp;sheet03!$AF$2:$AF$1191&amp;sheet03!$O$2:$O$1191,0),55)</f>
        <v>2</v>
      </c>
      <c r="F64" s="60">
        <f t="array" aca="1" ref="F64" ca="1">INDEX(sheet03!$A$2:$BB$1191,MATCH(B$51&amp;C64&amp;$F$1,sheet03!$M$2:$M$1191&amp;sheet03!$AF$2:$AF$1191&amp;sheet03!$O$2:$O$1191,0),40)</f>
        <v>174.6</v>
      </c>
      <c r="G64" s="60" t="str">
        <f t="array" aca="1" ref="G64" ca="1">INDEX(sheet03!$A$2:$BD$1191,MATCH(B$51&amp;C64&amp;$F$1,sheet03!$M$2:$M$1191&amp;sheet03!$AF$2:$AF$1191&amp;sheet03!$O$2:$O$1191,0),56)</f>
        <v>右</v>
      </c>
      <c r="H64" s="102">
        <f ca="1">IF(ISERROR(SMALL(sheet03!BL:BL,ROW(V8))),"",INDIRECT("sheet03!bl"&amp;SMALL(sheet03!BL:BL,ROW(V8))))</f>
        <v>9</v>
      </c>
      <c r="I64" s="57">
        <f t="array" aca="1" ref="I64" ca="1">INDEX(sheet03!$A$2:$BB$1191,MATCH(I$51&amp;J64&amp;$F$1,sheet03!$M$2:$M$1191&amp;sheet03!$AF$2:$AF$1191&amp;sheet03!$O$2:$O$1191,0),31)</f>
        <v>0</v>
      </c>
      <c r="J64" s="58">
        <f ca="1">IF(H64="","",INDIRECT("sheet03!af"&amp;SMALL(sheet03!BL:BL,ROW(V8))))</f>
        <v>8</v>
      </c>
      <c r="K64" s="59" t="str">
        <f t="array" aca="1" ref="K64" ca="1">INDEX(sheet03!$A$2:$BB$1191,MATCH(I$51&amp;J64&amp;$F$1,sheet03!$M$2:$M$1191&amp;sheet03!$AF$2:$AF$1191&amp;sheet03!$O$2:$O$1191,0),28)</f>
        <v>上山口</v>
      </c>
      <c r="L64" s="60">
        <f t="array" aca="1" ref="L64" ca="1">INDEX(sheet03!$A$2:$BC$1191,MATCH(I$51&amp;J64&amp;$F$1,sheet03!$M$2:$M$1191&amp;sheet03!$AF$2:$AF$1191&amp;sheet03!$O$2:$O$1191,0),55)</f>
        <v>1</v>
      </c>
      <c r="M64" s="60">
        <f t="array" aca="1" ref="M64" ca="1">INDEX(sheet03!$A$2:$BB$1191,MATCH(I$51&amp;J64&amp;$F$1,sheet03!$M$2:$M$1191&amp;sheet03!$AF$2:$AF$1191&amp;sheet03!$O$2:$O$1191,0),40)</f>
        <v>179</v>
      </c>
      <c r="N64" s="60" t="str">
        <f t="array" aca="1" ref="N64" ca="1">INDEX(sheet03!$A$2:$BD$1191,MATCH(I$51&amp;J64&amp;$F$1,sheet03!$M$2:$M$1191&amp;sheet03!$AF$2:$AF$1191&amp;sheet03!$O$2:$O$1191,0),56)</f>
        <v>左</v>
      </c>
      <c r="O64" s="104"/>
      <c r="P64" s="146">
        <v>7</v>
      </c>
      <c r="Q64" s="142" t="str">
        <f t="array" ref="Q64">INDEX(sheet01!$K$2:$Z$61,MATCH($G$50&amp;B50&amp;$F$1,sheet01!$Q$2:$Q$61&amp;sheet01!$P$2:$P$61&amp;sheet01!$O$2:$O$61,0),4)</f>
        <v>姫新北</v>
      </c>
      <c r="R64" s="113"/>
      <c r="S64" s="75" t="s">
        <v>20</v>
      </c>
      <c r="T64" s="137" t="str">
        <f t="array" ref="T64">INDEX(sheet01!$A$2:$Z$61,MATCH(B$51&amp;$F$1,sheet01!$M$2:$M$61&amp;sheet01!$O$2:$O$61,0),22)</f>
        <v>紫/白</v>
      </c>
      <c r="U64" s="114"/>
    </row>
    <row r="65" spans="1:21" ht="16.5" customHeight="1" x14ac:dyDescent="0.15">
      <c r="A65" s="102">
        <f ca="1">IF(ISERROR(SMALL(sheet03!BK:BK,ROW(V9))),"",INDIRECT("sheet03!bk"&amp;SMALL(sheet03!BK:BK,ROW(V9))))</f>
        <v>153</v>
      </c>
      <c r="B65" s="57">
        <f t="array" aca="1" ref="B65" ca="1">INDEX(sheet03!$A$2:$BB$1191,MATCH(B$51&amp;C65&amp;$F$1,sheet03!$M$2:$M$1191&amp;sheet03!$AF$2:$AF$1191&amp;sheet03!$O$2:$O$1191,0),31)</f>
        <v>0</v>
      </c>
      <c r="C65" s="58">
        <f ca="1">IF(A65="","",INDIRECT("sheet03!af"&amp;SMALL(sheet03!BK:BK,ROW(V9))))</f>
        <v>9</v>
      </c>
      <c r="D65" s="59" t="str">
        <f t="array" aca="1" ref="D65" ca="1">INDEX(sheet03!$A$2:$BB$1191,MATCH(B$51&amp;C65&amp;$F$1,sheet03!$M$2:$M$1191&amp;sheet03!$AF$2:$AF$1191&amp;sheet03!$O$2:$O$1191,0),28)</f>
        <v>美作落合</v>
      </c>
      <c r="E65" s="60">
        <f t="array" aca="1" ref="E65" ca="1">INDEX(sheet03!$A$2:$BC$1191,MATCH(B$51&amp;C65&amp;$F$1,sheet03!$M$2:$M$1191&amp;sheet03!$AF$2:$AF$1191&amp;sheet03!$O$2:$O$1191,0),55)</f>
        <v>2</v>
      </c>
      <c r="F65" s="60">
        <f t="array" aca="1" ref="F65" ca="1">INDEX(sheet03!$A$2:$BB$1191,MATCH(B$51&amp;C65&amp;$F$1,sheet03!$M$2:$M$1191&amp;sheet03!$AF$2:$AF$1191&amp;sheet03!$O$2:$O$1191,0),40)</f>
        <v>169</v>
      </c>
      <c r="G65" s="60" t="str">
        <f t="array" aca="1" ref="G65" ca="1">INDEX(sheet03!$A$2:$BD$1191,MATCH(B$51&amp;C65&amp;$F$1,sheet03!$M$2:$M$1191&amp;sheet03!$AF$2:$AF$1191&amp;sheet03!$O$2:$O$1191,0),56)</f>
        <v>右</v>
      </c>
      <c r="H65" s="102">
        <f ca="1">IF(ISERROR(SMALL(sheet03!BL:BL,ROW(V9))),"",INDIRECT("sheet03!bl"&amp;SMALL(sheet03!BL:BL,ROW(V9))))</f>
        <v>10</v>
      </c>
      <c r="I65" s="57">
        <f t="array" aca="1" ref="I65" ca="1">INDEX(sheet03!$A$2:$BB$1191,MATCH(I$51&amp;J65&amp;$F$1,sheet03!$M$2:$M$1191&amp;sheet03!$AF$2:$AF$1191&amp;sheet03!$O$2:$O$1191,0),31)</f>
        <v>0</v>
      </c>
      <c r="J65" s="58">
        <f ca="1">IF(H65="","",INDIRECT("sheet03!af"&amp;SMALL(sheet03!BL:BL,ROW(V9))))</f>
        <v>9</v>
      </c>
      <c r="K65" s="59" t="str">
        <f t="array" aca="1" ref="K65" ca="1">INDEX(sheet03!$A$2:$BB$1191,MATCH(I$51&amp;J65&amp;$F$1,sheet03!$M$2:$M$1191&amp;sheet03!$AF$2:$AF$1191&amp;sheet03!$O$2:$O$1191,0),28)</f>
        <v>宮野</v>
      </c>
      <c r="L65" s="60">
        <f t="array" aca="1" ref="L65" ca="1">INDEX(sheet03!$A$2:$BC$1191,MATCH(I$51&amp;J65&amp;$F$1,sheet03!$M$2:$M$1191&amp;sheet03!$AF$2:$AF$1191&amp;sheet03!$O$2:$O$1191,0),55)</f>
        <v>1</v>
      </c>
      <c r="M65" s="60">
        <f t="array" aca="1" ref="M65" ca="1">INDEX(sheet03!$A$2:$BB$1191,MATCH(I$51&amp;J65&amp;$F$1,sheet03!$M$2:$M$1191&amp;sheet03!$AF$2:$AF$1191&amp;sheet03!$O$2:$O$1191,0),40)</f>
        <v>167</v>
      </c>
      <c r="N65" s="60" t="str">
        <f t="array" aca="1" ref="N65" ca="1">INDEX(sheet03!$A$2:$BD$1191,MATCH(I$51&amp;J65&amp;$F$1,sheet03!$M$2:$M$1191&amp;sheet03!$AF$2:$AF$1191&amp;sheet03!$O$2:$O$1191,0),56)</f>
        <v>右</v>
      </c>
      <c r="O65" s="104"/>
      <c r="P65" s="147"/>
      <c r="Q65" s="143"/>
      <c r="R65" s="115"/>
      <c r="S65" s="86" t="s">
        <v>51</v>
      </c>
      <c r="T65" s="139" t="str">
        <f t="array" ref="T65">INDEX(sheet01!$A$2:$Z$61,MATCH(B$51&amp;$F$1,sheet01!$M$2:$M$61&amp;sheet01!$O$2:$O$61,0),23)</f>
        <v>紫/黒</v>
      </c>
      <c r="U65" s="116"/>
    </row>
    <row r="66" spans="1:21" ht="16.5" customHeight="1" x14ac:dyDescent="0.15">
      <c r="A66" s="102">
        <f ca="1">IF(ISERROR(SMALL(sheet03!BK:BK,ROW(V10))),"",INDIRECT("sheet03!bk"&amp;SMALL(sheet03!BK:BK,ROW(V10))))</f>
        <v>154</v>
      </c>
      <c r="B66" s="57">
        <f t="array" aca="1" ref="B66" ca="1">INDEX(sheet03!$A$2:$BB$1191,MATCH(B$51&amp;C66&amp;$F$1,sheet03!$M$2:$M$1191&amp;sheet03!$AF$2:$AF$1191&amp;sheet03!$O$2:$O$1191,0),31)</f>
        <v>0</v>
      </c>
      <c r="C66" s="58">
        <f ca="1">IF(A66="","",INDIRECT("sheet03!af"&amp;SMALL(sheet03!BK:BK,ROW(V10))))</f>
        <v>10</v>
      </c>
      <c r="D66" s="59" t="str">
        <f t="array" aca="1" ref="D66" ca="1">INDEX(sheet03!$A$2:$BB$1191,MATCH(B$51&amp;C66&amp;$F$1,sheet03!$M$2:$M$1191&amp;sheet03!$AF$2:$AF$1191&amp;sheet03!$O$2:$O$1191,0),28)</f>
        <v>美作追分</v>
      </c>
      <c r="E66" s="60">
        <f t="array" aca="1" ref="E66" ca="1">INDEX(sheet03!$A$2:$BC$1191,MATCH(B$51&amp;C66&amp;$F$1,sheet03!$M$2:$M$1191&amp;sheet03!$AF$2:$AF$1191&amp;sheet03!$O$2:$O$1191,0),55)</f>
        <v>1</v>
      </c>
      <c r="F66" s="60">
        <f t="array" aca="1" ref="F66" ca="1">INDEX(sheet03!$A$2:$BB$1191,MATCH(B$51&amp;C66&amp;$F$1,sheet03!$M$2:$M$1191&amp;sheet03!$AF$2:$AF$1191&amp;sheet03!$O$2:$O$1191,0),40)</f>
        <v>175.6</v>
      </c>
      <c r="G66" s="60" t="str">
        <f t="array" aca="1" ref="G66" ca="1">INDEX(sheet03!$A$2:$BD$1191,MATCH(B$51&amp;C66&amp;$F$1,sheet03!$M$2:$M$1191&amp;sheet03!$AF$2:$AF$1191&amp;sheet03!$O$2:$O$1191,0),56)</f>
        <v>右</v>
      </c>
      <c r="H66" s="102">
        <f ca="1">IF(ISERROR(SMALL(sheet03!BL:BL,ROW(V10))),"",INDIRECT("sheet03!bl"&amp;SMALL(sheet03!BL:BL,ROW(V10))))</f>
        <v>11</v>
      </c>
      <c r="I66" s="57">
        <f t="array" aca="1" ref="I66" ca="1">INDEX(sheet03!$A$2:$BB$1191,MATCH(I$51&amp;J66&amp;$F$1,sheet03!$M$2:$M$1191&amp;sheet03!$AF$2:$AF$1191&amp;sheet03!$O$2:$O$1191,0),31)</f>
        <v>0</v>
      </c>
      <c r="J66" s="58">
        <f ca="1">IF(H66="","",INDIRECT("sheet03!af"&amp;SMALL(sheet03!BL:BL,ROW(V10))))</f>
        <v>10</v>
      </c>
      <c r="K66" s="59" t="str">
        <f t="array" aca="1" ref="K66" ca="1">INDEX(sheet03!$A$2:$BB$1191,MATCH(I$51&amp;J66&amp;$F$1,sheet03!$M$2:$M$1191&amp;sheet03!$AF$2:$AF$1191&amp;sheet03!$O$2:$O$1191,0),28)</f>
        <v>仁保</v>
      </c>
      <c r="L66" s="60">
        <f t="array" aca="1" ref="L66" ca="1">INDEX(sheet03!$A$2:$BC$1191,MATCH(I$51&amp;J66&amp;$F$1,sheet03!$M$2:$M$1191&amp;sheet03!$AF$2:$AF$1191&amp;sheet03!$O$2:$O$1191,0),55)</f>
        <v>1</v>
      </c>
      <c r="M66" s="60">
        <f t="array" aca="1" ref="M66" ca="1">INDEX(sheet03!$A$2:$BB$1191,MATCH(I$51&amp;J66&amp;$F$1,sheet03!$M$2:$M$1191&amp;sheet03!$AF$2:$AF$1191&amp;sheet03!$O$2:$O$1191,0),40)</f>
        <v>173</v>
      </c>
      <c r="N66" s="60" t="str">
        <f t="array" aca="1" ref="N66" ca="1">INDEX(sheet03!$A$2:$BD$1191,MATCH(I$51&amp;J66&amp;$F$1,sheet03!$M$2:$M$1191&amp;sheet03!$AF$2:$AF$1191&amp;sheet03!$O$2:$O$1191,0),56)</f>
        <v>右</v>
      </c>
      <c r="O66" s="104"/>
      <c r="P66" s="146">
        <v>8</v>
      </c>
      <c r="Q66" s="142" t="str">
        <f t="array" ref="Q66">INDEX(sheet01!$K$2:$Z$61,MATCH($N$50&amp;I50&amp;$F$1,sheet01!$Q$2:$Q$61&amp;sheet01!$P$2:$P$61&amp;sheet01!$O$2:$O$61,0),4)</f>
        <v>山口１</v>
      </c>
      <c r="R66" s="113"/>
      <c r="S66" s="75" t="s">
        <v>20</v>
      </c>
      <c r="T66" s="137" t="str">
        <f t="array" ref="T66">INDEX(sheet01!$A$2:$Z$61,MATCH(I$51&amp;$F$1,sheet01!$M$2:$M$61&amp;sheet01!$O$2:$O$61,0),22)</f>
        <v>紫/黒</v>
      </c>
      <c r="U66" s="114"/>
    </row>
    <row r="67" spans="1:21" ht="16.5" customHeight="1" x14ac:dyDescent="0.15">
      <c r="A67" s="102">
        <f ca="1">IF(ISERROR(SMALL(sheet03!BK:BK,ROW(V11))),"",INDIRECT("sheet03!bk"&amp;SMALL(sheet03!BK:BK,ROW(V11))))</f>
        <v>155</v>
      </c>
      <c r="B67" s="57">
        <f t="array" aca="1" ref="B67" ca="1">INDEX(sheet03!$A$2:$BB$1191,MATCH(B$51&amp;C67&amp;$F$1,sheet03!$M$2:$M$1191&amp;sheet03!$AF$2:$AF$1191&amp;sheet03!$O$2:$O$1191,0),31)</f>
        <v>0</v>
      </c>
      <c r="C67" s="58">
        <f ca="1">IF(A67="","",INDIRECT("sheet03!af"&amp;SMALL(sheet03!BK:BK,ROW(V11))))</f>
        <v>11</v>
      </c>
      <c r="D67" s="59" t="str">
        <f t="array" aca="1" ref="D67" ca="1">INDEX(sheet03!$A$2:$BB$1191,MATCH(B$51&amp;C67&amp;$F$1,sheet03!$M$2:$M$1191&amp;sheet03!$AF$2:$AF$1191&amp;sheet03!$O$2:$O$1191,0),28)</f>
        <v>坪井</v>
      </c>
      <c r="E67" s="60">
        <f t="array" aca="1" ref="E67" ca="1">INDEX(sheet03!$A$2:$BC$1191,MATCH(B$51&amp;C67&amp;$F$1,sheet03!$M$2:$M$1191&amp;sheet03!$AF$2:$AF$1191&amp;sheet03!$O$2:$O$1191,0),55)</f>
        <v>2</v>
      </c>
      <c r="F67" s="60">
        <f t="array" aca="1" ref="F67" ca="1">INDEX(sheet03!$A$2:$BB$1191,MATCH(B$51&amp;C67&amp;$F$1,sheet03!$M$2:$M$1191&amp;sheet03!$AF$2:$AF$1191&amp;sheet03!$O$2:$O$1191,0),40)</f>
        <v>176</v>
      </c>
      <c r="G67" s="60" t="str">
        <f t="array" aca="1" ref="G67" ca="1">INDEX(sheet03!$A$2:$BD$1191,MATCH(B$51&amp;C67&amp;$F$1,sheet03!$M$2:$M$1191&amp;sheet03!$AF$2:$AF$1191&amp;sheet03!$O$2:$O$1191,0),56)</f>
        <v>右</v>
      </c>
      <c r="H67" s="102">
        <f ca="1">IF(ISERROR(SMALL(sheet03!BL:BL,ROW(V11))),"",INDIRECT("sheet03!bl"&amp;SMALL(sheet03!BL:BL,ROW(V11))))</f>
        <v>12</v>
      </c>
      <c r="I67" s="57">
        <f t="array" aca="1" ref="I67" ca="1">INDEX(sheet03!$A$2:$BB$1191,MATCH(I$51&amp;J67&amp;$F$1,sheet03!$M$2:$M$1191&amp;sheet03!$AF$2:$AF$1191&amp;sheet03!$O$2:$O$1191,0),31)</f>
        <v>0</v>
      </c>
      <c r="J67" s="58">
        <f ca="1">IF(H67="","",INDIRECT("sheet03!af"&amp;SMALL(sheet03!BL:BL,ROW(V11))))</f>
        <v>11</v>
      </c>
      <c r="K67" s="59" t="str">
        <f t="array" aca="1" ref="K67" ca="1">INDEX(sheet03!$A$2:$BB$1191,MATCH(I$51&amp;J67&amp;$F$1,sheet03!$M$2:$M$1191&amp;sheet03!$AF$2:$AF$1191&amp;sheet03!$O$2:$O$1191,0),28)</f>
        <v>篠目</v>
      </c>
      <c r="L67" s="60">
        <f t="array" aca="1" ref="L67" ca="1">INDEX(sheet03!$A$2:$BC$1191,MATCH(I$51&amp;J67&amp;$F$1,sheet03!$M$2:$M$1191&amp;sheet03!$AF$2:$AF$1191&amp;sheet03!$O$2:$O$1191,0),55)</f>
        <v>1</v>
      </c>
      <c r="M67" s="60">
        <f t="array" aca="1" ref="M67" ca="1">INDEX(sheet03!$A$2:$BB$1191,MATCH(I$51&amp;J67&amp;$F$1,sheet03!$M$2:$M$1191&amp;sheet03!$AF$2:$AF$1191&amp;sheet03!$O$2:$O$1191,0),40)</f>
        <v>177</v>
      </c>
      <c r="N67" s="60" t="str">
        <f t="array" aca="1" ref="N67" ca="1">INDEX(sheet03!$A$2:$BD$1191,MATCH(I$51&amp;J67&amp;$F$1,sheet03!$M$2:$M$1191&amp;sheet03!$AF$2:$AF$1191&amp;sheet03!$O$2:$O$1191,0),56)</f>
        <v>右</v>
      </c>
      <c r="O67" s="104"/>
      <c r="P67" s="147"/>
      <c r="Q67" s="143"/>
      <c r="R67" s="115"/>
      <c r="S67" s="86" t="s">
        <v>51</v>
      </c>
      <c r="T67" s="139" t="str">
        <f t="array" ref="T67">INDEX(sheet01!$A$2:$Z$61,MATCH(I$51&amp;$F$1,sheet01!$M$2:$M$61&amp;sheet01!$O$2:$O$61,0),23)</f>
        <v>灰/黒</v>
      </c>
      <c r="U67" s="116"/>
    </row>
    <row r="68" spans="1:21" ht="16.5" customHeight="1" x14ac:dyDescent="0.15">
      <c r="A68" s="102">
        <f ca="1">IF(ISERROR(SMALL(sheet03!BK:BK,ROW(V12))),"",INDIRECT("sheet03!bk"&amp;SMALL(sheet03!BK:BK,ROW(V12))))</f>
        <v>156</v>
      </c>
      <c r="B68" s="57" t="str">
        <f t="array" aca="1" ref="B68" ca="1">INDEX(sheet03!$A$2:$BB$1191,MATCH(B$51&amp;C68&amp;$F$1,sheet03!$M$2:$M$1191&amp;sheet03!$AF$2:$AF$1191&amp;sheet03!$O$2:$O$1191,0),31)</f>
        <v>c</v>
      </c>
      <c r="C68" s="58">
        <f ca="1">IF(A68="","",INDIRECT("sheet03!af"&amp;SMALL(sheet03!BK:BK,ROW(V12))))</f>
        <v>12</v>
      </c>
      <c r="D68" s="59" t="str">
        <f t="array" aca="1" ref="D68" ca="1">INDEX(sheet03!$A$2:$BB$1191,MATCH(B$51&amp;C68&amp;$F$1,sheet03!$M$2:$M$1191&amp;sheet03!$AF$2:$AF$1191&amp;sheet03!$O$2:$O$1191,0),28)</f>
        <v>美作千代</v>
      </c>
      <c r="E68" s="60">
        <f t="array" aca="1" ref="E68" ca="1">INDEX(sheet03!$A$2:$BC$1191,MATCH(B$51&amp;C68&amp;$F$1,sheet03!$M$2:$M$1191&amp;sheet03!$AF$2:$AF$1191&amp;sheet03!$O$2:$O$1191,0),55)</f>
        <v>2</v>
      </c>
      <c r="F68" s="60">
        <f t="array" aca="1" ref="F68" ca="1">INDEX(sheet03!$A$2:$BB$1191,MATCH(B$51&amp;C68&amp;$F$1,sheet03!$M$2:$M$1191&amp;sheet03!$AF$2:$AF$1191&amp;sheet03!$O$2:$O$1191,0),40)</f>
        <v>164</v>
      </c>
      <c r="G68" s="60" t="str">
        <f t="array" aca="1" ref="G68" ca="1">INDEX(sheet03!$A$2:$BD$1191,MATCH(B$51&amp;C68&amp;$F$1,sheet03!$M$2:$M$1191&amp;sheet03!$AF$2:$AF$1191&amp;sheet03!$O$2:$O$1191,0),56)</f>
        <v>右</v>
      </c>
      <c r="H68" s="102">
        <f ca="1">IF(ISERROR(SMALL(sheet03!BL:BL,ROW(V12))),"",INDIRECT("sheet03!bl"&amp;SMALL(sheet03!BL:BL,ROW(V12))))</f>
        <v>13</v>
      </c>
      <c r="I68" s="57">
        <f t="array" aca="1" ref="I68" ca="1">INDEX(sheet03!$A$2:$BB$1191,MATCH(I$51&amp;J68&amp;$F$1,sheet03!$M$2:$M$1191&amp;sheet03!$AF$2:$AF$1191&amp;sheet03!$O$2:$O$1191,0),31)</f>
        <v>0</v>
      </c>
      <c r="J68" s="58">
        <f ca="1">IF(H68="","",INDIRECT("sheet03!af"&amp;SMALL(sheet03!BL:BL,ROW(V12))))</f>
        <v>12</v>
      </c>
      <c r="K68" s="59" t="str">
        <f t="array" aca="1" ref="K68" ca="1">INDEX(sheet03!$A$2:$BB$1191,MATCH(I$51&amp;J68&amp;$F$1,sheet03!$M$2:$M$1191&amp;sheet03!$AF$2:$AF$1191&amp;sheet03!$O$2:$O$1191,0),28)</f>
        <v>長門峡</v>
      </c>
      <c r="L68" s="60">
        <f t="array" aca="1" ref="L68" ca="1">INDEX(sheet03!$A$2:$BC$1191,MATCH(I$51&amp;J68&amp;$F$1,sheet03!$M$2:$M$1191&amp;sheet03!$AF$2:$AF$1191&amp;sheet03!$O$2:$O$1191,0),55)</f>
        <v>1</v>
      </c>
      <c r="M68" s="60">
        <f t="array" aca="1" ref="M68" ca="1">INDEX(sheet03!$A$2:$BB$1191,MATCH(I$51&amp;J68&amp;$F$1,sheet03!$M$2:$M$1191&amp;sheet03!$AF$2:$AF$1191&amp;sheet03!$O$2:$O$1191,0),40)</f>
        <v>167</v>
      </c>
      <c r="N68" s="60" t="str">
        <f t="array" aca="1" ref="N68" ca="1">INDEX(sheet03!$A$2:$BD$1191,MATCH(I$51&amp;J68&amp;$F$1,sheet03!$M$2:$M$1191&amp;sheet03!$AF$2:$AF$1191&amp;sheet03!$O$2:$O$1191,0),56)</f>
        <v>右</v>
      </c>
      <c r="O68" s="104"/>
      <c r="P68" s="146">
        <v>9</v>
      </c>
      <c r="Q68" s="142" t="str">
        <f t="array" ref="Q68">INDEX(sheet01!$K$2:$Z$61,MATCH($G$75&amp;B75&amp;$F$1,sheet01!$Q$2:$Q$61&amp;sheet01!$P$2:$P$61&amp;sheet01!$O$2:$O$61,0),4)</f>
        <v>姫新北</v>
      </c>
      <c r="R68" s="113"/>
      <c r="S68" s="75" t="s">
        <v>20</v>
      </c>
      <c r="T68" s="137" t="str">
        <f t="array" ref="T68">INDEX(sheet01!$A$2:$Z$61,MATCH(B$76&amp;$F$1,sheet01!$M$2:$M$61&amp;sheet01!$O$2:$O$61,0),22)</f>
        <v>紫/白</v>
      </c>
      <c r="U68" s="114"/>
    </row>
    <row r="69" spans="1:21" ht="16.5" customHeight="1" x14ac:dyDescent="0.15">
      <c r="A69" s="102">
        <f ca="1">IF(ISERROR(SMALL(sheet03!BK:BK,ROW(V13))),"",INDIRECT("sheet03!bk"&amp;SMALL(sheet03!BK:BK,ROW(V13))))</f>
        <v>157</v>
      </c>
      <c r="B69" s="57">
        <f t="array" aca="1" ref="B69" ca="1">INDEX(sheet03!$A$2:$BB$1191,MATCH(B$51&amp;C69&amp;$F$1,sheet03!$M$2:$M$1191&amp;sheet03!$AF$2:$AF$1191&amp;sheet03!$O$2:$O$1191,0),31)</f>
        <v>0</v>
      </c>
      <c r="C69" s="58">
        <f ca="1">IF(A69="","",INDIRECT("sheet03!af"&amp;SMALL(sheet03!BK:BK,ROW(V13))))</f>
        <v>13</v>
      </c>
      <c r="D69" s="59" t="str">
        <f t="array" aca="1" ref="D69" ca="1">INDEX(sheet03!$A$2:$BB$1191,MATCH(B$51&amp;C69&amp;$F$1,sheet03!$M$2:$M$1191&amp;sheet03!$AF$2:$AF$1191&amp;sheet03!$O$2:$O$1191,0),28)</f>
        <v>院庄</v>
      </c>
      <c r="E69" s="60">
        <f t="array" aca="1" ref="E69" ca="1">INDEX(sheet03!$A$2:$BC$1191,MATCH(B$51&amp;C69&amp;$F$1,sheet03!$M$2:$M$1191&amp;sheet03!$AF$2:$AF$1191&amp;sheet03!$O$2:$O$1191,0),55)</f>
        <v>2</v>
      </c>
      <c r="F69" s="60">
        <f t="array" aca="1" ref="F69" ca="1">INDEX(sheet03!$A$2:$BB$1191,MATCH(B$51&amp;C69&amp;$F$1,sheet03!$M$2:$M$1191&amp;sheet03!$AF$2:$AF$1191&amp;sheet03!$O$2:$O$1191,0),40)</f>
        <v>160</v>
      </c>
      <c r="G69" s="60" t="str">
        <f t="array" aca="1" ref="G69" ca="1">INDEX(sheet03!$A$2:$BD$1191,MATCH(B$51&amp;C69&amp;$F$1,sheet03!$M$2:$M$1191&amp;sheet03!$AF$2:$AF$1191&amp;sheet03!$O$2:$O$1191,0),56)</f>
        <v>右</v>
      </c>
      <c r="H69" s="102">
        <f ca="1">IF(ISERROR(SMALL(sheet03!BL:BL,ROW(V13))),"",INDIRECT("sheet03!bl"&amp;SMALL(sheet03!BL:BL,ROW(V13))))</f>
        <v>14</v>
      </c>
      <c r="I69" s="57">
        <f t="array" aca="1" ref="I69" ca="1">INDEX(sheet03!$A$2:$BB$1191,MATCH(I$51&amp;J69&amp;$F$1,sheet03!$M$2:$M$1191&amp;sheet03!$AF$2:$AF$1191&amp;sheet03!$O$2:$O$1191,0),31)</f>
        <v>0</v>
      </c>
      <c r="J69" s="58">
        <f ca="1">IF(H69="","",INDIRECT("sheet03!af"&amp;SMALL(sheet03!BL:BL,ROW(V13))))</f>
        <v>13</v>
      </c>
      <c r="K69" s="59" t="str">
        <f t="array" aca="1" ref="K69" ca="1">INDEX(sheet03!$A$2:$BB$1191,MATCH(I$51&amp;J69&amp;$F$1,sheet03!$M$2:$M$1191&amp;sheet03!$AF$2:$AF$1191&amp;sheet03!$O$2:$O$1191,0),28)</f>
        <v>渡川</v>
      </c>
      <c r="L69" s="60">
        <f t="array" aca="1" ref="L69" ca="1">INDEX(sheet03!$A$2:$BC$1191,MATCH(I$51&amp;J69&amp;$F$1,sheet03!$M$2:$M$1191&amp;sheet03!$AF$2:$AF$1191&amp;sheet03!$O$2:$O$1191,0),55)</f>
        <v>1</v>
      </c>
      <c r="M69" s="60">
        <f t="array" aca="1" ref="M69" ca="1">INDEX(sheet03!$A$2:$BB$1191,MATCH(I$51&amp;J69&amp;$F$1,sheet03!$M$2:$M$1191&amp;sheet03!$AF$2:$AF$1191&amp;sheet03!$O$2:$O$1191,0),40)</f>
        <v>170</v>
      </c>
      <c r="N69" s="60" t="str">
        <f t="array" aca="1" ref="N69" ca="1">INDEX(sheet03!$A$2:$BD$1191,MATCH(I$51&amp;J69&amp;$F$1,sheet03!$M$2:$M$1191&amp;sheet03!$AF$2:$AF$1191&amp;sheet03!$O$2:$O$1191,0),56)</f>
        <v>右</v>
      </c>
      <c r="O69" s="104"/>
      <c r="P69" s="147"/>
      <c r="Q69" s="143"/>
      <c r="R69" s="115"/>
      <c r="S69" s="86" t="s">
        <v>51</v>
      </c>
      <c r="T69" s="139" t="str">
        <f t="array" ref="T69">INDEX(sheet01!$A$2:$Z$61,MATCH(B$76&amp;$F$1,sheet01!$M$2:$M$61&amp;sheet01!$O$2:$O$61,0),23)</f>
        <v>紫/黒</v>
      </c>
      <c r="U69" s="116"/>
    </row>
    <row r="70" spans="1:21" ht="16.5" customHeight="1" x14ac:dyDescent="0.15">
      <c r="A70" s="102">
        <f ca="1">IF(ISERROR(SMALL(sheet03!BK:BK,ROW(V14))),"",INDIRECT("sheet03!bk"&amp;SMALL(sheet03!BK:BK,ROW(V14))))</f>
        <v>0</v>
      </c>
      <c r="B70" s="57" t="e">
        <f t="array" aca="1" ref="B70" ca="1">INDEX(sheet03!$A$2:$BB$1191,MATCH(B$51&amp;C70&amp;$F$1,sheet03!$M$2:$M$1191&amp;sheet03!$AF$2:$AF$1191&amp;sheet03!$O$2:$O$1191,0),31)</f>
        <v>#N/A</v>
      </c>
      <c r="C70" s="58">
        <f ca="1">IF(A70="","",INDIRECT("sheet03!af"&amp;SMALL(sheet03!BK:BK,ROW(V14))))</f>
        <v>0</v>
      </c>
      <c r="D70" s="59" t="e">
        <f t="array" aca="1" ref="D70" ca="1">INDEX(sheet03!$A$2:$BB$1191,MATCH(B$51&amp;C70&amp;$F$1,sheet03!$M$2:$M$1191&amp;sheet03!$AF$2:$AF$1191&amp;sheet03!$O$2:$O$1191,0),28)</f>
        <v>#N/A</v>
      </c>
      <c r="E70" s="60" t="e">
        <f t="array" aca="1" ref="E70" ca="1">INDEX(sheet03!$A$2:$BC$1191,MATCH(B$51&amp;C70&amp;$F$1,sheet03!$M$2:$M$1191&amp;sheet03!$AF$2:$AF$1191&amp;sheet03!$O$2:$O$1191,0),55)</f>
        <v>#N/A</v>
      </c>
      <c r="F70" s="60" t="e">
        <f t="array" aca="1" ref="F70" ca="1">INDEX(sheet03!$A$2:$BB$1191,MATCH(B$51&amp;C70&amp;$F$1,sheet03!$M$2:$M$1191&amp;sheet03!$AF$2:$AF$1191&amp;sheet03!$O$2:$O$1191,0),40)</f>
        <v>#N/A</v>
      </c>
      <c r="G70" s="60" t="e">
        <f t="array" aca="1" ref="G70" ca="1">INDEX(sheet03!$A$2:$BD$1191,MATCH(B$51&amp;C70&amp;$F$1,sheet03!$M$2:$M$1191&amp;sheet03!$AF$2:$AF$1191&amp;sheet03!$O$2:$O$1191,0),56)</f>
        <v>#N/A</v>
      </c>
      <c r="H70" s="102">
        <f ca="1">IF(ISERROR(SMALL(sheet03!BL:BL,ROW(V14))),"",INDIRECT("sheet03!bl"&amp;SMALL(sheet03!BL:BL,ROW(V14))))</f>
        <v>15</v>
      </c>
      <c r="I70" s="57">
        <f t="array" aca="1" ref="I70" ca="1">INDEX(sheet03!$A$2:$BB$1191,MATCH(I$51&amp;J70&amp;$F$1,sheet03!$M$2:$M$1191&amp;sheet03!$AF$2:$AF$1191&amp;sheet03!$O$2:$O$1191,0),31)</f>
        <v>0</v>
      </c>
      <c r="J70" s="58">
        <f ca="1">IF(H70="","",INDIRECT("sheet03!af"&amp;SMALL(sheet03!BL:BL,ROW(V14))))</f>
        <v>14</v>
      </c>
      <c r="K70" s="59" t="str">
        <f t="array" aca="1" ref="K70" ca="1">INDEX(sheet03!$A$2:$BB$1191,MATCH(I$51&amp;J70&amp;$F$1,sheet03!$M$2:$M$1191&amp;sheet03!$AF$2:$AF$1191&amp;sheet03!$O$2:$O$1191,0),28)</f>
        <v>三谷</v>
      </c>
      <c r="L70" s="60">
        <f t="array" aca="1" ref="L70" ca="1">INDEX(sheet03!$A$2:$BC$1191,MATCH(I$51&amp;J70&amp;$F$1,sheet03!$M$2:$M$1191&amp;sheet03!$AF$2:$AF$1191&amp;sheet03!$O$2:$O$1191,0),55)</f>
        <v>1</v>
      </c>
      <c r="M70" s="60">
        <f t="array" aca="1" ref="M70" ca="1">INDEX(sheet03!$A$2:$BB$1191,MATCH(I$51&amp;J70&amp;$F$1,sheet03!$M$2:$M$1191&amp;sheet03!$AF$2:$AF$1191&amp;sheet03!$O$2:$O$1191,0),40)</f>
        <v>162</v>
      </c>
      <c r="N70" s="60" t="str">
        <f t="array" aca="1" ref="N70" ca="1">INDEX(sheet03!$A$2:$BD$1191,MATCH(I$51&amp;J70&amp;$F$1,sheet03!$M$2:$M$1191&amp;sheet03!$AF$2:$AF$1191&amp;sheet03!$O$2:$O$1191,0),56)</f>
        <v>右</v>
      </c>
      <c r="O70" s="104"/>
      <c r="P70" s="146">
        <v>10</v>
      </c>
      <c r="Q70" s="142" t="str">
        <f t="array" ref="Q70">INDEX(sheet01!$K$2:$Z$61,MATCH($N$75&amp;I75&amp;$F$1,sheet01!$Q$2:$Q$61&amp;sheet01!$P$2:$P$61&amp;sheet01!$O$2:$O$61,0),4)</f>
        <v>山口２</v>
      </c>
      <c r="R70" s="113"/>
      <c r="S70" s="75" t="s">
        <v>20</v>
      </c>
      <c r="T70" s="137" t="str">
        <f t="array" ref="T70">INDEX(sheet01!$A$2:$Z$61,MATCH(I$76&amp;$F$1,sheet01!$M$2:$M$61&amp;sheet01!$O$2:$O$61,0),22)</f>
        <v>紫/黒</v>
      </c>
      <c r="U70" s="114"/>
    </row>
    <row r="71" spans="1:21" ht="16.5" customHeight="1" x14ac:dyDescent="0.15">
      <c r="A71" s="102" t="str">
        <f ca="1">IF(ISERROR(SMALL(sheet03!BK:BK,ROW(V15))),"",INDIRECT("sheet03!bk"&amp;SMALL(sheet03!BK:BK,ROW(V15))))</f>
        <v/>
      </c>
      <c r="B71" s="57" t="e">
        <f t="array" aca="1" ref="B71" ca="1">INDEX(sheet03!$A$2:$BB$1191,MATCH(B$51&amp;C71&amp;$F$1,sheet03!$M$2:$M$1191&amp;sheet03!$AF$2:$AF$1191&amp;sheet03!$O$2:$O$1191,0),31)</f>
        <v>#N/A</v>
      </c>
      <c r="C71" s="58" t="str">
        <f ca="1">IF(A71="","",INDIRECT("sheet03!af"&amp;SMALL(sheet03!BK:BK,ROW(V15))))</f>
        <v/>
      </c>
      <c r="D71" s="59" t="e">
        <f t="array" aca="1" ref="D71" ca="1">INDEX(sheet03!$A$2:$BB$1191,MATCH(B$51&amp;C71&amp;$F$1,sheet03!$M$2:$M$1191&amp;sheet03!$AF$2:$AF$1191&amp;sheet03!$O$2:$O$1191,0),28)</f>
        <v>#N/A</v>
      </c>
      <c r="E71" s="60" t="e">
        <f t="array" aca="1" ref="E71" ca="1">INDEX(sheet03!$A$2:$BC$1191,MATCH(B$51&amp;C71&amp;$F$1,sheet03!$M$2:$M$1191&amp;sheet03!$AF$2:$AF$1191&amp;sheet03!$O$2:$O$1191,0),55)</f>
        <v>#N/A</v>
      </c>
      <c r="F71" s="60" t="e">
        <f t="array" aca="1" ref="F71" ca="1">INDEX(sheet03!$A$2:$BB$1191,MATCH(B$51&amp;C71&amp;$F$1,sheet03!$M$2:$M$1191&amp;sheet03!$AF$2:$AF$1191&amp;sheet03!$O$2:$O$1191,0),40)</f>
        <v>#N/A</v>
      </c>
      <c r="G71" s="60" t="e">
        <f t="array" aca="1" ref="G71" ca="1">INDEX(sheet03!$A$2:$BD$1191,MATCH(B$51&amp;C71&amp;$F$1,sheet03!$M$2:$M$1191&amp;sheet03!$AF$2:$AF$1191&amp;sheet03!$O$2:$O$1191,0),56)</f>
        <v>#N/A</v>
      </c>
      <c r="H71" s="102">
        <f ca="1">IF(ISERROR(SMALL(sheet03!BL:BL,ROW(V15))),"",INDIRECT("sheet03!bl"&amp;SMALL(sheet03!BL:BL,ROW(V15))))</f>
        <v>16</v>
      </c>
      <c r="I71" s="57">
        <f t="array" aca="1" ref="I71" ca="1">INDEX(sheet03!$A$2:$BB$1191,MATCH(I$51&amp;J71&amp;$F$1,sheet03!$M$2:$M$1191&amp;sheet03!$AF$2:$AF$1191&amp;sheet03!$O$2:$O$1191,0),31)</f>
        <v>0</v>
      </c>
      <c r="J71" s="58">
        <f ca="1">IF(H71="","",INDIRECT("sheet03!af"&amp;SMALL(sheet03!BL:BL,ROW(V15))))</f>
        <v>15</v>
      </c>
      <c r="K71" s="59" t="str">
        <f t="array" aca="1" ref="K71" ca="1">INDEX(sheet03!$A$2:$BB$1191,MATCH(I$51&amp;J71&amp;$F$1,sheet03!$M$2:$M$1191&amp;sheet03!$AF$2:$AF$1191&amp;sheet03!$O$2:$O$1191,0),28)</f>
        <v>名草</v>
      </c>
      <c r="L71" s="60">
        <f t="array" aca="1" ref="L71" ca="1">INDEX(sheet03!$A$2:$BC$1191,MATCH(I$51&amp;J71&amp;$F$1,sheet03!$M$2:$M$1191&amp;sheet03!$AF$2:$AF$1191&amp;sheet03!$O$2:$O$1191,0),55)</f>
        <v>1</v>
      </c>
      <c r="M71" s="60">
        <f t="array" aca="1" ref="M71" ca="1">INDEX(sheet03!$A$2:$BB$1191,MATCH(I$51&amp;J71&amp;$F$1,sheet03!$M$2:$M$1191&amp;sheet03!$AF$2:$AF$1191&amp;sheet03!$O$2:$O$1191,0),40)</f>
        <v>165</v>
      </c>
      <c r="N71" s="60" t="str">
        <f t="array" aca="1" ref="N71" ca="1">INDEX(sheet03!$A$2:$BD$1191,MATCH(I$51&amp;J71&amp;$F$1,sheet03!$M$2:$M$1191&amp;sheet03!$AF$2:$AF$1191&amp;sheet03!$O$2:$O$1191,0),56)</f>
        <v>左</v>
      </c>
      <c r="O71" s="104"/>
      <c r="P71" s="147"/>
      <c r="Q71" s="143"/>
      <c r="R71" s="115"/>
      <c r="S71" s="86" t="s">
        <v>51</v>
      </c>
      <c r="T71" s="139" t="str">
        <f t="array" ref="T71">INDEX(sheet01!$A$2:$Z$61,MATCH(I$76&amp;$F$1,sheet01!$M$2:$M$61&amp;sheet01!$O$2:$O$61,0),23)</f>
        <v>灰/黒</v>
      </c>
      <c r="U71" s="116"/>
    </row>
    <row r="72" spans="1:21" ht="16.5" customHeight="1" x14ac:dyDescent="0.15">
      <c r="A72" s="102" t="str">
        <f ca="1">IF(ISERROR(SMALL(sheet03!BK:BK,ROW(V16))),"",INDIRECT("sheet03!bk"&amp;SMALL(sheet03!BK:BK,ROW(V16))))</f>
        <v/>
      </c>
      <c r="B72" s="66" t="e">
        <f t="array" aca="1" ref="B72" ca="1">INDEX(sheet03!$A$2:$BB$1191,MATCH(B$51&amp;C72&amp;$F$1,sheet03!$M$2:$M$1191&amp;sheet03!$AF$2:$AF$1191&amp;sheet03!$O$2:$O$1191,0),31)</f>
        <v>#N/A</v>
      </c>
      <c r="C72" s="63" t="str">
        <f ca="1">IF(A72="","",INDIRECT("sheet03!af"&amp;SMALL(sheet03!BK:BK,ROW(V16))))</f>
        <v/>
      </c>
      <c r="D72" s="64" t="e">
        <f t="array" aca="1" ref="D72" ca="1">INDEX(sheet03!$A$2:$BB$1191,MATCH(B$51&amp;C72&amp;$F$1,sheet03!$M$2:$M$1191&amp;sheet03!$AF$2:$AF$1191&amp;sheet03!$O$2:$O$1191,0),28)</f>
        <v>#N/A</v>
      </c>
      <c r="E72" s="65" t="e">
        <f t="array" aca="1" ref="E72" ca="1">INDEX(sheet03!$A$2:$BC$1191,MATCH(B$51&amp;C72&amp;$F$1,sheet03!$M$2:$M$1191&amp;sheet03!$AF$2:$AF$1191&amp;sheet03!$O$2:$O$1191,0),55)</f>
        <v>#N/A</v>
      </c>
      <c r="F72" s="65" t="e">
        <f t="array" aca="1" ref="F72" ca="1">INDEX(sheet03!$A$2:$BB$1191,MATCH(B$51&amp;C72&amp;$F$1,sheet03!$M$2:$M$1191&amp;sheet03!$AF$2:$AF$1191&amp;sheet03!$O$2:$O$1191,0),40)</f>
        <v>#N/A</v>
      </c>
      <c r="G72" s="65" t="e">
        <f t="array" aca="1" ref="G72" ca="1">INDEX(sheet03!$A$2:$BD$1191,MATCH(B$51&amp;C72&amp;$F$1,sheet03!$M$2:$M$1191&amp;sheet03!$AF$2:$AF$1191&amp;sheet03!$O$2:$O$1191,0),56)</f>
        <v>#N/A</v>
      </c>
      <c r="H72" s="102">
        <f ca="1">IF(ISERROR(SMALL(sheet03!BL:BL,ROW(V16))),"",INDIRECT("sheet03!bl"&amp;SMALL(sheet03!BL:BL,ROW(V16))))</f>
        <v>17</v>
      </c>
      <c r="I72" s="66">
        <f t="array" aca="1" ref="I72" ca="1">INDEX(sheet03!$A$2:$BB$1191,MATCH(I$51&amp;J72&amp;$F$1,sheet03!$M$2:$M$1191&amp;sheet03!$AF$2:$AF$1191&amp;sheet03!$O$2:$O$1191,0),31)</f>
        <v>0</v>
      </c>
      <c r="J72" s="63">
        <f ca="1">IF(H72="","",INDIRECT("sheet03!af"&amp;SMALL(sheet03!BL:BL,ROW(V16))))</f>
        <v>16</v>
      </c>
      <c r="K72" s="64" t="str">
        <f t="array" aca="1" ref="K72" ca="1">INDEX(sheet03!$A$2:$BB$1191,MATCH(I$51&amp;J72&amp;$F$1,sheet03!$M$2:$M$1191&amp;sheet03!$AF$2:$AF$1191&amp;sheet03!$O$2:$O$1191,0),28)</f>
        <v>鍋倉</v>
      </c>
      <c r="L72" s="65">
        <f t="array" aca="1" ref="L72" ca="1">INDEX(sheet03!$A$2:$BC$1191,MATCH(I$51&amp;J72&amp;$F$1,sheet03!$M$2:$M$1191&amp;sheet03!$AF$2:$AF$1191&amp;sheet03!$O$2:$O$1191,0),55)</f>
        <v>1</v>
      </c>
      <c r="M72" s="65">
        <f t="array" aca="1" ref="M72" ca="1">INDEX(sheet03!$A$2:$BB$1191,MATCH(I$51&amp;J72&amp;$F$1,sheet03!$M$2:$M$1191&amp;sheet03!$AF$2:$AF$1191&amp;sheet03!$O$2:$O$1191,0),40)</f>
        <v>165</v>
      </c>
      <c r="N72" s="65" t="str">
        <f t="array" aca="1" ref="N72" ca="1">INDEX(sheet03!$A$2:$BD$1191,MATCH(I$51&amp;J72&amp;$F$1,sheet03!$M$2:$M$1191&amp;sheet03!$AF$2:$AF$1191&amp;sheet03!$O$2:$O$1191,0),56)</f>
        <v>左</v>
      </c>
      <c r="O72" s="104"/>
    </row>
    <row r="73" spans="1:21" ht="16.5" customHeight="1" x14ac:dyDescent="0.15">
      <c r="B73" s="96"/>
      <c r="C73" s="125"/>
      <c r="D73" s="70">
        <f t="array" ref="D73">INDEX(sheet01!$A$2:$Z$61,MATCH(B51&amp;$F$1,sheet01!$M$2:$M$61&amp;sheet01!$O$2:$O$61,0),24)</f>
        <v>0</v>
      </c>
      <c r="E73" s="97"/>
      <c r="F73" s="97"/>
      <c r="G73" s="98"/>
      <c r="H73" s="104"/>
      <c r="I73" s="96"/>
      <c r="J73" s="125"/>
      <c r="K73" s="70" t="str">
        <f t="array" ref="K73">INDEX(sheet01!$A$2:$Z$61,MATCH(I51&amp;$F$1,sheet01!$M$2:$M$61&amp;sheet01!$O$2:$O$61,0),24)</f>
        <v>沢谷</v>
      </c>
      <c r="L73" s="97"/>
      <c r="M73" s="97"/>
      <c r="N73" s="98"/>
      <c r="O73" s="104"/>
      <c r="P73" s="152" t="s">
        <v>4179</v>
      </c>
      <c r="Q73" s="153"/>
      <c r="R73" s="148"/>
      <c r="S73" s="149"/>
      <c r="T73" s="150"/>
      <c r="U73" s="151"/>
    </row>
    <row r="74" spans="1:21" ht="16.5" customHeight="1" x14ac:dyDescent="0.15">
      <c r="B74" s="14"/>
      <c r="C74" s="14"/>
      <c r="D74" s="14"/>
      <c r="E74" s="14"/>
      <c r="F74" s="14"/>
      <c r="G74" s="14"/>
      <c r="H74" s="104"/>
      <c r="I74" s="14"/>
      <c r="J74" s="14"/>
      <c r="K74" s="14"/>
      <c r="L74" s="14"/>
      <c r="M74" s="14"/>
      <c r="N74" s="14"/>
      <c r="O74" s="104"/>
      <c r="P74" s="146">
        <v>1</v>
      </c>
      <c r="Q74" s="142" t="str">
        <f t="array" ref="Q74">INDEX(sheet01!$K$2:$Z$61,MATCH($R75&amp;Q75&amp;$F$1,sheet01!$Q$2:$Q$61&amp;sheet01!$P$2:$P$61&amp;sheet01!$O$2:$O$61,0),4)</f>
        <v>鳥取倉吉</v>
      </c>
      <c r="R74" s="113"/>
      <c r="S74" s="75" t="s">
        <v>20</v>
      </c>
      <c r="T74" s="137" t="str">
        <f t="array" ref="T74">INDEX(sheet01!$A$2:$Z$61,MATCH(Q74&amp;$F$1,sheet01!$N$2:$N$61&amp;sheet01!$O$2:$O$61,0),22)</f>
        <v>紫/黒</v>
      </c>
      <c r="U74" s="114"/>
    </row>
    <row r="75" spans="1:21" ht="16.5" customHeight="1" x14ac:dyDescent="0.15">
      <c r="B75" s="124" t="s">
        <v>14</v>
      </c>
      <c r="C75" s="11"/>
      <c r="D75" s="11"/>
      <c r="E75" s="123" t="s">
        <v>4203</v>
      </c>
      <c r="F75" s="12"/>
      <c r="G75" s="126" t="str">
        <f>MID(E75,2,1)</f>
        <v>1</v>
      </c>
      <c r="H75" s="104"/>
      <c r="I75" s="124" t="s">
        <v>15</v>
      </c>
      <c r="J75" s="14"/>
      <c r="K75" s="14"/>
      <c r="L75" s="123" t="s">
        <v>4202</v>
      </c>
      <c r="M75" s="12"/>
      <c r="N75" s="126" t="str">
        <f>MID(L75,2,1)</f>
        <v>2</v>
      </c>
      <c r="O75" s="104"/>
      <c r="P75" s="147"/>
      <c r="Q75" s="145" t="s">
        <v>4180</v>
      </c>
      <c r="R75" s="127">
        <v>3</v>
      </c>
      <c r="S75" s="86" t="s">
        <v>51</v>
      </c>
      <c r="T75" s="139" t="str">
        <f t="array" ref="T75">INDEX(sheet01!$A$2:$Z$61,MATCH(Q74&amp;$F$1,sheet01!$N$2:$N$61&amp;sheet01!$O$2:$O$61,0),23)</f>
        <v>桃/黒</v>
      </c>
      <c r="U75" s="116"/>
    </row>
    <row r="76" spans="1:21" ht="16.5" customHeight="1" x14ac:dyDescent="0.2">
      <c r="B76" s="91" t="str">
        <f t="array" ref="B76">INDEX(sheet01!$K$2:$Z$61,MATCH($G$75&amp;B75&amp;$F$1,sheet01!$Q$2:$Q$61&amp;sheet01!$P$2:$P$61&amp;sheet01!$O$2:$O$61,0),3)</f>
        <v>姫新北線</v>
      </c>
      <c r="C76" s="68"/>
      <c r="D76" s="69"/>
      <c r="E76" s="70"/>
      <c r="F76" s="70"/>
      <c r="G76" s="71"/>
      <c r="H76" s="104"/>
      <c r="I76" s="1" t="str">
        <f t="array" ref="I76">INDEX(sheet01!$K$2:$Z$61,MATCH($N75&amp;I75&amp;$F$1,sheet01!$Q$2:$Q$61&amp;sheet01!$P$2:$P$61&amp;sheet01!$O$2:$O$61,0),3)</f>
        <v>山口線２</v>
      </c>
      <c r="J76" s="68"/>
      <c r="K76" s="69"/>
      <c r="L76" s="70"/>
      <c r="M76" s="70"/>
      <c r="N76" s="71"/>
      <c r="O76" s="104"/>
      <c r="P76" s="146">
        <v>2</v>
      </c>
      <c r="Q76" s="142" t="str">
        <f t="array" ref="Q76">INDEX(sheet01!$K$2:$Z$61,MATCH($R77&amp;Q77&amp;$F$1,sheet01!$Q$2:$Q$61&amp;sheet01!$P$2:$P$61&amp;sheet01!$O$2:$O$61,0),4)</f>
        <v>倉吉米子</v>
      </c>
      <c r="R76" s="113"/>
      <c r="S76" s="75" t="s">
        <v>20</v>
      </c>
      <c r="T76" s="137" t="str">
        <f t="array" ref="T76">INDEX(sheet01!$A$2:$Z$61,MATCH(Q76&amp;$F$1,sheet01!$N$2:$N$61&amp;sheet01!$O$2:$O$61,0),22)</f>
        <v>紫/黒</v>
      </c>
      <c r="U76" s="114"/>
    </row>
    <row r="77" spans="1:21" ht="16.5" customHeight="1" x14ac:dyDescent="0.15">
      <c r="B77" s="99" t="s">
        <v>6</v>
      </c>
      <c r="C77" s="92"/>
      <c r="D77" s="128" t="str">
        <f t="array" ref="D77">INDEX(sheet03!$A$2:$BB$1191,MATCH(B76&amp;"101"&amp;$F$1,sheet03!$M$2:$M$1191&amp;sheet03!$AF$2:$AF$1191&amp;sheet03!$O$2:$O$1191,0),28)</f>
        <v>東津山</v>
      </c>
      <c r="E77" s="75" t="s">
        <v>1</v>
      </c>
      <c r="F77" s="137" t="str">
        <f t="array" ref="F77">INDEX(sheet01!$A$2:$Z$61,MATCH(B$76&amp;$F$1,sheet01!$M$2:$M$61&amp;sheet01!$O$2:$O$61,0),18)</f>
        <v>白/白</v>
      </c>
      <c r="G77" s="77"/>
      <c r="H77" s="104"/>
      <c r="I77" s="99" t="s">
        <v>6</v>
      </c>
      <c r="J77" s="92"/>
      <c r="K77" s="128" t="str">
        <f t="array" ref="K77">INDEX(sheet03!$A$2:$BB$1191,MATCH(I76&amp;"101"&amp;$F$1,sheet03!$M$2:$M$1191&amp;sheet03!$AF$2:$AF$1191&amp;sheet03!$O$2:$O$1191,0),28)</f>
        <v>船平山</v>
      </c>
      <c r="L77" s="75" t="s">
        <v>1</v>
      </c>
      <c r="M77" s="137" t="str">
        <f t="array" ref="M77">INDEX(sheet01!$A$2:$Z$61,MATCH(I$76&amp;$F$1,sheet01!$M$2:$M$61&amp;sheet01!$O$2:$O$61,0),18)</f>
        <v>黄/黄</v>
      </c>
      <c r="N77" s="77"/>
      <c r="O77" s="104"/>
      <c r="P77" s="147"/>
      <c r="Q77" s="145" t="s">
        <v>4180</v>
      </c>
      <c r="R77" s="127">
        <v>4</v>
      </c>
      <c r="S77" s="86" t="s">
        <v>51</v>
      </c>
      <c r="T77" s="139" t="str">
        <f t="array" ref="T77">INDEX(sheet01!$A$2:$Z$61,MATCH(Q76&amp;$F$1,sheet01!$N$2:$N$61&amp;sheet01!$O$2:$O$61,0),23)</f>
        <v>紫/黒</v>
      </c>
      <c r="U77" s="116"/>
    </row>
    <row r="78" spans="1:21" ht="16.5" customHeight="1" x14ac:dyDescent="0.15">
      <c r="B78" s="78" t="s">
        <v>7</v>
      </c>
      <c r="C78" s="79"/>
      <c r="D78" s="129" t="str">
        <f t="array" ref="D78">INDEX(sheet03!$A$2:$BB$1191,MATCH(B76&amp;"102"&amp;$F$1,sheet03!$M$2:$M$1191&amp;sheet03!$AF$2:$AF$1191&amp;sheet03!$O$2:$O$1191,0),28)</f>
        <v>美作大崎</v>
      </c>
      <c r="E78" s="81" t="s">
        <v>2</v>
      </c>
      <c r="F78" s="138" t="str">
        <f t="array" ref="F78">INDEX(sheet01!$A$2:$Z$61,MATCH(B$76&amp;$F$1,sheet01!$M$2:$M$61&amp;sheet01!$O$2:$O$61,0),20)</f>
        <v>赤/赤</v>
      </c>
      <c r="G78" s="82"/>
      <c r="H78" s="104"/>
      <c r="I78" s="78" t="s">
        <v>7</v>
      </c>
      <c r="J78" s="79"/>
      <c r="K78" s="129" t="str">
        <f t="array" ref="K78">INDEX(sheet03!$A$2:$BB$1191,MATCH(I76&amp;"102"&amp;$F$1,sheet03!$M$2:$M$1191&amp;sheet03!$AF$2:$AF$1191&amp;sheet03!$O$2:$O$1191,0),28)</f>
        <v>津和野</v>
      </c>
      <c r="L78" s="81" t="s">
        <v>2</v>
      </c>
      <c r="M78" s="138" t="str">
        <f t="array" ref="M78">INDEX(sheet01!$A$2:$Z$61,MATCH(I$76&amp;$F$1,sheet01!$M$2:$M$61&amp;sheet01!$O$2:$O$61,0),20)</f>
        <v>紫/黒</v>
      </c>
      <c r="N78" s="82"/>
      <c r="O78" s="104"/>
      <c r="P78" s="146">
        <v>3</v>
      </c>
      <c r="Q78" s="142" t="str">
        <f t="array" ref="Q78">INDEX(sheet01!$K$2:$Z$61,MATCH($R79&amp;Q79&amp;$F$1,sheet01!$Q$2:$Q$61&amp;sheet01!$P$2:$P$61&amp;sheet01!$O$2:$O$61,0),4)</f>
        <v>桃太郎</v>
      </c>
      <c r="R78" s="113"/>
      <c r="S78" s="75" t="s">
        <v>20</v>
      </c>
      <c r="T78" s="137" t="str">
        <f t="array" ref="T78">INDEX(sheet01!$A$2:$Z$61,MATCH(Q78&amp;$F$1,sheet01!$N$2:$N$61&amp;sheet01!$O$2:$O$61,0),22)</f>
        <v>紫/白</v>
      </c>
      <c r="U78" s="114"/>
    </row>
    <row r="79" spans="1:21" ht="16.5" customHeight="1" x14ac:dyDescent="0.15">
      <c r="B79" s="78" t="s">
        <v>8</v>
      </c>
      <c r="C79" s="79"/>
      <c r="D79" s="129" t="str">
        <f t="array" ref="D79">INDEX(sheet03!$A$2:$BB$1191,MATCH(B76&amp;"103"&amp;$F$1,sheet03!$M$2:$M$1191&amp;sheet03!$AF$2:$AF$1191&amp;sheet03!$O$2:$O$1191,0),28)</f>
        <v>西勝間田</v>
      </c>
      <c r="E79" s="81" t="s">
        <v>3</v>
      </c>
      <c r="F79" s="138" t="str">
        <f t="array" ref="F79">INDEX(sheet01!$A$2:$Z$61,MATCH(B$76&amp;$F$1,sheet01!$M$2:$M$61&amp;sheet01!$O$2:$O$61,0),19)</f>
        <v>水/紺</v>
      </c>
      <c r="G79" s="82"/>
      <c r="H79" s="104"/>
      <c r="I79" s="78" t="s">
        <v>8</v>
      </c>
      <c r="J79" s="79"/>
      <c r="K79" s="129" t="e">
        <f t="array" ref="K79">INDEX(sheet03!$A$2:$BB$1191,MATCH(I76&amp;"103"&amp;$F$1,sheet03!$M$2:$M$1191&amp;sheet03!$AF$2:$AF$1191&amp;sheet03!$O$2:$O$1191,0),28)</f>
        <v>#N/A</v>
      </c>
      <c r="L79" s="81" t="s">
        <v>3</v>
      </c>
      <c r="M79" s="138" t="str">
        <f t="array" ref="M79">INDEX(sheet01!$A$2:$Z$61,MATCH(I$76&amp;$F$1,sheet01!$M$2:$M$61&amp;sheet01!$O$2:$O$61,0),19)</f>
        <v>青/黒</v>
      </c>
      <c r="N79" s="82"/>
      <c r="O79" s="104"/>
      <c r="P79" s="147"/>
      <c r="Q79" s="145" t="s">
        <v>4181</v>
      </c>
      <c r="R79" s="127">
        <v>3</v>
      </c>
      <c r="S79" s="86" t="s">
        <v>51</v>
      </c>
      <c r="T79" s="139" t="str">
        <f t="array" ref="T79">INDEX(sheet01!$A$2:$Z$61,MATCH(Q78&amp;$F$1,sheet01!$N$2:$N$61&amp;sheet01!$O$2:$O$61,0),23)</f>
        <v>桃/黒</v>
      </c>
      <c r="U79" s="116"/>
    </row>
    <row r="80" spans="1:21" ht="16.5" customHeight="1" x14ac:dyDescent="0.15">
      <c r="B80" s="83" t="s">
        <v>9</v>
      </c>
      <c r="C80" s="84"/>
      <c r="D80" s="130" t="str">
        <f t="array" ref="D80">INDEX(sheet03!$A$2:$BB$1191,MATCH(B76&amp;"104"&amp;$F$1,sheet03!$M$2:$M$1191&amp;sheet03!$AF$2:$AF$1191&amp;sheet03!$O$2:$O$1191,0),28)</f>
        <v>勝間田</v>
      </c>
      <c r="E80" s="86" t="s">
        <v>4</v>
      </c>
      <c r="F80" s="139" t="str">
        <f t="array" ref="F80">INDEX(sheet01!$A$2:$Z$61,MATCH(B$76&amp;$F$1,sheet01!$M$2:$M$61&amp;sheet01!$O$2:$O$61,0),21)</f>
        <v>黄/黒</v>
      </c>
      <c r="G80" s="87"/>
      <c r="H80" s="104"/>
      <c r="I80" s="83" t="s">
        <v>9</v>
      </c>
      <c r="J80" s="84"/>
      <c r="K80" s="130" t="e">
        <f t="array" ref="K80">INDEX(sheet03!$A$2:$BB$1191,MATCH(I76&amp;"104"&amp;$F$1,sheet03!$M$2:$M$1191&amp;sheet03!$AF$2:$AF$1191&amp;sheet03!$O$2:$O$1191,0),28)</f>
        <v>#N/A</v>
      </c>
      <c r="L80" s="86" t="s">
        <v>4</v>
      </c>
      <c r="M80" s="139" t="str">
        <f t="array" ref="M80">INDEX(sheet01!$A$2:$Z$61,MATCH(I$76&amp;$F$1,sheet01!$M$2:$M$61&amp;sheet01!$O$2:$O$61,0),21)</f>
        <v>灰/黒</v>
      </c>
      <c r="N80" s="87"/>
      <c r="O80" s="104"/>
      <c r="P80" s="146">
        <v>4</v>
      </c>
      <c r="Q80" s="142" t="str">
        <f t="array" ref="Q80">INDEX(sheet01!$K$2:$Z$61,MATCH($R81&amp;Q81&amp;$F$1,sheet01!$Q$2:$Q$61&amp;sheet01!$P$2:$P$61&amp;sheet01!$O$2:$O$61,0),4)</f>
        <v>清流</v>
      </c>
      <c r="R80" s="113"/>
      <c r="S80" s="75" t="s">
        <v>20</v>
      </c>
      <c r="T80" s="137" t="str">
        <f t="array" ref="T80">INDEX(sheet01!$A$2:$Z$61,MATCH(Q80&amp;$F$1,sheet01!$N$2:$N$61&amp;sheet01!$O$2:$O$61,0),22)</f>
        <v>紫/黒</v>
      </c>
      <c r="U80" s="114"/>
    </row>
    <row r="81" spans="1:21" ht="16.5" customHeight="1" x14ac:dyDescent="0.15">
      <c r="B81" s="88" t="s">
        <v>10</v>
      </c>
      <c r="C81" s="89" t="s">
        <v>5</v>
      </c>
      <c r="D81" s="90" t="s">
        <v>11</v>
      </c>
      <c r="E81" s="90" t="s">
        <v>12</v>
      </c>
      <c r="F81" s="90" t="s">
        <v>1437</v>
      </c>
      <c r="G81" s="90" t="s">
        <v>1438</v>
      </c>
      <c r="H81" s="104"/>
      <c r="I81" s="88" t="s">
        <v>10</v>
      </c>
      <c r="J81" s="89" t="s">
        <v>5</v>
      </c>
      <c r="K81" s="90" t="s">
        <v>11</v>
      </c>
      <c r="L81" s="90" t="s">
        <v>12</v>
      </c>
      <c r="M81" s="90" t="s">
        <v>1437</v>
      </c>
      <c r="N81" s="90" t="s">
        <v>1438</v>
      </c>
      <c r="O81" s="104"/>
      <c r="P81" s="147"/>
      <c r="Q81" s="145" t="s">
        <v>4181</v>
      </c>
      <c r="R81" s="127">
        <v>4</v>
      </c>
      <c r="S81" s="86" t="s">
        <v>51</v>
      </c>
      <c r="T81" s="139" t="str">
        <f t="array" ref="T81">INDEX(sheet01!$A$2:$Z$61,MATCH(Q80&amp;$F$1,sheet01!$N$2:$N$61&amp;sheet01!$O$2:$O$61,0),23)</f>
        <v>橙/黒</v>
      </c>
      <c r="U81" s="116"/>
    </row>
    <row r="82" spans="1:21" ht="16.5" customHeight="1" x14ac:dyDescent="0.15">
      <c r="A82" s="102">
        <f ca="1">IF(ISERROR(SMALL(sheet03!BM:BM,ROW(V1))),"",INDIRECT("sheet03!bm"&amp;SMALL(sheet03!BM:BM,ROW(V1))))</f>
        <v>145</v>
      </c>
      <c r="B82" s="121">
        <f t="array" aca="1" ref="B82" ca="1">INDEX(sheet03!$A$2:$BB$1191,MATCH(B$76&amp;C82&amp;$F$1,sheet03!$M$2:$M$1191&amp;sheet03!$AF$2:$AF$1191&amp;sheet03!$O$2:$O$1191,0),31)</f>
        <v>0</v>
      </c>
      <c r="C82" s="53">
        <f ca="1">IF(A82="","",INDIRECT("sheet03!af"&amp;SMALL(sheet03!BM:BM,ROW(V1))))</f>
        <v>1</v>
      </c>
      <c r="D82" s="54" t="str">
        <f t="array" aca="1" ref="D82" ca="1">INDEX(sheet03!$A$2:$BB$1191,MATCH(B$76&amp;C82&amp;$F$1,sheet03!$M$2:$M$1191&amp;sheet03!$AF$2:$AF$1191&amp;sheet03!$O$2:$O$1191,0),28)</f>
        <v>岩山</v>
      </c>
      <c r="E82" s="55">
        <f t="array" aca="1" ref="E82" ca="1">INDEX(sheet03!$A$2:$BC$1191,MATCH(B$76&amp;C82&amp;$F$1,sheet03!$M$2:$M$1191&amp;sheet03!$AF$2:$AF$1191&amp;sheet03!$O$2:$O$1191,0),55)</f>
        <v>2</v>
      </c>
      <c r="F82" s="55">
        <f t="array" aca="1" ref="F82" ca="1">INDEX(sheet03!$A$2:$BB$1191,MATCH(B$76&amp;C82&amp;$F$1,sheet03!$M$2:$M$1191&amp;sheet03!$AF$2:$AF$1191&amp;sheet03!$O$2:$O$1191,0),40)</f>
        <v>173</v>
      </c>
      <c r="G82" s="55" t="str">
        <f t="array" aca="1" ref="G82" ca="1">INDEX(sheet03!$A$2:$BD$1191,MATCH(B$76&amp;C82&amp;$F$1,sheet03!$M$2:$M$1191&amp;sheet03!$AF$2:$AF$1191&amp;sheet03!$O$2:$O$1191,0),56)</f>
        <v>右</v>
      </c>
      <c r="H82" s="102">
        <f ca="1">IF(ISERROR(SMALL(sheet03!BN:BN,ROW(V1))),"",INDIRECT("sheet03!bn"&amp;SMALL(sheet03!BN:BN,ROW(V1))))</f>
        <v>25</v>
      </c>
      <c r="I82" s="121">
        <f t="array" aca="1" ref="I82" ca="1">INDEX(sheet03!$A$2:$BB$1191,MATCH(I$76&amp;J82&amp;$F$1,sheet03!$M$2:$M$1191&amp;sheet03!$AF$2:$AF$1191&amp;sheet03!$O$2:$O$1191,0),31)</f>
        <v>0</v>
      </c>
      <c r="J82" s="53">
        <f ca="1">IF(H82="","",INDIRECT("sheet03!af"&amp;SMALL(sheet03!BN:BN,ROW(V1))))</f>
        <v>2</v>
      </c>
      <c r="K82" s="54" t="str">
        <f t="array" aca="1" ref="K82" ca="1">INDEX(sheet03!$A$2:$BB$1191,MATCH(I$76&amp;J82&amp;$F$1,sheet03!$M$2:$M$1191&amp;sheet03!$AF$2:$AF$1191&amp;sheet03!$O$2:$O$1191,0),28)</f>
        <v>青野山</v>
      </c>
      <c r="L82" s="55">
        <f t="array" aca="1" ref="L82" ca="1">INDEX(sheet03!$A$2:$BC$1191,MATCH(I$76&amp;J82&amp;$F$1,sheet03!$M$2:$M$1191&amp;sheet03!$AF$2:$AF$1191&amp;sheet03!$O$2:$O$1191,0),55)</f>
        <v>1</v>
      </c>
      <c r="M82" s="55">
        <f t="array" aca="1" ref="M82" ca="1">INDEX(sheet03!$A$2:$BB$1191,MATCH(I$76&amp;J82&amp;$F$1,sheet03!$M$2:$M$1191&amp;sheet03!$AF$2:$AF$1191&amp;sheet03!$O$2:$O$1191,0),40)</f>
        <v>165</v>
      </c>
      <c r="N82" s="55" t="str">
        <f t="array" aca="1" ref="N82" ca="1">INDEX(sheet03!$A$2:$BD$1191,MATCH(I$76&amp;J82&amp;$F$1,sheet03!$M$2:$M$1191&amp;sheet03!$AF$2:$AF$1191&amp;sheet03!$O$2:$O$1191,0),56)</f>
        <v>左</v>
      </c>
      <c r="O82" s="104"/>
      <c r="P82" s="146">
        <v>5</v>
      </c>
      <c r="Q82" s="142" t="str">
        <f t="array" ref="Q82">INDEX(sheet01!$K$2:$Z$61,MATCH($R83&amp;Q83&amp;$F$1,sheet01!$Q$2:$Q$61&amp;sheet01!$P$2:$P$61&amp;sheet01!$O$2:$O$61,0),4)</f>
        <v>鬼太郎</v>
      </c>
      <c r="R82" s="113"/>
      <c r="S82" s="75" t="s">
        <v>20</v>
      </c>
      <c r="T82" s="137" t="str">
        <f t="array" ref="T82">INDEX(sheet01!$A$2:$Z$61,MATCH(Q82&amp;$F$1,sheet01!$N$2:$N$61&amp;sheet01!$O$2:$O$61,0),22)</f>
        <v>紫/黒</v>
      </c>
      <c r="U82" s="114"/>
    </row>
    <row r="83" spans="1:21" ht="16.5" customHeight="1" x14ac:dyDescent="0.15">
      <c r="A83" s="102">
        <f ca="1">IF(ISERROR(SMALL(sheet03!BM:BM,ROW(V2))),"",INDIRECT("sheet03!bm"&amp;SMALL(sheet03!BM:BM,ROW(V2))))</f>
        <v>146</v>
      </c>
      <c r="B83" s="57">
        <f t="array" aca="1" ref="B83" ca="1">INDEX(sheet03!$A$2:$BB$1191,MATCH(B$76&amp;C83&amp;$F$1,sheet03!$M$2:$M$1191&amp;sheet03!$AF$2:$AF$1191&amp;sheet03!$O$2:$O$1191,0),31)</f>
        <v>0</v>
      </c>
      <c r="C83" s="58">
        <f ca="1">IF(A83="","",INDIRECT("sheet03!af"&amp;SMALL(sheet03!BM:BM,ROW(V2))))</f>
        <v>2</v>
      </c>
      <c r="D83" s="59" t="str">
        <f t="array" aca="1" ref="D83" ca="1">INDEX(sheet03!$A$2:$BB$1191,MATCH(B$76&amp;C83&amp;$F$1,sheet03!$M$2:$M$1191&amp;sheet03!$AF$2:$AF$1191&amp;sheet03!$O$2:$O$1191,0),28)</f>
        <v>丹治部</v>
      </c>
      <c r="E83" s="60">
        <f t="array" aca="1" ref="E83" ca="1">INDEX(sheet03!$A$2:$BC$1191,MATCH(B$76&amp;C83&amp;$F$1,sheet03!$M$2:$M$1191&amp;sheet03!$AF$2:$AF$1191&amp;sheet03!$O$2:$O$1191,0),55)</f>
        <v>2</v>
      </c>
      <c r="F83" s="60">
        <f t="array" aca="1" ref="F83" ca="1">INDEX(sheet03!$A$2:$BB$1191,MATCH(B$76&amp;C83&amp;$F$1,sheet03!$M$2:$M$1191&amp;sheet03!$AF$2:$AF$1191&amp;sheet03!$O$2:$O$1191,0),40)</f>
        <v>164</v>
      </c>
      <c r="G83" s="60" t="str">
        <f t="array" aca="1" ref="G83" ca="1">INDEX(sheet03!$A$2:$BD$1191,MATCH(B$76&amp;C83&amp;$F$1,sheet03!$M$2:$M$1191&amp;sheet03!$AF$2:$AF$1191&amp;sheet03!$O$2:$O$1191,0),56)</f>
        <v>右</v>
      </c>
      <c r="H83" s="102">
        <f ca="1">IF(ISERROR(SMALL(sheet03!BN:BN,ROW(V2))),"",INDIRECT("sheet03!bn"&amp;SMALL(sheet03!BN:BN,ROW(V2))))</f>
        <v>26</v>
      </c>
      <c r="I83" s="57">
        <f t="array" aca="1" ref="I83" ca="1">INDEX(sheet03!$A$2:$BB$1191,MATCH(I$76&amp;J83&amp;$F$1,sheet03!$M$2:$M$1191&amp;sheet03!$AF$2:$AF$1191&amp;sheet03!$O$2:$O$1191,0),31)</f>
        <v>0</v>
      </c>
      <c r="J83" s="58">
        <f ca="1">IF(H83="","",INDIRECT("sheet03!af"&amp;SMALL(sheet03!BN:BN,ROW(V2))))</f>
        <v>3</v>
      </c>
      <c r="K83" s="59" t="str">
        <f t="array" aca="1" ref="K83" ca="1">INDEX(sheet03!$A$2:$BB$1191,MATCH(I$76&amp;J83&amp;$F$1,sheet03!$M$2:$M$1191&amp;sheet03!$AF$2:$AF$1191&amp;sheet03!$O$2:$O$1191,0),28)</f>
        <v>日原</v>
      </c>
      <c r="L83" s="60">
        <f t="array" aca="1" ref="L83" ca="1">INDEX(sheet03!$A$2:$BC$1191,MATCH(I$76&amp;J83&amp;$F$1,sheet03!$M$2:$M$1191&amp;sheet03!$AF$2:$AF$1191&amp;sheet03!$O$2:$O$1191,0),55)</f>
        <v>1</v>
      </c>
      <c r="M83" s="60">
        <f t="array" aca="1" ref="M83" ca="1">INDEX(sheet03!$A$2:$BB$1191,MATCH(I$76&amp;J83&amp;$F$1,sheet03!$M$2:$M$1191&amp;sheet03!$AF$2:$AF$1191&amp;sheet03!$O$2:$O$1191,0),40)</f>
        <v>165</v>
      </c>
      <c r="N83" s="60" t="str">
        <f t="array" aca="1" ref="N83" ca="1">INDEX(sheet03!$A$2:$BD$1191,MATCH(I$76&amp;J83&amp;$F$1,sheet03!$M$2:$M$1191&amp;sheet03!$AF$2:$AF$1191&amp;sheet03!$O$2:$O$1191,0),56)</f>
        <v>左</v>
      </c>
      <c r="O83" s="104"/>
      <c r="P83" s="147"/>
      <c r="Q83" s="145" t="s">
        <v>4182</v>
      </c>
      <c r="R83" s="127">
        <v>3</v>
      </c>
      <c r="S83" s="86" t="s">
        <v>51</v>
      </c>
      <c r="T83" s="139" t="str">
        <f t="array" ref="T83">INDEX(sheet01!$A$2:$Z$61,MATCH(Q82&amp;$F$1,sheet01!$N$2:$N$61&amp;sheet01!$O$2:$O$61,0),23)</f>
        <v>橙/黒</v>
      </c>
      <c r="U83" s="116"/>
    </row>
    <row r="84" spans="1:21" ht="16.5" customHeight="1" x14ac:dyDescent="0.15">
      <c r="A84" s="102">
        <f ca="1">IF(ISERROR(SMALL(sheet03!BM:BM,ROW(V3))),"",INDIRECT("sheet03!bm"&amp;SMALL(sheet03!BM:BM,ROW(V3))))</f>
        <v>147</v>
      </c>
      <c r="B84" s="57">
        <f t="array" aca="1" ref="B84" ca="1">INDEX(sheet03!$A$2:$BB$1191,MATCH(B$76&amp;C84&amp;$F$1,sheet03!$M$2:$M$1191&amp;sheet03!$AF$2:$AF$1191&amp;sheet03!$O$2:$O$1191,0),31)</f>
        <v>0</v>
      </c>
      <c r="C84" s="58">
        <f ca="1">IF(A84="","",INDIRECT("sheet03!af"&amp;SMALL(sheet03!BM:BM,ROW(V3))))</f>
        <v>3</v>
      </c>
      <c r="D84" s="59" t="str">
        <f t="array" aca="1" ref="D84" ca="1">INDEX(sheet03!$A$2:$BB$1191,MATCH(B$76&amp;C84&amp;$F$1,sheet03!$M$2:$M$1191&amp;sheet03!$AF$2:$AF$1191&amp;sheet03!$O$2:$O$1191,0),28)</f>
        <v>刑部</v>
      </c>
      <c r="E84" s="60">
        <f t="array" aca="1" ref="E84" ca="1">INDEX(sheet03!$A$2:$BC$1191,MATCH(B$76&amp;C84&amp;$F$1,sheet03!$M$2:$M$1191&amp;sheet03!$AF$2:$AF$1191&amp;sheet03!$O$2:$O$1191,0),55)</f>
        <v>2</v>
      </c>
      <c r="F84" s="60">
        <f t="array" aca="1" ref="F84" ca="1">INDEX(sheet03!$A$2:$BB$1191,MATCH(B$76&amp;C84&amp;$F$1,sheet03!$M$2:$M$1191&amp;sheet03!$AF$2:$AF$1191&amp;sheet03!$O$2:$O$1191,0),40)</f>
        <v>175</v>
      </c>
      <c r="G84" s="60" t="str">
        <f t="array" aca="1" ref="G84" ca="1">INDEX(sheet03!$A$2:$BD$1191,MATCH(B$76&amp;C84&amp;$F$1,sheet03!$M$2:$M$1191&amp;sheet03!$AF$2:$AF$1191&amp;sheet03!$O$2:$O$1191,0),56)</f>
        <v>右</v>
      </c>
      <c r="H84" s="102">
        <f ca="1">IF(ISERROR(SMALL(sheet03!BN:BN,ROW(V3))),"",INDIRECT("sheet03!bn"&amp;SMALL(sheet03!BN:BN,ROW(V3))))</f>
        <v>27</v>
      </c>
      <c r="I84" s="57">
        <f t="array" aca="1" ref="I84" ca="1">INDEX(sheet03!$A$2:$BB$1191,MATCH(I$76&amp;J84&amp;$F$1,sheet03!$M$2:$M$1191&amp;sheet03!$AF$2:$AF$1191&amp;sheet03!$O$2:$O$1191,0),31)</f>
        <v>0</v>
      </c>
      <c r="J84" s="58">
        <f ca="1">IF(H84="","",INDIRECT("sheet03!af"&amp;SMALL(sheet03!BN:BN,ROW(V3))))</f>
        <v>5</v>
      </c>
      <c r="K84" s="59" t="str">
        <f t="array" aca="1" ref="K84" ca="1">INDEX(sheet03!$A$2:$BB$1191,MATCH(I$76&amp;J84&amp;$F$1,sheet03!$M$2:$M$1191&amp;sheet03!$AF$2:$AF$1191&amp;sheet03!$O$2:$O$1191,0),28)</f>
        <v>青原</v>
      </c>
      <c r="L84" s="60">
        <f t="array" aca="1" ref="L84" ca="1">INDEX(sheet03!$A$2:$BC$1191,MATCH(I$76&amp;J84&amp;$F$1,sheet03!$M$2:$M$1191&amp;sheet03!$AF$2:$AF$1191&amp;sheet03!$O$2:$O$1191,0),55)</f>
        <v>1</v>
      </c>
      <c r="M84" s="60">
        <f t="array" aca="1" ref="M84" ca="1">INDEX(sheet03!$A$2:$BB$1191,MATCH(I$76&amp;J84&amp;$F$1,sheet03!$M$2:$M$1191&amp;sheet03!$AF$2:$AF$1191&amp;sheet03!$O$2:$O$1191,0),40)</f>
        <v>165</v>
      </c>
      <c r="N84" s="60" t="str">
        <f t="array" aca="1" ref="N84" ca="1">INDEX(sheet03!$A$2:$BD$1191,MATCH(I$76&amp;J84&amp;$F$1,sheet03!$M$2:$M$1191&amp;sheet03!$AF$2:$AF$1191&amp;sheet03!$O$2:$O$1191,0),56)</f>
        <v>左</v>
      </c>
      <c r="O84" s="104"/>
      <c r="P84" s="146">
        <v>6</v>
      </c>
      <c r="Q84" s="142" t="str">
        <f t="array" ref="Q84">INDEX(sheet01!$K$2:$Z$61,MATCH($R85&amp;Q85&amp;$F$1,sheet01!$Q$2:$Q$61&amp;sheet01!$P$2:$P$61&amp;sheet01!$O$2:$O$61,0),4)</f>
        <v>因美</v>
      </c>
      <c r="R84" s="113"/>
      <c r="S84" s="75" t="s">
        <v>20</v>
      </c>
      <c r="T84" s="137" t="str">
        <f t="array" ref="T84">INDEX(sheet01!$A$2:$Z$61,MATCH(Q84&amp;$F$1,sheet01!$N$2:$N$61&amp;sheet01!$O$2:$O$61,0),22)</f>
        <v>紫/黒</v>
      </c>
      <c r="U84" s="114"/>
    </row>
    <row r="85" spans="1:21" ht="16.5" customHeight="1" x14ac:dyDescent="0.15">
      <c r="A85" s="102">
        <f ca="1">IF(ISERROR(SMALL(sheet03!BM:BM,ROW(V4))),"",INDIRECT("sheet03!bm"&amp;SMALL(sheet03!BM:BM,ROW(V4))))</f>
        <v>148</v>
      </c>
      <c r="B85" s="57">
        <f t="array" aca="1" ref="B85" ca="1">INDEX(sheet03!$A$2:$BB$1191,MATCH(B$76&amp;C85&amp;$F$1,sheet03!$M$2:$M$1191&amp;sheet03!$AF$2:$AF$1191&amp;sheet03!$O$2:$O$1191,0),31)</f>
        <v>0</v>
      </c>
      <c r="C85" s="58">
        <f ca="1">IF(A85="","",INDIRECT("sheet03!af"&amp;SMALL(sheet03!BM:BM,ROW(V4))))</f>
        <v>4</v>
      </c>
      <c r="D85" s="59" t="str">
        <f t="array" aca="1" ref="D85" ca="1">INDEX(sheet03!$A$2:$BB$1191,MATCH(B$76&amp;C85&amp;$F$1,sheet03!$M$2:$M$1191&amp;sheet03!$AF$2:$AF$1191&amp;sheet03!$O$2:$O$1191,0),28)</f>
        <v>富原</v>
      </c>
      <c r="E85" s="60">
        <f t="array" aca="1" ref="E85" ca="1">INDEX(sheet03!$A$2:$BC$1191,MATCH(B$76&amp;C85&amp;$F$1,sheet03!$M$2:$M$1191&amp;sheet03!$AF$2:$AF$1191&amp;sheet03!$O$2:$O$1191,0),55)</f>
        <v>1</v>
      </c>
      <c r="F85" s="60">
        <f t="array" aca="1" ref="F85" ca="1">INDEX(sheet03!$A$2:$BB$1191,MATCH(B$76&amp;C85&amp;$F$1,sheet03!$M$2:$M$1191&amp;sheet03!$AF$2:$AF$1191&amp;sheet03!$O$2:$O$1191,0),40)</f>
        <v>165</v>
      </c>
      <c r="G85" s="60" t="str">
        <f t="array" aca="1" ref="G85" ca="1">INDEX(sheet03!$A$2:$BD$1191,MATCH(B$76&amp;C85&amp;$F$1,sheet03!$M$2:$M$1191&amp;sheet03!$AF$2:$AF$1191&amp;sheet03!$O$2:$O$1191,0),56)</f>
        <v>右</v>
      </c>
      <c r="H85" s="102">
        <f ca="1">IF(ISERROR(SMALL(sheet03!BN:BN,ROW(V4))),"",INDIRECT("sheet03!bn"&amp;SMALL(sheet03!BN:BN,ROW(V4))))</f>
        <v>28</v>
      </c>
      <c r="I85" s="57">
        <f t="array" aca="1" ref="I85" ca="1">INDEX(sheet03!$A$2:$BB$1191,MATCH(I$76&amp;J85&amp;$F$1,sheet03!$M$2:$M$1191&amp;sheet03!$AF$2:$AF$1191&amp;sheet03!$O$2:$O$1191,0),31)</f>
        <v>0</v>
      </c>
      <c r="J85" s="58">
        <f ca="1">IF(H85="","",INDIRECT("sheet03!af"&amp;SMALL(sheet03!BN:BN,ROW(V4))))</f>
        <v>6</v>
      </c>
      <c r="K85" s="59" t="str">
        <f t="array" aca="1" ref="K85" ca="1">INDEX(sheet03!$A$2:$BB$1191,MATCH(I$76&amp;J85&amp;$F$1,sheet03!$M$2:$M$1191&amp;sheet03!$AF$2:$AF$1191&amp;sheet03!$O$2:$O$1191,0),28)</f>
        <v>東青原</v>
      </c>
      <c r="L85" s="60">
        <f t="array" aca="1" ref="L85" ca="1">INDEX(sheet03!$A$2:$BC$1191,MATCH(I$76&amp;J85&amp;$F$1,sheet03!$M$2:$M$1191&amp;sheet03!$AF$2:$AF$1191&amp;sheet03!$O$2:$O$1191,0),55)</f>
        <v>1</v>
      </c>
      <c r="M85" s="60">
        <f t="array" aca="1" ref="M85" ca="1">INDEX(sheet03!$A$2:$BB$1191,MATCH(I$76&amp;J85&amp;$F$1,sheet03!$M$2:$M$1191&amp;sheet03!$AF$2:$AF$1191&amp;sheet03!$O$2:$O$1191,0),40)</f>
        <v>165</v>
      </c>
      <c r="N85" s="60" t="str">
        <f t="array" aca="1" ref="N85" ca="1">INDEX(sheet03!$A$2:$BD$1191,MATCH(I$76&amp;J85&amp;$F$1,sheet03!$M$2:$M$1191&amp;sheet03!$AF$2:$AF$1191&amp;sheet03!$O$2:$O$1191,0),56)</f>
        <v>左</v>
      </c>
      <c r="O85" s="104"/>
      <c r="P85" s="147"/>
      <c r="Q85" s="145" t="s">
        <v>4182</v>
      </c>
      <c r="R85" s="127">
        <v>4</v>
      </c>
      <c r="S85" s="86" t="s">
        <v>51</v>
      </c>
      <c r="T85" s="139" t="str">
        <f t="array" ref="T85">INDEX(sheet01!$A$2:$Z$61,MATCH(Q84&amp;$F$1,sheet01!$N$2:$N$61&amp;sheet01!$O$2:$O$61,0),23)</f>
        <v>灰/黒</v>
      </c>
      <c r="U85" s="116"/>
    </row>
    <row r="86" spans="1:21" ht="16.5" customHeight="1" x14ac:dyDescent="0.15">
      <c r="A86" s="102">
        <f ca="1">IF(ISERROR(SMALL(sheet03!BM:BM,ROW(V5))),"",INDIRECT("sheet03!bm"&amp;SMALL(sheet03!BM:BM,ROW(V5))))</f>
        <v>149</v>
      </c>
      <c r="B86" s="57">
        <f t="array" aca="1" ref="B86" ca="1">INDEX(sheet03!$A$2:$BB$1191,MATCH(B$76&amp;C86&amp;$F$1,sheet03!$M$2:$M$1191&amp;sheet03!$AF$2:$AF$1191&amp;sheet03!$O$2:$O$1191,0),31)</f>
        <v>0</v>
      </c>
      <c r="C86" s="58">
        <f ca="1">IF(A86="","",INDIRECT("sheet03!af"&amp;SMALL(sheet03!BM:BM,ROW(V5))))</f>
        <v>5</v>
      </c>
      <c r="D86" s="59" t="str">
        <f t="array" aca="1" ref="D86" ca="1">INDEX(sheet03!$A$2:$BB$1191,MATCH(B$76&amp;C86&amp;$F$1,sheet03!$M$2:$M$1191&amp;sheet03!$AF$2:$AF$1191&amp;sheet03!$O$2:$O$1191,0),28)</f>
        <v>月田</v>
      </c>
      <c r="E86" s="60">
        <f t="array" aca="1" ref="E86" ca="1">INDEX(sheet03!$A$2:$BC$1191,MATCH(B$76&amp;C86&amp;$F$1,sheet03!$M$2:$M$1191&amp;sheet03!$AF$2:$AF$1191&amp;sheet03!$O$2:$O$1191,0),55)</f>
        <v>1</v>
      </c>
      <c r="F86" s="60">
        <f t="array" aca="1" ref="F86" ca="1">INDEX(sheet03!$A$2:$BB$1191,MATCH(B$76&amp;C86&amp;$F$1,sheet03!$M$2:$M$1191&amp;sheet03!$AF$2:$AF$1191&amp;sheet03!$O$2:$O$1191,0),40)</f>
        <v>172.4</v>
      </c>
      <c r="G86" s="60" t="str">
        <f t="array" aca="1" ref="G86" ca="1">INDEX(sheet03!$A$2:$BD$1191,MATCH(B$76&amp;C86&amp;$F$1,sheet03!$M$2:$M$1191&amp;sheet03!$AF$2:$AF$1191&amp;sheet03!$O$2:$O$1191,0),56)</f>
        <v>右</v>
      </c>
      <c r="H86" s="102">
        <f ca="1">IF(ISERROR(SMALL(sheet03!BN:BN,ROW(V5))),"",INDIRECT("sheet03!bn"&amp;SMALL(sheet03!BN:BN,ROW(V5))))</f>
        <v>29</v>
      </c>
      <c r="I86" s="57" t="str">
        <f t="array" aca="1" ref="I86" ca="1">INDEX(sheet03!$A$2:$BB$1191,MATCH(I$76&amp;J86&amp;$F$1,sheet03!$M$2:$M$1191&amp;sheet03!$AF$2:$AF$1191&amp;sheet03!$O$2:$O$1191,0),31)</f>
        <v>ｃ</v>
      </c>
      <c r="J86" s="58">
        <f ca="1">IF(H86="","",INDIRECT("sheet03!af"&amp;SMALL(sheet03!BN:BN,ROW(V5))))</f>
        <v>8</v>
      </c>
      <c r="K86" s="59" t="str">
        <f t="array" aca="1" ref="K86" ca="1">INDEX(sheet03!$A$2:$BB$1191,MATCH(I$76&amp;J86&amp;$F$1,sheet03!$M$2:$M$1191&amp;sheet03!$AF$2:$AF$1191&amp;sheet03!$O$2:$O$1191,0),28)</f>
        <v>岩見横田</v>
      </c>
      <c r="L86" s="60">
        <f t="array" aca="1" ref="L86" ca="1">INDEX(sheet03!$A$2:$BC$1191,MATCH(I$76&amp;J86&amp;$F$1,sheet03!$M$2:$M$1191&amp;sheet03!$AF$2:$AF$1191&amp;sheet03!$O$2:$O$1191,0),55)</f>
        <v>1</v>
      </c>
      <c r="M86" s="60">
        <f t="array" aca="1" ref="M86" ca="1">INDEX(sheet03!$A$2:$BB$1191,MATCH(I$76&amp;J86&amp;$F$1,sheet03!$M$2:$M$1191&amp;sheet03!$AF$2:$AF$1191&amp;sheet03!$O$2:$O$1191,0),40)</f>
        <v>165</v>
      </c>
      <c r="N86" s="60" t="str">
        <f t="array" aca="1" ref="N86" ca="1">INDEX(sheet03!$A$2:$BD$1191,MATCH(I$76&amp;J86&amp;$F$1,sheet03!$M$2:$M$1191&amp;sheet03!$AF$2:$AF$1191&amp;sheet03!$O$2:$O$1191,0),56)</f>
        <v>左</v>
      </c>
      <c r="O86" s="104"/>
      <c r="P86" s="146">
        <v>7</v>
      </c>
      <c r="Q86" s="142" t="str">
        <f t="array" ref="Q86">INDEX(sheet01!$K$2:$Z$61,MATCH($R87&amp;Q87&amp;$F$1,sheet01!$Q$2:$Q$61&amp;sheet01!$P$2:$P$61&amp;sheet01!$O$2:$O$61,0),4)</f>
        <v>福塩北</v>
      </c>
      <c r="R86" s="113"/>
      <c r="S86" s="75" t="s">
        <v>20</v>
      </c>
      <c r="T86" s="137" t="str">
        <f t="array" ref="T86">INDEX(sheet01!$A$2:$Z$61,MATCH(Q86&amp;$F$1,sheet01!$N$2:$N$61&amp;sheet01!$O$2:$O$61,0),22)</f>
        <v>白/白</v>
      </c>
      <c r="U86" s="114"/>
    </row>
    <row r="87" spans="1:21" ht="16.5" customHeight="1" x14ac:dyDescent="0.15">
      <c r="A87" s="102">
        <f ca="1">IF(ISERROR(SMALL(sheet03!BM:BM,ROW(V6))),"",INDIRECT("sheet03!bm"&amp;SMALL(sheet03!BM:BM,ROW(V6))))</f>
        <v>150</v>
      </c>
      <c r="B87" s="57">
        <f t="array" aca="1" ref="B87" ca="1">INDEX(sheet03!$A$2:$BB$1191,MATCH(B$76&amp;C87&amp;$F$1,sheet03!$M$2:$M$1191&amp;sheet03!$AF$2:$AF$1191&amp;sheet03!$O$2:$O$1191,0),31)</f>
        <v>0</v>
      </c>
      <c r="C87" s="58">
        <f ca="1">IF(A87="","",INDIRECT("sheet03!af"&amp;SMALL(sheet03!BM:BM,ROW(V6))))</f>
        <v>6</v>
      </c>
      <c r="D87" s="59" t="str">
        <f t="array" aca="1" ref="D87" ca="1">INDEX(sheet03!$A$2:$BB$1191,MATCH(B$76&amp;C87&amp;$F$1,sheet03!$M$2:$M$1191&amp;sheet03!$AF$2:$AF$1191&amp;sheet03!$O$2:$O$1191,0),28)</f>
        <v>中国勝山</v>
      </c>
      <c r="E87" s="60">
        <f t="array" aca="1" ref="E87" ca="1">INDEX(sheet03!$A$2:$BC$1191,MATCH(B$76&amp;C87&amp;$F$1,sheet03!$M$2:$M$1191&amp;sheet03!$AF$2:$AF$1191&amp;sheet03!$O$2:$O$1191,0),55)</f>
        <v>2</v>
      </c>
      <c r="F87" s="60">
        <f t="array" aca="1" ref="F87" ca="1">INDEX(sheet03!$A$2:$BB$1191,MATCH(B$76&amp;C87&amp;$F$1,sheet03!$M$2:$M$1191&amp;sheet03!$AF$2:$AF$1191&amp;sheet03!$O$2:$O$1191,0),40)</f>
        <v>174.4</v>
      </c>
      <c r="G87" s="60" t="str">
        <f t="array" aca="1" ref="G87" ca="1">INDEX(sheet03!$A$2:$BD$1191,MATCH(B$76&amp;C87&amp;$F$1,sheet03!$M$2:$M$1191&amp;sheet03!$AF$2:$AF$1191&amp;sheet03!$O$2:$O$1191,0),56)</f>
        <v>右</v>
      </c>
      <c r="H87" s="102">
        <f ca="1">IF(ISERROR(SMALL(sheet03!BN:BN,ROW(V6))),"",INDIRECT("sheet03!bn"&amp;SMALL(sheet03!BN:BN,ROW(V6))))</f>
        <v>30</v>
      </c>
      <c r="I87" s="57">
        <f t="array" aca="1" ref="I87" ca="1">INDEX(sheet03!$A$2:$BB$1191,MATCH(I$76&amp;J87&amp;$F$1,sheet03!$M$2:$M$1191&amp;sheet03!$AF$2:$AF$1191&amp;sheet03!$O$2:$O$1191,0),31)</f>
        <v>0</v>
      </c>
      <c r="J87" s="58">
        <f ca="1">IF(H87="","",INDIRECT("sheet03!af"&amp;SMALL(sheet03!BN:BN,ROW(V6))))</f>
        <v>12</v>
      </c>
      <c r="K87" s="59" t="str">
        <f t="array" aca="1" ref="K87" ca="1">INDEX(sheet03!$A$2:$BB$1191,MATCH(I$76&amp;J87&amp;$F$1,sheet03!$M$2:$M$1191&amp;sheet03!$AF$2:$AF$1191&amp;sheet03!$O$2:$O$1191,0),28)</f>
        <v>本俣賀</v>
      </c>
      <c r="L87" s="60">
        <f t="array" aca="1" ref="L87" ca="1">INDEX(sheet03!$A$2:$BC$1191,MATCH(I$76&amp;J87&amp;$F$1,sheet03!$M$2:$M$1191&amp;sheet03!$AF$2:$AF$1191&amp;sheet03!$O$2:$O$1191,0),55)</f>
        <v>1</v>
      </c>
      <c r="M87" s="60">
        <f t="array" aca="1" ref="M87" ca="1">INDEX(sheet03!$A$2:$BB$1191,MATCH(I$76&amp;J87&amp;$F$1,sheet03!$M$2:$M$1191&amp;sheet03!$AF$2:$AF$1191&amp;sheet03!$O$2:$O$1191,0),40)</f>
        <v>165</v>
      </c>
      <c r="N87" s="60" t="str">
        <f t="array" aca="1" ref="N87" ca="1">INDEX(sheet03!$A$2:$BD$1191,MATCH(I$76&amp;J87&amp;$F$1,sheet03!$M$2:$M$1191&amp;sheet03!$AF$2:$AF$1191&amp;sheet03!$O$2:$O$1191,0),56)</f>
        <v>左</v>
      </c>
      <c r="O87" s="104"/>
      <c r="P87" s="147"/>
      <c r="Q87" s="145" t="s">
        <v>4183</v>
      </c>
      <c r="R87" s="127">
        <v>3</v>
      </c>
      <c r="S87" s="86" t="s">
        <v>51</v>
      </c>
      <c r="T87" s="139">
        <f t="array" ref="T87">INDEX(sheet01!$A$2:$Z$61,MATCH(Q86&amp;$F$1,sheet01!$N$2:$N$61&amp;sheet01!$O$2:$O$61,0),23)</f>
        <v>0</v>
      </c>
      <c r="U87" s="116"/>
    </row>
    <row r="88" spans="1:21" ht="16.5" customHeight="1" x14ac:dyDescent="0.15">
      <c r="A88" s="102">
        <f ca="1">IF(ISERROR(SMALL(sheet03!BM:BM,ROW(V7))),"",INDIRECT("sheet03!bm"&amp;SMALL(sheet03!BM:BM,ROW(V7))))</f>
        <v>151</v>
      </c>
      <c r="B88" s="57">
        <f t="array" aca="1" ref="B88" ca="1">INDEX(sheet03!$A$2:$BB$1191,MATCH(B$76&amp;C88&amp;$F$1,sheet03!$M$2:$M$1191&amp;sheet03!$AF$2:$AF$1191&amp;sheet03!$O$2:$O$1191,0),31)</f>
        <v>0</v>
      </c>
      <c r="C88" s="58">
        <f ca="1">IF(A88="","",INDIRECT("sheet03!af"&amp;SMALL(sheet03!BM:BM,ROW(V7))))</f>
        <v>7</v>
      </c>
      <c r="D88" s="59" t="str">
        <f t="array" aca="1" ref="D88" ca="1">INDEX(sheet03!$A$2:$BB$1191,MATCH(B$76&amp;C88&amp;$F$1,sheet03!$M$2:$M$1191&amp;sheet03!$AF$2:$AF$1191&amp;sheet03!$O$2:$O$1191,0),28)</f>
        <v>久世</v>
      </c>
      <c r="E88" s="60">
        <f t="array" aca="1" ref="E88" ca="1">INDEX(sheet03!$A$2:$BC$1191,MATCH(B$76&amp;C88&amp;$F$1,sheet03!$M$2:$M$1191&amp;sheet03!$AF$2:$AF$1191&amp;sheet03!$O$2:$O$1191,0),55)</f>
        <v>1</v>
      </c>
      <c r="F88" s="60">
        <f t="array" aca="1" ref="F88" ca="1">INDEX(sheet03!$A$2:$BB$1191,MATCH(B$76&amp;C88&amp;$F$1,sheet03!$M$2:$M$1191&amp;sheet03!$AF$2:$AF$1191&amp;sheet03!$O$2:$O$1191,0),40)</f>
        <v>171</v>
      </c>
      <c r="G88" s="60" t="str">
        <f t="array" aca="1" ref="G88" ca="1">INDEX(sheet03!$A$2:$BD$1191,MATCH(B$76&amp;C88&amp;$F$1,sheet03!$M$2:$M$1191&amp;sheet03!$AF$2:$AF$1191&amp;sheet03!$O$2:$O$1191,0),56)</f>
        <v>右</v>
      </c>
      <c r="H88" s="102">
        <f ca="1">IF(ISERROR(SMALL(sheet03!BN:BN,ROW(V7))),"",INDIRECT("sheet03!bn"&amp;SMALL(sheet03!BN:BN,ROW(V7))))</f>
        <v>0</v>
      </c>
      <c r="I88" s="57" t="e">
        <f t="array" aca="1" ref="I88" ca="1">INDEX(sheet03!$A$2:$BB$1191,MATCH(I$76&amp;J88&amp;$F$1,sheet03!$M$2:$M$1191&amp;sheet03!$AF$2:$AF$1191&amp;sheet03!$O$2:$O$1191,0),31)</f>
        <v>#N/A</v>
      </c>
      <c r="J88" s="58">
        <f ca="1">IF(H88="","",INDIRECT("sheet03!af"&amp;SMALL(sheet03!BN:BN,ROW(V7))))</f>
        <v>0</v>
      </c>
      <c r="K88" s="59" t="e">
        <f t="array" aca="1" ref="K88" ca="1">INDEX(sheet03!$A$2:$BB$1191,MATCH(I$76&amp;J88&amp;$F$1,sheet03!$M$2:$M$1191&amp;sheet03!$AF$2:$AF$1191&amp;sheet03!$O$2:$O$1191,0),28)</f>
        <v>#N/A</v>
      </c>
      <c r="L88" s="60" t="e">
        <f t="array" aca="1" ref="L88" ca="1">INDEX(sheet03!$A$2:$BC$1191,MATCH(I$76&amp;J88&amp;$F$1,sheet03!$M$2:$M$1191&amp;sheet03!$AF$2:$AF$1191&amp;sheet03!$O$2:$O$1191,0),55)</f>
        <v>#N/A</v>
      </c>
      <c r="M88" s="60" t="e">
        <f t="array" aca="1" ref="M88" ca="1">INDEX(sheet03!$A$2:$BB$1191,MATCH(I$76&amp;J88&amp;$F$1,sheet03!$M$2:$M$1191&amp;sheet03!$AF$2:$AF$1191&amp;sheet03!$O$2:$O$1191,0),40)</f>
        <v>#N/A</v>
      </c>
      <c r="N88" s="60" t="e">
        <f t="array" aca="1" ref="N88" ca="1">INDEX(sheet03!$A$2:$BD$1191,MATCH(I$76&amp;J88&amp;$F$1,sheet03!$M$2:$M$1191&amp;sheet03!$AF$2:$AF$1191&amp;sheet03!$O$2:$O$1191,0),56)</f>
        <v>#N/A</v>
      </c>
      <c r="O88" s="104"/>
      <c r="P88" s="146">
        <v>8</v>
      </c>
      <c r="Q88" s="142" t="str">
        <f t="array" ref="Q88">INDEX(sheet01!$K$2:$Z$61,MATCH($R89&amp;Q89&amp;$F$1,sheet01!$Q$2:$Q$61&amp;sheet01!$P$2:$P$61&amp;sheet01!$O$2:$O$61,0),4)</f>
        <v>福塩南</v>
      </c>
      <c r="R88" s="113"/>
      <c r="S88" s="75" t="s">
        <v>20</v>
      </c>
      <c r="T88" s="137" t="str">
        <f t="array" ref="T88">INDEX(sheet01!$A$2:$Z$61,MATCH(Q88&amp;$F$1,sheet01!$N$2:$N$61&amp;sheet01!$O$2:$O$61,0),22)</f>
        <v>黒/黒</v>
      </c>
      <c r="U88" s="114"/>
    </row>
    <row r="89" spans="1:21" ht="16.5" customHeight="1" x14ac:dyDescent="0.15">
      <c r="A89" s="102">
        <f ca="1">IF(ISERROR(SMALL(sheet03!BM:BM,ROW(V8))),"",INDIRECT("sheet03!bm"&amp;SMALL(sheet03!BM:BM,ROW(V8))))</f>
        <v>152</v>
      </c>
      <c r="B89" s="57">
        <f t="array" aca="1" ref="B89" ca="1">INDEX(sheet03!$A$2:$BB$1191,MATCH(B$76&amp;C89&amp;$F$1,sheet03!$M$2:$M$1191&amp;sheet03!$AF$2:$AF$1191&amp;sheet03!$O$2:$O$1191,0),31)</f>
        <v>0</v>
      </c>
      <c r="C89" s="58">
        <f ca="1">IF(A89="","",INDIRECT("sheet03!af"&amp;SMALL(sheet03!BM:BM,ROW(V8))))</f>
        <v>8</v>
      </c>
      <c r="D89" s="59" t="str">
        <f t="array" aca="1" ref="D89" ca="1">INDEX(sheet03!$A$2:$BB$1191,MATCH(B$76&amp;C89&amp;$F$1,sheet03!$M$2:$M$1191&amp;sheet03!$AF$2:$AF$1191&amp;sheet03!$O$2:$O$1191,0),28)</f>
        <v>古見</v>
      </c>
      <c r="E89" s="60">
        <f t="array" aca="1" ref="E89" ca="1">INDEX(sheet03!$A$2:$BC$1191,MATCH(B$76&amp;C89&amp;$F$1,sheet03!$M$2:$M$1191&amp;sheet03!$AF$2:$AF$1191&amp;sheet03!$O$2:$O$1191,0),55)</f>
        <v>2</v>
      </c>
      <c r="F89" s="60">
        <f t="array" aca="1" ref="F89" ca="1">INDEX(sheet03!$A$2:$BB$1191,MATCH(B$76&amp;C89&amp;$F$1,sheet03!$M$2:$M$1191&amp;sheet03!$AF$2:$AF$1191&amp;sheet03!$O$2:$O$1191,0),40)</f>
        <v>174.6</v>
      </c>
      <c r="G89" s="60" t="str">
        <f t="array" aca="1" ref="G89" ca="1">INDEX(sheet03!$A$2:$BD$1191,MATCH(B$76&amp;C89&amp;$F$1,sheet03!$M$2:$M$1191&amp;sheet03!$AF$2:$AF$1191&amp;sheet03!$O$2:$O$1191,0),56)</f>
        <v>右</v>
      </c>
      <c r="H89" s="102" t="str">
        <f ca="1">IF(ISERROR(SMALL(sheet03!BN:BN,ROW(V8))),"",INDIRECT("sheet03!bn"&amp;SMALL(sheet03!BN:BN,ROW(V8))))</f>
        <v/>
      </c>
      <c r="I89" s="57" t="e">
        <f t="array" aca="1" ref="I89" ca="1">INDEX(sheet03!$A$2:$BB$1191,MATCH(I$76&amp;J89&amp;$F$1,sheet03!$M$2:$M$1191&amp;sheet03!$AF$2:$AF$1191&amp;sheet03!$O$2:$O$1191,0),31)</f>
        <v>#N/A</v>
      </c>
      <c r="J89" s="58" t="str">
        <f ca="1">IF(H89="","",INDIRECT("sheet03!af"&amp;SMALL(sheet03!BN:BN,ROW(V8))))</f>
        <v/>
      </c>
      <c r="K89" s="59" t="e">
        <f t="array" aca="1" ref="K89" ca="1">INDEX(sheet03!$A$2:$BB$1191,MATCH(I$76&amp;J89&amp;$F$1,sheet03!$M$2:$M$1191&amp;sheet03!$AF$2:$AF$1191&amp;sheet03!$O$2:$O$1191,0),28)</f>
        <v>#N/A</v>
      </c>
      <c r="L89" s="60" t="e">
        <f t="array" aca="1" ref="L89" ca="1">INDEX(sheet03!$A$2:$BC$1191,MATCH(I$76&amp;J89&amp;$F$1,sheet03!$M$2:$M$1191&amp;sheet03!$AF$2:$AF$1191&amp;sheet03!$O$2:$O$1191,0),55)</f>
        <v>#N/A</v>
      </c>
      <c r="M89" s="60" t="e">
        <f t="array" aca="1" ref="M89" ca="1">INDEX(sheet03!$A$2:$BB$1191,MATCH(I$76&amp;J89&amp;$F$1,sheet03!$M$2:$M$1191&amp;sheet03!$AF$2:$AF$1191&amp;sheet03!$O$2:$O$1191,0),40)</f>
        <v>#N/A</v>
      </c>
      <c r="N89" s="60" t="e">
        <f t="array" aca="1" ref="N89" ca="1">INDEX(sheet03!$A$2:$BD$1191,MATCH(I$76&amp;J89&amp;$F$1,sheet03!$M$2:$M$1191&amp;sheet03!$AF$2:$AF$1191&amp;sheet03!$O$2:$O$1191,0),56)</f>
        <v>#N/A</v>
      </c>
      <c r="O89" s="104"/>
      <c r="P89" s="147"/>
      <c r="Q89" s="145" t="s">
        <v>4183</v>
      </c>
      <c r="R89" s="127">
        <v>4</v>
      </c>
      <c r="S89" s="86" t="s">
        <v>51</v>
      </c>
      <c r="T89" s="139" t="str">
        <f t="array" ref="T89">INDEX(sheet01!$A$2:$Z$61,MATCH(Q88&amp;$F$1,sheet01!$N$2:$N$61&amp;sheet01!$O$2:$O$61,0),23)</f>
        <v>桃/黒</v>
      </c>
      <c r="U89" s="116"/>
    </row>
    <row r="90" spans="1:21" ht="16.5" customHeight="1" x14ac:dyDescent="0.15">
      <c r="A90" s="102">
        <f ca="1">IF(ISERROR(SMALL(sheet03!BM:BM,ROW(V9))),"",INDIRECT("sheet03!bm"&amp;SMALL(sheet03!BM:BM,ROW(V9))))</f>
        <v>153</v>
      </c>
      <c r="B90" s="57">
        <f t="array" aca="1" ref="B90" ca="1">INDEX(sheet03!$A$2:$BB$1191,MATCH(B$76&amp;C90&amp;$F$1,sheet03!$M$2:$M$1191&amp;sheet03!$AF$2:$AF$1191&amp;sheet03!$O$2:$O$1191,0),31)</f>
        <v>0</v>
      </c>
      <c r="C90" s="58">
        <f ca="1">IF(A90="","",INDIRECT("sheet03!af"&amp;SMALL(sheet03!BM:BM,ROW(V9))))</f>
        <v>9</v>
      </c>
      <c r="D90" s="59" t="str">
        <f t="array" aca="1" ref="D90" ca="1">INDEX(sheet03!$A$2:$BB$1191,MATCH(B$76&amp;C90&amp;$F$1,sheet03!$M$2:$M$1191&amp;sheet03!$AF$2:$AF$1191&amp;sheet03!$O$2:$O$1191,0),28)</f>
        <v>美作落合</v>
      </c>
      <c r="E90" s="60">
        <f t="array" aca="1" ref="E90" ca="1">INDEX(sheet03!$A$2:$BC$1191,MATCH(B$76&amp;C90&amp;$F$1,sheet03!$M$2:$M$1191&amp;sheet03!$AF$2:$AF$1191&amp;sheet03!$O$2:$O$1191,0),55)</f>
        <v>2</v>
      </c>
      <c r="F90" s="60">
        <f t="array" aca="1" ref="F90" ca="1">INDEX(sheet03!$A$2:$BB$1191,MATCH(B$76&amp;C90&amp;$F$1,sheet03!$M$2:$M$1191&amp;sheet03!$AF$2:$AF$1191&amp;sheet03!$O$2:$O$1191,0),40)</f>
        <v>169</v>
      </c>
      <c r="G90" s="60" t="str">
        <f t="array" aca="1" ref="G90" ca="1">INDEX(sheet03!$A$2:$BD$1191,MATCH(B$76&amp;C90&amp;$F$1,sheet03!$M$2:$M$1191&amp;sheet03!$AF$2:$AF$1191&amp;sheet03!$O$2:$O$1191,0),56)</f>
        <v>右</v>
      </c>
      <c r="H90" s="102" t="str">
        <f ca="1">IF(ISERROR(SMALL(sheet03!BN:BN,ROW(V9))),"",INDIRECT("sheet03!bn"&amp;SMALL(sheet03!BN:BN,ROW(V9))))</f>
        <v/>
      </c>
      <c r="I90" s="57" t="e">
        <f t="array" aca="1" ref="I90" ca="1">INDEX(sheet03!$A$2:$BB$1191,MATCH(I$76&amp;J90&amp;$F$1,sheet03!$M$2:$M$1191&amp;sheet03!$AF$2:$AF$1191&amp;sheet03!$O$2:$O$1191,0),31)</f>
        <v>#N/A</v>
      </c>
      <c r="J90" s="58" t="str">
        <f ca="1">IF(H90="","",INDIRECT("sheet03!af"&amp;SMALL(sheet03!BN:BN,ROW(V9))))</f>
        <v/>
      </c>
      <c r="K90" s="59" t="e">
        <f t="array" aca="1" ref="K90" ca="1">INDEX(sheet03!$A$2:$BB$1191,MATCH(I$76&amp;J90&amp;$F$1,sheet03!$M$2:$M$1191&amp;sheet03!$AF$2:$AF$1191&amp;sheet03!$O$2:$O$1191,0),28)</f>
        <v>#N/A</v>
      </c>
      <c r="L90" s="60" t="e">
        <f t="array" aca="1" ref="L90" ca="1">INDEX(sheet03!$A$2:$BC$1191,MATCH(I$76&amp;J90&amp;$F$1,sheet03!$M$2:$M$1191&amp;sheet03!$AF$2:$AF$1191&amp;sheet03!$O$2:$O$1191,0),55)</f>
        <v>#N/A</v>
      </c>
      <c r="M90" s="60" t="e">
        <f t="array" aca="1" ref="M90" ca="1">INDEX(sheet03!$A$2:$BB$1191,MATCH(I$76&amp;J90&amp;$F$1,sheet03!$M$2:$M$1191&amp;sheet03!$AF$2:$AF$1191&amp;sheet03!$O$2:$O$1191,0),40)</f>
        <v>#N/A</v>
      </c>
      <c r="N90" s="60" t="e">
        <f t="array" aca="1" ref="N90" ca="1">INDEX(sheet03!$A$2:$BD$1191,MATCH(I$76&amp;J90&amp;$F$1,sheet03!$M$2:$M$1191&amp;sheet03!$AF$2:$AF$1191&amp;sheet03!$O$2:$O$1191,0),56)</f>
        <v>#N/A</v>
      </c>
      <c r="O90" s="104"/>
      <c r="P90" s="146">
        <v>9</v>
      </c>
      <c r="Q90" s="142" t="str">
        <f t="array" ref="Q90">INDEX(sheet01!$K$2:$Z$61,MATCH($R91&amp;Q91&amp;$F$1,sheet01!$Q$2:$Q$61&amp;sheet01!$P$2:$P$61&amp;sheet01!$O$2:$O$61,0),4)</f>
        <v>津山</v>
      </c>
      <c r="R90" s="113"/>
      <c r="S90" s="75" t="s">
        <v>20</v>
      </c>
      <c r="T90" s="137" t="str">
        <f t="array" ref="T90">INDEX(sheet01!$A$2:$Z$61,MATCH(Q90&amp;$F$1,sheet01!$N$2:$N$61&amp;sheet01!$O$2:$O$61,0),22)</f>
        <v>紫/黒</v>
      </c>
      <c r="U90" s="114"/>
    </row>
    <row r="91" spans="1:21" ht="16.5" customHeight="1" x14ac:dyDescent="0.15">
      <c r="A91" s="102">
        <f ca="1">IF(ISERROR(SMALL(sheet03!BM:BM,ROW(V10))),"",INDIRECT("sheet03!bm"&amp;SMALL(sheet03!BM:BM,ROW(V10))))</f>
        <v>154</v>
      </c>
      <c r="B91" s="57">
        <f t="array" aca="1" ref="B91" ca="1">INDEX(sheet03!$A$2:$BB$1191,MATCH(B$76&amp;C91&amp;$F$1,sheet03!$M$2:$M$1191&amp;sheet03!$AF$2:$AF$1191&amp;sheet03!$O$2:$O$1191,0),31)</f>
        <v>0</v>
      </c>
      <c r="C91" s="58">
        <f ca="1">IF(A91="","",INDIRECT("sheet03!af"&amp;SMALL(sheet03!BM:BM,ROW(V10))))</f>
        <v>10</v>
      </c>
      <c r="D91" s="59" t="str">
        <f t="array" aca="1" ref="D91" ca="1">INDEX(sheet03!$A$2:$BB$1191,MATCH(B$76&amp;C91&amp;$F$1,sheet03!$M$2:$M$1191&amp;sheet03!$AF$2:$AF$1191&amp;sheet03!$O$2:$O$1191,0),28)</f>
        <v>美作追分</v>
      </c>
      <c r="E91" s="60">
        <f t="array" aca="1" ref="E91" ca="1">INDEX(sheet03!$A$2:$BC$1191,MATCH(B$76&amp;C91&amp;$F$1,sheet03!$M$2:$M$1191&amp;sheet03!$AF$2:$AF$1191&amp;sheet03!$O$2:$O$1191,0),55)</f>
        <v>1</v>
      </c>
      <c r="F91" s="60">
        <f t="array" aca="1" ref="F91" ca="1">INDEX(sheet03!$A$2:$BB$1191,MATCH(B$76&amp;C91&amp;$F$1,sheet03!$M$2:$M$1191&amp;sheet03!$AF$2:$AF$1191&amp;sheet03!$O$2:$O$1191,0),40)</f>
        <v>175.6</v>
      </c>
      <c r="G91" s="60" t="str">
        <f t="array" aca="1" ref="G91" ca="1">INDEX(sheet03!$A$2:$BD$1191,MATCH(B$76&amp;C91&amp;$F$1,sheet03!$M$2:$M$1191&amp;sheet03!$AF$2:$AF$1191&amp;sheet03!$O$2:$O$1191,0),56)</f>
        <v>右</v>
      </c>
      <c r="H91" s="102" t="str">
        <f ca="1">IF(ISERROR(SMALL(sheet03!BN:BN,ROW(V10))),"",INDIRECT("sheet03!bn"&amp;SMALL(sheet03!BN:BN,ROW(V10))))</f>
        <v/>
      </c>
      <c r="I91" s="57" t="e">
        <f t="array" aca="1" ref="I91" ca="1">INDEX(sheet03!$A$2:$BB$1191,MATCH(I$76&amp;J91&amp;$F$1,sheet03!$M$2:$M$1191&amp;sheet03!$AF$2:$AF$1191&amp;sheet03!$O$2:$O$1191,0),31)</f>
        <v>#N/A</v>
      </c>
      <c r="J91" s="58" t="str">
        <f ca="1">IF(H91="","",INDIRECT("sheet03!af"&amp;SMALL(sheet03!BN:BN,ROW(V10))))</f>
        <v/>
      </c>
      <c r="K91" s="59" t="e">
        <f t="array" aca="1" ref="K91" ca="1">INDEX(sheet03!$A$2:$BB$1191,MATCH(I$76&amp;J91&amp;$F$1,sheet03!$M$2:$M$1191&amp;sheet03!$AF$2:$AF$1191&amp;sheet03!$O$2:$O$1191,0),28)</f>
        <v>#N/A</v>
      </c>
      <c r="L91" s="60" t="e">
        <f t="array" aca="1" ref="L91" ca="1">INDEX(sheet03!$A$2:$BC$1191,MATCH(I$76&amp;J91&amp;$F$1,sheet03!$M$2:$M$1191&amp;sheet03!$AF$2:$AF$1191&amp;sheet03!$O$2:$O$1191,0),55)</f>
        <v>#N/A</v>
      </c>
      <c r="M91" s="60" t="e">
        <f t="array" aca="1" ref="M91" ca="1">INDEX(sheet03!$A$2:$BB$1191,MATCH(I$76&amp;J91&amp;$F$1,sheet03!$M$2:$M$1191&amp;sheet03!$AF$2:$AF$1191&amp;sheet03!$O$2:$O$1191,0),40)</f>
        <v>#N/A</v>
      </c>
      <c r="N91" s="60" t="e">
        <f t="array" aca="1" ref="N91" ca="1">INDEX(sheet03!$A$2:$BD$1191,MATCH(I$76&amp;J91&amp;$F$1,sheet03!$M$2:$M$1191&amp;sheet03!$AF$2:$AF$1191&amp;sheet03!$O$2:$O$1191,0),56)</f>
        <v>#N/A</v>
      </c>
      <c r="O91" s="104"/>
      <c r="P91" s="147"/>
      <c r="Q91" s="145" t="s">
        <v>4183</v>
      </c>
      <c r="R91" s="127">
        <v>5</v>
      </c>
      <c r="S91" s="86" t="s">
        <v>51</v>
      </c>
      <c r="T91" s="139">
        <f t="array" ref="T91">INDEX(sheet01!$A$2:$Z$61,MATCH(Q90&amp;$F$1,sheet01!$N$2:$N$61&amp;sheet01!$O$2:$O$61,0),23)</f>
        <v>0</v>
      </c>
      <c r="U91" s="116"/>
    </row>
    <row r="92" spans="1:21" ht="16.5" customHeight="1" x14ac:dyDescent="0.15">
      <c r="A92" s="102">
        <f ca="1">IF(ISERROR(SMALL(sheet03!BM:BM,ROW(V11))),"",INDIRECT("sheet03!bm"&amp;SMALL(sheet03!BM:BM,ROW(V11))))</f>
        <v>155</v>
      </c>
      <c r="B92" s="57">
        <f t="array" aca="1" ref="B92" ca="1">INDEX(sheet03!$A$2:$BB$1191,MATCH(B$76&amp;C92&amp;$F$1,sheet03!$M$2:$M$1191&amp;sheet03!$AF$2:$AF$1191&amp;sheet03!$O$2:$O$1191,0),31)</f>
        <v>0</v>
      </c>
      <c r="C92" s="58">
        <f ca="1">IF(A92="","",INDIRECT("sheet03!af"&amp;SMALL(sheet03!BM:BM,ROW(V11))))</f>
        <v>11</v>
      </c>
      <c r="D92" s="59" t="str">
        <f t="array" aca="1" ref="D92" ca="1">INDEX(sheet03!$A$2:$BB$1191,MATCH(B$76&amp;C92&amp;$F$1,sheet03!$M$2:$M$1191&amp;sheet03!$AF$2:$AF$1191&amp;sheet03!$O$2:$O$1191,0),28)</f>
        <v>坪井</v>
      </c>
      <c r="E92" s="60">
        <f t="array" aca="1" ref="E92" ca="1">INDEX(sheet03!$A$2:$BC$1191,MATCH(B$76&amp;C92&amp;$F$1,sheet03!$M$2:$M$1191&amp;sheet03!$AF$2:$AF$1191&amp;sheet03!$O$2:$O$1191,0),55)</f>
        <v>2</v>
      </c>
      <c r="F92" s="60">
        <f t="array" aca="1" ref="F92" ca="1">INDEX(sheet03!$A$2:$BB$1191,MATCH(B$76&amp;C92&amp;$F$1,sheet03!$M$2:$M$1191&amp;sheet03!$AF$2:$AF$1191&amp;sheet03!$O$2:$O$1191,0),40)</f>
        <v>176</v>
      </c>
      <c r="G92" s="60" t="str">
        <f t="array" aca="1" ref="G92" ca="1">INDEX(sheet03!$A$2:$BD$1191,MATCH(B$76&amp;C92&amp;$F$1,sheet03!$M$2:$M$1191&amp;sheet03!$AF$2:$AF$1191&amp;sheet03!$O$2:$O$1191,0),56)</f>
        <v>右</v>
      </c>
      <c r="H92" s="102" t="str">
        <f ca="1">IF(ISERROR(SMALL(sheet03!BN:BN,ROW(V11))),"",INDIRECT("sheet03!bn"&amp;SMALL(sheet03!BN:BN,ROW(V11))))</f>
        <v/>
      </c>
      <c r="I92" s="57" t="e">
        <f t="array" aca="1" ref="I92" ca="1">INDEX(sheet03!$A$2:$BB$1191,MATCH(I$76&amp;J92&amp;$F$1,sheet03!$M$2:$M$1191&amp;sheet03!$AF$2:$AF$1191&amp;sheet03!$O$2:$O$1191,0),31)</f>
        <v>#N/A</v>
      </c>
      <c r="J92" s="58" t="str">
        <f ca="1">IF(H92="","",INDIRECT("sheet03!af"&amp;SMALL(sheet03!BN:BN,ROW(V11))))</f>
        <v/>
      </c>
      <c r="K92" s="59" t="e">
        <f t="array" aca="1" ref="K92" ca="1">INDEX(sheet03!$A$2:$BB$1191,MATCH(I$76&amp;J92&amp;$F$1,sheet03!$M$2:$M$1191&amp;sheet03!$AF$2:$AF$1191&amp;sheet03!$O$2:$O$1191,0),28)</f>
        <v>#N/A</v>
      </c>
      <c r="L92" s="60" t="e">
        <f t="array" aca="1" ref="L92" ca="1">INDEX(sheet03!$A$2:$BC$1191,MATCH(I$76&amp;J92&amp;$F$1,sheet03!$M$2:$M$1191&amp;sheet03!$AF$2:$AF$1191&amp;sheet03!$O$2:$O$1191,0),55)</f>
        <v>#N/A</v>
      </c>
      <c r="M92" s="60" t="e">
        <f t="array" aca="1" ref="M92" ca="1">INDEX(sheet03!$A$2:$BB$1191,MATCH(I$76&amp;J92&amp;$F$1,sheet03!$M$2:$M$1191&amp;sheet03!$AF$2:$AF$1191&amp;sheet03!$O$2:$O$1191,0),40)</f>
        <v>#N/A</v>
      </c>
      <c r="N92" s="60" t="e">
        <f t="array" aca="1" ref="N92" ca="1">INDEX(sheet03!$A$2:$BD$1191,MATCH(I$76&amp;J92&amp;$F$1,sheet03!$M$2:$M$1191&amp;sheet03!$AF$2:$AF$1191&amp;sheet03!$O$2:$O$1191,0),56)</f>
        <v>#N/A</v>
      </c>
      <c r="O92" s="104"/>
      <c r="P92" s="146">
        <v>10</v>
      </c>
      <c r="Q92" s="142" t="str">
        <f t="array" ref="Q92">INDEX(sheet01!$K$2:$Z$61,MATCH($R93&amp;Q93&amp;$F$1,sheet01!$Q$2:$Q$61&amp;sheet01!$P$2:$P$61&amp;sheet01!$O$2:$O$61,0),4)</f>
        <v>小野田</v>
      </c>
      <c r="R92" s="113"/>
      <c r="S92" s="75" t="s">
        <v>20</v>
      </c>
      <c r="T92" s="137" t="str">
        <f t="array" ref="T92">INDEX(sheet01!$A$2:$Z$61,MATCH(Q92&amp;$F$1,sheet01!$N$2:$N$61&amp;sheet01!$O$2:$O$61,0),22)</f>
        <v>黄/紺</v>
      </c>
      <c r="U92" s="114"/>
    </row>
    <row r="93" spans="1:21" ht="16.5" customHeight="1" x14ac:dyDescent="0.15">
      <c r="A93" s="102">
        <f ca="1">IF(ISERROR(SMALL(sheet03!BM:BM,ROW(V12))),"",INDIRECT("sheet03!bm"&amp;SMALL(sheet03!BM:BM,ROW(V12))))</f>
        <v>156</v>
      </c>
      <c r="B93" s="57" t="str">
        <f t="array" aca="1" ref="B93" ca="1">INDEX(sheet03!$A$2:$BB$1191,MATCH(B$76&amp;C93&amp;$F$1,sheet03!$M$2:$M$1191&amp;sheet03!$AF$2:$AF$1191&amp;sheet03!$O$2:$O$1191,0),31)</f>
        <v>c</v>
      </c>
      <c r="C93" s="58">
        <f ca="1">IF(A93="","",INDIRECT("sheet03!af"&amp;SMALL(sheet03!BM:BM,ROW(V12))))</f>
        <v>12</v>
      </c>
      <c r="D93" s="59" t="str">
        <f t="array" aca="1" ref="D93" ca="1">INDEX(sheet03!$A$2:$BB$1191,MATCH(B$76&amp;C93&amp;$F$1,sheet03!$M$2:$M$1191&amp;sheet03!$AF$2:$AF$1191&amp;sheet03!$O$2:$O$1191,0),28)</f>
        <v>美作千代</v>
      </c>
      <c r="E93" s="60">
        <f t="array" aca="1" ref="E93" ca="1">INDEX(sheet03!$A$2:$BC$1191,MATCH(B$76&amp;C93&amp;$F$1,sheet03!$M$2:$M$1191&amp;sheet03!$AF$2:$AF$1191&amp;sheet03!$O$2:$O$1191,0),55)</f>
        <v>2</v>
      </c>
      <c r="F93" s="60">
        <f t="array" aca="1" ref="F93" ca="1">INDEX(sheet03!$A$2:$BB$1191,MATCH(B$76&amp;C93&amp;$F$1,sheet03!$M$2:$M$1191&amp;sheet03!$AF$2:$AF$1191&amp;sheet03!$O$2:$O$1191,0),40)</f>
        <v>164</v>
      </c>
      <c r="G93" s="60" t="str">
        <f t="array" aca="1" ref="G93" ca="1">INDEX(sheet03!$A$2:$BD$1191,MATCH(B$76&amp;C93&amp;$F$1,sheet03!$M$2:$M$1191&amp;sheet03!$AF$2:$AF$1191&amp;sheet03!$O$2:$O$1191,0),56)</f>
        <v>右</v>
      </c>
      <c r="H93" s="102" t="str">
        <f ca="1">IF(ISERROR(SMALL(sheet03!BN:BN,ROW(V12))),"",INDIRECT("sheet03!bn"&amp;SMALL(sheet03!BN:BN,ROW(V12))))</f>
        <v/>
      </c>
      <c r="I93" s="57" t="e">
        <f t="array" aca="1" ref="I93" ca="1">INDEX(sheet03!$A$2:$BB$1191,MATCH(I$76&amp;J93&amp;$F$1,sheet03!$M$2:$M$1191&amp;sheet03!$AF$2:$AF$1191&amp;sheet03!$O$2:$O$1191,0),31)</f>
        <v>#N/A</v>
      </c>
      <c r="J93" s="58" t="str">
        <f ca="1">IF(H93="","",INDIRECT("sheet03!af"&amp;SMALL(sheet03!BN:BN,ROW(V12))))</f>
        <v/>
      </c>
      <c r="K93" s="59" t="e">
        <f t="array" aca="1" ref="K93" ca="1">INDEX(sheet03!$A$2:$BB$1191,MATCH(I$76&amp;J93&amp;$F$1,sheet03!$M$2:$M$1191&amp;sheet03!$AF$2:$AF$1191&amp;sheet03!$O$2:$O$1191,0),28)</f>
        <v>#N/A</v>
      </c>
      <c r="L93" s="60" t="e">
        <f t="array" aca="1" ref="L93" ca="1">INDEX(sheet03!$A$2:$BC$1191,MATCH(I$76&amp;J93&amp;$F$1,sheet03!$M$2:$M$1191&amp;sheet03!$AF$2:$AF$1191&amp;sheet03!$O$2:$O$1191,0),55)</f>
        <v>#N/A</v>
      </c>
      <c r="M93" s="60" t="e">
        <f t="array" aca="1" ref="M93" ca="1">INDEX(sheet03!$A$2:$BB$1191,MATCH(I$76&amp;J93&amp;$F$1,sheet03!$M$2:$M$1191&amp;sheet03!$AF$2:$AF$1191&amp;sheet03!$O$2:$O$1191,0),40)</f>
        <v>#N/A</v>
      </c>
      <c r="N93" s="60" t="e">
        <f t="array" aca="1" ref="N93" ca="1">INDEX(sheet03!$A$2:$BD$1191,MATCH(I$76&amp;J93&amp;$F$1,sheet03!$M$2:$M$1191&amp;sheet03!$AF$2:$AF$1191&amp;sheet03!$O$2:$O$1191,0),56)</f>
        <v>#N/A</v>
      </c>
      <c r="O93" s="104"/>
      <c r="P93" s="147"/>
      <c r="Q93" s="145" t="s">
        <v>4184</v>
      </c>
      <c r="R93" s="127">
        <v>3</v>
      </c>
      <c r="S93" s="86" t="s">
        <v>51</v>
      </c>
      <c r="T93" s="139">
        <f t="array" ref="T93">INDEX(sheet01!$A$2:$Z$61,MATCH(Q92&amp;$F$1,sheet01!$N$2:$N$61&amp;sheet01!$O$2:$O$61,0),23)</f>
        <v>0</v>
      </c>
      <c r="U93" s="116"/>
    </row>
    <row r="94" spans="1:21" ht="16.5" customHeight="1" x14ac:dyDescent="0.15">
      <c r="A94" s="102">
        <f ca="1">IF(ISERROR(SMALL(sheet03!BM:BM,ROW(V13))),"",INDIRECT("sheet03!bm"&amp;SMALL(sheet03!BM:BM,ROW(V13))))</f>
        <v>157</v>
      </c>
      <c r="B94" s="57">
        <f t="array" aca="1" ref="B94" ca="1">INDEX(sheet03!$A$2:$BB$1191,MATCH(B$76&amp;C94&amp;$F$1,sheet03!$M$2:$M$1191&amp;sheet03!$AF$2:$AF$1191&amp;sheet03!$O$2:$O$1191,0),31)</f>
        <v>0</v>
      </c>
      <c r="C94" s="58">
        <f ca="1">IF(A94="","",INDIRECT("sheet03!af"&amp;SMALL(sheet03!BM:BM,ROW(V13))))</f>
        <v>13</v>
      </c>
      <c r="D94" s="59" t="str">
        <f t="array" aca="1" ref="D94" ca="1">INDEX(sheet03!$A$2:$BB$1191,MATCH(B$76&amp;C94&amp;$F$1,sheet03!$M$2:$M$1191&amp;sheet03!$AF$2:$AF$1191&amp;sheet03!$O$2:$O$1191,0),28)</f>
        <v>院庄</v>
      </c>
      <c r="E94" s="60">
        <f t="array" aca="1" ref="E94" ca="1">INDEX(sheet03!$A$2:$BC$1191,MATCH(B$76&amp;C94&amp;$F$1,sheet03!$M$2:$M$1191&amp;sheet03!$AF$2:$AF$1191&amp;sheet03!$O$2:$O$1191,0),55)</f>
        <v>2</v>
      </c>
      <c r="F94" s="60">
        <f t="array" aca="1" ref="F94" ca="1">INDEX(sheet03!$A$2:$BB$1191,MATCH(B$76&amp;C94&amp;$F$1,sheet03!$M$2:$M$1191&amp;sheet03!$AF$2:$AF$1191&amp;sheet03!$O$2:$O$1191,0),40)</f>
        <v>160</v>
      </c>
      <c r="G94" s="60" t="str">
        <f t="array" aca="1" ref="G94" ca="1">INDEX(sheet03!$A$2:$BD$1191,MATCH(B$76&amp;C94&amp;$F$1,sheet03!$M$2:$M$1191&amp;sheet03!$AF$2:$AF$1191&amp;sheet03!$O$2:$O$1191,0),56)</f>
        <v>右</v>
      </c>
      <c r="H94" s="102" t="str">
        <f ca="1">IF(ISERROR(SMALL(sheet03!BN:BN,ROW(V13))),"",INDIRECT("sheet03!bn"&amp;SMALL(sheet03!BN:BN,ROW(V13))))</f>
        <v/>
      </c>
      <c r="I94" s="57" t="e">
        <f t="array" aca="1" ref="I94" ca="1">INDEX(sheet03!$A$2:$BB$1191,MATCH(I$76&amp;J94&amp;$F$1,sheet03!$M$2:$M$1191&amp;sheet03!$AF$2:$AF$1191&amp;sheet03!$O$2:$O$1191,0),31)</f>
        <v>#N/A</v>
      </c>
      <c r="J94" s="58" t="str">
        <f ca="1">IF(H94="","",INDIRECT("sheet03!af"&amp;SMALL(sheet03!BN:BN,ROW(V13))))</f>
        <v/>
      </c>
      <c r="K94" s="59" t="e">
        <f t="array" aca="1" ref="K94" ca="1">INDEX(sheet03!$A$2:$BB$1191,MATCH(I$76&amp;J94&amp;$F$1,sheet03!$M$2:$M$1191&amp;sheet03!$AF$2:$AF$1191&amp;sheet03!$O$2:$O$1191,0),28)</f>
        <v>#N/A</v>
      </c>
      <c r="L94" s="60" t="e">
        <f t="array" aca="1" ref="L94" ca="1">INDEX(sheet03!$A$2:$BC$1191,MATCH(I$76&amp;J94&amp;$F$1,sheet03!$M$2:$M$1191&amp;sheet03!$AF$2:$AF$1191&amp;sheet03!$O$2:$O$1191,0),55)</f>
        <v>#N/A</v>
      </c>
      <c r="M94" s="60" t="e">
        <f t="array" aca="1" ref="M94" ca="1">INDEX(sheet03!$A$2:$BB$1191,MATCH(I$76&amp;J94&amp;$F$1,sheet03!$M$2:$M$1191&amp;sheet03!$AF$2:$AF$1191&amp;sheet03!$O$2:$O$1191,0),40)</f>
        <v>#N/A</v>
      </c>
      <c r="N94" s="60" t="e">
        <f t="array" aca="1" ref="N94" ca="1">INDEX(sheet03!$A$2:$BD$1191,MATCH(I$76&amp;J94&amp;$F$1,sheet03!$M$2:$M$1191&amp;sheet03!$AF$2:$AF$1191&amp;sheet03!$O$2:$O$1191,0),56)</f>
        <v>#N/A</v>
      </c>
      <c r="O94" s="104"/>
      <c r="P94" s="146">
        <v>11</v>
      </c>
      <c r="Q94" s="142" t="str">
        <f t="array" ref="Q94">INDEX(sheet01!$K$2:$Z$61,MATCH($R95&amp;Q95&amp;$F$1,sheet01!$Q$2:$Q$61&amp;sheet01!$P$2:$P$61&amp;sheet01!$O$2:$O$61,0),4)</f>
        <v>岩徳</v>
      </c>
      <c r="R94" s="113"/>
      <c r="S94" s="75" t="s">
        <v>20</v>
      </c>
      <c r="T94" s="137" t="str">
        <f t="array" ref="T94">INDEX(sheet01!$A$2:$Z$61,MATCH(Q94&amp;$F$1,sheet01!$N$2:$N$61&amp;sheet01!$O$2:$O$61,0),22)</f>
        <v>紺/紺</v>
      </c>
      <c r="U94" s="114"/>
    </row>
    <row r="95" spans="1:21" ht="16.5" customHeight="1" x14ac:dyDescent="0.15">
      <c r="A95" s="102">
        <f ca="1">IF(ISERROR(SMALL(sheet03!BM:BM,ROW(V14))),"",INDIRECT("sheet03!bm"&amp;SMALL(sheet03!BM:BM,ROW(V14))))</f>
        <v>0</v>
      </c>
      <c r="B95" s="57" t="e">
        <f t="array" aca="1" ref="B95" ca="1">INDEX(sheet03!$A$2:$BB$1191,MATCH(B$76&amp;C95&amp;$F$1,sheet03!$M$2:$M$1191&amp;sheet03!$AF$2:$AF$1191&amp;sheet03!$O$2:$O$1191,0),31)</f>
        <v>#N/A</v>
      </c>
      <c r="C95" s="58">
        <f ca="1">IF(A95="","",INDIRECT("sheet03!af"&amp;SMALL(sheet03!BM:BM,ROW(V14))))</f>
        <v>0</v>
      </c>
      <c r="D95" s="59" t="e">
        <f t="array" aca="1" ref="D95" ca="1">INDEX(sheet03!$A$2:$BB$1191,MATCH(B$76&amp;C95&amp;$F$1,sheet03!$M$2:$M$1191&amp;sheet03!$AF$2:$AF$1191&amp;sheet03!$O$2:$O$1191,0),28)</f>
        <v>#N/A</v>
      </c>
      <c r="E95" s="60" t="e">
        <f t="array" aca="1" ref="E95" ca="1">INDEX(sheet03!$A$2:$BC$1191,MATCH(B$76&amp;C95&amp;$F$1,sheet03!$M$2:$M$1191&amp;sheet03!$AF$2:$AF$1191&amp;sheet03!$O$2:$O$1191,0),55)</f>
        <v>#N/A</v>
      </c>
      <c r="F95" s="60" t="e">
        <f t="array" aca="1" ref="F95" ca="1">INDEX(sheet03!$A$2:$BB$1191,MATCH(B$76&amp;C95&amp;$F$1,sheet03!$M$2:$M$1191&amp;sheet03!$AF$2:$AF$1191&amp;sheet03!$O$2:$O$1191,0),40)</f>
        <v>#N/A</v>
      </c>
      <c r="G95" s="60" t="e">
        <f t="array" aca="1" ref="G95" ca="1">INDEX(sheet03!$A$2:$BD$1191,MATCH(B$76&amp;C95&amp;$F$1,sheet03!$M$2:$M$1191&amp;sheet03!$AF$2:$AF$1191&amp;sheet03!$O$2:$O$1191,0),56)</f>
        <v>#N/A</v>
      </c>
      <c r="H95" s="102" t="str">
        <f ca="1">IF(ISERROR(SMALL(sheet03!BN:BN,ROW(V14))),"",INDIRECT("sheet03!bn"&amp;SMALL(sheet03!BN:BN,ROW(V14))))</f>
        <v/>
      </c>
      <c r="I95" s="57" t="e">
        <f t="array" aca="1" ref="I95" ca="1">INDEX(sheet03!$A$2:$BB$1191,MATCH(I$76&amp;J95&amp;$F$1,sheet03!$M$2:$M$1191&amp;sheet03!$AF$2:$AF$1191&amp;sheet03!$O$2:$O$1191,0),31)</f>
        <v>#N/A</v>
      </c>
      <c r="J95" s="58" t="str">
        <f ca="1">IF(H95="","",INDIRECT("sheet03!af"&amp;SMALL(sheet03!BN:BN,ROW(V14))))</f>
        <v/>
      </c>
      <c r="K95" s="59" t="e">
        <f t="array" aca="1" ref="K95" ca="1">INDEX(sheet03!$A$2:$BB$1191,MATCH(I$76&amp;J95&amp;$F$1,sheet03!$M$2:$M$1191&amp;sheet03!$AF$2:$AF$1191&amp;sheet03!$O$2:$O$1191,0),28)</f>
        <v>#N/A</v>
      </c>
      <c r="L95" s="60" t="e">
        <f t="array" aca="1" ref="L95" ca="1">INDEX(sheet03!$A$2:$BC$1191,MATCH(I$76&amp;J95&amp;$F$1,sheet03!$M$2:$M$1191&amp;sheet03!$AF$2:$AF$1191&amp;sheet03!$O$2:$O$1191,0),55)</f>
        <v>#N/A</v>
      </c>
      <c r="M95" s="60" t="e">
        <f t="array" aca="1" ref="M95" ca="1">INDEX(sheet03!$A$2:$BB$1191,MATCH(I$76&amp;J95&amp;$F$1,sheet03!$M$2:$M$1191&amp;sheet03!$AF$2:$AF$1191&amp;sheet03!$O$2:$O$1191,0),40)</f>
        <v>#N/A</v>
      </c>
      <c r="N95" s="60" t="e">
        <f t="array" aca="1" ref="N95" ca="1">INDEX(sheet03!$A$2:$BD$1191,MATCH(I$76&amp;J95&amp;$F$1,sheet03!$M$2:$M$1191&amp;sheet03!$AF$2:$AF$1191&amp;sheet03!$O$2:$O$1191,0),56)</f>
        <v>#N/A</v>
      </c>
      <c r="O95" s="104"/>
      <c r="P95" s="147"/>
      <c r="Q95" s="145" t="s">
        <v>4184</v>
      </c>
      <c r="R95" s="127">
        <v>4</v>
      </c>
      <c r="S95" s="86" t="s">
        <v>51</v>
      </c>
      <c r="T95" s="139">
        <f t="array" ref="T95">INDEX(sheet01!$A$2:$Z$61,MATCH(Q94&amp;$F$1,sheet01!$N$2:$N$61&amp;sheet01!$O$2:$O$61,0),23)</f>
        <v>0</v>
      </c>
      <c r="U95" s="116"/>
    </row>
    <row r="96" spans="1:21" ht="16.5" customHeight="1" x14ac:dyDescent="0.15">
      <c r="A96" s="102" t="str">
        <f ca="1">IF(ISERROR(SMALL(sheet03!BM:BM,ROW(V15))),"",INDIRECT("sheet03!bm"&amp;SMALL(sheet03!BM:BM,ROW(V15))))</f>
        <v/>
      </c>
      <c r="B96" s="57" t="e">
        <f t="array" aca="1" ref="B96" ca="1">INDEX(sheet03!$A$2:$BB$1191,MATCH(B$76&amp;C96&amp;$F$1,sheet03!$M$2:$M$1191&amp;sheet03!$AF$2:$AF$1191&amp;sheet03!$O$2:$O$1191,0),31)</f>
        <v>#N/A</v>
      </c>
      <c r="C96" s="58" t="str">
        <f ca="1">IF(A96="","",INDIRECT("sheet03!af"&amp;SMALL(sheet03!BM:BM,ROW(V15))))</f>
        <v/>
      </c>
      <c r="D96" s="59" t="e">
        <f t="array" aca="1" ref="D96" ca="1">INDEX(sheet03!$A$2:$BB$1191,MATCH(B$76&amp;C96&amp;$F$1,sheet03!$M$2:$M$1191&amp;sheet03!$AF$2:$AF$1191&amp;sheet03!$O$2:$O$1191,0),28)</f>
        <v>#N/A</v>
      </c>
      <c r="E96" s="60" t="e">
        <f t="array" aca="1" ref="E96" ca="1">INDEX(sheet03!$A$2:$BC$1191,MATCH(B$76&amp;C96&amp;$F$1,sheet03!$M$2:$M$1191&amp;sheet03!$AF$2:$AF$1191&amp;sheet03!$O$2:$O$1191,0),55)</f>
        <v>#N/A</v>
      </c>
      <c r="F96" s="60" t="e">
        <f t="array" aca="1" ref="F96" ca="1">INDEX(sheet03!$A$2:$BB$1191,MATCH(B$76&amp;C96&amp;$F$1,sheet03!$M$2:$M$1191&amp;sheet03!$AF$2:$AF$1191&amp;sheet03!$O$2:$O$1191,0),40)</f>
        <v>#N/A</v>
      </c>
      <c r="G96" s="60" t="e">
        <f t="array" aca="1" ref="G96" ca="1">INDEX(sheet03!$A$2:$BD$1191,MATCH(B$76&amp;C96&amp;$F$1,sheet03!$M$2:$M$1191&amp;sheet03!$AF$2:$AF$1191&amp;sheet03!$O$2:$O$1191,0),56)</f>
        <v>#N/A</v>
      </c>
      <c r="H96" s="102" t="str">
        <f ca="1">IF(ISERROR(SMALL(sheet03!BN:BN,ROW(V15))),"",INDIRECT("sheet03!bn"&amp;SMALL(sheet03!BN:BN,ROW(V15))))</f>
        <v/>
      </c>
      <c r="I96" s="57" t="e">
        <f t="array" aca="1" ref="I96" ca="1">INDEX(sheet03!$A$2:$BB$1191,MATCH(I$76&amp;J96&amp;$F$1,sheet03!$M$2:$M$1191&amp;sheet03!$AF$2:$AF$1191&amp;sheet03!$O$2:$O$1191,0),31)</f>
        <v>#N/A</v>
      </c>
      <c r="J96" s="58" t="str">
        <f ca="1">IF(H96="","",INDIRECT("sheet03!af"&amp;SMALL(sheet03!BN:BN,ROW(V15))))</f>
        <v/>
      </c>
      <c r="K96" s="59" t="e">
        <f t="array" aca="1" ref="K96" ca="1">INDEX(sheet03!$A$2:$BB$1191,MATCH(I$76&amp;J96&amp;$F$1,sheet03!$M$2:$M$1191&amp;sheet03!$AF$2:$AF$1191&amp;sheet03!$O$2:$O$1191,0),28)</f>
        <v>#N/A</v>
      </c>
      <c r="L96" s="60" t="e">
        <f t="array" aca="1" ref="L96" ca="1">INDEX(sheet03!$A$2:$BC$1191,MATCH(I$76&amp;J96&amp;$F$1,sheet03!$M$2:$M$1191&amp;sheet03!$AF$2:$AF$1191&amp;sheet03!$O$2:$O$1191,0),55)</f>
        <v>#N/A</v>
      </c>
      <c r="M96" s="60" t="e">
        <f t="array" aca="1" ref="M96" ca="1">INDEX(sheet03!$A$2:$BB$1191,MATCH(I$76&amp;J96&amp;$F$1,sheet03!$M$2:$M$1191&amp;sheet03!$AF$2:$AF$1191&amp;sheet03!$O$2:$O$1191,0),40)</f>
        <v>#N/A</v>
      </c>
      <c r="N96" s="60" t="e">
        <f t="array" aca="1" ref="N96" ca="1">INDEX(sheet03!$A$2:$BD$1191,MATCH(I$76&amp;J96&amp;$F$1,sheet03!$M$2:$M$1191&amp;sheet03!$AF$2:$AF$1191&amp;sheet03!$O$2:$O$1191,0),56)</f>
        <v>#N/A</v>
      </c>
      <c r="O96" s="104"/>
      <c r="P96" s="146">
        <v>12</v>
      </c>
      <c r="Q96" s="142" t="str">
        <f t="array" ref="Q96">INDEX(sheet01!$K$2:$Z$61,MATCH($R97&amp;Q97&amp;$F$1,sheet01!$Q$2:$Q$61&amp;sheet01!$P$2:$P$61&amp;sheet01!$O$2:$O$61,0),4)</f>
        <v>芸備１</v>
      </c>
      <c r="R96" s="113"/>
      <c r="S96" s="75" t="s">
        <v>20</v>
      </c>
      <c r="T96" s="137" t="str">
        <f t="array" ref="T96">INDEX(sheet01!$A$2:$Z$61,MATCH(Q96&amp;$F$1,sheet01!$N$2:$N$61&amp;sheet01!$O$2:$O$61,0),22)</f>
        <v>黒/黒</v>
      </c>
      <c r="U96" s="114"/>
    </row>
    <row r="97" spans="1:21" ht="16.5" customHeight="1" x14ac:dyDescent="0.15">
      <c r="A97" s="102" t="str">
        <f ca="1">IF(ISERROR(SMALL(sheet03!BM:BM,ROW(V16))),"",INDIRECT("sheet03!bm"&amp;SMALL(sheet03!BM:BM,ROW(V16))))</f>
        <v/>
      </c>
      <c r="B97" s="66" t="e">
        <f t="array" aca="1" ref="B97" ca="1">INDEX(sheet03!$A$2:$BB$1191,MATCH(B$76&amp;C97&amp;$F$1,sheet03!$M$2:$M$1191&amp;sheet03!$AF$2:$AF$1191&amp;sheet03!$O$2:$O$1191,0),31)</f>
        <v>#N/A</v>
      </c>
      <c r="C97" s="63" t="str">
        <f ca="1">IF(A97="","",INDIRECT("sheet03!af"&amp;SMALL(sheet03!BM:BM,ROW(V16))))</f>
        <v/>
      </c>
      <c r="D97" s="64" t="e">
        <f t="array" aca="1" ref="D97" ca="1">INDEX(sheet03!$A$2:$BB$1191,MATCH(B$76&amp;C97&amp;$F$1,sheet03!$M$2:$M$1191&amp;sheet03!$AF$2:$AF$1191&amp;sheet03!$O$2:$O$1191,0),28)</f>
        <v>#N/A</v>
      </c>
      <c r="E97" s="65" t="e">
        <f t="array" aca="1" ref="E97" ca="1">INDEX(sheet03!$A$2:$BC$1191,MATCH(B$76&amp;C97&amp;$F$1,sheet03!$M$2:$M$1191&amp;sheet03!$AF$2:$AF$1191&amp;sheet03!$O$2:$O$1191,0),55)</f>
        <v>#N/A</v>
      </c>
      <c r="F97" s="65" t="e">
        <f t="array" aca="1" ref="F97" ca="1">INDEX(sheet03!$A$2:$BB$1191,MATCH(B$76&amp;C97&amp;$F$1,sheet03!$M$2:$M$1191&amp;sheet03!$AF$2:$AF$1191&amp;sheet03!$O$2:$O$1191,0),40)</f>
        <v>#N/A</v>
      </c>
      <c r="G97" s="65" t="e">
        <f t="array" aca="1" ref="G97" ca="1">INDEX(sheet03!$A$2:$BD$1191,MATCH(B$76&amp;C97&amp;$F$1,sheet03!$M$2:$M$1191&amp;sheet03!$AF$2:$AF$1191&amp;sheet03!$O$2:$O$1191,0),56)</f>
        <v>#N/A</v>
      </c>
      <c r="H97" s="102" t="str">
        <f ca="1">IF(ISERROR(SMALL(sheet03!BN:BN,ROW(V16))),"",INDIRECT("sheet03!bn"&amp;SMALL(sheet03!BN:BN,ROW(V16))))</f>
        <v/>
      </c>
      <c r="I97" s="66" t="e">
        <f t="array" aca="1" ref="I97" ca="1">INDEX(sheet03!$A$2:$BB$1191,MATCH(I$76&amp;J97&amp;$F$1,sheet03!$M$2:$M$1191&amp;sheet03!$AF$2:$AF$1191&amp;sheet03!$O$2:$O$1191,0),31)</f>
        <v>#N/A</v>
      </c>
      <c r="J97" s="100" t="str">
        <f ca="1">IF(H97="","",INDIRECT("sheet03!af"&amp;SMALL(sheet03!BN:BN,ROW(V16))))</f>
        <v/>
      </c>
      <c r="K97" s="64" t="e">
        <f t="array" aca="1" ref="K97" ca="1">INDEX(sheet03!$A$2:$BB$1191,MATCH(I$76&amp;J97&amp;$F$1,sheet03!$M$2:$M$1191&amp;sheet03!$AF$2:$AF$1191&amp;sheet03!$O$2:$O$1191,0),28)</f>
        <v>#N/A</v>
      </c>
      <c r="L97" s="65" t="e">
        <f t="array" aca="1" ref="L97" ca="1">INDEX(sheet03!$A$2:$BC$1191,MATCH(I$76&amp;J97&amp;$F$1,sheet03!$M$2:$M$1191&amp;sheet03!$AF$2:$AF$1191&amp;sheet03!$O$2:$O$1191,0),55)</f>
        <v>#N/A</v>
      </c>
      <c r="M97" s="65" t="e">
        <f t="array" aca="1" ref="M97" ca="1">INDEX(sheet03!$A$2:$BB$1191,MATCH(I$76&amp;J97&amp;$F$1,sheet03!$M$2:$M$1191&amp;sheet03!$AF$2:$AF$1191&amp;sheet03!$O$2:$O$1191,0),40)</f>
        <v>#N/A</v>
      </c>
      <c r="N97" s="65" t="e">
        <f t="array" aca="1" ref="N97" ca="1">INDEX(sheet03!$A$2:$BD$1191,MATCH(I$76&amp;J97&amp;$F$1,sheet03!$M$2:$M$1191&amp;sheet03!$AF$2:$AF$1191&amp;sheet03!$O$2:$O$1191,0),56)</f>
        <v>#N/A</v>
      </c>
      <c r="O97" s="104"/>
      <c r="P97" s="147"/>
      <c r="Q97" s="145" t="s">
        <v>4184</v>
      </c>
      <c r="R97" s="127">
        <v>5</v>
      </c>
      <c r="S97" s="86" t="s">
        <v>51</v>
      </c>
      <c r="T97" s="139" t="str">
        <f t="array" ref="T97">INDEX(sheet01!$A$2:$Z$61,MATCH(Q96&amp;$F$1,sheet01!$N$2:$N$61&amp;sheet01!$O$2:$O$61,0),23)</f>
        <v>桃/黒</v>
      </c>
      <c r="U97" s="116"/>
    </row>
    <row r="98" spans="1:21" ht="17.25" customHeight="1" x14ac:dyDescent="0.15">
      <c r="B98" s="96"/>
      <c r="C98" s="125"/>
      <c r="D98" s="70">
        <f t="array" ref="D98">INDEX(sheet01!$A$2:$Z$61,MATCH(B76&amp;$F$1,sheet01!$M$2:$M$61&amp;sheet01!$O$2:$O$61,0),24)</f>
        <v>0</v>
      </c>
      <c r="E98" s="97"/>
      <c r="F98" s="97"/>
      <c r="G98" s="98"/>
      <c r="H98" s="104"/>
      <c r="I98" s="96"/>
      <c r="J98" s="125"/>
      <c r="K98" s="70" t="str">
        <f t="array" ref="K98">INDEX(sheet01!$A$2:$Z$61,MATCH(I76&amp;$F$1,sheet01!$M$2:$M$61&amp;sheet01!$O$2:$O$61,0),24)</f>
        <v>潮</v>
      </c>
      <c r="L98" s="97"/>
      <c r="M98" s="97"/>
      <c r="N98" s="98"/>
    </row>
    <row r="100" spans="1:21" ht="17.25" customHeight="1" x14ac:dyDescent="0.15">
      <c r="P100" s="14"/>
      <c r="Q100" s="14"/>
      <c r="R100" s="14"/>
    </row>
    <row r="101" spans="1:21" ht="17.25" customHeight="1" x14ac:dyDescent="0.15">
      <c r="P101" s="14"/>
      <c r="Q101" s="14"/>
      <c r="R101" s="14"/>
    </row>
    <row r="102" spans="1:21" ht="17.25" customHeight="1" x14ac:dyDescent="0.15">
      <c r="P102" s="14"/>
      <c r="Q102" s="14"/>
      <c r="R102" s="14"/>
    </row>
    <row r="103" spans="1:21" ht="17.25" customHeight="1" x14ac:dyDescent="0.15">
      <c r="P103" s="14"/>
      <c r="Q103" s="14"/>
      <c r="R103" s="14"/>
    </row>
  </sheetData>
  <sheetProtection password="CE88" sheet="1" selectLockedCells="1"/>
  <mergeCells count="26">
    <mergeCell ref="P94:P95"/>
    <mergeCell ref="P96:P97"/>
    <mergeCell ref="P88:P89"/>
    <mergeCell ref="P90:P91"/>
    <mergeCell ref="P92:P93"/>
    <mergeCell ref="P60:P61"/>
    <mergeCell ref="P58:P59"/>
    <mergeCell ref="P68:P69"/>
    <mergeCell ref="P70:P71"/>
    <mergeCell ref="P64:P65"/>
    <mergeCell ref="P62:P63"/>
    <mergeCell ref="P54:P55"/>
    <mergeCell ref="P51:Q51"/>
    <mergeCell ref="R51:U51"/>
    <mergeCell ref="P52:P53"/>
    <mergeCell ref="P56:P57"/>
    <mergeCell ref="P84:P85"/>
    <mergeCell ref="P86:P87"/>
    <mergeCell ref="R73:U73"/>
    <mergeCell ref="P66:P67"/>
    <mergeCell ref="P74:P75"/>
    <mergeCell ref="P80:P81"/>
    <mergeCell ref="P82:P83"/>
    <mergeCell ref="P76:P77"/>
    <mergeCell ref="P78:P79"/>
    <mergeCell ref="P73:Q73"/>
  </mergeCells>
  <phoneticPr fontId="4"/>
  <conditionalFormatting sqref="D3:D6 B8:G23 D24:G24 B2 F3:G6">
    <cfRule type="containsErrors" dxfId="190" priority="52">
      <formula>ISERROR(B2)</formula>
    </cfRule>
  </conditionalFormatting>
  <conditionalFormatting sqref="P2">
    <cfRule type="containsErrors" dxfId="189" priority="51">
      <formula>ISERROR(P2)</formula>
    </cfRule>
  </conditionalFormatting>
  <conditionalFormatting sqref="B27">
    <cfRule type="containsErrors" dxfId="188" priority="50">
      <formula>ISERROR(B27)</formula>
    </cfRule>
  </conditionalFormatting>
  <conditionalFormatting sqref="M3:M6">
    <cfRule type="containsErrors" dxfId="187" priority="47">
      <formula>ISERROR(M3)</formula>
    </cfRule>
  </conditionalFormatting>
  <conditionalFormatting sqref="T3:T6">
    <cfRule type="containsErrors" dxfId="186" priority="46">
      <formula>ISERROR(T3)</formula>
    </cfRule>
  </conditionalFormatting>
  <conditionalFormatting sqref="F28:F31">
    <cfRule type="containsErrors" dxfId="185" priority="45">
      <formula>ISERROR(F28)</formula>
    </cfRule>
  </conditionalFormatting>
  <conditionalFormatting sqref="M28:M31">
    <cfRule type="containsErrors" dxfId="184" priority="44">
      <formula>ISERROR(M28)</formula>
    </cfRule>
  </conditionalFormatting>
  <conditionalFormatting sqref="T28:T31">
    <cfRule type="containsErrors" dxfId="183" priority="43">
      <formula>ISERROR(T28)</formula>
    </cfRule>
  </conditionalFormatting>
  <conditionalFormatting sqref="F52">
    <cfRule type="containsErrors" dxfId="182" priority="42">
      <formula>ISERROR(F52)</formula>
    </cfRule>
  </conditionalFormatting>
  <conditionalFormatting sqref="F77">
    <cfRule type="containsErrors" dxfId="181" priority="41">
      <formula>ISERROR(F77)</formula>
    </cfRule>
  </conditionalFormatting>
  <conditionalFormatting sqref="M77">
    <cfRule type="containsErrors" dxfId="180" priority="40">
      <formula>ISERROR(M77)</formula>
    </cfRule>
  </conditionalFormatting>
  <conditionalFormatting sqref="K3:K6">
    <cfRule type="containsErrors" dxfId="179" priority="39">
      <formula>ISERROR(K3)</formula>
    </cfRule>
  </conditionalFormatting>
  <conditionalFormatting sqref="R3:R6">
    <cfRule type="containsErrors" dxfId="178" priority="38">
      <formula>ISERROR(R3)</formula>
    </cfRule>
  </conditionalFormatting>
  <conditionalFormatting sqref="D28:D31">
    <cfRule type="containsErrors" dxfId="177" priority="37">
      <formula>ISERROR(D28)</formula>
    </cfRule>
  </conditionalFormatting>
  <conditionalFormatting sqref="K28:K31">
    <cfRule type="containsErrors" dxfId="176" priority="36">
      <formula>ISERROR(K28)</formula>
    </cfRule>
  </conditionalFormatting>
  <conditionalFormatting sqref="R28:R31">
    <cfRule type="containsErrors" dxfId="175" priority="35">
      <formula>ISERROR(R28)</formula>
    </cfRule>
  </conditionalFormatting>
  <conditionalFormatting sqref="D52:D55">
    <cfRule type="containsErrors" dxfId="174" priority="34">
      <formula>ISERROR(D52)</formula>
    </cfRule>
  </conditionalFormatting>
  <conditionalFormatting sqref="K52:K55">
    <cfRule type="containsErrors" dxfId="173" priority="33">
      <formula>ISERROR(K52)</formula>
    </cfRule>
  </conditionalFormatting>
  <conditionalFormatting sqref="D77:D80">
    <cfRule type="containsErrors" dxfId="172" priority="32">
      <formula>ISERROR(D77)</formula>
    </cfRule>
  </conditionalFormatting>
  <conditionalFormatting sqref="K77:K80">
    <cfRule type="containsErrors" dxfId="171" priority="31">
      <formula>ISERROR(K77)</formula>
    </cfRule>
  </conditionalFormatting>
  <conditionalFormatting sqref="P8:U23">
    <cfRule type="containsErrors" dxfId="170" priority="28">
      <formula>ISERROR(P8)</formula>
    </cfRule>
  </conditionalFormatting>
  <conditionalFormatting sqref="I8:N23">
    <cfRule type="containsErrors" dxfId="169" priority="26">
      <formula>ISERROR(I8)</formula>
    </cfRule>
  </conditionalFormatting>
  <conditionalFormatting sqref="K24">
    <cfRule type="containsErrors" dxfId="168" priority="25">
      <formula>ISERROR(K24)</formula>
    </cfRule>
  </conditionalFormatting>
  <conditionalFormatting sqref="R24">
    <cfRule type="containsErrors" dxfId="167" priority="24">
      <formula>ISERROR(R24)</formula>
    </cfRule>
  </conditionalFormatting>
  <conditionalFormatting sqref="B33:G33">
    <cfRule type="containsErrors" dxfId="166" priority="23">
      <formula>ISERROR(B33)</formula>
    </cfRule>
  </conditionalFormatting>
  <conditionalFormatting sqref="B33:G48 D28:D31 B27">
    <cfRule type="containsErrors" dxfId="165" priority="22">
      <formula>ISERROR(B27)</formula>
    </cfRule>
  </conditionalFormatting>
  <conditionalFormatting sqref="I33:N33">
    <cfRule type="containsErrors" dxfId="164" priority="21">
      <formula>ISERROR(I33)</formula>
    </cfRule>
  </conditionalFormatting>
  <conditionalFormatting sqref="I33:N33">
    <cfRule type="containsErrors" dxfId="163" priority="20">
      <formula>ISERROR(I33)</formula>
    </cfRule>
  </conditionalFormatting>
  <conditionalFormatting sqref="O33">
    <cfRule type="containsErrors" dxfId="162" priority="19">
      <formula>ISERROR(O33)</formula>
    </cfRule>
  </conditionalFormatting>
  <conditionalFormatting sqref="O33:O48">
    <cfRule type="containsErrors" dxfId="161" priority="18">
      <formula>ISERROR(O33)</formula>
    </cfRule>
  </conditionalFormatting>
  <conditionalFormatting sqref="P33:U33">
    <cfRule type="containsErrors" dxfId="160" priority="15">
      <formula>ISERROR(P33)</formula>
    </cfRule>
  </conditionalFormatting>
  <conditionalFormatting sqref="P33:U33">
    <cfRule type="containsErrors" dxfId="159" priority="53">
      <formula>ISERROR(P33)</formula>
    </cfRule>
  </conditionalFormatting>
  <conditionalFormatting sqref="P28:U48 I28:N48 Q27:U27 J27:N27">
    <cfRule type="containsErrors" dxfId="158" priority="13">
      <formula>ISERROR(I27)</formula>
    </cfRule>
  </conditionalFormatting>
  <conditionalFormatting sqref="B57:G57">
    <cfRule type="containsErrors" dxfId="157" priority="12">
      <formula>ISERROR(B57)</formula>
    </cfRule>
  </conditionalFormatting>
  <conditionalFormatting sqref="B57:G57">
    <cfRule type="containsErrors" dxfId="156" priority="11">
      <formula>ISERROR(B57)</formula>
    </cfRule>
  </conditionalFormatting>
  <conditionalFormatting sqref="I57:N57">
    <cfRule type="containsErrors" dxfId="155" priority="10">
      <formula>ISERROR(I57)</formula>
    </cfRule>
  </conditionalFormatting>
  <conditionalFormatting sqref="I57:N57">
    <cfRule type="containsErrors" dxfId="154" priority="9">
      <formula>ISERROR(I57)</formula>
    </cfRule>
  </conditionalFormatting>
  <conditionalFormatting sqref="B51:G72 J51:N51 B73 E73:G73 I73 L73:N73 I56:N72 I52:L55 N52:N55">
    <cfRule type="containsErrors" dxfId="153" priority="8">
      <formula>ISERROR(B51)</formula>
    </cfRule>
  </conditionalFormatting>
  <conditionalFormatting sqref="B76:G97 I77:N97 B98 E98:G98 I98 L98:N98 J76:N76">
    <cfRule type="containsErrors" dxfId="152" priority="7">
      <formula>ISERROR(B76)</formula>
    </cfRule>
  </conditionalFormatting>
  <conditionalFormatting sqref="Q52:U71">
    <cfRule type="containsErrors" dxfId="151" priority="6">
      <formula>ISERROR(Q52)</formula>
    </cfRule>
  </conditionalFormatting>
  <conditionalFormatting sqref="Q74:U97">
    <cfRule type="containsErrors" dxfId="150" priority="5">
      <formula>ISERROR(Q74)</formula>
    </cfRule>
  </conditionalFormatting>
  <conditionalFormatting sqref="M52:M55">
    <cfRule type="containsErrors" dxfId="149" priority="4">
      <formula>ISERROR(M52)</formula>
    </cfRule>
  </conditionalFormatting>
  <conditionalFormatting sqref="M52:M55">
    <cfRule type="containsErrors" dxfId="148" priority="3">
      <formula>ISERROR(M52)</formula>
    </cfRule>
  </conditionalFormatting>
  <conditionalFormatting sqref="P27">
    <cfRule type="containsErrors" dxfId="147" priority="2">
      <formula>ISERROR(P27)</formula>
    </cfRule>
  </conditionalFormatting>
  <conditionalFormatting sqref="D24 K24 R24 R49 K49 D49 D73 K73 K98 D98">
    <cfRule type="containsErrors" dxfId="146" priority="1">
      <formula>ISERROR(D24)</formula>
    </cfRule>
  </conditionalFormatting>
  <dataValidations count="1">
    <dataValidation type="list" allowBlank="1" showInputMessage="1" sqref="C24 J24 Q24 C49 J49 Q49 J73 C73 C98 J98" xr:uid="{8892485E-C426-467A-ACB2-164743420C45}">
      <formula1>",ﾄﾚｰﾅｰ,ﾄﾞｸﾀｰ"</formula1>
    </dataValidation>
  </dataValidations>
  <pageMargins left="0.70866141732283472" right="0.19685039370078741" top="0.78740157480314965" bottom="0.59055118110236227" header="0.51181102362204722" footer="0.31496062992125984"/>
  <pageSetup paperSize="9" orientation="portrait" r:id="rId1"/>
  <headerFooter alignWithMargins="0">
    <oddHeader>&amp;L&amp;14選手名簿【男子】</oddHeader>
    <oddFooter>&amp;C－&amp;P－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99"/>
  <sheetViews>
    <sheetView topLeftCell="B1" zoomScale="99" zoomScaleNormal="99" zoomScaleSheetLayoutView="100" workbookViewId="0">
      <selection activeCell="B1" sqref="B1"/>
    </sheetView>
  </sheetViews>
  <sheetFormatPr defaultRowHeight="17.25" customHeight="1" x14ac:dyDescent="0.15"/>
  <cols>
    <col min="1" max="1" width="3.25" style="102" hidden="1" customWidth="1"/>
    <col min="2" max="2" width="2.5" customWidth="1"/>
    <col min="3" max="3" width="4.5" customWidth="1"/>
    <col min="4" max="4" width="11.875" customWidth="1"/>
    <col min="5" max="5" width="4.5" customWidth="1"/>
    <col min="6" max="6" width="4.375" customWidth="1"/>
    <col min="7" max="7" width="3.125" customWidth="1"/>
    <col min="8" max="8" width="0.625" style="102" customWidth="1"/>
    <col min="9" max="9" width="2.5" customWidth="1"/>
    <col min="10" max="10" width="4.5" customWidth="1"/>
    <col min="11" max="11" width="11.875" customWidth="1"/>
    <col min="12" max="12" width="4.5" customWidth="1"/>
    <col min="13" max="13" width="4.375" customWidth="1"/>
    <col min="14" max="14" width="3.125" customWidth="1"/>
    <col min="15" max="15" width="0.625" style="102" customWidth="1"/>
    <col min="16" max="16" width="2.5" customWidth="1"/>
    <col min="17" max="17" width="4.5" customWidth="1"/>
    <col min="18" max="18" width="11.875" customWidth="1"/>
    <col min="19" max="20" width="4.5" customWidth="1"/>
    <col min="21" max="21" width="3.125" customWidth="1"/>
  </cols>
  <sheetData>
    <row r="1" spans="1:21" ht="18.75" customHeight="1" x14ac:dyDescent="0.15">
      <c r="B1" s="124" t="s">
        <v>16</v>
      </c>
      <c r="C1" s="11"/>
      <c r="D1" s="11"/>
      <c r="E1" s="123" t="s">
        <v>4192</v>
      </c>
      <c r="F1" s="110" t="s">
        <v>1436</v>
      </c>
      <c r="G1" s="111" t="str">
        <f>MID(E1,2,1)</f>
        <v>3</v>
      </c>
      <c r="H1" s="104"/>
      <c r="I1" s="124" t="s">
        <v>0</v>
      </c>
      <c r="J1" s="14"/>
      <c r="K1" s="14"/>
      <c r="L1" s="123" t="s">
        <v>4192</v>
      </c>
      <c r="M1" s="12"/>
      <c r="N1" s="111" t="str">
        <f>MID(L1,2,1)</f>
        <v>3</v>
      </c>
      <c r="O1" s="104"/>
      <c r="P1" s="124" t="s">
        <v>1439</v>
      </c>
      <c r="Q1" s="14"/>
      <c r="R1" s="14"/>
      <c r="S1" s="123" t="s">
        <v>4192</v>
      </c>
      <c r="T1" s="12"/>
      <c r="U1" s="111" t="str">
        <f>MID(S1,2,1)</f>
        <v>3</v>
      </c>
    </row>
    <row r="2" spans="1:21" ht="16.5" customHeight="1" x14ac:dyDescent="0.2">
      <c r="B2" s="1" t="str">
        <f t="array" ref="B2">INDEX(sheet01!$K$2:$Z$61,MATCH($G$1&amp;B1&amp;$F$1,sheet01!$Q$2:$Q$61&amp;sheet01!$P$2:$P$61&amp;sheet01!$O$2:$O$61,0),3)</f>
        <v>山陰本線鳥取倉吉</v>
      </c>
      <c r="C2" s="19"/>
      <c r="D2" s="20"/>
      <c r="E2" s="2"/>
      <c r="F2" s="2"/>
      <c r="G2" s="15"/>
      <c r="H2" s="104"/>
      <c r="I2" s="1" t="str">
        <f t="array" ref="I2">INDEX(sheet01!$K$2:$Z$61,MATCH($N1&amp;I1&amp;$F$1,sheet01!$Q$2:$Q$61&amp;sheet01!$P$2:$P$61&amp;sheet01!$O$2:$O$61,0),3)</f>
        <v>吉備線</v>
      </c>
      <c r="J2" s="2"/>
      <c r="K2" s="2"/>
      <c r="L2" s="20"/>
      <c r="M2" s="2"/>
      <c r="N2" s="15"/>
      <c r="O2" s="104"/>
      <c r="P2" s="1" t="str">
        <f t="array" ref="P2">INDEX(sheet01!$K$2:$Z$61,MATCH($U1&amp;P1&amp;$F$1,sheet01!$Q$2:$Q$61&amp;sheet01!$P$2:$P$61&amp;sheet01!$O$2:$O$61,0),3)</f>
        <v>境線</v>
      </c>
      <c r="Q2" s="21"/>
      <c r="R2" s="20"/>
      <c r="S2" s="2"/>
      <c r="T2" s="2"/>
      <c r="U2" s="15"/>
    </row>
    <row r="3" spans="1:21" ht="16.5" customHeight="1" x14ac:dyDescent="0.15">
      <c r="B3" s="3" t="s">
        <v>6</v>
      </c>
      <c r="C3" s="23"/>
      <c r="D3" s="131" t="str">
        <f t="array" ref="D3">INDEX(sheet03!$A$2:$BB$1191,MATCH(B$2&amp;"101"&amp;$F$1,sheet03!$M$2:$M$1191&amp;sheet03!$AF$2:$AF$1191&amp;sheet03!$O$2:$O$1191,0),28)</f>
        <v>松崎</v>
      </c>
      <c r="E3" s="16" t="s">
        <v>26</v>
      </c>
      <c r="F3" s="134" t="str">
        <f t="array" ref="F3">INDEX(sheet01!$A$2:$Z$61,MATCH(B$2&amp;$F$1,sheet01!$M$2:$M$61&amp;sheet01!$O$2:$O$61,0),18)</f>
        <v>黄/紺</v>
      </c>
      <c r="G3" s="34"/>
      <c r="H3" s="105"/>
      <c r="I3" s="3" t="s">
        <v>6</v>
      </c>
      <c r="J3" s="4"/>
      <c r="K3" s="131" t="str">
        <f t="array" ref="K3">INDEX(sheet03!$A$2:$BB$1191,MATCH(I$2&amp;"101"&amp;$F$1,sheet03!$M$2:$M$1191&amp;sheet03!$AF$2:$AF$1191&amp;sheet03!$O$2:$O$1191,0),28)</f>
        <v>東総社</v>
      </c>
      <c r="L3" s="30" t="s">
        <v>1</v>
      </c>
      <c r="M3" s="134" t="str">
        <f t="array" ref="M3">INDEX(sheet01!$A$2:$Z$61,MATCH(I$2&amp;$F$1,sheet01!$M$2:$M$61&amp;sheet01!$O$2:$O$61,0),18)</f>
        <v>白/白</v>
      </c>
      <c r="N3" s="34"/>
      <c r="O3" s="105"/>
      <c r="P3" s="24" t="s">
        <v>6</v>
      </c>
      <c r="Q3" s="25"/>
      <c r="R3" s="131" t="str">
        <f t="array" ref="R3">INDEX(sheet03!$A$2:$BB$1191,MATCH(P$2&amp;"101"&amp;$F$1,sheet03!$M$2:$M$1191&amp;sheet03!$AF$2:$AF$1191&amp;sheet03!$O$2:$O$1191,0),28)</f>
        <v>境港</v>
      </c>
      <c r="S3" s="16" t="s">
        <v>1</v>
      </c>
      <c r="T3" s="134" t="str">
        <f t="array" ref="T3">INDEX(sheet01!$A$2:$Z$61,MATCH(P$2&amp;$F$1,sheet01!$M$2:$M$61&amp;sheet01!$O$2:$O$61,0),18)</f>
        <v>白/白</v>
      </c>
      <c r="U3" s="34"/>
    </row>
    <row r="4" spans="1:21" ht="16.5" customHeight="1" x14ac:dyDescent="0.15">
      <c r="B4" s="5" t="s">
        <v>7</v>
      </c>
      <c r="C4" s="6"/>
      <c r="D4" s="132" t="str">
        <f t="array" ref="D4">INDEX(sheet03!$A$2:$BB$1191,MATCH(B$2&amp;"102"&amp;$F$1,sheet03!$M$2:$M$1191&amp;sheet03!$AF$2:$AF$1191&amp;sheet03!$O$2:$O$1191,0),28)</f>
        <v>倉吉</v>
      </c>
      <c r="E4" s="17" t="s">
        <v>2</v>
      </c>
      <c r="F4" s="135" t="str">
        <f t="array" ref="F4">INDEX(sheet01!$A$2:$Z$61,MATCH(B$2&amp;$F$1,sheet01!$M$2:$M$61&amp;sheet01!$O$2:$O$61,0),20)</f>
        <v>紫/黒</v>
      </c>
      <c r="G4" s="49"/>
      <c r="H4" s="105"/>
      <c r="I4" s="5" t="s">
        <v>7</v>
      </c>
      <c r="J4" s="6"/>
      <c r="K4" s="132" t="e">
        <f t="array" ref="K4">INDEX(sheet03!$A$2:$BB$1191,MATCH(I$2&amp;"102"&amp;$F$1,sheet03!$M$2:$M$1191&amp;sheet03!$AF$2:$AF$1191&amp;sheet03!$O$2:$O$1191,0),28)</f>
        <v>#N/A</v>
      </c>
      <c r="L4" s="31" t="s">
        <v>2</v>
      </c>
      <c r="M4" s="135" t="str">
        <f t="array" ref="M4">INDEX(sheet01!$A$2:$Z$61,MATCH(I$2&amp;$F$1,sheet01!$M$2:$M$61&amp;sheet01!$O$2:$O$61,0),20)</f>
        <v>赤/赤</v>
      </c>
      <c r="N4" s="49"/>
      <c r="O4" s="105"/>
      <c r="P4" s="26" t="s">
        <v>7</v>
      </c>
      <c r="Q4" s="27"/>
      <c r="R4" s="132" t="e">
        <f t="array" ref="R4">INDEX(sheet03!$A$2:$BB$1191,MATCH(P$2&amp;"102"&amp;$F$1,sheet03!$M$2:$M$1191&amp;sheet03!$AF$2:$AF$1191&amp;sheet03!$O$2:$O$1191,0),28)</f>
        <v>#N/A</v>
      </c>
      <c r="S4" s="17" t="s">
        <v>2</v>
      </c>
      <c r="T4" s="135" t="str">
        <f t="array" ref="T4">INDEX(sheet01!$A$2:$Z$61,MATCH(P$2&amp;$F$1,sheet01!$M$2:$M$61&amp;sheet01!$O$2:$O$61,0),20)</f>
        <v>赤/赤</v>
      </c>
      <c r="U4" s="49"/>
    </row>
    <row r="5" spans="1:21" ht="16.5" customHeight="1" x14ac:dyDescent="0.15">
      <c r="B5" s="5" t="s">
        <v>8</v>
      </c>
      <c r="C5" s="6"/>
      <c r="D5" s="132" t="e">
        <f t="array" ref="D5">INDEX(sheet03!$A$2:$BB$1191,MATCH(B$2&amp;"103"&amp;$F$1,sheet03!$M$2:$M$1191&amp;sheet03!$AF$2:$AF$1191&amp;sheet03!$O$2:$O$1191,0),28)</f>
        <v>#N/A</v>
      </c>
      <c r="E5" s="17" t="s">
        <v>3</v>
      </c>
      <c r="F5" s="135" t="str">
        <f t="array" ref="F5">INDEX(sheet01!$A$2:$Z$61,MATCH(B$2&amp;$F$1,sheet01!$M$2:$M$61&amp;sheet01!$O$2:$O$61,0),19)</f>
        <v>赤/黒</v>
      </c>
      <c r="G5" s="49"/>
      <c r="H5" s="105"/>
      <c r="I5" s="5" t="s">
        <v>8</v>
      </c>
      <c r="J5" s="6"/>
      <c r="K5" s="132" t="e">
        <f t="array" ref="K5">INDEX(sheet03!$A$2:$BB$1191,MATCH(I$2&amp;"103"&amp;$F$1,sheet03!$M$2:$M$1191&amp;sheet03!$AF$2:$AF$1191&amp;sheet03!$O$2:$O$1191,0),28)</f>
        <v>#N/A</v>
      </c>
      <c r="L5" s="31" t="s">
        <v>3</v>
      </c>
      <c r="M5" s="135" t="str">
        <f t="array" ref="M5">INDEX(sheet01!$A$2:$Z$61,MATCH(I$2&amp;$F$1,sheet01!$M$2:$M$61&amp;sheet01!$O$2:$O$61,0),19)</f>
        <v>水/紺</v>
      </c>
      <c r="N5" s="49"/>
      <c r="O5" s="105"/>
      <c r="P5" s="26" t="s">
        <v>8</v>
      </c>
      <c r="Q5" s="27"/>
      <c r="R5" s="132" t="e">
        <f t="array" ref="R5">INDEX(sheet03!$A$2:$BB$1191,MATCH(P$2&amp;"103"&amp;$F$1,sheet03!$M$2:$M$1191&amp;sheet03!$AF$2:$AF$1191&amp;sheet03!$O$2:$O$1191,0),28)</f>
        <v>#N/A</v>
      </c>
      <c r="S5" s="17" t="s">
        <v>3</v>
      </c>
      <c r="T5" s="135" t="str">
        <f t="array" ref="T5">INDEX(sheet01!$A$2:$Z$61,MATCH(P$2&amp;$F$1,sheet01!$M$2:$M$61&amp;sheet01!$O$2:$O$61,0),19)</f>
        <v>黄/黒</v>
      </c>
      <c r="U5" s="49"/>
    </row>
    <row r="6" spans="1:21" ht="16.5" customHeight="1" x14ac:dyDescent="0.15">
      <c r="B6" s="7" t="s">
        <v>9</v>
      </c>
      <c r="C6" s="8"/>
      <c r="D6" s="133" t="e">
        <f t="array" ref="D6">INDEX(sheet03!$A$2:$BB$1191,MATCH(B$2&amp;"104"&amp;$F$1,sheet03!$M$2:$M$1191&amp;sheet03!$AF$2:$AF$1191&amp;sheet03!$O$2:$O$1191,0),28)</f>
        <v>#N/A</v>
      </c>
      <c r="E6" s="18" t="s">
        <v>4</v>
      </c>
      <c r="F6" s="136" t="str">
        <f t="array" ref="F6">INDEX(sheet01!$A$2:$Z$61,MATCH(B$2&amp;$F$1,sheet01!$M$2:$M$61&amp;sheet01!$O$2:$O$61,0),21)</f>
        <v>灰/黒</v>
      </c>
      <c r="G6" s="50"/>
      <c r="H6" s="105"/>
      <c r="I6" s="7" t="s">
        <v>9</v>
      </c>
      <c r="J6" s="8"/>
      <c r="K6" s="133" t="e">
        <f t="array" ref="K6">INDEX(sheet03!$A$2:$BB$1191,MATCH(I$2&amp;"104"&amp;$F$1,sheet03!$M$2:$M$1191&amp;sheet03!$AF$2:$AF$1191&amp;sheet03!$O$2:$O$1191,0),28)</f>
        <v>#N/A</v>
      </c>
      <c r="L6" s="32" t="s">
        <v>4</v>
      </c>
      <c r="M6" s="136" t="str">
        <f t="array" ref="M6">INDEX(sheet01!$A$2:$Z$61,MATCH(I$2&amp;$F$1,sheet01!$M$2:$M$61&amp;sheet01!$O$2:$O$61,0),21)</f>
        <v>黄/黒</v>
      </c>
      <c r="N6" s="50"/>
      <c r="O6" s="105"/>
      <c r="P6" s="28" t="s">
        <v>9</v>
      </c>
      <c r="Q6" s="29"/>
      <c r="R6" s="133" t="e">
        <f t="array" ref="R6">INDEX(sheet03!$A$2:$BB$1191,MATCH(P$2&amp;"104"&amp;$F$1,sheet03!$M$2:$M$1191&amp;sheet03!$AF$2:$AF$1191&amp;sheet03!$O$2:$O$1191,0),28)</f>
        <v>#N/A</v>
      </c>
      <c r="S6" s="18" t="s">
        <v>4</v>
      </c>
      <c r="T6" s="136" t="str">
        <f t="array" ref="T6">INDEX(sheet01!$A$2:$Z$61,MATCH(P$2&amp;$F$1,sheet01!$M$2:$M$61&amp;sheet01!$O$2:$O$61,0),21)</f>
        <v>青/黒</v>
      </c>
      <c r="U6" s="50"/>
    </row>
    <row r="7" spans="1:21" ht="16.5" customHeight="1" x14ac:dyDescent="0.15">
      <c r="B7" s="22" t="s">
        <v>10</v>
      </c>
      <c r="C7" s="9" t="s">
        <v>5</v>
      </c>
      <c r="D7" s="10" t="s">
        <v>11</v>
      </c>
      <c r="E7" s="10" t="s">
        <v>12</v>
      </c>
      <c r="F7" s="10" t="s">
        <v>1437</v>
      </c>
      <c r="G7" s="10" t="s">
        <v>1438</v>
      </c>
      <c r="H7" s="104"/>
      <c r="I7" s="22" t="s">
        <v>10</v>
      </c>
      <c r="J7" s="9" t="s">
        <v>5</v>
      </c>
      <c r="K7" s="10" t="s">
        <v>11</v>
      </c>
      <c r="L7" s="10" t="s">
        <v>12</v>
      </c>
      <c r="M7" s="10" t="s">
        <v>1437</v>
      </c>
      <c r="N7" s="10" t="s">
        <v>1438</v>
      </c>
      <c r="O7" s="104"/>
      <c r="P7" s="22" t="s">
        <v>10</v>
      </c>
      <c r="Q7" s="9" t="s">
        <v>5</v>
      </c>
      <c r="R7" s="10" t="s">
        <v>11</v>
      </c>
      <c r="S7" s="10" t="s">
        <v>12</v>
      </c>
      <c r="T7" s="10" t="s">
        <v>1437</v>
      </c>
      <c r="U7" s="10" t="s">
        <v>1438</v>
      </c>
    </row>
    <row r="8" spans="1:21" ht="16.5" customHeight="1" x14ac:dyDescent="0.15">
      <c r="A8" s="109">
        <f ca="1">IF(ISERROR(SMALL(sheet03!BO:BO,ROW(V1))),"",INDIRECT("sheet03!bo"&amp;SMALL(sheet03!BO:BO,ROW(V1))))</f>
        <v>446</v>
      </c>
      <c r="B8" s="121">
        <f t="array" aca="1" ref="B8" ca="1">INDEX(sheet03!$A$2:$BB$1191,MATCH(B$2&amp;C8&amp;$F$1,sheet03!$M$2:$M$1191&amp;sheet03!$AF$2:$AF$1191&amp;sheet03!$O$2:$O$1191,0),31)</f>
        <v>0</v>
      </c>
      <c r="C8" s="53">
        <f t="array" aca="1" ref="C8" ca="1">IF(A8="","",INDIRECT("sheet03!af"&amp;SMALL(sheet03!BO:BO,ROW(V1))))</f>
        <v>1</v>
      </c>
      <c r="D8" s="54" t="str">
        <f t="array" aca="1" ref="D8" ca="1">INDEX(sheet03!$A$2:$BB$1191,MATCH(B$2&amp;C8&amp;$F$1,sheet03!$M$2:$M$1191&amp;sheet03!$AF$2:$AF$1191&amp;sheet03!$O$2:$O$1191,0),28)</f>
        <v>鳥取</v>
      </c>
      <c r="E8" s="55">
        <f t="array" aca="1" ref="E8" ca="1">INDEX(sheet03!$A$2:$BC$1191,MATCH(B$2&amp;C8&amp;$F$1,sheet03!$M$2:$M$1191&amp;sheet03!$AF$2:$AF$1191&amp;sheet03!$O$2:$O$1191,0),55)</f>
        <v>2</v>
      </c>
      <c r="F8" s="56">
        <f t="array" aca="1" ref="F8" ca="1">INDEX(sheet03!$A$2:$BB$1191,MATCH(B$2&amp;C8&amp;$F$1,sheet03!$M$2:$M$1191&amp;sheet03!$AF$2:$AF$1191&amp;sheet03!$O$2:$O$1191,0),40)</f>
        <v>171</v>
      </c>
      <c r="G8" s="55" t="str">
        <f t="array" aca="1" ref="G8" ca="1">INDEX(sheet03!$A$2:$BD$1191,MATCH(B$2&amp;C8&amp;$F$1,sheet03!$M$2:$M$1191&amp;sheet03!$AF$2:$AF$1191&amp;sheet03!$O$2:$O$1191,0),56)</f>
        <v>右</v>
      </c>
      <c r="H8" s="106">
        <f ca="1">IF(ISERROR(SMALL(sheet03!BP:BP,ROW(V1))),"",INDIRECT("sheet03!bｐ"&amp;SMALL(sheet03!BP:BP,ROW(V1))))</f>
        <v>536</v>
      </c>
      <c r="I8" s="121">
        <f t="array" aca="1" ref="I8" ca="1">INDEX(sheet03!$A$2:$BB$1191,MATCH(I$2&amp;J8&amp;$F$1,sheet03!$M$2:$M$1191&amp;sheet03!$AF$2:$AF$1191&amp;sheet03!$O$2:$O$1191,0),31)</f>
        <v>0</v>
      </c>
      <c r="J8" s="53">
        <f t="array" aca="1" ref="J8" ca="1">IF(H8="","",INDIRECT("sheet03!af"&amp;SMALL(sheet03!BP:BP,ROW(V1))))</f>
        <v>1</v>
      </c>
      <c r="K8" s="54" t="str">
        <f t="array" aca="1" ref="K8" ca="1">INDEX(sheet03!$A$2:$BB$1191,MATCH(I$2&amp;J8&amp;$F$1,sheet03!$M$2:$M$1191&amp;sheet03!$AF$2:$AF$1191&amp;sheet03!$O$2:$O$1191,0),28)</f>
        <v>備前三門</v>
      </c>
      <c r="L8" s="55">
        <f t="array" aca="1" ref="L8" ca="1">INDEX(sheet03!$A$2:$BC$1191,MATCH(I$2&amp;J8&amp;$F$1,sheet03!$M$2:$M$1191&amp;sheet03!$AF$2:$AF$1191&amp;sheet03!$O$2:$O$1191,0),55)</f>
        <v>2</v>
      </c>
      <c r="M8" s="56">
        <f t="array" aca="1" ref="M8" ca="1">INDEX(sheet03!$A$2:$BB$1191,MATCH(I$2&amp;J8&amp;$F$1,sheet03!$M$2:$M$1191&amp;sheet03!$AF$2:$AF$1191&amp;sheet03!$O$2:$O$1191,0),40)</f>
        <v>169.2</v>
      </c>
      <c r="N8" s="55" t="str">
        <f t="array" aca="1" ref="N8" ca="1">INDEX(sheet03!$A$2:$BD$1191,MATCH(I$2&amp;J8&amp;$F$1,sheet03!$M$2:$M$1191&amp;sheet03!$AF$2:$AF$1191&amp;sheet03!$O$2:$O$1191,0),56)</f>
        <v>右</v>
      </c>
      <c r="O8" s="106">
        <f ca="1">IF(ISERROR(SMALL(sheet03!BG:BG,ROW(V1))),"",INDIRECT("sheet03!bg"&amp;SMALL(sheet03!BG:BG,ROW(V1))))</f>
        <v>58</v>
      </c>
      <c r="P8" s="121">
        <f t="array" aca="1" ref="P8" ca="1">INDEX(sheet03!$A$2:$BB$1191,MATCH(P$2&amp;Q8&amp;$F$1,sheet03!$M$2:$M$1191&amp;sheet03!$AF$2:$AF$1191&amp;sheet03!$O$2:$O$1191,0),31)</f>
        <v>0</v>
      </c>
      <c r="Q8" s="53">
        <f ca="1">IF(O8="","",INDIRECT("sheet03!af"&amp;SMALL(sheet03!BQ:BQ,ROW(V1))))</f>
        <v>1</v>
      </c>
      <c r="R8" s="54" t="str">
        <f t="array" aca="1" ref="R8" ca="1">INDEX(sheet03!$A$2:$BB$1191,MATCH(P$2&amp;Q8&amp;$F$1,sheet03!$M$2:$M$1191&amp;sheet03!$AF$2:$AF$1191&amp;sheet03!$O$2:$O$1191,0),28)</f>
        <v>博労町</v>
      </c>
      <c r="S8" s="55">
        <f t="array" aca="1" ref="S8" ca="1">INDEX(sheet03!$A$2:$BC$1191,MATCH(P$2&amp;Q8&amp;$F$1,sheet03!$M$2:$M$1191&amp;sheet03!$AF$2:$AF$1191&amp;sheet03!$O$2:$O$1191,0),55)</f>
        <v>2</v>
      </c>
      <c r="T8" s="56">
        <f t="array" aca="1" ref="T8" ca="1">INDEX(sheet03!$A$2:$BB$1191,MATCH(P$2&amp;Q8&amp;$F$1,sheet03!$M$2:$M$1191&amp;sheet03!$AF$2:$AF$1191&amp;sheet03!$O$2:$O$1191,0),40)</f>
        <v>168</v>
      </c>
      <c r="U8" s="55" t="str">
        <f t="array" aca="1" ref="U8" ca="1">INDEX(sheet03!$A$2:$BD$1191,MATCH(P$2&amp;Q8&amp;$F$1,sheet03!$M$2:$M$1191&amp;sheet03!$AF$2:$AF$1191&amp;sheet03!$O$2:$O$1191,0),56)</f>
        <v>右</v>
      </c>
    </row>
    <row r="9" spans="1:21" ht="16.5" customHeight="1" x14ac:dyDescent="0.15">
      <c r="A9" s="109">
        <f ca="1">IF(ISERROR(SMALL(sheet03!BO:BO,ROW(V2))),"",INDIRECT("sheet03!bo"&amp;SMALL(sheet03!BO:BO,ROW(V2))))</f>
        <v>447</v>
      </c>
      <c r="B9" s="57">
        <f t="array" aca="1" ref="B9" ca="1">INDEX(sheet03!$A$2:$BB$1191,MATCH(B$2&amp;C9&amp;$F$1,sheet03!$M$2:$M$1191&amp;sheet03!$AF$2:$AF$1191&amp;sheet03!$O$2:$O$1191,0),31)</f>
        <v>0</v>
      </c>
      <c r="C9" s="58">
        <f t="array" aca="1" ref="C9" ca="1">IF(A9="","",INDIRECT("sheet03!af"&amp;SMALL(sheet03!BO:BO,ROW(V2))))</f>
        <v>2</v>
      </c>
      <c r="D9" s="59" t="str">
        <f t="array" aca="1" ref="D9" ca="1">INDEX(sheet03!$A$2:$BB$1191,MATCH(B$2&amp;C9&amp;$F$1,sheet03!$M$2:$M$1191&amp;sheet03!$AF$2:$AF$1191&amp;sheet03!$O$2:$O$1191,0),28)</f>
        <v>湖山</v>
      </c>
      <c r="E9" s="60">
        <f t="array" aca="1" ref="E9" ca="1">INDEX(sheet03!$A$2:$BC$1191,MATCH(B$2&amp;C9&amp;$F$1,sheet03!$M$2:$M$1191&amp;sheet03!$AF$2:$AF$1191&amp;sheet03!$O$2:$O$1191,0),55)</f>
        <v>2</v>
      </c>
      <c r="F9" s="60">
        <f t="array" aca="1" ref="F9" ca="1">INDEX(sheet03!$A$2:$BB$1191,MATCH(B$2&amp;C9&amp;$F$1,sheet03!$M$2:$M$1191&amp;sheet03!$AF$2:$AF$1191&amp;sheet03!$O$2:$O$1191,0),40)</f>
        <v>156</v>
      </c>
      <c r="G9" s="60" t="str">
        <f t="array" aca="1" ref="G9" ca="1">INDEX(sheet03!$A$2:$BD$1191,MATCH(B$2&amp;C9&amp;$F$1,sheet03!$M$2:$M$1191&amp;sheet03!$AF$2:$AF$1191&amp;sheet03!$O$2:$O$1191,0),56)</f>
        <v>右</v>
      </c>
      <c r="H9" s="106">
        <f ca="1">IF(ISERROR(SMALL(sheet03!BP:BP,ROW(V2))),"",INDIRECT("sheet03!bｐ"&amp;SMALL(sheet03!BP:BP,ROW(V2))))</f>
        <v>537</v>
      </c>
      <c r="I9" s="57">
        <f t="array" aca="1" ref="I9" ca="1">INDEX(sheet03!$A$2:$BB$1191,MATCH(I$2&amp;J9&amp;$F$1,sheet03!$M$2:$M$1191&amp;sheet03!$AF$2:$AF$1191&amp;sheet03!$O$2:$O$1191,0),31)</f>
        <v>0</v>
      </c>
      <c r="J9" s="58">
        <f t="array" aca="1" ref="J9" ca="1">IF(H9="","",INDIRECT("sheet03!af"&amp;SMALL(sheet03!BP:BP,ROW(V2))))</f>
        <v>2</v>
      </c>
      <c r="K9" s="59" t="str">
        <f t="array" aca="1" ref="K9" ca="1">INDEX(sheet03!$A$2:$BB$1191,MATCH(I$2&amp;J9&amp;$F$1,sheet03!$M$2:$M$1191&amp;sheet03!$AF$2:$AF$1191&amp;sheet03!$O$2:$O$1191,0),28)</f>
        <v>大安寺</v>
      </c>
      <c r="L9" s="60">
        <f t="array" aca="1" ref="L9" ca="1">INDEX(sheet03!$A$2:$BC$1191,MATCH(I$2&amp;J9&amp;$F$1,sheet03!$M$2:$M$1191&amp;sheet03!$AF$2:$AF$1191&amp;sheet03!$O$2:$O$1191,0),55)</f>
        <v>2</v>
      </c>
      <c r="M9" s="60">
        <f t="array" aca="1" ref="M9" ca="1">INDEX(sheet03!$A$2:$BB$1191,MATCH(I$2&amp;J9&amp;$F$1,sheet03!$M$2:$M$1191&amp;sheet03!$AF$2:$AF$1191&amp;sheet03!$O$2:$O$1191,0),40)</f>
        <v>173</v>
      </c>
      <c r="N9" s="60" t="str">
        <f t="array" aca="1" ref="N9" ca="1">INDEX(sheet03!$A$2:$BD$1191,MATCH(I$2&amp;J9&amp;$F$1,sheet03!$M$2:$M$1191&amp;sheet03!$AF$2:$AF$1191&amp;sheet03!$O$2:$O$1191,0),56)</f>
        <v>右</v>
      </c>
      <c r="O9" s="106">
        <f ca="1">IF(ISERROR(SMALL(sheet03!BG:BG,ROW(V2))),"",INDIRECT("sheet03!bg"&amp;SMALL(sheet03!BG:BG,ROW(V2))))</f>
        <v>59</v>
      </c>
      <c r="P9" s="57">
        <f t="array" aca="1" ref="P9" ca="1">INDEX(sheet03!$A$2:$BB$1191,MATCH(P$2&amp;Q9&amp;$F$1,sheet03!$M$2:$M$1191&amp;sheet03!$AF$2:$AF$1191&amp;sheet03!$O$2:$O$1191,0),31)</f>
        <v>0</v>
      </c>
      <c r="Q9" s="58">
        <f ca="1">IF(O9="","",INDIRECT("sheet03!af"&amp;SMALL(sheet03!BQ:BQ,ROW(V2))))</f>
        <v>2</v>
      </c>
      <c r="R9" s="59" t="str">
        <f t="array" aca="1" ref="R9" ca="1">INDEX(sheet03!$A$2:$BB$1191,MATCH(P$2&amp;Q9&amp;$F$1,sheet03!$M$2:$M$1191&amp;sheet03!$AF$2:$AF$1191&amp;sheet03!$O$2:$O$1191,0),28)</f>
        <v>富士見町</v>
      </c>
      <c r="S9" s="60">
        <f t="array" aca="1" ref="S9" ca="1">INDEX(sheet03!$A$2:$BC$1191,MATCH(P$2&amp;Q9&amp;$F$1,sheet03!$M$2:$M$1191&amp;sheet03!$AF$2:$AF$1191&amp;sheet03!$O$2:$O$1191,0),55)</f>
        <v>1</v>
      </c>
      <c r="T9" s="60">
        <f t="array" aca="1" ref="T9" ca="1">INDEX(sheet03!$A$2:$BB$1191,MATCH(P$2&amp;Q9&amp;$F$1,sheet03!$M$2:$M$1191&amp;sheet03!$AF$2:$AF$1191&amp;sheet03!$O$2:$O$1191,0),40)</f>
        <v>170</v>
      </c>
      <c r="U9" s="60" t="str">
        <f t="array" aca="1" ref="U9" ca="1">INDEX(sheet03!$A$2:$BD$1191,MATCH(P$2&amp;Q9&amp;$F$1,sheet03!$M$2:$M$1191&amp;sheet03!$AF$2:$AF$1191&amp;sheet03!$O$2:$O$1191,0),56)</f>
        <v>右</v>
      </c>
    </row>
    <row r="10" spans="1:21" ht="16.5" customHeight="1" x14ac:dyDescent="0.15">
      <c r="A10" s="109">
        <f ca="1">IF(ISERROR(SMALL(sheet03!BO:BO,ROW(V3))),"",INDIRECT("sheet03!bo"&amp;SMALL(sheet03!BO:BO,ROW(V3))))</f>
        <v>448</v>
      </c>
      <c r="B10" s="57" t="str">
        <f t="array" aca="1" ref="B10" ca="1">INDEX(sheet03!$A$2:$BB$1191,MATCH(B$2&amp;C10&amp;$F$1,sheet03!$M$2:$M$1191&amp;sheet03!$AF$2:$AF$1191&amp;sheet03!$O$2:$O$1191,0),31)</f>
        <v>c</v>
      </c>
      <c r="C10" s="58">
        <f t="array" aca="1" ref="C10" ca="1">IF(A10="","",INDIRECT("sheet03!af"&amp;SMALL(sheet03!BO:BO,ROW(V3))))</f>
        <v>3</v>
      </c>
      <c r="D10" s="59" t="str">
        <f t="array" aca="1" ref="D10" ca="1">INDEX(sheet03!$A$2:$BB$1191,MATCH(B$2&amp;C10&amp;$F$1,sheet03!$M$2:$M$1191&amp;sheet03!$AF$2:$AF$1191&amp;sheet03!$O$2:$O$1191,0),28)</f>
        <v>鳥取大学前</v>
      </c>
      <c r="E10" s="60">
        <f t="array" aca="1" ref="E10" ca="1">INDEX(sheet03!$A$2:$BC$1191,MATCH(B$2&amp;C10&amp;$F$1,sheet03!$M$2:$M$1191&amp;sheet03!$AF$2:$AF$1191&amp;sheet03!$O$2:$O$1191,0),55)</f>
        <v>2</v>
      </c>
      <c r="F10" s="60">
        <f t="array" aca="1" ref="F10" ca="1">INDEX(sheet03!$A$2:$BB$1191,MATCH(B$2&amp;C10&amp;$F$1,sheet03!$M$2:$M$1191&amp;sheet03!$AF$2:$AF$1191&amp;sheet03!$O$2:$O$1191,0),40)</f>
        <v>161</v>
      </c>
      <c r="G10" s="60" t="str">
        <f t="array" aca="1" ref="G10" ca="1">INDEX(sheet03!$A$2:$BD$1191,MATCH(B$2&amp;C10&amp;$F$1,sheet03!$M$2:$M$1191&amp;sheet03!$AF$2:$AF$1191&amp;sheet03!$O$2:$O$1191,0),56)</f>
        <v>右</v>
      </c>
      <c r="H10" s="106">
        <f ca="1">IF(ISERROR(SMALL(sheet03!BP:BP,ROW(V3))),"",INDIRECT("sheet03!bｐ"&amp;SMALL(sheet03!BP:BP,ROW(V3))))</f>
        <v>538</v>
      </c>
      <c r="I10" s="57">
        <f t="array" aca="1" ref="I10" ca="1">INDEX(sheet03!$A$2:$BB$1191,MATCH(I$2&amp;J10&amp;$F$1,sheet03!$M$2:$M$1191&amp;sheet03!$AF$2:$AF$1191&amp;sheet03!$O$2:$O$1191,0),31)</f>
        <v>0</v>
      </c>
      <c r="J10" s="58">
        <f t="array" aca="1" ref="J10" ca="1">IF(H10="","",INDIRECT("sheet03!af"&amp;SMALL(sheet03!BP:BP,ROW(V3))))</f>
        <v>3</v>
      </c>
      <c r="K10" s="59" t="str">
        <f t="array" aca="1" ref="K10" ca="1">INDEX(sheet03!$A$2:$BB$1191,MATCH(I$2&amp;J10&amp;$F$1,sheet03!$M$2:$M$1191&amp;sheet03!$AF$2:$AF$1191&amp;sheet03!$O$2:$O$1191,0),28)</f>
        <v>備前一宮</v>
      </c>
      <c r="L10" s="60">
        <f t="array" aca="1" ref="L10" ca="1">INDEX(sheet03!$A$2:$BC$1191,MATCH(I$2&amp;J10&amp;$F$1,sheet03!$M$2:$M$1191&amp;sheet03!$AF$2:$AF$1191&amp;sheet03!$O$2:$O$1191,0),55)</f>
        <v>2</v>
      </c>
      <c r="M10" s="60">
        <f t="array" aca="1" ref="M10" ca="1">INDEX(sheet03!$A$2:$BB$1191,MATCH(I$2&amp;J10&amp;$F$1,sheet03!$M$2:$M$1191&amp;sheet03!$AF$2:$AF$1191&amp;sheet03!$O$2:$O$1191,0),40)</f>
        <v>155</v>
      </c>
      <c r="N10" s="60" t="str">
        <f t="array" aca="1" ref="N10" ca="1">INDEX(sheet03!$A$2:$BD$1191,MATCH(I$2&amp;J10&amp;$F$1,sheet03!$M$2:$M$1191&amp;sheet03!$AF$2:$AF$1191&amp;sheet03!$O$2:$O$1191,0),56)</f>
        <v>右</v>
      </c>
      <c r="O10" s="106">
        <f ca="1">IF(ISERROR(SMALL(sheet03!BG:BG,ROW(V3))),"",INDIRECT("sheet03!bg"&amp;SMALL(sheet03!BG:BG,ROW(V3))))</f>
        <v>60</v>
      </c>
      <c r="P10" s="57">
        <f t="array" aca="1" ref="P10" ca="1">INDEX(sheet03!$A$2:$BB$1191,MATCH(P$2&amp;Q10&amp;$F$1,sheet03!$M$2:$M$1191&amp;sheet03!$AF$2:$AF$1191&amp;sheet03!$O$2:$O$1191,0),31)</f>
        <v>0</v>
      </c>
      <c r="Q10" s="58">
        <f ca="1">IF(O10="","",INDIRECT("sheet03!af"&amp;SMALL(sheet03!BQ:BQ,ROW(V3))))</f>
        <v>3</v>
      </c>
      <c r="R10" s="59" t="str">
        <f t="array" aca="1" ref="R10" ca="1">INDEX(sheet03!$A$2:$BB$1191,MATCH(P$2&amp;Q10&amp;$F$1,sheet03!$M$2:$M$1191&amp;sheet03!$AF$2:$AF$1191&amp;sheet03!$O$2:$O$1191,0),28)</f>
        <v>後藤</v>
      </c>
      <c r="S10" s="60">
        <f t="array" aca="1" ref="S10" ca="1">INDEX(sheet03!$A$2:$BC$1191,MATCH(P$2&amp;Q10&amp;$F$1,sheet03!$M$2:$M$1191&amp;sheet03!$AF$2:$AF$1191&amp;sheet03!$O$2:$O$1191,0),55)</f>
        <v>1</v>
      </c>
      <c r="T10" s="60">
        <f t="array" aca="1" ref="T10" ca="1">INDEX(sheet03!$A$2:$BB$1191,MATCH(P$2&amp;Q10&amp;$F$1,sheet03!$M$2:$M$1191&amp;sheet03!$AF$2:$AF$1191&amp;sheet03!$O$2:$O$1191,0),40)</f>
        <v>174.5</v>
      </c>
      <c r="U10" s="60" t="str">
        <f t="array" aca="1" ref="U10" ca="1">INDEX(sheet03!$A$2:$BD$1191,MATCH(P$2&amp;Q10&amp;$F$1,sheet03!$M$2:$M$1191&amp;sheet03!$AF$2:$AF$1191&amp;sheet03!$O$2:$O$1191,0),56)</f>
        <v>右</v>
      </c>
    </row>
    <row r="11" spans="1:21" ht="16.5" customHeight="1" x14ac:dyDescent="0.15">
      <c r="A11" s="109">
        <f ca="1">IF(ISERROR(SMALL(sheet03!BO:BO,ROW(V4))),"",INDIRECT("sheet03!bo"&amp;SMALL(sheet03!BO:BO,ROW(V4))))</f>
        <v>449</v>
      </c>
      <c r="B11" s="57">
        <f t="array" aca="1" ref="B11" ca="1">INDEX(sheet03!$A$2:$BB$1191,MATCH(B$2&amp;C11&amp;$F$1,sheet03!$M$2:$M$1191&amp;sheet03!$AF$2:$AF$1191&amp;sheet03!$O$2:$O$1191,0),31)</f>
        <v>0</v>
      </c>
      <c r="C11" s="58">
        <f t="array" aca="1" ref="C11" ca="1">IF(A11="","",INDIRECT("sheet03!af"&amp;SMALL(sheet03!BO:BO,ROW(V4))))</f>
        <v>4</v>
      </c>
      <c r="D11" s="59" t="str">
        <f t="array" aca="1" ref="D11" ca="1">INDEX(sheet03!$A$2:$BB$1191,MATCH(B$2&amp;C11&amp;$F$1,sheet03!$M$2:$M$1191&amp;sheet03!$AF$2:$AF$1191&amp;sheet03!$O$2:$O$1191,0),28)</f>
        <v>末恒</v>
      </c>
      <c r="E11" s="60">
        <f t="array" aca="1" ref="E11" ca="1">INDEX(sheet03!$A$2:$BC$1191,MATCH(B$2&amp;C11&amp;$F$1,sheet03!$M$2:$M$1191&amp;sheet03!$AF$2:$AF$1191&amp;sheet03!$O$2:$O$1191,0),55)</f>
        <v>2</v>
      </c>
      <c r="F11" s="60">
        <f t="array" aca="1" ref="F11" ca="1">INDEX(sheet03!$A$2:$BB$1191,MATCH(B$2&amp;C11&amp;$F$1,sheet03!$M$2:$M$1191&amp;sheet03!$AF$2:$AF$1191&amp;sheet03!$O$2:$O$1191,0),40)</f>
        <v>160</v>
      </c>
      <c r="G11" s="60" t="str">
        <f t="array" aca="1" ref="G11" ca="1">INDEX(sheet03!$A$2:$BD$1191,MATCH(B$2&amp;C11&amp;$F$1,sheet03!$M$2:$M$1191&amp;sheet03!$AF$2:$AF$1191&amp;sheet03!$O$2:$O$1191,0),56)</f>
        <v>右</v>
      </c>
      <c r="H11" s="106">
        <f ca="1">IF(ISERROR(SMALL(sheet03!BP:BP,ROW(V4))),"",INDIRECT("sheet03!bｐ"&amp;SMALL(sheet03!BP:BP,ROW(V4))))</f>
        <v>539</v>
      </c>
      <c r="I11" s="57">
        <f t="array" aca="1" ref="I11" ca="1">INDEX(sheet03!$A$2:$BB$1191,MATCH(I$2&amp;J11&amp;$F$1,sheet03!$M$2:$M$1191&amp;sheet03!$AF$2:$AF$1191&amp;sheet03!$O$2:$O$1191,0),31)</f>
        <v>0</v>
      </c>
      <c r="J11" s="58">
        <f t="array" aca="1" ref="J11" ca="1">IF(H11="","",INDIRECT("sheet03!af"&amp;SMALL(sheet03!BP:BP,ROW(V4))))</f>
        <v>5</v>
      </c>
      <c r="K11" s="59" t="str">
        <f t="array" aca="1" ref="K11" ca="1">INDEX(sheet03!$A$2:$BB$1191,MATCH(I$2&amp;J11&amp;$F$1,sheet03!$M$2:$M$1191&amp;sheet03!$AF$2:$AF$1191&amp;sheet03!$O$2:$O$1191,0),28)</f>
        <v>吉備津</v>
      </c>
      <c r="L11" s="60">
        <f t="array" aca="1" ref="L11" ca="1">INDEX(sheet03!$A$2:$BC$1191,MATCH(I$2&amp;J11&amp;$F$1,sheet03!$M$2:$M$1191&amp;sheet03!$AF$2:$AF$1191&amp;sheet03!$O$2:$O$1191,0),55)</f>
        <v>2</v>
      </c>
      <c r="M11" s="60">
        <f t="array" aca="1" ref="M11" ca="1">INDEX(sheet03!$A$2:$BB$1191,MATCH(I$2&amp;J11&amp;$F$1,sheet03!$M$2:$M$1191&amp;sheet03!$AF$2:$AF$1191&amp;sheet03!$O$2:$O$1191,0),40)</f>
        <v>165.8</v>
      </c>
      <c r="N11" s="60" t="str">
        <f t="array" aca="1" ref="N11" ca="1">INDEX(sheet03!$A$2:$BD$1191,MATCH(I$2&amp;J11&amp;$F$1,sheet03!$M$2:$M$1191&amp;sheet03!$AF$2:$AF$1191&amp;sheet03!$O$2:$O$1191,0),56)</f>
        <v>右</v>
      </c>
      <c r="O11" s="106">
        <f ca="1">IF(ISERROR(SMALL(sheet03!BG:BG,ROW(V4))),"",INDIRECT("sheet03!bg"&amp;SMALL(sheet03!BG:BG,ROW(V4))))</f>
        <v>61</v>
      </c>
      <c r="P11" s="57">
        <f t="array" aca="1" ref="P11" ca="1">INDEX(sheet03!$A$2:$BB$1191,MATCH(P$2&amp;Q11&amp;$F$1,sheet03!$M$2:$M$1191&amp;sheet03!$AF$2:$AF$1191&amp;sheet03!$O$2:$O$1191,0),31)</f>
        <v>0</v>
      </c>
      <c r="Q11" s="58">
        <f ca="1">IF(O11="","",INDIRECT("sheet03!af"&amp;SMALL(sheet03!BQ:BQ,ROW(V4))))</f>
        <v>4</v>
      </c>
      <c r="R11" s="59" t="str">
        <f t="array" aca="1" ref="R11" ca="1">INDEX(sheet03!$A$2:$BB$1191,MATCH(P$2&amp;Q11&amp;$F$1,sheet03!$M$2:$M$1191&amp;sheet03!$AF$2:$AF$1191&amp;sheet03!$O$2:$O$1191,0),28)</f>
        <v>三本松口</v>
      </c>
      <c r="S11" s="60">
        <f t="array" aca="1" ref="S11" ca="1">INDEX(sheet03!$A$2:$BC$1191,MATCH(P$2&amp;Q11&amp;$F$1,sheet03!$M$2:$M$1191&amp;sheet03!$AF$2:$AF$1191&amp;sheet03!$O$2:$O$1191,0),55)</f>
        <v>2</v>
      </c>
      <c r="T11" s="60">
        <f t="array" aca="1" ref="T11" ca="1">INDEX(sheet03!$A$2:$BB$1191,MATCH(P$2&amp;Q11&amp;$F$1,sheet03!$M$2:$M$1191&amp;sheet03!$AF$2:$AF$1191&amp;sheet03!$O$2:$O$1191,0),40)</f>
        <v>167</v>
      </c>
      <c r="U11" s="60" t="str">
        <f t="array" aca="1" ref="U11" ca="1">INDEX(sheet03!$A$2:$BD$1191,MATCH(P$2&amp;Q11&amp;$F$1,sheet03!$M$2:$M$1191&amp;sheet03!$AF$2:$AF$1191&amp;sheet03!$O$2:$O$1191,0),56)</f>
        <v>右</v>
      </c>
    </row>
    <row r="12" spans="1:21" ht="16.5" customHeight="1" x14ac:dyDescent="0.15">
      <c r="A12" s="109">
        <f ca="1">IF(ISERROR(SMALL(sheet03!BO:BO,ROW(V5))),"",INDIRECT("sheet03!bo"&amp;SMALL(sheet03!BO:BO,ROW(V5))))</f>
        <v>450</v>
      </c>
      <c r="B12" s="57">
        <f t="array" aca="1" ref="B12" ca="1">INDEX(sheet03!$A$2:$BB$1191,MATCH(B$2&amp;C12&amp;$F$1,sheet03!$M$2:$M$1191&amp;sheet03!$AF$2:$AF$1191&amp;sheet03!$O$2:$O$1191,0),31)</f>
        <v>0</v>
      </c>
      <c r="C12" s="58">
        <f t="array" aca="1" ref="C12" ca="1">IF(A12="","",INDIRECT("sheet03!af"&amp;SMALL(sheet03!BO:BO,ROW(V5))))</f>
        <v>5</v>
      </c>
      <c r="D12" s="59" t="str">
        <f t="array" aca="1" ref="D12" ca="1">INDEX(sheet03!$A$2:$BB$1191,MATCH(B$2&amp;C12&amp;$F$1,sheet03!$M$2:$M$1191&amp;sheet03!$AF$2:$AF$1191&amp;sheet03!$O$2:$O$1191,0),28)</f>
        <v>宝木</v>
      </c>
      <c r="E12" s="60">
        <f t="array" aca="1" ref="E12" ca="1">INDEX(sheet03!$A$2:$BC$1191,MATCH(B$2&amp;C12&amp;$F$1,sheet03!$M$2:$M$1191&amp;sheet03!$AF$2:$AF$1191&amp;sheet03!$O$2:$O$1191,0),55)</f>
        <v>2</v>
      </c>
      <c r="F12" s="60">
        <f t="array" aca="1" ref="F12" ca="1">INDEX(sheet03!$A$2:$BB$1191,MATCH(B$2&amp;C12&amp;$F$1,sheet03!$M$2:$M$1191&amp;sheet03!$AF$2:$AF$1191&amp;sheet03!$O$2:$O$1191,0),40)</f>
        <v>163</v>
      </c>
      <c r="G12" s="60" t="str">
        <f t="array" aca="1" ref="G12" ca="1">INDEX(sheet03!$A$2:$BD$1191,MATCH(B$2&amp;C12&amp;$F$1,sheet03!$M$2:$M$1191&amp;sheet03!$AF$2:$AF$1191&amp;sheet03!$O$2:$O$1191,0),56)</f>
        <v>右</v>
      </c>
      <c r="H12" s="106">
        <f ca="1">IF(ISERROR(SMALL(sheet03!BP:BP,ROW(V5))),"",INDIRECT("sheet03!bｐ"&amp;SMALL(sheet03!BP:BP,ROW(V5))))</f>
        <v>540</v>
      </c>
      <c r="I12" s="57" t="str">
        <f t="array" aca="1" ref="I12" ca="1">INDEX(sheet03!$A$2:$BB$1191,MATCH(I$2&amp;J12&amp;$F$1,sheet03!$M$2:$M$1191&amp;sheet03!$AF$2:$AF$1191&amp;sheet03!$O$2:$O$1191,0),31)</f>
        <v>c</v>
      </c>
      <c r="J12" s="58">
        <f t="array" aca="1" ref="J12" ca="1">IF(H12="","",INDIRECT("sheet03!af"&amp;SMALL(sheet03!BP:BP,ROW(V5))))</f>
        <v>6</v>
      </c>
      <c r="K12" s="59" t="str">
        <f t="array" aca="1" ref="K12" ca="1">INDEX(sheet03!$A$2:$BB$1191,MATCH(I$2&amp;J12&amp;$F$1,sheet03!$M$2:$M$1191&amp;sheet03!$AF$2:$AF$1191&amp;sheet03!$O$2:$O$1191,0),28)</f>
        <v>備中高松</v>
      </c>
      <c r="L12" s="60">
        <f t="array" aca="1" ref="L12" ca="1">INDEX(sheet03!$A$2:$BC$1191,MATCH(I$2&amp;J12&amp;$F$1,sheet03!$M$2:$M$1191&amp;sheet03!$AF$2:$AF$1191&amp;sheet03!$O$2:$O$1191,0),55)</f>
        <v>2</v>
      </c>
      <c r="M12" s="60">
        <f t="array" aca="1" ref="M12" ca="1">INDEX(sheet03!$A$2:$BB$1191,MATCH(I$2&amp;J12&amp;$F$1,sheet03!$M$2:$M$1191&amp;sheet03!$AF$2:$AF$1191&amp;sheet03!$O$2:$O$1191,0),40)</f>
        <v>157</v>
      </c>
      <c r="N12" s="60" t="str">
        <f t="array" aca="1" ref="N12" ca="1">INDEX(sheet03!$A$2:$BD$1191,MATCH(I$2&amp;J12&amp;$F$1,sheet03!$M$2:$M$1191&amp;sheet03!$AF$2:$AF$1191&amp;sheet03!$O$2:$O$1191,0),56)</f>
        <v>右</v>
      </c>
      <c r="O12" s="106">
        <f ca="1">IF(ISERROR(SMALL(sheet03!BG:BG,ROW(V5))),"",INDIRECT("sheet03!bg"&amp;SMALL(sheet03!BG:BG,ROW(V5))))</f>
        <v>62</v>
      </c>
      <c r="P12" s="57">
        <f t="array" aca="1" ref="P12" ca="1">INDEX(sheet03!$A$2:$BB$1191,MATCH(P$2&amp;Q12&amp;$F$1,sheet03!$M$2:$M$1191&amp;sheet03!$AF$2:$AF$1191&amp;sheet03!$O$2:$O$1191,0),31)</f>
        <v>0</v>
      </c>
      <c r="Q12" s="58">
        <f ca="1">IF(O12="","",INDIRECT("sheet03!af"&amp;SMALL(sheet03!BQ:BQ,ROW(V5))))</f>
        <v>5</v>
      </c>
      <c r="R12" s="59" t="str">
        <f t="array" aca="1" ref="R12" ca="1">INDEX(sheet03!$A$2:$BB$1191,MATCH(P$2&amp;Q12&amp;$F$1,sheet03!$M$2:$M$1191&amp;sheet03!$AF$2:$AF$1191&amp;sheet03!$O$2:$O$1191,0),28)</f>
        <v>河崎口</v>
      </c>
      <c r="S12" s="60">
        <f t="array" aca="1" ref="S12" ca="1">INDEX(sheet03!$A$2:$BC$1191,MATCH(P$2&amp;Q12&amp;$F$1,sheet03!$M$2:$M$1191&amp;sheet03!$AF$2:$AF$1191&amp;sheet03!$O$2:$O$1191,0),55)</f>
        <v>2</v>
      </c>
      <c r="T12" s="60">
        <f t="array" aca="1" ref="T12" ca="1">INDEX(sheet03!$A$2:$BB$1191,MATCH(P$2&amp;Q12&amp;$F$1,sheet03!$M$2:$M$1191&amp;sheet03!$AF$2:$AF$1191&amp;sheet03!$O$2:$O$1191,0),40)</f>
        <v>167</v>
      </c>
      <c r="U12" s="60" t="str">
        <f t="array" aca="1" ref="U12" ca="1">INDEX(sheet03!$A$2:$BD$1191,MATCH(P$2&amp;Q12&amp;$F$1,sheet03!$M$2:$M$1191&amp;sheet03!$AF$2:$AF$1191&amp;sheet03!$O$2:$O$1191,0),56)</f>
        <v>右</v>
      </c>
    </row>
    <row r="13" spans="1:21" ht="16.5" customHeight="1" x14ac:dyDescent="0.15">
      <c r="A13" s="109">
        <f ca="1">IF(ISERROR(SMALL(sheet03!BO:BO,ROW(V6))),"",INDIRECT("sheet03!bo"&amp;SMALL(sheet03!BO:BO,ROW(V6))))</f>
        <v>451</v>
      </c>
      <c r="B13" s="57">
        <f t="array" aca="1" ref="B13" ca="1">INDEX(sheet03!$A$2:$BB$1191,MATCH(B$2&amp;C13&amp;$F$1,sheet03!$M$2:$M$1191&amp;sheet03!$AF$2:$AF$1191&amp;sheet03!$O$2:$O$1191,0),31)</f>
        <v>0</v>
      </c>
      <c r="C13" s="58">
        <f t="array" aca="1" ref="C13" ca="1">IF(A13="","",INDIRECT("sheet03!af"&amp;SMALL(sheet03!BO:BO,ROW(V6))))</f>
        <v>6</v>
      </c>
      <c r="D13" s="59" t="str">
        <f t="array" aca="1" ref="D13" ca="1">INDEX(sheet03!$A$2:$BB$1191,MATCH(B$2&amp;C13&amp;$F$1,sheet03!$M$2:$M$1191&amp;sheet03!$AF$2:$AF$1191&amp;sheet03!$O$2:$O$1191,0),28)</f>
        <v>浜村</v>
      </c>
      <c r="E13" s="60">
        <f t="array" aca="1" ref="E13" ca="1">INDEX(sheet03!$A$2:$BC$1191,MATCH(B$2&amp;C13&amp;$F$1,sheet03!$M$2:$M$1191&amp;sheet03!$AF$2:$AF$1191&amp;sheet03!$O$2:$O$1191,0),55)</f>
        <v>2</v>
      </c>
      <c r="F13" s="60">
        <f t="array" aca="1" ref="F13" ca="1">INDEX(sheet03!$A$2:$BB$1191,MATCH(B$2&amp;C13&amp;$F$1,sheet03!$M$2:$M$1191&amp;sheet03!$AF$2:$AF$1191&amp;sheet03!$O$2:$O$1191,0),40)</f>
        <v>155</v>
      </c>
      <c r="G13" s="60" t="str">
        <f t="array" aca="1" ref="G13" ca="1">INDEX(sheet03!$A$2:$BD$1191,MATCH(B$2&amp;C13&amp;$F$1,sheet03!$M$2:$M$1191&amp;sheet03!$AF$2:$AF$1191&amp;sheet03!$O$2:$O$1191,0),56)</f>
        <v>右</v>
      </c>
      <c r="H13" s="106">
        <f ca="1">IF(ISERROR(SMALL(sheet03!BP:BP,ROW(V6))),"",INDIRECT("sheet03!bｐ"&amp;SMALL(sheet03!BP:BP,ROW(V6))))</f>
        <v>541</v>
      </c>
      <c r="I13" s="57">
        <f t="array" aca="1" ref="I13" ca="1">INDEX(sheet03!$A$2:$BB$1191,MATCH(I$2&amp;J13&amp;$F$1,sheet03!$M$2:$M$1191&amp;sheet03!$AF$2:$AF$1191&amp;sheet03!$O$2:$O$1191,0),31)</f>
        <v>0</v>
      </c>
      <c r="J13" s="58">
        <f t="array" aca="1" ref="J13" ca="1">IF(H13="","",INDIRECT("sheet03!af"&amp;SMALL(sheet03!BP:BP,ROW(V6))))</f>
        <v>7</v>
      </c>
      <c r="K13" s="59" t="str">
        <f t="array" aca="1" ref="K13" ca="1">INDEX(sheet03!$A$2:$BB$1191,MATCH(I$2&amp;J13&amp;$F$1,sheet03!$M$2:$M$1191&amp;sheet03!$AF$2:$AF$1191&amp;sheet03!$O$2:$O$1191,0),28)</f>
        <v>足守</v>
      </c>
      <c r="L13" s="60">
        <f t="array" aca="1" ref="L13" ca="1">INDEX(sheet03!$A$2:$BC$1191,MATCH(I$2&amp;J13&amp;$F$1,sheet03!$M$2:$M$1191&amp;sheet03!$AF$2:$AF$1191&amp;sheet03!$O$2:$O$1191,0),55)</f>
        <v>1</v>
      </c>
      <c r="M13" s="60">
        <f t="array" aca="1" ref="M13" ca="1">INDEX(sheet03!$A$2:$BB$1191,MATCH(I$2&amp;J13&amp;$F$1,sheet03!$M$2:$M$1191&amp;sheet03!$AF$2:$AF$1191&amp;sheet03!$O$2:$O$1191,0),40)</f>
        <v>164</v>
      </c>
      <c r="N13" s="60" t="str">
        <f t="array" aca="1" ref="N13" ca="1">INDEX(sheet03!$A$2:$BD$1191,MATCH(I$2&amp;J13&amp;$F$1,sheet03!$M$2:$M$1191&amp;sheet03!$AF$2:$AF$1191&amp;sheet03!$O$2:$O$1191,0),56)</f>
        <v>右</v>
      </c>
      <c r="O13" s="106">
        <f ca="1">IF(ISERROR(SMALL(sheet03!BG:BG,ROW(V6))),"",INDIRECT("sheet03!bg"&amp;SMALL(sheet03!BG:BG,ROW(V6))))</f>
        <v>63</v>
      </c>
      <c r="P13" s="57">
        <f t="array" aca="1" ref="P13" ca="1">INDEX(sheet03!$A$2:$BB$1191,MATCH(P$2&amp;Q13&amp;$F$1,sheet03!$M$2:$M$1191&amp;sheet03!$AF$2:$AF$1191&amp;sheet03!$O$2:$O$1191,0),31)</f>
        <v>0</v>
      </c>
      <c r="Q13" s="58">
        <f ca="1">IF(O13="","",INDIRECT("sheet03!af"&amp;SMALL(sheet03!BQ:BQ,ROW(V6))))</f>
        <v>6</v>
      </c>
      <c r="R13" s="59" t="str">
        <f t="array" aca="1" ref="R13" ca="1">INDEX(sheet03!$A$2:$BB$1191,MATCH(P$2&amp;Q13&amp;$F$1,sheet03!$M$2:$M$1191&amp;sheet03!$AF$2:$AF$1191&amp;sheet03!$O$2:$O$1191,0),28)</f>
        <v>弓ヶ浜</v>
      </c>
      <c r="S13" s="60">
        <f t="array" aca="1" ref="S13" ca="1">INDEX(sheet03!$A$2:$BC$1191,MATCH(P$2&amp;Q13&amp;$F$1,sheet03!$M$2:$M$1191&amp;sheet03!$AF$2:$AF$1191&amp;sheet03!$O$2:$O$1191,0),55)</f>
        <v>1</v>
      </c>
      <c r="T13" s="60">
        <f t="array" aca="1" ref="T13" ca="1">INDEX(sheet03!$A$2:$BB$1191,MATCH(P$2&amp;Q13&amp;$F$1,sheet03!$M$2:$M$1191&amp;sheet03!$AF$2:$AF$1191&amp;sheet03!$O$2:$O$1191,0),40)</f>
        <v>169</v>
      </c>
      <c r="U13" s="60" t="str">
        <f t="array" aca="1" ref="U13" ca="1">INDEX(sheet03!$A$2:$BD$1191,MATCH(P$2&amp;Q13&amp;$F$1,sheet03!$M$2:$M$1191&amp;sheet03!$AF$2:$AF$1191&amp;sheet03!$O$2:$O$1191,0),56)</f>
        <v>右</v>
      </c>
    </row>
    <row r="14" spans="1:21" ht="16.5" customHeight="1" x14ac:dyDescent="0.15">
      <c r="A14" s="109">
        <f ca="1">IF(ISERROR(SMALL(sheet03!BO:BO,ROW(V7))),"",INDIRECT("sheet03!bo"&amp;SMALL(sheet03!BO:BO,ROW(V7))))</f>
        <v>452</v>
      </c>
      <c r="B14" s="57">
        <f t="array" aca="1" ref="B14" ca="1">INDEX(sheet03!$A$2:$BB$1191,MATCH(B$2&amp;C14&amp;$F$1,sheet03!$M$2:$M$1191&amp;sheet03!$AF$2:$AF$1191&amp;sheet03!$O$2:$O$1191,0),31)</f>
        <v>0</v>
      </c>
      <c r="C14" s="58">
        <f t="array" aca="1" ref="C14" ca="1">IF(A14="","",INDIRECT("sheet03!af"&amp;SMALL(sheet03!BO:BO,ROW(V7))))</f>
        <v>7</v>
      </c>
      <c r="D14" s="59" t="str">
        <f t="array" aca="1" ref="D14" ca="1">INDEX(sheet03!$A$2:$BB$1191,MATCH(B$2&amp;C14&amp;$F$1,sheet03!$M$2:$M$1191&amp;sheet03!$AF$2:$AF$1191&amp;sheet03!$O$2:$O$1191,0),28)</f>
        <v>青谷</v>
      </c>
      <c r="E14" s="60">
        <f t="array" aca="1" ref="E14" ca="1">INDEX(sheet03!$A$2:$BC$1191,MATCH(B$2&amp;C14&amp;$F$1,sheet03!$M$2:$M$1191&amp;sheet03!$AF$2:$AF$1191&amp;sheet03!$O$2:$O$1191,0),55)</f>
        <v>2</v>
      </c>
      <c r="F14" s="60">
        <f t="array" aca="1" ref="F14" ca="1">INDEX(sheet03!$A$2:$BB$1191,MATCH(B$2&amp;C14&amp;$F$1,sheet03!$M$2:$M$1191&amp;sheet03!$AF$2:$AF$1191&amp;sheet03!$O$2:$O$1191,0),40)</f>
        <v>163</v>
      </c>
      <c r="G14" s="60" t="str">
        <f t="array" aca="1" ref="G14" ca="1">INDEX(sheet03!$A$2:$BD$1191,MATCH(B$2&amp;C14&amp;$F$1,sheet03!$M$2:$M$1191&amp;sheet03!$AF$2:$AF$1191&amp;sheet03!$O$2:$O$1191,0),56)</f>
        <v>右</v>
      </c>
      <c r="H14" s="106">
        <f ca="1">IF(ISERROR(SMALL(sheet03!BP:BP,ROW(V7))),"",INDIRECT("sheet03!bｐ"&amp;SMALL(sheet03!BP:BP,ROW(V7))))</f>
        <v>542</v>
      </c>
      <c r="I14" s="57">
        <f t="array" aca="1" ref="I14" ca="1">INDEX(sheet03!$A$2:$BB$1191,MATCH(I$2&amp;J14&amp;$F$1,sheet03!$M$2:$M$1191&amp;sheet03!$AF$2:$AF$1191&amp;sheet03!$O$2:$O$1191,0),31)</f>
        <v>0</v>
      </c>
      <c r="J14" s="58">
        <f t="array" aca="1" ref="J14" ca="1">IF(H14="","",INDIRECT("sheet03!af"&amp;SMALL(sheet03!BP:BP,ROW(V7))))</f>
        <v>8</v>
      </c>
      <c r="K14" s="59" t="str">
        <f t="array" aca="1" ref="K14" ca="1">INDEX(sheet03!$A$2:$BB$1191,MATCH(I$2&amp;J14&amp;$F$1,sheet03!$M$2:$M$1191&amp;sheet03!$AF$2:$AF$1191&amp;sheet03!$O$2:$O$1191,0),28)</f>
        <v>服部</v>
      </c>
      <c r="L14" s="60">
        <f t="array" aca="1" ref="L14" ca="1">INDEX(sheet03!$A$2:$BC$1191,MATCH(I$2&amp;J14&amp;$F$1,sheet03!$M$2:$M$1191&amp;sheet03!$AF$2:$AF$1191&amp;sheet03!$O$2:$O$1191,0),55)</f>
        <v>1</v>
      </c>
      <c r="M14" s="60">
        <f t="array" aca="1" ref="M14" ca="1">INDEX(sheet03!$A$2:$BB$1191,MATCH(I$2&amp;J14&amp;$F$1,sheet03!$M$2:$M$1191&amp;sheet03!$AF$2:$AF$1191&amp;sheet03!$O$2:$O$1191,0),40)</f>
        <v>163</v>
      </c>
      <c r="N14" s="60" t="str">
        <f t="array" aca="1" ref="N14" ca="1">INDEX(sheet03!$A$2:$BD$1191,MATCH(I$2&amp;J14&amp;$F$1,sheet03!$M$2:$M$1191&amp;sheet03!$AF$2:$AF$1191&amp;sheet03!$O$2:$O$1191,0),56)</f>
        <v>右</v>
      </c>
      <c r="O14" s="106">
        <f ca="1">IF(ISERROR(SMALL(sheet03!BG:BG,ROW(V7))),"",INDIRECT("sheet03!bg"&amp;SMALL(sheet03!BG:BG,ROW(V7))))</f>
        <v>64</v>
      </c>
      <c r="P14" s="57">
        <f t="array" aca="1" ref="P14" ca="1">INDEX(sheet03!$A$2:$BB$1191,MATCH(P$2&amp;Q14&amp;$F$1,sheet03!$M$2:$M$1191&amp;sheet03!$AF$2:$AF$1191&amp;sheet03!$O$2:$O$1191,0),31)</f>
        <v>0</v>
      </c>
      <c r="Q14" s="58">
        <f ca="1">IF(O14="","",INDIRECT("sheet03!af"&amp;SMALL(sheet03!BQ:BQ,ROW(V7))))</f>
        <v>7</v>
      </c>
      <c r="R14" s="59" t="str">
        <f t="array" aca="1" ref="R14" ca="1">INDEX(sheet03!$A$2:$BB$1191,MATCH(P$2&amp;Q14&amp;$F$1,sheet03!$M$2:$M$1191&amp;sheet03!$AF$2:$AF$1191&amp;sheet03!$O$2:$O$1191,0),28)</f>
        <v>和田浜</v>
      </c>
      <c r="S14" s="60">
        <f t="array" aca="1" ref="S14" ca="1">INDEX(sheet03!$A$2:$BC$1191,MATCH(P$2&amp;Q14&amp;$F$1,sheet03!$M$2:$M$1191&amp;sheet03!$AF$2:$AF$1191&amp;sheet03!$O$2:$O$1191,0),55)</f>
        <v>1</v>
      </c>
      <c r="T14" s="60">
        <f t="array" aca="1" ref="T14" ca="1">INDEX(sheet03!$A$2:$BB$1191,MATCH(P$2&amp;Q14&amp;$F$1,sheet03!$M$2:$M$1191&amp;sheet03!$AF$2:$AF$1191&amp;sheet03!$O$2:$O$1191,0),40)</f>
        <v>171</v>
      </c>
      <c r="U14" s="60" t="str">
        <f t="array" aca="1" ref="U14" ca="1">INDEX(sheet03!$A$2:$BD$1191,MATCH(P$2&amp;Q14&amp;$F$1,sheet03!$M$2:$M$1191&amp;sheet03!$AF$2:$AF$1191&amp;sheet03!$O$2:$O$1191,0),56)</f>
        <v>右</v>
      </c>
    </row>
    <row r="15" spans="1:21" ht="16.5" customHeight="1" x14ac:dyDescent="0.15">
      <c r="A15" s="109">
        <f ca="1">IF(ISERROR(SMALL(sheet03!BO:BO,ROW(V8))),"",INDIRECT("sheet03!bo"&amp;SMALL(sheet03!BO:BO,ROW(V8))))</f>
        <v>453</v>
      </c>
      <c r="B15" s="57">
        <f t="array" aca="1" ref="B15" ca="1">INDEX(sheet03!$A$2:$BB$1191,MATCH(B$2&amp;C15&amp;$F$1,sheet03!$M$2:$M$1191&amp;sheet03!$AF$2:$AF$1191&amp;sheet03!$O$2:$O$1191,0),31)</f>
        <v>0</v>
      </c>
      <c r="C15" s="58">
        <f t="array" aca="1" ref="C15" ca="1">IF(A15="","",INDIRECT("sheet03!af"&amp;SMALL(sheet03!BO:BO,ROW(V8))))</f>
        <v>8</v>
      </c>
      <c r="D15" s="59" t="str">
        <f t="array" aca="1" ref="D15" ca="1">INDEX(sheet03!$A$2:$BB$1191,MATCH(B$2&amp;C15&amp;$F$1,sheet03!$M$2:$M$1191&amp;sheet03!$AF$2:$AF$1191&amp;sheet03!$O$2:$O$1191,0),28)</f>
        <v>泊</v>
      </c>
      <c r="E15" s="60">
        <f t="array" aca="1" ref="E15" ca="1">INDEX(sheet03!$A$2:$BC$1191,MATCH(B$2&amp;C15&amp;$F$1,sheet03!$M$2:$M$1191&amp;sheet03!$AF$2:$AF$1191&amp;sheet03!$O$2:$O$1191,0),55)</f>
        <v>1</v>
      </c>
      <c r="F15" s="60">
        <f t="array" aca="1" ref="F15" ca="1">INDEX(sheet03!$A$2:$BB$1191,MATCH(B$2&amp;C15&amp;$F$1,sheet03!$M$2:$M$1191&amp;sheet03!$AF$2:$AF$1191&amp;sheet03!$O$2:$O$1191,0),40)</f>
        <v>158.69999999999999</v>
      </c>
      <c r="G15" s="60" t="str">
        <f t="array" aca="1" ref="G15" ca="1">INDEX(sheet03!$A$2:$BD$1191,MATCH(B$2&amp;C15&amp;$F$1,sheet03!$M$2:$M$1191&amp;sheet03!$AF$2:$AF$1191&amp;sheet03!$O$2:$O$1191,0),56)</f>
        <v>右</v>
      </c>
      <c r="H15" s="106">
        <f ca="1">IF(ISERROR(SMALL(sheet03!BP:BP,ROW(V8))),"",INDIRECT("sheet03!bｐ"&amp;SMALL(sheet03!BP:BP,ROW(V8))))</f>
        <v>0</v>
      </c>
      <c r="I15" s="57" t="e">
        <f t="array" aca="1" ref="I15" ca="1">INDEX(sheet03!$A$2:$BB$1191,MATCH(I$2&amp;J15&amp;$F$1,sheet03!$M$2:$M$1191&amp;sheet03!$AF$2:$AF$1191&amp;sheet03!$O$2:$O$1191,0),31)</f>
        <v>#N/A</v>
      </c>
      <c r="J15" s="58">
        <f t="array" aca="1" ref="J15" ca="1">IF(H15="","",INDIRECT("sheet03!af"&amp;SMALL(sheet03!BP:BP,ROW(V8))))</f>
        <v>0</v>
      </c>
      <c r="K15" s="59" t="e">
        <f t="array" aca="1" ref="K15" ca="1">INDEX(sheet03!$A$2:$BB$1191,MATCH(I$2&amp;J15&amp;$F$1,sheet03!$M$2:$M$1191&amp;sheet03!$AF$2:$AF$1191&amp;sheet03!$O$2:$O$1191,0),28)</f>
        <v>#N/A</v>
      </c>
      <c r="L15" s="60" t="e">
        <f t="array" aca="1" ref="L15" ca="1">INDEX(sheet03!$A$2:$BC$1191,MATCH(I$2&amp;J15&amp;$F$1,sheet03!$M$2:$M$1191&amp;sheet03!$AF$2:$AF$1191&amp;sheet03!$O$2:$O$1191,0),55)</f>
        <v>#N/A</v>
      </c>
      <c r="M15" s="60" t="e">
        <f t="array" aca="1" ref="M15" ca="1">INDEX(sheet03!$A$2:$BB$1191,MATCH(I$2&amp;J15&amp;$F$1,sheet03!$M$2:$M$1191&amp;sheet03!$AF$2:$AF$1191&amp;sheet03!$O$2:$O$1191,0),40)</f>
        <v>#N/A</v>
      </c>
      <c r="N15" s="60" t="e">
        <f t="array" aca="1" ref="N15" ca="1">INDEX(sheet03!$A$2:$BD$1191,MATCH(I$2&amp;J15&amp;$F$1,sheet03!$M$2:$M$1191&amp;sheet03!$AF$2:$AF$1191&amp;sheet03!$O$2:$O$1191,0),56)</f>
        <v>#N/A</v>
      </c>
      <c r="O15" s="106">
        <f ca="1">IF(ISERROR(SMALL(sheet03!BG:BG,ROW(V8))),"",INDIRECT("sheet03!bg"&amp;SMALL(sheet03!BG:BG,ROW(V8))))</f>
        <v>65</v>
      </c>
      <c r="P15" s="57">
        <f t="array" aca="1" ref="P15" ca="1">INDEX(sheet03!$A$2:$BB$1191,MATCH(P$2&amp;Q15&amp;$F$1,sheet03!$M$2:$M$1191&amp;sheet03!$AF$2:$AF$1191&amp;sheet03!$O$2:$O$1191,0),31)</f>
        <v>0</v>
      </c>
      <c r="Q15" s="58">
        <f ca="1">IF(O15="","",INDIRECT("sheet03!af"&amp;SMALL(sheet03!BQ:BQ,ROW(V8))))</f>
        <v>8</v>
      </c>
      <c r="R15" s="59" t="str">
        <f t="array" aca="1" ref="R15" ca="1">INDEX(sheet03!$A$2:$BB$1191,MATCH(P$2&amp;Q15&amp;$F$1,sheet03!$M$2:$M$1191&amp;sheet03!$AF$2:$AF$1191&amp;sheet03!$O$2:$O$1191,0),28)</f>
        <v>大篠津町</v>
      </c>
      <c r="S15" s="60">
        <f t="array" aca="1" ref="S15" ca="1">INDEX(sheet03!$A$2:$BC$1191,MATCH(P$2&amp;Q15&amp;$F$1,sheet03!$M$2:$M$1191&amp;sheet03!$AF$2:$AF$1191&amp;sheet03!$O$2:$O$1191,0),55)</f>
        <v>2</v>
      </c>
      <c r="T15" s="60">
        <f t="array" aca="1" ref="T15" ca="1">INDEX(sheet03!$A$2:$BB$1191,MATCH(P$2&amp;Q15&amp;$F$1,sheet03!$M$2:$M$1191&amp;sheet03!$AF$2:$AF$1191&amp;sheet03!$O$2:$O$1191,0),40)</f>
        <v>167.3</v>
      </c>
      <c r="U15" s="60" t="str">
        <f t="array" aca="1" ref="U15" ca="1">INDEX(sheet03!$A$2:$BD$1191,MATCH(P$2&amp;Q15&amp;$F$1,sheet03!$M$2:$M$1191&amp;sheet03!$AF$2:$AF$1191&amp;sheet03!$O$2:$O$1191,0),56)</f>
        <v>右</v>
      </c>
    </row>
    <row r="16" spans="1:21" ht="16.5" customHeight="1" x14ac:dyDescent="0.15">
      <c r="A16" s="109">
        <f ca="1">IF(ISERROR(SMALL(sheet03!BO:BO,ROW(V9))),"",INDIRECT("sheet03!bo"&amp;SMALL(sheet03!BO:BO,ROW(V9))))</f>
        <v>0</v>
      </c>
      <c r="B16" s="57" t="e">
        <f t="array" aca="1" ref="B16" ca="1">INDEX(sheet03!$A$2:$BB$1191,MATCH(B$2&amp;C16&amp;$F$1,sheet03!$M$2:$M$1191&amp;sheet03!$AF$2:$AF$1191&amp;sheet03!$O$2:$O$1191,0),31)</f>
        <v>#N/A</v>
      </c>
      <c r="C16" s="58">
        <f t="array" aca="1" ref="C16" ca="1">IF(A16="","",INDIRECT("sheet03!af"&amp;SMALL(sheet03!BO:BO,ROW(V9))))</f>
        <v>0</v>
      </c>
      <c r="D16" s="59" t="e">
        <f t="array" aca="1" ref="D16" ca="1">INDEX(sheet03!$A$2:$BB$1191,MATCH(B$2&amp;C16&amp;$F$1,sheet03!$M$2:$M$1191&amp;sheet03!$AF$2:$AF$1191&amp;sheet03!$O$2:$O$1191,0),28)</f>
        <v>#N/A</v>
      </c>
      <c r="E16" s="60" t="e">
        <f t="array" aca="1" ref="E16" ca="1">INDEX(sheet03!$A$2:$BC$1191,MATCH(B$2&amp;C16&amp;$F$1,sheet03!$M$2:$M$1191&amp;sheet03!$AF$2:$AF$1191&amp;sheet03!$O$2:$O$1191,0),55)</f>
        <v>#N/A</v>
      </c>
      <c r="F16" s="60" t="e">
        <f t="array" aca="1" ref="F16" ca="1">INDEX(sheet03!$A$2:$BB$1191,MATCH(B$2&amp;C16&amp;$F$1,sheet03!$M$2:$M$1191&amp;sheet03!$AF$2:$AF$1191&amp;sheet03!$O$2:$O$1191,0),40)</f>
        <v>#N/A</v>
      </c>
      <c r="G16" s="60" t="e">
        <f t="array" aca="1" ref="G16" ca="1">INDEX(sheet03!$A$2:$BD$1191,MATCH(B$2&amp;C16&amp;$F$1,sheet03!$M$2:$M$1191&amp;sheet03!$AF$2:$AF$1191&amp;sheet03!$O$2:$O$1191,0),56)</f>
        <v>#N/A</v>
      </c>
      <c r="H16" s="106" t="str">
        <f ca="1">IF(ISERROR(SMALL(sheet03!BP:BP,ROW(V9))),"",INDIRECT("sheet03!bｐ"&amp;SMALL(sheet03!BP:BP,ROW(V9))))</f>
        <v/>
      </c>
      <c r="I16" s="57" t="e">
        <f t="array" aca="1" ref="I16" ca="1">INDEX(sheet03!$A$2:$BB$1191,MATCH(I$2&amp;J16&amp;$F$1,sheet03!$M$2:$M$1191&amp;sheet03!$AF$2:$AF$1191&amp;sheet03!$O$2:$O$1191,0),31)</f>
        <v>#N/A</v>
      </c>
      <c r="J16" s="58" t="str">
        <f t="array" aca="1" ref="J16" ca="1">IF(H16="","",INDIRECT("sheet03!af"&amp;SMALL(sheet03!BP:BP,ROW(V9))))</f>
        <v/>
      </c>
      <c r="K16" s="59" t="e">
        <f t="array" aca="1" ref="K16" ca="1">INDEX(sheet03!$A$2:$BB$1191,MATCH(I$2&amp;J16&amp;$F$1,sheet03!$M$2:$M$1191&amp;sheet03!$AF$2:$AF$1191&amp;sheet03!$O$2:$O$1191,0),28)</f>
        <v>#N/A</v>
      </c>
      <c r="L16" s="60" t="e">
        <f t="array" aca="1" ref="L16" ca="1">INDEX(sheet03!$A$2:$BC$1191,MATCH(I$2&amp;J16&amp;$F$1,sheet03!$M$2:$M$1191&amp;sheet03!$AF$2:$AF$1191&amp;sheet03!$O$2:$O$1191,0),55)</f>
        <v>#N/A</v>
      </c>
      <c r="M16" s="60" t="e">
        <f t="array" aca="1" ref="M16" ca="1">INDEX(sheet03!$A$2:$BB$1191,MATCH(I$2&amp;J16&amp;$F$1,sheet03!$M$2:$M$1191&amp;sheet03!$AF$2:$AF$1191&amp;sheet03!$O$2:$O$1191,0),40)</f>
        <v>#N/A</v>
      </c>
      <c r="N16" s="60" t="e">
        <f t="array" aca="1" ref="N16" ca="1">INDEX(sheet03!$A$2:$BD$1191,MATCH(I$2&amp;J16&amp;$F$1,sheet03!$M$2:$M$1191&amp;sheet03!$AF$2:$AF$1191&amp;sheet03!$O$2:$O$1191,0),56)</f>
        <v>#N/A</v>
      </c>
      <c r="O16" s="106">
        <f ca="1">IF(ISERROR(SMALL(sheet03!BG:BG,ROW(V9))),"",INDIRECT("sheet03!bg"&amp;SMALL(sheet03!BG:BG,ROW(V9))))</f>
        <v>66</v>
      </c>
      <c r="P16" s="57">
        <f t="array" aca="1" ref="P16" ca="1">INDEX(sheet03!$A$2:$BB$1191,MATCH(P$2&amp;Q16&amp;$F$1,sheet03!$M$2:$M$1191&amp;sheet03!$AF$2:$AF$1191&amp;sheet03!$O$2:$O$1191,0),31)</f>
        <v>0</v>
      </c>
      <c r="Q16" s="58">
        <f ca="1">IF(O16="","",INDIRECT("sheet03!af"&amp;SMALL(sheet03!BQ:BQ,ROW(V9))))</f>
        <v>9</v>
      </c>
      <c r="R16" s="59" t="str">
        <f t="array" aca="1" ref="R16" ca="1">INDEX(sheet03!$A$2:$BB$1191,MATCH(P$2&amp;Q16&amp;$F$1,sheet03!$M$2:$M$1191&amp;sheet03!$AF$2:$AF$1191&amp;sheet03!$O$2:$O$1191,0),28)</f>
        <v>米子空港</v>
      </c>
      <c r="S16" s="60">
        <f t="array" aca="1" ref="S16" ca="1">INDEX(sheet03!$A$2:$BC$1191,MATCH(P$2&amp;Q16&amp;$F$1,sheet03!$M$2:$M$1191&amp;sheet03!$AF$2:$AF$1191&amp;sheet03!$O$2:$O$1191,0),55)</f>
        <v>2</v>
      </c>
      <c r="T16" s="60">
        <f t="array" aca="1" ref="T16" ca="1">INDEX(sheet03!$A$2:$BB$1191,MATCH(P$2&amp;Q16&amp;$F$1,sheet03!$M$2:$M$1191&amp;sheet03!$AF$2:$AF$1191&amp;sheet03!$O$2:$O$1191,0),40)</f>
        <v>172.5</v>
      </c>
      <c r="U16" s="60" t="str">
        <f t="array" aca="1" ref="U16" ca="1">INDEX(sheet03!$A$2:$BD$1191,MATCH(P$2&amp;Q16&amp;$F$1,sheet03!$M$2:$M$1191&amp;sheet03!$AF$2:$AF$1191&amp;sheet03!$O$2:$O$1191,0),56)</f>
        <v>右</v>
      </c>
    </row>
    <row r="17" spans="1:22" ht="16.5" customHeight="1" x14ac:dyDescent="0.15">
      <c r="A17" s="109" t="str">
        <f ca="1">IF(ISERROR(SMALL(sheet03!BO:BO,ROW(V10))),"",INDIRECT("sheet03!bo"&amp;SMALL(sheet03!BO:BO,ROW(V10))))</f>
        <v/>
      </c>
      <c r="B17" s="57" t="e">
        <f t="array" aca="1" ref="B17" ca="1">INDEX(sheet03!$A$2:$BB$1191,MATCH(B$2&amp;C17&amp;$F$1,sheet03!$M$2:$M$1191&amp;sheet03!$AF$2:$AF$1191&amp;sheet03!$O$2:$O$1191,0),31)</f>
        <v>#N/A</v>
      </c>
      <c r="C17" s="58" t="str">
        <f t="array" aca="1" ref="C17" ca="1">IF(A17="","",INDIRECT("sheet03!af"&amp;SMALL(sheet03!BO:BO,ROW(V10))))</f>
        <v/>
      </c>
      <c r="D17" s="59" t="e">
        <f t="array" aca="1" ref="D17" ca="1">INDEX(sheet03!$A$2:$BB$1191,MATCH(B$2&amp;C17&amp;$F$1,sheet03!$M$2:$M$1191&amp;sheet03!$AF$2:$AF$1191&amp;sheet03!$O$2:$O$1191,0),28)</f>
        <v>#N/A</v>
      </c>
      <c r="E17" s="60" t="e">
        <f t="array" aca="1" ref="E17" ca="1">INDEX(sheet03!$A$2:$BC$1191,MATCH(B$2&amp;C17&amp;$F$1,sheet03!$M$2:$M$1191&amp;sheet03!$AF$2:$AF$1191&amp;sheet03!$O$2:$O$1191,0),55)</f>
        <v>#N/A</v>
      </c>
      <c r="F17" s="60" t="e">
        <f t="array" aca="1" ref="F17" ca="1">INDEX(sheet03!$A$2:$BB$1191,MATCH(B$2&amp;C17&amp;$F$1,sheet03!$M$2:$M$1191&amp;sheet03!$AF$2:$AF$1191&amp;sheet03!$O$2:$O$1191,0),40)</f>
        <v>#N/A</v>
      </c>
      <c r="G17" s="60" t="e">
        <f t="array" aca="1" ref="G17" ca="1">INDEX(sheet03!$A$2:$BD$1191,MATCH(B$2&amp;C17&amp;$F$1,sheet03!$M$2:$M$1191&amp;sheet03!$AF$2:$AF$1191&amp;sheet03!$O$2:$O$1191,0),56)</f>
        <v>#N/A</v>
      </c>
      <c r="H17" s="106" t="str">
        <f ca="1">IF(ISERROR(SMALL(sheet03!BP:BP,ROW(V10))),"",INDIRECT("sheet03!bｐ"&amp;SMALL(sheet03!BP:BP,ROW(V10))))</f>
        <v/>
      </c>
      <c r="I17" s="57" t="e">
        <f t="array" aca="1" ref="I17" ca="1">INDEX(sheet03!$A$2:$BB$1191,MATCH(I$2&amp;J17&amp;$F$1,sheet03!$M$2:$M$1191&amp;sheet03!$AF$2:$AF$1191&amp;sheet03!$O$2:$O$1191,0),31)</f>
        <v>#N/A</v>
      </c>
      <c r="J17" s="58" t="str">
        <f t="array" aca="1" ref="J17" ca="1">IF(H17="","",INDIRECT("sheet03!af"&amp;SMALL(sheet03!BP:BP,ROW(V10))))</f>
        <v/>
      </c>
      <c r="K17" s="59" t="e">
        <f t="array" aca="1" ref="K17" ca="1">INDEX(sheet03!$A$2:$BB$1191,MATCH(I$2&amp;J17&amp;$F$1,sheet03!$M$2:$M$1191&amp;sheet03!$AF$2:$AF$1191&amp;sheet03!$O$2:$O$1191,0),28)</f>
        <v>#N/A</v>
      </c>
      <c r="L17" s="60" t="e">
        <f t="array" aca="1" ref="L17" ca="1">INDEX(sheet03!$A$2:$BC$1191,MATCH(I$2&amp;J17&amp;$F$1,sheet03!$M$2:$M$1191&amp;sheet03!$AF$2:$AF$1191&amp;sheet03!$O$2:$O$1191,0),55)</f>
        <v>#N/A</v>
      </c>
      <c r="M17" s="60" t="e">
        <f t="array" aca="1" ref="M17" ca="1">INDEX(sheet03!$A$2:$BB$1191,MATCH(I$2&amp;J17&amp;$F$1,sheet03!$M$2:$M$1191&amp;sheet03!$AF$2:$AF$1191&amp;sheet03!$O$2:$O$1191,0),40)</f>
        <v>#N/A</v>
      </c>
      <c r="N17" s="60" t="e">
        <f t="array" aca="1" ref="N17" ca="1">INDEX(sheet03!$A$2:$BD$1191,MATCH(I$2&amp;J17&amp;$F$1,sheet03!$M$2:$M$1191&amp;sheet03!$AF$2:$AF$1191&amp;sheet03!$O$2:$O$1191,0),56)</f>
        <v>#N/A</v>
      </c>
      <c r="O17" s="106">
        <f ca="1">IF(ISERROR(SMALL(sheet03!BG:BG,ROW(V10))),"",INDIRECT("sheet03!bg"&amp;SMALL(sheet03!BG:BG,ROW(V10))))</f>
        <v>67</v>
      </c>
      <c r="P17" s="57" t="str">
        <f t="array" aca="1" ref="P17" ca="1">INDEX(sheet03!$A$2:$BB$1191,MATCH(P$2&amp;Q17&amp;$F$1,sheet03!$M$2:$M$1191&amp;sheet03!$AF$2:$AF$1191&amp;sheet03!$O$2:$O$1191,0),31)</f>
        <v>c</v>
      </c>
      <c r="Q17" s="58">
        <f ca="1">IF(O17="","",INDIRECT("sheet03!af"&amp;SMALL(sheet03!BQ:BQ,ROW(V10))))</f>
        <v>10</v>
      </c>
      <c r="R17" s="59" t="str">
        <f t="array" aca="1" ref="R17" ca="1">INDEX(sheet03!$A$2:$BB$1191,MATCH(P$2&amp;Q17&amp;$F$1,sheet03!$M$2:$M$1191&amp;sheet03!$AF$2:$AF$1191&amp;sheet03!$O$2:$O$1191,0),28)</f>
        <v>中浜</v>
      </c>
      <c r="S17" s="60">
        <f t="array" aca="1" ref="S17" ca="1">INDEX(sheet03!$A$2:$BC$1191,MATCH(P$2&amp;Q17&amp;$F$1,sheet03!$M$2:$M$1191&amp;sheet03!$AF$2:$AF$1191&amp;sheet03!$O$2:$O$1191,0),55)</f>
        <v>2</v>
      </c>
      <c r="T17" s="60">
        <f t="array" aca="1" ref="T17" ca="1">INDEX(sheet03!$A$2:$BB$1191,MATCH(P$2&amp;Q17&amp;$F$1,sheet03!$M$2:$M$1191&amp;sheet03!$AF$2:$AF$1191&amp;sheet03!$O$2:$O$1191,0),40)</f>
        <v>172</v>
      </c>
      <c r="U17" s="60" t="str">
        <f t="array" aca="1" ref="U17" ca="1">INDEX(sheet03!$A$2:$BD$1191,MATCH(P$2&amp;Q17&amp;$F$1,sheet03!$M$2:$M$1191&amp;sheet03!$AF$2:$AF$1191&amp;sheet03!$O$2:$O$1191,0),56)</f>
        <v>右</v>
      </c>
    </row>
    <row r="18" spans="1:22" ht="16.5" customHeight="1" x14ac:dyDescent="0.15">
      <c r="A18" s="109" t="str">
        <f ca="1">IF(ISERROR(SMALL(sheet03!BO:BO,ROW(V11))),"",INDIRECT("sheet03!bo"&amp;SMALL(sheet03!BO:BO,ROW(V11))))</f>
        <v/>
      </c>
      <c r="B18" s="57" t="e">
        <f t="array" aca="1" ref="B18" ca="1">INDEX(sheet03!$A$2:$BB$1191,MATCH(B$2&amp;C18&amp;$F$1,sheet03!$M$2:$M$1191&amp;sheet03!$AF$2:$AF$1191&amp;sheet03!$O$2:$O$1191,0),31)</f>
        <v>#N/A</v>
      </c>
      <c r="C18" s="58" t="str">
        <f t="array" aca="1" ref="C18" ca="1">IF(A18="","",INDIRECT("sheet03!af"&amp;SMALL(sheet03!BO:BO,ROW(V11))))</f>
        <v/>
      </c>
      <c r="D18" s="59" t="e">
        <f t="array" aca="1" ref="D18" ca="1">INDEX(sheet03!$A$2:$BB$1191,MATCH(B$2&amp;C18&amp;$F$1,sheet03!$M$2:$M$1191&amp;sheet03!$AF$2:$AF$1191&amp;sheet03!$O$2:$O$1191,0),28)</f>
        <v>#N/A</v>
      </c>
      <c r="E18" s="60" t="e">
        <f t="array" aca="1" ref="E18" ca="1">INDEX(sheet03!$A$2:$BC$1191,MATCH(B$2&amp;C18&amp;$F$1,sheet03!$M$2:$M$1191&amp;sheet03!$AF$2:$AF$1191&amp;sheet03!$O$2:$O$1191,0),55)</f>
        <v>#N/A</v>
      </c>
      <c r="F18" s="60" t="e">
        <f t="array" aca="1" ref="F18" ca="1">INDEX(sheet03!$A$2:$BB$1191,MATCH(B$2&amp;C18&amp;$F$1,sheet03!$M$2:$M$1191&amp;sheet03!$AF$2:$AF$1191&amp;sheet03!$O$2:$O$1191,0),40)</f>
        <v>#N/A</v>
      </c>
      <c r="G18" s="60" t="e">
        <f t="array" aca="1" ref="G18" ca="1">INDEX(sheet03!$A$2:$BD$1191,MATCH(B$2&amp;C18&amp;$F$1,sheet03!$M$2:$M$1191&amp;sheet03!$AF$2:$AF$1191&amp;sheet03!$O$2:$O$1191,0),56)</f>
        <v>#N/A</v>
      </c>
      <c r="H18" s="106" t="str">
        <f ca="1">IF(ISERROR(SMALL(sheet03!BP:BP,ROW(V11))),"",INDIRECT("sheet03!bｐ"&amp;SMALL(sheet03!BP:BP,ROW(V11))))</f>
        <v/>
      </c>
      <c r="I18" s="57" t="e">
        <f t="array" aca="1" ref="I18" ca="1">INDEX(sheet03!$A$2:$BB$1191,MATCH(I$2&amp;J18&amp;$F$1,sheet03!$M$2:$M$1191&amp;sheet03!$AF$2:$AF$1191&amp;sheet03!$O$2:$O$1191,0),31)</f>
        <v>#N/A</v>
      </c>
      <c r="J18" s="58" t="str">
        <f t="array" aca="1" ref="J18" ca="1">IF(H18="","",INDIRECT("sheet03!af"&amp;SMALL(sheet03!BP:BP,ROW(V11))))</f>
        <v/>
      </c>
      <c r="K18" s="59" t="e">
        <f t="array" aca="1" ref="K18" ca="1">INDEX(sheet03!$A$2:$BB$1191,MATCH(I$2&amp;J18&amp;$F$1,sheet03!$M$2:$M$1191&amp;sheet03!$AF$2:$AF$1191&amp;sheet03!$O$2:$O$1191,0),28)</f>
        <v>#N/A</v>
      </c>
      <c r="L18" s="60" t="e">
        <f t="array" aca="1" ref="L18" ca="1">INDEX(sheet03!$A$2:$BC$1191,MATCH(I$2&amp;J18&amp;$F$1,sheet03!$M$2:$M$1191&amp;sheet03!$AF$2:$AF$1191&amp;sheet03!$O$2:$O$1191,0),55)</f>
        <v>#N/A</v>
      </c>
      <c r="M18" s="60" t="e">
        <f t="array" aca="1" ref="M18" ca="1">INDEX(sheet03!$A$2:$BB$1191,MATCH(I$2&amp;J18&amp;$F$1,sheet03!$M$2:$M$1191&amp;sheet03!$AF$2:$AF$1191&amp;sheet03!$O$2:$O$1191,0),40)</f>
        <v>#N/A</v>
      </c>
      <c r="N18" s="60" t="e">
        <f t="array" aca="1" ref="N18" ca="1">INDEX(sheet03!$A$2:$BD$1191,MATCH(I$2&amp;J18&amp;$F$1,sheet03!$M$2:$M$1191&amp;sheet03!$AF$2:$AF$1191&amp;sheet03!$O$2:$O$1191,0),56)</f>
        <v>#N/A</v>
      </c>
      <c r="O18" s="106">
        <f ca="1">IF(ISERROR(SMALL(sheet03!BG:BG,ROW(V11))),"",INDIRECT("sheet03!bg"&amp;SMALL(sheet03!BG:BG,ROW(V11))))</f>
        <v>68</v>
      </c>
      <c r="P18" s="57">
        <f t="array" aca="1" ref="P18" ca="1">INDEX(sheet03!$A$2:$BB$1191,MATCH(P$2&amp;Q18&amp;$F$1,sheet03!$M$2:$M$1191&amp;sheet03!$AF$2:$AF$1191&amp;sheet03!$O$2:$O$1191,0),31)</f>
        <v>0</v>
      </c>
      <c r="Q18" s="58">
        <f ca="1">IF(O18="","",INDIRECT("sheet03!af"&amp;SMALL(sheet03!BQ:BQ,ROW(V11))))</f>
        <v>11</v>
      </c>
      <c r="R18" s="59" t="str">
        <f t="array" aca="1" ref="R18" ca="1">INDEX(sheet03!$A$2:$BB$1191,MATCH(P$2&amp;Q18&amp;$F$1,sheet03!$M$2:$M$1191&amp;sheet03!$AF$2:$AF$1191&amp;sheet03!$O$2:$O$1191,0),28)</f>
        <v>高松町</v>
      </c>
      <c r="S18" s="60">
        <f t="array" aca="1" ref="S18" ca="1">INDEX(sheet03!$A$2:$BC$1191,MATCH(P$2&amp;Q18&amp;$F$1,sheet03!$M$2:$M$1191&amp;sheet03!$AF$2:$AF$1191&amp;sheet03!$O$2:$O$1191,0),55)</f>
        <v>2</v>
      </c>
      <c r="T18" s="60">
        <f t="array" aca="1" ref="T18" ca="1">INDEX(sheet03!$A$2:$BB$1191,MATCH(P$2&amp;Q18&amp;$F$1,sheet03!$M$2:$M$1191&amp;sheet03!$AF$2:$AF$1191&amp;sheet03!$O$2:$O$1191,0),40)</f>
        <v>172.5</v>
      </c>
      <c r="U18" s="60" t="str">
        <f t="array" aca="1" ref="U18" ca="1">INDEX(sheet03!$A$2:$BD$1191,MATCH(P$2&amp;Q18&amp;$F$1,sheet03!$M$2:$M$1191&amp;sheet03!$AF$2:$AF$1191&amp;sheet03!$O$2:$O$1191,0),56)</f>
        <v>右</v>
      </c>
    </row>
    <row r="19" spans="1:22" ht="16.5" customHeight="1" x14ac:dyDescent="0.15">
      <c r="A19" s="109" t="str">
        <f ca="1">IF(ISERROR(SMALL(sheet03!BO:BO,ROW(V12))),"",INDIRECT("sheet03!bo"&amp;SMALL(sheet03!BO:BO,ROW(V12))))</f>
        <v/>
      </c>
      <c r="B19" s="57" t="e">
        <f t="array" aca="1" ref="B19" ca="1">INDEX(sheet03!$A$2:$BB$1191,MATCH(B$2&amp;C19&amp;$F$1,sheet03!$M$2:$M$1191&amp;sheet03!$AF$2:$AF$1191&amp;sheet03!$O$2:$O$1191,0),31)</f>
        <v>#N/A</v>
      </c>
      <c r="C19" s="58" t="str">
        <f t="array" aca="1" ref="C19" ca="1">IF(A19="","",INDIRECT("sheet03!af"&amp;SMALL(sheet03!BO:BO,ROW(V12))))</f>
        <v/>
      </c>
      <c r="D19" s="59" t="e">
        <f t="array" aca="1" ref="D19" ca="1">INDEX(sheet03!$A$2:$BB$1191,MATCH(B$2&amp;C19&amp;$F$1,sheet03!$M$2:$M$1191&amp;sheet03!$AF$2:$AF$1191&amp;sheet03!$O$2:$O$1191,0),28)</f>
        <v>#N/A</v>
      </c>
      <c r="E19" s="60" t="e">
        <f t="array" aca="1" ref="E19" ca="1">INDEX(sheet03!$A$2:$BC$1191,MATCH(B$2&amp;C19&amp;$F$1,sheet03!$M$2:$M$1191&amp;sheet03!$AF$2:$AF$1191&amp;sheet03!$O$2:$O$1191,0),55)</f>
        <v>#N/A</v>
      </c>
      <c r="F19" s="60" t="e">
        <f t="array" aca="1" ref="F19" ca="1">INDEX(sheet03!$A$2:$BB$1191,MATCH(B$2&amp;C19&amp;$F$1,sheet03!$M$2:$M$1191&amp;sheet03!$AF$2:$AF$1191&amp;sheet03!$O$2:$O$1191,0),40)</f>
        <v>#N/A</v>
      </c>
      <c r="G19" s="60" t="e">
        <f t="array" aca="1" ref="G19" ca="1">INDEX(sheet03!$A$2:$BD$1191,MATCH(B$2&amp;C19&amp;$F$1,sheet03!$M$2:$M$1191&amp;sheet03!$AF$2:$AF$1191&amp;sheet03!$O$2:$O$1191,0),56)</f>
        <v>#N/A</v>
      </c>
      <c r="H19" s="106" t="str">
        <f ca="1">IF(ISERROR(SMALL(sheet03!BP:BP,ROW(V12))),"",INDIRECT("sheet03!bｐ"&amp;SMALL(sheet03!BP:BP,ROW(V12))))</f>
        <v/>
      </c>
      <c r="I19" s="57" t="e">
        <f t="array" aca="1" ref="I19" ca="1">INDEX(sheet03!$A$2:$BB$1191,MATCH(I$2&amp;J19&amp;$F$1,sheet03!$M$2:$M$1191&amp;sheet03!$AF$2:$AF$1191&amp;sheet03!$O$2:$O$1191,0),31)</f>
        <v>#N/A</v>
      </c>
      <c r="J19" s="58" t="str">
        <f t="array" aca="1" ref="J19" ca="1">IF(H19="","",INDIRECT("sheet03!af"&amp;SMALL(sheet03!BP:BP,ROW(V12))))</f>
        <v/>
      </c>
      <c r="K19" s="59" t="e">
        <f t="array" aca="1" ref="K19" ca="1">INDEX(sheet03!$A$2:$BB$1191,MATCH(I$2&amp;J19&amp;$F$1,sheet03!$M$2:$M$1191&amp;sheet03!$AF$2:$AF$1191&amp;sheet03!$O$2:$O$1191,0),28)</f>
        <v>#N/A</v>
      </c>
      <c r="L19" s="60" t="e">
        <f t="array" aca="1" ref="L19" ca="1">INDEX(sheet03!$A$2:$BC$1191,MATCH(I$2&amp;J19&amp;$F$1,sheet03!$M$2:$M$1191&amp;sheet03!$AF$2:$AF$1191&amp;sheet03!$O$2:$O$1191,0),55)</f>
        <v>#N/A</v>
      </c>
      <c r="M19" s="60" t="e">
        <f t="array" aca="1" ref="M19" ca="1">INDEX(sheet03!$A$2:$BB$1191,MATCH(I$2&amp;J19&amp;$F$1,sheet03!$M$2:$M$1191&amp;sheet03!$AF$2:$AF$1191&amp;sheet03!$O$2:$O$1191,0),40)</f>
        <v>#N/A</v>
      </c>
      <c r="N19" s="60" t="e">
        <f t="array" aca="1" ref="N19" ca="1">INDEX(sheet03!$A$2:$BD$1191,MATCH(I$2&amp;J19&amp;$F$1,sheet03!$M$2:$M$1191&amp;sheet03!$AF$2:$AF$1191&amp;sheet03!$O$2:$O$1191,0),56)</f>
        <v>#N/A</v>
      </c>
      <c r="O19" s="106">
        <f ca="1">IF(ISERROR(SMALL(sheet03!BG:BG,ROW(V12))),"",INDIRECT("sheet03!bg"&amp;SMALL(sheet03!BG:BG,ROW(V12))))</f>
        <v>69</v>
      </c>
      <c r="P19" s="57">
        <f t="array" aca="1" ref="P19" ca="1">INDEX(sheet03!$A$2:$BB$1191,MATCH(P$2&amp;Q19&amp;$F$1,sheet03!$M$2:$M$1191&amp;sheet03!$AF$2:$AF$1191&amp;sheet03!$O$2:$O$1191,0),31)</f>
        <v>0</v>
      </c>
      <c r="Q19" s="58">
        <f ca="1">IF(O19="","",INDIRECT("sheet03!af"&amp;SMALL(sheet03!BQ:BQ,ROW(V12))))</f>
        <v>12</v>
      </c>
      <c r="R19" s="59" t="str">
        <f t="array" aca="1" ref="R19" ca="1">INDEX(sheet03!$A$2:$BB$1191,MATCH(P$2&amp;Q19&amp;$F$1,sheet03!$M$2:$M$1191&amp;sheet03!$AF$2:$AF$1191&amp;sheet03!$O$2:$O$1191,0),28)</f>
        <v>余子</v>
      </c>
      <c r="S19" s="60">
        <f t="array" aca="1" ref="S19" ca="1">INDEX(sheet03!$A$2:$BC$1191,MATCH(P$2&amp;Q19&amp;$F$1,sheet03!$M$2:$M$1191&amp;sheet03!$AF$2:$AF$1191&amp;sheet03!$O$2:$O$1191,0),55)</f>
        <v>1</v>
      </c>
      <c r="T19" s="60">
        <f t="array" aca="1" ref="T19" ca="1">INDEX(sheet03!$A$2:$BB$1191,MATCH(P$2&amp;Q19&amp;$F$1,sheet03!$M$2:$M$1191&amp;sheet03!$AF$2:$AF$1191&amp;sheet03!$O$2:$O$1191,0),40)</f>
        <v>166.9</v>
      </c>
      <c r="U19" s="60" t="str">
        <f t="array" aca="1" ref="U19" ca="1">INDEX(sheet03!$A$2:$BD$1191,MATCH(P$2&amp;Q19&amp;$F$1,sheet03!$M$2:$M$1191&amp;sheet03!$AF$2:$AF$1191&amp;sheet03!$O$2:$O$1191,0),56)</f>
        <v>右</v>
      </c>
    </row>
    <row r="20" spans="1:22" ht="16.5" customHeight="1" x14ac:dyDescent="0.15">
      <c r="A20" s="109" t="str">
        <f ca="1">IF(ISERROR(SMALL(sheet03!BO:BO,ROW(V13))),"",INDIRECT("sheet03!bo"&amp;SMALL(sheet03!BO:BO,ROW(V13))))</f>
        <v/>
      </c>
      <c r="B20" s="57" t="e">
        <f t="array" aca="1" ref="B20" ca="1">INDEX(sheet03!$A$2:$BB$1191,MATCH(B$2&amp;C20&amp;$F$1,sheet03!$M$2:$M$1191&amp;sheet03!$AF$2:$AF$1191&amp;sheet03!$O$2:$O$1191,0),31)</f>
        <v>#N/A</v>
      </c>
      <c r="C20" s="58" t="str">
        <f t="array" aca="1" ref="C20" ca="1">IF(A20="","",INDIRECT("sheet03!af"&amp;SMALL(sheet03!BO:BO,ROW(V13))))</f>
        <v/>
      </c>
      <c r="D20" s="59" t="e">
        <f t="array" aca="1" ref="D20" ca="1">INDEX(sheet03!$A$2:$BB$1191,MATCH(B$2&amp;C20&amp;$F$1,sheet03!$M$2:$M$1191&amp;sheet03!$AF$2:$AF$1191&amp;sheet03!$O$2:$O$1191,0),28)</f>
        <v>#N/A</v>
      </c>
      <c r="E20" s="60" t="e">
        <f t="array" aca="1" ref="E20" ca="1">INDEX(sheet03!$A$2:$BC$1191,MATCH(B$2&amp;C20&amp;$F$1,sheet03!$M$2:$M$1191&amp;sheet03!$AF$2:$AF$1191&amp;sheet03!$O$2:$O$1191,0),55)</f>
        <v>#N/A</v>
      </c>
      <c r="F20" s="60" t="e">
        <f t="array" aca="1" ref="F20" ca="1">INDEX(sheet03!$A$2:$BB$1191,MATCH(B$2&amp;C20&amp;$F$1,sheet03!$M$2:$M$1191&amp;sheet03!$AF$2:$AF$1191&amp;sheet03!$O$2:$O$1191,0),40)</f>
        <v>#N/A</v>
      </c>
      <c r="G20" s="60" t="e">
        <f t="array" aca="1" ref="G20" ca="1">INDEX(sheet03!$A$2:$BD$1191,MATCH(B$2&amp;C20&amp;$F$1,sheet03!$M$2:$M$1191&amp;sheet03!$AF$2:$AF$1191&amp;sheet03!$O$2:$O$1191,0),56)</f>
        <v>#N/A</v>
      </c>
      <c r="H20" s="106" t="str">
        <f ca="1">IF(ISERROR(SMALL(sheet03!BP:BP,ROW(V13))),"",INDIRECT("sheet03!bｐ"&amp;SMALL(sheet03!BP:BP,ROW(V13))))</f>
        <v/>
      </c>
      <c r="I20" s="57" t="e">
        <f t="array" aca="1" ref="I20" ca="1">INDEX(sheet03!$A$2:$BB$1191,MATCH(I$2&amp;J20&amp;$F$1,sheet03!$M$2:$M$1191&amp;sheet03!$AF$2:$AF$1191&amp;sheet03!$O$2:$O$1191,0),31)</f>
        <v>#N/A</v>
      </c>
      <c r="J20" s="58" t="str">
        <f t="array" aca="1" ref="J20" ca="1">IF(H20="","",INDIRECT("sheet03!af"&amp;SMALL(sheet03!BP:BP,ROW(V13))))</f>
        <v/>
      </c>
      <c r="K20" s="59" t="e">
        <f t="array" aca="1" ref="K20" ca="1">INDEX(sheet03!$A$2:$BB$1191,MATCH(I$2&amp;J20&amp;$F$1,sheet03!$M$2:$M$1191&amp;sheet03!$AF$2:$AF$1191&amp;sheet03!$O$2:$O$1191,0),28)</f>
        <v>#N/A</v>
      </c>
      <c r="L20" s="60" t="e">
        <f t="array" aca="1" ref="L20" ca="1">INDEX(sheet03!$A$2:$BC$1191,MATCH(I$2&amp;J20&amp;$F$1,sheet03!$M$2:$M$1191&amp;sheet03!$AF$2:$AF$1191&amp;sheet03!$O$2:$O$1191,0),55)</f>
        <v>#N/A</v>
      </c>
      <c r="M20" s="60" t="e">
        <f t="array" aca="1" ref="M20" ca="1">INDEX(sheet03!$A$2:$BB$1191,MATCH(I$2&amp;J20&amp;$F$1,sheet03!$M$2:$M$1191&amp;sheet03!$AF$2:$AF$1191&amp;sheet03!$O$2:$O$1191,0),40)</f>
        <v>#N/A</v>
      </c>
      <c r="N20" s="60" t="e">
        <f t="array" aca="1" ref="N20" ca="1">INDEX(sheet03!$A$2:$BD$1191,MATCH(I$2&amp;J20&amp;$F$1,sheet03!$M$2:$M$1191&amp;sheet03!$AF$2:$AF$1191&amp;sheet03!$O$2:$O$1191,0),56)</f>
        <v>#N/A</v>
      </c>
      <c r="O20" s="106">
        <f ca="1">IF(ISERROR(SMALL(sheet03!BG:BG,ROW(V13))),"",INDIRECT("sheet03!bg"&amp;SMALL(sheet03!BG:BG,ROW(V13))))</f>
        <v>70</v>
      </c>
      <c r="P20" s="57">
        <f t="array" aca="1" ref="P20" ca="1">INDEX(sheet03!$A$2:$BB$1191,MATCH(P$2&amp;Q20&amp;$F$1,sheet03!$M$2:$M$1191&amp;sheet03!$AF$2:$AF$1191&amp;sheet03!$O$2:$O$1191,0),31)</f>
        <v>0</v>
      </c>
      <c r="Q20" s="58">
        <f ca="1">IF(O20="","",INDIRECT("sheet03!af"&amp;SMALL(sheet03!BQ:BQ,ROW(V13))))</f>
        <v>13</v>
      </c>
      <c r="R20" s="59" t="str">
        <f t="array" aca="1" ref="R20" ca="1">INDEX(sheet03!$A$2:$BB$1191,MATCH(P$2&amp;Q20&amp;$F$1,sheet03!$M$2:$M$1191&amp;sheet03!$AF$2:$AF$1191&amp;sheet03!$O$2:$O$1191,0),28)</f>
        <v>上道</v>
      </c>
      <c r="S20" s="60">
        <f t="array" aca="1" ref="S20" ca="1">INDEX(sheet03!$A$2:$BC$1191,MATCH(P$2&amp;Q20&amp;$F$1,sheet03!$M$2:$M$1191&amp;sheet03!$AF$2:$AF$1191&amp;sheet03!$O$2:$O$1191,0),55)</f>
        <v>1</v>
      </c>
      <c r="T20" s="60">
        <f t="array" aca="1" ref="T20" ca="1">INDEX(sheet03!$A$2:$BB$1191,MATCH(P$2&amp;Q20&amp;$F$1,sheet03!$M$2:$M$1191&amp;sheet03!$AF$2:$AF$1191&amp;sheet03!$O$2:$O$1191,0),40)</f>
        <v>158</v>
      </c>
      <c r="U20" s="60" t="str">
        <f t="array" aca="1" ref="U20" ca="1">INDEX(sheet03!$A$2:$BD$1191,MATCH(P$2&amp;Q20&amp;$F$1,sheet03!$M$2:$M$1191&amp;sheet03!$AF$2:$AF$1191&amp;sheet03!$O$2:$O$1191,0),56)</f>
        <v>右</v>
      </c>
    </row>
    <row r="21" spans="1:22" ht="16.5" customHeight="1" x14ac:dyDescent="0.15">
      <c r="A21" s="109" t="str">
        <f ca="1">IF(ISERROR(SMALL(sheet03!BO:BO,ROW(V14))),"",INDIRECT("sheet03!bo"&amp;SMALL(sheet03!BO:BO,ROW(V14))))</f>
        <v/>
      </c>
      <c r="B21" s="57" t="e">
        <f t="array" aca="1" ref="B21" ca="1">INDEX(sheet03!$A$2:$BB$1191,MATCH(B$2&amp;C21&amp;$F$1,sheet03!$M$2:$M$1191&amp;sheet03!$AF$2:$AF$1191&amp;sheet03!$O$2:$O$1191,0),31)</f>
        <v>#N/A</v>
      </c>
      <c r="C21" s="58" t="str">
        <f t="array" aca="1" ref="C21" ca="1">IF(A21="","",INDIRECT("sheet03!af"&amp;SMALL(sheet03!BO:BO,ROW(V14))))</f>
        <v/>
      </c>
      <c r="D21" s="59" t="e">
        <f t="array" aca="1" ref="D21" ca="1">INDEX(sheet03!$A$2:$BB$1191,MATCH(B$2&amp;C21&amp;$F$1,sheet03!$M$2:$M$1191&amp;sheet03!$AF$2:$AF$1191&amp;sheet03!$O$2:$O$1191,0),28)</f>
        <v>#N/A</v>
      </c>
      <c r="E21" s="60" t="e">
        <f t="array" aca="1" ref="E21" ca="1">INDEX(sheet03!$A$2:$BC$1191,MATCH(B$2&amp;C21&amp;$F$1,sheet03!$M$2:$M$1191&amp;sheet03!$AF$2:$AF$1191&amp;sheet03!$O$2:$O$1191,0),55)</f>
        <v>#N/A</v>
      </c>
      <c r="F21" s="60" t="e">
        <f t="array" aca="1" ref="F21" ca="1">INDEX(sheet03!$A$2:$BB$1191,MATCH(B$2&amp;C21&amp;$F$1,sheet03!$M$2:$M$1191&amp;sheet03!$AF$2:$AF$1191&amp;sheet03!$O$2:$O$1191,0),40)</f>
        <v>#N/A</v>
      </c>
      <c r="G21" s="60" t="e">
        <f t="array" aca="1" ref="G21" ca="1">INDEX(sheet03!$A$2:$BD$1191,MATCH(B$2&amp;C21&amp;$F$1,sheet03!$M$2:$M$1191&amp;sheet03!$AF$2:$AF$1191&amp;sheet03!$O$2:$O$1191,0),56)</f>
        <v>#N/A</v>
      </c>
      <c r="H21" s="106" t="str">
        <f ca="1">IF(ISERROR(SMALL(sheet03!BP:BP,ROW(V14))),"",INDIRECT("sheet03!bｐ"&amp;SMALL(sheet03!BP:BP,ROW(V14))))</f>
        <v/>
      </c>
      <c r="I21" s="57" t="e">
        <f t="array" aca="1" ref="I21" ca="1">INDEX(sheet03!$A$2:$BB$1191,MATCH(I$2&amp;J21&amp;$F$1,sheet03!$M$2:$M$1191&amp;sheet03!$AF$2:$AF$1191&amp;sheet03!$O$2:$O$1191,0),31)</f>
        <v>#N/A</v>
      </c>
      <c r="J21" s="58" t="str">
        <f t="array" aca="1" ref="J21" ca="1">IF(H21="","",INDIRECT("sheet03!af"&amp;SMALL(sheet03!BP:BP,ROW(V14))))</f>
        <v/>
      </c>
      <c r="K21" s="59" t="e">
        <f t="array" aca="1" ref="K21" ca="1">INDEX(sheet03!$A$2:$BB$1191,MATCH(I$2&amp;J21&amp;$F$1,sheet03!$M$2:$M$1191&amp;sheet03!$AF$2:$AF$1191&amp;sheet03!$O$2:$O$1191,0),28)</f>
        <v>#N/A</v>
      </c>
      <c r="L21" s="60" t="e">
        <f t="array" aca="1" ref="L21" ca="1">INDEX(sheet03!$A$2:$BC$1191,MATCH(I$2&amp;J21&amp;$F$1,sheet03!$M$2:$M$1191&amp;sheet03!$AF$2:$AF$1191&amp;sheet03!$O$2:$O$1191,0),55)</f>
        <v>#N/A</v>
      </c>
      <c r="M21" s="60" t="e">
        <f t="array" aca="1" ref="M21" ca="1">INDEX(sheet03!$A$2:$BB$1191,MATCH(I$2&amp;J21&amp;$F$1,sheet03!$M$2:$M$1191&amp;sheet03!$AF$2:$AF$1191&amp;sheet03!$O$2:$O$1191,0),40)</f>
        <v>#N/A</v>
      </c>
      <c r="N21" s="60" t="e">
        <f t="array" aca="1" ref="N21" ca="1">INDEX(sheet03!$A$2:$BD$1191,MATCH(I$2&amp;J21&amp;$F$1,sheet03!$M$2:$M$1191&amp;sheet03!$AF$2:$AF$1191&amp;sheet03!$O$2:$O$1191,0),56)</f>
        <v>#N/A</v>
      </c>
      <c r="O21" s="106">
        <f ca="1">IF(ISERROR(SMALL(sheet03!BG:BG,ROW(V14))),"",INDIRECT("sheet03!bg"&amp;SMALL(sheet03!BG:BG,ROW(V14))))</f>
        <v>0</v>
      </c>
      <c r="P21" s="57">
        <f t="array" aca="1" ref="P21" ca="1">INDEX(sheet03!$A$2:$BB$1191,MATCH(P$2&amp;Q21&amp;$F$1,sheet03!$M$2:$M$1191&amp;sheet03!$AF$2:$AF$1191&amp;sheet03!$O$2:$O$1191,0),31)</f>
        <v>0</v>
      </c>
      <c r="Q21" s="58">
        <f ca="1">IF(O21="","",INDIRECT("sheet03!af"&amp;SMALL(sheet03!BQ:BQ,ROW(V14))))</f>
        <v>14</v>
      </c>
      <c r="R21" s="59" t="str">
        <f t="array" aca="1" ref="R21" ca="1">INDEX(sheet03!$A$2:$BB$1191,MATCH(P$2&amp;Q21&amp;$F$1,sheet03!$M$2:$M$1191&amp;sheet03!$AF$2:$AF$1191&amp;sheet03!$O$2:$O$1191,0),28)</f>
        <v>馬場崎町</v>
      </c>
      <c r="S21" s="60">
        <f t="array" aca="1" ref="S21" ca="1">INDEX(sheet03!$A$2:$BC$1191,MATCH(P$2&amp;Q21&amp;$F$1,sheet03!$M$2:$M$1191&amp;sheet03!$AF$2:$AF$1191&amp;sheet03!$O$2:$O$1191,0),55)</f>
        <v>1</v>
      </c>
      <c r="T21" s="60">
        <f t="array" aca="1" ref="T21" ca="1">INDEX(sheet03!$A$2:$BB$1191,MATCH(P$2&amp;Q21&amp;$F$1,sheet03!$M$2:$M$1191&amp;sheet03!$AF$2:$AF$1191&amp;sheet03!$O$2:$O$1191,0),40)</f>
        <v>170</v>
      </c>
      <c r="U21" s="60" t="str">
        <f t="array" aca="1" ref="U21" ca="1">INDEX(sheet03!$A$2:$BD$1191,MATCH(P$2&amp;Q21&amp;$F$1,sheet03!$M$2:$M$1191&amp;sheet03!$AF$2:$AF$1191&amp;sheet03!$O$2:$O$1191,0),56)</f>
        <v>右</v>
      </c>
    </row>
    <row r="22" spans="1:22" ht="16.5" customHeight="1" x14ac:dyDescent="0.15">
      <c r="A22" s="109" t="str">
        <f ca="1">IF(ISERROR(SMALL(sheet03!BO:BO,ROW(V15))),"",INDIRECT("sheet03!bo"&amp;SMALL(sheet03!BO:BO,ROW(V15))))</f>
        <v/>
      </c>
      <c r="B22" s="57" t="e">
        <f t="array" aca="1" ref="B22" ca="1">INDEX(sheet03!$A$2:$BB$1191,MATCH(B$2&amp;C22&amp;$F$1,sheet03!$M$2:$M$1191&amp;sheet03!$AF$2:$AF$1191&amp;sheet03!$O$2:$O$1191,0),31)</f>
        <v>#N/A</v>
      </c>
      <c r="C22" s="58" t="str">
        <f t="array" aca="1" ref="C22" ca="1">IF(A22="","",INDIRECT("sheet03!af"&amp;SMALL(sheet03!BO:BO,ROW(V15))))</f>
        <v/>
      </c>
      <c r="D22" s="59" t="e">
        <f t="array" aca="1" ref="D22" ca="1">INDEX(sheet03!$A$2:$BB$1191,MATCH(B$2&amp;C22&amp;$F$1,sheet03!$M$2:$M$1191&amp;sheet03!$AF$2:$AF$1191&amp;sheet03!$O$2:$O$1191,0),28)</f>
        <v>#N/A</v>
      </c>
      <c r="E22" s="60" t="e">
        <f t="array" aca="1" ref="E22" ca="1">INDEX(sheet03!$A$2:$BC$1191,MATCH(B$2&amp;C22&amp;$F$1,sheet03!$M$2:$M$1191&amp;sheet03!$AF$2:$AF$1191&amp;sheet03!$O$2:$O$1191,0),55)</f>
        <v>#N/A</v>
      </c>
      <c r="F22" s="60" t="e">
        <f t="array" aca="1" ref="F22" ca="1">INDEX(sheet03!$A$2:$BB$1191,MATCH(B$2&amp;C22&amp;$F$1,sheet03!$M$2:$M$1191&amp;sheet03!$AF$2:$AF$1191&amp;sheet03!$O$2:$O$1191,0),40)</f>
        <v>#N/A</v>
      </c>
      <c r="G22" s="60" t="e">
        <f t="array" aca="1" ref="G22" ca="1">INDEX(sheet03!$A$2:$BD$1191,MATCH(B$2&amp;C22&amp;$F$1,sheet03!$M$2:$M$1191&amp;sheet03!$AF$2:$AF$1191&amp;sheet03!$O$2:$O$1191,0),56)</f>
        <v>#N/A</v>
      </c>
      <c r="H22" s="106" t="str">
        <f ca="1">IF(ISERROR(SMALL(sheet03!BP:BP,ROW(V15))),"",INDIRECT("sheet03!bｐ"&amp;SMALL(sheet03!BP:BP,ROW(V15))))</f>
        <v/>
      </c>
      <c r="I22" s="57" t="e">
        <f t="array" aca="1" ref="I22" ca="1">INDEX(sheet03!$A$2:$BB$1191,MATCH(I$2&amp;J22&amp;$F$1,sheet03!$M$2:$M$1191&amp;sheet03!$AF$2:$AF$1191&amp;sheet03!$O$2:$O$1191,0),31)</f>
        <v>#N/A</v>
      </c>
      <c r="J22" s="58" t="str">
        <f t="array" aca="1" ref="J22" ca="1">IF(H22="","",INDIRECT("sheet03!af"&amp;SMALL(sheet03!BP:BP,ROW(V15))))</f>
        <v/>
      </c>
      <c r="K22" s="59" t="e">
        <f t="array" aca="1" ref="K22" ca="1">INDEX(sheet03!$A$2:$BB$1191,MATCH(I$2&amp;J22&amp;$F$1,sheet03!$M$2:$M$1191&amp;sheet03!$AF$2:$AF$1191&amp;sheet03!$O$2:$O$1191,0),28)</f>
        <v>#N/A</v>
      </c>
      <c r="L22" s="60" t="e">
        <f t="array" aca="1" ref="L22" ca="1">INDEX(sheet03!$A$2:$BC$1191,MATCH(I$2&amp;J22&amp;$F$1,sheet03!$M$2:$M$1191&amp;sheet03!$AF$2:$AF$1191&amp;sheet03!$O$2:$O$1191,0),55)</f>
        <v>#N/A</v>
      </c>
      <c r="M22" s="60" t="e">
        <f t="array" aca="1" ref="M22" ca="1">INDEX(sheet03!$A$2:$BB$1191,MATCH(I$2&amp;J22&amp;$F$1,sheet03!$M$2:$M$1191&amp;sheet03!$AF$2:$AF$1191&amp;sheet03!$O$2:$O$1191,0),40)</f>
        <v>#N/A</v>
      </c>
      <c r="N22" s="60" t="e">
        <f t="array" aca="1" ref="N22" ca="1">INDEX(sheet03!$A$2:$BD$1191,MATCH(I$2&amp;J22&amp;$F$1,sheet03!$M$2:$M$1191&amp;sheet03!$AF$2:$AF$1191&amp;sheet03!$O$2:$O$1191,0),56)</f>
        <v>#N/A</v>
      </c>
      <c r="O22" s="106" t="str">
        <f ca="1">IF(ISERROR(SMALL(sheet03!BG:BG,ROW(V15))),"",INDIRECT("sheet03!bg"&amp;SMALL(sheet03!BG:BG,ROW(V15))))</f>
        <v/>
      </c>
      <c r="P22" s="57" t="e">
        <f t="array" aca="1" ref="P22" ca="1">INDEX(sheet03!$A$2:$BB$1191,MATCH(P$2&amp;Q22&amp;$F$1,sheet03!$M$2:$M$1191&amp;sheet03!$AF$2:$AF$1191&amp;sheet03!$O$2:$O$1191,0),31)</f>
        <v>#N/A</v>
      </c>
      <c r="Q22" s="58" t="str">
        <f ca="1">IF(O22="","",INDIRECT("sheet03!af"&amp;SMALL(sheet03!BQ:BQ,ROW(V15))))</f>
        <v/>
      </c>
      <c r="R22" s="59" t="e">
        <f t="array" aca="1" ref="R22" ca="1">INDEX(sheet03!$A$2:$BB$1191,MATCH(P$2&amp;Q22&amp;$F$1,sheet03!$M$2:$M$1191&amp;sheet03!$AF$2:$AF$1191&amp;sheet03!$O$2:$O$1191,0),28)</f>
        <v>#N/A</v>
      </c>
      <c r="S22" s="60" t="e">
        <f t="array" aca="1" ref="S22" ca="1">INDEX(sheet03!$A$2:$BC$1191,MATCH(P$2&amp;Q22&amp;$F$1,sheet03!$M$2:$M$1191&amp;sheet03!$AF$2:$AF$1191&amp;sheet03!$O$2:$O$1191,0),55)</f>
        <v>#N/A</v>
      </c>
      <c r="T22" s="60" t="e">
        <f t="array" aca="1" ref="T22" ca="1">INDEX(sheet03!$A$2:$BB$1191,MATCH(P$2&amp;Q22&amp;$F$1,sheet03!$M$2:$M$1191&amp;sheet03!$AF$2:$AF$1191&amp;sheet03!$O$2:$O$1191,0),40)</f>
        <v>#N/A</v>
      </c>
      <c r="U22" s="60" t="e">
        <f t="array" aca="1" ref="U22" ca="1">INDEX(sheet03!$A$2:$BD$1191,MATCH(P$2&amp;Q22&amp;$F$1,sheet03!$M$2:$M$1191&amp;sheet03!$AF$2:$AF$1191&amp;sheet03!$O$2:$O$1191,0),56)</f>
        <v>#N/A</v>
      </c>
    </row>
    <row r="23" spans="1:22" ht="16.5" customHeight="1" x14ac:dyDescent="0.15">
      <c r="A23" s="109" t="str">
        <f ca="1">IF(ISERROR(SMALL(sheet03!BO:BO,ROW(V16))),"",INDIRECT("sheet03!bo"&amp;SMALL(sheet03!BO:BO,ROW(V16))))</f>
        <v/>
      </c>
      <c r="B23" s="66" t="e">
        <f t="array" aca="1" ref="B23" ca="1">INDEX(sheet03!$A$2:$BB$1191,MATCH(B$2&amp;C23&amp;$F$1,sheet03!$M$2:$M$1191&amp;sheet03!$AF$2:$AF$1191&amp;sheet03!$O$2:$O$1191,0),31)</f>
        <v>#N/A</v>
      </c>
      <c r="C23" s="63" t="str">
        <f t="array" aca="1" ref="C23" ca="1">IF(A23="","",INDIRECT("sheet03!af"&amp;SMALL(sheet03!BO:BO,ROW(V16))))</f>
        <v/>
      </c>
      <c r="D23" s="64" t="e">
        <f t="array" aca="1" ref="D23" ca="1">INDEX(sheet03!$A$2:$BB$1191,MATCH(B$2&amp;C23&amp;$F$1,sheet03!$M$2:$M$1191&amp;sheet03!$AF$2:$AF$1191&amp;sheet03!$O$2:$O$1191,0),28)</f>
        <v>#N/A</v>
      </c>
      <c r="E23" s="65" t="e">
        <f t="array" aca="1" ref="E23" ca="1">INDEX(sheet03!$A$2:$BC$1191,MATCH(B$2&amp;C23&amp;$F$1,sheet03!$M$2:$M$1191&amp;sheet03!$AF$2:$AF$1191&amp;sheet03!$O$2:$O$1191,0),55)</f>
        <v>#N/A</v>
      </c>
      <c r="F23" s="65" t="e">
        <f t="array" aca="1" ref="F23" ca="1">INDEX(sheet03!$A$2:$BB$1191,MATCH(B$2&amp;C23&amp;$F$1,sheet03!$M$2:$M$1191&amp;sheet03!$AF$2:$AF$1191&amp;sheet03!$O$2:$O$1191,0),40)</f>
        <v>#N/A</v>
      </c>
      <c r="G23" s="65" t="e">
        <f t="array" aca="1" ref="G23" ca="1">INDEX(sheet03!$A$2:$BD$1191,MATCH(B$2&amp;C23&amp;$F$1,sheet03!$M$2:$M$1191&amp;sheet03!$AF$2:$AF$1191&amp;sheet03!$O$2:$O$1191,0),56)</f>
        <v>#N/A</v>
      </c>
      <c r="H23" s="106" t="str">
        <f ca="1">IF(ISERROR(SMALL(sheet03!BP:BP,ROW(V16))),"",INDIRECT("sheet03!bp"&amp;SMALL(sheet03!BP:BP,ROW(V16))))</f>
        <v/>
      </c>
      <c r="I23" s="66" t="e">
        <f t="array" aca="1" ref="I23" ca="1">INDEX(sheet03!$A$2:$BB$1191,MATCH(I$2&amp;J23&amp;$F$1,sheet03!$M$2:$M$1191&amp;sheet03!$AF$2:$AF$1191&amp;sheet03!$O$2:$O$1191,0),31)</f>
        <v>#N/A</v>
      </c>
      <c r="J23" s="63" t="str">
        <f t="array" aca="1" ref="J23" ca="1">IF(H23="","",INDIRECT("sheet03!af"&amp;SMALL(sheet03!BP:BP,ROW(V16))))</f>
        <v/>
      </c>
      <c r="K23" s="64" t="e">
        <f t="array" aca="1" ref="K23" ca="1">INDEX(sheet03!$A$2:$BB$1191,MATCH(I$2&amp;J23&amp;$F$1,sheet03!$M$2:$M$1191&amp;sheet03!$AF$2:$AF$1191&amp;sheet03!$O$2:$O$1191,0),28)</f>
        <v>#N/A</v>
      </c>
      <c r="L23" s="65" t="e">
        <f t="array" aca="1" ref="L23" ca="1">INDEX(sheet03!$A$2:$BC$1191,MATCH(I$2&amp;J23&amp;$F$1,sheet03!$M$2:$M$1191&amp;sheet03!$AF$2:$AF$1191&amp;sheet03!$O$2:$O$1191,0),55)</f>
        <v>#N/A</v>
      </c>
      <c r="M23" s="65" t="e">
        <f t="array" aca="1" ref="M23" ca="1">INDEX(sheet03!$A$2:$BB$1191,MATCH(I$2&amp;J23&amp;$F$1,sheet03!$M$2:$M$1191&amp;sheet03!$AF$2:$AF$1191&amp;sheet03!$O$2:$O$1191,0),40)</f>
        <v>#N/A</v>
      </c>
      <c r="N23" s="65" t="e">
        <f t="array" aca="1" ref="N23" ca="1">INDEX(sheet03!$A$2:$BD$1191,MATCH(I$2&amp;J23&amp;$F$1,sheet03!$M$2:$M$1191&amp;sheet03!$AF$2:$AF$1191&amp;sheet03!$O$2:$O$1191,0),56)</f>
        <v>#N/A</v>
      </c>
      <c r="O23" s="106" t="str">
        <f ca="1">IF(ISERROR(SMALL(sheet03!BG:BG,ROW(V16))),"",INDIRECT("sheet03!bg"&amp;SMALL(sheet03!BG:BG,ROW(V16))))</f>
        <v/>
      </c>
      <c r="P23" s="66" t="e">
        <f t="array" aca="1" ref="P23" ca="1">INDEX(sheet03!$A$2:$BB$1191,MATCH(P$2&amp;Q23&amp;$F$1,sheet03!$M$2:$M$1191&amp;sheet03!$AF$2:$AF$1191&amp;sheet03!$O$2:$O$1191,0),31)</f>
        <v>#N/A</v>
      </c>
      <c r="Q23" s="63" t="str">
        <f ca="1">IF(O23="","",INDIRECT("sheet03!af"&amp;SMALL(sheet03!BQ:BQ,ROW(V16))))</f>
        <v/>
      </c>
      <c r="R23" s="64" t="e">
        <f t="array" aca="1" ref="R23" ca="1">INDEX(sheet03!$A$2:$BB$1191,MATCH(P$2&amp;Q23&amp;$F$1,sheet03!$M$2:$M$1191&amp;sheet03!$AF$2:$AF$1191&amp;sheet03!$O$2:$O$1191,0),28)</f>
        <v>#N/A</v>
      </c>
      <c r="S23" s="65" t="e">
        <f t="array" aca="1" ref="S23" ca="1">INDEX(sheet03!$A$2:$BC$1191,MATCH(P$2&amp;Q23&amp;$F$1,sheet03!$M$2:$M$1191&amp;sheet03!$AF$2:$AF$1191&amp;sheet03!$O$2:$O$1191,0),55)</f>
        <v>#N/A</v>
      </c>
      <c r="T23" s="65" t="e">
        <f t="array" aca="1" ref="T23" ca="1">INDEX(sheet03!$A$2:$BB$1191,MATCH(P$2&amp;Q23&amp;$F$1,sheet03!$M$2:$M$1191&amp;sheet03!$AF$2:$AF$1191&amp;sheet03!$O$2:$O$1191,0),40)</f>
        <v>#N/A</v>
      </c>
      <c r="U23" s="65" t="e">
        <f t="array" aca="1" ref="U23" ca="1">INDEX(sheet03!$A$2:$BD$1191,MATCH(P$2&amp;Q23&amp;$F$1,sheet03!$M$2:$M$1191&amp;sheet03!$AF$2:$AF$1191&amp;sheet03!$O$2:$O$1191,0),56)</f>
        <v>#N/A</v>
      </c>
    </row>
    <row r="24" spans="1:22" ht="16.5" customHeight="1" x14ac:dyDescent="0.15">
      <c r="B24" s="46"/>
      <c r="C24" s="125"/>
      <c r="D24" s="70">
        <f t="array" ref="D24">INDEX(sheet01!$A$2:$Z$61,MATCH(B2&amp;$F$1,sheet01!$M$2:$M$61&amp;sheet01!$O$2:$O$61,0),24)</f>
        <v>0</v>
      </c>
      <c r="E24" s="47"/>
      <c r="F24" s="47"/>
      <c r="G24" s="48"/>
      <c r="H24" s="104"/>
      <c r="I24" s="46"/>
      <c r="J24" s="125"/>
      <c r="K24" s="70">
        <f t="array" ref="K24">INDEX(sheet01!$A$2:$Z$61,MATCH(I2&amp;$F$1,sheet01!$M$2:$M$61&amp;sheet01!$O$2:$O$61,0),24)</f>
        <v>0</v>
      </c>
      <c r="L24" s="47"/>
      <c r="M24" s="47"/>
      <c r="N24" s="48"/>
      <c r="O24" s="104"/>
      <c r="P24" s="46"/>
      <c r="Q24" s="125"/>
      <c r="R24" s="70">
        <f t="array" ref="R24">INDEX(sheet01!$A$2:$Z$61,MATCH(P2&amp;$F$1,sheet01!$M$2:$M$61&amp;sheet01!$O$2:$O$61,0),24)</f>
        <v>0</v>
      </c>
      <c r="S24" s="47"/>
      <c r="T24" s="47"/>
      <c r="U24" s="48"/>
      <c r="V24" s="14"/>
    </row>
    <row r="25" spans="1:22" ht="15" customHeight="1" x14ac:dyDescent="0.15">
      <c r="B25" s="14"/>
      <c r="C25" s="14"/>
      <c r="D25" s="14"/>
      <c r="E25" s="14"/>
      <c r="F25" s="14"/>
      <c r="G25" s="14"/>
      <c r="H25" s="104"/>
      <c r="I25" s="14"/>
      <c r="J25" s="14"/>
      <c r="K25" s="14"/>
      <c r="L25" s="14"/>
      <c r="M25" s="14"/>
      <c r="N25" s="14"/>
      <c r="O25" s="104"/>
      <c r="P25" s="14"/>
      <c r="Q25" s="14"/>
      <c r="R25" s="14"/>
      <c r="S25" s="14"/>
      <c r="T25" s="14"/>
      <c r="U25" s="14"/>
    </row>
    <row r="26" spans="1:22" ht="18.75" customHeight="1" x14ac:dyDescent="0.15">
      <c r="B26" s="124" t="s">
        <v>16</v>
      </c>
      <c r="C26" s="11"/>
      <c r="D26" s="11"/>
      <c r="E26" s="123" t="s">
        <v>4194</v>
      </c>
      <c r="F26" s="12"/>
      <c r="G26" s="111" t="str">
        <f>MID(E26,2,1)</f>
        <v>4</v>
      </c>
      <c r="H26" s="104"/>
      <c r="I26" s="124" t="s">
        <v>0</v>
      </c>
      <c r="J26" s="14"/>
      <c r="K26" s="14"/>
      <c r="L26" s="123" t="s">
        <v>4194</v>
      </c>
      <c r="M26" s="12"/>
      <c r="N26" s="111" t="str">
        <f>MID(L26,2,1)</f>
        <v>4</v>
      </c>
      <c r="O26" s="104"/>
      <c r="P26" s="124" t="s">
        <v>1439</v>
      </c>
      <c r="Q26" s="14"/>
      <c r="R26" s="14"/>
      <c r="S26" s="123" t="s">
        <v>4194</v>
      </c>
      <c r="T26" s="12"/>
      <c r="U26" s="111" t="str">
        <f>MID(S26,2,1)</f>
        <v>4</v>
      </c>
    </row>
    <row r="27" spans="1:22" ht="16.5" customHeight="1" x14ac:dyDescent="0.2">
      <c r="B27" s="67" t="str">
        <f t="array" ref="B27">INDEX(sheet01!$K$2:$Z$61,MATCH($G$26&amp;B26&amp;$F$1,sheet01!$Q$2:$Q$61&amp;sheet01!$P$2:$P$61&amp;sheet01!$O$2:$O$61,0),3)</f>
        <v>山陰本線倉吉米子</v>
      </c>
      <c r="C27" s="68"/>
      <c r="D27" s="69"/>
      <c r="E27" s="70"/>
      <c r="F27" s="70"/>
      <c r="G27" s="71"/>
      <c r="H27" s="104"/>
      <c r="I27" s="1" t="str">
        <f t="array" ref="I27">INDEX(sheet01!$K$2:$Z$61,MATCH($N26&amp;I26&amp;$F$1,sheet01!$Q$2:$Q$61&amp;sheet01!$P$2:$P$61&amp;sheet01!$O$2:$O$61,0),3)</f>
        <v>錦川鉄道</v>
      </c>
      <c r="J27" s="68"/>
      <c r="K27" s="69"/>
      <c r="L27" s="70"/>
      <c r="M27" s="70"/>
      <c r="N27" s="71"/>
      <c r="O27" s="104"/>
      <c r="P27" s="1" t="str">
        <f t="array" ref="P27">INDEX(sheet01!$K$2:$Z$61,MATCH($U26&amp;P26&amp;$F$1,sheet01!$Q$2:$Q$61&amp;sheet01!$P$2:$P$61&amp;sheet01!$O$2:$O$61,0),3)</f>
        <v>因美線</v>
      </c>
      <c r="Q27" s="68"/>
      <c r="R27" s="69"/>
      <c r="S27" s="70"/>
      <c r="T27" s="70"/>
      <c r="U27" s="71"/>
    </row>
    <row r="28" spans="1:22" ht="16.5" customHeight="1" x14ac:dyDescent="0.15">
      <c r="B28" s="72" t="s">
        <v>6</v>
      </c>
      <c r="C28" s="73"/>
      <c r="D28" s="128" t="str">
        <f t="array" ref="D28">INDEX(sheet03!$A$2:$BB$1191,MATCH(B$27&amp;"101"&amp;$F$1,sheet03!$M$2:$M$1191&amp;sheet03!$AF$2:$AF$1191&amp;sheet03!$O$2:$O$1191,0),28)</f>
        <v>淀江</v>
      </c>
      <c r="E28" s="75" t="s">
        <v>1</v>
      </c>
      <c r="F28" s="137" t="str">
        <f t="array" ref="F28">INDEX(sheet01!$A$2:$Z$61,MATCH(B$27&amp;$F$1,sheet01!$M$2:$M$61&amp;sheet01!$O$2:$O$61,0),18)</f>
        <v>紺/紺</v>
      </c>
      <c r="G28" s="77"/>
      <c r="H28" s="104"/>
      <c r="I28" s="72" t="s">
        <v>6</v>
      </c>
      <c r="J28" s="73"/>
      <c r="K28" s="128" t="str">
        <f t="array" ref="K28">INDEX(sheet03!$A$2:$BB$1191,MATCH(I$27&amp;"101"&amp;$F$1,sheet03!$M$2:$M$1191&amp;sheet03!$AF$2:$AF$1191&amp;sheet03!$O$2:$O$1191,0),28)</f>
        <v>柳瀬</v>
      </c>
      <c r="L28" s="75" t="s">
        <v>1</v>
      </c>
      <c r="M28" s="137" t="str">
        <f t="array" ref="M28">INDEX(sheet01!$A$2:$Z$61,MATCH(I$27&amp;$F$1,sheet01!$M$2:$M$61&amp;sheet01!$O$2:$O$61,0),18)</f>
        <v>赤/赤</v>
      </c>
      <c r="N28" s="77"/>
      <c r="O28" s="104"/>
      <c r="P28" s="72" t="s">
        <v>6</v>
      </c>
      <c r="Q28" s="73"/>
      <c r="R28" s="128" t="str">
        <f t="array" ref="R28">INDEX(sheet03!$A$2:$BB$1191,MATCH(P$27&amp;"101"&amp;$F$1,sheet03!$M$2:$M$1191&amp;sheet03!$AF$2:$AF$1191&amp;sheet03!$O$2:$O$1191,0),28)</f>
        <v>国英</v>
      </c>
      <c r="S28" s="75" t="s">
        <v>1</v>
      </c>
      <c r="T28" s="137" t="str">
        <f t="array" ref="T28">INDEX(sheet01!$A$2:$Z$61,MATCH(P$27&amp;$F$1,sheet01!$M$2:$M$61&amp;sheet01!$O$2:$O$61,0),18)</f>
        <v>紫/紫</v>
      </c>
      <c r="U28" s="77"/>
    </row>
    <row r="29" spans="1:22" ht="16.5" customHeight="1" x14ac:dyDescent="0.15">
      <c r="B29" s="78" t="s">
        <v>7</v>
      </c>
      <c r="C29" s="79"/>
      <c r="D29" s="129" t="str">
        <f t="array" ref="D29">INDEX(sheet03!$A$2:$BB$1191,MATCH(B$27&amp;"102"&amp;$F$1,sheet03!$M$2:$M$1191&amp;sheet03!$AF$2:$AF$1191&amp;sheet03!$O$2:$O$1191,0),28)</f>
        <v>伯耆大山</v>
      </c>
      <c r="E29" s="81" t="s">
        <v>2</v>
      </c>
      <c r="F29" s="138" t="str">
        <f t="array" ref="F29">INDEX(sheet01!$A$2:$Z$61,MATCH(B$27&amp;$F$1,sheet01!$M$2:$M$61&amp;sheet01!$O$2:$O$61,0),20)</f>
        <v>黄/紺</v>
      </c>
      <c r="G29" s="82"/>
      <c r="H29" s="104"/>
      <c r="I29" s="78" t="s">
        <v>7</v>
      </c>
      <c r="J29" s="79"/>
      <c r="K29" s="129" t="str">
        <f t="array" ref="K29">INDEX(sheet03!$A$2:$BB$1191,MATCH(I$27&amp;"102"&amp;$F$1,sheet03!$M$2:$M$1191&amp;sheet03!$AF$2:$AF$1191&amp;sheet03!$O$2:$O$1191,0),28)</f>
        <v>錦町</v>
      </c>
      <c r="L29" s="81" t="s">
        <v>2</v>
      </c>
      <c r="M29" s="138" t="str">
        <f t="array" ref="M29">INDEX(sheet01!$A$2:$Z$61,MATCH(I$27&amp;$F$1,sheet01!$M$2:$M$61&amp;sheet01!$O$2:$O$61,0),20)</f>
        <v>白/白</v>
      </c>
      <c r="N29" s="82"/>
      <c r="O29" s="104"/>
      <c r="P29" s="78" t="s">
        <v>7</v>
      </c>
      <c r="Q29" s="79"/>
      <c r="R29" s="129" t="str">
        <f t="array" ref="R29">INDEX(sheet03!$A$2:$BB$1191,MATCH(P$27&amp;"102"&amp;$F$1,sheet03!$M$2:$M$1191&amp;sheet03!$AF$2:$AF$1191&amp;sheet03!$O$2:$O$1191,0),28)</f>
        <v>河原</v>
      </c>
      <c r="S29" s="81" t="s">
        <v>2</v>
      </c>
      <c r="T29" s="138" t="str">
        <f t="array" ref="T29">INDEX(sheet01!$A$2:$Z$61,MATCH(P$27&amp;$F$1,sheet01!$M$2:$M$61&amp;sheet01!$O$2:$O$61,0),20)</f>
        <v>白/白</v>
      </c>
      <c r="U29" s="82"/>
    </row>
    <row r="30" spans="1:22" ht="16.5" customHeight="1" x14ac:dyDescent="0.15">
      <c r="B30" s="78" t="s">
        <v>8</v>
      </c>
      <c r="C30" s="79"/>
      <c r="D30" s="129" t="str">
        <f t="array" ref="D30">INDEX(sheet03!$A$2:$BB$1191,MATCH(B$27&amp;"103"&amp;$F$1,sheet03!$M$2:$M$1191&amp;sheet03!$AF$2:$AF$1191&amp;sheet03!$O$2:$O$1191,0),28)</f>
        <v>東山公園</v>
      </c>
      <c r="E30" s="81" t="s">
        <v>3</v>
      </c>
      <c r="F30" s="138" t="str">
        <f t="array" ref="F30">INDEX(sheet01!$A$2:$Z$61,MATCH(B$27&amp;$F$1,sheet01!$M$2:$M$61&amp;sheet01!$O$2:$O$61,0),19)</f>
        <v>桃/黒</v>
      </c>
      <c r="G30" s="82"/>
      <c r="H30" s="104"/>
      <c r="I30" s="78" t="s">
        <v>8</v>
      </c>
      <c r="J30" s="79"/>
      <c r="K30" s="129" t="e">
        <f t="array" ref="K30">INDEX(sheet03!$A$2:$BB$1191,MATCH(I$27&amp;"103"&amp;$F$1,sheet03!$M$2:$M$1191&amp;sheet03!$AF$2:$AF$1191&amp;sheet03!$O$2:$O$1191,0),28)</f>
        <v>#N/A</v>
      </c>
      <c r="L30" s="81" t="s">
        <v>3</v>
      </c>
      <c r="M30" s="138" t="str">
        <f t="array" ref="M30">INDEX(sheet01!$A$2:$Z$61,MATCH(I$27&amp;$F$1,sheet01!$M$2:$M$61&amp;sheet01!$O$2:$O$61,0),19)</f>
        <v>橙/黒</v>
      </c>
      <c r="N30" s="82"/>
      <c r="O30" s="104"/>
      <c r="P30" s="78" t="s">
        <v>8</v>
      </c>
      <c r="Q30" s="79"/>
      <c r="R30" s="129" t="str">
        <f t="array" ref="R30">INDEX(sheet03!$A$2:$BB$1191,MATCH(P$27&amp;"103"&amp;$F$1,sheet03!$M$2:$M$1191&amp;sheet03!$AF$2:$AF$1191&amp;sheet03!$O$2:$O$1191,0),28)</f>
        <v>東郡家</v>
      </c>
      <c r="S30" s="81" t="s">
        <v>3</v>
      </c>
      <c r="T30" s="138" t="str">
        <f t="array" ref="T30">INDEX(sheet01!$A$2:$Z$61,MATCH(P$27&amp;$F$1,sheet01!$M$2:$M$61&amp;sheet01!$O$2:$O$61,0),19)</f>
        <v>紺/紺</v>
      </c>
      <c r="U30" s="82"/>
    </row>
    <row r="31" spans="1:22" ht="16.5" customHeight="1" x14ac:dyDescent="0.15">
      <c r="B31" s="83" t="s">
        <v>9</v>
      </c>
      <c r="C31" s="84"/>
      <c r="D31" s="130" t="str">
        <f t="array" ref="D31">INDEX(sheet03!$A$2:$BB$1191,MATCH(B$27&amp;"104"&amp;$F$1,sheet03!$M$2:$M$1191&amp;sheet03!$AF$2:$AF$1191&amp;sheet03!$O$2:$O$1191,0),28)</f>
        <v>米子</v>
      </c>
      <c r="E31" s="86" t="s">
        <v>4</v>
      </c>
      <c r="F31" s="139" t="str">
        <f t="array" ref="F31">INDEX(sheet01!$A$2:$Z$61,MATCH(B$27&amp;$F$1,sheet01!$M$2:$M$61&amp;sheet01!$O$2:$O$61,0),21)</f>
        <v>灰/灰</v>
      </c>
      <c r="G31" s="87"/>
      <c r="H31" s="104"/>
      <c r="I31" s="83" t="s">
        <v>9</v>
      </c>
      <c r="J31" s="84"/>
      <c r="K31" s="130" t="e">
        <f t="array" ref="K31">INDEX(sheet03!$A$2:$BB$1191,MATCH(I$27&amp;"104"&amp;$F$1,sheet03!$M$2:$M$1191&amp;sheet03!$AF$2:$AF$1191&amp;sheet03!$O$2:$O$1191,0),28)</f>
        <v>#N/A</v>
      </c>
      <c r="L31" s="86" t="s">
        <v>4</v>
      </c>
      <c r="M31" s="139" t="str">
        <f t="array" ref="M31">INDEX(sheet01!$A$2:$Z$61,MATCH(I$27&amp;$F$1,sheet01!$M$2:$M$61&amp;sheet01!$O$2:$O$61,0),21)</f>
        <v>灰/黒</v>
      </c>
      <c r="N31" s="87"/>
      <c r="O31" s="104"/>
      <c r="P31" s="83" t="s">
        <v>9</v>
      </c>
      <c r="Q31" s="84"/>
      <c r="R31" s="130" t="str">
        <f t="array" ref="R31">INDEX(sheet03!$A$2:$BB$1191,MATCH(P$27&amp;"104"&amp;$F$1,sheet03!$M$2:$M$1191&amp;sheet03!$AF$2:$AF$1191&amp;sheet03!$O$2:$O$1191,0),28)</f>
        <v>津ノ井</v>
      </c>
      <c r="S31" s="86" t="s">
        <v>4</v>
      </c>
      <c r="T31" s="139" t="str">
        <f t="array" ref="T31">INDEX(sheet01!$A$2:$Z$61,MATCH(P$27&amp;$F$1,sheet01!$M$2:$M$61&amp;sheet01!$O$2:$O$61,0),21)</f>
        <v>黄/黄</v>
      </c>
      <c r="U31" s="87"/>
    </row>
    <row r="32" spans="1:22" ht="16.5" customHeight="1" x14ac:dyDescent="0.15">
      <c r="B32" s="88" t="s">
        <v>10</v>
      </c>
      <c r="C32" s="89" t="s">
        <v>5</v>
      </c>
      <c r="D32" s="90" t="s">
        <v>11</v>
      </c>
      <c r="E32" s="90" t="s">
        <v>12</v>
      </c>
      <c r="F32" s="90" t="s">
        <v>1437</v>
      </c>
      <c r="G32" s="90" t="s">
        <v>1438</v>
      </c>
      <c r="H32" s="104"/>
      <c r="I32" s="88" t="s">
        <v>10</v>
      </c>
      <c r="J32" s="89" t="s">
        <v>5</v>
      </c>
      <c r="K32" s="90" t="s">
        <v>11</v>
      </c>
      <c r="L32" s="90" t="s">
        <v>12</v>
      </c>
      <c r="M32" s="90" t="s">
        <v>1437</v>
      </c>
      <c r="N32" s="90" t="s">
        <v>1438</v>
      </c>
      <c r="O32" s="107"/>
      <c r="P32" s="88" t="s">
        <v>10</v>
      </c>
      <c r="Q32" s="89" t="s">
        <v>5</v>
      </c>
      <c r="R32" s="90" t="s">
        <v>11</v>
      </c>
      <c r="S32" s="90" t="s">
        <v>12</v>
      </c>
      <c r="T32" s="90" t="s">
        <v>1437</v>
      </c>
      <c r="U32" s="90" t="s">
        <v>1438</v>
      </c>
    </row>
    <row r="33" spans="1:22" ht="16.5" customHeight="1" x14ac:dyDescent="0.15">
      <c r="A33" s="122">
        <f ca="1">IF(ISERROR(SMALL(sheet03!BR:BR,ROW(V1))),"",INDIRECT("sheet03!br"&amp;SMALL(sheet03!BR:BR,ROW(V1))))</f>
        <v>457</v>
      </c>
      <c r="B33" s="121">
        <f t="array" aca="1" ref="B33" ca="1">INDEX(sheet03!$A$2:$BB$1191,MATCH(B$27&amp;C33&amp;$F$1,sheet03!$M$2:$M$1191&amp;sheet03!$AF$2:$AF$1191&amp;sheet03!$O$2:$O$1191,0),31)</f>
        <v>0</v>
      </c>
      <c r="C33" s="53">
        <f ca="1">IF(A33="","",INDIRECT("sheet03!af"&amp;SMALL(sheet03!BR:BR,ROW(V1))))</f>
        <v>1</v>
      </c>
      <c r="D33" s="54" t="str">
        <f t="array" aca="1" ref="D33" ca="1">INDEX(sheet03!$A$2:$BB$1191,MATCH(B$27&amp;C33&amp;$F$1,sheet03!$M$2:$M$1191&amp;sheet03!$AF$2:$AF$1191&amp;sheet03!$O$2:$O$1191,0),28)</f>
        <v>下北条</v>
      </c>
      <c r="E33" s="55">
        <f t="array" aca="1" ref="E33" ca="1">INDEX(sheet03!$A$2:$BC$1191,MATCH(B$27&amp;C33&amp;$F$1,sheet03!$M$2:$M$1191&amp;sheet03!$AF$2:$AF$1191&amp;sheet03!$O$2:$O$1191,0),55)</f>
        <v>1</v>
      </c>
      <c r="F33" s="56">
        <f t="array" aca="1" ref="F33" ca="1">INDEX(sheet03!$A$2:$BB$1191,MATCH(B$27&amp;C33&amp;$F$1,sheet03!$M$2:$M$1191&amp;sheet03!$AF$2:$AF$1191&amp;sheet03!$O$2:$O$1191,0),40)</f>
        <v>158</v>
      </c>
      <c r="G33" s="55" t="str">
        <f t="array" aca="1" ref="G33" ca="1">INDEX(sheet03!$A$2:$BD$1191,MATCH(B$27&amp;C33&amp;$F$1,sheet03!$M$2:$M$1191&amp;sheet03!$AF$2:$AF$1191&amp;sheet03!$O$2:$O$1191,0),56)</f>
        <v>右</v>
      </c>
      <c r="H33" s="102">
        <f ca="1">IF(ISERROR(SMALL(sheet03!BS:BS,ROW(V1))),"",INDIRECT("sheet03!bs"&amp;SMALL(sheet03!BS:BS,ROW(V1))))</f>
        <v>276</v>
      </c>
      <c r="I33" s="121">
        <f t="array" aca="1" ref="I33" ca="1">INDEX(sheet03!$A$2:$BB$1191,MATCH(I$27&amp;J33&amp;$F$1,sheet03!$M$2:$M$1191&amp;sheet03!$AF$2:$AF$1191&amp;sheet03!$O$2:$O$1191,0),31)</f>
        <v>0</v>
      </c>
      <c r="J33" s="53">
        <f ca="1">IF(H33="","",INDIRECT("sheet03!af"&amp;SMALL(sheet03!BS:BS,ROW(V1))))</f>
        <v>1</v>
      </c>
      <c r="K33" s="54" t="str">
        <f t="array" aca="1" ref="K33" ca="1">INDEX(sheet03!$A$2:$BB$1191,MATCH(I$27&amp;J33&amp;$F$1,sheet03!$M$2:$M$1191&amp;sheet03!$AF$2:$AF$1191&amp;sheet03!$O$2:$O$1191,0),28)</f>
        <v>清流新岩国</v>
      </c>
      <c r="L33" s="55">
        <f t="array" aca="1" ref="L33" ca="1">INDEX(sheet03!$A$2:$BC$1191,MATCH(I$27&amp;J33&amp;$F$1,sheet03!$M$2:$M$1191&amp;sheet03!$AF$2:$AF$1191&amp;sheet03!$O$2:$O$1191,0),55)</f>
        <v>1</v>
      </c>
      <c r="M33" s="56">
        <f t="array" aca="1" ref="M33" ca="1">INDEX(sheet03!$A$2:$BB$1191,MATCH(I$27&amp;J33&amp;$F$1,sheet03!$M$2:$M$1191&amp;sheet03!$AF$2:$AF$1191&amp;sheet03!$O$2:$O$1191,0),40)</f>
        <v>172</v>
      </c>
      <c r="N33" s="55" t="str">
        <f t="array" aca="1" ref="N33" ca="1">INDEX(sheet03!$A$2:$BD$1191,MATCH(I$27&amp;J33&amp;$F$1,sheet03!$M$2:$M$1191&amp;sheet03!$AF$2:$AF$1191&amp;sheet03!$O$2:$O$1191,0),56)</f>
        <v>右</v>
      </c>
      <c r="O33" s="108">
        <f ca="1">IF(ISERROR(SMALL(sheet03!BT:BT,ROW(V1))),"",INDIRECT("sheet03!bt"&amp;SMALL(sheet03!BT:BT,ROW(V1))))</f>
        <v>127</v>
      </c>
      <c r="P33" s="121">
        <f t="array" aca="1" ref="P33" ca="1">INDEX(sheet03!$A$2:$BB$1191,MATCH(P$27&amp;Q33&amp;$F$1,sheet03!$M$2:$M$1191&amp;sheet03!$AF$2:$AF$1191&amp;sheet03!$O$2:$O$1191,0),31)</f>
        <v>0</v>
      </c>
      <c r="Q33" s="53">
        <f ca="1">IF(O33="","",INDIRECT("sheet03!af"&amp;SMALL(sheet03!BT:BT,ROW(V1))))</f>
        <v>1</v>
      </c>
      <c r="R33" s="54" t="str">
        <f t="array" aca="1" ref="R33" ca="1">INDEX(sheet03!$A$2:$BB$1191,MATCH(P$27&amp;Q33&amp;$F$1,sheet03!$M$2:$M$1191&amp;sheet03!$AF$2:$AF$1191&amp;sheet03!$O$2:$O$1191,0),28)</f>
        <v>高野</v>
      </c>
      <c r="S33" s="55">
        <f t="array" aca="1" ref="S33" ca="1">INDEX(sheet03!$A$2:$BC$1191,MATCH(P$27&amp;Q33&amp;$F$1,sheet03!$M$2:$M$1191&amp;sheet03!$AF$2:$AF$1191&amp;sheet03!$O$2:$O$1191,0),55)</f>
        <v>2</v>
      </c>
      <c r="T33" s="56">
        <f t="array" aca="1" ref="T33" ca="1">INDEX(sheet03!$A$2:$BB$1191,MATCH(P$27&amp;Q33&amp;$F$1,sheet03!$M$2:$M$1191&amp;sheet03!$AF$2:$AF$1191&amp;sheet03!$O$2:$O$1191,0),40)</f>
        <v>165</v>
      </c>
      <c r="U33" s="55" t="str">
        <f t="array" aca="1" ref="U33" ca="1">INDEX(sheet03!$A$2:$BD$1191,MATCH(P$27&amp;Q33&amp;$F$1,sheet03!$M$2:$M$1191&amp;sheet03!$AF$2:$AF$1191&amp;sheet03!$O$2:$O$1191,0),56)</f>
        <v>右</v>
      </c>
    </row>
    <row r="34" spans="1:22" ht="16.5" customHeight="1" x14ac:dyDescent="0.15">
      <c r="A34" s="122">
        <f ca="1">IF(ISERROR(SMALL(sheet03!BH:BH,ROW(V2))),"",INDIRECT("sheet03!bh"&amp;SMALL(sheet03!BH:BH,ROW(V2))))</f>
        <v>289</v>
      </c>
      <c r="B34" s="57">
        <f t="array" aca="1" ref="B34" ca="1">INDEX(sheet03!$A$2:$BB$1191,MATCH(B$27&amp;C34&amp;$F$1,sheet03!$M$2:$M$1191&amp;sheet03!$AF$2:$AF$1191&amp;sheet03!$O$2:$O$1191,0),31)</f>
        <v>0</v>
      </c>
      <c r="C34" s="58">
        <f ca="1">IF(A34="","",INDIRECT("sheet03!af"&amp;SMALL(sheet03!BR:BR,ROW(V2))))</f>
        <v>2</v>
      </c>
      <c r="D34" s="59" t="str">
        <f t="array" aca="1" ref="D34" ca="1">INDEX(sheet03!$A$2:$BB$1191,MATCH(B$27&amp;C34&amp;$F$1,sheet03!$M$2:$M$1191&amp;sheet03!$AF$2:$AF$1191&amp;sheet03!$O$2:$O$1191,0),28)</f>
        <v>由良</v>
      </c>
      <c r="E34" s="60">
        <f t="array" aca="1" ref="E34" ca="1">INDEX(sheet03!$A$2:$BC$1191,MATCH(B$27&amp;C34&amp;$F$1,sheet03!$M$2:$M$1191&amp;sheet03!$AF$2:$AF$1191&amp;sheet03!$O$2:$O$1191,0),55)</f>
        <v>2</v>
      </c>
      <c r="F34" s="60">
        <f t="array" aca="1" ref="F34" ca="1">INDEX(sheet03!$A$2:$BB$1191,MATCH(B$27&amp;C34&amp;$F$1,sheet03!$M$2:$M$1191&amp;sheet03!$AF$2:$AF$1191&amp;sheet03!$O$2:$O$1191,0),40)</f>
        <v>160</v>
      </c>
      <c r="G34" s="60" t="str">
        <f t="array" aca="1" ref="G34" ca="1">INDEX(sheet03!$A$2:$BD$1191,MATCH(B$27&amp;C34&amp;$F$1,sheet03!$M$2:$M$1191&amp;sheet03!$AF$2:$AF$1191&amp;sheet03!$O$2:$O$1191,0),56)</f>
        <v>右</v>
      </c>
      <c r="H34" s="102">
        <f ca="1">IF(ISERROR(SMALL(sheet03!BS:BS,ROW(V2))),"",INDIRECT("sheet03!bs"&amp;SMALL(sheet03!BS:BS,ROW(V2))))</f>
        <v>277</v>
      </c>
      <c r="I34" s="57" t="str">
        <f t="array" aca="1" ref="I34" ca="1">INDEX(sheet03!$A$2:$BB$1191,MATCH(I$27&amp;J34&amp;$F$1,sheet03!$M$2:$M$1191&amp;sheet03!$AF$2:$AF$1191&amp;sheet03!$O$2:$O$1191,0),31)</f>
        <v>c</v>
      </c>
      <c r="J34" s="58">
        <f ca="1">IF(H34="","",INDIRECT("sheet03!af"&amp;SMALL(sheet03!BS:BS,ROW(V2))))</f>
        <v>2</v>
      </c>
      <c r="K34" s="59" t="str">
        <f t="array" aca="1" ref="K34" ca="1">INDEX(sheet03!$A$2:$BB$1191,MATCH(I$27&amp;J34&amp;$F$1,sheet03!$M$2:$M$1191&amp;sheet03!$AF$2:$AF$1191&amp;sheet03!$O$2:$O$1191,0),28)</f>
        <v>守内かさ神</v>
      </c>
      <c r="L34" s="60">
        <f t="array" aca="1" ref="L34" ca="1">INDEX(sheet03!$A$2:$BC$1191,MATCH(I$27&amp;J34&amp;$F$1,sheet03!$M$2:$M$1191&amp;sheet03!$AF$2:$AF$1191&amp;sheet03!$O$2:$O$1191,0),55)</f>
        <v>2</v>
      </c>
      <c r="M34" s="60">
        <f t="array" aca="1" ref="M34" ca="1">INDEX(sheet03!$A$2:$BB$1191,MATCH(I$27&amp;J34&amp;$F$1,sheet03!$M$2:$M$1191&amp;sheet03!$AF$2:$AF$1191&amp;sheet03!$O$2:$O$1191,0),40)</f>
        <v>165</v>
      </c>
      <c r="N34" s="60" t="str">
        <f t="array" aca="1" ref="N34" ca="1">INDEX(sheet03!$A$2:$BD$1191,MATCH(I$27&amp;J34&amp;$F$1,sheet03!$M$2:$M$1191&amp;sheet03!$AF$2:$AF$1191&amp;sheet03!$O$2:$O$1191,0),56)</f>
        <v>右</v>
      </c>
      <c r="O34" s="102">
        <f ca="1">IF(ISERROR(SMALL(sheet03!BT:BT,ROW(V2))),"",INDIRECT("sheet03!bt"&amp;SMALL(sheet03!BT:BT,ROW(V2))))</f>
        <v>128</v>
      </c>
      <c r="P34" s="57">
        <f t="array" aca="1" ref="P34" ca="1">INDEX(sheet03!$A$2:$BB$1191,MATCH(P$27&amp;Q34&amp;$F$1,sheet03!$M$2:$M$1191&amp;sheet03!$AF$2:$AF$1191&amp;sheet03!$O$2:$O$1191,0),31)</f>
        <v>0</v>
      </c>
      <c r="Q34" s="58">
        <f ca="1">IF(O34="","",INDIRECT("sheet03!af"&amp;SMALL(sheet03!BT:BT,ROW(V2))))</f>
        <v>2</v>
      </c>
      <c r="R34" s="59" t="str">
        <f t="array" aca="1" ref="R34" ca="1">INDEX(sheet03!$A$2:$BB$1191,MATCH(P$27&amp;Q34&amp;$F$1,sheet03!$M$2:$M$1191&amp;sheet03!$AF$2:$AF$1191&amp;sheet03!$O$2:$O$1191,0),28)</f>
        <v>美作滝尾</v>
      </c>
      <c r="S34" s="60">
        <f t="array" aca="1" ref="S34" ca="1">INDEX(sheet03!$A$2:$BC$1191,MATCH(P$27&amp;Q34&amp;$F$1,sheet03!$M$2:$M$1191&amp;sheet03!$AF$2:$AF$1191&amp;sheet03!$O$2:$O$1191,0),55)</f>
        <v>2</v>
      </c>
      <c r="T34" s="60">
        <f t="array" aca="1" ref="T34" ca="1">INDEX(sheet03!$A$2:$BB$1191,MATCH(P$27&amp;Q34&amp;$F$1,sheet03!$M$2:$M$1191&amp;sheet03!$AF$2:$AF$1191&amp;sheet03!$O$2:$O$1191,0),40)</f>
        <v>182</v>
      </c>
      <c r="U34" s="60" t="str">
        <f t="array" aca="1" ref="U34" ca="1">INDEX(sheet03!$A$2:$BD$1191,MATCH(P$27&amp;Q34&amp;$F$1,sheet03!$M$2:$M$1191&amp;sheet03!$AF$2:$AF$1191&amp;sheet03!$O$2:$O$1191,0),56)</f>
        <v>右</v>
      </c>
    </row>
    <row r="35" spans="1:22" ht="16.5" customHeight="1" x14ac:dyDescent="0.15">
      <c r="A35" s="122">
        <f ca="1">IF(ISERROR(SMALL(sheet03!BH:BH,ROW(V3))),"",INDIRECT("sheet03!bh"&amp;SMALL(sheet03!BH:BH,ROW(V3))))</f>
        <v>290</v>
      </c>
      <c r="B35" s="57" t="str">
        <f t="array" aca="1" ref="B35" ca="1">INDEX(sheet03!$A$2:$BB$1191,MATCH(B$27&amp;C35&amp;$F$1,sheet03!$M$2:$M$1191&amp;sheet03!$AF$2:$AF$1191&amp;sheet03!$O$2:$O$1191,0),31)</f>
        <v>c</v>
      </c>
      <c r="C35" s="58">
        <f ca="1">IF(A35="","",INDIRECT("sheet03!af"&amp;SMALL(sheet03!BR:BR,ROW(V3))))</f>
        <v>3</v>
      </c>
      <c r="D35" s="59" t="str">
        <f t="array" aca="1" ref="D35" ca="1">INDEX(sheet03!$A$2:$BB$1191,MATCH(B$27&amp;C35&amp;$F$1,sheet03!$M$2:$M$1191&amp;sheet03!$AF$2:$AF$1191&amp;sheet03!$O$2:$O$1191,0),28)</f>
        <v>浦安</v>
      </c>
      <c r="E35" s="60">
        <f t="array" aca="1" ref="E35" ca="1">INDEX(sheet03!$A$2:$BC$1191,MATCH(B$27&amp;C35&amp;$F$1,sheet03!$M$2:$M$1191&amp;sheet03!$AF$2:$AF$1191&amp;sheet03!$O$2:$O$1191,0),55)</f>
        <v>1</v>
      </c>
      <c r="F35" s="60">
        <f t="array" aca="1" ref="F35" ca="1">INDEX(sheet03!$A$2:$BB$1191,MATCH(B$27&amp;C35&amp;$F$1,sheet03!$M$2:$M$1191&amp;sheet03!$AF$2:$AF$1191&amp;sheet03!$O$2:$O$1191,0),40)</f>
        <v>156</v>
      </c>
      <c r="G35" s="60" t="str">
        <f t="array" aca="1" ref="G35" ca="1">INDEX(sheet03!$A$2:$BD$1191,MATCH(B$27&amp;C35&amp;$F$1,sheet03!$M$2:$M$1191&amp;sheet03!$AF$2:$AF$1191&amp;sheet03!$O$2:$O$1191,0),56)</f>
        <v>右</v>
      </c>
      <c r="H35" s="102">
        <f ca="1">IF(ISERROR(SMALL(sheet03!BS:BS,ROW(V3))),"",INDIRECT("sheet03!bs"&amp;SMALL(sheet03!BS:BS,ROW(V3))))</f>
        <v>278</v>
      </c>
      <c r="I35" s="57">
        <f t="array" aca="1" ref="I35" ca="1">INDEX(sheet03!$A$2:$BB$1191,MATCH(I$27&amp;J35&amp;$F$1,sheet03!$M$2:$M$1191&amp;sheet03!$AF$2:$AF$1191&amp;sheet03!$O$2:$O$1191,0),31)</f>
        <v>0</v>
      </c>
      <c r="J35" s="58">
        <f ca="1">IF(H35="","",INDIRECT("sheet03!af"&amp;SMALL(sheet03!BS:BS,ROW(V3))))</f>
        <v>3</v>
      </c>
      <c r="K35" s="59" t="str">
        <f t="array" aca="1" ref="K35" ca="1">INDEX(sheet03!$A$2:$BB$1191,MATCH(I$27&amp;J35&amp;$F$1,sheet03!$M$2:$M$1191&amp;sheet03!$AF$2:$AF$1191&amp;sheet03!$O$2:$O$1191,0),28)</f>
        <v>南河内</v>
      </c>
      <c r="L35" s="60">
        <f t="array" aca="1" ref="L35" ca="1">INDEX(sheet03!$A$2:$BC$1191,MATCH(I$27&amp;J35&amp;$F$1,sheet03!$M$2:$M$1191&amp;sheet03!$AF$2:$AF$1191&amp;sheet03!$O$2:$O$1191,0),55)</f>
        <v>2</v>
      </c>
      <c r="M35" s="60">
        <f t="array" aca="1" ref="M35" ca="1">INDEX(sheet03!$A$2:$BB$1191,MATCH(I$27&amp;J35&amp;$F$1,sheet03!$M$2:$M$1191&amp;sheet03!$AF$2:$AF$1191&amp;sheet03!$O$2:$O$1191,0),40)</f>
        <v>169</v>
      </c>
      <c r="N35" s="60" t="str">
        <f t="array" aca="1" ref="N35" ca="1">INDEX(sheet03!$A$2:$BD$1191,MATCH(I$27&amp;J35&amp;$F$1,sheet03!$M$2:$M$1191&amp;sheet03!$AF$2:$AF$1191&amp;sheet03!$O$2:$O$1191,0),56)</f>
        <v>右</v>
      </c>
      <c r="O35" s="102">
        <f ca="1">IF(ISERROR(SMALL(sheet03!BT:BT,ROW(V3))),"",INDIRECT("sheet03!bt"&amp;SMALL(sheet03!BT:BT,ROW(V3))))</f>
        <v>129</v>
      </c>
      <c r="P35" s="57">
        <f t="array" aca="1" ref="P35" ca="1">INDEX(sheet03!$A$2:$BB$1191,MATCH(P$27&amp;Q35&amp;$F$1,sheet03!$M$2:$M$1191&amp;sheet03!$AF$2:$AF$1191&amp;sheet03!$O$2:$O$1191,0),31)</f>
        <v>0</v>
      </c>
      <c r="Q35" s="58">
        <f ca="1">IF(O35="","",INDIRECT("sheet03!af"&amp;SMALL(sheet03!BT:BT,ROW(V3))))</f>
        <v>3</v>
      </c>
      <c r="R35" s="59" t="str">
        <f t="array" aca="1" ref="R35" ca="1">INDEX(sheet03!$A$2:$BB$1191,MATCH(P$27&amp;Q35&amp;$F$1,sheet03!$M$2:$M$1191&amp;sheet03!$AF$2:$AF$1191&amp;sheet03!$O$2:$O$1191,0),28)</f>
        <v>三浦</v>
      </c>
      <c r="S35" s="60">
        <f t="array" aca="1" ref="S35" ca="1">INDEX(sheet03!$A$2:$BC$1191,MATCH(P$27&amp;Q35&amp;$F$1,sheet03!$M$2:$M$1191&amp;sheet03!$AF$2:$AF$1191&amp;sheet03!$O$2:$O$1191,0),55)</f>
        <v>2</v>
      </c>
      <c r="T35" s="60">
        <f t="array" aca="1" ref="T35" ca="1">INDEX(sheet03!$A$2:$BB$1191,MATCH(P$27&amp;Q35&amp;$F$1,sheet03!$M$2:$M$1191&amp;sheet03!$AF$2:$AF$1191&amp;sheet03!$O$2:$O$1191,0),40)</f>
        <v>169</v>
      </c>
      <c r="U35" s="60" t="str">
        <f t="array" aca="1" ref="U35" ca="1">INDEX(sheet03!$A$2:$BD$1191,MATCH(P$27&amp;Q35&amp;$F$1,sheet03!$M$2:$M$1191&amp;sheet03!$AF$2:$AF$1191&amp;sheet03!$O$2:$O$1191,0),56)</f>
        <v>右</v>
      </c>
    </row>
    <row r="36" spans="1:22" ht="16.5" customHeight="1" x14ac:dyDescent="0.15">
      <c r="A36" s="122">
        <f ca="1">IF(ISERROR(SMALL(sheet03!BH:BH,ROW(V4))),"",INDIRECT("sheet03!bh"&amp;SMALL(sheet03!BH:BH,ROW(V4))))</f>
        <v>291</v>
      </c>
      <c r="B36" s="57">
        <f t="array" aca="1" ref="B36" ca="1">INDEX(sheet03!$A$2:$BB$1191,MATCH(B$27&amp;C36&amp;$F$1,sheet03!$M$2:$M$1191&amp;sheet03!$AF$2:$AF$1191&amp;sheet03!$O$2:$O$1191,0),31)</f>
        <v>0</v>
      </c>
      <c r="C36" s="58">
        <f ca="1">IF(A36="","",INDIRECT("sheet03!af"&amp;SMALL(sheet03!BR:BR,ROW(V4))))</f>
        <v>4</v>
      </c>
      <c r="D36" s="59" t="str">
        <f t="array" aca="1" ref="D36" ca="1">INDEX(sheet03!$A$2:$BB$1191,MATCH(B$27&amp;C36&amp;$F$1,sheet03!$M$2:$M$1191&amp;sheet03!$AF$2:$AF$1191&amp;sheet03!$O$2:$O$1191,0),28)</f>
        <v>八橋</v>
      </c>
      <c r="E36" s="60">
        <f t="array" aca="1" ref="E36" ca="1">INDEX(sheet03!$A$2:$BC$1191,MATCH(B$27&amp;C36&amp;$F$1,sheet03!$M$2:$M$1191&amp;sheet03!$AF$2:$AF$1191&amp;sheet03!$O$2:$O$1191,0),55)</f>
        <v>1</v>
      </c>
      <c r="F36" s="60">
        <f t="array" aca="1" ref="F36" ca="1">INDEX(sheet03!$A$2:$BB$1191,MATCH(B$27&amp;C36&amp;$F$1,sheet03!$M$2:$M$1191&amp;sheet03!$AF$2:$AF$1191&amp;sheet03!$O$2:$O$1191,0),40)</f>
        <v>155</v>
      </c>
      <c r="G36" s="60" t="str">
        <f t="array" aca="1" ref="G36" ca="1">INDEX(sheet03!$A$2:$BD$1191,MATCH(B$27&amp;C36&amp;$F$1,sheet03!$M$2:$M$1191&amp;sheet03!$AF$2:$AF$1191&amp;sheet03!$O$2:$O$1191,0),56)</f>
        <v>右</v>
      </c>
      <c r="H36" s="102">
        <f ca="1">IF(ISERROR(SMALL(sheet03!BS:BS,ROW(V4))),"",INDIRECT("sheet03!bs"&amp;SMALL(sheet03!BS:BS,ROW(V4))))</f>
        <v>279</v>
      </c>
      <c r="I36" s="57">
        <f t="array" aca="1" ref="I36" ca="1">INDEX(sheet03!$A$2:$BB$1191,MATCH(I$27&amp;J36&amp;$F$1,sheet03!$M$2:$M$1191&amp;sheet03!$AF$2:$AF$1191&amp;sheet03!$O$2:$O$1191,0),31)</f>
        <v>0</v>
      </c>
      <c r="J36" s="58">
        <f ca="1">IF(H36="","",INDIRECT("sheet03!af"&amp;SMALL(sheet03!BS:BS,ROW(V4))))</f>
        <v>4</v>
      </c>
      <c r="K36" s="59" t="str">
        <f t="array" aca="1" ref="K36" ca="1">INDEX(sheet03!$A$2:$BB$1191,MATCH(I$27&amp;J36&amp;$F$1,sheet03!$M$2:$M$1191&amp;sheet03!$AF$2:$AF$1191&amp;sheet03!$O$2:$O$1191,0),28)</f>
        <v>行波</v>
      </c>
      <c r="L36" s="60">
        <f t="array" aca="1" ref="L36" ca="1">INDEX(sheet03!$A$2:$BC$1191,MATCH(I$27&amp;J36&amp;$F$1,sheet03!$M$2:$M$1191&amp;sheet03!$AF$2:$AF$1191&amp;sheet03!$O$2:$O$1191,0),55)</f>
        <v>2</v>
      </c>
      <c r="M36" s="60">
        <f t="array" aca="1" ref="M36" ca="1">INDEX(sheet03!$A$2:$BB$1191,MATCH(I$27&amp;J36&amp;$F$1,sheet03!$M$2:$M$1191&amp;sheet03!$AF$2:$AF$1191&amp;sheet03!$O$2:$O$1191,0),40)</f>
        <v>165</v>
      </c>
      <c r="N36" s="60" t="str">
        <f t="array" aca="1" ref="N36" ca="1">INDEX(sheet03!$A$2:$BD$1191,MATCH(I$27&amp;J36&amp;$F$1,sheet03!$M$2:$M$1191&amp;sheet03!$AF$2:$AF$1191&amp;sheet03!$O$2:$O$1191,0),56)</f>
        <v>右</v>
      </c>
      <c r="O36" s="102">
        <f ca="1">IF(ISERROR(SMALL(sheet03!BT:BT,ROW(V4))),"",INDIRECT("sheet03!bt"&amp;SMALL(sheet03!BT:BT,ROW(V4))))</f>
        <v>130</v>
      </c>
      <c r="P36" s="57">
        <f t="array" aca="1" ref="P36" ca="1">INDEX(sheet03!$A$2:$BB$1191,MATCH(P$27&amp;Q36&amp;$F$1,sheet03!$M$2:$M$1191&amp;sheet03!$AF$2:$AF$1191&amp;sheet03!$O$2:$O$1191,0),31)</f>
        <v>0</v>
      </c>
      <c r="Q36" s="58">
        <f ca="1">IF(O36="","",INDIRECT("sheet03!af"&amp;SMALL(sheet03!BT:BT,ROW(V4))))</f>
        <v>4</v>
      </c>
      <c r="R36" s="59" t="str">
        <f t="array" aca="1" ref="R36" ca="1">INDEX(sheet03!$A$2:$BB$1191,MATCH(P$27&amp;Q36&amp;$F$1,sheet03!$M$2:$M$1191&amp;sheet03!$AF$2:$AF$1191&amp;sheet03!$O$2:$O$1191,0),28)</f>
        <v>美作加茂</v>
      </c>
      <c r="S36" s="60">
        <f t="array" aca="1" ref="S36" ca="1">INDEX(sheet03!$A$2:$BC$1191,MATCH(P$27&amp;Q36&amp;$F$1,sheet03!$M$2:$M$1191&amp;sheet03!$AF$2:$AF$1191&amp;sheet03!$O$2:$O$1191,0),55)</f>
        <v>2</v>
      </c>
      <c r="T36" s="60">
        <f t="array" aca="1" ref="T36" ca="1">INDEX(sheet03!$A$2:$BB$1191,MATCH(P$27&amp;Q36&amp;$F$1,sheet03!$M$2:$M$1191&amp;sheet03!$AF$2:$AF$1191&amp;sheet03!$O$2:$O$1191,0),40)</f>
        <v>170.4</v>
      </c>
      <c r="U36" s="60" t="str">
        <f t="array" aca="1" ref="U36" ca="1">INDEX(sheet03!$A$2:$BD$1191,MATCH(P$27&amp;Q36&amp;$F$1,sheet03!$M$2:$M$1191&amp;sheet03!$AF$2:$AF$1191&amp;sheet03!$O$2:$O$1191,0),56)</f>
        <v>右</v>
      </c>
    </row>
    <row r="37" spans="1:22" ht="16.5" customHeight="1" x14ac:dyDescent="0.15">
      <c r="A37" s="122">
        <f ca="1">IF(ISERROR(SMALL(sheet03!BH:BH,ROW(V5))),"",INDIRECT("sheet03!bh"&amp;SMALL(sheet03!BH:BH,ROW(V5))))</f>
        <v>292</v>
      </c>
      <c r="B37" s="57">
        <f t="array" aca="1" ref="B37" ca="1">INDEX(sheet03!$A$2:$BB$1191,MATCH(B$27&amp;C37&amp;$F$1,sheet03!$M$2:$M$1191&amp;sheet03!$AF$2:$AF$1191&amp;sheet03!$O$2:$O$1191,0),31)</f>
        <v>0</v>
      </c>
      <c r="C37" s="58">
        <f ca="1">IF(A37="","",INDIRECT("sheet03!af"&amp;SMALL(sheet03!BR:BR,ROW(V5))))</f>
        <v>5</v>
      </c>
      <c r="D37" s="59" t="str">
        <f t="array" aca="1" ref="D37" ca="1">INDEX(sheet03!$A$2:$BB$1191,MATCH(B$27&amp;C37&amp;$F$1,sheet03!$M$2:$M$1191&amp;sheet03!$AF$2:$AF$1191&amp;sheet03!$O$2:$O$1191,0),28)</f>
        <v>赤碕</v>
      </c>
      <c r="E37" s="60">
        <f t="array" aca="1" ref="E37" ca="1">INDEX(sheet03!$A$2:$BC$1191,MATCH(B$27&amp;C37&amp;$F$1,sheet03!$M$2:$M$1191&amp;sheet03!$AF$2:$AF$1191&amp;sheet03!$O$2:$O$1191,0),55)</f>
        <v>2</v>
      </c>
      <c r="F37" s="60">
        <f t="array" aca="1" ref="F37" ca="1">INDEX(sheet03!$A$2:$BB$1191,MATCH(B$27&amp;C37&amp;$F$1,sheet03!$M$2:$M$1191&amp;sheet03!$AF$2:$AF$1191&amp;sheet03!$O$2:$O$1191,0),40)</f>
        <v>160</v>
      </c>
      <c r="G37" s="60" t="str">
        <f t="array" aca="1" ref="G37" ca="1">INDEX(sheet03!$A$2:$BD$1191,MATCH(B$27&amp;C37&amp;$F$1,sheet03!$M$2:$M$1191&amp;sheet03!$AF$2:$AF$1191&amp;sheet03!$O$2:$O$1191,0),56)</f>
        <v>右</v>
      </c>
      <c r="H37" s="102">
        <f ca="1">IF(ISERROR(SMALL(sheet03!BS:BS,ROW(V5))),"",INDIRECT("sheet03!bs"&amp;SMALL(sheet03!BS:BS,ROW(V5))))</f>
        <v>280</v>
      </c>
      <c r="I37" s="57">
        <f t="array" aca="1" ref="I37" ca="1">INDEX(sheet03!$A$2:$BB$1191,MATCH(I$27&amp;J37&amp;$F$1,sheet03!$M$2:$M$1191&amp;sheet03!$AF$2:$AF$1191&amp;sheet03!$O$2:$O$1191,0),31)</f>
        <v>0</v>
      </c>
      <c r="J37" s="58">
        <f ca="1">IF(H37="","",INDIRECT("sheet03!af"&amp;SMALL(sheet03!BS:BS,ROW(V5))))</f>
        <v>5</v>
      </c>
      <c r="K37" s="59" t="str">
        <f t="array" aca="1" ref="K37" ca="1">INDEX(sheet03!$A$2:$BB$1191,MATCH(I$27&amp;J37&amp;$F$1,sheet03!$M$2:$M$1191&amp;sheet03!$AF$2:$AF$1191&amp;sheet03!$O$2:$O$1191,0),28)</f>
        <v>北河内</v>
      </c>
      <c r="L37" s="60">
        <f t="array" aca="1" ref="L37" ca="1">INDEX(sheet03!$A$2:$BC$1191,MATCH(I$27&amp;J37&amp;$F$1,sheet03!$M$2:$M$1191&amp;sheet03!$AF$2:$AF$1191&amp;sheet03!$O$2:$O$1191,0),55)</f>
        <v>2</v>
      </c>
      <c r="M37" s="60">
        <f t="array" aca="1" ref="M37" ca="1">INDEX(sheet03!$A$2:$BB$1191,MATCH(I$27&amp;J37&amp;$F$1,sheet03!$M$2:$M$1191&amp;sheet03!$AF$2:$AF$1191&amp;sheet03!$O$2:$O$1191,0),40)</f>
        <v>169</v>
      </c>
      <c r="N37" s="60" t="str">
        <f t="array" aca="1" ref="N37" ca="1">INDEX(sheet03!$A$2:$BD$1191,MATCH(I$27&amp;J37&amp;$F$1,sheet03!$M$2:$M$1191&amp;sheet03!$AF$2:$AF$1191&amp;sheet03!$O$2:$O$1191,0),56)</f>
        <v>右</v>
      </c>
      <c r="O37" s="102">
        <f ca="1">IF(ISERROR(SMALL(sheet03!BT:BT,ROW(V5))),"",INDIRECT("sheet03!bt"&amp;SMALL(sheet03!BT:BT,ROW(V5))))</f>
        <v>131</v>
      </c>
      <c r="P37" s="57">
        <f t="array" aca="1" ref="P37" ca="1">INDEX(sheet03!$A$2:$BB$1191,MATCH(P$27&amp;Q37&amp;$F$1,sheet03!$M$2:$M$1191&amp;sheet03!$AF$2:$AF$1191&amp;sheet03!$O$2:$O$1191,0),31)</f>
        <v>0</v>
      </c>
      <c r="Q37" s="58">
        <f ca="1">IF(O37="","",INDIRECT("sheet03!af"&amp;SMALL(sheet03!BT:BT,ROW(V5))))</f>
        <v>5</v>
      </c>
      <c r="R37" s="59" t="str">
        <f t="array" aca="1" ref="R37" ca="1">INDEX(sheet03!$A$2:$BB$1191,MATCH(P$27&amp;Q37&amp;$F$1,sheet03!$M$2:$M$1191&amp;sheet03!$AF$2:$AF$1191&amp;sheet03!$O$2:$O$1191,0),28)</f>
        <v>知和</v>
      </c>
      <c r="S37" s="60">
        <f t="array" aca="1" ref="S37" ca="1">INDEX(sheet03!$A$2:$BC$1191,MATCH(P$27&amp;Q37&amp;$F$1,sheet03!$M$2:$M$1191&amp;sheet03!$AF$2:$AF$1191&amp;sheet03!$O$2:$O$1191,0),55)</f>
        <v>2</v>
      </c>
      <c r="T37" s="60">
        <f t="array" aca="1" ref="T37" ca="1">INDEX(sheet03!$A$2:$BB$1191,MATCH(P$27&amp;Q37&amp;$F$1,sheet03!$M$2:$M$1191&amp;sheet03!$AF$2:$AF$1191&amp;sheet03!$O$2:$O$1191,0),40)</f>
        <v>170</v>
      </c>
      <c r="U37" s="60" t="str">
        <f t="array" aca="1" ref="U37" ca="1">INDEX(sheet03!$A$2:$BD$1191,MATCH(P$27&amp;Q37&amp;$F$1,sheet03!$M$2:$M$1191&amp;sheet03!$AF$2:$AF$1191&amp;sheet03!$O$2:$O$1191,0),56)</f>
        <v>右</v>
      </c>
    </row>
    <row r="38" spans="1:22" ht="16.5" customHeight="1" x14ac:dyDescent="0.15">
      <c r="A38" s="122">
        <f ca="1">IF(ISERROR(SMALL(sheet03!BH:BH,ROW(V6))),"",INDIRECT("sheet03!bh"&amp;SMALL(sheet03!BH:BH,ROW(V6))))</f>
        <v>293</v>
      </c>
      <c r="B38" s="57">
        <f t="array" aca="1" ref="B38" ca="1">INDEX(sheet03!$A$2:$BB$1191,MATCH(B$27&amp;C38&amp;$F$1,sheet03!$M$2:$M$1191&amp;sheet03!$AF$2:$AF$1191&amp;sheet03!$O$2:$O$1191,0),31)</f>
        <v>0</v>
      </c>
      <c r="C38" s="58">
        <f ca="1">IF(A38="","",INDIRECT("sheet03!af"&amp;SMALL(sheet03!BR:BR,ROW(V6))))</f>
        <v>6</v>
      </c>
      <c r="D38" s="59" t="str">
        <f t="array" aca="1" ref="D38" ca="1">INDEX(sheet03!$A$2:$BB$1191,MATCH(B$27&amp;C38&amp;$F$1,sheet03!$M$2:$M$1191&amp;sheet03!$AF$2:$AF$1191&amp;sheet03!$O$2:$O$1191,0),28)</f>
        <v>中山口</v>
      </c>
      <c r="E38" s="60">
        <f t="array" aca="1" ref="E38" ca="1">INDEX(sheet03!$A$2:$BC$1191,MATCH(B$27&amp;C38&amp;$F$1,sheet03!$M$2:$M$1191&amp;sheet03!$AF$2:$AF$1191&amp;sheet03!$O$2:$O$1191,0),55)</f>
        <v>1</v>
      </c>
      <c r="F38" s="60">
        <f t="array" aca="1" ref="F38" ca="1">INDEX(sheet03!$A$2:$BB$1191,MATCH(B$27&amp;C38&amp;$F$1,sheet03!$M$2:$M$1191&amp;sheet03!$AF$2:$AF$1191&amp;sheet03!$O$2:$O$1191,0),40)</f>
        <v>150</v>
      </c>
      <c r="G38" s="60" t="str">
        <f t="array" aca="1" ref="G38" ca="1">INDEX(sheet03!$A$2:$BD$1191,MATCH(B$27&amp;C38&amp;$F$1,sheet03!$M$2:$M$1191&amp;sheet03!$AF$2:$AF$1191&amp;sheet03!$O$2:$O$1191,0),56)</f>
        <v>右</v>
      </c>
      <c r="H38" s="102">
        <f ca="1">IF(ISERROR(SMALL(sheet03!BS:BS,ROW(V6))),"",INDIRECT("sheet03!bs"&amp;SMALL(sheet03!BS:BS,ROW(V6))))</f>
        <v>281</v>
      </c>
      <c r="I38" s="57">
        <f t="array" aca="1" ref="I38" ca="1">INDEX(sheet03!$A$2:$BB$1191,MATCH(I$27&amp;J38&amp;$F$1,sheet03!$M$2:$M$1191&amp;sheet03!$AF$2:$AF$1191&amp;sheet03!$O$2:$O$1191,0),31)</f>
        <v>0</v>
      </c>
      <c r="J38" s="58">
        <f ca="1">IF(H38="","",INDIRECT("sheet03!af"&amp;SMALL(sheet03!BS:BS,ROW(V6))))</f>
        <v>6</v>
      </c>
      <c r="K38" s="59" t="str">
        <f t="array" aca="1" ref="K38" ca="1">INDEX(sheet03!$A$2:$BB$1191,MATCH(I$27&amp;J38&amp;$F$1,sheet03!$M$2:$M$1191&amp;sheet03!$AF$2:$AF$1191&amp;sheet03!$O$2:$O$1191,0),28)</f>
        <v>椋野</v>
      </c>
      <c r="L38" s="60">
        <f t="array" aca="1" ref="L38" ca="1">INDEX(sheet03!$A$2:$BC$1191,MATCH(I$27&amp;J38&amp;$F$1,sheet03!$M$2:$M$1191&amp;sheet03!$AF$2:$AF$1191&amp;sheet03!$O$2:$O$1191,0),55)</f>
        <v>1</v>
      </c>
      <c r="M38" s="60">
        <f t="array" aca="1" ref="M38" ca="1">INDEX(sheet03!$A$2:$BB$1191,MATCH(I$27&amp;J38&amp;$F$1,sheet03!$M$2:$M$1191&amp;sheet03!$AF$2:$AF$1191&amp;sheet03!$O$2:$O$1191,0),40)</f>
        <v>168.9</v>
      </c>
      <c r="N38" s="60" t="str">
        <f t="array" aca="1" ref="N38" ca="1">INDEX(sheet03!$A$2:$BD$1191,MATCH(I$27&amp;J38&amp;$F$1,sheet03!$M$2:$M$1191&amp;sheet03!$AF$2:$AF$1191&amp;sheet03!$O$2:$O$1191,0),56)</f>
        <v>右</v>
      </c>
      <c r="O38" s="102">
        <f ca="1">IF(ISERROR(SMALL(sheet03!BT:BT,ROW(V6))),"",INDIRECT("sheet03!bt"&amp;SMALL(sheet03!BT:BT,ROW(V6))))</f>
        <v>132</v>
      </c>
      <c r="P38" s="57">
        <f t="array" aca="1" ref="P38" ca="1">INDEX(sheet03!$A$2:$BB$1191,MATCH(P$27&amp;Q38&amp;$F$1,sheet03!$M$2:$M$1191&amp;sheet03!$AF$2:$AF$1191&amp;sheet03!$O$2:$O$1191,0),31)</f>
        <v>0</v>
      </c>
      <c r="Q38" s="58">
        <f ca="1">IF(O38="","",INDIRECT("sheet03!af"&amp;SMALL(sheet03!BT:BT,ROW(V6))))</f>
        <v>6</v>
      </c>
      <c r="R38" s="59" t="str">
        <f t="array" aca="1" ref="R38" ca="1">INDEX(sheet03!$A$2:$BB$1191,MATCH(P$27&amp;Q38&amp;$F$1,sheet03!$M$2:$M$1191&amp;sheet03!$AF$2:$AF$1191&amp;sheet03!$O$2:$O$1191,0),28)</f>
        <v>美作河井</v>
      </c>
      <c r="S38" s="60">
        <f t="array" aca="1" ref="S38" ca="1">INDEX(sheet03!$A$2:$BC$1191,MATCH(P$27&amp;Q38&amp;$F$1,sheet03!$M$2:$M$1191&amp;sheet03!$AF$2:$AF$1191&amp;sheet03!$O$2:$O$1191,0),55)</f>
        <v>2</v>
      </c>
      <c r="T38" s="60">
        <f t="array" aca="1" ref="T38" ca="1">INDEX(sheet03!$A$2:$BB$1191,MATCH(P$27&amp;Q38&amp;$F$1,sheet03!$M$2:$M$1191&amp;sheet03!$AF$2:$AF$1191&amp;sheet03!$O$2:$O$1191,0),40)</f>
        <v>166</v>
      </c>
      <c r="U38" s="60" t="str">
        <f t="array" aca="1" ref="U38" ca="1">INDEX(sheet03!$A$2:$BD$1191,MATCH(P$27&amp;Q38&amp;$F$1,sheet03!$M$2:$M$1191&amp;sheet03!$AF$2:$AF$1191&amp;sheet03!$O$2:$O$1191,0),56)</f>
        <v>右</v>
      </c>
    </row>
    <row r="39" spans="1:22" ht="16.5" customHeight="1" x14ac:dyDescent="0.15">
      <c r="A39" s="122">
        <f ca="1">IF(ISERROR(SMALL(sheet03!BH:BH,ROW(V7))),"",INDIRECT("sheet03!bh"&amp;SMALL(sheet03!BH:BH,ROW(V7))))</f>
        <v>294</v>
      </c>
      <c r="B39" s="57">
        <f t="array" aca="1" ref="B39" ca="1">INDEX(sheet03!$A$2:$BB$1191,MATCH(B$27&amp;C39&amp;$F$1,sheet03!$M$2:$M$1191&amp;sheet03!$AF$2:$AF$1191&amp;sheet03!$O$2:$O$1191,0),31)</f>
        <v>0</v>
      </c>
      <c r="C39" s="58">
        <f ca="1">IF(A39="","",INDIRECT("sheet03!af"&amp;SMALL(sheet03!BR:BR,ROW(V7))))</f>
        <v>7</v>
      </c>
      <c r="D39" s="59" t="str">
        <f t="array" aca="1" ref="D39" ca="1">INDEX(sheet03!$A$2:$BB$1191,MATCH(B$27&amp;C39&amp;$F$1,sheet03!$M$2:$M$1191&amp;sheet03!$AF$2:$AF$1191&amp;sheet03!$O$2:$O$1191,0),28)</f>
        <v>下市</v>
      </c>
      <c r="E39" s="60">
        <f t="array" aca="1" ref="E39" ca="1">INDEX(sheet03!$A$2:$BC$1191,MATCH(B$27&amp;C39&amp;$F$1,sheet03!$M$2:$M$1191&amp;sheet03!$AF$2:$AF$1191&amp;sheet03!$O$2:$O$1191,0),55)</f>
        <v>1</v>
      </c>
      <c r="F39" s="60">
        <f t="array" aca="1" ref="F39" ca="1">INDEX(sheet03!$A$2:$BB$1191,MATCH(B$27&amp;C39&amp;$F$1,sheet03!$M$2:$M$1191&amp;sheet03!$AF$2:$AF$1191&amp;sheet03!$O$2:$O$1191,0),40)</f>
        <v>163.4</v>
      </c>
      <c r="G39" s="60" t="str">
        <f t="array" aca="1" ref="G39" ca="1">INDEX(sheet03!$A$2:$BD$1191,MATCH(B$27&amp;C39&amp;$F$1,sheet03!$M$2:$M$1191&amp;sheet03!$AF$2:$AF$1191&amp;sheet03!$O$2:$O$1191,0),56)</f>
        <v>右</v>
      </c>
      <c r="H39" s="102">
        <f ca="1">IF(ISERROR(SMALL(sheet03!BS:BS,ROW(V7))),"",INDIRECT("sheet03!bs"&amp;SMALL(sheet03!BS:BS,ROW(V7))))</f>
        <v>282</v>
      </c>
      <c r="I39" s="57">
        <f t="array" aca="1" ref="I39" ca="1">INDEX(sheet03!$A$2:$BB$1191,MATCH(I$27&amp;J39&amp;$F$1,sheet03!$M$2:$M$1191&amp;sheet03!$AF$2:$AF$1191&amp;sheet03!$O$2:$O$1191,0),31)</f>
        <v>0</v>
      </c>
      <c r="J39" s="58">
        <f ca="1">IF(H39="","",INDIRECT("sheet03!af"&amp;SMALL(sheet03!BS:BS,ROW(V7))))</f>
        <v>7</v>
      </c>
      <c r="K39" s="59" t="str">
        <f t="array" aca="1" ref="K39" ca="1">INDEX(sheet03!$A$2:$BB$1191,MATCH(I$27&amp;J39&amp;$F$1,sheet03!$M$2:$M$1191&amp;sheet03!$AF$2:$AF$1191&amp;sheet03!$O$2:$O$1191,0),28)</f>
        <v>清流みはらし</v>
      </c>
      <c r="L39" s="60">
        <f t="array" aca="1" ref="L39" ca="1">INDEX(sheet03!$A$2:$BC$1191,MATCH(I$27&amp;J39&amp;$F$1,sheet03!$M$2:$M$1191&amp;sheet03!$AF$2:$AF$1191&amp;sheet03!$O$2:$O$1191,0),55)</f>
        <v>1</v>
      </c>
      <c r="M39" s="60">
        <f t="array" aca="1" ref="M39" ca="1">INDEX(sheet03!$A$2:$BB$1191,MATCH(I$27&amp;J39&amp;$F$1,sheet03!$M$2:$M$1191&amp;sheet03!$AF$2:$AF$1191&amp;sheet03!$O$2:$O$1191,0),40)</f>
        <v>165</v>
      </c>
      <c r="N39" s="60" t="str">
        <f t="array" aca="1" ref="N39" ca="1">INDEX(sheet03!$A$2:$BD$1191,MATCH(I$27&amp;J39&amp;$F$1,sheet03!$M$2:$M$1191&amp;sheet03!$AF$2:$AF$1191&amp;sheet03!$O$2:$O$1191,0),56)</f>
        <v>右</v>
      </c>
      <c r="O39" s="102">
        <f ca="1">IF(ISERROR(SMALL(sheet03!BT:BT,ROW(V7))),"",INDIRECT("sheet03!bt"&amp;SMALL(sheet03!BT:BT,ROW(V7))))</f>
        <v>133</v>
      </c>
      <c r="P39" s="57">
        <f t="array" aca="1" ref="P39" ca="1">INDEX(sheet03!$A$2:$BB$1191,MATCH(P$27&amp;Q39&amp;$F$1,sheet03!$M$2:$M$1191&amp;sheet03!$AF$2:$AF$1191&amp;sheet03!$O$2:$O$1191,0),31)</f>
        <v>0</v>
      </c>
      <c r="Q39" s="58">
        <f ca="1">IF(O39="","",INDIRECT("sheet03!af"&amp;SMALL(sheet03!BT:BT,ROW(V7))))</f>
        <v>7</v>
      </c>
      <c r="R39" s="59" t="str">
        <f t="array" aca="1" ref="R39" ca="1">INDEX(sheet03!$A$2:$BB$1191,MATCH(P$27&amp;Q39&amp;$F$1,sheet03!$M$2:$M$1191&amp;sheet03!$AF$2:$AF$1191&amp;sheet03!$O$2:$O$1191,0),28)</f>
        <v>那岐</v>
      </c>
      <c r="S39" s="60">
        <f t="array" aca="1" ref="S39" ca="1">INDEX(sheet03!$A$2:$BC$1191,MATCH(P$27&amp;Q39&amp;$F$1,sheet03!$M$2:$M$1191&amp;sheet03!$AF$2:$AF$1191&amp;sheet03!$O$2:$O$1191,0),55)</f>
        <v>1</v>
      </c>
      <c r="T39" s="60">
        <f t="array" aca="1" ref="T39" ca="1">INDEX(sheet03!$A$2:$BB$1191,MATCH(P$27&amp;Q39&amp;$F$1,sheet03!$M$2:$M$1191&amp;sheet03!$AF$2:$AF$1191&amp;sheet03!$O$2:$O$1191,0),40)</f>
        <v>168</v>
      </c>
      <c r="U39" s="60" t="str">
        <f t="array" aca="1" ref="U39" ca="1">INDEX(sheet03!$A$2:$BD$1191,MATCH(P$27&amp;Q39&amp;$F$1,sheet03!$M$2:$M$1191&amp;sheet03!$AF$2:$AF$1191&amp;sheet03!$O$2:$O$1191,0),56)</f>
        <v>右</v>
      </c>
    </row>
    <row r="40" spans="1:22" ht="16.5" customHeight="1" x14ac:dyDescent="0.15">
      <c r="A40" s="122">
        <f ca="1">IF(ISERROR(SMALL(sheet03!BH:BH,ROW(V8))),"",INDIRECT("sheet03!bh"&amp;SMALL(sheet03!BH:BH,ROW(V8))))</f>
        <v>295</v>
      </c>
      <c r="B40" s="57">
        <f t="array" aca="1" ref="B40" ca="1">INDEX(sheet03!$A$2:$BB$1191,MATCH(B$27&amp;C40&amp;$F$1,sheet03!$M$2:$M$1191&amp;sheet03!$AF$2:$AF$1191&amp;sheet03!$O$2:$O$1191,0),31)</f>
        <v>0</v>
      </c>
      <c r="C40" s="58">
        <f ca="1">IF(A40="","",INDIRECT("sheet03!af"&amp;SMALL(sheet03!BR:BR,ROW(V8))))</f>
        <v>8</v>
      </c>
      <c r="D40" s="59" t="str">
        <f t="array" aca="1" ref="D40" ca="1">INDEX(sheet03!$A$2:$BB$1191,MATCH(B$27&amp;C40&amp;$F$1,sheet03!$M$2:$M$1191&amp;sheet03!$AF$2:$AF$1191&amp;sheet03!$O$2:$O$1191,0),28)</f>
        <v>御来屋</v>
      </c>
      <c r="E40" s="60">
        <f t="array" aca="1" ref="E40" ca="1">INDEX(sheet03!$A$2:$BC$1191,MATCH(B$27&amp;C40&amp;$F$1,sheet03!$M$2:$M$1191&amp;sheet03!$AF$2:$AF$1191&amp;sheet03!$O$2:$O$1191,0),55)</f>
        <v>1</v>
      </c>
      <c r="F40" s="60">
        <f t="array" aca="1" ref="F40" ca="1">INDEX(sheet03!$A$2:$BB$1191,MATCH(B$27&amp;C40&amp;$F$1,sheet03!$M$2:$M$1191&amp;sheet03!$AF$2:$AF$1191&amp;sheet03!$O$2:$O$1191,0),40)</f>
        <v>167</v>
      </c>
      <c r="G40" s="60" t="str">
        <f t="array" aca="1" ref="G40" ca="1">INDEX(sheet03!$A$2:$BD$1191,MATCH(B$27&amp;C40&amp;$F$1,sheet03!$M$2:$M$1191&amp;sheet03!$AF$2:$AF$1191&amp;sheet03!$O$2:$O$1191,0),56)</f>
        <v>右</v>
      </c>
      <c r="H40" s="102">
        <f ca="1">IF(ISERROR(SMALL(sheet03!BS:BS,ROW(V8))),"",INDIRECT("sheet03!bs"&amp;SMALL(sheet03!BS:BS,ROW(V8))))</f>
        <v>283</v>
      </c>
      <c r="I40" s="57">
        <f t="array" aca="1" ref="I40" ca="1">INDEX(sheet03!$A$2:$BB$1191,MATCH(I$27&amp;J40&amp;$F$1,sheet03!$M$2:$M$1191&amp;sheet03!$AF$2:$AF$1191&amp;sheet03!$O$2:$O$1191,0),31)</f>
        <v>0</v>
      </c>
      <c r="J40" s="58">
        <f ca="1">IF(H40="","",INDIRECT("sheet03!af"&amp;SMALL(sheet03!BS:BS,ROW(V8))))</f>
        <v>8</v>
      </c>
      <c r="K40" s="59" t="str">
        <f t="array" aca="1" ref="K40" ca="1">INDEX(sheet03!$A$2:$BB$1191,MATCH(I$27&amp;J40&amp;$F$1,sheet03!$M$2:$M$1191&amp;sheet03!$AF$2:$AF$1191&amp;sheet03!$O$2:$O$1191,0),28)</f>
        <v>根笠</v>
      </c>
      <c r="L40" s="60">
        <f t="array" aca="1" ref="L40" ca="1">INDEX(sheet03!$A$2:$BC$1191,MATCH(I$27&amp;J40&amp;$F$1,sheet03!$M$2:$M$1191&amp;sheet03!$AF$2:$AF$1191&amp;sheet03!$O$2:$O$1191,0),55)</f>
        <v>1</v>
      </c>
      <c r="M40" s="60">
        <f t="array" aca="1" ref="M40" ca="1">INDEX(sheet03!$A$2:$BB$1191,MATCH(I$27&amp;J40&amp;$F$1,sheet03!$M$2:$M$1191&amp;sheet03!$AF$2:$AF$1191&amp;sheet03!$O$2:$O$1191,0),40)</f>
        <v>164</v>
      </c>
      <c r="N40" s="60" t="str">
        <f t="array" aca="1" ref="N40" ca="1">INDEX(sheet03!$A$2:$BD$1191,MATCH(I$27&amp;J40&amp;$F$1,sheet03!$M$2:$M$1191&amp;sheet03!$AF$2:$AF$1191&amp;sheet03!$O$2:$O$1191,0),56)</f>
        <v>右</v>
      </c>
      <c r="O40" s="102">
        <f ca="1">IF(ISERROR(SMALL(sheet03!BT:BT,ROW(V8))),"",INDIRECT("sheet03!bt"&amp;SMALL(sheet03!BT:BT,ROW(V8))))</f>
        <v>134</v>
      </c>
      <c r="P40" s="57">
        <f t="array" aca="1" ref="P40" ca="1">INDEX(sheet03!$A$2:$BB$1191,MATCH(P$27&amp;Q40&amp;$F$1,sheet03!$M$2:$M$1191&amp;sheet03!$AF$2:$AF$1191&amp;sheet03!$O$2:$O$1191,0),31)</f>
        <v>0</v>
      </c>
      <c r="Q40" s="58">
        <f ca="1">IF(O40="","",INDIRECT("sheet03!af"&amp;SMALL(sheet03!BT:BT,ROW(V8))))</f>
        <v>8</v>
      </c>
      <c r="R40" s="59" t="str">
        <f t="array" aca="1" ref="R40" ca="1">INDEX(sheet03!$A$2:$BB$1191,MATCH(P$27&amp;Q40&amp;$F$1,sheet03!$M$2:$M$1191&amp;sheet03!$AF$2:$AF$1191&amp;sheet03!$O$2:$O$1191,0),28)</f>
        <v>土師</v>
      </c>
      <c r="S40" s="60">
        <f t="array" aca="1" ref="S40" ca="1">INDEX(sheet03!$A$2:$BC$1191,MATCH(P$27&amp;Q40&amp;$F$1,sheet03!$M$2:$M$1191&amp;sheet03!$AF$2:$AF$1191&amp;sheet03!$O$2:$O$1191,0),55)</f>
        <v>1</v>
      </c>
      <c r="T40" s="60">
        <f t="array" aca="1" ref="T40" ca="1">INDEX(sheet03!$A$2:$BB$1191,MATCH(P$27&amp;Q40&amp;$F$1,sheet03!$M$2:$M$1191&amp;sheet03!$AF$2:$AF$1191&amp;sheet03!$O$2:$O$1191,0),40)</f>
        <v>170</v>
      </c>
      <c r="U40" s="60" t="str">
        <f t="array" aca="1" ref="U40" ca="1">INDEX(sheet03!$A$2:$BD$1191,MATCH(P$27&amp;Q40&amp;$F$1,sheet03!$M$2:$M$1191&amp;sheet03!$AF$2:$AF$1191&amp;sheet03!$O$2:$O$1191,0),56)</f>
        <v>右</v>
      </c>
    </row>
    <row r="41" spans="1:22" ht="16.5" customHeight="1" x14ac:dyDescent="0.15">
      <c r="A41" s="122">
        <f ca="1">IF(ISERROR(SMALL(sheet03!BH:BH,ROW(V9))),"",INDIRECT("sheet03!bh"&amp;SMALL(sheet03!BH:BH,ROW(V9))))</f>
        <v>0</v>
      </c>
      <c r="B41" s="57">
        <f t="array" aca="1" ref="B41" ca="1">INDEX(sheet03!$A$2:$BB$1191,MATCH(B$27&amp;C41&amp;$F$1,sheet03!$M$2:$M$1191&amp;sheet03!$AF$2:$AF$1191&amp;sheet03!$O$2:$O$1191,0),31)</f>
        <v>0</v>
      </c>
      <c r="C41" s="58">
        <f ca="1">IF(A41="","",INDIRECT("sheet03!af"&amp;SMALL(sheet03!BR:BR,ROW(V9))))</f>
        <v>9</v>
      </c>
      <c r="D41" s="59" t="str">
        <f t="array" aca="1" ref="D41" ca="1">INDEX(sheet03!$A$2:$BB$1191,MATCH(B$27&amp;C41&amp;$F$1,sheet03!$M$2:$M$1191&amp;sheet03!$AF$2:$AF$1191&amp;sheet03!$O$2:$O$1191,0),28)</f>
        <v>名和</v>
      </c>
      <c r="E41" s="60">
        <f t="array" aca="1" ref="E41" ca="1">INDEX(sheet03!$A$2:$BC$1191,MATCH(B$27&amp;C41&amp;$F$1,sheet03!$M$2:$M$1191&amp;sheet03!$AF$2:$AF$1191&amp;sheet03!$O$2:$O$1191,0),55)</f>
        <v>2</v>
      </c>
      <c r="F41" s="60">
        <f t="array" aca="1" ref="F41" ca="1">INDEX(sheet03!$A$2:$BB$1191,MATCH(B$27&amp;C41&amp;$F$1,sheet03!$M$2:$M$1191&amp;sheet03!$AF$2:$AF$1191&amp;sheet03!$O$2:$O$1191,0),40)</f>
        <v>159</v>
      </c>
      <c r="G41" s="60" t="str">
        <f t="array" aca="1" ref="G41" ca="1">INDEX(sheet03!$A$2:$BD$1191,MATCH(B$27&amp;C41&amp;$F$1,sheet03!$M$2:$M$1191&amp;sheet03!$AF$2:$AF$1191&amp;sheet03!$O$2:$O$1191,0),56)</f>
        <v>右</v>
      </c>
      <c r="H41" s="102">
        <f ca="1">IF(ISERROR(SMALL(sheet03!BS:BS,ROW(V9))),"",INDIRECT("sheet03!bs"&amp;SMALL(sheet03!BS:BS,ROW(V9))))</f>
        <v>284</v>
      </c>
      <c r="I41" s="57">
        <f t="array" aca="1" ref="I41" ca="1">INDEX(sheet03!$A$2:$BB$1191,MATCH(I$27&amp;J41&amp;$F$1,sheet03!$M$2:$M$1191&amp;sheet03!$AF$2:$AF$1191&amp;sheet03!$O$2:$O$1191,0),31)</f>
        <v>0</v>
      </c>
      <c r="J41" s="58">
        <f ca="1">IF(H41="","",INDIRECT("sheet03!af"&amp;SMALL(sheet03!BS:BS,ROW(V9))))</f>
        <v>9</v>
      </c>
      <c r="K41" s="59" t="str">
        <f t="array" aca="1" ref="K41" ca="1">INDEX(sheet03!$A$2:$BB$1191,MATCH(I$27&amp;J41&amp;$F$1,sheet03!$M$2:$M$1191&amp;sheet03!$AF$2:$AF$1191&amp;sheet03!$O$2:$O$1191,0),28)</f>
        <v>河山</v>
      </c>
      <c r="L41" s="60">
        <f t="array" aca="1" ref="L41" ca="1">INDEX(sheet03!$A$2:$BC$1191,MATCH(I$27&amp;J41&amp;$F$1,sheet03!$M$2:$M$1191&amp;sheet03!$AF$2:$AF$1191&amp;sheet03!$O$2:$O$1191,0),55)</f>
        <v>1</v>
      </c>
      <c r="M41" s="60">
        <f t="array" aca="1" ref="M41" ca="1">INDEX(sheet03!$A$2:$BB$1191,MATCH(I$27&amp;J41&amp;$F$1,sheet03!$M$2:$M$1191&amp;sheet03!$AF$2:$AF$1191&amp;sheet03!$O$2:$O$1191,0),40)</f>
        <v>162.80000000000001</v>
      </c>
      <c r="N41" s="60" t="str">
        <f t="array" aca="1" ref="N41" ca="1">INDEX(sheet03!$A$2:$BD$1191,MATCH(I$27&amp;J41&amp;$F$1,sheet03!$M$2:$M$1191&amp;sheet03!$AF$2:$AF$1191&amp;sheet03!$O$2:$O$1191,0),56)</f>
        <v>右</v>
      </c>
      <c r="O41" s="102">
        <f ca="1">IF(ISERROR(SMALL(sheet03!BT:BT,ROW(V9))),"",INDIRECT("sheet03!bt"&amp;SMALL(sheet03!BT:BT,ROW(V9))))</f>
        <v>135</v>
      </c>
      <c r="P41" s="57" t="str">
        <f t="array" aca="1" ref="P41" ca="1">INDEX(sheet03!$A$2:$BB$1191,MATCH(P$27&amp;Q41&amp;$F$1,sheet03!$M$2:$M$1191&amp;sheet03!$AF$2:$AF$1191&amp;sheet03!$O$2:$O$1191,0),31)</f>
        <v>c</v>
      </c>
      <c r="Q41" s="58">
        <f ca="1">IF(O41="","",INDIRECT("sheet03!af"&amp;SMALL(sheet03!BT:BT,ROW(V9))))</f>
        <v>9</v>
      </c>
      <c r="R41" s="59" t="str">
        <f t="array" aca="1" ref="R41" ca="1">INDEX(sheet03!$A$2:$BB$1191,MATCH(P$27&amp;Q41&amp;$F$1,sheet03!$M$2:$M$1191&amp;sheet03!$AF$2:$AF$1191&amp;sheet03!$O$2:$O$1191,0),28)</f>
        <v>智頭</v>
      </c>
      <c r="S41" s="60">
        <f t="array" aca="1" ref="S41" ca="1">INDEX(sheet03!$A$2:$BC$1191,MATCH(P$27&amp;Q41&amp;$F$1,sheet03!$M$2:$M$1191&amp;sheet03!$AF$2:$AF$1191&amp;sheet03!$O$2:$O$1191,0),55)</f>
        <v>1</v>
      </c>
      <c r="T41" s="60">
        <f t="array" aca="1" ref="T41" ca="1">INDEX(sheet03!$A$2:$BB$1191,MATCH(P$27&amp;Q41&amp;$F$1,sheet03!$M$2:$M$1191&amp;sheet03!$AF$2:$AF$1191&amp;sheet03!$O$2:$O$1191,0),40)</f>
        <v>158</v>
      </c>
      <c r="U41" s="60" t="str">
        <f t="array" aca="1" ref="U41" ca="1">INDEX(sheet03!$A$2:$BD$1191,MATCH(P$27&amp;Q41&amp;$F$1,sheet03!$M$2:$M$1191&amp;sheet03!$AF$2:$AF$1191&amp;sheet03!$O$2:$O$1191,0),56)</f>
        <v>右</v>
      </c>
    </row>
    <row r="42" spans="1:22" ht="16.5" customHeight="1" x14ac:dyDescent="0.15">
      <c r="A42" s="122" t="str">
        <f ca="1">IF(ISERROR(SMALL(sheet03!BH:BH,ROW(V10))),"",INDIRECT("sheet03!bh"&amp;SMALL(sheet03!BH:BH,ROW(V10))))</f>
        <v/>
      </c>
      <c r="B42" s="57" t="e">
        <f t="array" aca="1" ref="B42" ca="1">INDEX(sheet03!$A$2:$BB$1191,MATCH(B$27&amp;C42&amp;$F$1,sheet03!$M$2:$M$1191&amp;sheet03!$AF$2:$AF$1191&amp;sheet03!$O$2:$O$1191,0),31)</f>
        <v>#N/A</v>
      </c>
      <c r="C42" s="58" t="str">
        <f ca="1">IF(A42="","",INDIRECT("sheet03!af"&amp;SMALL(sheet03!BR:BR,ROW(V10))))</f>
        <v/>
      </c>
      <c r="D42" s="59" t="e">
        <f t="array" aca="1" ref="D42" ca="1">INDEX(sheet03!$A$2:$BB$1191,MATCH(B$27&amp;C42&amp;$F$1,sheet03!$M$2:$M$1191&amp;sheet03!$AF$2:$AF$1191&amp;sheet03!$O$2:$O$1191,0),28)</f>
        <v>#N/A</v>
      </c>
      <c r="E42" s="60" t="e">
        <f t="array" aca="1" ref="E42" ca="1">INDEX(sheet03!$A$2:$BC$1191,MATCH(B$27&amp;C42&amp;$F$1,sheet03!$M$2:$M$1191&amp;sheet03!$AF$2:$AF$1191&amp;sheet03!$O$2:$O$1191,0),55)</f>
        <v>#N/A</v>
      </c>
      <c r="F42" s="60" t="e">
        <f t="array" aca="1" ref="F42" ca="1">INDEX(sheet03!$A$2:$BB$1191,MATCH(B$27&amp;C42&amp;$F$1,sheet03!$M$2:$M$1191&amp;sheet03!$AF$2:$AF$1191&amp;sheet03!$O$2:$O$1191,0),40)</f>
        <v>#N/A</v>
      </c>
      <c r="G42" s="60" t="e">
        <f t="array" aca="1" ref="G42" ca="1">INDEX(sheet03!$A$2:$BD$1191,MATCH(B$27&amp;C42&amp;$F$1,sheet03!$M$2:$M$1191&amp;sheet03!$AF$2:$AF$1191&amp;sheet03!$O$2:$O$1191,0),56)</f>
        <v>#N/A</v>
      </c>
      <c r="H42" s="102">
        <f ca="1">IF(ISERROR(SMALL(sheet03!BS:BS,ROW(V10))),"",INDIRECT("sheet03!bs"&amp;SMALL(sheet03!BS:BS,ROW(V10))))</f>
        <v>0</v>
      </c>
      <c r="I42" s="57" t="e">
        <f t="array" aca="1" ref="I42" ca="1">INDEX(sheet03!$A$2:$BB$1191,MATCH(I$27&amp;J42&amp;$F$1,sheet03!$M$2:$M$1191&amp;sheet03!$AF$2:$AF$1191&amp;sheet03!$O$2:$O$1191,0),31)</f>
        <v>#N/A</v>
      </c>
      <c r="J42" s="58">
        <f ca="1">IF(H42="","",INDIRECT("sheet03!af"&amp;SMALL(sheet03!BS:BS,ROW(V10))))</f>
        <v>0</v>
      </c>
      <c r="K42" s="59" t="e">
        <f t="array" aca="1" ref="K42" ca="1">INDEX(sheet03!$A$2:$BB$1191,MATCH(I$27&amp;J42&amp;$F$1,sheet03!$M$2:$M$1191&amp;sheet03!$AF$2:$AF$1191&amp;sheet03!$O$2:$O$1191,0),28)</f>
        <v>#N/A</v>
      </c>
      <c r="L42" s="60" t="e">
        <f t="array" aca="1" ref="L42" ca="1">INDEX(sheet03!$A$2:$BC$1191,MATCH(I$27&amp;J42&amp;$F$1,sheet03!$M$2:$M$1191&amp;sheet03!$AF$2:$AF$1191&amp;sheet03!$O$2:$O$1191,0),55)</f>
        <v>#N/A</v>
      </c>
      <c r="M42" s="60" t="e">
        <f t="array" aca="1" ref="M42" ca="1">INDEX(sheet03!$A$2:$BB$1191,MATCH(I$27&amp;J42&amp;$F$1,sheet03!$M$2:$M$1191&amp;sheet03!$AF$2:$AF$1191&amp;sheet03!$O$2:$O$1191,0),40)</f>
        <v>#N/A</v>
      </c>
      <c r="N42" s="60" t="e">
        <f t="array" aca="1" ref="N42" ca="1">INDEX(sheet03!$A$2:$BD$1191,MATCH(I$27&amp;J42&amp;$F$1,sheet03!$M$2:$M$1191&amp;sheet03!$AF$2:$AF$1191&amp;sheet03!$O$2:$O$1191,0),56)</f>
        <v>#N/A</v>
      </c>
      <c r="O42" s="102">
        <f ca="1">IF(ISERROR(SMALL(sheet03!BT:BT,ROW(V10))),"",INDIRECT("sheet03!bt"&amp;SMALL(sheet03!BT:BT,ROW(V10))))</f>
        <v>136</v>
      </c>
      <c r="P42" s="57">
        <f t="array" aca="1" ref="P42" ca="1">INDEX(sheet03!$A$2:$BB$1191,MATCH(P$27&amp;Q42&amp;$F$1,sheet03!$M$2:$M$1191&amp;sheet03!$AF$2:$AF$1191&amp;sheet03!$O$2:$O$1191,0),31)</f>
        <v>0</v>
      </c>
      <c r="Q42" s="58">
        <f ca="1">IF(O42="","",INDIRECT("sheet03!af"&amp;SMALL(sheet03!BT:BT,ROW(V10))))</f>
        <v>10</v>
      </c>
      <c r="R42" s="59" t="str">
        <f t="array" aca="1" ref="R42" ca="1">INDEX(sheet03!$A$2:$BB$1191,MATCH(P$27&amp;Q42&amp;$F$1,sheet03!$M$2:$M$1191&amp;sheet03!$AF$2:$AF$1191&amp;sheet03!$O$2:$O$1191,0),28)</f>
        <v>因幡社</v>
      </c>
      <c r="S42" s="60">
        <f t="array" aca="1" ref="S42" ca="1">INDEX(sheet03!$A$2:$BC$1191,MATCH(P$27&amp;Q42&amp;$F$1,sheet03!$M$2:$M$1191&amp;sheet03!$AF$2:$AF$1191&amp;sheet03!$O$2:$O$1191,0),55)</f>
        <v>1</v>
      </c>
      <c r="T42" s="60">
        <f t="array" aca="1" ref="T42" ca="1">INDEX(sheet03!$A$2:$BB$1191,MATCH(P$27&amp;Q42&amp;$F$1,sheet03!$M$2:$M$1191&amp;sheet03!$AF$2:$AF$1191&amp;sheet03!$O$2:$O$1191,0),40)</f>
        <v>168.5</v>
      </c>
      <c r="U42" s="60" t="str">
        <f t="array" aca="1" ref="U42" ca="1">INDEX(sheet03!$A$2:$BD$1191,MATCH(P$27&amp;Q42&amp;$F$1,sheet03!$M$2:$M$1191&amp;sheet03!$AF$2:$AF$1191&amp;sheet03!$O$2:$O$1191,0),56)</f>
        <v>右</v>
      </c>
    </row>
    <row r="43" spans="1:22" ht="16.5" customHeight="1" x14ac:dyDescent="0.15">
      <c r="A43" s="122" t="str">
        <f ca="1">IF(ISERROR(SMALL(sheet03!BH:BH,ROW(V11))),"",INDIRECT("sheet03!bh"&amp;SMALL(sheet03!BH:BH,ROW(V11))))</f>
        <v/>
      </c>
      <c r="B43" s="57" t="e">
        <f t="array" aca="1" ref="B43" ca="1">INDEX(sheet03!$A$2:$BB$1191,MATCH(B$27&amp;C43&amp;$F$1,sheet03!$M$2:$M$1191&amp;sheet03!$AF$2:$AF$1191&amp;sheet03!$O$2:$O$1191,0),31)</f>
        <v>#N/A</v>
      </c>
      <c r="C43" s="58" t="str">
        <f ca="1">IF(A43="","",INDIRECT("sheet03!af"&amp;SMALL(sheet03!BR:BR,ROW(V11))))</f>
        <v/>
      </c>
      <c r="D43" s="59" t="e">
        <f t="array" aca="1" ref="D43" ca="1">INDEX(sheet03!$A$2:$BB$1191,MATCH(B$27&amp;C43&amp;$F$1,sheet03!$M$2:$M$1191&amp;sheet03!$AF$2:$AF$1191&amp;sheet03!$O$2:$O$1191,0),28)</f>
        <v>#N/A</v>
      </c>
      <c r="E43" s="60" t="e">
        <f t="array" aca="1" ref="E43" ca="1">INDEX(sheet03!$A$2:$BC$1191,MATCH(B$27&amp;C43&amp;$F$1,sheet03!$M$2:$M$1191&amp;sheet03!$AF$2:$AF$1191&amp;sheet03!$O$2:$O$1191,0),55)</f>
        <v>#N/A</v>
      </c>
      <c r="F43" s="60" t="e">
        <f t="array" aca="1" ref="F43" ca="1">INDEX(sheet03!$A$2:$BB$1191,MATCH(B$27&amp;C43&amp;$F$1,sheet03!$M$2:$M$1191&amp;sheet03!$AF$2:$AF$1191&amp;sheet03!$O$2:$O$1191,0),40)</f>
        <v>#N/A</v>
      </c>
      <c r="G43" s="60" t="e">
        <f t="array" aca="1" ref="G43" ca="1">INDEX(sheet03!$A$2:$BD$1191,MATCH(B$27&amp;C43&amp;$F$1,sheet03!$M$2:$M$1191&amp;sheet03!$AF$2:$AF$1191&amp;sheet03!$O$2:$O$1191,0),56)</f>
        <v>#N/A</v>
      </c>
      <c r="H43" s="102" t="str">
        <f ca="1">IF(ISERROR(SMALL(sheet03!BS:BS,ROW(V11))),"",INDIRECT("sheet03!bs"&amp;SMALL(sheet03!BS:BS,ROW(V11))))</f>
        <v/>
      </c>
      <c r="I43" s="57" t="e">
        <f t="array" aca="1" ref="I43" ca="1">INDEX(sheet03!$A$2:$BB$1191,MATCH(I$27&amp;J43&amp;$F$1,sheet03!$M$2:$M$1191&amp;sheet03!$AF$2:$AF$1191&amp;sheet03!$O$2:$O$1191,0),31)</f>
        <v>#N/A</v>
      </c>
      <c r="J43" s="58" t="str">
        <f ca="1">IF(H43="","",INDIRECT("sheet03!af"&amp;SMALL(sheet03!BS:BS,ROW(V11))))</f>
        <v/>
      </c>
      <c r="K43" s="59" t="e">
        <f t="array" aca="1" ref="K43" ca="1">INDEX(sheet03!$A$2:$BB$1191,MATCH(I$27&amp;J43&amp;$F$1,sheet03!$M$2:$M$1191&amp;sheet03!$AF$2:$AF$1191&amp;sheet03!$O$2:$O$1191,0),28)</f>
        <v>#N/A</v>
      </c>
      <c r="L43" s="60" t="e">
        <f t="array" aca="1" ref="L43" ca="1">INDEX(sheet03!$A$2:$BC$1191,MATCH(I$27&amp;J43&amp;$F$1,sheet03!$M$2:$M$1191&amp;sheet03!$AF$2:$AF$1191&amp;sheet03!$O$2:$O$1191,0),55)</f>
        <v>#N/A</v>
      </c>
      <c r="M43" s="60" t="e">
        <f t="array" aca="1" ref="M43" ca="1">INDEX(sheet03!$A$2:$BB$1191,MATCH(I$27&amp;J43&amp;$F$1,sheet03!$M$2:$M$1191&amp;sheet03!$AF$2:$AF$1191&amp;sheet03!$O$2:$O$1191,0),40)</f>
        <v>#N/A</v>
      </c>
      <c r="N43" s="60" t="e">
        <f t="array" aca="1" ref="N43" ca="1">INDEX(sheet03!$A$2:$BD$1191,MATCH(I$27&amp;J43&amp;$F$1,sheet03!$M$2:$M$1191&amp;sheet03!$AF$2:$AF$1191&amp;sheet03!$O$2:$O$1191,0),56)</f>
        <v>#N/A</v>
      </c>
      <c r="O43" s="102">
        <f ca="1">IF(ISERROR(SMALL(sheet03!BT:BT,ROW(V11))),"",INDIRECT("sheet03!bt"&amp;SMALL(sheet03!BT:BT,ROW(V11))))</f>
        <v>137</v>
      </c>
      <c r="P43" s="57">
        <f t="array" aca="1" ref="P43" ca="1">INDEX(sheet03!$A$2:$BB$1191,MATCH(P$27&amp;Q43&amp;$F$1,sheet03!$M$2:$M$1191&amp;sheet03!$AF$2:$AF$1191&amp;sheet03!$O$2:$O$1191,0),31)</f>
        <v>0</v>
      </c>
      <c r="Q43" s="58">
        <f ca="1">IF(O43="","",INDIRECT("sheet03!af"&amp;SMALL(sheet03!BT:BT,ROW(V11))))</f>
        <v>11</v>
      </c>
      <c r="R43" s="59" t="str">
        <f t="array" aca="1" ref="R43" ca="1">INDEX(sheet03!$A$2:$BB$1191,MATCH(P$27&amp;Q43&amp;$F$1,sheet03!$M$2:$M$1191&amp;sheet03!$AF$2:$AF$1191&amp;sheet03!$O$2:$O$1191,0),28)</f>
        <v>用瀬</v>
      </c>
      <c r="S43" s="60">
        <f t="array" aca="1" ref="S43" ca="1">INDEX(sheet03!$A$2:$BC$1191,MATCH(P$27&amp;Q43&amp;$F$1,sheet03!$M$2:$M$1191&amp;sheet03!$AF$2:$AF$1191&amp;sheet03!$O$2:$O$1191,0),55)</f>
        <v>1</v>
      </c>
      <c r="T43" s="60">
        <f t="array" aca="1" ref="T43" ca="1">INDEX(sheet03!$A$2:$BB$1191,MATCH(P$27&amp;Q43&amp;$F$1,sheet03!$M$2:$M$1191&amp;sheet03!$AF$2:$AF$1191&amp;sheet03!$O$2:$O$1191,0),40)</f>
        <v>164.5</v>
      </c>
      <c r="U43" s="60" t="str">
        <f t="array" aca="1" ref="U43" ca="1">INDEX(sheet03!$A$2:$BD$1191,MATCH(P$27&amp;Q43&amp;$F$1,sheet03!$M$2:$M$1191&amp;sheet03!$AF$2:$AF$1191&amp;sheet03!$O$2:$O$1191,0),56)</f>
        <v>右</v>
      </c>
    </row>
    <row r="44" spans="1:22" ht="16.5" customHeight="1" x14ac:dyDescent="0.15">
      <c r="A44" s="122" t="str">
        <f ca="1">IF(ISERROR(SMALL(sheet03!BH:BH,ROW(V12))),"",INDIRECT("sheet03!bh"&amp;SMALL(sheet03!BH:BH,ROW(V12))))</f>
        <v/>
      </c>
      <c r="B44" s="57" t="e">
        <f t="array" aca="1" ref="B44" ca="1">INDEX(sheet03!$A$2:$BB$1191,MATCH(B$27&amp;C44&amp;$F$1,sheet03!$M$2:$M$1191&amp;sheet03!$AF$2:$AF$1191&amp;sheet03!$O$2:$O$1191,0),31)</f>
        <v>#N/A</v>
      </c>
      <c r="C44" s="58" t="str">
        <f ca="1">IF(A44="","",INDIRECT("sheet03!af"&amp;SMALL(sheet03!BR:BR,ROW(V12))))</f>
        <v/>
      </c>
      <c r="D44" s="59" t="e">
        <f t="array" aca="1" ref="D44" ca="1">INDEX(sheet03!$A$2:$BB$1191,MATCH(B$27&amp;C44&amp;$F$1,sheet03!$M$2:$M$1191&amp;sheet03!$AF$2:$AF$1191&amp;sheet03!$O$2:$O$1191,0),28)</f>
        <v>#N/A</v>
      </c>
      <c r="E44" s="60" t="e">
        <f t="array" aca="1" ref="E44" ca="1">INDEX(sheet03!$A$2:$BC$1191,MATCH(B$27&amp;C44&amp;$F$1,sheet03!$M$2:$M$1191&amp;sheet03!$AF$2:$AF$1191&amp;sheet03!$O$2:$O$1191,0),55)</f>
        <v>#N/A</v>
      </c>
      <c r="F44" s="60" t="e">
        <f t="array" aca="1" ref="F44" ca="1">INDEX(sheet03!$A$2:$BB$1191,MATCH(B$27&amp;C44&amp;$F$1,sheet03!$M$2:$M$1191&amp;sheet03!$AF$2:$AF$1191&amp;sheet03!$O$2:$O$1191,0),40)</f>
        <v>#N/A</v>
      </c>
      <c r="G44" s="60" t="e">
        <f t="array" aca="1" ref="G44" ca="1">INDEX(sheet03!$A$2:$BD$1191,MATCH(B$27&amp;C44&amp;$F$1,sheet03!$M$2:$M$1191&amp;sheet03!$AF$2:$AF$1191&amp;sheet03!$O$2:$O$1191,0),56)</f>
        <v>#N/A</v>
      </c>
      <c r="H44" s="102" t="str">
        <f ca="1">IF(ISERROR(SMALL(sheet03!BS:BS,ROW(V12))),"",INDIRECT("sheet03!bs"&amp;SMALL(sheet03!BS:BS,ROW(V12))))</f>
        <v/>
      </c>
      <c r="I44" s="57" t="e">
        <f t="array" aca="1" ref="I44" ca="1">INDEX(sheet03!$A$2:$BB$1191,MATCH(I$27&amp;J44&amp;$F$1,sheet03!$M$2:$M$1191&amp;sheet03!$AF$2:$AF$1191&amp;sheet03!$O$2:$O$1191,0),31)</f>
        <v>#N/A</v>
      </c>
      <c r="J44" s="58" t="str">
        <f ca="1">IF(H44="","",INDIRECT("sheet03!af"&amp;SMALL(sheet03!BS:BS,ROW(V12))))</f>
        <v/>
      </c>
      <c r="K44" s="59" t="e">
        <f t="array" aca="1" ref="K44" ca="1">INDEX(sheet03!$A$2:$BB$1191,MATCH(I$27&amp;J44&amp;$F$1,sheet03!$M$2:$M$1191&amp;sheet03!$AF$2:$AF$1191&amp;sheet03!$O$2:$O$1191,0),28)</f>
        <v>#N/A</v>
      </c>
      <c r="L44" s="60" t="e">
        <f t="array" aca="1" ref="L44" ca="1">INDEX(sheet03!$A$2:$BC$1191,MATCH(I$27&amp;J44&amp;$F$1,sheet03!$M$2:$M$1191&amp;sheet03!$AF$2:$AF$1191&amp;sheet03!$O$2:$O$1191,0),55)</f>
        <v>#N/A</v>
      </c>
      <c r="M44" s="60" t="e">
        <f t="array" aca="1" ref="M44" ca="1">INDEX(sheet03!$A$2:$BB$1191,MATCH(I$27&amp;J44&amp;$F$1,sheet03!$M$2:$M$1191&amp;sheet03!$AF$2:$AF$1191&amp;sheet03!$O$2:$O$1191,0),40)</f>
        <v>#N/A</v>
      </c>
      <c r="N44" s="60" t="e">
        <f t="array" aca="1" ref="N44" ca="1">INDEX(sheet03!$A$2:$BD$1191,MATCH(I$27&amp;J44&amp;$F$1,sheet03!$M$2:$M$1191&amp;sheet03!$AF$2:$AF$1191&amp;sheet03!$O$2:$O$1191,0),56)</f>
        <v>#N/A</v>
      </c>
      <c r="O44" s="102">
        <f ca="1">IF(ISERROR(SMALL(sheet03!BT:BT,ROW(V12))),"",INDIRECT("sheet03!bt"&amp;SMALL(sheet03!BT:BT,ROW(V12))))</f>
        <v>138</v>
      </c>
      <c r="P44" s="57">
        <f t="array" aca="1" ref="P44" ca="1">INDEX(sheet03!$A$2:$BB$1191,MATCH(P$27&amp;Q44&amp;$F$1,sheet03!$M$2:$M$1191&amp;sheet03!$AF$2:$AF$1191&amp;sheet03!$O$2:$O$1191,0),31)</f>
        <v>0</v>
      </c>
      <c r="Q44" s="58">
        <f ca="1">IF(O44="","",INDIRECT("sheet03!af"&amp;SMALL(sheet03!BT:BT,ROW(V12))))</f>
        <v>12</v>
      </c>
      <c r="R44" s="59" t="str">
        <f t="array" aca="1" ref="R44" ca="1">INDEX(sheet03!$A$2:$BB$1191,MATCH(P$27&amp;Q44&amp;$F$1,sheet03!$M$2:$M$1191&amp;sheet03!$AF$2:$AF$1191&amp;sheet03!$O$2:$O$1191,0),28)</f>
        <v>鷹狩</v>
      </c>
      <c r="S44" s="60">
        <f t="array" aca="1" ref="S44" ca="1">INDEX(sheet03!$A$2:$BC$1191,MATCH(P$27&amp;Q44&amp;$F$1,sheet03!$M$2:$M$1191&amp;sheet03!$AF$2:$AF$1191&amp;sheet03!$O$2:$O$1191,0),55)</f>
        <v>1</v>
      </c>
      <c r="T44" s="60">
        <f t="array" aca="1" ref="T44" ca="1">INDEX(sheet03!$A$2:$BB$1191,MATCH(P$27&amp;Q44&amp;$F$1,sheet03!$M$2:$M$1191&amp;sheet03!$AF$2:$AF$1191&amp;sheet03!$O$2:$O$1191,0),40)</f>
        <v>160</v>
      </c>
      <c r="U44" s="60" t="str">
        <f t="array" aca="1" ref="U44" ca="1">INDEX(sheet03!$A$2:$BD$1191,MATCH(P$27&amp;Q44&amp;$F$1,sheet03!$M$2:$M$1191&amp;sheet03!$AF$2:$AF$1191&amp;sheet03!$O$2:$O$1191,0),56)</f>
        <v>右</v>
      </c>
    </row>
    <row r="45" spans="1:22" ht="16.5" customHeight="1" x14ac:dyDescent="0.15">
      <c r="A45" s="122" t="str">
        <f ca="1">IF(ISERROR(SMALL(sheet03!BH:BH,ROW(V13))),"",INDIRECT("sheet03!bh"&amp;SMALL(sheet03!BH:BH,ROW(V13))))</f>
        <v/>
      </c>
      <c r="B45" s="57" t="e">
        <f t="array" aca="1" ref="B45" ca="1">INDEX(sheet03!$A$2:$BB$1191,MATCH(B$27&amp;C45&amp;$F$1,sheet03!$M$2:$M$1191&amp;sheet03!$AF$2:$AF$1191&amp;sheet03!$O$2:$O$1191,0),31)</f>
        <v>#N/A</v>
      </c>
      <c r="C45" s="58" t="str">
        <f ca="1">IF(A45="","",INDIRECT("sheet03!af"&amp;SMALL(sheet03!BR:BR,ROW(V13))))</f>
        <v/>
      </c>
      <c r="D45" s="59" t="e">
        <f t="array" aca="1" ref="D45" ca="1">INDEX(sheet03!$A$2:$BB$1191,MATCH(B$27&amp;C45&amp;$F$1,sheet03!$M$2:$M$1191&amp;sheet03!$AF$2:$AF$1191&amp;sheet03!$O$2:$O$1191,0),28)</f>
        <v>#N/A</v>
      </c>
      <c r="E45" s="60" t="e">
        <f t="array" aca="1" ref="E45" ca="1">INDEX(sheet03!$A$2:$BC$1191,MATCH(B$27&amp;C45&amp;$F$1,sheet03!$M$2:$M$1191&amp;sheet03!$AF$2:$AF$1191&amp;sheet03!$O$2:$O$1191,0),55)</f>
        <v>#N/A</v>
      </c>
      <c r="F45" s="60" t="e">
        <f t="array" aca="1" ref="F45" ca="1">INDEX(sheet03!$A$2:$BB$1191,MATCH(B$27&amp;C45&amp;$F$1,sheet03!$M$2:$M$1191&amp;sheet03!$AF$2:$AF$1191&amp;sheet03!$O$2:$O$1191,0),40)</f>
        <v>#N/A</v>
      </c>
      <c r="G45" s="60" t="e">
        <f t="array" aca="1" ref="G45" ca="1">INDEX(sheet03!$A$2:$BD$1191,MATCH(B$27&amp;C45&amp;$F$1,sheet03!$M$2:$M$1191&amp;sheet03!$AF$2:$AF$1191&amp;sheet03!$O$2:$O$1191,0),56)</f>
        <v>#N/A</v>
      </c>
      <c r="H45" s="102" t="str">
        <f ca="1">IF(ISERROR(SMALL(sheet03!BS:BS,ROW(V13))),"",INDIRECT("sheet03!bs"&amp;SMALL(sheet03!BS:BS,ROW(V13))))</f>
        <v/>
      </c>
      <c r="I45" s="57" t="e">
        <f t="array" aca="1" ref="I45" ca="1">INDEX(sheet03!$A$2:$BB$1191,MATCH(I$27&amp;J45&amp;$F$1,sheet03!$M$2:$M$1191&amp;sheet03!$AF$2:$AF$1191&amp;sheet03!$O$2:$O$1191,0),31)</f>
        <v>#N/A</v>
      </c>
      <c r="J45" s="58" t="str">
        <f ca="1">IF(H45="","",INDIRECT("sheet03!af"&amp;SMALL(sheet03!BS:BS,ROW(V13))))</f>
        <v/>
      </c>
      <c r="K45" s="59" t="e">
        <f t="array" aca="1" ref="K45" ca="1">INDEX(sheet03!$A$2:$BB$1191,MATCH(I$27&amp;J45&amp;$F$1,sheet03!$M$2:$M$1191&amp;sheet03!$AF$2:$AF$1191&amp;sheet03!$O$2:$O$1191,0),28)</f>
        <v>#N/A</v>
      </c>
      <c r="L45" s="60" t="e">
        <f t="array" aca="1" ref="L45" ca="1">INDEX(sheet03!$A$2:$BC$1191,MATCH(I$27&amp;J45&amp;$F$1,sheet03!$M$2:$M$1191&amp;sheet03!$AF$2:$AF$1191&amp;sheet03!$O$2:$O$1191,0),55)</f>
        <v>#N/A</v>
      </c>
      <c r="M45" s="60" t="e">
        <f t="array" aca="1" ref="M45" ca="1">INDEX(sheet03!$A$2:$BB$1191,MATCH(I$27&amp;J45&amp;$F$1,sheet03!$M$2:$M$1191&amp;sheet03!$AF$2:$AF$1191&amp;sheet03!$O$2:$O$1191,0),40)</f>
        <v>#N/A</v>
      </c>
      <c r="N45" s="60" t="e">
        <f t="array" aca="1" ref="N45" ca="1">INDEX(sheet03!$A$2:$BD$1191,MATCH(I$27&amp;J45&amp;$F$1,sheet03!$M$2:$M$1191&amp;sheet03!$AF$2:$AF$1191&amp;sheet03!$O$2:$O$1191,0),56)</f>
        <v>#N/A</v>
      </c>
      <c r="O45" s="102">
        <f ca="1">IF(ISERROR(SMALL(sheet03!BT:BT,ROW(V13))),"",INDIRECT("sheet03!bt"&amp;SMALL(sheet03!BT:BT,ROW(V13))))</f>
        <v>141</v>
      </c>
      <c r="P45" s="57">
        <f t="array" aca="1" ref="P45" ca="1">INDEX(sheet03!$A$2:$BB$1191,MATCH(P$27&amp;Q45&amp;$F$1,sheet03!$M$2:$M$1191&amp;sheet03!$AF$2:$AF$1191&amp;sheet03!$O$2:$O$1191,0),31)</f>
        <v>0</v>
      </c>
      <c r="Q45" s="58">
        <f ca="1">IF(O45="","",INDIRECT("sheet03!af"&amp;SMALL(sheet03!BT:BT,ROW(V13))))</f>
        <v>13</v>
      </c>
      <c r="R45" s="59" t="str">
        <f t="array" aca="1" ref="R45" ca="1">INDEX(sheet03!$A$2:$BB$1191,MATCH(P$27&amp;Q45&amp;$F$1,sheet03!$M$2:$M$1191&amp;sheet03!$AF$2:$AF$1191&amp;sheet03!$O$2:$O$1191,0),28)</f>
        <v>郡家</v>
      </c>
      <c r="S45" s="60">
        <f t="array" aca="1" ref="S45" ca="1">INDEX(sheet03!$A$2:$BC$1191,MATCH(P$27&amp;Q45&amp;$F$1,sheet03!$M$2:$M$1191&amp;sheet03!$AF$2:$AF$1191&amp;sheet03!$O$2:$O$1191,0),55)</f>
        <v>2</v>
      </c>
      <c r="T45" s="60">
        <f t="array" aca="1" ref="T45" ca="1">INDEX(sheet03!$A$2:$BB$1191,MATCH(P$27&amp;Q45&amp;$F$1,sheet03!$M$2:$M$1191&amp;sheet03!$AF$2:$AF$1191&amp;sheet03!$O$2:$O$1191,0),40)</f>
        <v>160</v>
      </c>
      <c r="U45" s="60" t="str">
        <f t="array" aca="1" ref="U45" ca="1">INDEX(sheet03!$A$2:$BD$1191,MATCH(P$27&amp;Q45&amp;$F$1,sheet03!$M$2:$M$1191&amp;sheet03!$AF$2:$AF$1191&amp;sheet03!$O$2:$O$1191,0),56)</f>
        <v>右</v>
      </c>
    </row>
    <row r="46" spans="1:22" ht="16.5" customHeight="1" x14ac:dyDescent="0.15">
      <c r="A46" s="122" t="str">
        <f ca="1">IF(ISERROR(SMALL(sheet03!BH:BH,ROW(V14))),"",INDIRECT("sheet03!bh"&amp;SMALL(sheet03!BH:BH,ROW(V14))))</f>
        <v/>
      </c>
      <c r="B46" s="57" t="e">
        <f t="array" aca="1" ref="B46" ca="1">INDEX(sheet03!$A$2:$BB$1191,MATCH(B$27&amp;C46&amp;$F$1,sheet03!$M$2:$M$1191&amp;sheet03!$AF$2:$AF$1191&amp;sheet03!$O$2:$O$1191,0),31)</f>
        <v>#N/A</v>
      </c>
      <c r="C46" s="58" t="str">
        <f ca="1">IF(A46="","",INDIRECT("sheet03!af"&amp;SMALL(sheet03!BR:BR,ROW(V14))))</f>
        <v/>
      </c>
      <c r="D46" s="59" t="e">
        <f t="array" aca="1" ref="D46" ca="1">INDEX(sheet03!$A$2:$BB$1191,MATCH(B$27&amp;C46&amp;$F$1,sheet03!$M$2:$M$1191&amp;sheet03!$AF$2:$AF$1191&amp;sheet03!$O$2:$O$1191,0),28)</f>
        <v>#N/A</v>
      </c>
      <c r="E46" s="60" t="e">
        <f t="array" aca="1" ref="E46" ca="1">INDEX(sheet03!$A$2:$BC$1191,MATCH(B$27&amp;C46&amp;$F$1,sheet03!$M$2:$M$1191&amp;sheet03!$AF$2:$AF$1191&amp;sheet03!$O$2:$O$1191,0),55)</f>
        <v>#N/A</v>
      </c>
      <c r="F46" s="60" t="e">
        <f t="array" aca="1" ref="F46" ca="1">INDEX(sheet03!$A$2:$BB$1191,MATCH(B$27&amp;C46&amp;$F$1,sheet03!$M$2:$M$1191&amp;sheet03!$AF$2:$AF$1191&amp;sheet03!$O$2:$O$1191,0),40)</f>
        <v>#N/A</v>
      </c>
      <c r="G46" s="60" t="e">
        <f t="array" aca="1" ref="G46" ca="1">INDEX(sheet03!$A$2:$BD$1191,MATCH(B$27&amp;C46&amp;$F$1,sheet03!$M$2:$M$1191&amp;sheet03!$AF$2:$AF$1191&amp;sheet03!$O$2:$O$1191,0),56)</f>
        <v>#N/A</v>
      </c>
      <c r="H46" s="102" t="str">
        <f ca="1">IF(ISERROR(SMALL(sheet03!BS:BS,ROW(V14))),"",INDIRECT("sheet03!bs"&amp;SMALL(sheet03!BS:BS,ROW(V14))))</f>
        <v/>
      </c>
      <c r="I46" s="57" t="e">
        <f t="array" aca="1" ref="I46" ca="1">INDEX(sheet03!$A$2:$BB$1191,MATCH(I$27&amp;J46&amp;$F$1,sheet03!$M$2:$M$1191&amp;sheet03!$AF$2:$AF$1191&amp;sheet03!$O$2:$O$1191,0),31)</f>
        <v>#N/A</v>
      </c>
      <c r="J46" s="58" t="str">
        <f ca="1">IF(H46="","",INDIRECT("sheet03!af"&amp;SMALL(sheet03!BS:BS,ROW(V14))))</f>
        <v/>
      </c>
      <c r="K46" s="59" t="e">
        <f t="array" aca="1" ref="K46" ca="1">INDEX(sheet03!$A$2:$BB$1191,MATCH(I$27&amp;J46&amp;$F$1,sheet03!$M$2:$M$1191&amp;sheet03!$AF$2:$AF$1191&amp;sheet03!$O$2:$O$1191,0),28)</f>
        <v>#N/A</v>
      </c>
      <c r="L46" s="60" t="e">
        <f t="array" aca="1" ref="L46" ca="1">INDEX(sheet03!$A$2:$BC$1191,MATCH(I$27&amp;J46&amp;$F$1,sheet03!$M$2:$M$1191&amp;sheet03!$AF$2:$AF$1191&amp;sheet03!$O$2:$O$1191,0),55)</f>
        <v>#N/A</v>
      </c>
      <c r="M46" s="60" t="e">
        <f t="array" aca="1" ref="M46" ca="1">INDEX(sheet03!$A$2:$BB$1191,MATCH(I$27&amp;J46&amp;$F$1,sheet03!$M$2:$M$1191&amp;sheet03!$AF$2:$AF$1191&amp;sheet03!$O$2:$O$1191,0),40)</f>
        <v>#N/A</v>
      </c>
      <c r="N46" s="60" t="e">
        <f t="array" aca="1" ref="N46" ca="1">INDEX(sheet03!$A$2:$BD$1191,MATCH(I$27&amp;J46&amp;$F$1,sheet03!$M$2:$M$1191&amp;sheet03!$AF$2:$AF$1191&amp;sheet03!$O$2:$O$1191,0),56)</f>
        <v>#N/A</v>
      </c>
      <c r="O46" s="102">
        <f ca="1">IF(ISERROR(SMALL(sheet03!BT:BT,ROW(V14))),"",INDIRECT("sheet03!bt"&amp;SMALL(sheet03!BT:BT,ROW(V14))))</f>
        <v>0</v>
      </c>
      <c r="P46" s="57" t="e">
        <f t="array" aca="1" ref="P46" ca="1">INDEX(sheet03!$A$2:$BB$1191,MATCH(P$27&amp;Q46&amp;$F$1,sheet03!$M$2:$M$1191&amp;sheet03!$AF$2:$AF$1191&amp;sheet03!$O$2:$O$1191,0),31)</f>
        <v>#N/A</v>
      </c>
      <c r="Q46" s="58">
        <f ca="1">IF(O46="","",INDIRECT("sheet03!af"&amp;SMALL(sheet03!BT:BT,ROW(V14))))</f>
        <v>0</v>
      </c>
      <c r="R46" s="59" t="e">
        <f t="array" aca="1" ref="R46" ca="1">INDEX(sheet03!$A$2:$BB$1191,MATCH(P$27&amp;Q46&amp;$F$1,sheet03!$M$2:$M$1191&amp;sheet03!$AF$2:$AF$1191&amp;sheet03!$O$2:$O$1191,0),28)</f>
        <v>#N/A</v>
      </c>
      <c r="S46" s="60" t="e">
        <f t="array" aca="1" ref="S46" ca="1">INDEX(sheet03!$A$2:$BC$1191,MATCH(P$27&amp;Q46&amp;$F$1,sheet03!$M$2:$M$1191&amp;sheet03!$AF$2:$AF$1191&amp;sheet03!$O$2:$O$1191,0),55)</f>
        <v>#N/A</v>
      </c>
      <c r="T46" s="60" t="e">
        <f t="array" aca="1" ref="T46" ca="1">INDEX(sheet03!$A$2:$BB$1191,MATCH(P$27&amp;Q46&amp;$F$1,sheet03!$M$2:$M$1191&amp;sheet03!$AF$2:$AF$1191&amp;sheet03!$O$2:$O$1191,0),40)</f>
        <v>#N/A</v>
      </c>
      <c r="U46" s="60" t="e">
        <f t="array" aca="1" ref="U46" ca="1">INDEX(sheet03!$A$2:$BD$1191,MATCH(P$27&amp;Q46&amp;$F$1,sheet03!$M$2:$M$1191&amp;sheet03!$AF$2:$AF$1191&amp;sheet03!$O$2:$O$1191,0),56)</f>
        <v>#N/A</v>
      </c>
    </row>
    <row r="47" spans="1:22" ht="16.5" customHeight="1" x14ac:dyDescent="0.15">
      <c r="A47" s="122" t="str">
        <f ca="1">IF(ISERROR(SMALL(sheet03!BH:BH,ROW(V15))),"",INDIRECT("sheet03!bh"&amp;SMALL(sheet03!BH:BH,ROW(V15))))</f>
        <v/>
      </c>
      <c r="B47" s="57" t="e">
        <f t="array" aca="1" ref="B47" ca="1">INDEX(sheet03!$A$2:$BB$1191,MATCH(B$27&amp;C47&amp;$F$1,sheet03!$M$2:$M$1191&amp;sheet03!$AF$2:$AF$1191&amp;sheet03!$O$2:$O$1191,0),31)</f>
        <v>#N/A</v>
      </c>
      <c r="C47" s="58" t="str">
        <f ca="1">IF(A47="","",INDIRECT("sheet03!af"&amp;SMALL(sheet03!BR:BR,ROW(V15))))</f>
        <v/>
      </c>
      <c r="D47" s="59" t="e">
        <f t="array" aca="1" ref="D47" ca="1">INDEX(sheet03!$A$2:$BB$1191,MATCH(B$27&amp;C47&amp;$F$1,sheet03!$M$2:$M$1191&amp;sheet03!$AF$2:$AF$1191&amp;sheet03!$O$2:$O$1191,0),28)</f>
        <v>#N/A</v>
      </c>
      <c r="E47" s="60" t="e">
        <f t="array" aca="1" ref="E47" ca="1">INDEX(sheet03!$A$2:$BC$1191,MATCH(B$27&amp;C47&amp;$F$1,sheet03!$M$2:$M$1191&amp;sheet03!$AF$2:$AF$1191&amp;sheet03!$O$2:$O$1191,0),55)</f>
        <v>#N/A</v>
      </c>
      <c r="F47" s="60" t="e">
        <f t="array" aca="1" ref="F47" ca="1">INDEX(sheet03!$A$2:$BB$1191,MATCH(B$27&amp;C47&amp;$F$1,sheet03!$M$2:$M$1191&amp;sheet03!$AF$2:$AF$1191&amp;sheet03!$O$2:$O$1191,0),40)</f>
        <v>#N/A</v>
      </c>
      <c r="G47" s="60" t="e">
        <f t="array" aca="1" ref="G47" ca="1">INDEX(sheet03!$A$2:$BD$1191,MATCH(B$27&amp;C47&amp;$F$1,sheet03!$M$2:$M$1191&amp;sheet03!$AF$2:$AF$1191&amp;sheet03!$O$2:$O$1191,0),56)</f>
        <v>#N/A</v>
      </c>
      <c r="H47" s="102" t="str">
        <f ca="1">IF(ISERROR(SMALL(sheet03!BS:BS,ROW(V15))),"",INDIRECT("sheet03!bs"&amp;SMALL(sheet03!BS:BS,ROW(V15))))</f>
        <v/>
      </c>
      <c r="I47" s="57" t="e">
        <f t="array" aca="1" ref="I47" ca="1">INDEX(sheet03!$A$2:$BB$1191,MATCH(I$27&amp;J47&amp;$F$1,sheet03!$M$2:$M$1191&amp;sheet03!$AF$2:$AF$1191&amp;sheet03!$O$2:$O$1191,0),31)</f>
        <v>#N/A</v>
      </c>
      <c r="J47" s="58" t="str">
        <f ca="1">IF(H47="","",INDIRECT("sheet03!af"&amp;SMALL(sheet03!BS:BS,ROW(V15))))</f>
        <v/>
      </c>
      <c r="K47" s="59" t="e">
        <f t="array" aca="1" ref="K47" ca="1">INDEX(sheet03!$A$2:$BB$1191,MATCH(I$27&amp;J47&amp;$F$1,sheet03!$M$2:$M$1191&amp;sheet03!$AF$2:$AF$1191&amp;sheet03!$O$2:$O$1191,0),28)</f>
        <v>#N/A</v>
      </c>
      <c r="L47" s="60" t="e">
        <f t="array" aca="1" ref="L47" ca="1">INDEX(sheet03!$A$2:$BC$1191,MATCH(I$27&amp;J47&amp;$F$1,sheet03!$M$2:$M$1191&amp;sheet03!$AF$2:$AF$1191&amp;sheet03!$O$2:$O$1191,0),55)</f>
        <v>#N/A</v>
      </c>
      <c r="M47" s="60" t="e">
        <f t="array" aca="1" ref="M47" ca="1">INDEX(sheet03!$A$2:$BB$1191,MATCH(I$27&amp;J47&amp;$F$1,sheet03!$M$2:$M$1191&amp;sheet03!$AF$2:$AF$1191&amp;sheet03!$O$2:$O$1191,0),40)</f>
        <v>#N/A</v>
      </c>
      <c r="N47" s="60" t="e">
        <f t="array" aca="1" ref="N47" ca="1">INDEX(sheet03!$A$2:$BD$1191,MATCH(I$27&amp;J47&amp;$F$1,sheet03!$M$2:$M$1191&amp;sheet03!$AF$2:$AF$1191&amp;sheet03!$O$2:$O$1191,0),56)</f>
        <v>#N/A</v>
      </c>
      <c r="O47" s="102" t="str">
        <f ca="1">IF(ISERROR(SMALL(sheet03!BT:BT,ROW(V15))),"",INDIRECT("sheet03!bt"&amp;SMALL(sheet03!BT:BT,ROW(V15))))</f>
        <v/>
      </c>
      <c r="P47" s="57" t="e">
        <f t="array" aca="1" ref="P47" ca="1">INDEX(sheet03!$A$2:$BB$1191,MATCH(P$27&amp;Q47&amp;$F$1,sheet03!$M$2:$M$1191&amp;sheet03!$AF$2:$AF$1191&amp;sheet03!$O$2:$O$1191,0),31)</f>
        <v>#N/A</v>
      </c>
      <c r="Q47" s="58" t="str">
        <f ca="1">IF(O47="","",INDIRECT("sheet03!af"&amp;SMALL(sheet03!BT:BT,ROW(V15))))</f>
        <v/>
      </c>
      <c r="R47" s="59" t="e">
        <f t="array" aca="1" ref="R47" ca="1">INDEX(sheet03!$A$2:$BB$1191,MATCH(P$27&amp;Q47&amp;$F$1,sheet03!$M$2:$M$1191&amp;sheet03!$AF$2:$AF$1191&amp;sheet03!$O$2:$O$1191,0),28)</f>
        <v>#N/A</v>
      </c>
      <c r="S47" s="60" t="e">
        <f t="array" aca="1" ref="S47" ca="1">INDEX(sheet03!$A$2:$BC$1191,MATCH(P$27&amp;Q47&amp;$F$1,sheet03!$M$2:$M$1191&amp;sheet03!$AF$2:$AF$1191&amp;sheet03!$O$2:$O$1191,0),55)</f>
        <v>#N/A</v>
      </c>
      <c r="T47" s="60" t="e">
        <f t="array" aca="1" ref="T47" ca="1">INDEX(sheet03!$A$2:$BB$1191,MATCH(P$27&amp;Q47&amp;$F$1,sheet03!$M$2:$M$1191&amp;sheet03!$AF$2:$AF$1191&amp;sheet03!$O$2:$O$1191,0),40)</f>
        <v>#N/A</v>
      </c>
      <c r="U47" s="60" t="e">
        <f t="array" aca="1" ref="U47" ca="1">INDEX(sheet03!$A$2:$BD$1191,MATCH(P$27&amp;Q47&amp;$F$1,sheet03!$M$2:$M$1191&amp;sheet03!$AF$2:$AF$1191&amp;sheet03!$O$2:$O$1191,0),56)</f>
        <v>#N/A</v>
      </c>
    </row>
    <row r="48" spans="1:22" ht="16.5" customHeight="1" x14ac:dyDescent="0.15">
      <c r="A48" s="122" t="str">
        <f ca="1">IF(ISERROR(SMALL(sheet03!BH:BH,ROW(V16))),"",INDIRECT("sheet03!bh"&amp;SMALL(sheet03!BH:BH,ROW(V16))))</f>
        <v/>
      </c>
      <c r="B48" s="66" t="e">
        <f t="array" aca="1" ref="B48" ca="1">INDEX(sheet03!$A$2:$BB$1191,MATCH(B$27&amp;C48&amp;$F$1,sheet03!$M$2:$M$1191&amp;sheet03!$AF$2:$AF$1191&amp;sheet03!$O$2:$O$1191,0),31)</f>
        <v>#N/A</v>
      </c>
      <c r="C48" s="63" t="str">
        <f ca="1">IF(A48="","",INDIRECT("sheet03!af"&amp;SMALL(sheet03!BR:BR,ROW(V16))))</f>
        <v/>
      </c>
      <c r="D48" s="64" t="e">
        <f t="array" aca="1" ref="D48" ca="1">INDEX(sheet03!$A$2:$BB$1191,MATCH(B$27&amp;C48&amp;$F$1,sheet03!$M$2:$M$1191&amp;sheet03!$AF$2:$AF$1191&amp;sheet03!$O$2:$O$1191,0),28)</f>
        <v>#N/A</v>
      </c>
      <c r="E48" s="65" t="e">
        <f t="array" aca="1" ref="E48" ca="1">INDEX(sheet03!$A$2:$BC$1191,MATCH(B$27&amp;C48&amp;$F$1,sheet03!$M$2:$M$1191&amp;sheet03!$AF$2:$AF$1191&amp;sheet03!$O$2:$O$1191,0),55)</f>
        <v>#N/A</v>
      </c>
      <c r="F48" s="65" t="e">
        <f t="array" aca="1" ref="F48" ca="1">INDEX(sheet03!$A$2:$BB$1191,MATCH(B$27&amp;C48&amp;$F$1,sheet03!$M$2:$M$1191&amp;sheet03!$AF$2:$AF$1191&amp;sheet03!$O$2:$O$1191,0),40)</f>
        <v>#N/A</v>
      </c>
      <c r="G48" s="65" t="e">
        <f t="array" aca="1" ref="G48" ca="1">INDEX(sheet03!$A$2:$BD$1191,MATCH(B$27&amp;C48&amp;$F$1,sheet03!$M$2:$M$1191&amp;sheet03!$AF$2:$AF$1191&amp;sheet03!$O$2:$O$1191,0),56)</f>
        <v>#N/A</v>
      </c>
      <c r="H48" s="102" t="str">
        <f ca="1">IF(ISERROR(SMALL(sheet03!BS:BS,ROW(V16))),"",INDIRECT("sheet03!bs"&amp;SMALL(sheet03!BS:BS,ROW(V16))))</f>
        <v/>
      </c>
      <c r="I48" s="66" t="e">
        <f t="array" aca="1" ref="I48" ca="1">INDEX(sheet03!$A$2:$BB$1191,MATCH(I$27&amp;J48&amp;$F$1,sheet03!$M$2:$M$1191&amp;sheet03!$AF$2:$AF$1191&amp;sheet03!$O$2:$O$1191,0),31)</f>
        <v>#N/A</v>
      </c>
      <c r="J48" s="63" t="str">
        <f ca="1">IF(H48="","",INDIRECT("sheet03!af"&amp;SMALL(sheet03!BS:BS,ROW(V16))))</f>
        <v/>
      </c>
      <c r="K48" s="64" t="e">
        <f t="array" aca="1" ref="K48" ca="1">INDEX(sheet03!$A$2:$BB$1191,MATCH(I$27&amp;J48&amp;$F$1,sheet03!$M$2:$M$1191&amp;sheet03!$AF$2:$AF$1191&amp;sheet03!$O$2:$O$1191,0),28)</f>
        <v>#N/A</v>
      </c>
      <c r="L48" s="65" t="e">
        <f t="array" aca="1" ref="L48" ca="1">INDEX(sheet03!$A$2:$BC$1191,MATCH(I$27&amp;J48&amp;$F$1,sheet03!$M$2:$M$1191&amp;sheet03!$AF$2:$AF$1191&amp;sheet03!$O$2:$O$1191,0),55)</f>
        <v>#N/A</v>
      </c>
      <c r="M48" s="65" t="e">
        <f t="array" aca="1" ref="M48" ca="1">INDEX(sheet03!$A$2:$BB$1191,MATCH(I$27&amp;J48&amp;$F$1,sheet03!$M$2:$M$1191&amp;sheet03!$AF$2:$AF$1191&amp;sheet03!$O$2:$O$1191,0),40)</f>
        <v>#N/A</v>
      </c>
      <c r="N48" s="65" t="e">
        <f t="array" aca="1" ref="N48" ca="1">INDEX(sheet03!$A$2:$BD$1191,MATCH(I$27&amp;J48&amp;$F$1,sheet03!$M$2:$M$1191&amp;sheet03!$AF$2:$AF$1191&amp;sheet03!$O$2:$O$1191,0),56)</f>
        <v>#N/A</v>
      </c>
      <c r="O48" s="102" t="str">
        <f ca="1">IF(ISERROR(SMALL(sheet03!BT:BT,ROW(V16))),"",INDIRECT("sheet03!bt"&amp;SMALL(sheet03!BT:BT,ROW(V16))))</f>
        <v/>
      </c>
      <c r="P48" s="66" t="e">
        <f t="array" aca="1" ref="P48" ca="1">INDEX(sheet03!$A$2:$BB$1191,MATCH(P$27&amp;Q48&amp;$F$1,sheet03!$M$2:$M$1191&amp;sheet03!$AF$2:$AF$1191&amp;sheet03!$O$2:$O$1191,0),31)</f>
        <v>#N/A</v>
      </c>
      <c r="Q48" s="63" t="str">
        <f ca="1">IF(O48="","",INDIRECT("sheet03!af"&amp;SMALL(sheet03!BT:BT,ROW(V16))))</f>
        <v/>
      </c>
      <c r="R48" s="64" t="e">
        <f t="array" aca="1" ref="R48" ca="1">INDEX(sheet03!$A$2:$BB$1191,MATCH(P$27&amp;Q48&amp;$F$1,sheet03!$M$2:$M$1191&amp;sheet03!$AF$2:$AF$1191&amp;sheet03!$O$2:$O$1191,0),28)</f>
        <v>#N/A</v>
      </c>
      <c r="S48" s="65" t="e">
        <f t="array" aca="1" ref="S48" ca="1">INDEX(sheet03!$A$2:$BC$1191,MATCH(P$27&amp;Q48&amp;$F$1,sheet03!$M$2:$M$1191&amp;sheet03!$AF$2:$AF$1191&amp;sheet03!$O$2:$O$1191,0),55)</f>
        <v>#N/A</v>
      </c>
      <c r="T48" s="65" t="e">
        <f t="array" aca="1" ref="T48" ca="1">INDEX(sheet03!$A$2:$BB$1191,MATCH(P$27&amp;Q48&amp;$F$1,sheet03!$M$2:$M$1191&amp;sheet03!$AF$2:$AF$1191&amp;sheet03!$O$2:$O$1191,0),40)</f>
        <v>#N/A</v>
      </c>
      <c r="U48" s="65" t="e">
        <f t="array" aca="1" ref="U48" ca="1">INDEX(sheet03!$A$2:$BD$1191,MATCH(P$27&amp;Q48&amp;$F$1,sheet03!$M$2:$M$1191&amp;sheet03!$AF$2:$AF$1191&amp;sheet03!$O$2:$O$1191,0),56)</f>
        <v>#N/A</v>
      </c>
      <c r="V48" s="14"/>
    </row>
    <row r="49" spans="1:22" ht="16.5" customHeight="1" x14ac:dyDescent="0.15">
      <c r="B49" s="46"/>
      <c r="C49" s="125"/>
      <c r="D49" s="70">
        <f t="array" ref="D49">INDEX(sheet01!$A$2:$Z$61,MATCH(B27&amp;$F$1,sheet01!$M$2:$M$61&amp;sheet01!$O$2:$O$61,0),24)</f>
        <v>0</v>
      </c>
      <c r="E49" s="47"/>
      <c r="F49" s="47"/>
      <c r="G49" s="48"/>
      <c r="H49" s="104"/>
      <c r="I49" s="46"/>
      <c r="J49" s="125"/>
      <c r="K49" s="70">
        <f t="array" ref="K49">INDEX(sheet01!$A$2:$Z$61,MATCH(I27&amp;$F$1,sheet01!$M$2:$M$61&amp;sheet01!$O$2:$O$61,0),24)</f>
        <v>0</v>
      </c>
      <c r="L49" s="47"/>
      <c r="M49" s="47"/>
      <c r="N49" s="48"/>
      <c r="O49" s="104"/>
      <c r="P49" s="46"/>
      <c r="Q49" s="125"/>
      <c r="R49" s="70">
        <f t="array" ref="R49">INDEX(sheet01!$A$2:$Z$61,MATCH(P27&amp;$F$1,sheet01!$M$2:$M$61&amp;sheet01!$O$2:$O$61,0),24)</f>
        <v>0</v>
      </c>
      <c r="S49" s="47"/>
      <c r="T49" s="47"/>
      <c r="U49" s="48"/>
    </row>
    <row r="50" spans="1:22" ht="18.75" customHeight="1" x14ac:dyDescent="0.15">
      <c r="B50" s="124" t="s">
        <v>1440</v>
      </c>
      <c r="C50" s="11"/>
      <c r="D50" s="11"/>
      <c r="E50" s="123" t="s">
        <v>4192</v>
      </c>
      <c r="F50" s="12"/>
      <c r="G50" s="111" t="str">
        <f>MID(E50,2,1)</f>
        <v>3</v>
      </c>
      <c r="H50" s="104"/>
      <c r="I50" s="124" t="s">
        <v>1440</v>
      </c>
      <c r="J50" s="14"/>
      <c r="K50" s="14"/>
      <c r="L50" s="123" t="s">
        <v>4194</v>
      </c>
      <c r="M50" s="12"/>
      <c r="N50" s="111" t="str">
        <f>MID(L50,2,1)</f>
        <v>4</v>
      </c>
      <c r="O50" s="104"/>
      <c r="P50" s="124" t="s">
        <v>1440</v>
      </c>
      <c r="Q50" s="14"/>
      <c r="R50" s="14"/>
      <c r="S50" s="123" t="s">
        <v>4195</v>
      </c>
      <c r="T50" s="12"/>
      <c r="U50" s="111" t="str">
        <f>MID(S50,2,1)</f>
        <v>5</v>
      </c>
      <c r="V50" s="14"/>
    </row>
    <row r="51" spans="1:22" ht="16.5" customHeight="1" x14ac:dyDescent="0.2">
      <c r="B51" s="91" t="str">
        <f t="array" ref="B51">INDEX(sheet01!$K$2:$Z$61,MATCH($G$50&amp;B50&amp;$F$1,sheet01!$Q$2:$Q$61&amp;sheet01!$P$2:$P$61&amp;sheet01!$O$2:$O$61,0),3)</f>
        <v>福塩北線</v>
      </c>
      <c r="C51" s="68"/>
      <c r="D51" s="69"/>
      <c r="E51" s="70"/>
      <c r="F51" s="70"/>
      <c r="G51" s="71"/>
      <c r="H51" s="104"/>
      <c r="I51" s="1" t="str">
        <f t="array" ref="I51">INDEX(sheet01!$K$2:$Z$61,MATCH($N50&amp;I50&amp;$F$1,sheet01!$Q$2:$Q$61&amp;sheet01!$P$2:$P$61&amp;sheet01!$O$2:$O$61,0),3)</f>
        <v>福塩南線</v>
      </c>
      <c r="J51" s="68"/>
      <c r="K51" s="69"/>
      <c r="L51" s="70"/>
      <c r="M51" s="70"/>
      <c r="N51" s="71"/>
      <c r="O51" s="104"/>
      <c r="P51" s="1" t="str">
        <f t="array" ref="P51">INDEX(sheet01!$K$2:$Z$61,MATCH($U50&amp;P50&amp;$F$1,sheet01!$Q$2:$Q$61&amp;sheet01!$P$2:$P$61&amp;sheet01!$O$2:$O$61,0),3)</f>
        <v>津山線</v>
      </c>
      <c r="Q51" s="68"/>
      <c r="R51" s="69"/>
      <c r="S51" s="70"/>
      <c r="T51" s="70"/>
      <c r="U51" s="71"/>
      <c r="V51" s="14"/>
    </row>
    <row r="52" spans="1:22" ht="16.5" customHeight="1" x14ac:dyDescent="0.15">
      <c r="B52" s="72" t="s">
        <v>6</v>
      </c>
      <c r="C52" s="92"/>
      <c r="D52" s="128" t="str">
        <f t="array" ref="D52">INDEX(sheet03!$A$2:$BB$1191,MATCH(B$51&amp;"101"&amp;$F$1,sheet03!$M$2:$M$1191&amp;sheet03!$AF$2:$AF$1191&amp;sheet03!$O$2:$O$1191,0),28)</f>
        <v>鵜飼</v>
      </c>
      <c r="E52" s="75" t="s">
        <v>1</v>
      </c>
      <c r="F52" s="137" t="str">
        <f t="array" ref="F52">INDEX(sheet01!$A$2:$Z$61,MATCH(B$51&amp;$F$1,sheet01!$M$2:$M$61&amp;sheet01!$O$2:$O$61,0),18)</f>
        <v>灰/灰</v>
      </c>
      <c r="G52" s="77"/>
      <c r="H52" s="104"/>
      <c r="I52" s="99" t="s">
        <v>6</v>
      </c>
      <c r="J52" s="92"/>
      <c r="K52" s="128" t="str">
        <f t="array" ref="K52">INDEX(sheet03!$A$2:$BB$1191,MATCH(I$51&amp;"101"&amp;$F$1,sheet03!$M$2:$M$1191&amp;sheet03!$AF$2:$AF$1191&amp;sheet03!$O$2:$O$1191,0),28)</f>
        <v>新市</v>
      </c>
      <c r="L52" s="75" t="s">
        <v>1</v>
      </c>
      <c r="M52" s="137" t="str">
        <f t="array" ref="M52">INDEX(sheet01!$A$2:$Z$61,MATCH(I$51&amp;$F$1,sheet01!$M$2:$M$61&amp;sheet01!$O$2:$O$61,0),18)</f>
        <v>赤/赤</v>
      </c>
      <c r="N52" s="77"/>
      <c r="O52" s="104"/>
      <c r="P52" s="99" t="s">
        <v>6</v>
      </c>
      <c r="Q52" s="92"/>
      <c r="R52" s="128" t="str">
        <f t="array" ref="R52">INDEX(sheet03!$A$2:$BB$1191,MATCH(P$51&amp;"101"&amp;$F$1,sheet03!$M$2:$M$1191&amp;sheet03!$AF$2:$AF$1191&amp;sheet03!$O$2:$O$1191,0),28)</f>
        <v>誕生寺</v>
      </c>
      <c r="S52" s="75" t="s">
        <v>1</v>
      </c>
      <c r="T52" s="137" t="str">
        <f t="array" ref="T52">INDEX(sheet01!$A$2:$Z$61,MATCH(P$51&amp;$F$1,sheet01!$M$2:$M$61&amp;sheet01!$O$2:$O$61,0),18)</f>
        <v>白/白</v>
      </c>
      <c r="U52" s="77"/>
      <c r="V52" s="14"/>
    </row>
    <row r="53" spans="1:22" ht="16.5" customHeight="1" x14ac:dyDescent="0.15">
      <c r="B53" s="78" t="s">
        <v>7</v>
      </c>
      <c r="C53" s="79"/>
      <c r="D53" s="129" t="str">
        <f t="array" ref="D53">INDEX(sheet03!$A$2:$BB$1191,MATCH(B51&amp;"102"&amp;$F$1,sheet03!$M$2:$M$1191&amp;sheet03!$AF$2:$AF$1191&amp;sheet03!$O$2:$O$1191,0),28)</f>
        <v>高木</v>
      </c>
      <c r="E53" s="81" t="s">
        <v>2</v>
      </c>
      <c r="F53" s="138" t="str">
        <f t="array" ref="F53">INDEX(sheet01!$A$2:$Z$61,MATCH(B$51&amp;$F$1,sheet01!$M$2:$M$61&amp;sheet01!$O$2:$O$61,0),20)</f>
        <v>黄/黄</v>
      </c>
      <c r="G53" s="82"/>
      <c r="H53" s="104"/>
      <c r="I53" s="78" t="s">
        <v>7</v>
      </c>
      <c r="J53" s="79"/>
      <c r="K53" s="129" t="str">
        <f t="array" ref="K53">INDEX(sheet03!$A$2:$BB$1191,MATCH(I51&amp;"102"&amp;$F$1,sheet03!$M$2:$M$1191&amp;sheet03!$AF$2:$AF$1191&amp;sheet03!$O$2:$O$1191,0),28)</f>
        <v>上戸手</v>
      </c>
      <c r="L53" s="81" t="s">
        <v>2</v>
      </c>
      <c r="M53" s="138" t="str">
        <f t="array" ref="M53">INDEX(sheet01!$A$2:$Z$61,MATCH(I$51&amp;$F$1,sheet01!$M$2:$M$61&amp;sheet01!$O$2:$O$61,0),20)</f>
        <v>紫/紫</v>
      </c>
      <c r="N53" s="82"/>
      <c r="O53" s="104"/>
      <c r="P53" s="78" t="s">
        <v>7</v>
      </c>
      <c r="Q53" s="79"/>
      <c r="R53" s="129" t="str">
        <f t="array" ref="R53">INDEX(sheet03!$A$2:$BB$1191,MATCH(P51&amp;"102"&amp;$F$1,sheet03!$M$2:$M$1191&amp;sheet03!$AF$2:$AF$1191&amp;sheet03!$O$2:$O$1191,0),28)</f>
        <v>小原</v>
      </c>
      <c r="S53" s="81" t="s">
        <v>2</v>
      </c>
      <c r="T53" s="138" t="str">
        <f t="array" ref="T53">INDEX(sheet01!$A$2:$Z$61,MATCH(P$51&amp;$F$1,sheet01!$M$2:$M$61&amp;sheet01!$O$2:$O$61,0),20)</f>
        <v>赤/赤</v>
      </c>
      <c r="U53" s="82"/>
      <c r="V53" s="14"/>
    </row>
    <row r="54" spans="1:22" ht="16.5" customHeight="1" x14ac:dyDescent="0.15">
      <c r="B54" s="78" t="s">
        <v>8</v>
      </c>
      <c r="C54" s="79"/>
      <c r="D54" s="129" t="e">
        <f t="array" ref="D54">INDEX(sheet03!$A$2:$BB$1191,MATCH(B51&amp;"103"&amp;$F$1,sheet03!$M$2:$M$1191&amp;sheet03!$AF$2:$AF$1191&amp;sheet03!$O$2:$O$1191,0),28)</f>
        <v>#N/A</v>
      </c>
      <c r="E54" s="81" t="s">
        <v>3</v>
      </c>
      <c r="F54" s="138" t="str">
        <f t="array" ref="F54">INDEX(sheet01!$A$2:$Z$61,MATCH(B$51&amp;$F$1,sheet01!$M$2:$M$61&amp;sheet01!$O$2:$O$61,0),19)</f>
        <v>緑/黒</v>
      </c>
      <c r="G54" s="82"/>
      <c r="H54" s="104"/>
      <c r="I54" s="78" t="s">
        <v>8</v>
      </c>
      <c r="J54" s="79"/>
      <c r="K54" s="129" t="e">
        <f t="array" ref="K54">INDEX(sheet03!$A$2:$BB$1191,MATCH(I51&amp;"103"&amp;$F$1,sheet03!$M$2:$M$1191&amp;sheet03!$AF$2:$AF$1191&amp;sheet03!$O$2:$O$1191,0),28)</f>
        <v>#N/A</v>
      </c>
      <c r="L54" s="81" t="s">
        <v>3</v>
      </c>
      <c r="M54" s="138" t="str">
        <f t="array" ref="M54">INDEX(sheet01!$A$2:$Z$61,MATCH(I$51&amp;$F$1,sheet01!$M$2:$M$61&amp;sheet01!$O$2:$O$61,0),19)</f>
        <v>青/黒</v>
      </c>
      <c r="N54" s="82"/>
      <c r="O54" s="104"/>
      <c r="P54" s="78" t="s">
        <v>8</v>
      </c>
      <c r="Q54" s="79"/>
      <c r="R54" s="129" t="str">
        <f t="array" ref="R54">INDEX(sheet03!$A$2:$BB$1191,MATCH(P51&amp;"103"&amp;$F$1,sheet03!$M$2:$M$1191&amp;sheet03!$AF$2:$AF$1191&amp;sheet03!$O$2:$O$1191,0),28)</f>
        <v>佐良山</v>
      </c>
      <c r="S54" s="81" t="s">
        <v>3</v>
      </c>
      <c r="T54" s="138" t="str">
        <f t="array" ref="T54">INDEX(sheet01!$A$2:$Z$61,MATCH(P$51&amp;$F$1,sheet01!$M$2:$M$61&amp;sheet01!$O$2:$O$61,0),19)</f>
        <v>青/青</v>
      </c>
      <c r="U54" s="82"/>
      <c r="V54" s="14"/>
    </row>
    <row r="55" spans="1:22" ht="16.5" customHeight="1" x14ac:dyDescent="0.15">
      <c r="B55" s="83" t="s">
        <v>9</v>
      </c>
      <c r="C55" s="84"/>
      <c r="D55" s="130" t="e">
        <f t="array" ref="D55">INDEX(sheet03!$A$2:$BB$1191,MATCH(B51&amp;"104"&amp;$F$1,sheet03!$M$2:$M$1191&amp;sheet03!$AF$2:$AF$1191&amp;sheet03!$O$2:$O$1191,0),28)</f>
        <v>#N/A</v>
      </c>
      <c r="E55" s="86" t="s">
        <v>4</v>
      </c>
      <c r="F55" s="139" t="str">
        <f t="array" ref="F55">INDEX(sheet01!$A$2:$Z$61,MATCH(B$51&amp;$F$1,sheet01!$M$2:$M$61&amp;sheet01!$O$2:$O$61,0),21)</f>
        <v>灰/黒</v>
      </c>
      <c r="G55" s="95"/>
      <c r="H55" s="104"/>
      <c r="I55" s="83" t="s">
        <v>9</v>
      </c>
      <c r="J55" s="84"/>
      <c r="K55" s="130" t="e">
        <f t="array" ref="K55">INDEX(sheet03!$A$2:$BB$1191,MATCH(I51&amp;"104"&amp;$F$1,sheet03!$M$2:$M$1191&amp;sheet03!$AF$2:$AF$1191&amp;sheet03!$O$2:$O$1191,0),28)</f>
        <v>#N/A</v>
      </c>
      <c r="L55" s="86" t="s">
        <v>4</v>
      </c>
      <c r="M55" s="139" t="str">
        <f t="array" ref="M55">INDEX(sheet01!$A$2:$Z$61,MATCH(I$51&amp;$F$1,sheet01!$M$2:$M$61&amp;sheet01!$O$2:$O$61,0),21)</f>
        <v>緑/黒</v>
      </c>
      <c r="N55" s="87"/>
      <c r="O55" s="104"/>
      <c r="P55" s="83" t="s">
        <v>9</v>
      </c>
      <c r="Q55" s="84"/>
      <c r="R55" s="130" t="str">
        <f t="array" ref="R55">INDEX(sheet03!$A$2:$BB$1191,MATCH(P51&amp;"104"&amp;$F$1,sheet03!$M$2:$M$1191&amp;sheet03!$AF$2:$AF$1191&amp;sheet03!$O$2:$O$1191,0),28)</f>
        <v>津山口</v>
      </c>
      <c r="S55" s="86" t="s">
        <v>4</v>
      </c>
      <c r="T55" s="139" t="str">
        <f t="array" ref="T55">INDEX(sheet01!$A$2:$Z$61,MATCH(P$51&amp;$F$1,sheet01!$M$2:$M$61&amp;sheet01!$O$2:$O$61,0),21)</f>
        <v>黄/黄</v>
      </c>
      <c r="U55" s="87"/>
      <c r="V55" s="14"/>
    </row>
    <row r="56" spans="1:22" ht="16.5" customHeight="1" x14ac:dyDescent="0.15">
      <c r="B56" s="88" t="s">
        <v>10</v>
      </c>
      <c r="C56" s="89" t="s">
        <v>5</v>
      </c>
      <c r="D56" s="90" t="s">
        <v>11</v>
      </c>
      <c r="E56" s="90" t="s">
        <v>12</v>
      </c>
      <c r="F56" s="90" t="s">
        <v>1437</v>
      </c>
      <c r="G56" s="90" t="s">
        <v>1438</v>
      </c>
      <c r="H56" s="104"/>
      <c r="I56" s="88" t="s">
        <v>10</v>
      </c>
      <c r="J56" s="89" t="s">
        <v>5</v>
      </c>
      <c r="K56" s="90" t="s">
        <v>11</v>
      </c>
      <c r="L56" s="90" t="s">
        <v>12</v>
      </c>
      <c r="M56" s="90" t="s">
        <v>1437</v>
      </c>
      <c r="N56" s="90" t="s">
        <v>1438</v>
      </c>
      <c r="O56" s="104"/>
      <c r="P56" s="88" t="s">
        <v>10</v>
      </c>
      <c r="Q56" s="89" t="s">
        <v>5</v>
      </c>
      <c r="R56" s="90" t="s">
        <v>11</v>
      </c>
      <c r="S56" s="90" t="s">
        <v>12</v>
      </c>
      <c r="T56" s="90" t="s">
        <v>1437</v>
      </c>
      <c r="U56" s="90" t="s">
        <v>1438</v>
      </c>
      <c r="V56" s="14"/>
    </row>
    <row r="57" spans="1:22" ht="16.5" customHeight="1" x14ac:dyDescent="0.15">
      <c r="A57" s="102">
        <f ca="1">IF(ISERROR(SMALL(sheet03!BU:BU,ROW(V1))),"",INDIRECT("sheet03!bu"&amp;SMALL(sheet03!BU:BU,ROW(V1))))</f>
        <v>84</v>
      </c>
      <c r="B57" s="121">
        <f t="array" aca="1" ref="B57" ca="1">INDEX(sheet03!$A$2:$BB$1191,MATCH(B$51&amp;C57&amp;$F$1,sheet03!$M$2:$M$1191&amp;sheet03!$AF$2:$AF$1191&amp;sheet03!$O$2:$O$1191,0),31)</f>
        <v>0</v>
      </c>
      <c r="C57" s="53">
        <f ca="1">IF(A57="","",INDIRECT("sheet03!af"&amp;SMALL(sheet03!BU:BU,ROW(V1))))</f>
        <v>1</v>
      </c>
      <c r="D57" s="54" t="str">
        <f t="array" aca="1" ref="D57" ca="1">INDEX(sheet03!$A$2:$BB$1191,MATCH(B$51&amp;C57&amp;$F$1,sheet03!$M$2:$M$1191&amp;sheet03!$AF$2:$AF$1191&amp;sheet03!$O$2:$O$1191,0),28)</f>
        <v>三良坂</v>
      </c>
      <c r="E57" s="55">
        <f t="array" aca="1" ref="E57" ca="1">INDEX(sheet03!$A$2:$BC$1191,MATCH(B$51&amp;C57&amp;$F$1,sheet03!$M$2:$M$1191&amp;sheet03!$AF$2:$AF$1191&amp;sheet03!$O$2:$O$1191,0),55)</f>
        <v>1</v>
      </c>
      <c r="F57" s="56">
        <f t="array" aca="1" ref="F57" ca="1">INDEX(sheet03!$A$2:$BB$1191,MATCH(B$51&amp;C57&amp;$F$1,sheet03!$M$2:$M$1191&amp;sheet03!$AF$2:$AF$1191&amp;sheet03!$O$2:$O$1191,0),40)</f>
        <v>165</v>
      </c>
      <c r="G57" s="55" t="str">
        <f t="array" aca="1" ref="G57" ca="1">INDEX(sheet03!$A$2:$BD$1191,MATCH(B$51&amp;C57&amp;$F$1,sheet03!$M$2:$M$1191&amp;sheet03!$AF$2:$AF$1191&amp;sheet03!$O$2:$O$1191,0),56)</f>
        <v>右</v>
      </c>
      <c r="H57" s="102">
        <f ca="1">IF(ISERROR(SMALL(sheet03!BV:BV,ROW(V1))),"",INDIRECT("sheet03!bv"&amp;SMALL(sheet03!BV:BV,ROW(V1))))</f>
        <v>98</v>
      </c>
      <c r="I57" s="121" t="str">
        <f t="array" aca="1" ref="I57" ca="1">INDEX(sheet03!$A$2:$BB$1191,MATCH(I$51&amp;J57&amp;$F$1,sheet03!$M$2:$M$1191&amp;sheet03!$AF$2:$AF$1191&amp;sheet03!$O$2:$O$1191,0),31)</f>
        <v>c</v>
      </c>
      <c r="J57" s="53">
        <f ca="1">IF(H57="","",INDIRECT("sheet03!af"&amp;SMALL(sheet03!BV:BV,ROW(V1))))</f>
        <v>1</v>
      </c>
      <c r="K57" s="54" t="str">
        <f t="array" aca="1" ref="K57" ca="1">INDEX(sheet03!$A$2:$BB$1191,MATCH(I$51&amp;J57&amp;$F$1,sheet03!$M$2:$M$1191&amp;sheet03!$AF$2:$AF$1191&amp;sheet03!$O$2:$O$1191,0),28)</f>
        <v>府中</v>
      </c>
      <c r="L57" s="55">
        <f t="array" aca="1" ref="L57" ca="1">INDEX(sheet03!$A$2:$BC$1191,MATCH(I$51&amp;J57&amp;$F$1,sheet03!$M$2:$M$1191&amp;sheet03!$AF$2:$AF$1191&amp;sheet03!$O$2:$O$1191,0),55)</f>
        <v>1</v>
      </c>
      <c r="M57" s="56">
        <f t="array" aca="1" ref="M57" ca="1">INDEX(sheet03!$A$2:$BB$1191,MATCH(I$51&amp;J57&amp;$F$1,sheet03!$M$2:$M$1191&amp;sheet03!$AF$2:$AF$1191&amp;sheet03!$O$2:$O$1191,0),40)</f>
        <v>162</v>
      </c>
      <c r="N57" s="55" t="str">
        <f t="array" aca="1" ref="N57" ca="1">INDEX(sheet03!$A$2:$BD$1191,MATCH(I$51&amp;J57&amp;$F$1,sheet03!$M$2:$M$1191&amp;sheet03!$AF$2:$AF$1191&amp;sheet03!$O$2:$O$1191,0),56)</f>
        <v>右</v>
      </c>
      <c r="O57" s="102">
        <f ca="1">IF(ISERROR(SMALL(sheet03!BW:BW,ROW(V1))),"",INDIRECT("sheet03!bw"&amp;SMALL(sheet03!BW:BW,ROW(V1))))</f>
        <v>430</v>
      </c>
      <c r="P57" s="121">
        <f t="array" aca="1" ref="P57" ca="1">INDEX(sheet03!$A$2:$BB$1191,MATCH(P$51&amp;Q57&amp;$F$1,sheet03!$M$2:$M$1191&amp;sheet03!$AF$2:$AF$1191&amp;sheet03!$O$2:$O$1191,0),31)</f>
        <v>0</v>
      </c>
      <c r="Q57" s="53">
        <f ca="1">IF(O57="","",INDIRECT("sheet03!af"&amp;SMALL(sheet03!BW:BW,ROW(V1))))</f>
        <v>1</v>
      </c>
      <c r="R57" s="54" t="str">
        <f t="array" aca="1" ref="R57" ca="1">INDEX(sheet03!$A$2:$BB$1191,MATCH(P$51&amp;Q57&amp;$F$1,sheet03!$M$2:$M$1191&amp;sheet03!$AF$2:$AF$1191&amp;sheet03!$O$2:$O$1191,0),28)</f>
        <v>法界院</v>
      </c>
      <c r="S57" s="55">
        <f t="array" aca="1" ref="S57" ca="1">INDEX(sheet03!$A$2:$BC$1191,MATCH(P$51&amp;Q57&amp;$F$1,sheet03!$M$2:$M$1191&amp;sheet03!$AF$2:$AF$1191&amp;sheet03!$O$2:$O$1191,0),55)</f>
        <v>2</v>
      </c>
      <c r="T57" s="56">
        <f t="array" aca="1" ref="T57" ca="1">INDEX(sheet03!$A$2:$BB$1191,MATCH(P$51&amp;Q57&amp;$F$1,sheet03!$M$2:$M$1191&amp;sheet03!$AF$2:$AF$1191&amp;sheet03!$O$2:$O$1191,0),40)</f>
        <v>158.5</v>
      </c>
      <c r="U57" s="55" t="str">
        <f t="array" aca="1" ref="U57" ca="1">INDEX(sheet03!$A$2:$BD$1191,MATCH(P$51&amp;Q57&amp;$F$1,sheet03!$M$2:$M$1191&amp;sheet03!$AF$2:$AF$1191&amp;sheet03!$O$2:$O$1191,0),56)</f>
        <v>右</v>
      </c>
      <c r="V57" s="14"/>
    </row>
    <row r="58" spans="1:22" ht="16.5" customHeight="1" x14ac:dyDescent="0.15">
      <c r="A58" s="102">
        <f ca="1">IF(ISERROR(SMALL(sheet03!BU:BU,ROW(V2))),"",INDIRECT("sheet03!bu"&amp;SMALL(sheet03!BU:BU,ROW(V2))))</f>
        <v>85</v>
      </c>
      <c r="B58" s="57" t="str">
        <f t="array" aca="1" ref="B58" ca="1">INDEX(sheet03!$A$2:$BB$1191,MATCH(B$51&amp;C58&amp;$F$1,sheet03!$M$2:$M$1191&amp;sheet03!$AF$2:$AF$1191&amp;sheet03!$O$2:$O$1191,0),31)</f>
        <v>ｃ</v>
      </c>
      <c r="C58" s="58">
        <f ca="1">IF(A58="","",INDIRECT("sheet03!af"&amp;SMALL(sheet03!BU:BU,ROW(V2))))</f>
        <v>2</v>
      </c>
      <c r="D58" s="59" t="str">
        <f t="array" aca="1" ref="D58" ca="1">INDEX(sheet03!$A$2:$BB$1191,MATCH(B$51&amp;C58&amp;$F$1,sheet03!$M$2:$M$1191&amp;sheet03!$AF$2:$AF$1191&amp;sheet03!$O$2:$O$1191,0),28)</f>
        <v>吉舎</v>
      </c>
      <c r="E58" s="60">
        <f t="array" aca="1" ref="E58" ca="1">INDEX(sheet03!$A$2:$BC$1191,MATCH(B$51&amp;C58&amp;$F$1,sheet03!$M$2:$M$1191&amp;sheet03!$AF$2:$AF$1191&amp;sheet03!$O$2:$O$1191,0),55)</f>
        <v>2</v>
      </c>
      <c r="F58" s="60">
        <f t="array" aca="1" ref="F58" ca="1">INDEX(sheet03!$A$2:$BB$1191,MATCH(B$51&amp;C58&amp;$F$1,sheet03!$M$2:$M$1191&amp;sheet03!$AF$2:$AF$1191&amp;sheet03!$O$2:$O$1191,0),40)</f>
        <v>172</v>
      </c>
      <c r="G58" s="60" t="str">
        <f t="array" aca="1" ref="G58" ca="1">INDEX(sheet03!$A$2:$BD$1191,MATCH(B$51&amp;C58&amp;$F$1,sheet03!$M$2:$M$1191&amp;sheet03!$AF$2:$AF$1191&amp;sheet03!$O$2:$O$1191,0),56)</f>
        <v>右</v>
      </c>
      <c r="H58" s="102">
        <f ca="1">IF(ISERROR(SMALL(sheet03!BV:BV,ROW(V2))),"",INDIRECT("sheet03!bv"&amp;SMALL(sheet03!BV:BV,ROW(V2))))</f>
        <v>101</v>
      </c>
      <c r="I58" s="57">
        <f t="array" aca="1" ref="I58" ca="1">INDEX(sheet03!$A$2:$BB$1191,MATCH(I$51&amp;J58&amp;$F$1,sheet03!$M$2:$M$1191&amp;sheet03!$AF$2:$AF$1191&amp;sheet03!$O$2:$O$1191,0),31)</f>
        <v>0</v>
      </c>
      <c r="J58" s="58">
        <f ca="1">IF(H58="","",INDIRECT("sheet03!af"&amp;SMALL(sheet03!BV:BV,ROW(V2))))</f>
        <v>3</v>
      </c>
      <c r="K58" s="59" t="str">
        <f t="array" aca="1" ref="K58" ca="1">INDEX(sheet03!$A$2:$BB$1191,MATCH(I$51&amp;J58&amp;$F$1,sheet03!$M$2:$M$1191&amp;sheet03!$AF$2:$AF$1191&amp;sheet03!$O$2:$O$1191,0),28)</f>
        <v>戸手</v>
      </c>
      <c r="L58" s="60">
        <f t="array" aca="1" ref="L58" ca="1">INDEX(sheet03!$A$2:$BC$1191,MATCH(I$51&amp;J58&amp;$F$1,sheet03!$M$2:$M$1191&amp;sheet03!$AF$2:$AF$1191&amp;sheet03!$O$2:$O$1191,0),55)</f>
        <v>1</v>
      </c>
      <c r="M58" s="60">
        <f t="array" aca="1" ref="M58" ca="1">INDEX(sheet03!$A$2:$BB$1191,MATCH(I$51&amp;J58&amp;$F$1,sheet03!$M$2:$M$1191&amp;sheet03!$AF$2:$AF$1191&amp;sheet03!$O$2:$O$1191,0),40)</f>
        <v>172</v>
      </c>
      <c r="N58" s="60" t="str">
        <f t="array" aca="1" ref="N58" ca="1">INDEX(sheet03!$A$2:$BD$1191,MATCH(I$51&amp;J58&amp;$F$1,sheet03!$M$2:$M$1191&amp;sheet03!$AF$2:$AF$1191&amp;sheet03!$O$2:$O$1191,0),56)</f>
        <v>右</v>
      </c>
      <c r="O58" s="102">
        <f ca="1">IF(ISERROR(SMALL(sheet03!BW:BW,ROW(V2))),"",INDIRECT("sheet03!bw"&amp;SMALL(sheet03!BW:BW,ROW(V2))))</f>
        <v>431</v>
      </c>
      <c r="P58" s="57">
        <f t="array" aca="1" ref="P58" ca="1">INDEX(sheet03!$A$2:$BB$1191,MATCH(P$51&amp;Q58&amp;$F$1,sheet03!$M$2:$M$1191&amp;sheet03!$AF$2:$AF$1191&amp;sheet03!$O$2:$O$1191,0),31)</f>
        <v>0</v>
      </c>
      <c r="Q58" s="58">
        <f ca="1">IF(O58="","",INDIRECT("sheet03!af"&amp;SMALL(sheet03!BW:BW,ROW(V2))))</f>
        <v>2</v>
      </c>
      <c r="R58" s="59" t="str">
        <f t="array" aca="1" ref="R58" ca="1">INDEX(sheet03!$A$2:$BB$1191,MATCH(P$51&amp;Q58&amp;$F$1,sheet03!$M$2:$M$1191&amp;sheet03!$AF$2:$AF$1191&amp;sheet03!$O$2:$O$1191,0),28)</f>
        <v>備前原</v>
      </c>
      <c r="S58" s="60">
        <f t="array" aca="1" ref="S58" ca="1">INDEX(sheet03!$A$2:$BC$1191,MATCH(P$51&amp;Q58&amp;$F$1,sheet03!$M$2:$M$1191&amp;sheet03!$AF$2:$AF$1191&amp;sheet03!$O$2:$O$1191,0),55)</f>
        <v>2</v>
      </c>
      <c r="T58" s="60">
        <f t="array" aca="1" ref="T58" ca="1">INDEX(sheet03!$A$2:$BB$1191,MATCH(P$51&amp;Q58&amp;$F$1,sheet03!$M$2:$M$1191&amp;sheet03!$AF$2:$AF$1191&amp;sheet03!$O$2:$O$1191,0),40)</f>
        <v>160</v>
      </c>
      <c r="U58" s="60" t="str">
        <f t="array" aca="1" ref="U58" ca="1">INDEX(sheet03!$A$2:$BD$1191,MATCH(P$51&amp;Q58&amp;$F$1,sheet03!$M$2:$M$1191&amp;sheet03!$AF$2:$AF$1191&amp;sheet03!$O$2:$O$1191,0),56)</f>
        <v>右</v>
      </c>
      <c r="V58" s="14"/>
    </row>
    <row r="59" spans="1:22" ht="16.5" customHeight="1" x14ac:dyDescent="0.15">
      <c r="A59" s="102">
        <f ca="1">IF(ISERROR(SMALL(sheet03!BU:BU,ROW(V3))),"",INDIRECT("sheet03!bu"&amp;SMALL(sheet03!BU:BU,ROW(V3))))</f>
        <v>86</v>
      </c>
      <c r="B59" s="57">
        <f t="array" aca="1" ref="B59" ca="1">INDEX(sheet03!$A$2:$BB$1191,MATCH(B$51&amp;C59&amp;$F$1,sheet03!$M$2:$M$1191&amp;sheet03!$AF$2:$AF$1191&amp;sheet03!$O$2:$O$1191,0),31)</f>
        <v>0</v>
      </c>
      <c r="C59" s="58">
        <f ca="1">IF(A59="","",INDIRECT("sheet03!af"&amp;SMALL(sheet03!BU:BU,ROW(V3))))</f>
        <v>3</v>
      </c>
      <c r="D59" s="59" t="str">
        <f t="array" aca="1" ref="D59" ca="1">INDEX(sheet03!$A$2:$BB$1191,MATCH(B$51&amp;C59&amp;$F$1,sheet03!$M$2:$M$1191&amp;sheet03!$AF$2:$AF$1191&amp;sheet03!$O$2:$O$1191,0),28)</f>
        <v>備後安田</v>
      </c>
      <c r="E59" s="60">
        <f t="array" aca="1" ref="E59" ca="1">INDEX(sheet03!$A$2:$BC$1191,MATCH(B$51&amp;C59&amp;$F$1,sheet03!$M$2:$M$1191&amp;sheet03!$AF$2:$AF$1191&amp;sheet03!$O$2:$O$1191,0),55)</f>
        <v>2</v>
      </c>
      <c r="F59" s="60">
        <f t="array" aca="1" ref="F59" ca="1">INDEX(sheet03!$A$2:$BB$1191,MATCH(B$51&amp;C59&amp;$F$1,sheet03!$M$2:$M$1191&amp;sheet03!$AF$2:$AF$1191&amp;sheet03!$O$2:$O$1191,0),40)</f>
        <v>174.3</v>
      </c>
      <c r="G59" s="60" t="str">
        <f t="array" aca="1" ref="G59" ca="1">INDEX(sheet03!$A$2:$BD$1191,MATCH(B$51&amp;C59&amp;$F$1,sheet03!$M$2:$M$1191&amp;sheet03!$AF$2:$AF$1191&amp;sheet03!$O$2:$O$1191,0),56)</f>
        <v>右</v>
      </c>
      <c r="H59" s="102">
        <f ca="1">IF(ISERROR(SMALL(sheet03!BV:BV,ROW(V3))),"",INDIRECT("sheet03!bv"&amp;SMALL(sheet03!BV:BV,ROW(V3))))</f>
        <v>102</v>
      </c>
      <c r="I59" s="57">
        <f t="array" aca="1" ref="I59" ca="1">INDEX(sheet03!$A$2:$BB$1191,MATCH(I$51&amp;J59&amp;$F$1,sheet03!$M$2:$M$1191&amp;sheet03!$AF$2:$AF$1191&amp;sheet03!$O$2:$O$1191,0),31)</f>
        <v>0</v>
      </c>
      <c r="J59" s="58">
        <f ca="1">IF(H59="","",INDIRECT("sheet03!af"&amp;SMALL(sheet03!BV:BV,ROW(V3))))</f>
        <v>4</v>
      </c>
      <c r="K59" s="59" t="str">
        <f t="array" aca="1" ref="K59" ca="1">INDEX(sheet03!$A$2:$BB$1191,MATCH(I$51&amp;J59&amp;$F$1,sheet03!$M$2:$M$1191&amp;sheet03!$AF$2:$AF$1191&amp;sheet03!$O$2:$O$1191,0),28)</f>
        <v>近田</v>
      </c>
      <c r="L59" s="60">
        <f t="array" aca="1" ref="L59" ca="1">INDEX(sheet03!$A$2:$BC$1191,MATCH(I$51&amp;J59&amp;$F$1,sheet03!$M$2:$M$1191&amp;sheet03!$AF$2:$AF$1191&amp;sheet03!$O$2:$O$1191,0),55)</f>
        <v>1</v>
      </c>
      <c r="M59" s="60">
        <f t="array" aca="1" ref="M59" ca="1">INDEX(sheet03!$A$2:$BB$1191,MATCH(I$51&amp;J59&amp;$F$1,sheet03!$M$2:$M$1191&amp;sheet03!$AF$2:$AF$1191&amp;sheet03!$O$2:$O$1191,0),40)</f>
        <v>174.3</v>
      </c>
      <c r="N59" s="60" t="str">
        <f t="array" aca="1" ref="N59" ca="1">INDEX(sheet03!$A$2:$BD$1191,MATCH(I$51&amp;J59&amp;$F$1,sheet03!$M$2:$M$1191&amp;sheet03!$AF$2:$AF$1191&amp;sheet03!$O$2:$O$1191,0),56)</f>
        <v>右</v>
      </c>
      <c r="O59" s="102">
        <f ca="1">IF(ISERROR(SMALL(sheet03!BW:BW,ROW(V3))),"",INDIRECT("sheet03!bw"&amp;SMALL(sheet03!BW:BW,ROW(V3))))</f>
        <v>432</v>
      </c>
      <c r="P59" s="57">
        <f t="array" aca="1" ref="P59" ca="1">INDEX(sheet03!$A$2:$BB$1191,MATCH(P$51&amp;Q59&amp;$F$1,sheet03!$M$2:$M$1191&amp;sheet03!$AF$2:$AF$1191&amp;sheet03!$O$2:$O$1191,0),31)</f>
        <v>0</v>
      </c>
      <c r="Q59" s="58">
        <f ca="1">IF(O59="","",INDIRECT("sheet03!af"&amp;SMALL(sheet03!BW:BW,ROW(V3))))</f>
        <v>3</v>
      </c>
      <c r="R59" s="59" t="str">
        <f t="array" aca="1" ref="R59" ca="1">INDEX(sheet03!$A$2:$BB$1191,MATCH(P$51&amp;Q59&amp;$F$1,sheet03!$M$2:$M$1191&amp;sheet03!$AF$2:$AF$1191&amp;sheet03!$O$2:$O$1191,0),28)</f>
        <v>玉柏</v>
      </c>
      <c r="S59" s="60">
        <f t="array" aca="1" ref="S59" ca="1">INDEX(sheet03!$A$2:$BC$1191,MATCH(P$51&amp;Q59&amp;$F$1,sheet03!$M$2:$M$1191&amp;sheet03!$AF$2:$AF$1191&amp;sheet03!$O$2:$O$1191,0),55)</f>
        <v>2</v>
      </c>
      <c r="T59" s="60">
        <f t="array" aca="1" ref="T59" ca="1">INDEX(sheet03!$A$2:$BB$1191,MATCH(P$51&amp;Q59&amp;$F$1,sheet03!$M$2:$M$1191&amp;sheet03!$AF$2:$AF$1191&amp;sheet03!$O$2:$O$1191,0),40)</f>
        <v>152</v>
      </c>
      <c r="U59" s="60" t="str">
        <f t="array" aca="1" ref="U59" ca="1">INDEX(sheet03!$A$2:$BD$1191,MATCH(P$51&amp;Q59&amp;$F$1,sheet03!$M$2:$M$1191&amp;sheet03!$AF$2:$AF$1191&amp;sheet03!$O$2:$O$1191,0),56)</f>
        <v>右</v>
      </c>
      <c r="V59" s="14"/>
    </row>
    <row r="60" spans="1:22" ht="16.5" customHeight="1" x14ac:dyDescent="0.15">
      <c r="A60" s="102">
        <f ca="1">IF(ISERROR(SMALL(sheet03!BU:BU,ROW(V4))),"",INDIRECT("sheet03!bu"&amp;SMALL(sheet03!BU:BU,ROW(V4))))</f>
        <v>87</v>
      </c>
      <c r="B60" s="57">
        <f t="array" aca="1" ref="B60" ca="1">INDEX(sheet03!$A$2:$BB$1191,MATCH(B$51&amp;C60&amp;$F$1,sheet03!$M$2:$M$1191&amp;sheet03!$AF$2:$AF$1191&amp;sheet03!$O$2:$O$1191,0),31)</f>
        <v>0</v>
      </c>
      <c r="C60" s="58">
        <f ca="1">IF(A60="","",INDIRECT("sheet03!af"&amp;SMALL(sheet03!BU:BU,ROW(V4))))</f>
        <v>4</v>
      </c>
      <c r="D60" s="59" t="str">
        <f t="array" aca="1" ref="D60" ca="1">INDEX(sheet03!$A$2:$BB$1191,MATCH(B$51&amp;C60&amp;$F$1,sheet03!$M$2:$M$1191&amp;sheet03!$AF$2:$AF$1191&amp;sheet03!$O$2:$O$1191,0),28)</f>
        <v>梶田</v>
      </c>
      <c r="E60" s="60">
        <f t="array" aca="1" ref="E60" ca="1">INDEX(sheet03!$A$2:$BC$1191,MATCH(B$51&amp;C60&amp;$F$1,sheet03!$M$2:$M$1191&amp;sheet03!$AF$2:$AF$1191&amp;sheet03!$O$2:$O$1191,0),55)</f>
        <v>2</v>
      </c>
      <c r="F60" s="60">
        <f t="array" aca="1" ref="F60" ca="1">INDEX(sheet03!$A$2:$BB$1191,MATCH(B$51&amp;C60&amp;$F$1,sheet03!$M$2:$M$1191&amp;sheet03!$AF$2:$AF$1191&amp;sheet03!$O$2:$O$1191,0),40)</f>
        <v>171</v>
      </c>
      <c r="G60" s="60" t="str">
        <f t="array" aca="1" ref="G60" ca="1">INDEX(sheet03!$A$2:$BD$1191,MATCH(B$51&amp;C60&amp;$F$1,sheet03!$M$2:$M$1191&amp;sheet03!$AF$2:$AF$1191&amp;sheet03!$O$2:$O$1191,0),56)</f>
        <v>右</v>
      </c>
      <c r="H60" s="102">
        <f ca="1">IF(ISERROR(SMALL(sheet03!BV:BV,ROW(V4))),"",INDIRECT("sheet03!bv"&amp;SMALL(sheet03!BV:BV,ROW(V4))))</f>
        <v>103</v>
      </c>
      <c r="I60" s="57">
        <f t="array" aca="1" ref="I60" ca="1">INDEX(sheet03!$A$2:$BB$1191,MATCH(I$51&amp;J60&amp;$F$1,sheet03!$M$2:$M$1191&amp;sheet03!$AF$2:$AF$1191&amp;sheet03!$O$2:$O$1191,0),31)</f>
        <v>0</v>
      </c>
      <c r="J60" s="58">
        <f ca="1">IF(H60="","",INDIRECT("sheet03!af"&amp;SMALL(sheet03!BV:BV,ROW(V4))))</f>
        <v>5</v>
      </c>
      <c r="K60" s="59" t="str">
        <f t="array" aca="1" ref="K60" ca="1">INDEX(sheet03!$A$2:$BB$1191,MATCH(I$51&amp;J60&amp;$F$1,sheet03!$M$2:$M$1191&amp;sheet03!$AF$2:$AF$1191&amp;sheet03!$O$2:$O$1191,0),28)</f>
        <v>駅家</v>
      </c>
      <c r="L60" s="60">
        <f t="array" aca="1" ref="L60" ca="1">INDEX(sheet03!$A$2:$BC$1191,MATCH(I$51&amp;J60&amp;$F$1,sheet03!$M$2:$M$1191&amp;sheet03!$AF$2:$AF$1191&amp;sheet03!$O$2:$O$1191,0),55)</f>
        <v>1</v>
      </c>
      <c r="M60" s="60">
        <f t="array" aca="1" ref="M60" ca="1">INDEX(sheet03!$A$2:$BB$1191,MATCH(I$51&amp;J60&amp;$F$1,sheet03!$M$2:$M$1191&amp;sheet03!$AF$2:$AF$1191&amp;sheet03!$O$2:$O$1191,0),40)</f>
        <v>171</v>
      </c>
      <c r="N60" s="60" t="str">
        <f t="array" aca="1" ref="N60" ca="1">INDEX(sheet03!$A$2:$BD$1191,MATCH(I$51&amp;J60&amp;$F$1,sheet03!$M$2:$M$1191&amp;sheet03!$AF$2:$AF$1191&amp;sheet03!$O$2:$O$1191,0),56)</f>
        <v>右</v>
      </c>
      <c r="O60" s="102">
        <f ca="1">IF(ISERROR(SMALL(sheet03!BW:BW,ROW(V4))),"",INDIRECT("sheet03!bw"&amp;SMALL(sheet03!BW:BW,ROW(V4))))</f>
        <v>433</v>
      </c>
      <c r="P60" s="57">
        <f t="array" aca="1" ref="P60" ca="1">INDEX(sheet03!$A$2:$BB$1191,MATCH(P$51&amp;Q60&amp;$F$1,sheet03!$M$2:$M$1191&amp;sheet03!$AF$2:$AF$1191&amp;sheet03!$O$2:$O$1191,0),31)</f>
        <v>0</v>
      </c>
      <c r="Q60" s="58">
        <f ca="1">IF(O60="","",INDIRECT("sheet03!af"&amp;SMALL(sheet03!BW:BW,ROW(V4))))</f>
        <v>4</v>
      </c>
      <c r="R60" s="59" t="str">
        <f t="array" aca="1" ref="R60" ca="1">INDEX(sheet03!$A$2:$BB$1191,MATCH(P$51&amp;Q60&amp;$F$1,sheet03!$M$2:$M$1191&amp;sheet03!$AF$2:$AF$1191&amp;sheet03!$O$2:$O$1191,0),28)</f>
        <v>牧山</v>
      </c>
      <c r="S60" s="60">
        <f t="array" aca="1" ref="S60" ca="1">INDEX(sheet03!$A$2:$BC$1191,MATCH(P$51&amp;Q60&amp;$F$1,sheet03!$M$2:$M$1191&amp;sheet03!$AF$2:$AF$1191&amp;sheet03!$O$2:$O$1191,0),55)</f>
        <v>2</v>
      </c>
      <c r="T60" s="60">
        <f t="array" aca="1" ref="T60" ca="1">INDEX(sheet03!$A$2:$BB$1191,MATCH(P$51&amp;Q60&amp;$F$1,sheet03!$M$2:$M$1191&amp;sheet03!$AF$2:$AF$1191&amp;sheet03!$O$2:$O$1191,0),40)</f>
        <v>158</v>
      </c>
      <c r="U60" s="60" t="str">
        <f t="array" aca="1" ref="U60" ca="1">INDEX(sheet03!$A$2:$BD$1191,MATCH(P$51&amp;Q60&amp;$F$1,sheet03!$M$2:$M$1191&amp;sheet03!$AF$2:$AF$1191&amp;sheet03!$O$2:$O$1191,0),56)</f>
        <v>右</v>
      </c>
      <c r="V60" s="14"/>
    </row>
    <row r="61" spans="1:22" ht="16.5" customHeight="1" x14ac:dyDescent="0.15">
      <c r="A61" s="102">
        <f ca="1">IF(ISERROR(SMALL(sheet03!BU:BU,ROW(V5))),"",INDIRECT("sheet03!bu"&amp;SMALL(sheet03!BU:BU,ROW(V5))))</f>
        <v>88</v>
      </c>
      <c r="B61" s="57">
        <f t="array" aca="1" ref="B61" ca="1">INDEX(sheet03!$A$2:$BB$1191,MATCH(B$51&amp;C61&amp;$F$1,sheet03!$M$2:$M$1191&amp;sheet03!$AF$2:$AF$1191&amp;sheet03!$O$2:$O$1191,0),31)</f>
        <v>0</v>
      </c>
      <c r="C61" s="58">
        <f ca="1">IF(A61="","",INDIRECT("sheet03!af"&amp;SMALL(sheet03!BU:BU,ROW(V5))))</f>
        <v>5</v>
      </c>
      <c r="D61" s="59" t="str">
        <f t="array" aca="1" ref="D61" ca="1">INDEX(sheet03!$A$2:$BB$1191,MATCH(B$51&amp;C61&amp;$F$1,sheet03!$M$2:$M$1191&amp;sheet03!$AF$2:$AF$1191&amp;sheet03!$O$2:$O$1191,0),28)</f>
        <v>甲奴</v>
      </c>
      <c r="E61" s="60">
        <f t="array" aca="1" ref="E61" ca="1">INDEX(sheet03!$A$2:$BC$1191,MATCH(B$51&amp;C61&amp;$F$1,sheet03!$M$2:$M$1191&amp;sheet03!$AF$2:$AF$1191&amp;sheet03!$O$2:$O$1191,0),55)</f>
        <v>2</v>
      </c>
      <c r="F61" s="60">
        <f t="array" aca="1" ref="F61" ca="1">INDEX(sheet03!$A$2:$BB$1191,MATCH(B$51&amp;C61&amp;$F$1,sheet03!$M$2:$M$1191&amp;sheet03!$AF$2:$AF$1191&amp;sheet03!$O$2:$O$1191,0),40)</f>
        <v>163</v>
      </c>
      <c r="G61" s="60" t="str">
        <f t="array" aca="1" ref="G61" ca="1">INDEX(sheet03!$A$2:$BD$1191,MATCH(B$51&amp;C61&amp;$F$1,sheet03!$M$2:$M$1191&amp;sheet03!$AF$2:$AF$1191&amp;sheet03!$O$2:$O$1191,0),56)</f>
        <v>右</v>
      </c>
      <c r="H61" s="102">
        <f ca="1">IF(ISERROR(SMALL(sheet03!BV:BV,ROW(V5))),"",INDIRECT("sheet03!bv"&amp;SMALL(sheet03!BV:BV,ROW(V5))))</f>
        <v>104</v>
      </c>
      <c r="I61" s="57">
        <f t="array" aca="1" ref="I61" ca="1">INDEX(sheet03!$A$2:$BB$1191,MATCH(I$51&amp;J61&amp;$F$1,sheet03!$M$2:$M$1191&amp;sheet03!$AF$2:$AF$1191&amp;sheet03!$O$2:$O$1191,0),31)</f>
        <v>0</v>
      </c>
      <c r="J61" s="58">
        <f ca="1">IF(H61="","",INDIRECT("sheet03!af"&amp;SMALL(sheet03!BV:BV,ROW(V5))))</f>
        <v>6</v>
      </c>
      <c r="K61" s="59" t="str">
        <f t="array" aca="1" ref="K61" ca="1">INDEX(sheet03!$A$2:$BB$1191,MATCH(I$51&amp;J61&amp;$F$1,sheet03!$M$2:$M$1191&amp;sheet03!$AF$2:$AF$1191&amp;sheet03!$O$2:$O$1191,0),28)</f>
        <v>万能倉</v>
      </c>
      <c r="L61" s="60">
        <f t="array" aca="1" ref="L61" ca="1">INDEX(sheet03!$A$2:$BC$1191,MATCH(I$51&amp;J61&amp;$F$1,sheet03!$M$2:$M$1191&amp;sheet03!$AF$2:$AF$1191&amp;sheet03!$O$2:$O$1191,0),55)</f>
        <v>1</v>
      </c>
      <c r="M61" s="60">
        <f t="array" aca="1" ref="M61" ca="1">INDEX(sheet03!$A$2:$BB$1191,MATCH(I$51&amp;J61&amp;$F$1,sheet03!$M$2:$M$1191&amp;sheet03!$AF$2:$AF$1191&amp;sheet03!$O$2:$O$1191,0),40)</f>
        <v>163</v>
      </c>
      <c r="N61" s="60" t="str">
        <f t="array" aca="1" ref="N61" ca="1">INDEX(sheet03!$A$2:$BD$1191,MATCH(I$51&amp;J61&amp;$F$1,sheet03!$M$2:$M$1191&amp;sheet03!$AF$2:$AF$1191&amp;sheet03!$O$2:$O$1191,0),56)</f>
        <v>右</v>
      </c>
      <c r="O61" s="102">
        <f ca="1">IF(ISERROR(SMALL(sheet03!BW:BW,ROW(V5))),"",INDIRECT("sheet03!bw"&amp;SMALL(sheet03!BW:BW,ROW(V5))))</f>
        <v>434</v>
      </c>
      <c r="P61" s="57">
        <f t="array" aca="1" ref="P61" ca="1">INDEX(sheet03!$A$2:$BB$1191,MATCH(P$51&amp;Q61&amp;$F$1,sheet03!$M$2:$M$1191&amp;sheet03!$AF$2:$AF$1191&amp;sheet03!$O$2:$O$1191,0),31)</f>
        <v>0</v>
      </c>
      <c r="Q61" s="58">
        <f ca="1">IF(O61="","",INDIRECT("sheet03!af"&amp;SMALL(sheet03!BW:BW,ROW(V5))))</f>
        <v>5</v>
      </c>
      <c r="R61" s="59" t="str">
        <f t="array" aca="1" ref="R61" ca="1">INDEX(sheet03!$A$2:$BB$1191,MATCH(P$51&amp;Q61&amp;$F$1,sheet03!$M$2:$M$1191&amp;sheet03!$AF$2:$AF$1191&amp;sheet03!$O$2:$O$1191,0),28)</f>
        <v>野々口</v>
      </c>
      <c r="S61" s="60">
        <f t="array" aca="1" ref="S61" ca="1">INDEX(sheet03!$A$2:$BC$1191,MATCH(P$51&amp;Q61&amp;$F$1,sheet03!$M$2:$M$1191&amp;sheet03!$AF$2:$AF$1191&amp;sheet03!$O$2:$O$1191,0),55)</f>
        <v>1</v>
      </c>
      <c r="T61" s="60">
        <f t="array" aca="1" ref="T61" ca="1">INDEX(sheet03!$A$2:$BB$1191,MATCH(P$51&amp;Q61&amp;$F$1,sheet03!$M$2:$M$1191&amp;sheet03!$AF$2:$AF$1191&amp;sheet03!$O$2:$O$1191,0),40)</f>
        <v>163</v>
      </c>
      <c r="U61" s="60" t="str">
        <f t="array" aca="1" ref="U61" ca="1">INDEX(sheet03!$A$2:$BD$1191,MATCH(P$51&amp;Q61&amp;$F$1,sheet03!$M$2:$M$1191&amp;sheet03!$AF$2:$AF$1191&amp;sheet03!$O$2:$O$1191,0),56)</f>
        <v>右</v>
      </c>
      <c r="V61" s="14"/>
    </row>
    <row r="62" spans="1:22" ht="16.5" customHeight="1" x14ac:dyDescent="0.15">
      <c r="A62" s="102">
        <f ca="1">IF(ISERROR(SMALL(sheet03!BU:BU,ROW(V6))),"",INDIRECT("sheet03!bu"&amp;SMALL(sheet03!BU:BU,ROW(V6))))</f>
        <v>89</v>
      </c>
      <c r="B62" s="57">
        <f t="array" aca="1" ref="B62" ca="1">INDEX(sheet03!$A$2:$BB$1191,MATCH(B$51&amp;C62&amp;$F$1,sheet03!$M$2:$M$1191&amp;sheet03!$AF$2:$AF$1191&amp;sheet03!$O$2:$O$1191,0),31)</f>
        <v>0</v>
      </c>
      <c r="C62" s="58">
        <f ca="1">IF(A62="","",INDIRECT("sheet03!af"&amp;SMALL(sheet03!BU:BU,ROW(V6))))</f>
        <v>6</v>
      </c>
      <c r="D62" s="59" t="str">
        <f t="array" aca="1" ref="D62" ca="1">INDEX(sheet03!$A$2:$BB$1191,MATCH(B$51&amp;C62&amp;$F$1,sheet03!$M$2:$M$1191&amp;sheet03!$AF$2:$AF$1191&amp;sheet03!$O$2:$O$1191,0),28)</f>
        <v>上下</v>
      </c>
      <c r="E62" s="60">
        <f t="array" aca="1" ref="E62" ca="1">INDEX(sheet03!$A$2:$BC$1191,MATCH(B$51&amp;C62&amp;$F$1,sheet03!$M$2:$M$1191&amp;sheet03!$AF$2:$AF$1191&amp;sheet03!$O$2:$O$1191,0),55)</f>
        <v>2</v>
      </c>
      <c r="F62" s="60">
        <f t="array" aca="1" ref="F62" ca="1">INDEX(sheet03!$A$2:$BB$1191,MATCH(B$51&amp;C62&amp;$F$1,sheet03!$M$2:$M$1191&amp;sheet03!$AF$2:$AF$1191&amp;sheet03!$O$2:$O$1191,0),40)</f>
        <v>165</v>
      </c>
      <c r="G62" s="60" t="str">
        <f t="array" aca="1" ref="G62" ca="1">INDEX(sheet03!$A$2:$BD$1191,MATCH(B$51&amp;C62&amp;$F$1,sheet03!$M$2:$M$1191&amp;sheet03!$AF$2:$AF$1191&amp;sheet03!$O$2:$O$1191,0),56)</f>
        <v>右</v>
      </c>
      <c r="H62" s="102">
        <f ca="1">IF(ISERROR(SMALL(sheet03!BV:BV,ROW(V6))),"",INDIRECT("sheet03!bv"&amp;SMALL(sheet03!BV:BV,ROW(V6))))</f>
        <v>105</v>
      </c>
      <c r="I62" s="57">
        <f t="array" aca="1" ref="I62" ca="1">INDEX(sheet03!$A$2:$BB$1191,MATCH(I$51&amp;J62&amp;$F$1,sheet03!$M$2:$M$1191&amp;sheet03!$AF$2:$AF$1191&amp;sheet03!$O$2:$O$1191,0),31)</f>
        <v>0</v>
      </c>
      <c r="J62" s="58">
        <f ca="1">IF(H62="","",INDIRECT("sheet03!af"&amp;SMALL(sheet03!BV:BV,ROW(V6))))</f>
        <v>7</v>
      </c>
      <c r="K62" s="59" t="str">
        <f t="array" aca="1" ref="K62" ca="1">INDEX(sheet03!$A$2:$BB$1191,MATCH(I$51&amp;J62&amp;$F$1,sheet03!$M$2:$M$1191&amp;sheet03!$AF$2:$AF$1191&amp;sheet03!$O$2:$O$1191,0),28)</f>
        <v>道上</v>
      </c>
      <c r="L62" s="60">
        <f t="array" aca="1" ref="L62" ca="1">INDEX(sheet03!$A$2:$BC$1191,MATCH(I$51&amp;J62&amp;$F$1,sheet03!$M$2:$M$1191&amp;sheet03!$AF$2:$AF$1191&amp;sheet03!$O$2:$O$1191,0),55)</f>
        <v>1</v>
      </c>
      <c r="M62" s="60">
        <f t="array" aca="1" ref="M62" ca="1">INDEX(sheet03!$A$2:$BB$1191,MATCH(I$51&amp;J62&amp;$F$1,sheet03!$M$2:$M$1191&amp;sheet03!$AF$2:$AF$1191&amp;sheet03!$O$2:$O$1191,0),40)</f>
        <v>165</v>
      </c>
      <c r="N62" s="60" t="str">
        <f t="array" aca="1" ref="N62" ca="1">INDEX(sheet03!$A$2:$BD$1191,MATCH(I$51&amp;J62&amp;$F$1,sheet03!$M$2:$M$1191&amp;sheet03!$AF$2:$AF$1191&amp;sheet03!$O$2:$O$1191,0),56)</f>
        <v>右</v>
      </c>
      <c r="O62" s="102">
        <f ca="1">IF(ISERROR(SMALL(sheet03!BW:BW,ROW(V6))),"",INDIRECT("sheet03!bw"&amp;SMALL(sheet03!BW:BW,ROW(V6))))</f>
        <v>435</v>
      </c>
      <c r="P62" s="57" t="str">
        <f t="array" aca="1" ref="P62" ca="1">INDEX(sheet03!$A$2:$BB$1191,MATCH(P$51&amp;Q62&amp;$F$1,sheet03!$M$2:$M$1191&amp;sheet03!$AF$2:$AF$1191&amp;sheet03!$O$2:$O$1191,0),31)</f>
        <v>ｃ</v>
      </c>
      <c r="Q62" s="58">
        <f ca="1">IF(O62="","",INDIRECT("sheet03!af"&amp;SMALL(sheet03!BW:BW,ROW(V6))))</f>
        <v>6</v>
      </c>
      <c r="R62" s="59" t="str">
        <f t="array" aca="1" ref="R62" ca="1">INDEX(sheet03!$A$2:$BB$1191,MATCH(P$51&amp;Q62&amp;$F$1,sheet03!$M$2:$M$1191&amp;sheet03!$AF$2:$AF$1191&amp;sheet03!$O$2:$O$1191,0),28)</f>
        <v>金川</v>
      </c>
      <c r="S62" s="60">
        <f t="array" aca="1" ref="S62" ca="1">INDEX(sheet03!$A$2:$BC$1191,MATCH(P$51&amp;Q62&amp;$F$1,sheet03!$M$2:$M$1191&amp;sheet03!$AF$2:$AF$1191&amp;sheet03!$O$2:$O$1191,0),55)</f>
        <v>1</v>
      </c>
      <c r="T62" s="60">
        <f t="array" aca="1" ref="T62" ca="1">INDEX(sheet03!$A$2:$BB$1191,MATCH(P$51&amp;Q62&amp;$F$1,sheet03!$M$2:$M$1191&amp;sheet03!$AF$2:$AF$1191&amp;sheet03!$O$2:$O$1191,0),40)</f>
        <v>155</v>
      </c>
      <c r="U62" s="60" t="str">
        <f t="array" aca="1" ref="U62" ca="1">INDEX(sheet03!$A$2:$BD$1191,MATCH(P$51&amp;Q62&amp;$F$1,sheet03!$M$2:$M$1191&amp;sheet03!$AF$2:$AF$1191&amp;sheet03!$O$2:$O$1191,0),56)</f>
        <v>右</v>
      </c>
      <c r="V62" s="14"/>
    </row>
    <row r="63" spans="1:22" ht="16.5" customHeight="1" x14ac:dyDescent="0.15">
      <c r="A63" s="102">
        <f ca="1">IF(ISERROR(SMALL(sheet03!BU:BU,ROW(V7))),"",INDIRECT("sheet03!bu"&amp;SMALL(sheet03!BU:BU,ROW(V7))))</f>
        <v>90</v>
      </c>
      <c r="B63" s="57">
        <f t="array" aca="1" ref="B63" ca="1">INDEX(sheet03!$A$2:$BB$1191,MATCH(B$51&amp;C63&amp;$F$1,sheet03!$M$2:$M$1191&amp;sheet03!$AF$2:$AF$1191&amp;sheet03!$O$2:$O$1191,0),31)</f>
        <v>0</v>
      </c>
      <c r="C63" s="58">
        <f ca="1">IF(A63="","",INDIRECT("sheet03!af"&amp;SMALL(sheet03!BU:BU,ROW(V7))))</f>
        <v>7</v>
      </c>
      <c r="D63" s="59" t="str">
        <f t="array" aca="1" ref="D63" ca="1">INDEX(sheet03!$A$2:$BB$1191,MATCH(B$51&amp;C63&amp;$F$1,sheet03!$M$2:$M$1191&amp;sheet03!$AF$2:$AF$1191&amp;sheet03!$O$2:$O$1191,0),28)</f>
        <v>備後矢野</v>
      </c>
      <c r="E63" s="60">
        <f t="array" aca="1" ref="E63" ca="1">INDEX(sheet03!$A$2:$BC$1191,MATCH(B$51&amp;C63&amp;$F$1,sheet03!$M$2:$M$1191&amp;sheet03!$AF$2:$AF$1191&amp;sheet03!$O$2:$O$1191,0),55)</f>
        <v>2</v>
      </c>
      <c r="F63" s="60">
        <f t="array" aca="1" ref="F63" ca="1">INDEX(sheet03!$A$2:$BB$1191,MATCH(B$51&amp;C63&amp;$F$1,sheet03!$M$2:$M$1191&amp;sheet03!$AF$2:$AF$1191&amp;sheet03!$O$2:$O$1191,0),40)</f>
        <v>175.4</v>
      </c>
      <c r="G63" s="60" t="str">
        <f t="array" aca="1" ref="G63" ca="1">INDEX(sheet03!$A$2:$BD$1191,MATCH(B$51&amp;C63&amp;$F$1,sheet03!$M$2:$M$1191&amp;sheet03!$AF$2:$AF$1191&amp;sheet03!$O$2:$O$1191,0),56)</f>
        <v>右</v>
      </c>
      <c r="H63" s="102">
        <f ca="1">IF(ISERROR(SMALL(sheet03!BV:BV,ROW(V7))),"",INDIRECT("sheet03!bv"&amp;SMALL(sheet03!BV:BV,ROW(V7))))</f>
        <v>106</v>
      </c>
      <c r="I63" s="57">
        <f t="array" aca="1" ref="I63" ca="1">INDEX(sheet03!$A$2:$BB$1191,MATCH(I$51&amp;J63&amp;$F$1,sheet03!$M$2:$M$1191&amp;sheet03!$AF$2:$AF$1191&amp;sheet03!$O$2:$O$1191,0),31)</f>
        <v>0</v>
      </c>
      <c r="J63" s="58">
        <f ca="1">IF(H63="","",INDIRECT("sheet03!af"&amp;SMALL(sheet03!BV:BV,ROW(V7))))</f>
        <v>8</v>
      </c>
      <c r="K63" s="59" t="str">
        <f t="array" aca="1" ref="K63" ca="1">INDEX(sheet03!$A$2:$BB$1191,MATCH(I$51&amp;J63&amp;$F$1,sheet03!$M$2:$M$1191&amp;sheet03!$AF$2:$AF$1191&amp;sheet03!$O$2:$O$1191,0),28)</f>
        <v>湯田村</v>
      </c>
      <c r="L63" s="60">
        <f t="array" aca="1" ref="L63" ca="1">INDEX(sheet03!$A$2:$BC$1191,MATCH(I$51&amp;J63&amp;$F$1,sheet03!$M$2:$M$1191&amp;sheet03!$AF$2:$AF$1191&amp;sheet03!$O$2:$O$1191,0),55)</f>
        <v>1</v>
      </c>
      <c r="M63" s="60">
        <f t="array" aca="1" ref="M63" ca="1">INDEX(sheet03!$A$2:$BB$1191,MATCH(I$51&amp;J63&amp;$F$1,sheet03!$M$2:$M$1191&amp;sheet03!$AF$2:$AF$1191&amp;sheet03!$O$2:$O$1191,0),40)</f>
        <v>175.4</v>
      </c>
      <c r="N63" s="60" t="str">
        <f t="array" aca="1" ref="N63" ca="1">INDEX(sheet03!$A$2:$BD$1191,MATCH(I$51&amp;J63&amp;$F$1,sheet03!$M$2:$M$1191&amp;sheet03!$AF$2:$AF$1191&amp;sheet03!$O$2:$O$1191,0),56)</f>
        <v>右</v>
      </c>
      <c r="O63" s="102">
        <f ca="1">IF(ISERROR(SMALL(sheet03!BW:BW,ROW(V7))),"",INDIRECT("sheet03!bw"&amp;SMALL(sheet03!BW:BW,ROW(V7))))</f>
        <v>436</v>
      </c>
      <c r="P63" s="57">
        <f t="array" aca="1" ref="P63" ca="1">INDEX(sheet03!$A$2:$BB$1191,MATCH(P$51&amp;Q63&amp;$F$1,sheet03!$M$2:$M$1191&amp;sheet03!$AF$2:$AF$1191&amp;sheet03!$O$2:$O$1191,0),31)</f>
        <v>0</v>
      </c>
      <c r="Q63" s="58">
        <f ca="1">IF(O63="","",INDIRECT("sheet03!af"&amp;SMALL(sheet03!BW:BW,ROW(V7))))</f>
        <v>7</v>
      </c>
      <c r="R63" s="59" t="str">
        <f t="array" aca="1" ref="R63" ca="1">INDEX(sheet03!$A$2:$BB$1191,MATCH(P$51&amp;Q63&amp;$F$1,sheet03!$M$2:$M$1191&amp;sheet03!$AF$2:$AF$1191&amp;sheet03!$O$2:$O$1191,0),28)</f>
        <v>建部</v>
      </c>
      <c r="S63" s="60">
        <f t="array" aca="1" ref="S63" ca="1">INDEX(sheet03!$A$2:$BC$1191,MATCH(P$51&amp;Q63&amp;$F$1,sheet03!$M$2:$M$1191&amp;sheet03!$AF$2:$AF$1191&amp;sheet03!$O$2:$O$1191,0),55)</f>
        <v>1</v>
      </c>
      <c r="T63" s="60">
        <f t="array" aca="1" ref="T63" ca="1">INDEX(sheet03!$A$2:$BB$1191,MATCH(P$51&amp;Q63&amp;$F$1,sheet03!$M$2:$M$1191&amp;sheet03!$AF$2:$AF$1191&amp;sheet03!$O$2:$O$1191,0),40)</f>
        <v>156</v>
      </c>
      <c r="U63" s="60" t="str">
        <f t="array" aca="1" ref="U63" ca="1">INDEX(sheet03!$A$2:$BD$1191,MATCH(P$51&amp;Q63&amp;$F$1,sheet03!$M$2:$M$1191&amp;sheet03!$AF$2:$AF$1191&amp;sheet03!$O$2:$O$1191,0),56)</f>
        <v>右</v>
      </c>
      <c r="V63" s="14"/>
    </row>
    <row r="64" spans="1:22" ht="16.5" customHeight="1" x14ac:dyDescent="0.15">
      <c r="A64" s="102">
        <f ca="1">IF(ISERROR(SMALL(sheet03!BU:BU,ROW(V8))),"",INDIRECT("sheet03!bu"&amp;SMALL(sheet03!BU:BU,ROW(V8))))</f>
        <v>91</v>
      </c>
      <c r="B64" s="57">
        <f t="array" aca="1" ref="B64" ca="1">INDEX(sheet03!$A$2:$BB$1191,MATCH(B$51&amp;C64&amp;$F$1,sheet03!$M$2:$M$1191&amp;sheet03!$AF$2:$AF$1191&amp;sheet03!$O$2:$O$1191,0),31)</f>
        <v>0</v>
      </c>
      <c r="C64" s="58">
        <f ca="1">IF(A64="","",INDIRECT("sheet03!af"&amp;SMALL(sheet03!BU:BU,ROW(V8))))</f>
        <v>8</v>
      </c>
      <c r="D64" s="59" t="str">
        <f t="array" aca="1" ref="D64" ca="1">INDEX(sheet03!$A$2:$BB$1191,MATCH(B$51&amp;C64&amp;$F$1,sheet03!$M$2:$M$1191&amp;sheet03!$AF$2:$AF$1191&amp;sheet03!$O$2:$O$1191,0),28)</f>
        <v>備後三川</v>
      </c>
      <c r="E64" s="60">
        <f t="array" aca="1" ref="E64" ca="1">INDEX(sheet03!$A$2:$BC$1191,MATCH(B$51&amp;C64&amp;$F$1,sheet03!$M$2:$M$1191&amp;sheet03!$AF$2:$AF$1191&amp;sheet03!$O$2:$O$1191,0),55)</f>
        <v>1</v>
      </c>
      <c r="F64" s="60">
        <f t="array" aca="1" ref="F64" ca="1">INDEX(sheet03!$A$2:$BB$1191,MATCH(B$51&amp;C64&amp;$F$1,sheet03!$M$2:$M$1191&amp;sheet03!$AF$2:$AF$1191&amp;sheet03!$O$2:$O$1191,0),40)</f>
        <v>148</v>
      </c>
      <c r="G64" s="60" t="str">
        <f t="array" aca="1" ref="G64" ca="1">INDEX(sheet03!$A$2:$BD$1191,MATCH(B$51&amp;C64&amp;$F$1,sheet03!$M$2:$M$1191&amp;sheet03!$AF$2:$AF$1191&amp;sheet03!$O$2:$O$1191,0),56)</f>
        <v>右</v>
      </c>
      <c r="H64" s="102">
        <f ca="1">IF(ISERROR(SMALL(sheet03!BV:BV,ROW(V8))),"",INDIRECT("sheet03!bv"&amp;SMALL(sheet03!BV:BV,ROW(V8))))</f>
        <v>107</v>
      </c>
      <c r="I64" s="57">
        <f t="array" aca="1" ref="I64" ca="1">INDEX(sheet03!$A$2:$BB$1191,MATCH(I$51&amp;J64&amp;$F$1,sheet03!$M$2:$M$1191&amp;sheet03!$AF$2:$AF$1191&amp;sheet03!$O$2:$O$1191,0),31)</f>
        <v>0</v>
      </c>
      <c r="J64" s="58">
        <f ca="1">IF(H64="","",INDIRECT("sheet03!af"&amp;SMALL(sheet03!BV:BV,ROW(V8))))</f>
        <v>9</v>
      </c>
      <c r="K64" s="59" t="str">
        <f t="array" aca="1" ref="K64" ca="1">INDEX(sheet03!$A$2:$BB$1191,MATCH(I$51&amp;J64&amp;$F$1,sheet03!$M$2:$M$1191&amp;sheet03!$AF$2:$AF$1191&amp;sheet03!$O$2:$O$1191,0),28)</f>
        <v>神辺</v>
      </c>
      <c r="L64" s="60">
        <f t="array" aca="1" ref="L64" ca="1">INDEX(sheet03!$A$2:$BC$1191,MATCH(I$51&amp;J64&amp;$F$1,sheet03!$M$2:$M$1191&amp;sheet03!$AF$2:$AF$1191&amp;sheet03!$O$2:$O$1191,0),55)</f>
        <v>1</v>
      </c>
      <c r="M64" s="60">
        <f t="array" aca="1" ref="M64" ca="1">INDEX(sheet03!$A$2:$BB$1191,MATCH(I$51&amp;J64&amp;$F$1,sheet03!$M$2:$M$1191&amp;sheet03!$AF$2:$AF$1191&amp;sheet03!$O$2:$O$1191,0),40)</f>
        <v>148</v>
      </c>
      <c r="N64" s="60" t="str">
        <f t="array" aca="1" ref="N64" ca="1">INDEX(sheet03!$A$2:$BD$1191,MATCH(I$51&amp;J64&amp;$F$1,sheet03!$M$2:$M$1191&amp;sheet03!$AF$2:$AF$1191&amp;sheet03!$O$2:$O$1191,0),56)</f>
        <v>右</v>
      </c>
      <c r="O64" s="102">
        <f ca="1">IF(ISERROR(SMALL(sheet03!BW:BW,ROW(V8))),"",INDIRECT("sheet03!bw"&amp;SMALL(sheet03!BW:BW,ROW(V8))))</f>
        <v>437</v>
      </c>
      <c r="P64" s="57">
        <f t="array" aca="1" ref="P64" ca="1">INDEX(sheet03!$A$2:$BB$1191,MATCH(P$51&amp;Q64&amp;$F$1,sheet03!$M$2:$M$1191&amp;sheet03!$AF$2:$AF$1191&amp;sheet03!$O$2:$O$1191,0),31)</f>
        <v>0</v>
      </c>
      <c r="Q64" s="58">
        <f ca="1">IF(O64="","",INDIRECT("sheet03!af"&amp;SMALL(sheet03!BW:BW,ROW(V8))))</f>
        <v>8</v>
      </c>
      <c r="R64" s="59" t="str">
        <f t="array" aca="1" ref="R64" ca="1">INDEX(sheet03!$A$2:$BB$1191,MATCH(P$51&amp;Q64&amp;$F$1,sheet03!$M$2:$M$1191&amp;sheet03!$AF$2:$AF$1191&amp;sheet03!$O$2:$O$1191,0),28)</f>
        <v>福渡</v>
      </c>
      <c r="S64" s="60">
        <f t="array" aca="1" ref="S64" ca="1">INDEX(sheet03!$A$2:$BC$1191,MATCH(P$51&amp;Q64&amp;$F$1,sheet03!$M$2:$M$1191&amp;sheet03!$AF$2:$AF$1191&amp;sheet03!$O$2:$O$1191,0),55)</f>
        <v>1</v>
      </c>
      <c r="T64" s="60">
        <f t="array" aca="1" ref="T64" ca="1">INDEX(sheet03!$A$2:$BB$1191,MATCH(P$51&amp;Q64&amp;$F$1,sheet03!$M$2:$M$1191&amp;sheet03!$AF$2:$AF$1191&amp;sheet03!$O$2:$O$1191,0),40)</f>
        <v>162</v>
      </c>
      <c r="U64" s="60" t="str">
        <f t="array" aca="1" ref="U64" ca="1">INDEX(sheet03!$A$2:$BD$1191,MATCH(P$51&amp;Q64&amp;$F$1,sheet03!$M$2:$M$1191&amp;sheet03!$AF$2:$AF$1191&amp;sheet03!$O$2:$O$1191,0),56)</f>
        <v>右</v>
      </c>
      <c r="V64" s="14"/>
    </row>
    <row r="65" spans="1:22" ht="16.5" customHeight="1" x14ac:dyDescent="0.15">
      <c r="A65" s="102">
        <f ca="1">IF(ISERROR(SMALL(sheet03!BU:BU,ROW(V9))),"",INDIRECT("sheet03!bu"&amp;SMALL(sheet03!BU:BU,ROW(V9))))</f>
        <v>92</v>
      </c>
      <c r="B65" s="57">
        <f t="array" aca="1" ref="B65" ca="1">INDEX(sheet03!$A$2:$BB$1191,MATCH(B$51&amp;C65&amp;$F$1,sheet03!$M$2:$M$1191&amp;sheet03!$AF$2:$AF$1191&amp;sheet03!$O$2:$O$1191,0),31)</f>
        <v>0</v>
      </c>
      <c r="C65" s="58">
        <f ca="1">IF(A65="","",INDIRECT("sheet03!af"&amp;SMALL(sheet03!BU:BU,ROW(V9))))</f>
        <v>9</v>
      </c>
      <c r="D65" s="59" t="str">
        <f t="array" aca="1" ref="D65" ca="1">INDEX(sheet03!$A$2:$BB$1191,MATCH(B$51&amp;C65&amp;$F$1,sheet03!$M$2:$M$1191&amp;sheet03!$AF$2:$AF$1191&amp;sheet03!$O$2:$O$1191,0),28)</f>
        <v>河佐</v>
      </c>
      <c r="E65" s="60">
        <f t="array" aca="1" ref="E65" ca="1">INDEX(sheet03!$A$2:$BC$1191,MATCH(B$51&amp;C65&amp;$F$1,sheet03!$M$2:$M$1191&amp;sheet03!$AF$2:$AF$1191&amp;sheet03!$O$2:$O$1191,0),55)</f>
        <v>1</v>
      </c>
      <c r="F65" s="60">
        <f t="array" aca="1" ref="F65" ca="1">INDEX(sheet03!$A$2:$BB$1191,MATCH(B$51&amp;C65&amp;$F$1,sheet03!$M$2:$M$1191&amp;sheet03!$AF$2:$AF$1191&amp;sheet03!$O$2:$O$1191,0),40)</f>
        <v>170</v>
      </c>
      <c r="G65" s="60" t="str">
        <f t="array" aca="1" ref="G65" ca="1">INDEX(sheet03!$A$2:$BD$1191,MATCH(B$51&amp;C65&amp;$F$1,sheet03!$M$2:$M$1191&amp;sheet03!$AF$2:$AF$1191&amp;sheet03!$O$2:$O$1191,0),56)</f>
        <v>右</v>
      </c>
      <c r="H65" s="102">
        <f ca="1">IF(ISERROR(SMALL(sheet03!BV:BV,ROW(V9))),"",INDIRECT("sheet03!bv"&amp;SMALL(sheet03!BV:BV,ROW(V9))))</f>
        <v>108</v>
      </c>
      <c r="I65" s="57">
        <f t="array" aca="1" ref="I65" ca="1">INDEX(sheet03!$A$2:$BB$1191,MATCH(I$51&amp;J65&amp;$F$1,sheet03!$M$2:$M$1191&amp;sheet03!$AF$2:$AF$1191&amp;sheet03!$O$2:$O$1191,0),31)</f>
        <v>0</v>
      </c>
      <c r="J65" s="58">
        <f ca="1">IF(H65="","",INDIRECT("sheet03!af"&amp;SMALL(sheet03!BV:BV,ROW(V9))))</f>
        <v>10</v>
      </c>
      <c r="K65" s="59" t="str">
        <f t="array" aca="1" ref="K65" ca="1">INDEX(sheet03!$A$2:$BB$1191,MATCH(I$51&amp;J65&amp;$F$1,sheet03!$M$2:$M$1191&amp;sheet03!$AF$2:$AF$1191&amp;sheet03!$O$2:$O$1191,0),28)</f>
        <v>備後本庄</v>
      </c>
      <c r="L65" s="60">
        <f t="array" aca="1" ref="L65" ca="1">INDEX(sheet03!$A$2:$BC$1191,MATCH(I$51&amp;J65&amp;$F$1,sheet03!$M$2:$M$1191&amp;sheet03!$AF$2:$AF$1191&amp;sheet03!$O$2:$O$1191,0),55)</f>
        <v>1</v>
      </c>
      <c r="M65" s="60">
        <f t="array" aca="1" ref="M65" ca="1">INDEX(sheet03!$A$2:$BB$1191,MATCH(I$51&amp;J65&amp;$F$1,sheet03!$M$2:$M$1191&amp;sheet03!$AF$2:$AF$1191&amp;sheet03!$O$2:$O$1191,0),40)</f>
        <v>170</v>
      </c>
      <c r="N65" s="60" t="str">
        <f t="array" aca="1" ref="N65" ca="1">INDEX(sheet03!$A$2:$BD$1191,MATCH(I$51&amp;J65&amp;$F$1,sheet03!$M$2:$M$1191&amp;sheet03!$AF$2:$AF$1191&amp;sheet03!$O$2:$O$1191,0),56)</f>
        <v>右</v>
      </c>
      <c r="O65" s="102">
        <f ca="1">IF(ISERROR(SMALL(sheet03!BW:BW,ROW(V9))),"",INDIRECT("sheet03!bw"&amp;SMALL(sheet03!BW:BW,ROW(V9))))</f>
        <v>438</v>
      </c>
      <c r="P65" s="57">
        <f t="array" aca="1" ref="P65" ca="1">INDEX(sheet03!$A$2:$BB$1191,MATCH(P$51&amp;Q65&amp;$F$1,sheet03!$M$2:$M$1191&amp;sheet03!$AF$2:$AF$1191&amp;sheet03!$O$2:$O$1191,0),31)</f>
        <v>0</v>
      </c>
      <c r="Q65" s="58">
        <f ca="1">IF(O65="","",INDIRECT("sheet03!af"&amp;SMALL(sheet03!BW:BW,ROW(V9))))</f>
        <v>9</v>
      </c>
      <c r="R65" s="59" t="str">
        <f t="array" aca="1" ref="R65" ca="1">INDEX(sheet03!$A$2:$BB$1191,MATCH(P$51&amp;Q65&amp;$F$1,sheet03!$M$2:$M$1191&amp;sheet03!$AF$2:$AF$1191&amp;sheet03!$O$2:$O$1191,0),28)</f>
        <v>神目</v>
      </c>
      <c r="S65" s="60">
        <f t="array" aca="1" ref="S65" ca="1">INDEX(sheet03!$A$2:$BC$1191,MATCH(P$51&amp;Q65&amp;$F$1,sheet03!$M$2:$M$1191&amp;sheet03!$AF$2:$AF$1191&amp;sheet03!$O$2:$O$1191,0),55)</f>
        <v>1</v>
      </c>
      <c r="T65" s="60">
        <f t="array" aca="1" ref="T65" ca="1">INDEX(sheet03!$A$2:$BB$1191,MATCH(P$51&amp;Q65&amp;$F$1,sheet03!$M$2:$M$1191&amp;sheet03!$AF$2:$AF$1191&amp;sheet03!$O$2:$O$1191,0),40)</f>
        <v>166.5</v>
      </c>
      <c r="U65" s="60" t="str">
        <f t="array" aca="1" ref="U65" ca="1">INDEX(sheet03!$A$2:$BD$1191,MATCH(P$51&amp;Q65&amp;$F$1,sheet03!$M$2:$M$1191&amp;sheet03!$AF$2:$AF$1191&amp;sheet03!$O$2:$O$1191,0),56)</f>
        <v>右</v>
      </c>
      <c r="V65" s="14"/>
    </row>
    <row r="66" spans="1:22" ht="16.5" customHeight="1" x14ac:dyDescent="0.15">
      <c r="A66" s="102">
        <f ca="1">IF(ISERROR(SMALL(sheet03!BU:BU,ROW(V10))),"",INDIRECT("sheet03!bu"&amp;SMALL(sheet03!BU:BU,ROW(V10))))</f>
        <v>93</v>
      </c>
      <c r="B66" s="57">
        <f t="array" aca="1" ref="B66" ca="1">INDEX(sheet03!$A$2:$BB$1191,MATCH(B$51&amp;C66&amp;$F$1,sheet03!$M$2:$M$1191&amp;sheet03!$AF$2:$AF$1191&amp;sheet03!$O$2:$O$1191,0),31)</f>
        <v>0</v>
      </c>
      <c r="C66" s="58">
        <f ca="1">IF(A66="","",INDIRECT("sheet03!af"&amp;SMALL(sheet03!BU:BU,ROW(V10))))</f>
        <v>10</v>
      </c>
      <c r="D66" s="59" t="str">
        <f t="array" aca="1" ref="D66" ca="1">INDEX(sheet03!$A$2:$BB$1191,MATCH(B$51&amp;C66&amp;$F$1,sheet03!$M$2:$M$1191&amp;sheet03!$AF$2:$AF$1191&amp;sheet03!$O$2:$O$1191,0),28)</f>
        <v>中畑</v>
      </c>
      <c r="E66" s="60">
        <f t="array" aca="1" ref="E66" ca="1">INDEX(sheet03!$A$2:$BC$1191,MATCH(B$51&amp;C66&amp;$F$1,sheet03!$M$2:$M$1191&amp;sheet03!$AF$2:$AF$1191&amp;sheet03!$O$2:$O$1191,0),55)</f>
        <v>1</v>
      </c>
      <c r="F66" s="60">
        <f t="array" aca="1" ref="F66" ca="1">INDEX(sheet03!$A$2:$BB$1191,MATCH(B$51&amp;C66&amp;$F$1,sheet03!$M$2:$M$1191&amp;sheet03!$AF$2:$AF$1191&amp;sheet03!$O$2:$O$1191,0),40)</f>
        <v>170</v>
      </c>
      <c r="G66" s="60" t="str">
        <f t="array" aca="1" ref="G66" ca="1">INDEX(sheet03!$A$2:$BD$1191,MATCH(B$51&amp;C66&amp;$F$1,sheet03!$M$2:$M$1191&amp;sheet03!$AF$2:$AF$1191&amp;sheet03!$O$2:$O$1191,0),56)</f>
        <v>右</v>
      </c>
      <c r="H66" s="102">
        <f ca="1">IF(ISERROR(SMALL(sheet03!BV:BV,ROW(V10))),"",INDIRECT("sheet03!bv"&amp;SMALL(sheet03!BV:BV,ROW(V10))))</f>
        <v>0</v>
      </c>
      <c r="I66" s="57" t="e">
        <f t="array" aca="1" ref="I66" ca="1">INDEX(sheet03!$A$2:$BB$1191,MATCH(I$51&amp;J66&amp;$F$1,sheet03!$M$2:$M$1191&amp;sheet03!$AF$2:$AF$1191&amp;sheet03!$O$2:$O$1191,0),31)</f>
        <v>#N/A</v>
      </c>
      <c r="J66" s="58">
        <f ca="1">IF(H66="","",INDIRECT("sheet03!af"&amp;SMALL(sheet03!BV:BV,ROW(V10))))</f>
        <v>0</v>
      </c>
      <c r="K66" s="59" t="e">
        <f t="array" aca="1" ref="K66" ca="1">INDEX(sheet03!$A$2:$BB$1191,MATCH(I$51&amp;J66&amp;$F$1,sheet03!$M$2:$M$1191&amp;sheet03!$AF$2:$AF$1191&amp;sheet03!$O$2:$O$1191,0),28)</f>
        <v>#N/A</v>
      </c>
      <c r="L66" s="60" t="e">
        <f t="array" aca="1" ref="L66" ca="1">INDEX(sheet03!$A$2:$BC$1191,MATCH(I$51&amp;J66&amp;$F$1,sheet03!$M$2:$M$1191&amp;sheet03!$AF$2:$AF$1191&amp;sheet03!$O$2:$O$1191,0),55)</f>
        <v>#N/A</v>
      </c>
      <c r="M66" s="60" t="e">
        <f t="array" aca="1" ref="M66" ca="1">INDEX(sheet03!$A$2:$BB$1191,MATCH(I$51&amp;J66&amp;$F$1,sheet03!$M$2:$M$1191&amp;sheet03!$AF$2:$AF$1191&amp;sheet03!$O$2:$O$1191,0),40)</f>
        <v>#N/A</v>
      </c>
      <c r="N66" s="60" t="e">
        <f t="array" aca="1" ref="N66" ca="1">INDEX(sheet03!$A$2:$BD$1191,MATCH(I$51&amp;J66&amp;$F$1,sheet03!$M$2:$M$1191&amp;sheet03!$AF$2:$AF$1191&amp;sheet03!$O$2:$O$1191,0),56)</f>
        <v>#N/A</v>
      </c>
      <c r="O66" s="102">
        <f ca="1">IF(ISERROR(SMALL(sheet03!BW:BW,ROW(V10))),"",INDIRECT("sheet03!bw"&amp;SMALL(sheet03!BW:BW,ROW(V10))))</f>
        <v>439</v>
      </c>
      <c r="P66" s="57">
        <f t="array" aca="1" ref="P66" ca="1">INDEX(sheet03!$A$2:$BB$1191,MATCH(P$51&amp;Q66&amp;$F$1,sheet03!$M$2:$M$1191&amp;sheet03!$AF$2:$AF$1191&amp;sheet03!$O$2:$O$1191,0),31)</f>
        <v>0</v>
      </c>
      <c r="Q66" s="58">
        <f ca="1">IF(O66="","",INDIRECT("sheet03!af"&amp;SMALL(sheet03!BW:BW,ROW(V10))))</f>
        <v>10</v>
      </c>
      <c r="R66" s="59" t="str">
        <f t="array" aca="1" ref="R66" ca="1">INDEX(sheet03!$A$2:$BB$1191,MATCH(P$51&amp;Q66&amp;$F$1,sheet03!$M$2:$M$1191&amp;sheet03!$AF$2:$AF$1191&amp;sheet03!$O$2:$O$1191,0),28)</f>
        <v>弓削</v>
      </c>
      <c r="S66" s="60">
        <f t="array" aca="1" ref="S66" ca="1">INDEX(sheet03!$A$2:$BC$1191,MATCH(P$51&amp;Q66&amp;$F$1,sheet03!$M$2:$M$1191&amp;sheet03!$AF$2:$AF$1191&amp;sheet03!$O$2:$O$1191,0),55)</f>
        <v>1</v>
      </c>
      <c r="T66" s="60">
        <f t="array" aca="1" ref="T66" ca="1">INDEX(sheet03!$A$2:$BB$1191,MATCH(P$51&amp;Q66&amp;$F$1,sheet03!$M$2:$M$1191&amp;sheet03!$AF$2:$AF$1191&amp;sheet03!$O$2:$O$1191,0),40)</f>
        <v>166.5</v>
      </c>
      <c r="U66" s="60" t="str">
        <f t="array" aca="1" ref="U66" ca="1">INDEX(sheet03!$A$2:$BD$1191,MATCH(P$51&amp;Q66&amp;$F$1,sheet03!$M$2:$M$1191&amp;sheet03!$AF$2:$AF$1191&amp;sheet03!$O$2:$O$1191,0),56)</f>
        <v>右</v>
      </c>
      <c r="V66" s="14"/>
    </row>
    <row r="67" spans="1:22" ht="16.5" customHeight="1" x14ac:dyDescent="0.15">
      <c r="A67" s="102">
        <f ca="1">IF(ISERROR(SMALL(sheet03!BU:BU,ROW(V11))),"",INDIRECT("sheet03!bu"&amp;SMALL(sheet03!BU:BU,ROW(V11))))</f>
        <v>94</v>
      </c>
      <c r="B67" s="57">
        <f t="array" aca="1" ref="B67" ca="1">INDEX(sheet03!$A$2:$BB$1191,MATCH(B$51&amp;C67&amp;$F$1,sheet03!$M$2:$M$1191&amp;sheet03!$AF$2:$AF$1191&amp;sheet03!$O$2:$O$1191,0),31)</f>
        <v>0</v>
      </c>
      <c r="C67" s="58">
        <f ca="1">IF(A67="","",INDIRECT("sheet03!af"&amp;SMALL(sheet03!BU:BU,ROW(V11))))</f>
        <v>11</v>
      </c>
      <c r="D67" s="59" t="str">
        <f t="array" aca="1" ref="D67" ca="1">INDEX(sheet03!$A$2:$BB$1191,MATCH(B$51&amp;C67&amp;$F$1,sheet03!$M$2:$M$1191&amp;sheet03!$AF$2:$AF$1191&amp;sheet03!$O$2:$O$1191,0),28)</f>
        <v>下川辺</v>
      </c>
      <c r="E67" s="60">
        <f t="array" aca="1" ref="E67" ca="1">INDEX(sheet03!$A$2:$BC$1191,MATCH(B$51&amp;C67&amp;$F$1,sheet03!$M$2:$M$1191&amp;sheet03!$AF$2:$AF$1191&amp;sheet03!$O$2:$O$1191,0),55)</f>
        <v>1</v>
      </c>
      <c r="F67" s="60">
        <f t="array" aca="1" ref="F67" ca="1">INDEX(sheet03!$A$2:$BB$1191,MATCH(B$51&amp;C67&amp;$F$1,sheet03!$M$2:$M$1191&amp;sheet03!$AF$2:$AF$1191&amp;sheet03!$O$2:$O$1191,0),40)</f>
        <v>170</v>
      </c>
      <c r="G67" s="60" t="str">
        <f t="array" aca="1" ref="G67" ca="1">INDEX(sheet03!$A$2:$BD$1191,MATCH(B$51&amp;C67&amp;$F$1,sheet03!$M$2:$M$1191&amp;sheet03!$AF$2:$AF$1191&amp;sheet03!$O$2:$O$1191,0),56)</f>
        <v>右</v>
      </c>
      <c r="H67" s="102" t="str">
        <f ca="1">IF(ISERROR(SMALL(sheet03!BV:BV,ROW(V11))),"",INDIRECT("sheet03!bv"&amp;SMALL(sheet03!BV:BV,ROW(V11))))</f>
        <v/>
      </c>
      <c r="I67" s="57" t="e">
        <f t="array" aca="1" ref="I67" ca="1">INDEX(sheet03!$A$2:$BB$1191,MATCH(I$51&amp;J67&amp;$F$1,sheet03!$M$2:$M$1191&amp;sheet03!$AF$2:$AF$1191&amp;sheet03!$O$2:$O$1191,0),31)</f>
        <v>#N/A</v>
      </c>
      <c r="J67" s="58" t="str">
        <f ca="1">IF(H67="","",INDIRECT("sheet03!af"&amp;SMALL(sheet03!BV:BV,ROW(V11))))</f>
        <v/>
      </c>
      <c r="K67" s="59" t="e">
        <f t="array" aca="1" ref="K67" ca="1">INDEX(sheet03!$A$2:$BB$1191,MATCH(I$51&amp;J67&amp;$F$1,sheet03!$M$2:$M$1191&amp;sheet03!$AF$2:$AF$1191&amp;sheet03!$O$2:$O$1191,0),28)</f>
        <v>#N/A</v>
      </c>
      <c r="L67" s="60" t="e">
        <f t="array" aca="1" ref="L67" ca="1">INDEX(sheet03!$A$2:$BC$1191,MATCH(I$51&amp;J67&amp;$F$1,sheet03!$M$2:$M$1191&amp;sheet03!$AF$2:$AF$1191&amp;sheet03!$O$2:$O$1191,0),55)</f>
        <v>#N/A</v>
      </c>
      <c r="M67" s="60" t="e">
        <f t="array" aca="1" ref="M67" ca="1">INDEX(sheet03!$A$2:$BB$1191,MATCH(I$51&amp;J67&amp;$F$1,sheet03!$M$2:$M$1191&amp;sheet03!$AF$2:$AF$1191&amp;sheet03!$O$2:$O$1191,0),40)</f>
        <v>#N/A</v>
      </c>
      <c r="N67" s="60" t="e">
        <f t="array" aca="1" ref="N67" ca="1">INDEX(sheet03!$A$2:$BD$1191,MATCH(I$51&amp;J67&amp;$F$1,sheet03!$M$2:$M$1191&amp;sheet03!$AF$2:$AF$1191&amp;sheet03!$O$2:$O$1191,0),56)</f>
        <v>#N/A</v>
      </c>
      <c r="O67" s="102">
        <f ca="1">IF(ISERROR(SMALL(sheet03!BW:BW,ROW(V11))),"",INDIRECT("sheet03!bw"&amp;SMALL(sheet03!BW:BW,ROW(V11))))</f>
        <v>442</v>
      </c>
      <c r="P67" s="57">
        <f t="array" aca="1" ref="P67" ca="1">INDEX(sheet03!$A$2:$BB$1191,MATCH(P$51&amp;Q67&amp;$F$1,sheet03!$M$2:$M$1191&amp;sheet03!$AF$2:$AF$1191&amp;sheet03!$O$2:$O$1191,0),31)</f>
        <v>0</v>
      </c>
      <c r="Q67" s="58">
        <f ca="1">IF(O67="","",INDIRECT("sheet03!af"&amp;SMALL(sheet03!BW:BW,ROW(V11))))</f>
        <v>11</v>
      </c>
      <c r="R67" s="59" t="str">
        <f t="array" aca="1" ref="R67" ca="1">INDEX(sheet03!$A$2:$BB$1191,MATCH(P$51&amp;Q67&amp;$F$1,sheet03!$M$2:$M$1191&amp;sheet03!$AF$2:$AF$1191&amp;sheet03!$O$2:$O$1191,0),28)</f>
        <v>亀甲</v>
      </c>
      <c r="S67" s="60">
        <f t="array" aca="1" ref="S67" ca="1">INDEX(sheet03!$A$2:$BC$1191,MATCH(P$51&amp;Q67&amp;$F$1,sheet03!$M$2:$M$1191&amp;sheet03!$AF$2:$AF$1191&amp;sheet03!$O$2:$O$1191,0),55)</f>
        <v>1</v>
      </c>
      <c r="T67" s="60">
        <f t="array" aca="1" ref="T67" ca="1">INDEX(sheet03!$A$2:$BB$1191,MATCH(P$51&amp;Q67&amp;$F$1,sheet03!$M$2:$M$1191&amp;sheet03!$AF$2:$AF$1191&amp;sheet03!$O$2:$O$1191,0),40)</f>
        <v>166.5</v>
      </c>
      <c r="U67" s="60" t="str">
        <f t="array" aca="1" ref="U67" ca="1">INDEX(sheet03!$A$2:$BD$1191,MATCH(P$51&amp;Q67&amp;$F$1,sheet03!$M$2:$M$1191&amp;sheet03!$AF$2:$AF$1191&amp;sheet03!$O$2:$O$1191,0),56)</f>
        <v>右</v>
      </c>
      <c r="V67" s="14"/>
    </row>
    <row r="68" spans="1:22" ht="16.5" customHeight="1" x14ac:dyDescent="0.15">
      <c r="A68" s="102">
        <f ca="1">IF(ISERROR(SMALL(sheet03!BU:BU,ROW(V12))),"",INDIRECT("sheet03!bu"&amp;SMALL(sheet03!BU:BU,ROW(V12))))</f>
        <v>0</v>
      </c>
      <c r="B68" s="57" t="e">
        <f t="array" aca="1" ref="B68" ca="1">INDEX(sheet03!$A$2:$BB$1191,MATCH(B$51&amp;C68&amp;$F$1,sheet03!$M$2:$M$1191&amp;sheet03!$AF$2:$AF$1191&amp;sheet03!$O$2:$O$1191,0),31)</f>
        <v>#N/A</v>
      </c>
      <c r="C68" s="58">
        <f ca="1">IF(A68="","",INDIRECT("sheet03!af"&amp;SMALL(sheet03!BU:BU,ROW(V12))))</f>
        <v>0</v>
      </c>
      <c r="D68" s="59" t="e">
        <f t="array" aca="1" ref="D68" ca="1">INDEX(sheet03!$A$2:$BB$1191,MATCH(B$51&amp;C68&amp;$F$1,sheet03!$M$2:$M$1191&amp;sheet03!$AF$2:$AF$1191&amp;sheet03!$O$2:$O$1191,0),28)</f>
        <v>#N/A</v>
      </c>
      <c r="E68" s="60" t="e">
        <f t="array" aca="1" ref="E68" ca="1">INDEX(sheet03!$A$2:$BC$1191,MATCH(B$51&amp;C68&amp;$F$1,sheet03!$M$2:$M$1191&amp;sheet03!$AF$2:$AF$1191&amp;sheet03!$O$2:$O$1191,0),55)</f>
        <v>#N/A</v>
      </c>
      <c r="F68" s="60" t="e">
        <f t="array" aca="1" ref="F68" ca="1">INDEX(sheet03!$A$2:$BB$1191,MATCH(B$51&amp;C68&amp;$F$1,sheet03!$M$2:$M$1191&amp;sheet03!$AF$2:$AF$1191&amp;sheet03!$O$2:$O$1191,0),40)</f>
        <v>#N/A</v>
      </c>
      <c r="G68" s="60" t="e">
        <f t="array" aca="1" ref="G68" ca="1">INDEX(sheet03!$A$2:$BD$1191,MATCH(B$51&amp;C68&amp;$F$1,sheet03!$M$2:$M$1191&amp;sheet03!$AF$2:$AF$1191&amp;sheet03!$O$2:$O$1191,0),56)</f>
        <v>#N/A</v>
      </c>
      <c r="H68" s="102" t="str">
        <f ca="1">IF(ISERROR(SMALL(sheet03!BV:BV,ROW(V12))),"",INDIRECT("sheet03!bv"&amp;SMALL(sheet03!BV:BV,ROW(V12))))</f>
        <v/>
      </c>
      <c r="I68" s="57" t="e">
        <f t="array" aca="1" ref="I68" ca="1">INDEX(sheet03!$A$2:$BB$1191,MATCH(I$51&amp;J68&amp;$F$1,sheet03!$M$2:$M$1191&amp;sheet03!$AF$2:$AF$1191&amp;sheet03!$O$2:$O$1191,0),31)</f>
        <v>#N/A</v>
      </c>
      <c r="J68" s="58" t="str">
        <f ca="1">IF(H68="","",INDIRECT("sheet03!af"&amp;SMALL(sheet03!BV:BV,ROW(V12))))</f>
        <v/>
      </c>
      <c r="K68" s="59" t="e">
        <f t="array" aca="1" ref="K68" ca="1">INDEX(sheet03!$A$2:$BB$1191,MATCH(I$51&amp;J68&amp;$F$1,sheet03!$M$2:$M$1191&amp;sheet03!$AF$2:$AF$1191&amp;sheet03!$O$2:$O$1191,0),28)</f>
        <v>#N/A</v>
      </c>
      <c r="L68" s="60" t="e">
        <f t="array" aca="1" ref="L68" ca="1">INDEX(sheet03!$A$2:$BC$1191,MATCH(I$51&amp;J68&amp;$F$1,sheet03!$M$2:$M$1191&amp;sheet03!$AF$2:$AF$1191&amp;sheet03!$O$2:$O$1191,0),55)</f>
        <v>#N/A</v>
      </c>
      <c r="M68" s="60" t="e">
        <f t="array" aca="1" ref="M68" ca="1">INDEX(sheet03!$A$2:$BB$1191,MATCH(I$51&amp;J68&amp;$F$1,sheet03!$M$2:$M$1191&amp;sheet03!$AF$2:$AF$1191&amp;sheet03!$O$2:$O$1191,0),40)</f>
        <v>#N/A</v>
      </c>
      <c r="N68" s="60" t="e">
        <f t="array" aca="1" ref="N68" ca="1">INDEX(sheet03!$A$2:$BD$1191,MATCH(I$51&amp;J68&amp;$F$1,sheet03!$M$2:$M$1191&amp;sheet03!$AF$2:$AF$1191&amp;sheet03!$O$2:$O$1191,0),56)</f>
        <v>#N/A</v>
      </c>
      <c r="O68" s="102">
        <f ca="1">IF(ISERROR(SMALL(sheet03!BW:BW,ROW(V12))),"",INDIRECT("sheet03!bw"&amp;SMALL(sheet03!BW:BW,ROW(V12))))</f>
        <v>0</v>
      </c>
      <c r="P68" s="57" t="e">
        <f t="array" aca="1" ref="P68" ca="1">INDEX(sheet03!$A$2:$BB$1191,MATCH(P$51&amp;Q68&amp;$F$1,sheet03!$M$2:$M$1191&amp;sheet03!$AF$2:$AF$1191&amp;sheet03!$O$2:$O$1191,0),31)</f>
        <v>#N/A</v>
      </c>
      <c r="Q68" s="58">
        <f ca="1">IF(O68="","",INDIRECT("sheet03!af"&amp;SMALL(sheet03!BW:BW,ROW(V12))))</f>
        <v>0</v>
      </c>
      <c r="R68" s="59" t="e">
        <f t="array" aca="1" ref="R68" ca="1">INDEX(sheet03!$A$2:$BB$1191,MATCH(P$51&amp;Q68&amp;$F$1,sheet03!$M$2:$M$1191&amp;sheet03!$AF$2:$AF$1191&amp;sheet03!$O$2:$O$1191,0),28)</f>
        <v>#N/A</v>
      </c>
      <c r="S68" s="60" t="e">
        <f t="array" aca="1" ref="S68" ca="1">INDEX(sheet03!$A$2:$BC$1191,MATCH(P$51&amp;Q68&amp;$F$1,sheet03!$M$2:$M$1191&amp;sheet03!$AF$2:$AF$1191&amp;sheet03!$O$2:$O$1191,0),55)</f>
        <v>#N/A</v>
      </c>
      <c r="T68" s="60" t="e">
        <f t="array" aca="1" ref="T68" ca="1">INDEX(sheet03!$A$2:$BB$1191,MATCH(P$51&amp;Q68&amp;$F$1,sheet03!$M$2:$M$1191&amp;sheet03!$AF$2:$AF$1191&amp;sheet03!$O$2:$O$1191,0),40)</f>
        <v>#N/A</v>
      </c>
      <c r="U68" s="60" t="e">
        <f t="array" aca="1" ref="U68" ca="1">INDEX(sheet03!$A$2:$BD$1191,MATCH(P$51&amp;Q68&amp;$F$1,sheet03!$M$2:$M$1191&amp;sheet03!$AF$2:$AF$1191&amp;sheet03!$O$2:$O$1191,0),56)</f>
        <v>#N/A</v>
      </c>
      <c r="V68" s="14"/>
    </row>
    <row r="69" spans="1:22" ht="16.5" customHeight="1" x14ac:dyDescent="0.15">
      <c r="A69" s="102" t="str">
        <f ca="1">IF(ISERROR(SMALL(sheet03!BU:BU,ROW(V13))),"",INDIRECT("sheet03!bu"&amp;SMALL(sheet03!BU:BU,ROW(V13))))</f>
        <v/>
      </c>
      <c r="B69" s="57" t="e">
        <f t="array" aca="1" ref="B69" ca="1">INDEX(sheet03!$A$2:$BB$1191,MATCH(B$51&amp;C69&amp;$F$1,sheet03!$M$2:$M$1191&amp;sheet03!$AF$2:$AF$1191&amp;sheet03!$O$2:$O$1191,0),31)</f>
        <v>#N/A</v>
      </c>
      <c r="C69" s="58" t="str">
        <f ca="1">IF(A69="","",INDIRECT("sheet03!af"&amp;SMALL(sheet03!BU:BU,ROW(V13))))</f>
        <v/>
      </c>
      <c r="D69" s="59" t="e">
        <f t="array" aca="1" ref="D69" ca="1">INDEX(sheet03!$A$2:$BB$1191,MATCH(B$51&amp;C69&amp;$F$1,sheet03!$M$2:$M$1191&amp;sheet03!$AF$2:$AF$1191&amp;sheet03!$O$2:$O$1191,0),28)</f>
        <v>#N/A</v>
      </c>
      <c r="E69" s="60" t="e">
        <f t="array" aca="1" ref="E69" ca="1">INDEX(sheet03!$A$2:$BC$1191,MATCH(B$51&amp;C69&amp;$F$1,sheet03!$M$2:$M$1191&amp;sheet03!$AF$2:$AF$1191&amp;sheet03!$O$2:$O$1191,0),55)</f>
        <v>#N/A</v>
      </c>
      <c r="F69" s="60" t="e">
        <f t="array" aca="1" ref="F69" ca="1">INDEX(sheet03!$A$2:$BB$1191,MATCH(B$51&amp;C69&amp;$F$1,sheet03!$M$2:$M$1191&amp;sheet03!$AF$2:$AF$1191&amp;sheet03!$O$2:$O$1191,0),40)</f>
        <v>#N/A</v>
      </c>
      <c r="G69" s="60" t="e">
        <f t="array" aca="1" ref="G69" ca="1">INDEX(sheet03!$A$2:$BD$1191,MATCH(B$51&amp;C69&amp;$F$1,sheet03!$M$2:$M$1191&amp;sheet03!$AF$2:$AF$1191&amp;sheet03!$O$2:$O$1191,0),56)</f>
        <v>#N/A</v>
      </c>
      <c r="H69" s="102" t="str">
        <f ca="1">IF(ISERROR(SMALL(sheet03!BV:BV,ROW(V13))),"",INDIRECT("sheet03!bv"&amp;SMALL(sheet03!BV:BV,ROW(V13))))</f>
        <v/>
      </c>
      <c r="I69" s="57" t="e">
        <f t="array" aca="1" ref="I69" ca="1">INDEX(sheet03!$A$2:$BB$1191,MATCH(I$51&amp;J69&amp;$F$1,sheet03!$M$2:$M$1191&amp;sheet03!$AF$2:$AF$1191&amp;sheet03!$O$2:$O$1191,0),31)</f>
        <v>#N/A</v>
      </c>
      <c r="J69" s="58" t="str">
        <f ca="1">IF(H69="","",INDIRECT("sheet03!af"&amp;SMALL(sheet03!BV:BV,ROW(V13))))</f>
        <v/>
      </c>
      <c r="K69" s="59" t="e">
        <f t="array" aca="1" ref="K69" ca="1">INDEX(sheet03!$A$2:$BB$1191,MATCH(I$51&amp;J69&amp;$F$1,sheet03!$M$2:$M$1191&amp;sheet03!$AF$2:$AF$1191&amp;sheet03!$O$2:$O$1191,0),28)</f>
        <v>#N/A</v>
      </c>
      <c r="L69" s="60" t="e">
        <f t="array" aca="1" ref="L69" ca="1">INDEX(sheet03!$A$2:$BC$1191,MATCH(I$51&amp;J69&amp;$F$1,sheet03!$M$2:$M$1191&amp;sheet03!$AF$2:$AF$1191&amp;sheet03!$O$2:$O$1191,0),55)</f>
        <v>#N/A</v>
      </c>
      <c r="M69" s="60" t="e">
        <f t="array" aca="1" ref="M69" ca="1">INDEX(sheet03!$A$2:$BB$1191,MATCH(I$51&amp;J69&amp;$F$1,sheet03!$M$2:$M$1191&amp;sheet03!$AF$2:$AF$1191&amp;sheet03!$O$2:$O$1191,0),40)</f>
        <v>#N/A</v>
      </c>
      <c r="N69" s="60" t="e">
        <f t="array" aca="1" ref="N69" ca="1">INDEX(sheet03!$A$2:$BD$1191,MATCH(I$51&amp;J69&amp;$F$1,sheet03!$M$2:$M$1191&amp;sheet03!$AF$2:$AF$1191&amp;sheet03!$O$2:$O$1191,0),56)</f>
        <v>#N/A</v>
      </c>
      <c r="O69" s="102" t="str">
        <f ca="1">IF(ISERROR(SMALL(sheet03!BW:BW,ROW(V13))),"",INDIRECT("sheet03!bw"&amp;SMALL(sheet03!BW:BW,ROW(V13))))</f>
        <v/>
      </c>
      <c r="P69" s="57" t="e">
        <f t="array" aca="1" ref="P69" ca="1">INDEX(sheet03!$A$2:$BB$1191,MATCH(P$51&amp;Q69&amp;$F$1,sheet03!$M$2:$M$1191&amp;sheet03!$AF$2:$AF$1191&amp;sheet03!$O$2:$O$1191,0),31)</f>
        <v>#N/A</v>
      </c>
      <c r="Q69" s="58" t="str">
        <f ca="1">IF(O69="","",INDIRECT("sheet03!af"&amp;SMALL(sheet03!BW:BW,ROW(V13))))</f>
        <v/>
      </c>
      <c r="R69" s="59" t="e">
        <f t="array" aca="1" ref="R69" ca="1">INDEX(sheet03!$A$2:$BB$1191,MATCH(P$51&amp;Q69&amp;$F$1,sheet03!$M$2:$M$1191&amp;sheet03!$AF$2:$AF$1191&amp;sheet03!$O$2:$O$1191,0),28)</f>
        <v>#N/A</v>
      </c>
      <c r="S69" s="60" t="e">
        <f t="array" aca="1" ref="S69" ca="1">INDEX(sheet03!$A$2:$BC$1191,MATCH(P$51&amp;Q69&amp;$F$1,sheet03!$M$2:$M$1191&amp;sheet03!$AF$2:$AF$1191&amp;sheet03!$O$2:$O$1191,0),55)</f>
        <v>#N/A</v>
      </c>
      <c r="T69" s="60" t="e">
        <f t="array" aca="1" ref="T69" ca="1">INDEX(sheet03!$A$2:$BB$1191,MATCH(P$51&amp;Q69&amp;$F$1,sheet03!$M$2:$M$1191&amp;sheet03!$AF$2:$AF$1191&amp;sheet03!$O$2:$O$1191,0),40)</f>
        <v>#N/A</v>
      </c>
      <c r="U69" s="60" t="e">
        <f t="array" aca="1" ref="U69" ca="1">INDEX(sheet03!$A$2:$BD$1191,MATCH(P$51&amp;Q69&amp;$F$1,sheet03!$M$2:$M$1191&amp;sheet03!$AF$2:$AF$1191&amp;sheet03!$O$2:$O$1191,0),56)</f>
        <v>#N/A</v>
      </c>
      <c r="V69" s="14"/>
    </row>
    <row r="70" spans="1:22" ht="16.5" customHeight="1" x14ac:dyDescent="0.15">
      <c r="A70" s="102" t="str">
        <f ca="1">IF(ISERROR(SMALL(sheet03!BU:BU,ROW(V14))),"",INDIRECT("sheet03!bu"&amp;SMALL(sheet03!BU:BU,ROW(V14))))</f>
        <v/>
      </c>
      <c r="B70" s="57" t="e">
        <f t="array" aca="1" ref="B70" ca="1">INDEX(sheet03!$A$2:$BB$1191,MATCH(B$51&amp;C70&amp;$F$1,sheet03!$M$2:$M$1191&amp;sheet03!$AF$2:$AF$1191&amp;sheet03!$O$2:$O$1191,0),31)</f>
        <v>#N/A</v>
      </c>
      <c r="C70" s="58" t="str">
        <f ca="1">IF(A70="","",INDIRECT("sheet03!af"&amp;SMALL(sheet03!BU:BU,ROW(V14))))</f>
        <v/>
      </c>
      <c r="D70" s="59" t="e">
        <f t="array" aca="1" ref="D70" ca="1">INDEX(sheet03!$A$2:$BB$1191,MATCH(B$51&amp;C70&amp;$F$1,sheet03!$M$2:$M$1191&amp;sheet03!$AF$2:$AF$1191&amp;sheet03!$O$2:$O$1191,0),28)</f>
        <v>#N/A</v>
      </c>
      <c r="E70" s="60" t="e">
        <f t="array" aca="1" ref="E70" ca="1">INDEX(sheet03!$A$2:$BC$1191,MATCH(B$51&amp;C70&amp;$F$1,sheet03!$M$2:$M$1191&amp;sheet03!$AF$2:$AF$1191&amp;sheet03!$O$2:$O$1191,0),55)</f>
        <v>#N/A</v>
      </c>
      <c r="F70" s="60" t="e">
        <f t="array" aca="1" ref="F70" ca="1">INDEX(sheet03!$A$2:$BB$1191,MATCH(B$51&amp;C70&amp;$F$1,sheet03!$M$2:$M$1191&amp;sheet03!$AF$2:$AF$1191&amp;sheet03!$O$2:$O$1191,0),40)</f>
        <v>#N/A</v>
      </c>
      <c r="G70" s="60" t="e">
        <f t="array" aca="1" ref="G70" ca="1">INDEX(sheet03!$A$2:$BD$1191,MATCH(B$51&amp;C70&amp;$F$1,sheet03!$M$2:$M$1191&amp;sheet03!$AF$2:$AF$1191&amp;sheet03!$O$2:$O$1191,0),56)</f>
        <v>#N/A</v>
      </c>
      <c r="H70" s="102" t="str">
        <f ca="1">IF(ISERROR(SMALL(sheet03!BV:BV,ROW(V14))),"",INDIRECT("sheet03!bv"&amp;SMALL(sheet03!BV:BV,ROW(V14))))</f>
        <v/>
      </c>
      <c r="I70" s="57" t="e">
        <f t="array" aca="1" ref="I70" ca="1">INDEX(sheet03!$A$2:$BB$1191,MATCH(I$51&amp;J70&amp;$F$1,sheet03!$M$2:$M$1191&amp;sheet03!$AF$2:$AF$1191&amp;sheet03!$O$2:$O$1191,0),31)</f>
        <v>#N/A</v>
      </c>
      <c r="J70" s="58" t="str">
        <f ca="1">IF(H70="","",INDIRECT("sheet03!af"&amp;SMALL(sheet03!BV:BV,ROW(V14))))</f>
        <v/>
      </c>
      <c r="K70" s="59" t="e">
        <f t="array" aca="1" ref="K70" ca="1">INDEX(sheet03!$A$2:$BB$1191,MATCH(I$51&amp;J70&amp;$F$1,sheet03!$M$2:$M$1191&amp;sheet03!$AF$2:$AF$1191&amp;sheet03!$O$2:$O$1191,0),28)</f>
        <v>#N/A</v>
      </c>
      <c r="L70" s="60" t="e">
        <f t="array" aca="1" ref="L70" ca="1">INDEX(sheet03!$A$2:$BC$1191,MATCH(I$51&amp;J70&amp;$F$1,sheet03!$M$2:$M$1191&amp;sheet03!$AF$2:$AF$1191&amp;sheet03!$O$2:$O$1191,0),55)</f>
        <v>#N/A</v>
      </c>
      <c r="M70" s="60" t="e">
        <f t="array" aca="1" ref="M70" ca="1">INDEX(sheet03!$A$2:$BB$1191,MATCH(I$51&amp;J70&amp;$F$1,sheet03!$M$2:$M$1191&amp;sheet03!$AF$2:$AF$1191&amp;sheet03!$O$2:$O$1191,0),40)</f>
        <v>#N/A</v>
      </c>
      <c r="N70" s="60" t="e">
        <f t="array" aca="1" ref="N70" ca="1">INDEX(sheet03!$A$2:$BD$1191,MATCH(I$51&amp;J70&amp;$F$1,sheet03!$M$2:$M$1191&amp;sheet03!$AF$2:$AF$1191&amp;sheet03!$O$2:$O$1191,0),56)</f>
        <v>#N/A</v>
      </c>
      <c r="O70" s="102" t="str">
        <f ca="1">IF(ISERROR(SMALL(sheet03!BW:BW,ROW(V14))),"",INDIRECT("sheet03!bw"&amp;SMALL(sheet03!BW:BW,ROW(V14))))</f>
        <v/>
      </c>
      <c r="P70" s="57" t="e">
        <f t="array" aca="1" ref="P70" ca="1">INDEX(sheet03!$A$2:$BB$1191,MATCH(P$51&amp;Q70&amp;$F$1,sheet03!$M$2:$M$1191&amp;sheet03!$AF$2:$AF$1191&amp;sheet03!$O$2:$O$1191,0),31)</f>
        <v>#N/A</v>
      </c>
      <c r="Q70" s="58" t="str">
        <f ca="1">IF(O70="","",INDIRECT("sheet03!af"&amp;SMALL(sheet03!BW:BW,ROW(V14))))</f>
        <v/>
      </c>
      <c r="R70" s="59" t="e">
        <f t="array" aca="1" ref="R70" ca="1">INDEX(sheet03!$A$2:$BB$1191,MATCH(P$51&amp;Q70&amp;$F$1,sheet03!$M$2:$M$1191&amp;sheet03!$AF$2:$AF$1191&amp;sheet03!$O$2:$O$1191,0),28)</f>
        <v>#N/A</v>
      </c>
      <c r="S70" s="60" t="e">
        <f t="array" aca="1" ref="S70" ca="1">INDEX(sheet03!$A$2:$BC$1191,MATCH(P$51&amp;Q70&amp;$F$1,sheet03!$M$2:$M$1191&amp;sheet03!$AF$2:$AF$1191&amp;sheet03!$O$2:$O$1191,0),55)</f>
        <v>#N/A</v>
      </c>
      <c r="T70" s="60" t="e">
        <f t="array" aca="1" ref="T70" ca="1">INDEX(sheet03!$A$2:$BB$1191,MATCH(P$51&amp;Q70&amp;$F$1,sheet03!$M$2:$M$1191&amp;sheet03!$AF$2:$AF$1191&amp;sheet03!$O$2:$O$1191,0),40)</f>
        <v>#N/A</v>
      </c>
      <c r="U70" s="60" t="e">
        <f t="array" aca="1" ref="U70" ca="1">INDEX(sheet03!$A$2:$BD$1191,MATCH(P$51&amp;Q70&amp;$F$1,sheet03!$M$2:$M$1191&amp;sheet03!$AF$2:$AF$1191&amp;sheet03!$O$2:$O$1191,0),56)</f>
        <v>#N/A</v>
      </c>
      <c r="V70" s="14"/>
    </row>
    <row r="71" spans="1:22" ht="16.5" customHeight="1" x14ac:dyDescent="0.15">
      <c r="A71" s="102" t="str">
        <f ca="1">IF(ISERROR(SMALL(sheet03!BU:BU,ROW(V15))),"",INDIRECT("sheet03!bu"&amp;SMALL(sheet03!BU:BU,ROW(V15))))</f>
        <v/>
      </c>
      <c r="B71" s="57" t="e">
        <f t="array" aca="1" ref="B71" ca="1">INDEX(sheet03!$A$2:$BB$1191,MATCH(B$51&amp;C71&amp;$F$1,sheet03!$M$2:$M$1191&amp;sheet03!$AF$2:$AF$1191&amp;sheet03!$O$2:$O$1191,0),31)</f>
        <v>#N/A</v>
      </c>
      <c r="C71" s="58" t="str">
        <f ca="1">IF(A71="","",INDIRECT("sheet03!af"&amp;SMALL(sheet03!BU:BU,ROW(V15))))</f>
        <v/>
      </c>
      <c r="D71" s="59" t="e">
        <f t="array" aca="1" ref="D71" ca="1">INDEX(sheet03!$A$2:$BB$1191,MATCH(B$51&amp;C71&amp;$F$1,sheet03!$M$2:$M$1191&amp;sheet03!$AF$2:$AF$1191&amp;sheet03!$O$2:$O$1191,0),28)</f>
        <v>#N/A</v>
      </c>
      <c r="E71" s="60" t="e">
        <f t="array" aca="1" ref="E71" ca="1">INDEX(sheet03!$A$2:$BC$1191,MATCH(B$51&amp;C71&amp;$F$1,sheet03!$M$2:$M$1191&amp;sheet03!$AF$2:$AF$1191&amp;sheet03!$O$2:$O$1191,0),55)</f>
        <v>#N/A</v>
      </c>
      <c r="F71" s="60" t="e">
        <f t="array" aca="1" ref="F71" ca="1">INDEX(sheet03!$A$2:$BB$1191,MATCH(B$51&amp;C71&amp;$F$1,sheet03!$M$2:$M$1191&amp;sheet03!$AF$2:$AF$1191&amp;sheet03!$O$2:$O$1191,0),40)</f>
        <v>#N/A</v>
      </c>
      <c r="G71" s="60" t="e">
        <f t="array" aca="1" ref="G71" ca="1">INDEX(sheet03!$A$2:$BD$1191,MATCH(B$51&amp;C71&amp;$F$1,sheet03!$M$2:$M$1191&amp;sheet03!$AF$2:$AF$1191&amp;sheet03!$O$2:$O$1191,0),56)</f>
        <v>#N/A</v>
      </c>
      <c r="H71" s="102" t="str">
        <f ca="1">IF(ISERROR(SMALL(sheet03!BV:BV,ROW(V15))),"",INDIRECT("sheet03!bv"&amp;SMALL(sheet03!BV:BV,ROW(V15))))</f>
        <v/>
      </c>
      <c r="I71" s="57" t="e">
        <f t="array" aca="1" ref="I71" ca="1">INDEX(sheet03!$A$2:$BB$1191,MATCH(I$51&amp;J71&amp;$F$1,sheet03!$M$2:$M$1191&amp;sheet03!$AF$2:$AF$1191&amp;sheet03!$O$2:$O$1191,0),31)</f>
        <v>#N/A</v>
      </c>
      <c r="J71" s="58" t="str">
        <f ca="1">IF(H71="","",INDIRECT("sheet03!af"&amp;SMALL(sheet03!BV:BV,ROW(V15))))</f>
        <v/>
      </c>
      <c r="K71" s="59" t="e">
        <f t="array" aca="1" ref="K71" ca="1">INDEX(sheet03!$A$2:$BB$1191,MATCH(I$51&amp;J71&amp;$F$1,sheet03!$M$2:$M$1191&amp;sheet03!$AF$2:$AF$1191&amp;sheet03!$O$2:$O$1191,0),28)</f>
        <v>#N/A</v>
      </c>
      <c r="L71" s="60" t="e">
        <f t="array" aca="1" ref="L71" ca="1">INDEX(sheet03!$A$2:$BC$1191,MATCH(I$51&amp;J71&amp;$F$1,sheet03!$M$2:$M$1191&amp;sheet03!$AF$2:$AF$1191&amp;sheet03!$O$2:$O$1191,0),55)</f>
        <v>#N/A</v>
      </c>
      <c r="M71" s="60" t="e">
        <f t="array" aca="1" ref="M71" ca="1">INDEX(sheet03!$A$2:$BB$1191,MATCH(I$51&amp;J71&amp;$F$1,sheet03!$M$2:$M$1191&amp;sheet03!$AF$2:$AF$1191&amp;sheet03!$O$2:$O$1191,0),40)</f>
        <v>#N/A</v>
      </c>
      <c r="N71" s="60" t="e">
        <f t="array" aca="1" ref="N71" ca="1">INDEX(sheet03!$A$2:$BD$1191,MATCH(I$51&amp;J71&amp;$F$1,sheet03!$M$2:$M$1191&amp;sheet03!$AF$2:$AF$1191&amp;sheet03!$O$2:$O$1191,0),56)</f>
        <v>#N/A</v>
      </c>
      <c r="O71" s="102" t="str">
        <f ca="1">IF(ISERROR(SMALL(sheet03!BW:BW,ROW(V15))),"",INDIRECT("sheet03!bw"&amp;SMALL(sheet03!BW:BW,ROW(V15))))</f>
        <v/>
      </c>
      <c r="P71" s="57" t="e">
        <f t="array" aca="1" ref="P71" ca="1">INDEX(sheet03!$A$2:$BB$1191,MATCH(P$51&amp;Q71&amp;$F$1,sheet03!$M$2:$M$1191&amp;sheet03!$AF$2:$AF$1191&amp;sheet03!$O$2:$O$1191,0),31)</f>
        <v>#N/A</v>
      </c>
      <c r="Q71" s="58" t="str">
        <f ca="1">IF(O71="","",INDIRECT("sheet03!af"&amp;SMALL(sheet03!BW:BW,ROW(V15))))</f>
        <v/>
      </c>
      <c r="R71" s="59" t="e">
        <f t="array" aca="1" ref="R71" ca="1">INDEX(sheet03!$A$2:$BB$1191,MATCH(P$51&amp;Q71&amp;$F$1,sheet03!$M$2:$M$1191&amp;sheet03!$AF$2:$AF$1191&amp;sheet03!$O$2:$O$1191,0),28)</f>
        <v>#N/A</v>
      </c>
      <c r="S71" s="60" t="e">
        <f t="array" aca="1" ref="S71" ca="1">INDEX(sheet03!$A$2:$BC$1191,MATCH(P$51&amp;Q71&amp;$F$1,sheet03!$M$2:$M$1191&amp;sheet03!$AF$2:$AF$1191&amp;sheet03!$O$2:$O$1191,0),55)</f>
        <v>#N/A</v>
      </c>
      <c r="T71" s="60" t="e">
        <f t="array" aca="1" ref="T71" ca="1">INDEX(sheet03!$A$2:$BB$1191,MATCH(P$51&amp;Q71&amp;$F$1,sheet03!$M$2:$M$1191&amp;sheet03!$AF$2:$AF$1191&amp;sheet03!$O$2:$O$1191,0),40)</f>
        <v>#N/A</v>
      </c>
      <c r="U71" s="60" t="e">
        <f t="array" aca="1" ref="U71" ca="1">INDEX(sheet03!$A$2:$BD$1191,MATCH(P$51&amp;Q71&amp;$F$1,sheet03!$M$2:$M$1191&amp;sheet03!$AF$2:$AF$1191&amp;sheet03!$O$2:$O$1191,0),56)</f>
        <v>#N/A</v>
      </c>
      <c r="V71" s="14"/>
    </row>
    <row r="72" spans="1:22" ht="16.5" customHeight="1" x14ac:dyDescent="0.15">
      <c r="A72" s="102" t="str">
        <f ca="1">IF(ISERROR(SMALL(sheet03!BU:BU,ROW(V16))),"",INDIRECT("sheet03!bu"&amp;SMALL(sheet03!BU:BU,ROW(V16))))</f>
        <v/>
      </c>
      <c r="B72" s="66" t="e">
        <f t="array" aca="1" ref="B72" ca="1">INDEX(sheet03!$A$2:$BB$1191,MATCH(B$51&amp;C72&amp;$F$1,sheet03!$M$2:$M$1191&amp;sheet03!$AF$2:$AF$1191&amp;sheet03!$O$2:$O$1191,0),31)</f>
        <v>#N/A</v>
      </c>
      <c r="C72" s="63" t="str">
        <f ca="1">IF(A72="","",INDIRECT("sheet03!af"&amp;SMALL(sheet03!BU:BU,ROW(V16))))</f>
        <v/>
      </c>
      <c r="D72" s="64" t="e">
        <f t="array" aca="1" ref="D72" ca="1">INDEX(sheet03!$A$2:$BB$1191,MATCH(B$51&amp;C72&amp;$F$1,sheet03!$M$2:$M$1191&amp;sheet03!$AF$2:$AF$1191&amp;sheet03!$O$2:$O$1191,0),28)</f>
        <v>#N/A</v>
      </c>
      <c r="E72" s="65" t="e">
        <f t="array" aca="1" ref="E72" ca="1">INDEX(sheet03!$A$2:$BC$1191,MATCH(B$51&amp;C72&amp;$F$1,sheet03!$M$2:$M$1191&amp;sheet03!$AF$2:$AF$1191&amp;sheet03!$O$2:$O$1191,0),55)</f>
        <v>#N/A</v>
      </c>
      <c r="F72" s="65" t="e">
        <f t="array" aca="1" ref="F72" ca="1">INDEX(sheet03!$A$2:$BB$1191,MATCH(B$51&amp;C72&amp;$F$1,sheet03!$M$2:$M$1191&amp;sheet03!$AF$2:$AF$1191&amp;sheet03!$O$2:$O$1191,0),40)</f>
        <v>#N/A</v>
      </c>
      <c r="G72" s="65" t="e">
        <f t="array" aca="1" ref="G72" ca="1">INDEX(sheet03!$A$2:$BD$1191,MATCH(B$51&amp;C72&amp;$F$1,sheet03!$M$2:$M$1191&amp;sheet03!$AF$2:$AF$1191&amp;sheet03!$O$2:$O$1191,0),56)</f>
        <v>#N/A</v>
      </c>
      <c r="H72" s="102" t="str">
        <f ca="1">IF(ISERROR(SMALL(sheet03!BV:BV,ROW(V16))),"",INDIRECT("sheet03!bv"&amp;SMALL(sheet03!BV:BV,ROW(V16))))</f>
        <v/>
      </c>
      <c r="I72" s="66" t="e">
        <f t="array" aca="1" ref="I72" ca="1">INDEX(sheet03!$A$2:$BB$1191,MATCH(I$51&amp;J72&amp;$F$1,sheet03!$M$2:$M$1191&amp;sheet03!$AF$2:$AF$1191&amp;sheet03!$O$2:$O$1191,0),31)</f>
        <v>#N/A</v>
      </c>
      <c r="J72" s="63" t="str">
        <f ca="1">IF(H72="","",INDIRECT("sheet03!af"&amp;SMALL(sheet03!BV:BV,ROW(V16))))</f>
        <v/>
      </c>
      <c r="K72" s="64" t="e">
        <f t="array" aca="1" ref="K72" ca="1">INDEX(sheet03!$A$2:$BB$1191,MATCH(I$51&amp;J72&amp;$F$1,sheet03!$M$2:$M$1191&amp;sheet03!$AF$2:$AF$1191&amp;sheet03!$O$2:$O$1191,0),28)</f>
        <v>#N/A</v>
      </c>
      <c r="L72" s="65" t="e">
        <f t="array" aca="1" ref="L72" ca="1">INDEX(sheet03!$A$2:$BC$1191,MATCH(I$51&amp;J72&amp;$F$1,sheet03!$M$2:$M$1191&amp;sheet03!$AF$2:$AF$1191&amp;sheet03!$O$2:$O$1191,0),55)</f>
        <v>#N/A</v>
      </c>
      <c r="M72" s="65" t="e">
        <f t="array" aca="1" ref="M72" ca="1">INDEX(sheet03!$A$2:$BB$1191,MATCH(I$51&amp;J72&amp;$F$1,sheet03!$M$2:$M$1191&amp;sheet03!$AF$2:$AF$1191&amp;sheet03!$O$2:$O$1191,0),40)</f>
        <v>#N/A</v>
      </c>
      <c r="N72" s="65" t="e">
        <f t="array" aca="1" ref="N72" ca="1">INDEX(sheet03!$A$2:$BD$1191,MATCH(I$51&amp;J72&amp;$F$1,sheet03!$M$2:$M$1191&amp;sheet03!$AF$2:$AF$1191&amp;sheet03!$O$2:$O$1191,0),56)</f>
        <v>#N/A</v>
      </c>
      <c r="O72" s="102" t="str">
        <f ca="1">IF(ISERROR(SMALL(sheet03!BW:BW,ROW(V16))),"",INDIRECT("sheet03!bw"&amp;SMALL(sheet03!BW:BW,ROW(V16))))</f>
        <v/>
      </c>
      <c r="P72" s="66" t="e">
        <f t="array" aca="1" ref="P72" ca="1">INDEX(sheet03!$A$2:$BB$1191,MATCH(P$51&amp;Q72&amp;$F$1,sheet03!$M$2:$M$1191&amp;sheet03!$AF$2:$AF$1191&amp;sheet03!$O$2:$O$1191,0),31)</f>
        <v>#N/A</v>
      </c>
      <c r="Q72" s="63" t="str">
        <f ca="1">IF(O72="","",INDIRECT("sheet03!af"&amp;SMALL(sheet03!BW:BW,ROW(V16))))</f>
        <v/>
      </c>
      <c r="R72" s="64" t="e">
        <f t="array" aca="1" ref="R72" ca="1">INDEX(sheet03!$A$2:$BB$1191,MATCH(P$51&amp;Q72&amp;$F$1,sheet03!$M$2:$M$1191&amp;sheet03!$AF$2:$AF$1191&amp;sheet03!$O$2:$O$1191,0),28)</f>
        <v>#N/A</v>
      </c>
      <c r="S72" s="65" t="e">
        <f t="array" aca="1" ref="S72" ca="1">INDEX(sheet03!$A$2:$BC$1191,MATCH(P$51&amp;Q72&amp;$F$1,sheet03!$M$2:$M$1191&amp;sheet03!$AF$2:$AF$1191&amp;sheet03!$O$2:$O$1191,0),55)</f>
        <v>#N/A</v>
      </c>
      <c r="T72" s="65" t="e">
        <f t="array" aca="1" ref="T72" ca="1">INDEX(sheet03!$A$2:$BB$1191,MATCH(P$51&amp;Q72&amp;$F$1,sheet03!$M$2:$M$1191&amp;sheet03!$AF$2:$AF$1191&amp;sheet03!$O$2:$O$1191,0),40)</f>
        <v>#N/A</v>
      </c>
      <c r="U72" s="65" t="e">
        <f t="array" aca="1" ref="U72" ca="1">INDEX(sheet03!$A$2:$BD$1191,MATCH(P$51&amp;Q72&amp;$F$1,sheet03!$M$2:$M$1191&amp;sheet03!$AF$2:$AF$1191&amp;sheet03!$O$2:$O$1191,0),56)</f>
        <v>#N/A</v>
      </c>
      <c r="V72" s="14"/>
    </row>
    <row r="73" spans="1:22" ht="16.5" customHeight="1" x14ac:dyDescent="0.15">
      <c r="B73" s="96"/>
      <c r="C73" s="125"/>
      <c r="D73" s="70" t="str">
        <f t="array" ref="D73">INDEX(sheet01!$A$2:$Z$61,MATCH(B51&amp;$F$1,sheet01!$M$2:$M$61&amp;sheet01!$O$2:$O$61,0),24)</f>
        <v>江平</v>
      </c>
      <c r="E73" s="97"/>
      <c r="F73" s="97"/>
      <c r="G73" s="98"/>
      <c r="H73" s="104"/>
      <c r="I73" s="96"/>
      <c r="J73" s="125"/>
      <c r="K73" s="70" t="str">
        <f t="array" ref="K73">INDEX(sheet01!$A$2:$Z$61,MATCH(I51&amp;$F$1,sheet01!$M$2:$M$61&amp;sheet01!$O$2:$O$61,0),24)</f>
        <v>作木口</v>
      </c>
      <c r="L73" s="97"/>
      <c r="M73" s="97"/>
      <c r="N73" s="98"/>
      <c r="O73" s="104"/>
      <c r="P73" s="96"/>
      <c r="Q73" s="125"/>
      <c r="R73" s="70" t="str">
        <f t="array" ref="R73">INDEX(sheet01!$A$2:$Z$61,MATCH(P51&amp;$F$1,sheet01!$M$2:$M$61&amp;sheet01!$O$2:$O$61,0),24)</f>
        <v>香淀</v>
      </c>
      <c r="S73" s="97"/>
      <c r="T73" s="97"/>
      <c r="U73" s="98"/>
    </row>
    <row r="74" spans="1:22" ht="15" customHeight="1" x14ac:dyDescent="0.15">
      <c r="B74" s="14"/>
      <c r="C74" s="14"/>
      <c r="D74" s="14"/>
      <c r="E74" s="14"/>
      <c r="F74" s="14"/>
      <c r="G74" s="14"/>
      <c r="H74" s="104"/>
      <c r="I74" s="14"/>
      <c r="J74" s="14"/>
      <c r="K74" s="14"/>
      <c r="L74" s="14"/>
      <c r="M74" s="14"/>
      <c r="N74" s="14"/>
      <c r="O74" s="104"/>
      <c r="P74" s="14"/>
      <c r="Q74" s="14"/>
      <c r="R74" s="14"/>
      <c r="S74" s="14"/>
      <c r="T74" s="14"/>
      <c r="U74" s="14"/>
    </row>
    <row r="75" spans="1:22" ht="18.75" customHeight="1" x14ac:dyDescent="0.15">
      <c r="B75" s="124" t="s">
        <v>15</v>
      </c>
      <c r="C75" s="11"/>
      <c r="D75" s="11"/>
      <c r="E75" s="123" t="s">
        <v>4192</v>
      </c>
      <c r="F75" s="12"/>
      <c r="G75" s="111">
        <v>3</v>
      </c>
      <c r="H75" s="104"/>
      <c r="I75" s="124" t="s">
        <v>15</v>
      </c>
      <c r="J75" s="14"/>
      <c r="K75" s="14"/>
      <c r="L75" s="123" t="s">
        <v>4194</v>
      </c>
      <c r="M75" s="12"/>
      <c r="N75" s="111">
        <v>4</v>
      </c>
      <c r="O75" s="104"/>
      <c r="P75" s="124" t="s">
        <v>15</v>
      </c>
      <c r="Q75" s="14"/>
      <c r="R75" s="14"/>
      <c r="S75" s="123" t="s">
        <v>4195</v>
      </c>
      <c r="T75" s="12"/>
      <c r="U75" s="111">
        <v>5</v>
      </c>
    </row>
    <row r="76" spans="1:22" ht="16.5" customHeight="1" x14ac:dyDescent="0.2">
      <c r="B76" s="91" t="str">
        <f t="array" ref="B76">INDEX(sheet01!$K$2:$Z$61,MATCH($G$75&amp;B75&amp;$F$1,sheet01!$Q$2:$Q$61&amp;sheet01!$P$2:$P$61&amp;sheet01!$O$2:$O$61,0),3)</f>
        <v>小野田線</v>
      </c>
      <c r="C76" s="68"/>
      <c r="D76" s="69"/>
      <c r="E76" s="70"/>
      <c r="F76" s="70"/>
      <c r="G76" s="71"/>
      <c r="H76" s="104"/>
      <c r="I76" s="1" t="str">
        <f t="array" ref="I76">INDEX(sheet01!$K$2:$Z$61,MATCH($N75&amp;I75&amp;$F$1,sheet01!$Q$2:$Q$61&amp;sheet01!$P$2:$P$61&amp;sheet01!$O$2:$O$61,0),3)</f>
        <v>岩徳線</v>
      </c>
      <c r="J76" s="68"/>
      <c r="K76" s="69"/>
      <c r="L76" s="70"/>
      <c r="M76" s="70"/>
      <c r="N76" s="71"/>
      <c r="O76" s="104"/>
      <c r="P76" s="1" t="str">
        <f t="array" ref="P76">INDEX(sheet01!$K$2:$Z$61,MATCH($U75&amp;P75&amp;$F$1,sheet01!$Q$2:$Q$61&amp;sheet01!$P$2:$P$61&amp;sheet01!$O$2:$O$61,0),3)</f>
        <v>芸備１線</v>
      </c>
      <c r="Q76" s="68"/>
      <c r="R76" s="69"/>
      <c r="S76" s="70"/>
      <c r="T76" s="70"/>
      <c r="U76" s="71"/>
    </row>
    <row r="77" spans="1:22" ht="16.5" customHeight="1" x14ac:dyDescent="0.15">
      <c r="B77" s="99" t="s">
        <v>6</v>
      </c>
      <c r="C77" s="92"/>
      <c r="D77" s="128" t="str">
        <f t="array" ref="D77">INDEX(sheet03!$A$2:$BB$1191,MATCH(B76&amp;"101"&amp;$F$1,sheet03!$M$2:$M$1191&amp;sheet03!$AF$2:$AF$1191&amp;sheet03!$O$2:$O$1191,0),28)</f>
        <v>長門本山</v>
      </c>
      <c r="E77" s="75" t="s">
        <v>1</v>
      </c>
      <c r="F77" s="137" t="str">
        <f t="array" ref="F77">INDEX(sheet01!$A$2:$Z$61,MATCH(B$76&amp;$F$1,sheet01!$M$2:$M$61&amp;sheet01!$O$2:$O$61,0),18)</f>
        <v>黄/黄</v>
      </c>
      <c r="G77" s="77"/>
      <c r="H77" s="104"/>
      <c r="I77" s="99" t="s">
        <v>6</v>
      </c>
      <c r="J77" s="92"/>
      <c r="K77" s="128" t="str">
        <f t="array" ref="K77">INDEX(sheet03!$A$2:$BB$1191,MATCH(I76&amp;"101"&amp;$F$1,sheet03!$M$2:$M$1191&amp;sheet03!$AF$2:$AF$1191&amp;sheet03!$O$2:$O$1191,0),28)</f>
        <v>周防久保</v>
      </c>
      <c r="L77" s="75" t="s">
        <v>1</v>
      </c>
      <c r="M77" s="137" t="str">
        <f t="array" ref="M77">INDEX(sheet01!$A$2:$Z$61,MATCH(I$76&amp;$F$1,sheet01!$M$2:$M$61&amp;sheet01!$O$2:$O$61,0),18)</f>
        <v>赤/赤</v>
      </c>
      <c r="N77" s="77"/>
      <c r="O77" s="104"/>
      <c r="P77" s="99" t="s">
        <v>6</v>
      </c>
      <c r="Q77" s="92"/>
      <c r="R77" s="128" t="str">
        <f t="array" ref="R77">INDEX(sheet03!$A$2:$BB$1191,MATCH(P76&amp;"101"&amp;$F$1,sheet03!$M$2:$M$1191&amp;sheet03!$AF$2:$AF$1191&amp;sheet03!$O$2:$O$1191,0),28)</f>
        <v>甲立</v>
      </c>
      <c r="S77" s="75" t="s">
        <v>1</v>
      </c>
      <c r="T77" s="137" t="str">
        <f t="array" ref="T77">INDEX(sheet01!$A$2:$Z$61,MATCH(P$76&amp;$F$1,sheet01!$M$2:$M$61&amp;sheet01!$O$2:$O$61,0),18)</f>
        <v>赤/赤</v>
      </c>
      <c r="U77" s="77"/>
    </row>
    <row r="78" spans="1:22" ht="16.5" customHeight="1" x14ac:dyDescent="0.15">
      <c r="B78" s="78" t="s">
        <v>7</v>
      </c>
      <c r="C78" s="79"/>
      <c r="D78" s="129" t="e">
        <f t="array" ref="D78">INDEX(sheet03!$A$2:$BB$1191,MATCH(B76&amp;"102"&amp;$F$1,sheet03!$M$2:$M$1191&amp;sheet03!$AF$2:$AF$1191&amp;sheet03!$O$2:$O$1191,0),28)</f>
        <v>#N/A</v>
      </c>
      <c r="E78" s="81" t="s">
        <v>2</v>
      </c>
      <c r="F78" s="138" t="str">
        <f t="array" ref="F78">INDEX(sheet01!$A$2:$Z$61,MATCH(B$76&amp;$F$1,sheet01!$M$2:$M$61&amp;sheet01!$O$2:$O$61,0),20)</f>
        <v>灰/黒</v>
      </c>
      <c r="G78" s="82"/>
      <c r="H78" s="104"/>
      <c r="I78" s="78" t="s">
        <v>7</v>
      </c>
      <c r="J78" s="79"/>
      <c r="K78" s="129" t="str">
        <f t="array" ref="K78">INDEX(sheet03!$A$2:$BB$1191,MATCH(I76&amp;"102"&amp;$F$1,sheet03!$M$2:$M$1191&amp;sheet03!$AF$2:$AF$1191&amp;sheet03!$O$2:$O$1191,0),28)</f>
        <v>生野屋</v>
      </c>
      <c r="L78" s="81" t="s">
        <v>2</v>
      </c>
      <c r="M78" s="138" t="str">
        <f t="array" ref="M78">INDEX(sheet01!$A$2:$Z$61,MATCH(I$76&amp;$F$1,sheet01!$M$2:$M$61&amp;sheet01!$O$2:$O$61,0),20)</f>
        <v>白/白</v>
      </c>
      <c r="N78" s="82"/>
      <c r="O78" s="104"/>
      <c r="P78" s="78" t="s">
        <v>7</v>
      </c>
      <c r="Q78" s="79"/>
      <c r="R78" s="129" t="str">
        <f t="array" ref="R78">INDEX(sheet03!$A$2:$BB$1191,MATCH(P76&amp;"102"&amp;$F$1,sheet03!$M$2:$M$1191&amp;sheet03!$AF$2:$AF$1191&amp;sheet03!$O$2:$O$1191,0),28)</f>
        <v>上川立</v>
      </c>
      <c r="S78" s="81" t="s">
        <v>2</v>
      </c>
      <c r="T78" s="138" t="str">
        <f t="array" ref="T78">INDEX(sheet01!$A$2:$Z$61,MATCH(P$76&amp;$F$1,sheet01!$M$2:$M$61&amp;sheet01!$O$2:$O$61,0),20)</f>
        <v>紫/紫</v>
      </c>
      <c r="U78" s="82"/>
    </row>
    <row r="79" spans="1:22" ht="16.5" customHeight="1" x14ac:dyDescent="0.15">
      <c r="B79" s="78" t="s">
        <v>8</v>
      </c>
      <c r="C79" s="79"/>
      <c r="D79" s="129" t="e">
        <f t="array" ref="D79">INDEX(sheet03!$A$2:$BB$1191,MATCH(B76&amp;"103"&amp;$F$1,sheet03!$M$2:$M$1191&amp;sheet03!$AF$2:$AF$1191&amp;sheet03!$O$2:$O$1191,0),28)</f>
        <v>#N/A</v>
      </c>
      <c r="E79" s="81" t="s">
        <v>3</v>
      </c>
      <c r="F79" s="138" t="str">
        <f t="array" ref="F79">INDEX(sheet01!$A$2:$Z$61,MATCH(B$76&amp;$F$1,sheet01!$M$2:$M$61&amp;sheet01!$O$2:$O$61,0),19)</f>
        <v>青/青</v>
      </c>
      <c r="G79" s="82"/>
      <c r="H79" s="104"/>
      <c r="I79" s="78" t="s">
        <v>8</v>
      </c>
      <c r="J79" s="79"/>
      <c r="K79" s="129" t="str">
        <f t="array" ref="K79">INDEX(sheet03!$A$2:$BB$1191,MATCH(I76&amp;"103"&amp;$F$1,sheet03!$M$2:$M$1191&amp;sheet03!$AF$2:$AF$1191&amp;sheet03!$O$2:$O$1191,0),28)</f>
        <v>周防花岡</v>
      </c>
      <c r="L79" s="81" t="s">
        <v>3</v>
      </c>
      <c r="M79" s="138" t="str">
        <f t="array" ref="M79">INDEX(sheet01!$A$2:$Z$61,MATCH(I$76&amp;$F$1,sheet01!$M$2:$M$61&amp;sheet01!$O$2:$O$61,0),19)</f>
        <v>黄/紺</v>
      </c>
      <c r="N79" s="82"/>
      <c r="O79" s="104"/>
      <c r="P79" s="78" t="s">
        <v>8</v>
      </c>
      <c r="Q79" s="79"/>
      <c r="R79" s="129" t="str">
        <f t="array" ref="R79">INDEX(sheet03!$A$2:$BB$1191,MATCH(P76&amp;"103"&amp;$F$1,sheet03!$M$2:$M$1191&amp;sheet03!$AF$2:$AF$1191&amp;sheet03!$O$2:$O$1191,0),28)</f>
        <v>志和地</v>
      </c>
      <c r="S79" s="81" t="s">
        <v>3</v>
      </c>
      <c r="T79" s="138" t="str">
        <f t="array" ref="T79">INDEX(sheet01!$A$2:$Z$61,MATCH(P$76&amp;$F$1,sheet01!$M$2:$M$61&amp;sheet01!$O$2:$O$61,0),19)</f>
        <v>青/黒</v>
      </c>
      <c r="U79" s="82"/>
    </row>
    <row r="80" spans="1:22" ht="16.5" customHeight="1" x14ac:dyDescent="0.15">
      <c r="B80" s="83" t="s">
        <v>9</v>
      </c>
      <c r="C80" s="84"/>
      <c r="D80" s="130" t="e">
        <f t="array" ref="D80">INDEX(sheet03!$A$2:$BB$1191,MATCH(B76&amp;"104"&amp;$F$1,sheet03!$M$2:$M$1191&amp;sheet03!$AF$2:$AF$1191&amp;sheet03!$O$2:$O$1191,0),28)</f>
        <v>#N/A</v>
      </c>
      <c r="E80" s="86" t="s">
        <v>4</v>
      </c>
      <c r="F80" s="139" t="str">
        <f t="array" ref="F80">INDEX(sheet01!$A$2:$Z$61,MATCH(B$76&amp;$F$1,sheet01!$M$2:$M$61&amp;sheet01!$O$2:$O$61,0),21)</f>
        <v>白/白</v>
      </c>
      <c r="G80" s="87"/>
      <c r="H80" s="104"/>
      <c r="I80" s="83" t="s">
        <v>9</v>
      </c>
      <c r="J80" s="84"/>
      <c r="K80" s="130" t="e">
        <f t="array" ref="K80">INDEX(sheet03!$A$2:$BB$1191,MATCH(I76&amp;"104"&amp;$F$1,sheet03!$M$2:$M$1191&amp;sheet03!$AF$2:$AF$1191&amp;sheet03!$O$2:$O$1191,0),28)</f>
        <v>#N/A</v>
      </c>
      <c r="L80" s="86" t="s">
        <v>4</v>
      </c>
      <c r="M80" s="139" t="str">
        <f t="array" ref="M80">INDEX(sheet01!$A$2:$Z$61,MATCH(I$76&amp;$F$1,sheet01!$M$2:$M$61&amp;sheet01!$O$2:$O$61,0),21)</f>
        <v>赤/黒</v>
      </c>
      <c r="N80" s="87"/>
      <c r="O80" s="104"/>
      <c r="P80" s="83" t="s">
        <v>9</v>
      </c>
      <c r="Q80" s="84"/>
      <c r="R80" s="130" t="str">
        <f t="array" ref="R80">INDEX(sheet03!$A$2:$BB$1191,MATCH(P76&amp;"104"&amp;$F$1,sheet03!$M$2:$M$1191&amp;sheet03!$AF$2:$AF$1191&amp;sheet03!$O$2:$O$1191,0),28)</f>
        <v>西三次</v>
      </c>
      <c r="S80" s="86" t="s">
        <v>4</v>
      </c>
      <c r="T80" s="139" t="str">
        <f t="array" ref="T80">INDEX(sheet01!$A$2:$Z$61,MATCH(P$76&amp;$F$1,sheet01!$M$2:$M$61&amp;sheet01!$O$2:$O$61,0),21)</f>
        <v>緑/黒</v>
      </c>
      <c r="U80" s="87"/>
    </row>
    <row r="81" spans="1:22" ht="16.5" customHeight="1" x14ac:dyDescent="0.15">
      <c r="B81" s="88" t="s">
        <v>10</v>
      </c>
      <c r="C81" s="89" t="s">
        <v>5</v>
      </c>
      <c r="D81" s="90" t="s">
        <v>11</v>
      </c>
      <c r="E81" s="90" t="s">
        <v>12</v>
      </c>
      <c r="F81" s="90" t="s">
        <v>1437</v>
      </c>
      <c r="G81" s="90" t="s">
        <v>1438</v>
      </c>
      <c r="H81" s="104"/>
      <c r="I81" s="88" t="s">
        <v>10</v>
      </c>
      <c r="J81" s="89" t="s">
        <v>5</v>
      </c>
      <c r="K81" s="90" t="s">
        <v>11</v>
      </c>
      <c r="L81" s="90" t="s">
        <v>12</v>
      </c>
      <c r="M81" s="90" t="s">
        <v>1437</v>
      </c>
      <c r="N81" s="90" t="s">
        <v>1438</v>
      </c>
      <c r="O81" s="104"/>
      <c r="P81" s="88" t="s">
        <v>10</v>
      </c>
      <c r="Q81" s="89" t="s">
        <v>5</v>
      </c>
      <c r="R81" s="90" t="s">
        <v>11</v>
      </c>
      <c r="S81" s="90" t="s">
        <v>12</v>
      </c>
      <c r="T81" s="90" t="s">
        <v>1437</v>
      </c>
      <c r="U81" s="90" t="s">
        <v>1438</v>
      </c>
    </row>
    <row r="82" spans="1:22" ht="16.5" customHeight="1" x14ac:dyDescent="0.15">
      <c r="A82" s="102">
        <f ca="1">IF(ISERROR(SMALL(sheet03!BX:BX,ROW(V1))),"",INDIRECT("sheet03!bx"&amp;SMALL(sheet03!BX:BX,ROW(V1))))</f>
        <v>32</v>
      </c>
      <c r="B82" s="121">
        <f t="array" aca="1" ref="B82" ca="1">INDEX(sheet03!$A$2:$BB$1191,MATCH(B$76&amp;C82&amp;$F$1,sheet03!$M$2:$M$1191&amp;sheet03!$AF$2:$AF$1191&amp;sheet03!$O$2:$O$1191,0),31)</f>
        <v>0</v>
      </c>
      <c r="C82" s="53">
        <f ca="1">IF(A82="","",INDIRECT("sheet03!af"&amp;SMALL(sheet03!BX:BX,ROW(V1))))</f>
        <v>1</v>
      </c>
      <c r="D82" s="54" t="str">
        <f t="array" aca="1" ref="D82" ca="1">INDEX(sheet03!$A$2:$BB$1191,MATCH(B$76&amp;C82&amp;$F$1,sheet03!$M$2:$M$1191&amp;sheet03!$AF$2:$AF$1191&amp;sheet03!$O$2:$O$1191,0),28)</f>
        <v>目出</v>
      </c>
      <c r="E82" s="55">
        <f t="array" aca="1" ref="E82" ca="1">INDEX(sheet03!$A$2:$BC$1191,MATCH(B$76&amp;C82&amp;$F$1,sheet03!$M$2:$M$1191&amp;sheet03!$AF$2:$AF$1191&amp;sheet03!$O$2:$O$1191,0),55)</f>
        <v>2</v>
      </c>
      <c r="F82" s="55">
        <f t="array" aca="1" ref="F82" ca="1">INDEX(sheet03!$A$2:$BB$1191,MATCH(B$76&amp;C82&amp;$F$1,sheet03!$M$2:$M$1191&amp;sheet03!$AF$2:$AF$1191&amp;sheet03!$O$2:$O$1191,0),40)</f>
        <v>165.3</v>
      </c>
      <c r="G82" s="55" t="str">
        <f t="array" aca="1" ref="G82" ca="1">INDEX(sheet03!$A$2:$BD$1191,MATCH(B$76&amp;C82&amp;$F$1,sheet03!$M$2:$M$1191&amp;sheet03!$AF$2:$AF$1191&amp;sheet03!$O$2:$O$1191,0),56)</f>
        <v>右</v>
      </c>
      <c r="H82" s="102">
        <f ca="1">IF(ISERROR(SMALL(sheet03!BY:BY,ROW(V1))),"",INDIRECT("sheet03!by"&amp;SMALL(sheet03!BY:BY,ROW(V1))))</f>
        <v>416</v>
      </c>
      <c r="I82" s="121">
        <f t="array" aca="1" ref="I82" ca="1">INDEX(sheet03!$A$2:$BB$1191,MATCH(I$76&amp;J82&amp;$F$1,sheet03!$M$2:$M$1191&amp;sheet03!$AF$2:$AF$1191&amp;sheet03!$O$2:$O$1191,0),31)</f>
        <v>0</v>
      </c>
      <c r="J82" s="53">
        <f ca="1">IF(H82="","",INDIRECT("sheet03!af"&amp;SMALL(sheet03!BY:BY,ROW(V1))))</f>
        <v>1</v>
      </c>
      <c r="K82" s="54" t="str">
        <f t="array" aca="1" ref="K82" ca="1">INDEX(sheet03!$A$2:$BB$1191,MATCH(I$76&amp;J82&amp;$F$1,sheet03!$M$2:$M$1191&amp;sheet03!$AF$2:$AF$1191&amp;sheet03!$O$2:$O$1191,0),28)</f>
        <v>西岩国</v>
      </c>
      <c r="L82" s="55">
        <f t="array" aca="1" ref="L82" ca="1">INDEX(sheet03!$A$2:$BC$1191,MATCH(I$76&amp;J82&amp;$F$1,sheet03!$M$2:$M$1191&amp;sheet03!$AF$2:$AF$1191&amp;sheet03!$O$2:$O$1191,0),55)</f>
        <v>1</v>
      </c>
      <c r="M82" s="55">
        <f t="array" aca="1" ref="M82" ca="1">INDEX(sheet03!$A$2:$BB$1191,MATCH(I$76&amp;J82&amp;$F$1,sheet03!$M$2:$M$1191&amp;sheet03!$AF$2:$AF$1191&amp;sheet03!$O$2:$O$1191,0),40)</f>
        <v>158</v>
      </c>
      <c r="N82" s="55" t="str">
        <f t="array" aca="1" ref="N82" ca="1">INDEX(sheet03!$A$2:$BD$1191,MATCH(I$76&amp;J82&amp;$F$1,sheet03!$M$2:$M$1191&amp;sheet03!$AF$2:$AF$1191&amp;sheet03!$O$2:$O$1191,0),56)</f>
        <v>右</v>
      </c>
      <c r="O82" s="102">
        <f ca="1">IF(ISERROR(SMALL(sheet03!BZ:BZ,ROW(V1))),"",INDIRECT("sheet03!bz"&amp;SMALL(sheet03!BZ:BZ,ROW(V1))))</f>
        <v>214</v>
      </c>
      <c r="P82" s="121">
        <f t="array" aca="1" ref="P82" ca="1">INDEX(sheet03!$A$2:$BB$1191,MATCH(P$76&amp;Q82&amp;$F$1,sheet03!$M$2:$M$1191&amp;sheet03!$AF$2:$AF$1191&amp;sheet03!$O$2:$O$1191,0),31)</f>
        <v>0</v>
      </c>
      <c r="Q82" s="53">
        <f ca="1">IF(O82="","",INDIRECT("sheet03!af"&amp;SMALL(sheet03!BZ:BZ,ROW(V1))))</f>
        <v>1</v>
      </c>
      <c r="R82" s="54" t="str">
        <f t="array" aca="1" ref="R82" ca="1">INDEX(sheet03!$A$2:$BB$1191,MATCH(P$76&amp;Q82&amp;$F$1,sheet03!$M$2:$M$1191&amp;sheet03!$AF$2:$AF$1191&amp;sheet03!$O$2:$O$1191,0),28)</f>
        <v>矢賀</v>
      </c>
      <c r="S82" s="55">
        <f t="array" aca="1" ref="S82" ca="1">INDEX(sheet03!$A$2:$BC$1191,MATCH(P$76&amp;Q82&amp;$F$1,sheet03!$M$2:$M$1191&amp;sheet03!$AF$2:$AF$1191&amp;sheet03!$O$2:$O$1191,0),55)</f>
        <v>2</v>
      </c>
      <c r="T82" s="55">
        <f t="array" aca="1" ref="T82" ca="1">INDEX(sheet03!$A$2:$BB$1191,MATCH(P$76&amp;Q82&amp;$F$1,sheet03!$M$2:$M$1191&amp;sheet03!$AF$2:$AF$1191&amp;sheet03!$O$2:$O$1191,0),40)</f>
        <v>160</v>
      </c>
      <c r="U82" s="55" t="str">
        <f t="array" aca="1" ref="U82" ca="1">INDEX(sheet03!$A$2:$BD$1191,MATCH(P$76&amp;Q82&amp;$F$1,sheet03!$M$2:$M$1191&amp;sheet03!$AF$2:$AF$1191&amp;sheet03!$O$2:$O$1191,0),56)</f>
        <v>右</v>
      </c>
    </row>
    <row r="83" spans="1:22" ht="16.5" customHeight="1" x14ac:dyDescent="0.15">
      <c r="A83" s="102">
        <f ca="1">IF(ISERROR(SMALL(sheet03!BX:BX,ROW(V2))),"",INDIRECT("sheet03!bx"&amp;SMALL(sheet03!BX:BX,ROW(V2))))</f>
        <v>33</v>
      </c>
      <c r="B83" s="57">
        <f t="array" aca="1" ref="B83" ca="1">INDEX(sheet03!$A$2:$BB$1191,MATCH(B$76&amp;C83&amp;$F$1,sheet03!$M$2:$M$1191&amp;sheet03!$AF$2:$AF$1191&amp;sheet03!$O$2:$O$1191,0),31)</f>
        <v>0</v>
      </c>
      <c r="C83" s="58">
        <f ca="1">IF(A83="","",INDIRECT("sheet03!af"&amp;SMALL(sheet03!BX:BX,ROW(V2))))</f>
        <v>2</v>
      </c>
      <c r="D83" s="59" t="str">
        <f t="array" aca="1" ref="D83" ca="1">INDEX(sheet03!$A$2:$BB$1191,MATCH(B$76&amp;C83&amp;$F$1,sheet03!$M$2:$M$1191&amp;sheet03!$AF$2:$AF$1191&amp;sheet03!$O$2:$O$1191,0),28)</f>
        <v>南中川</v>
      </c>
      <c r="E83" s="60">
        <f t="array" aca="1" ref="E83" ca="1">INDEX(sheet03!$A$2:$BC$1191,MATCH(B$76&amp;C83&amp;$F$1,sheet03!$M$2:$M$1191&amp;sheet03!$AF$2:$AF$1191&amp;sheet03!$O$2:$O$1191,0),55)</f>
        <v>2</v>
      </c>
      <c r="F83" s="60">
        <f t="array" aca="1" ref="F83" ca="1">INDEX(sheet03!$A$2:$BB$1191,MATCH(B$76&amp;C83&amp;$F$1,sheet03!$M$2:$M$1191&amp;sheet03!$AF$2:$AF$1191&amp;sheet03!$O$2:$O$1191,0),40)</f>
        <v>165</v>
      </c>
      <c r="G83" s="60" t="str">
        <f t="array" aca="1" ref="G83" ca="1">INDEX(sheet03!$A$2:$BD$1191,MATCH(B$76&amp;C83&amp;$F$1,sheet03!$M$2:$M$1191&amp;sheet03!$AF$2:$AF$1191&amp;sheet03!$O$2:$O$1191,0),56)</f>
        <v>右</v>
      </c>
      <c r="H83" s="102">
        <f ca="1">IF(ISERROR(SMALL(sheet03!BY:BY,ROW(V2))),"",INDIRECT("sheet03!by"&amp;SMALL(sheet03!BY:BY,ROW(V2))))</f>
        <v>417</v>
      </c>
      <c r="I83" s="57">
        <f t="array" aca="1" ref="I83" ca="1">INDEX(sheet03!$A$2:$BB$1191,MATCH(I$76&amp;J83&amp;$F$1,sheet03!$M$2:$M$1191&amp;sheet03!$AF$2:$AF$1191&amp;sheet03!$O$2:$O$1191,0),31)</f>
        <v>0</v>
      </c>
      <c r="J83" s="58">
        <f ca="1">IF(H83="","",INDIRECT("sheet03!af"&amp;SMALL(sheet03!BY:BY,ROW(V2))))</f>
        <v>3</v>
      </c>
      <c r="K83" s="59" t="str">
        <f t="array" aca="1" ref="K83" ca="1">INDEX(sheet03!$A$2:$BB$1191,MATCH(I$76&amp;J83&amp;$F$1,sheet03!$M$2:$M$1191&amp;sheet03!$AF$2:$AF$1191&amp;sheet03!$O$2:$O$1191,0),28)</f>
        <v>川西</v>
      </c>
      <c r="L83" s="60">
        <f t="array" aca="1" ref="L83" ca="1">INDEX(sheet03!$A$2:$BC$1191,MATCH(I$76&amp;J83&amp;$F$1,sheet03!$M$2:$M$1191&amp;sheet03!$AF$2:$AF$1191&amp;sheet03!$O$2:$O$1191,0),55)</f>
        <v>2</v>
      </c>
      <c r="M83" s="60">
        <f t="array" aca="1" ref="M83" ca="1">INDEX(sheet03!$A$2:$BB$1191,MATCH(I$76&amp;J83&amp;$F$1,sheet03!$M$2:$M$1191&amp;sheet03!$AF$2:$AF$1191&amp;sheet03!$O$2:$O$1191,0),40)</f>
        <v>152</v>
      </c>
      <c r="N83" s="60" t="str">
        <f t="array" aca="1" ref="N83" ca="1">INDEX(sheet03!$A$2:$BD$1191,MATCH(I$76&amp;J83&amp;$F$1,sheet03!$M$2:$M$1191&amp;sheet03!$AF$2:$AF$1191&amp;sheet03!$O$2:$O$1191,0),56)</f>
        <v>右</v>
      </c>
      <c r="O83" s="102">
        <f ca="1">IF(ISERROR(SMALL(sheet03!BZ:BZ,ROW(V2))),"",INDIRECT("sheet03!bz"&amp;SMALL(sheet03!BZ:BZ,ROW(V2))))</f>
        <v>215</v>
      </c>
      <c r="P83" s="57">
        <f t="array" aca="1" ref="P83" ca="1">INDEX(sheet03!$A$2:$BB$1191,MATCH(P$76&amp;Q83&amp;$F$1,sheet03!$M$2:$M$1191&amp;sheet03!$AF$2:$AF$1191&amp;sheet03!$O$2:$O$1191,0),31)</f>
        <v>0</v>
      </c>
      <c r="Q83" s="58">
        <f ca="1">IF(O83="","",INDIRECT("sheet03!af"&amp;SMALL(sheet03!BZ:BZ,ROW(AC2))))</f>
        <v>2</v>
      </c>
      <c r="R83" s="59" t="str">
        <f t="array" aca="1" ref="R83" ca="1">INDEX(sheet03!$A$2:$BB$1191,MATCH(P$76&amp;Q83&amp;$F$1,sheet03!$M$2:$M$1191&amp;sheet03!$AF$2:$AF$1191&amp;sheet03!$O$2:$O$1191,0),28)</f>
        <v>戸坂</v>
      </c>
      <c r="S83" s="60">
        <f t="array" aca="1" ref="S83" ca="1">INDEX(sheet03!$A$2:$BC$1191,MATCH(P$76&amp;Q83&amp;$F$1,sheet03!$M$2:$M$1191&amp;sheet03!$AF$2:$AF$1191&amp;sheet03!$O$2:$O$1191,0),55)</f>
        <v>2</v>
      </c>
      <c r="T83" s="60">
        <f t="array" aca="1" ref="T83" ca="1">INDEX(sheet03!$A$2:$BB$1191,MATCH(P$76&amp;Q83&amp;$F$1,sheet03!$M$2:$M$1191&amp;sheet03!$AF$2:$AF$1191&amp;sheet03!$O$2:$O$1191,0),40)</f>
        <v>162</v>
      </c>
      <c r="U83" s="60" t="str">
        <f t="array" aca="1" ref="U83" ca="1">INDEX(sheet03!$A$2:$BD$1191,MATCH(P$76&amp;Q83&amp;$F$1,sheet03!$M$2:$M$1191&amp;sheet03!$AF$2:$AF$1191&amp;sheet03!$O$2:$O$1191,0),56)</f>
        <v>右</v>
      </c>
    </row>
    <row r="84" spans="1:22" ht="16.5" customHeight="1" x14ac:dyDescent="0.15">
      <c r="A84" s="102">
        <f ca="1">IF(ISERROR(SMALL(sheet03!BX:BX,ROW(V3))),"",INDIRECT("sheet03!bx"&amp;SMALL(sheet03!BX:BX,ROW(V3))))</f>
        <v>34</v>
      </c>
      <c r="B84" s="57">
        <f t="array" aca="1" ref="B84" ca="1">INDEX(sheet03!$A$2:$BB$1191,MATCH(B$76&amp;C84&amp;$F$1,sheet03!$M$2:$M$1191&amp;sheet03!$AF$2:$AF$1191&amp;sheet03!$O$2:$O$1191,0),31)</f>
        <v>0</v>
      </c>
      <c r="C84" s="58">
        <f ca="1">IF(A84="","",INDIRECT("sheet03!af"&amp;SMALL(sheet03!BX:BX,ROW(V3))))</f>
        <v>3</v>
      </c>
      <c r="D84" s="59" t="str">
        <f t="array" aca="1" ref="D84" ca="1">INDEX(sheet03!$A$2:$BB$1191,MATCH(B$76&amp;C84&amp;$F$1,sheet03!$M$2:$M$1191&amp;sheet03!$AF$2:$AF$1191&amp;sheet03!$O$2:$O$1191,0),28)</f>
        <v>南小野田</v>
      </c>
      <c r="E84" s="60">
        <f t="array" aca="1" ref="E84" ca="1">INDEX(sheet03!$A$2:$BC$1191,MATCH(B$76&amp;C84&amp;$F$1,sheet03!$M$2:$M$1191&amp;sheet03!$AF$2:$AF$1191&amp;sheet03!$O$2:$O$1191,0),55)</f>
        <v>2</v>
      </c>
      <c r="F84" s="60">
        <f t="array" aca="1" ref="F84" ca="1">INDEX(sheet03!$A$2:$BB$1191,MATCH(B$76&amp;C84&amp;$F$1,sheet03!$M$2:$M$1191&amp;sheet03!$AF$2:$AF$1191&amp;sheet03!$O$2:$O$1191,0),40)</f>
        <v>170</v>
      </c>
      <c r="G84" s="60" t="str">
        <f t="array" aca="1" ref="G84" ca="1">INDEX(sheet03!$A$2:$BD$1191,MATCH(B$76&amp;C84&amp;$F$1,sheet03!$M$2:$M$1191&amp;sheet03!$AF$2:$AF$1191&amp;sheet03!$O$2:$O$1191,0),56)</f>
        <v>右</v>
      </c>
      <c r="H84" s="102">
        <f ca="1">IF(ISERROR(SMALL(sheet03!BY:BY,ROW(V3))),"",INDIRECT("sheet03!by"&amp;SMALL(sheet03!BY:BY,ROW(V3))))</f>
        <v>418</v>
      </c>
      <c r="I84" s="57">
        <f t="array" aca="1" ref="I84" ca="1">INDEX(sheet03!$A$2:$BB$1191,MATCH(I$76&amp;J84&amp;$F$1,sheet03!$M$2:$M$1191&amp;sheet03!$AF$2:$AF$1191&amp;sheet03!$O$2:$O$1191,0),31)</f>
        <v>0</v>
      </c>
      <c r="J84" s="58">
        <f ca="1">IF(H84="","",INDIRECT("sheet03!af"&amp;SMALL(sheet03!BY:BY,ROW(V3))))</f>
        <v>4</v>
      </c>
      <c r="K84" s="59" t="str">
        <f t="array" aca="1" ref="K84" ca="1">INDEX(sheet03!$A$2:$BB$1191,MATCH(I$76&amp;J84&amp;$F$1,sheet03!$M$2:$M$1191&amp;sheet03!$AF$2:$AF$1191&amp;sheet03!$O$2:$O$1191,0),28)</f>
        <v>柱野</v>
      </c>
      <c r="L84" s="60">
        <f t="array" aca="1" ref="L84" ca="1">INDEX(sheet03!$A$2:$BC$1191,MATCH(I$76&amp;J84&amp;$F$1,sheet03!$M$2:$M$1191&amp;sheet03!$AF$2:$AF$1191&amp;sheet03!$O$2:$O$1191,0),55)</f>
        <v>1</v>
      </c>
      <c r="M84" s="60">
        <f t="array" aca="1" ref="M84" ca="1">INDEX(sheet03!$A$2:$BB$1191,MATCH(I$76&amp;J84&amp;$F$1,sheet03!$M$2:$M$1191&amp;sheet03!$AF$2:$AF$1191&amp;sheet03!$O$2:$O$1191,0),40)</f>
        <v>165</v>
      </c>
      <c r="N84" s="60" t="str">
        <f t="array" aca="1" ref="N84" ca="1">INDEX(sheet03!$A$2:$BD$1191,MATCH(I$76&amp;J84&amp;$F$1,sheet03!$M$2:$M$1191&amp;sheet03!$AF$2:$AF$1191&amp;sheet03!$O$2:$O$1191,0),56)</f>
        <v>右</v>
      </c>
      <c r="O84" s="102">
        <f ca="1">IF(ISERROR(SMALL(sheet03!BZ:BZ,ROW(V3))),"",INDIRECT("sheet03!bz"&amp;SMALL(sheet03!BZ:BZ,ROW(V3))))</f>
        <v>216</v>
      </c>
      <c r="P84" s="57">
        <f t="array" aca="1" ref="P84" ca="1">INDEX(sheet03!$A$2:$BB$1191,MATCH(P$76&amp;Q84&amp;$F$1,sheet03!$M$2:$M$1191&amp;sheet03!$AF$2:$AF$1191&amp;sheet03!$O$2:$O$1191,0),31)</f>
        <v>0</v>
      </c>
      <c r="Q84" s="58">
        <f ca="1">IF(O84="","",INDIRECT("sheet03!af"&amp;SMALL(sheet03!BZ:BZ,ROW(AC3))))</f>
        <v>3</v>
      </c>
      <c r="R84" s="59" t="str">
        <f t="array" aca="1" ref="R84" ca="1">INDEX(sheet03!$A$2:$BB$1191,MATCH(P$76&amp;Q84&amp;$F$1,sheet03!$M$2:$M$1191&amp;sheet03!$AF$2:$AF$1191&amp;sheet03!$O$2:$O$1191,0),28)</f>
        <v>安芸矢口</v>
      </c>
      <c r="S84" s="60">
        <f t="array" aca="1" ref="S84" ca="1">INDEX(sheet03!$A$2:$BC$1191,MATCH(P$76&amp;Q84&amp;$F$1,sheet03!$M$2:$M$1191&amp;sheet03!$AF$2:$AF$1191&amp;sheet03!$O$2:$O$1191,0),55)</f>
        <v>2</v>
      </c>
      <c r="T84" s="60">
        <f t="array" aca="1" ref="T84" ca="1">INDEX(sheet03!$A$2:$BB$1191,MATCH(P$76&amp;Q84&amp;$F$1,sheet03!$M$2:$M$1191&amp;sheet03!$AF$2:$AF$1191&amp;sheet03!$O$2:$O$1191,0),40)</f>
        <v>172</v>
      </c>
      <c r="U84" s="60" t="str">
        <f t="array" aca="1" ref="U84" ca="1">INDEX(sheet03!$A$2:$BD$1191,MATCH(P$76&amp;Q84&amp;$F$1,sheet03!$M$2:$M$1191&amp;sheet03!$AF$2:$AF$1191&amp;sheet03!$O$2:$O$1191,0),56)</f>
        <v>右</v>
      </c>
    </row>
    <row r="85" spans="1:22" ht="16.5" customHeight="1" x14ac:dyDescent="0.15">
      <c r="A85" s="102">
        <f ca="1">IF(ISERROR(SMALL(sheet03!BX:BX,ROW(V4))),"",INDIRECT("sheet03!bx"&amp;SMALL(sheet03!BX:BX,ROW(V4))))</f>
        <v>35</v>
      </c>
      <c r="B85" s="57">
        <f t="array" aca="1" ref="B85" ca="1">INDEX(sheet03!$A$2:$BB$1191,MATCH(B$76&amp;C85&amp;$F$1,sheet03!$M$2:$M$1191&amp;sheet03!$AF$2:$AF$1191&amp;sheet03!$O$2:$O$1191,0),31)</f>
        <v>0</v>
      </c>
      <c r="C85" s="58">
        <f ca="1">IF(A85="","",INDIRECT("sheet03!af"&amp;SMALL(sheet03!BX:BX,ROW(V4))))</f>
        <v>4</v>
      </c>
      <c r="D85" s="59" t="str">
        <f t="array" aca="1" ref="D85" ca="1">INDEX(sheet03!$A$2:$BB$1191,MATCH(B$76&amp;C85&amp;$F$1,sheet03!$M$2:$M$1191&amp;sheet03!$AF$2:$AF$1191&amp;sheet03!$O$2:$O$1191,0),28)</f>
        <v>小野田港</v>
      </c>
      <c r="E85" s="60">
        <f t="array" aca="1" ref="E85" ca="1">INDEX(sheet03!$A$2:$BC$1191,MATCH(B$76&amp;C85&amp;$F$1,sheet03!$M$2:$M$1191&amp;sheet03!$AF$2:$AF$1191&amp;sheet03!$O$2:$O$1191,0),55)</f>
        <v>2</v>
      </c>
      <c r="F85" s="60">
        <f t="array" aca="1" ref="F85" ca="1">INDEX(sheet03!$A$2:$BB$1191,MATCH(B$76&amp;C85&amp;$F$1,sheet03!$M$2:$M$1191&amp;sheet03!$AF$2:$AF$1191&amp;sheet03!$O$2:$O$1191,0),40)</f>
        <v>178</v>
      </c>
      <c r="G85" s="60" t="str">
        <f t="array" aca="1" ref="G85" ca="1">INDEX(sheet03!$A$2:$BD$1191,MATCH(B$76&amp;C85&amp;$F$1,sheet03!$M$2:$M$1191&amp;sheet03!$AF$2:$AF$1191&amp;sheet03!$O$2:$O$1191,0),56)</f>
        <v>右</v>
      </c>
      <c r="H85" s="102">
        <f ca="1">IF(ISERROR(SMALL(sheet03!BY:BY,ROW(V4))),"",INDIRECT("sheet03!by"&amp;SMALL(sheet03!BY:BY,ROW(V4))))</f>
        <v>419</v>
      </c>
      <c r="I85" s="57">
        <f t="array" aca="1" ref="I85" ca="1">INDEX(sheet03!$A$2:$BB$1191,MATCH(I$76&amp;J85&amp;$F$1,sheet03!$M$2:$M$1191&amp;sheet03!$AF$2:$AF$1191&amp;sheet03!$O$2:$O$1191,0),31)</f>
        <v>0</v>
      </c>
      <c r="J85" s="58">
        <f ca="1">IF(H85="","",INDIRECT("sheet03!af"&amp;SMALL(sheet03!BY:BY,ROW(V4))))</f>
        <v>5</v>
      </c>
      <c r="K85" s="59" t="str">
        <f t="array" aca="1" ref="K85" ca="1">INDEX(sheet03!$A$2:$BB$1191,MATCH(I$76&amp;J85&amp;$F$1,sheet03!$M$2:$M$1191&amp;sheet03!$AF$2:$AF$1191&amp;sheet03!$O$2:$O$1191,0),28)</f>
        <v>欽明路</v>
      </c>
      <c r="L85" s="60">
        <f t="array" aca="1" ref="L85" ca="1">INDEX(sheet03!$A$2:$BC$1191,MATCH(I$76&amp;J85&amp;$F$1,sheet03!$M$2:$M$1191&amp;sheet03!$AF$2:$AF$1191&amp;sheet03!$O$2:$O$1191,0),55)</f>
        <v>1</v>
      </c>
      <c r="M85" s="60">
        <f t="array" aca="1" ref="M85" ca="1">INDEX(sheet03!$A$2:$BB$1191,MATCH(I$76&amp;J85&amp;$F$1,sheet03!$M$2:$M$1191&amp;sheet03!$AF$2:$AF$1191&amp;sheet03!$O$2:$O$1191,0),40)</f>
        <v>160</v>
      </c>
      <c r="N85" s="60" t="str">
        <f t="array" aca="1" ref="N85" ca="1">INDEX(sheet03!$A$2:$BD$1191,MATCH(I$76&amp;J85&amp;$F$1,sheet03!$M$2:$M$1191&amp;sheet03!$AF$2:$AF$1191&amp;sheet03!$O$2:$O$1191,0),56)</f>
        <v>右</v>
      </c>
      <c r="O85" s="102">
        <f ca="1">IF(ISERROR(SMALL(sheet03!BZ:BZ,ROW(V4))),"",INDIRECT("sheet03!bz"&amp;SMALL(sheet03!BZ:BZ,ROW(V4))))</f>
        <v>217</v>
      </c>
      <c r="P85" s="57">
        <f t="array" aca="1" ref="P85" ca="1">INDEX(sheet03!$A$2:$BB$1191,MATCH(P$76&amp;Q85&amp;$F$1,sheet03!$M$2:$M$1191&amp;sheet03!$AF$2:$AF$1191&amp;sheet03!$O$2:$O$1191,0),31)</f>
        <v>0</v>
      </c>
      <c r="Q85" s="58">
        <f ca="1">IF(O85="","",INDIRECT("sheet03!af"&amp;SMALL(sheet03!BZ:BZ,ROW(AC4))))</f>
        <v>4</v>
      </c>
      <c r="R85" s="59" t="str">
        <f t="array" aca="1" ref="R85" ca="1">INDEX(sheet03!$A$2:$BB$1191,MATCH(P$76&amp;Q85&amp;$F$1,sheet03!$M$2:$M$1191&amp;sheet03!$AF$2:$AF$1191&amp;sheet03!$O$2:$O$1191,0),28)</f>
        <v>玖村</v>
      </c>
      <c r="S85" s="60">
        <f t="array" aca="1" ref="S85" ca="1">INDEX(sheet03!$A$2:$BC$1191,MATCH(P$76&amp;Q85&amp;$F$1,sheet03!$M$2:$M$1191&amp;sheet03!$AF$2:$AF$1191&amp;sheet03!$O$2:$O$1191,0),55)</f>
        <v>2</v>
      </c>
      <c r="T85" s="60">
        <f t="array" aca="1" ref="T85" ca="1">INDEX(sheet03!$A$2:$BB$1191,MATCH(P$76&amp;Q85&amp;$F$1,sheet03!$M$2:$M$1191&amp;sheet03!$AF$2:$AF$1191&amp;sheet03!$O$2:$O$1191,0),40)</f>
        <v>167</v>
      </c>
      <c r="U85" s="60" t="str">
        <f t="array" aca="1" ref="U85" ca="1">INDEX(sheet03!$A$2:$BD$1191,MATCH(P$76&amp;Q85&amp;$F$1,sheet03!$M$2:$M$1191&amp;sheet03!$AF$2:$AF$1191&amp;sheet03!$O$2:$O$1191,0),56)</f>
        <v>右</v>
      </c>
    </row>
    <row r="86" spans="1:22" ht="16.5" customHeight="1" x14ac:dyDescent="0.15">
      <c r="A86" s="102">
        <f ca="1">IF(ISERROR(SMALL(sheet03!BX:BX,ROW(V5))),"",INDIRECT("sheet03!bx"&amp;SMALL(sheet03!BX:BX,ROW(V5))))</f>
        <v>36</v>
      </c>
      <c r="B86" s="57">
        <f t="array" aca="1" ref="B86" ca="1">INDEX(sheet03!$A$2:$BB$1191,MATCH(B$76&amp;C86&amp;$F$1,sheet03!$M$2:$M$1191&amp;sheet03!$AF$2:$AF$1191&amp;sheet03!$O$2:$O$1191,0),31)</f>
        <v>0</v>
      </c>
      <c r="C86" s="58">
        <f ca="1">IF(A86="","",INDIRECT("sheet03!af"&amp;SMALL(sheet03!BX:BX,ROW(V5))))</f>
        <v>5</v>
      </c>
      <c r="D86" s="59" t="str">
        <f t="array" aca="1" ref="D86" ca="1">INDEX(sheet03!$A$2:$BB$1191,MATCH(B$76&amp;C86&amp;$F$1,sheet03!$M$2:$M$1191&amp;sheet03!$AF$2:$AF$1191&amp;sheet03!$O$2:$O$1191,0),28)</f>
        <v>雀田</v>
      </c>
      <c r="E86" s="60">
        <f t="array" aca="1" ref="E86" ca="1">INDEX(sheet03!$A$2:$BC$1191,MATCH(B$76&amp;C86&amp;$F$1,sheet03!$M$2:$M$1191&amp;sheet03!$AF$2:$AF$1191&amp;sheet03!$O$2:$O$1191,0),55)</f>
        <v>2</v>
      </c>
      <c r="F86" s="60">
        <f t="array" aca="1" ref="F86" ca="1">INDEX(sheet03!$A$2:$BB$1191,MATCH(B$76&amp;C86&amp;$F$1,sheet03!$M$2:$M$1191&amp;sheet03!$AF$2:$AF$1191&amp;sheet03!$O$2:$O$1191,0),40)</f>
        <v>180</v>
      </c>
      <c r="G86" s="60" t="str">
        <f t="array" aca="1" ref="G86" ca="1">INDEX(sheet03!$A$2:$BD$1191,MATCH(B$76&amp;C86&amp;$F$1,sheet03!$M$2:$M$1191&amp;sheet03!$AF$2:$AF$1191&amp;sheet03!$O$2:$O$1191,0),56)</f>
        <v>右</v>
      </c>
      <c r="H86" s="102">
        <f ca="1">IF(ISERROR(SMALL(sheet03!BY:BY,ROW(V5))),"",INDIRECT("sheet03!by"&amp;SMALL(sheet03!BY:BY,ROW(V5))))</f>
        <v>420</v>
      </c>
      <c r="I86" s="57" t="str">
        <f t="array" aca="1" ref="I86" ca="1">INDEX(sheet03!$A$2:$BB$1191,MATCH(I$76&amp;J86&amp;$F$1,sheet03!$M$2:$M$1191&amp;sheet03!$AF$2:$AF$1191&amp;sheet03!$O$2:$O$1191,0),31)</f>
        <v>c</v>
      </c>
      <c r="J86" s="58">
        <f ca="1">IF(H86="","",INDIRECT("sheet03!af"&amp;SMALL(sheet03!BY:BY,ROW(V5))))</f>
        <v>6</v>
      </c>
      <c r="K86" s="59" t="str">
        <f t="array" aca="1" ref="K86" ca="1">INDEX(sheet03!$A$2:$BB$1191,MATCH(I$76&amp;J86&amp;$F$1,sheet03!$M$2:$M$1191&amp;sheet03!$AF$2:$AF$1191&amp;sheet03!$O$2:$O$1191,0),28)</f>
        <v>玖珂</v>
      </c>
      <c r="L86" s="60">
        <f t="array" aca="1" ref="L86" ca="1">INDEX(sheet03!$A$2:$BC$1191,MATCH(I$76&amp;J86&amp;$F$1,sheet03!$M$2:$M$1191&amp;sheet03!$AF$2:$AF$1191&amp;sheet03!$O$2:$O$1191,0),55)</f>
        <v>1</v>
      </c>
      <c r="M86" s="60">
        <f t="array" aca="1" ref="M86" ca="1">INDEX(sheet03!$A$2:$BB$1191,MATCH(I$76&amp;J86&amp;$F$1,sheet03!$M$2:$M$1191&amp;sheet03!$AF$2:$AF$1191&amp;sheet03!$O$2:$O$1191,0),40)</f>
        <v>158</v>
      </c>
      <c r="N86" s="60" t="str">
        <f t="array" aca="1" ref="N86" ca="1">INDEX(sheet03!$A$2:$BD$1191,MATCH(I$76&amp;J86&amp;$F$1,sheet03!$M$2:$M$1191&amp;sheet03!$AF$2:$AF$1191&amp;sheet03!$O$2:$O$1191,0),56)</f>
        <v>右</v>
      </c>
      <c r="O86" s="102">
        <f ca="1">IF(ISERROR(SMALL(sheet03!BZ:BZ,ROW(V5))),"",INDIRECT("sheet03!bz"&amp;SMALL(sheet03!BZ:BZ,ROW(V5))))</f>
        <v>218</v>
      </c>
      <c r="P86" s="57">
        <f t="array" aca="1" ref="P86" ca="1">INDEX(sheet03!$A$2:$BB$1191,MATCH(P$76&amp;Q86&amp;$F$1,sheet03!$M$2:$M$1191&amp;sheet03!$AF$2:$AF$1191&amp;sheet03!$O$2:$O$1191,0),31)</f>
        <v>0</v>
      </c>
      <c r="Q86" s="58">
        <f ca="1">IF(O86="","",INDIRECT("sheet03!af"&amp;SMALL(sheet03!BZ:BZ,ROW(AC5))))</f>
        <v>5</v>
      </c>
      <c r="R86" s="59" t="str">
        <f t="array" aca="1" ref="R86" ca="1">INDEX(sheet03!$A$2:$BB$1191,MATCH(P$76&amp;Q86&amp;$F$1,sheet03!$M$2:$M$1191&amp;sheet03!$AF$2:$AF$1191&amp;sheet03!$O$2:$O$1191,0),28)</f>
        <v>下深川</v>
      </c>
      <c r="S86" s="60">
        <f t="array" aca="1" ref="S86" ca="1">INDEX(sheet03!$A$2:$BC$1191,MATCH(P$76&amp;Q86&amp;$F$1,sheet03!$M$2:$M$1191&amp;sheet03!$AF$2:$AF$1191&amp;sheet03!$O$2:$O$1191,0),55)</f>
        <v>2</v>
      </c>
      <c r="T86" s="60">
        <f t="array" aca="1" ref="T86" ca="1">INDEX(sheet03!$A$2:$BB$1191,MATCH(P$76&amp;Q86&amp;$F$1,sheet03!$M$2:$M$1191&amp;sheet03!$AF$2:$AF$1191&amp;sheet03!$O$2:$O$1191,0),40)</f>
        <v>175</v>
      </c>
      <c r="U86" s="60" t="str">
        <f t="array" aca="1" ref="U86" ca="1">INDEX(sheet03!$A$2:$BD$1191,MATCH(P$76&amp;Q86&amp;$F$1,sheet03!$M$2:$M$1191&amp;sheet03!$AF$2:$AF$1191&amp;sheet03!$O$2:$O$1191,0),56)</f>
        <v>右</v>
      </c>
    </row>
    <row r="87" spans="1:22" ht="16.5" customHeight="1" x14ac:dyDescent="0.15">
      <c r="A87" s="102">
        <f ca="1">IF(ISERROR(SMALL(sheet03!BX:BX,ROW(V6))),"",INDIRECT("sheet03!bx"&amp;SMALL(sheet03!BX:BX,ROW(V6))))</f>
        <v>37</v>
      </c>
      <c r="B87" s="57">
        <f t="array" aca="1" ref="B87" ca="1">INDEX(sheet03!$A$2:$BB$1191,MATCH(B$76&amp;C87&amp;$F$1,sheet03!$M$2:$M$1191&amp;sheet03!$AF$2:$AF$1191&amp;sheet03!$O$2:$O$1191,0),31)</f>
        <v>0</v>
      </c>
      <c r="C87" s="58">
        <f ca="1">IF(A87="","",INDIRECT("sheet03!af"&amp;SMALL(sheet03!BX:BX,ROW(V6))))</f>
        <v>6</v>
      </c>
      <c r="D87" s="59" t="str">
        <f t="array" aca="1" ref="D87" ca="1">INDEX(sheet03!$A$2:$BB$1191,MATCH(B$76&amp;C87&amp;$F$1,sheet03!$M$2:$M$1191&amp;sheet03!$AF$2:$AF$1191&amp;sheet03!$O$2:$O$1191,0),28)</f>
        <v>長門長沢</v>
      </c>
      <c r="E87" s="60">
        <f t="array" aca="1" ref="E87" ca="1">INDEX(sheet03!$A$2:$BC$1191,MATCH(B$76&amp;C87&amp;$F$1,sheet03!$M$2:$M$1191&amp;sheet03!$AF$2:$AF$1191&amp;sheet03!$O$2:$O$1191,0),55)</f>
        <v>2</v>
      </c>
      <c r="F87" s="60">
        <f t="array" aca="1" ref="F87" ca="1">INDEX(sheet03!$A$2:$BB$1191,MATCH(B$76&amp;C87&amp;$F$1,sheet03!$M$2:$M$1191&amp;sheet03!$AF$2:$AF$1191&amp;sheet03!$O$2:$O$1191,0),40)</f>
        <v>177</v>
      </c>
      <c r="G87" s="60" t="str">
        <f t="array" aca="1" ref="G87" ca="1">INDEX(sheet03!$A$2:$BD$1191,MATCH(B$76&amp;C87&amp;$F$1,sheet03!$M$2:$M$1191&amp;sheet03!$AF$2:$AF$1191&amp;sheet03!$O$2:$O$1191,0),56)</f>
        <v>右</v>
      </c>
      <c r="H87" s="102">
        <f ca="1">IF(ISERROR(SMALL(sheet03!BY:BY,ROW(V6))),"",INDIRECT("sheet03!by"&amp;SMALL(sheet03!BY:BY,ROW(V6))))</f>
        <v>421</v>
      </c>
      <c r="I87" s="57">
        <f t="array" aca="1" ref="I87" ca="1">INDEX(sheet03!$A$2:$BB$1191,MATCH(I$76&amp;J87&amp;$F$1,sheet03!$M$2:$M$1191&amp;sheet03!$AF$2:$AF$1191&amp;sheet03!$O$2:$O$1191,0),31)</f>
        <v>0</v>
      </c>
      <c r="J87" s="58">
        <f ca="1">IF(H87="","",INDIRECT("sheet03!af"&amp;SMALL(sheet03!BY:BY,ROW(V6))))</f>
        <v>9</v>
      </c>
      <c r="K87" s="59" t="str">
        <f t="array" aca="1" ref="K87" ca="1">INDEX(sheet03!$A$2:$BB$1191,MATCH(I$76&amp;J87&amp;$F$1,sheet03!$M$2:$M$1191&amp;sheet03!$AF$2:$AF$1191&amp;sheet03!$O$2:$O$1191,0),28)</f>
        <v>周防高森</v>
      </c>
      <c r="L87" s="60">
        <f t="array" aca="1" ref="L87" ca="1">INDEX(sheet03!$A$2:$BC$1191,MATCH(I$76&amp;J87&amp;$F$1,sheet03!$M$2:$M$1191&amp;sheet03!$AF$2:$AF$1191&amp;sheet03!$O$2:$O$1191,0),55)</f>
        <v>2</v>
      </c>
      <c r="M87" s="60">
        <f t="array" aca="1" ref="M87" ca="1">INDEX(sheet03!$A$2:$BB$1191,MATCH(I$76&amp;J87&amp;$F$1,sheet03!$M$2:$M$1191&amp;sheet03!$AF$2:$AF$1191&amp;sheet03!$O$2:$O$1191,0),40)</f>
        <v>160</v>
      </c>
      <c r="N87" s="60" t="str">
        <f t="array" aca="1" ref="N87" ca="1">INDEX(sheet03!$A$2:$BD$1191,MATCH(I$76&amp;J87&amp;$F$1,sheet03!$M$2:$M$1191&amp;sheet03!$AF$2:$AF$1191&amp;sheet03!$O$2:$O$1191,0),56)</f>
        <v>右</v>
      </c>
      <c r="O87" s="102">
        <f ca="1">IF(ISERROR(SMALL(sheet03!BZ:BZ,ROW(V6))),"",INDIRECT("sheet03!bz"&amp;SMALL(sheet03!BZ:BZ,ROW(V6))))</f>
        <v>219</v>
      </c>
      <c r="P87" s="57">
        <f t="array" aca="1" ref="P87" ca="1">INDEX(sheet03!$A$2:$BB$1191,MATCH(P$76&amp;Q87&amp;$F$1,sheet03!$M$2:$M$1191&amp;sheet03!$AF$2:$AF$1191&amp;sheet03!$O$2:$O$1191,0),31)</f>
        <v>0</v>
      </c>
      <c r="Q87" s="58">
        <f ca="1">IF(O87="","",INDIRECT("sheet03!af"&amp;SMALL(sheet03!BZ:BZ,ROW(AC6))))</f>
        <v>6</v>
      </c>
      <c r="R87" s="59" t="str">
        <f t="array" aca="1" ref="R87" ca="1">INDEX(sheet03!$A$2:$BB$1191,MATCH(P$76&amp;Q87&amp;$F$1,sheet03!$M$2:$M$1191&amp;sheet03!$AF$2:$AF$1191&amp;sheet03!$O$2:$O$1191,0),28)</f>
        <v>中深川</v>
      </c>
      <c r="S87" s="60">
        <f t="array" aca="1" ref="S87" ca="1">INDEX(sheet03!$A$2:$BC$1191,MATCH(P$76&amp;Q87&amp;$F$1,sheet03!$M$2:$M$1191&amp;sheet03!$AF$2:$AF$1191&amp;sheet03!$O$2:$O$1191,0),55)</f>
        <v>1</v>
      </c>
      <c r="T87" s="60">
        <f t="array" aca="1" ref="T87" ca="1">INDEX(sheet03!$A$2:$BB$1191,MATCH(P$76&amp;Q87&amp;$F$1,sheet03!$M$2:$M$1191&amp;sheet03!$AF$2:$AF$1191&amp;sheet03!$O$2:$O$1191,0),40)</f>
        <v>166</v>
      </c>
      <c r="U87" s="60" t="str">
        <f t="array" aca="1" ref="U87" ca="1">INDEX(sheet03!$A$2:$BD$1191,MATCH(P$76&amp;Q87&amp;$F$1,sheet03!$M$2:$M$1191&amp;sheet03!$AF$2:$AF$1191&amp;sheet03!$O$2:$O$1191,0),56)</f>
        <v>右</v>
      </c>
    </row>
    <row r="88" spans="1:22" ht="16.5" customHeight="1" x14ac:dyDescent="0.15">
      <c r="A88" s="102">
        <f ca="1">IF(ISERROR(SMALL(sheet03!BX:BX,ROW(V7))),"",INDIRECT("sheet03!bx"&amp;SMALL(sheet03!BX:BX,ROW(V7))))</f>
        <v>38</v>
      </c>
      <c r="B88" s="57" t="str">
        <f t="array" aca="1" ref="B88" ca="1">INDEX(sheet03!$A$2:$BB$1191,MATCH(B$76&amp;C88&amp;$F$1,sheet03!$M$2:$M$1191&amp;sheet03!$AF$2:$AF$1191&amp;sheet03!$O$2:$O$1191,0),31)</f>
        <v>c</v>
      </c>
      <c r="C88" s="58">
        <f ca="1">IF(A88="","",INDIRECT("sheet03!af"&amp;SMALL(sheet03!BX:BX,ROW(V7))))</f>
        <v>7</v>
      </c>
      <c r="D88" s="59" t="str">
        <f t="array" aca="1" ref="D88" ca="1">INDEX(sheet03!$A$2:$BB$1191,MATCH(B$76&amp;C88&amp;$F$1,sheet03!$M$2:$M$1191&amp;sheet03!$AF$2:$AF$1191&amp;sheet03!$O$2:$O$1191,0),28)</f>
        <v>妻崎</v>
      </c>
      <c r="E88" s="60">
        <f t="array" aca="1" ref="E88" ca="1">INDEX(sheet03!$A$2:$BC$1191,MATCH(B$76&amp;C88&amp;$F$1,sheet03!$M$2:$M$1191&amp;sheet03!$AF$2:$AF$1191&amp;sheet03!$O$2:$O$1191,0),55)</f>
        <v>2</v>
      </c>
      <c r="F88" s="60">
        <f t="array" aca="1" ref="F88" ca="1">INDEX(sheet03!$A$2:$BB$1191,MATCH(B$76&amp;C88&amp;$F$1,sheet03!$M$2:$M$1191&amp;sheet03!$AF$2:$AF$1191&amp;sheet03!$O$2:$O$1191,0),40)</f>
        <v>163</v>
      </c>
      <c r="G88" s="60" t="str">
        <f t="array" aca="1" ref="G88" ca="1">INDEX(sheet03!$A$2:$BD$1191,MATCH(B$76&amp;C88&amp;$F$1,sheet03!$M$2:$M$1191&amp;sheet03!$AF$2:$AF$1191&amp;sheet03!$O$2:$O$1191,0),56)</f>
        <v>右</v>
      </c>
      <c r="H88" s="102">
        <f ca="1">IF(ISERROR(SMALL(sheet03!BY:BY,ROW(V7))),"",INDIRECT("sheet03!by"&amp;SMALL(sheet03!BY:BY,ROW(V7))))</f>
        <v>422</v>
      </c>
      <c r="I88" s="57">
        <f t="array" aca="1" ref="I88" ca="1">INDEX(sheet03!$A$2:$BB$1191,MATCH(I$76&amp;J88&amp;$F$1,sheet03!$M$2:$M$1191&amp;sheet03!$AF$2:$AF$1191&amp;sheet03!$O$2:$O$1191,0),31)</f>
        <v>0</v>
      </c>
      <c r="J88" s="58">
        <f ca="1">IF(H88="","",INDIRECT("sheet03!af"&amp;SMALL(sheet03!BY:BY,ROW(V7))))</f>
        <v>10</v>
      </c>
      <c r="K88" s="59" t="str">
        <f t="array" aca="1" ref="K88" ca="1">INDEX(sheet03!$A$2:$BB$1191,MATCH(I$76&amp;J88&amp;$F$1,sheet03!$M$2:$M$1191&amp;sheet03!$AF$2:$AF$1191&amp;sheet03!$O$2:$O$1191,0),28)</f>
        <v>米川</v>
      </c>
      <c r="L88" s="60">
        <f t="array" aca="1" ref="L88" ca="1">INDEX(sheet03!$A$2:$BC$1191,MATCH(I$76&amp;J88&amp;$F$1,sheet03!$M$2:$M$1191&amp;sheet03!$AF$2:$AF$1191&amp;sheet03!$O$2:$O$1191,0),55)</f>
        <v>1</v>
      </c>
      <c r="M88" s="60">
        <f t="array" aca="1" ref="M88" ca="1">INDEX(sheet03!$A$2:$BB$1191,MATCH(I$76&amp;J88&amp;$F$1,sheet03!$M$2:$M$1191&amp;sheet03!$AF$2:$AF$1191&amp;sheet03!$O$2:$O$1191,0),40)</f>
        <v>160</v>
      </c>
      <c r="N88" s="60" t="str">
        <f t="array" aca="1" ref="N88" ca="1">INDEX(sheet03!$A$2:$BD$1191,MATCH(I$76&amp;J88&amp;$F$1,sheet03!$M$2:$M$1191&amp;sheet03!$AF$2:$AF$1191&amp;sheet03!$O$2:$O$1191,0),56)</f>
        <v>右</v>
      </c>
      <c r="O88" s="102">
        <f ca="1">IF(ISERROR(SMALL(sheet03!BZ:BZ,ROW(V7))),"",INDIRECT("sheet03!bz"&amp;SMALL(sheet03!BZ:BZ,ROW(V7))))</f>
        <v>220</v>
      </c>
      <c r="P88" s="57">
        <f t="array" aca="1" ref="P88" ca="1">INDEX(sheet03!$A$2:$BB$1191,MATCH(P$76&amp;Q88&amp;$F$1,sheet03!$M$2:$M$1191&amp;sheet03!$AF$2:$AF$1191&amp;sheet03!$O$2:$O$1191,0),31)</f>
        <v>0</v>
      </c>
      <c r="Q88" s="58">
        <f ca="1">IF(O88="","",INDIRECT("sheet03!af"&amp;SMALL(sheet03!BZ:BZ,ROW(AC7))))</f>
        <v>7</v>
      </c>
      <c r="R88" s="59" t="str">
        <f t="array" aca="1" ref="R88" ca="1">INDEX(sheet03!$A$2:$BB$1191,MATCH(P$76&amp;Q88&amp;$F$1,sheet03!$M$2:$M$1191&amp;sheet03!$AF$2:$AF$1191&amp;sheet03!$O$2:$O$1191,0),28)</f>
        <v>上深川</v>
      </c>
      <c r="S88" s="60">
        <f t="array" aca="1" ref="S88" ca="1">INDEX(sheet03!$A$2:$BC$1191,MATCH(P$76&amp;Q88&amp;$F$1,sheet03!$M$2:$M$1191&amp;sheet03!$AF$2:$AF$1191&amp;sheet03!$O$2:$O$1191,0),55)</f>
        <v>1</v>
      </c>
      <c r="T88" s="60">
        <f t="array" aca="1" ref="T88" ca="1">INDEX(sheet03!$A$2:$BB$1191,MATCH(P$76&amp;Q88&amp;$F$1,sheet03!$M$2:$M$1191&amp;sheet03!$AF$2:$AF$1191&amp;sheet03!$O$2:$O$1191,0),40)</f>
        <v>168</v>
      </c>
      <c r="U88" s="60" t="str">
        <f t="array" aca="1" ref="U88" ca="1">INDEX(sheet03!$A$2:$BD$1191,MATCH(P$76&amp;Q88&amp;$F$1,sheet03!$M$2:$M$1191&amp;sheet03!$AF$2:$AF$1191&amp;sheet03!$O$2:$O$1191,0),56)</f>
        <v>右</v>
      </c>
    </row>
    <row r="89" spans="1:22" ht="16.5" customHeight="1" x14ac:dyDescent="0.15">
      <c r="A89" s="102">
        <f ca="1">IF(ISERROR(SMALL(sheet03!BX:BX,ROW(V8))),"",INDIRECT("sheet03!bx"&amp;SMALL(sheet03!BX:BX,ROW(V8))))</f>
        <v>39</v>
      </c>
      <c r="B89" s="57">
        <f t="array" aca="1" ref="B89" ca="1">INDEX(sheet03!$A$2:$BB$1191,MATCH(B$76&amp;C89&amp;$F$1,sheet03!$M$2:$M$1191&amp;sheet03!$AF$2:$AF$1191&amp;sheet03!$O$2:$O$1191,0),31)</f>
        <v>0</v>
      </c>
      <c r="C89" s="58">
        <f ca="1">IF(A89="","",INDIRECT("sheet03!af"&amp;SMALL(sheet03!BX:BX,ROW(V8))))</f>
        <v>8</v>
      </c>
      <c r="D89" s="59" t="str">
        <f t="array" aca="1" ref="D89" ca="1">INDEX(sheet03!$A$2:$BB$1191,MATCH(B$76&amp;C89&amp;$F$1,sheet03!$M$2:$M$1191&amp;sheet03!$AF$2:$AF$1191&amp;sheet03!$O$2:$O$1191,0),28)</f>
        <v>浜河内</v>
      </c>
      <c r="E89" s="60">
        <f t="array" aca="1" ref="E89" ca="1">INDEX(sheet03!$A$2:$BC$1191,MATCH(B$76&amp;C89&amp;$F$1,sheet03!$M$2:$M$1191&amp;sheet03!$AF$2:$AF$1191&amp;sheet03!$O$2:$O$1191,0),55)</f>
        <v>1</v>
      </c>
      <c r="F89" s="60">
        <f t="array" aca="1" ref="F89" ca="1">INDEX(sheet03!$A$2:$BB$1191,MATCH(B$76&amp;C89&amp;$F$1,sheet03!$M$2:$M$1191&amp;sheet03!$AF$2:$AF$1191&amp;sheet03!$O$2:$O$1191,0),40)</f>
        <v>170</v>
      </c>
      <c r="G89" s="60" t="str">
        <f t="array" aca="1" ref="G89" ca="1">INDEX(sheet03!$A$2:$BD$1191,MATCH(B$76&amp;C89&amp;$F$1,sheet03!$M$2:$M$1191&amp;sheet03!$AF$2:$AF$1191&amp;sheet03!$O$2:$O$1191,0),56)</f>
        <v>右</v>
      </c>
      <c r="H89" s="102">
        <f ca="1">IF(ISERROR(SMALL(sheet03!BY:BY,ROW(V8))),"",INDIRECT("sheet03!by"&amp;SMALL(sheet03!BY:BY,ROW(V8))))</f>
        <v>423</v>
      </c>
      <c r="I89" s="57">
        <f t="array" aca="1" ref="I89" ca="1">INDEX(sheet03!$A$2:$BB$1191,MATCH(I$76&amp;J89&amp;$F$1,sheet03!$M$2:$M$1191&amp;sheet03!$AF$2:$AF$1191&amp;sheet03!$O$2:$O$1191,0),31)</f>
        <v>0</v>
      </c>
      <c r="J89" s="58">
        <f ca="1">IF(H89="","",INDIRECT("sheet03!af"&amp;SMALL(sheet03!BY:BY,ROW(V8))))</f>
        <v>11</v>
      </c>
      <c r="K89" s="59" t="str">
        <f t="array" aca="1" ref="K89" ca="1">INDEX(sheet03!$A$2:$BB$1191,MATCH(I$76&amp;J89&amp;$F$1,sheet03!$M$2:$M$1191&amp;sheet03!$AF$2:$AF$1191&amp;sheet03!$O$2:$O$1191,0),28)</f>
        <v>高水</v>
      </c>
      <c r="L89" s="60">
        <f t="array" aca="1" ref="L89" ca="1">INDEX(sheet03!$A$2:$BC$1191,MATCH(I$76&amp;J89&amp;$F$1,sheet03!$M$2:$M$1191&amp;sheet03!$AF$2:$AF$1191&amp;sheet03!$O$2:$O$1191,0),55)</f>
        <v>1</v>
      </c>
      <c r="M89" s="60">
        <f t="array" aca="1" ref="M89" ca="1">INDEX(sheet03!$A$2:$BB$1191,MATCH(I$76&amp;J89&amp;$F$1,sheet03!$M$2:$M$1191&amp;sheet03!$AF$2:$AF$1191&amp;sheet03!$O$2:$O$1191,0),40)</f>
        <v>153</v>
      </c>
      <c r="N89" s="60" t="str">
        <f t="array" aca="1" ref="N89" ca="1">INDEX(sheet03!$A$2:$BD$1191,MATCH(I$76&amp;J89&amp;$F$1,sheet03!$M$2:$M$1191&amp;sheet03!$AF$2:$AF$1191&amp;sheet03!$O$2:$O$1191,0),56)</f>
        <v>右</v>
      </c>
      <c r="O89" s="102">
        <f ca="1">IF(ISERROR(SMALL(sheet03!BZ:BZ,ROW(V8))),"",INDIRECT("sheet03!bz"&amp;SMALL(sheet03!BZ:BZ,ROW(V8))))</f>
        <v>221</v>
      </c>
      <c r="P89" s="57" t="str">
        <f t="array" aca="1" ref="P89" ca="1">INDEX(sheet03!$A$2:$BB$1191,MATCH(P$76&amp;Q89&amp;$F$1,sheet03!$M$2:$M$1191&amp;sheet03!$AF$2:$AF$1191&amp;sheet03!$O$2:$O$1191,0),31)</f>
        <v>c</v>
      </c>
      <c r="Q89" s="58">
        <f ca="1">IF(O89="","",INDIRECT("sheet03!af"&amp;SMALL(sheet03!BZ:BZ,ROW(AC8))))</f>
        <v>8</v>
      </c>
      <c r="R89" s="59" t="str">
        <f t="array" aca="1" ref="R89" ca="1">INDEX(sheet03!$A$2:$BB$1191,MATCH(P$76&amp;Q89&amp;$F$1,sheet03!$M$2:$M$1191&amp;sheet03!$AF$2:$AF$1191&amp;sheet03!$O$2:$O$1191,0),28)</f>
        <v>狩留家</v>
      </c>
      <c r="S89" s="60">
        <f t="array" aca="1" ref="S89" ca="1">INDEX(sheet03!$A$2:$BC$1191,MATCH(P$76&amp;Q89&amp;$F$1,sheet03!$M$2:$M$1191&amp;sheet03!$AF$2:$AF$1191&amp;sheet03!$O$2:$O$1191,0),55)</f>
        <v>1</v>
      </c>
      <c r="T89" s="60">
        <f t="array" aca="1" ref="T89" ca="1">INDEX(sheet03!$A$2:$BB$1191,MATCH(P$76&amp;Q89&amp;$F$1,sheet03!$M$2:$M$1191&amp;sheet03!$AF$2:$AF$1191&amp;sheet03!$O$2:$O$1191,0),40)</f>
        <v>162</v>
      </c>
      <c r="U89" s="60" t="str">
        <f t="array" aca="1" ref="U89" ca="1">INDEX(sheet03!$A$2:$BD$1191,MATCH(P$76&amp;Q89&amp;$F$1,sheet03!$M$2:$M$1191&amp;sheet03!$AF$2:$AF$1191&amp;sheet03!$O$2:$O$1191,0),56)</f>
        <v>右</v>
      </c>
    </row>
    <row r="90" spans="1:22" ht="16.5" customHeight="1" x14ac:dyDescent="0.15">
      <c r="A90" s="102">
        <f ca="1">IF(ISERROR(SMALL(sheet03!BX:BX,ROW(V9))),"",INDIRECT("sheet03!bx"&amp;SMALL(sheet03!BX:BX,ROW(V9))))</f>
        <v>0</v>
      </c>
      <c r="B90" s="57" t="e">
        <f t="array" aca="1" ref="B90" ca="1">INDEX(sheet03!$A$2:$BB$1191,MATCH(B$76&amp;C90&amp;$F$1,sheet03!$M$2:$M$1191&amp;sheet03!$AF$2:$AF$1191&amp;sheet03!$O$2:$O$1191,0),31)</f>
        <v>#N/A</v>
      </c>
      <c r="C90" s="58">
        <f ca="1">IF(A90="","",INDIRECT("sheet03!af"&amp;SMALL(sheet03!BX:BX,ROW(V9))))</f>
        <v>0</v>
      </c>
      <c r="D90" s="59" t="e">
        <f t="array" aca="1" ref="D90" ca="1">INDEX(sheet03!$A$2:$BB$1191,MATCH(B$76&amp;C90&amp;$F$1,sheet03!$M$2:$M$1191&amp;sheet03!$AF$2:$AF$1191&amp;sheet03!$O$2:$O$1191,0),28)</f>
        <v>#N/A</v>
      </c>
      <c r="E90" s="60" t="e">
        <f t="array" aca="1" ref="E90" ca="1">INDEX(sheet03!$A$2:$BC$1191,MATCH(B$76&amp;C90&amp;$F$1,sheet03!$M$2:$M$1191&amp;sheet03!$AF$2:$AF$1191&amp;sheet03!$O$2:$O$1191,0),55)</f>
        <v>#N/A</v>
      </c>
      <c r="F90" s="60" t="e">
        <f t="array" aca="1" ref="F90" ca="1">INDEX(sheet03!$A$2:$BB$1191,MATCH(B$76&amp;C90&amp;$F$1,sheet03!$M$2:$M$1191&amp;sheet03!$AF$2:$AF$1191&amp;sheet03!$O$2:$O$1191,0),40)</f>
        <v>#N/A</v>
      </c>
      <c r="G90" s="60" t="e">
        <f t="array" aca="1" ref="G90" ca="1">INDEX(sheet03!$A$2:$BD$1191,MATCH(B$76&amp;C90&amp;$F$1,sheet03!$M$2:$M$1191&amp;sheet03!$AF$2:$AF$1191&amp;sheet03!$O$2:$O$1191,0),56)</f>
        <v>#N/A</v>
      </c>
      <c r="H90" s="102">
        <f ca="1">IF(ISERROR(SMALL(sheet03!BY:BY,ROW(V9))),"",INDIRECT("sheet03!by"&amp;SMALL(sheet03!BY:BY,ROW(V9))))</f>
        <v>424</v>
      </c>
      <c r="I90" s="57">
        <f t="array" aca="1" ref="I90" ca="1">INDEX(sheet03!$A$2:$BB$1191,MATCH(I$76&amp;J90&amp;$F$1,sheet03!$M$2:$M$1191&amp;sheet03!$AF$2:$AF$1191&amp;sheet03!$O$2:$O$1191,0),31)</f>
        <v>0</v>
      </c>
      <c r="J90" s="58">
        <f ca="1">IF(H90="","",INDIRECT("sheet03!af"&amp;SMALL(sheet03!BY:BY,ROW(V9))))</f>
        <v>14</v>
      </c>
      <c r="K90" s="59" t="str">
        <f t="array" aca="1" ref="K90" ca="1">INDEX(sheet03!$A$2:$BB$1191,MATCH(I$76&amp;J90&amp;$F$1,sheet03!$M$2:$M$1191&amp;sheet03!$AF$2:$AF$1191&amp;sheet03!$O$2:$O$1191,0),28)</f>
        <v>勝間</v>
      </c>
      <c r="L90" s="60">
        <f t="array" aca="1" ref="L90" ca="1">INDEX(sheet03!$A$2:$BC$1191,MATCH(I$76&amp;J90&amp;$F$1,sheet03!$M$2:$M$1191&amp;sheet03!$AF$2:$AF$1191&amp;sheet03!$O$2:$O$1191,0),55)</f>
        <v>1</v>
      </c>
      <c r="M90" s="60">
        <f t="array" aca="1" ref="M90" ca="1">INDEX(sheet03!$A$2:$BB$1191,MATCH(I$76&amp;J90&amp;$F$1,sheet03!$M$2:$M$1191&amp;sheet03!$AF$2:$AF$1191&amp;sheet03!$O$2:$O$1191,0),40)</f>
        <v>152</v>
      </c>
      <c r="N90" s="60" t="str">
        <f t="array" aca="1" ref="N90" ca="1">INDEX(sheet03!$A$2:$BD$1191,MATCH(I$76&amp;J90&amp;$F$1,sheet03!$M$2:$M$1191&amp;sheet03!$AF$2:$AF$1191&amp;sheet03!$O$2:$O$1191,0),56)</f>
        <v>右</v>
      </c>
      <c r="O90" s="102">
        <f ca="1">IF(ISERROR(SMALL(sheet03!BZ:BZ,ROW(V9))),"",INDIRECT("sheet03!bz"&amp;SMALL(sheet03!BZ:BZ,ROW(V9))))</f>
        <v>222</v>
      </c>
      <c r="P90" s="57">
        <f t="array" aca="1" ref="P90" ca="1">INDEX(sheet03!$A$2:$BB$1191,MATCH(P$76&amp;Q90&amp;$F$1,sheet03!$M$2:$M$1191&amp;sheet03!$AF$2:$AF$1191&amp;sheet03!$O$2:$O$1191,0),31)</f>
        <v>0</v>
      </c>
      <c r="Q90" s="58">
        <f ca="1">IF(O90="","",INDIRECT("sheet03!af"&amp;SMALL(sheet03!BZ:BZ,ROW(AC9))))</f>
        <v>9</v>
      </c>
      <c r="R90" s="59" t="str">
        <f t="array" aca="1" ref="R90" ca="1">INDEX(sheet03!$A$2:$BB$1191,MATCH(P$76&amp;Q90&amp;$F$1,sheet03!$M$2:$M$1191&amp;sheet03!$AF$2:$AF$1191&amp;sheet03!$O$2:$O$1191,0),28)</f>
        <v>白木山</v>
      </c>
      <c r="S90" s="60">
        <f t="array" aca="1" ref="S90" ca="1">INDEX(sheet03!$A$2:$BC$1191,MATCH(P$76&amp;Q90&amp;$F$1,sheet03!$M$2:$M$1191&amp;sheet03!$AF$2:$AF$1191&amp;sheet03!$O$2:$O$1191,0),55)</f>
        <v>1</v>
      </c>
      <c r="T90" s="60">
        <f t="array" aca="1" ref="T90" ca="1">INDEX(sheet03!$A$2:$BB$1191,MATCH(P$76&amp;Q90&amp;$F$1,sheet03!$M$2:$M$1191&amp;sheet03!$AF$2:$AF$1191&amp;sheet03!$O$2:$O$1191,0),40)</f>
        <v>151</v>
      </c>
      <c r="U90" s="60" t="str">
        <f t="array" aca="1" ref="U90" ca="1">INDEX(sheet03!$A$2:$BD$1191,MATCH(P$76&amp;Q90&amp;$F$1,sheet03!$M$2:$M$1191&amp;sheet03!$AF$2:$AF$1191&amp;sheet03!$O$2:$O$1191,0),56)</f>
        <v>右</v>
      </c>
    </row>
    <row r="91" spans="1:22" ht="16.5" customHeight="1" x14ac:dyDescent="0.15">
      <c r="A91" s="102" t="str">
        <f ca="1">IF(ISERROR(SMALL(sheet03!BX:BX,ROW(V10))),"",INDIRECT("sheet03!bx"&amp;SMALL(sheet03!BX:BX,ROW(V10))))</f>
        <v/>
      </c>
      <c r="B91" s="57" t="e">
        <f t="array" aca="1" ref="B91" ca="1">INDEX(sheet03!$A$2:$BB$1191,MATCH(B$76&amp;C91&amp;$F$1,sheet03!$M$2:$M$1191&amp;sheet03!$AF$2:$AF$1191&amp;sheet03!$O$2:$O$1191,0),31)</f>
        <v>#N/A</v>
      </c>
      <c r="C91" s="58" t="str">
        <f ca="1">IF(A91="","",INDIRECT("sheet03!af"&amp;SMALL(sheet03!BX:BX,ROW(V10))))</f>
        <v/>
      </c>
      <c r="D91" s="59" t="e">
        <f t="array" aca="1" ref="D91" ca="1">INDEX(sheet03!$A$2:$BB$1191,MATCH(B$76&amp;C91&amp;$F$1,sheet03!$M$2:$M$1191&amp;sheet03!$AF$2:$AF$1191&amp;sheet03!$O$2:$O$1191,0),28)</f>
        <v>#N/A</v>
      </c>
      <c r="E91" s="60" t="e">
        <f t="array" aca="1" ref="E91" ca="1">INDEX(sheet03!$A$2:$BC$1191,MATCH(B$76&amp;C91&amp;$F$1,sheet03!$M$2:$M$1191&amp;sheet03!$AF$2:$AF$1191&amp;sheet03!$O$2:$O$1191,0),55)</f>
        <v>#N/A</v>
      </c>
      <c r="F91" s="60" t="e">
        <f t="array" aca="1" ref="F91" ca="1">INDEX(sheet03!$A$2:$BB$1191,MATCH(B$76&amp;C91&amp;$F$1,sheet03!$M$2:$M$1191&amp;sheet03!$AF$2:$AF$1191&amp;sheet03!$O$2:$O$1191,0),40)</f>
        <v>#N/A</v>
      </c>
      <c r="G91" s="60" t="e">
        <f t="array" aca="1" ref="G91" ca="1">INDEX(sheet03!$A$2:$BD$1191,MATCH(B$76&amp;C91&amp;$F$1,sheet03!$M$2:$M$1191&amp;sheet03!$AF$2:$AF$1191&amp;sheet03!$O$2:$O$1191,0),56)</f>
        <v>#N/A</v>
      </c>
      <c r="H91" s="102">
        <f ca="1">IF(ISERROR(SMALL(sheet03!BY:BY,ROW(V10))),"",INDIRECT("sheet03!by"&amp;SMALL(sheet03!BY:BY,ROW(V10))))</f>
        <v>425</v>
      </c>
      <c r="I91" s="57">
        <f t="array" aca="1" ref="I91" ca="1">INDEX(sheet03!$A$2:$BB$1191,MATCH(I$76&amp;J91&amp;$F$1,sheet03!$M$2:$M$1191&amp;sheet03!$AF$2:$AF$1191&amp;sheet03!$O$2:$O$1191,0),31)</f>
        <v>0</v>
      </c>
      <c r="J91" s="58">
        <f ca="1">IF(H91="","",INDIRECT("sheet03!af"&amp;SMALL(sheet03!BY:BY,ROW(V10))))</f>
        <v>16</v>
      </c>
      <c r="K91" s="59" t="str">
        <f t="array" aca="1" ref="K91" ca="1">INDEX(sheet03!$A$2:$BB$1191,MATCH(I$76&amp;J91&amp;$F$1,sheet03!$M$2:$M$1191&amp;sheet03!$AF$2:$AF$1191&amp;sheet03!$O$2:$O$1191,0),28)</f>
        <v>大河内</v>
      </c>
      <c r="L91" s="60">
        <f t="array" aca="1" ref="L91" ca="1">INDEX(sheet03!$A$2:$BC$1191,MATCH(I$76&amp;J91&amp;$F$1,sheet03!$M$2:$M$1191&amp;sheet03!$AF$2:$AF$1191&amp;sheet03!$O$2:$O$1191,0),55)</f>
        <v>1</v>
      </c>
      <c r="M91" s="60">
        <f t="array" aca="1" ref="M91" ca="1">INDEX(sheet03!$A$2:$BB$1191,MATCH(I$76&amp;J91&amp;$F$1,sheet03!$M$2:$M$1191&amp;sheet03!$AF$2:$AF$1191&amp;sheet03!$O$2:$O$1191,0),40)</f>
        <v>152</v>
      </c>
      <c r="N91" s="60" t="str">
        <f t="array" aca="1" ref="N91" ca="1">INDEX(sheet03!$A$2:$BD$1191,MATCH(I$76&amp;J91&amp;$F$1,sheet03!$M$2:$M$1191&amp;sheet03!$AF$2:$AF$1191&amp;sheet03!$O$2:$O$1191,0),56)</f>
        <v>右</v>
      </c>
      <c r="O91" s="102">
        <f ca="1">IF(ISERROR(SMALL(sheet03!BZ:BZ,ROW(V10))),"",INDIRECT("sheet03!bz"&amp;SMALL(sheet03!BZ:BZ,ROW(V10))))</f>
        <v>223</v>
      </c>
      <c r="P91" s="57">
        <f t="array" aca="1" ref="P91" ca="1">INDEX(sheet03!$A$2:$BB$1191,MATCH(P$76&amp;Q91&amp;$F$1,sheet03!$M$2:$M$1191&amp;sheet03!$AF$2:$AF$1191&amp;sheet03!$O$2:$O$1191,0),31)</f>
        <v>0</v>
      </c>
      <c r="Q91" s="58">
        <f ca="1">IF(O91="","",INDIRECT("sheet03!af"&amp;SMALL(sheet03!BZ:BZ,ROW(AC10))))</f>
        <v>10</v>
      </c>
      <c r="R91" s="59" t="str">
        <f t="array" aca="1" ref="R91" ca="1">INDEX(sheet03!$A$2:$BB$1191,MATCH(P$76&amp;Q91&amp;$F$1,sheet03!$M$2:$M$1191&amp;sheet03!$AF$2:$AF$1191&amp;sheet03!$O$2:$O$1191,0),28)</f>
        <v>中三田</v>
      </c>
      <c r="S91" s="60">
        <f t="array" aca="1" ref="S91" ca="1">INDEX(sheet03!$A$2:$BC$1191,MATCH(P$76&amp;Q91&amp;$F$1,sheet03!$M$2:$M$1191&amp;sheet03!$AF$2:$AF$1191&amp;sheet03!$O$2:$O$1191,0),55)</f>
        <v>1</v>
      </c>
      <c r="T91" s="60">
        <f t="array" aca="1" ref="T91" ca="1">INDEX(sheet03!$A$2:$BB$1191,MATCH(P$76&amp;Q91&amp;$F$1,sheet03!$M$2:$M$1191&amp;sheet03!$AF$2:$AF$1191&amp;sheet03!$O$2:$O$1191,0),40)</f>
        <v>163</v>
      </c>
      <c r="U91" s="60" t="str">
        <f t="array" aca="1" ref="U91" ca="1">INDEX(sheet03!$A$2:$BD$1191,MATCH(P$76&amp;Q91&amp;$F$1,sheet03!$M$2:$M$1191&amp;sheet03!$AF$2:$AF$1191&amp;sheet03!$O$2:$O$1191,0),56)</f>
        <v>右</v>
      </c>
    </row>
    <row r="92" spans="1:22" ht="16.5" customHeight="1" x14ac:dyDescent="0.15">
      <c r="A92" s="102" t="str">
        <f ca="1">IF(ISERROR(SMALL(sheet03!BX:BX,ROW(V11))),"",INDIRECT("sheet03!bx"&amp;SMALL(sheet03!BX:BX,ROW(V11))))</f>
        <v/>
      </c>
      <c r="B92" s="57" t="e">
        <f t="array" aca="1" ref="B92" ca="1">INDEX(sheet03!$A$2:$BB$1191,MATCH(B$76&amp;C92&amp;$F$1,sheet03!$M$2:$M$1191&amp;sheet03!$AF$2:$AF$1191&amp;sheet03!$O$2:$O$1191,0),31)</f>
        <v>#N/A</v>
      </c>
      <c r="C92" s="58" t="str">
        <f ca="1">IF(A92="","",INDIRECT("sheet03!af"&amp;SMALL(sheet03!BX:BX,ROW(V11))))</f>
        <v/>
      </c>
      <c r="D92" s="59" t="e">
        <f t="array" aca="1" ref="D92" ca="1">INDEX(sheet03!$A$2:$BB$1191,MATCH(B$76&amp;C92&amp;$F$1,sheet03!$M$2:$M$1191&amp;sheet03!$AF$2:$AF$1191&amp;sheet03!$O$2:$O$1191,0),28)</f>
        <v>#N/A</v>
      </c>
      <c r="E92" s="60" t="e">
        <f t="array" aca="1" ref="E92" ca="1">INDEX(sheet03!$A$2:$BC$1191,MATCH(B$76&amp;C92&amp;$F$1,sheet03!$M$2:$M$1191&amp;sheet03!$AF$2:$AF$1191&amp;sheet03!$O$2:$O$1191,0),55)</f>
        <v>#N/A</v>
      </c>
      <c r="F92" s="60" t="e">
        <f t="array" aca="1" ref="F92" ca="1">INDEX(sheet03!$A$2:$BB$1191,MATCH(B$76&amp;C92&amp;$F$1,sheet03!$M$2:$M$1191&amp;sheet03!$AF$2:$AF$1191&amp;sheet03!$O$2:$O$1191,0),40)</f>
        <v>#N/A</v>
      </c>
      <c r="G92" s="60" t="e">
        <f t="array" aca="1" ref="G92" ca="1">INDEX(sheet03!$A$2:$BD$1191,MATCH(B$76&amp;C92&amp;$F$1,sheet03!$M$2:$M$1191&amp;sheet03!$AF$2:$AF$1191&amp;sheet03!$O$2:$O$1191,0),56)</f>
        <v>#N/A</v>
      </c>
      <c r="H92" s="102">
        <f ca="1">IF(ISERROR(SMALL(sheet03!BY:BY,ROW(V11))),"",INDIRECT("sheet03!by"&amp;SMALL(sheet03!BY:BY,ROW(V11))))</f>
        <v>0</v>
      </c>
      <c r="I92" s="57" t="e">
        <f t="array" aca="1" ref="I92" ca="1">INDEX(sheet03!$A$2:$BB$1191,MATCH(I$76&amp;J92&amp;$F$1,sheet03!$M$2:$M$1191&amp;sheet03!$AF$2:$AF$1191&amp;sheet03!$O$2:$O$1191,0),31)</f>
        <v>#N/A</v>
      </c>
      <c r="J92" s="58">
        <f ca="1">IF(H92="","",INDIRECT("sheet03!af"&amp;SMALL(sheet03!BY:BY,ROW(V11))))</f>
        <v>0</v>
      </c>
      <c r="K92" s="59" t="e">
        <f t="array" aca="1" ref="K92" ca="1">INDEX(sheet03!$A$2:$BB$1191,MATCH(I$76&amp;J92&amp;$F$1,sheet03!$M$2:$M$1191&amp;sheet03!$AF$2:$AF$1191&amp;sheet03!$O$2:$O$1191,0),28)</f>
        <v>#N/A</v>
      </c>
      <c r="L92" s="60" t="e">
        <f t="array" aca="1" ref="L92" ca="1">INDEX(sheet03!$A$2:$BC$1191,MATCH(I$76&amp;J92&amp;$F$1,sheet03!$M$2:$M$1191&amp;sheet03!$AF$2:$AF$1191&amp;sheet03!$O$2:$O$1191,0),55)</f>
        <v>#N/A</v>
      </c>
      <c r="M92" s="60" t="e">
        <f t="array" aca="1" ref="M92" ca="1">INDEX(sheet03!$A$2:$BB$1191,MATCH(I$76&amp;J92&amp;$F$1,sheet03!$M$2:$M$1191&amp;sheet03!$AF$2:$AF$1191&amp;sheet03!$O$2:$O$1191,0),40)</f>
        <v>#N/A</v>
      </c>
      <c r="N92" s="60" t="e">
        <f t="array" aca="1" ref="N92" ca="1">INDEX(sheet03!$A$2:$BD$1191,MATCH(I$76&amp;J92&amp;$F$1,sheet03!$M$2:$M$1191&amp;sheet03!$AF$2:$AF$1191&amp;sheet03!$O$2:$O$1191,0),56)</f>
        <v>#N/A</v>
      </c>
      <c r="O92" s="102">
        <f ca="1">IF(ISERROR(SMALL(sheet03!BZ:BZ,ROW(V11))),"",INDIRECT("sheet03!bz"&amp;SMALL(sheet03!BZ:BZ,ROW(V11))))</f>
        <v>224</v>
      </c>
      <c r="P92" s="57">
        <f t="array" aca="1" ref="P92" ca="1">INDEX(sheet03!$A$2:$BB$1191,MATCH(P$76&amp;Q92&amp;$F$1,sheet03!$M$2:$M$1191&amp;sheet03!$AF$2:$AF$1191&amp;sheet03!$O$2:$O$1191,0),31)</f>
        <v>0</v>
      </c>
      <c r="Q92" s="58">
        <f ca="1">IF(O92="","",INDIRECT("sheet03!af"&amp;SMALL(sheet03!BZ:BZ,ROW(AC11))))</f>
        <v>11</v>
      </c>
      <c r="R92" s="59" t="str">
        <f t="array" aca="1" ref="R92" ca="1">INDEX(sheet03!$A$2:$BB$1191,MATCH(P$76&amp;Q92&amp;$F$1,sheet03!$M$2:$M$1191&amp;sheet03!$AF$2:$AF$1191&amp;sheet03!$O$2:$O$1191,0),28)</f>
        <v>上三田</v>
      </c>
      <c r="S92" s="60">
        <f t="array" aca="1" ref="S92" ca="1">INDEX(sheet03!$A$2:$BC$1191,MATCH(P$76&amp;Q92&amp;$F$1,sheet03!$M$2:$M$1191&amp;sheet03!$AF$2:$AF$1191&amp;sheet03!$O$2:$O$1191,0),55)</f>
        <v>1</v>
      </c>
      <c r="T92" s="60">
        <f t="array" aca="1" ref="T92" ca="1">INDEX(sheet03!$A$2:$BB$1191,MATCH(P$76&amp;Q92&amp;$F$1,sheet03!$M$2:$M$1191&amp;sheet03!$AF$2:$AF$1191&amp;sheet03!$O$2:$O$1191,0),40)</f>
        <v>179</v>
      </c>
      <c r="U92" s="60" t="str">
        <f t="array" aca="1" ref="U92" ca="1">INDEX(sheet03!$A$2:$BD$1191,MATCH(P$76&amp;Q92&amp;$F$1,sheet03!$M$2:$M$1191&amp;sheet03!$AF$2:$AF$1191&amp;sheet03!$O$2:$O$1191,0),56)</f>
        <v>右</v>
      </c>
    </row>
    <row r="93" spans="1:22" ht="16.5" customHeight="1" x14ac:dyDescent="0.15">
      <c r="A93" s="102" t="str">
        <f ca="1">IF(ISERROR(SMALL(sheet03!BX:BX,ROW(V12))),"",INDIRECT("sheet03!bx"&amp;SMALL(sheet03!BX:BX,ROW(V12))))</f>
        <v/>
      </c>
      <c r="B93" s="57" t="e">
        <f t="array" aca="1" ref="B93" ca="1">INDEX(sheet03!$A$2:$BB$1191,MATCH(B$76&amp;C93&amp;$F$1,sheet03!$M$2:$M$1191&amp;sheet03!$AF$2:$AF$1191&amp;sheet03!$O$2:$O$1191,0),31)</f>
        <v>#N/A</v>
      </c>
      <c r="C93" s="58" t="str">
        <f ca="1">IF(A93="","",INDIRECT("sheet03!af"&amp;SMALL(sheet03!BX:BX,ROW(V12))))</f>
        <v/>
      </c>
      <c r="D93" s="59" t="e">
        <f t="array" aca="1" ref="D93" ca="1">INDEX(sheet03!$A$2:$BB$1191,MATCH(B$76&amp;C93&amp;$F$1,sheet03!$M$2:$M$1191&amp;sheet03!$AF$2:$AF$1191&amp;sheet03!$O$2:$O$1191,0),28)</f>
        <v>#N/A</v>
      </c>
      <c r="E93" s="60" t="e">
        <f t="array" aca="1" ref="E93" ca="1">INDEX(sheet03!$A$2:$BC$1191,MATCH(B$76&amp;C93&amp;$F$1,sheet03!$M$2:$M$1191&amp;sheet03!$AF$2:$AF$1191&amp;sheet03!$O$2:$O$1191,0),55)</f>
        <v>#N/A</v>
      </c>
      <c r="F93" s="60" t="e">
        <f t="array" aca="1" ref="F93" ca="1">INDEX(sheet03!$A$2:$BB$1191,MATCH(B$76&amp;C93&amp;$F$1,sheet03!$M$2:$M$1191&amp;sheet03!$AF$2:$AF$1191&amp;sheet03!$O$2:$O$1191,0),40)</f>
        <v>#N/A</v>
      </c>
      <c r="G93" s="60" t="e">
        <f t="array" aca="1" ref="G93" ca="1">INDEX(sheet03!$A$2:$BD$1191,MATCH(B$76&amp;C93&amp;$F$1,sheet03!$M$2:$M$1191&amp;sheet03!$AF$2:$AF$1191&amp;sheet03!$O$2:$O$1191,0),56)</f>
        <v>#N/A</v>
      </c>
      <c r="H93" s="102" t="str">
        <f ca="1">IF(ISERROR(SMALL(sheet03!BY:BY,ROW(V12))),"",INDIRECT("sheet03!by"&amp;SMALL(sheet03!BY:BY,ROW(V12))))</f>
        <v/>
      </c>
      <c r="I93" s="57" t="e">
        <f t="array" aca="1" ref="I93" ca="1">INDEX(sheet03!$A$2:$BB$1191,MATCH(I$76&amp;J93&amp;$F$1,sheet03!$M$2:$M$1191&amp;sheet03!$AF$2:$AF$1191&amp;sheet03!$O$2:$O$1191,0),31)</f>
        <v>#N/A</v>
      </c>
      <c r="J93" s="58" t="str">
        <f ca="1">IF(H93="","",INDIRECT("sheet03!af"&amp;SMALL(sheet03!BY:BY,ROW(V12))))</f>
        <v/>
      </c>
      <c r="K93" s="59" t="e">
        <f t="array" aca="1" ref="K93" ca="1">INDEX(sheet03!$A$2:$BB$1191,MATCH(I$76&amp;J93&amp;$F$1,sheet03!$M$2:$M$1191&amp;sheet03!$AF$2:$AF$1191&amp;sheet03!$O$2:$O$1191,0),28)</f>
        <v>#N/A</v>
      </c>
      <c r="L93" s="60" t="e">
        <f t="array" aca="1" ref="L93" ca="1">INDEX(sheet03!$A$2:$BC$1191,MATCH(I$76&amp;J93&amp;$F$1,sheet03!$M$2:$M$1191&amp;sheet03!$AF$2:$AF$1191&amp;sheet03!$O$2:$O$1191,0),55)</f>
        <v>#N/A</v>
      </c>
      <c r="M93" s="60" t="e">
        <f t="array" aca="1" ref="M93" ca="1">INDEX(sheet03!$A$2:$BB$1191,MATCH(I$76&amp;J93&amp;$F$1,sheet03!$M$2:$M$1191&amp;sheet03!$AF$2:$AF$1191&amp;sheet03!$O$2:$O$1191,0),40)</f>
        <v>#N/A</v>
      </c>
      <c r="N93" s="60" t="e">
        <f t="array" aca="1" ref="N93" ca="1">INDEX(sheet03!$A$2:$BD$1191,MATCH(I$76&amp;J93&amp;$F$1,sheet03!$M$2:$M$1191&amp;sheet03!$AF$2:$AF$1191&amp;sheet03!$O$2:$O$1191,0),56)</f>
        <v>#N/A</v>
      </c>
      <c r="O93" s="102">
        <f ca="1">IF(ISERROR(SMALL(sheet03!BZ:BZ,ROW(V12))),"",INDIRECT("sheet03!bz"&amp;SMALL(sheet03!BZ:BZ,ROW(V12))))</f>
        <v>225</v>
      </c>
      <c r="P93" s="57">
        <f t="array" aca="1" ref="P93" ca="1">INDEX(sheet03!$A$2:$BB$1191,MATCH(P$76&amp;Q93&amp;$F$1,sheet03!$M$2:$M$1191&amp;sheet03!$AF$2:$AF$1191&amp;sheet03!$O$2:$O$1191,0),31)</f>
        <v>0</v>
      </c>
      <c r="Q93" s="58">
        <f ca="1">IF(O93="","",INDIRECT("sheet03!af"&amp;SMALL(sheet03!BZ:BZ,ROW(AC12))))</f>
        <v>12</v>
      </c>
      <c r="R93" s="59" t="str">
        <f t="array" aca="1" ref="R93" ca="1">INDEX(sheet03!$A$2:$BB$1191,MATCH(P$76&amp;Q93&amp;$F$1,sheet03!$M$2:$M$1191&amp;sheet03!$AF$2:$AF$1191&amp;sheet03!$O$2:$O$1191,0),28)</f>
        <v>志和口</v>
      </c>
      <c r="S93" s="60">
        <f t="array" aca="1" ref="S93" ca="1">INDEX(sheet03!$A$2:$BC$1191,MATCH(P$76&amp;Q93&amp;$F$1,sheet03!$M$2:$M$1191&amp;sheet03!$AF$2:$AF$1191&amp;sheet03!$O$2:$O$1191,0),55)</f>
        <v>1</v>
      </c>
      <c r="T93" s="60">
        <f t="array" aca="1" ref="T93" ca="1">INDEX(sheet03!$A$2:$BB$1191,MATCH(P$76&amp;Q93&amp;$F$1,sheet03!$M$2:$M$1191&amp;sheet03!$AF$2:$AF$1191&amp;sheet03!$O$2:$O$1191,0),40)</f>
        <v>170</v>
      </c>
      <c r="U93" s="60" t="str">
        <f t="array" aca="1" ref="U93" ca="1">INDEX(sheet03!$A$2:$BD$1191,MATCH(P$76&amp;Q93&amp;$F$1,sheet03!$M$2:$M$1191&amp;sheet03!$AF$2:$AF$1191&amp;sheet03!$O$2:$O$1191,0),56)</f>
        <v>右</v>
      </c>
    </row>
    <row r="94" spans="1:22" ht="16.5" customHeight="1" x14ac:dyDescent="0.15">
      <c r="A94" s="102" t="str">
        <f ca="1">IF(ISERROR(SMALL(sheet03!BX:BX,ROW(V13))),"",INDIRECT("sheet03!bx"&amp;SMALL(sheet03!BX:BX,ROW(V13))))</f>
        <v/>
      </c>
      <c r="B94" s="57" t="e">
        <f t="array" aca="1" ref="B94" ca="1">INDEX(sheet03!$A$2:$BB$1191,MATCH(B$76&amp;C94&amp;$F$1,sheet03!$M$2:$M$1191&amp;sheet03!$AF$2:$AF$1191&amp;sheet03!$O$2:$O$1191,0),31)</f>
        <v>#N/A</v>
      </c>
      <c r="C94" s="58" t="str">
        <f ca="1">IF(A94="","",INDIRECT("sheet03!af"&amp;SMALL(sheet03!BX:BX,ROW(V13))))</f>
        <v/>
      </c>
      <c r="D94" s="59" t="e">
        <f t="array" aca="1" ref="D94" ca="1">INDEX(sheet03!$A$2:$BB$1191,MATCH(B$76&amp;C94&amp;$F$1,sheet03!$M$2:$M$1191&amp;sheet03!$AF$2:$AF$1191&amp;sheet03!$O$2:$O$1191,0),28)</f>
        <v>#N/A</v>
      </c>
      <c r="E94" s="60" t="e">
        <f t="array" aca="1" ref="E94" ca="1">INDEX(sheet03!$A$2:$BC$1191,MATCH(B$76&amp;C94&amp;$F$1,sheet03!$M$2:$M$1191&amp;sheet03!$AF$2:$AF$1191&amp;sheet03!$O$2:$O$1191,0),55)</f>
        <v>#N/A</v>
      </c>
      <c r="F94" s="60" t="e">
        <f t="array" aca="1" ref="F94" ca="1">INDEX(sheet03!$A$2:$BB$1191,MATCH(B$76&amp;C94&amp;$F$1,sheet03!$M$2:$M$1191&amp;sheet03!$AF$2:$AF$1191&amp;sheet03!$O$2:$O$1191,0),40)</f>
        <v>#N/A</v>
      </c>
      <c r="G94" s="60" t="e">
        <f t="array" aca="1" ref="G94" ca="1">INDEX(sheet03!$A$2:$BD$1191,MATCH(B$76&amp;C94&amp;$F$1,sheet03!$M$2:$M$1191&amp;sheet03!$AF$2:$AF$1191&amp;sheet03!$O$2:$O$1191,0),56)</f>
        <v>#N/A</v>
      </c>
      <c r="H94" s="102" t="str">
        <f ca="1">IF(ISERROR(SMALL(sheet03!BY:BY,ROW(V13))),"",INDIRECT("sheet03!by"&amp;SMALL(sheet03!BY:BY,ROW(V13))))</f>
        <v/>
      </c>
      <c r="I94" s="57" t="e">
        <f t="array" aca="1" ref="I94" ca="1">INDEX(sheet03!$A$2:$BB$1191,MATCH(I$76&amp;J94&amp;$F$1,sheet03!$M$2:$M$1191&amp;sheet03!$AF$2:$AF$1191&amp;sheet03!$O$2:$O$1191,0),31)</f>
        <v>#N/A</v>
      </c>
      <c r="J94" s="58" t="str">
        <f ca="1">IF(H94="","",INDIRECT("sheet03!af"&amp;SMALL(sheet03!BY:BY,ROW(V13))))</f>
        <v/>
      </c>
      <c r="K94" s="59" t="e">
        <f t="array" aca="1" ref="K94" ca="1">INDEX(sheet03!$A$2:$BB$1191,MATCH(I$76&amp;J94&amp;$F$1,sheet03!$M$2:$M$1191&amp;sheet03!$AF$2:$AF$1191&amp;sheet03!$O$2:$O$1191,0),28)</f>
        <v>#N/A</v>
      </c>
      <c r="L94" s="60" t="e">
        <f t="array" aca="1" ref="L94" ca="1">INDEX(sheet03!$A$2:$BC$1191,MATCH(I$76&amp;J94&amp;$F$1,sheet03!$M$2:$M$1191&amp;sheet03!$AF$2:$AF$1191&amp;sheet03!$O$2:$O$1191,0),55)</f>
        <v>#N/A</v>
      </c>
      <c r="M94" s="60" t="e">
        <f t="array" aca="1" ref="M94" ca="1">INDEX(sheet03!$A$2:$BB$1191,MATCH(I$76&amp;J94&amp;$F$1,sheet03!$M$2:$M$1191&amp;sheet03!$AF$2:$AF$1191&amp;sheet03!$O$2:$O$1191,0),40)</f>
        <v>#N/A</v>
      </c>
      <c r="N94" s="60" t="e">
        <f t="array" aca="1" ref="N94" ca="1">INDEX(sheet03!$A$2:$BD$1191,MATCH(I$76&amp;J94&amp;$F$1,sheet03!$M$2:$M$1191&amp;sheet03!$AF$2:$AF$1191&amp;sheet03!$O$2:$O$1191,0),56)</f>
        <v>#N/A</v>
      </c>
      <c r="O94" s="102">
        <f ca="1">IF(ISERROR(SMALL(sheet03!BZ:BZ,ROW(V13))),"",INDIRECT("sheet03!bz"&amp;SMALL(sheet03!BZ:BZ,ROW(V13))))</f>
        <v>226</v>
      </c>
      <c r="P94" s="57">
        <f t="array" aca="1" ref="P94" ca="1">INDEX(sheet03!$A$2:$BB$1191,MATCH(P$76&amp;Q94&amp;$F$1,sheet03!$M$2:$M$1191&amp;sheet03!$AF$2:$AF$1191&amp;sheet03!$O$2:$O$1191,0),31)</f>
        <v>0</v>
      </c>
      <c r="Q94" s="58">
        <f ca="1">IF(O94="","",INDIRECT("sheet03!af"&amp;SMALL(sheet03!BZ:BZ,ROW(AC13))))</f>
        <v>13</v>
      </c>
      <c r="R94" s="59" t="str">
        <f t="array" aca="1" ref="R94" ca="1">INDEX(sheet03!$A$2:$BB$1191,MATCH(P$76&amp;Q94&amp;$F$1,sheet03!$M$2:$M$1191&amp;sheet03!$AF$2:$AF$1191&amp;sheet03!$O$2:$O$1191,0),28)</f>
        <v>井原市</v>
      </c>
      <c r="S94" s="60">
        <f t="array" aca="1" ref="S94" ca="1">INDEX(sheet03!$A$2:$BC$1191,MATCH(P$76&amp;Q94&amp;$F$1,sheet03!$M$2:$M$1191&amp;sheet03!$AF$2:$AF$1191&amp;sheet03!$O$2:$O$1191,0),55)</f>
        <v>2</v>
      </c>
      <c r="T94" s="60">
        <f t="array" aca="1" ref="T94" ca="1">INDEX(sheet03!$A$2:$BB$1191,MATCH(P$76&amp;Q94&amp;$F$1,sheet03!$M$2:$M$1191&amp;sheet03!$AF$2:$AF$1191&amp;sheet03!$O$2:$O$1191,0),40)</f>
        <v>167</v>
      </c>
      <c r="U94" s="60" t="str">
        <f t="array" aca="1" ref="U94" ca="1">INDEX(sheet03!$A$2:$BD$1191,MATCH(P$76&amp;Q94&amp;$F$1,sheet03!$M$2:$M$1191&amp;sheet03!$AF$2:$AF$1191&amp;sheet03!$O$2:$O$1191,0),56)</f>
        <v>右</v>
      </c>
    </row>
    <row r="95" spans="1:22" ht="16.5" customHeight="1" x14ac:dyDescent="0.15">
      <c r="A95" s="102" t="str">
        <f ca="1">IF(ISERROR(SMALL(sheet03!BX:BX,ROW(V14))),"",INDIRECT("sheet03!bx"&amp;SMALL(sheet03!BX:BX,ROW(V14))))</f>
        <v/>
      </c>
      <c r="B95" s="57" t="e">
        <f t="array" aca="1" ref="B95" ca="1">INDEX(sheet03!$A$2:$BB$1191,MATCH(B$76&amp;C95&amp;$F$1,sheet03!$M$2:$M$1191&amp;sheet03!$AF$2:$AF$1191&amp;sheet03!$O$2:$O$1191,0),31)</f>
        <v>#N/A</v>
      </c>
      <c r="C95" s="58" t="str">
        <f ca="1">IF(A95="","",INDIRECT("sheet03!af"&amp;SMALL(sheet03!BX:BX,ROW(V14))))</f>
        <v/>
      </c>
      <c r="D95" s="59" t="e">
        <f t="array" aca="1" ref="D95" ca="1">INDEX(sheet03!$A$2:$BB$1191,MATCH(B$76&amp;C95&amp;$F$1,sheet03!$M$2:$M$1191&amp;sheet03!$AF$2:$AF$1191&amp;sheet03!$O$2:$O$1191,0),28)</f>
        <v>#N/A</v>
      </c>
      <c r="E95" s="60" t="e">
        <f t="array" aca="1" ref="E95" ca="1">INDEX(sheet03!$A$2:$BC$1191,MATCH(B$76&amp;C95&amp;$F$1,sheet03!$M$2:$M$1191&amp;sheet03!$AF$2:$AF$1191&amp;sheet03!$O$2:$O$1191,0),55)</f>
        <v>#N/A</v>
      </c>
      <c r="F95" s="60" t="e">
        <f t="array" aca="1" ref="F95" ca="1">INDEX(sheet03!$A$2:$BB$1191,MATCH(B$76&amp;C95&amp;$F$1,sheet03!$M$2:$M$1191&amp;sheet03!$AF$2:$AF$1191&amp;sheet03!$O$2:$O$1191,0),40)</f>
        <v>#N/A</v>
      </c>
      <c r="G95" s="60" t="e">
        <f t="array" aca="1" ref="G95" ca="1">INDEX(sheet03!$A$2:$BD$1191,MATCH(B$76&amp;C95&amp;$F$1,sheet03!$M$2:$M$1191&amp;sheet03!$AF$2:$AF$1191&amp;sheet03!$O$2:$O$1191,0),56)</f>
        <v>#N/A</v>
      </c>
      <c r="H95" s="102" t="str">
        <f ca="1">IF(ISERROR(SMALL(sheet03!BY:BY,ROW(V14))),"",INDIRECT("sheet03!by"&amp;SMALL(sheet03!BY:BY,ROW(V14))))</f>
        <v/>
      </c>
      <c r="I95" s="57" t="e">
        <f t="array" aca="1" ref="I95" ca="1">INDEX(sheet03!$A$2:$BB$1191,MATCH(I$76&amp;J95&amp;$F$1,sheet03!$M$2:$M$1191&amp;sheet03!$AF$2:$AF$1191&amp;sheet03!$O$2:$O$1191,0),31)</f>
        <v>#N/A</v>
      </c>
      <c r="J95" s="58" t="str">
        <f ca="1">IF(H95="","",INDIRECT("sheet03!af"&amp;SMALL(sheet03!BY:BY,ROW(V14))))</f>
        <v/>
      </c>
      <c r="K95" s="59" t="e">
        <f t="array" aca="1" ref="K95" ca="1">INDEX(sheet03!$A$2:$BB$1191,MATCH(I$76&amp;J95&amp;$F$1,sheet03!$M$2:$M$1191&amp;sheet03!$AF$2:$AF$1191&amp;sheet03!$O$2:$O$1191,0),28)</f>
        <v>#N/A</v>
      </c>
      <c r="L95" s="60" t="e">
        <f t="array" aca="1" ref="L95" ca="1">INDEX(sheet03!$A$2:$BC$1191,MATCH(I$76&amp;J95&amp;$F$1,sheet03!$M$2:$M$1191&amp;sheet03!$AF$2:$AF$1191&amp;sheet03!$O$2:$O$1191,0),55)</f>
        <v>#N/A</v>
      </c>
      <c r="M95" s="60" t="e">
        <f t="array" aca="1" ref="M95" ca="1">INDEX(sheet03!$A$2:$BB$1191,MATCH(I$76&amp;J95&amp;$F$1,sheet03!$M$2:$M$1191&amp;sheet03!$AF$2:$AF$1191&amp;sheet03!$O$2:$O$1191,0),40)</f>
        <v>#N/A</v>
      </c>
      <c r="N95" s="60" t="e">
        <f t="array" aca="1" ref="N95" ca="1">INDEX(sheet03!$A$2:$BD$1191,MATCH(I$76&amp;J95&amp;$F$1,sheet03!$M$2:$M$1191&amp;sheet03!$AF$2:$AF$1191&amp;sheet03!$O$2:$O$1191,0),56)</f>
        <v>#N/A</v>
      </c>
      <c r="O95" s="102">
        <f ca="1">IF(ISERROR(SMALL(sheet03!BZ:BZ,ROW(V14))),"",INDIRECT("sheet03!bz"&amp;SMALL(sheet03!BZ:BZ,ROW(V14))))</f>
        <v>227</v>
      </c>
      <c r="P95" s="57">
        <f t="array" aca="1" ref="P95" ca="1">INDEX(sheet03!$A$2:$BB$1191,MATCH(P$76&amp;Q95&amp;$F$1,sheet03!$M$2:$M$1191&amp;sheet03!$AF$2:$AF$1191&amp;sheet03!$O$2:$O$1191,0),31)</f>
        <v>0</v>
      </c>
      <c r="Q95" s="58">
        <f ca="1">IF(O95="","",INDIRECT("sheet03!af"&amp;SMALL(sheet03!BZ:BZ,ROW(AC14))))</f>
        <v>14</v>
      </c>
      <c r="R95" s="59" t="str">
        <f t="array" aca="1" ref="R95" ca="1">INDEX(sheet03!$A$2:$BB$1191,MATCH(P$76&amp;Q95&amp;$F$1,sheet03!$M$2:$M$1191&amp;sheet03!$AF$2:$AF$1191&amp;sheet03!$O$2:$O$1191,0),28)</f>
        <v>向原</v>
      </c>
      <c r="S95" s="60">
        <f t="array" aca="1" ref="S95" ca="1">INDEX(sheet03!$A$2:$BC$1191,MATCH(P$76&amp;Q95&amp;$F$1,sheet03!$M$2:$M$1191&amp;sheet03!$AF$2:$AF$1191&amp;sheet03!$O$2:$O$1191,0),55)</f>
        <v>2</v>
      </c>
      <c r="T95" s="60">
        <f t="array" aca="1" ref="T95" ca="1">INDEX(sheet03!$A$2:$BB$1191,MATCH(P$76&amp;Q95&amp;$F$1,sheet03!$M$2:$M$1191&amp;sheet03!$AF$2:$AF$1191&amp;sheet03!$O$2:$O$1191,0),40)</f>
        <v>167</v>
      </c>
      <c r="U95" s="60" t="str">
        <f t="array" aca="1" ref="U95" ca="1">INDEX(sheet03!$A$2:$BD$1191,MATCH(P$76&amp;Q95&amp;$F$1,sheet03!$M$2:$M$1191&amp;sheet03!$AF$2:$AF$1191&amp;sheet03!$O$2:$O$1191,0),56)</f>
        <v>右</v>
      </c>
      <c r="V95" s="14"/>
    </row>
    <row r="96" spans="1:22" ht="16.5" customHeight="1" x14ac:dyDescent="0.15">
      <c r="A96" s="102" t="str">
        <f ca="1">IF(ISERROR(SMALL(sheet03!BX:BX,ROW(V15))),"",INDIRECT("sheet03!bx"&amp;SMALL(sheet03!BX:BX,ROW(V15))))</f>
        <v/>
      </c>
      <c r="B96" s="57" t="e">
        <f t="array" aca="1" ref="B96" ca="1">INDEX(sheet03!$A$2:$BB$1191,MATCH(B$76&amp;C96&amp;$F$1,sheet03!$M$2:$M$1191&amp;sheet03!$AF$2:$AF$1191&amp;sheet03!$O$2:$O$1191,0),31)</f>
        <v>#N/A</v>
      </c>
      <c r="C96" s="58" t="str">
        <f ca="1">IF(A96="","",INDIRECT("sheet03!af"&amp;SMALL(sheet03!BX:BX,ROW(V15))))</f>
        <v/>
      </c>
      <c r="D96" s="59" t="e">
        <f t="array" aca="1" ref="D96" ca="1">INDEX(sheet03!$A$2:$BB$1191,MATCH(B$76&amp;C96&amp;$F$1,sheet03!$M$2:$M$1191&amp;sheet03!$AF$2:$AF$1191&amp;sheet03!$O$2:$O$1191,0),28)</f>
        <v>#N/A</v>
      </c>
      <c r="E96" s="60" t="e">
        <f t="array" aca="1" ref="E96" ca="1">INDEX(sheet03!$A$2:$BC$1191,MATCH(B$76&amp;C96&amp;$F$1,sheet03!$M$2:$M$1191&amp;sheet03!$AF$2:$AF$1191&amp;sheet03!$O$2:$O$1191,0),55)</f>
        <v>#N/A</v>
      </c>
      <c r="F96" s="60" t="e">
        <f t="array" aca="1" ref="F96" ca="1">INDEX(sheet03!$A$2:$BB$1191,MATCH(B$76&amp;C96&amp;$F$1,sheet03!$M$2:$M$1191&amp;sheet03!$AF$2:$AF$1191&amp;sheet03!$O$2:$O$1191,0),40)</f>
        <v>#N/A</v>
      </c>
      <c r="G96" s="60" t="e">
        <f t="array" aca="1" ref="G96" ca="1">INDEX(sheet03!$A$2:$BD$1191,MATCH(B$76&amp;C96&amp;$F$1,sheet03!$M$2:$M$1191&amp;sheet03!$AF$2:$AF$1191&amp;sheet03!$O$2:$O$1191,0),56)</f>
        <v>#N/A</v>
      </c>
      <c r="H96" s="102" t="str">
        <f ca="1">IF(ISERROR(SMALL(sheet03!BY:BY,ROW(V15))),"",INDIRECT("sheet03!by"&amp;SMALL(sheet03!BY:BY,ROW(V15))))</f>
        <v/>
      </c>
      <c r="I96" s="57" t="e">
        <f t="array" aca="1" ref="I96" ca="1">INDEX(sheet03!$A$2:$BB$1191,MATCH(I$76&amp;J96&amp;$F$1,sheet03!$M$2:$M$1191&amp;sheet03!$AF$2:$AF$1191&amp;sheet03!$O$2:$O$1191,0),31)</f>
        <v>#N/A</v>
      </c>
      <c r="J96" s="58" t="str">
        <f ca="1">IF(H96="","",INDIRECT("sheet03!af"&amp;SMALL(sheet03!BY:BY,ROW(V15))))</f>
        <v/>
      </c>
      <c r="K96" s="59" t="e">
        <f t="array" aca="1" ref="K96" ca="1">INDEX(sheet03!$A$2:$BB$1191,MATCH(I$76&amp;J96&amp;$F$1,sheet03!$M$2:$M$1191&amp;sheet03!$AF$2:$AF$1191&amp;sheet03!$O$2:$O$1191,0),28)</f>
        <v>#N/A</v>
      </c>
      <c r="L96" s="60" t="e">
        <f t="array" aca="1" ref="L96" ca="1">INDEX(sheet03!$A$2:$BC$1191,MATCH(I$76&amp;J96&amp;$F$1,sheet03!$M$2:$M$1191&amp;sheet03!$AF$2:$AF$1191&amp;sheet03!$O$2:$O$1191,0),55)</f>
        <v>#N/A</v>
      </c>
      <c r="M96" s="60" t="e">
        <f t="array" aca="1" ref="M96" ca="1">INDEX(sheet03!$A$2:$BB$1191,MATCH(I$76&amp;J96&amp;$F$1,sheet03!$M$2:$M$1191&amp;sheet03!$AF$2:$AF$1191&amp;sheet03!$O$2:$O$1191,0),40)</f>
        <v>#N/A</v>
      </c>
      <c r="N96" s="60" t="e">
        <f t="array" aca="1" ref="N96" ca="1">INDEX(sheet03!$A$2:$BD$1191,MATCH(I$76&amp;J96&amp;$F$1,sheet03!$M$2:$M$1191&amp;sheet03!$AF$2:$AF$1191&amp;sheet03!$O$2:$O$1191,0),56)</f>
        <v>#N/A</v>
      </c>
      <c r="O96" s="102">
        <f ca="1">IF(ISERROR(SMALL(sheet03!BZ:BZ,ROW(V15))),"",INDIRECT("sheet03!bz"&amp;SMALL(sheet03!BZ:BZ,ROW(V15))))</f>
        <v>228</v>
      </c>
      <c r="P96" s="57">
        <f t="array" aca="1" ref="P96" ca="1">INDEX(sheet03!$A$2:$BB$1191,MATCH(P$76&amp;Q96&amp;$F$1,sheet03!$M$2:$M$1191&amp;sheet03!$AF$2:$AF$1191&amp;sheet03!$O$2:$O$1191,0),31)</f>
        <v>0</v>
      </c>
      <c r="Q96" s="58">
        <f ca="1">IF(O96="","",INDIRECT("sheet03!af"&amp;SMALL(sheet03!BZ:BZ,ROW(AC15))))</f>
        <v>15</v>
      </c>
      <c r="R96" s="59" t="str">
        <f t="array" aca="1" ref="R96" ca="1">INDEX(sheet03!$A$2:$BB$1191,MATCH(P$76&amp;Q96&amp;$F$1,sheet03!$M$2:$M$1191&amp;sheet03!$AF$2:$AF$1191&amp;sheet03!$O$2:$O$1191,0),28)</f>
        <v>吉田口</v>
      </c>
      <c r="S96" s="60">
        <f t="array" aca="1" ref="S96" ca="1">INDEX(sheet03!$A$2:$BC$1191,MATCH(P$76&amp;Q96&amp;$F$1,sheet03!$M$2:$M$1191&amp;sheet03!$AF$2:$AF$1191&amp;sheet03!$O$2:$O$1191,0),55)</f>
        <v>2</v>
      </c>
      <c r="T96" s="60">
        <f t="array" aca="1" ref="T96" ca="1">INDEX(sheet03!$A$2:$BB$1191,MATCH(P$76&amp;Q96&amp;$F$1,sheet03!$M$2:$M$1191&amp;sheet03!$AF$2:$AF$1191&amp;sheet03!$O$2:$O$1191,0),40)</f>
        <v>170</v>
      </c>
      <c r="U96" s="60" t="str">
        <f t="array" aca="1" ref="U96" ca="1">INDEX(sheet03!$A$2:$BD$1191,MATCH(P$76&amp;Q96&amp;$F$1,sheet03!$M$2:$M$1191&amp;sheet03!$AF$2:$AF$1191&amp;sheet03!$O$2:$O$1191,0),56)</f>
        <v>右</v>
      </c>
      <c r="V96" s="14"/>
    </row>
    <row r="97" spans="1:21" ht="16.5" customHeight="1" x14ac:dyDescent="0.15">
      <c r="A97" s="102" t="str">
        <f ca="1">IF(ISERROR(SMALL(sheet03!BX:BX,ROW(V16))),"",INDIRECT("sheet03!bx"&amp;SMALL(sheet03!BX:BX,ROW(V16))))</f>
        <v/>
      </c>
      <c r="B97" s="66" t="e">
        <f t="array" aca="1" ref="B97" ca="1">INDEX(sheet03!$A$2:$BB$1191,MATCH(B$76&amp;C97&amp;$F$1,sheet03!$M$2:$M$1191&amp;sheet03!$AF$2:$AF$1191&amp;sheet03!$O$2:$O$1191,0),31)</f>
        <v>#N/A</v>
      </c>
      <c r="C97" s="63" t="str">
        <f ca="1">IF(A97="","",INDIRECT("sheet03!af"&amp;SMALL(sheet03!BX:BX,ROW(V16))))</f>
        <v/>
      </c>
      <c r="D97" s="64" t="e">
        <f t="array" aca="1" ref="D97" ca="1">INDEX(sheet03!$A$2:$BB$1191,MATCH(B$76&amp;C97&amp;$F$1,sheet03!$M$2:$M$1191&amp;sheet03!$AF$2:$AF$1191&amp;sheet03!$O$2:$O$1191,0),28)</f>
        <v>#N/A</v>
      </c>
      <c r="E97" s="65" t="e">
        <f t="array" aca="1" ref="E97" ca="1">INDEX(sheet03!$A$2:$BC$1191,MATCH(B$76&amp;C97&amp;$F$1,sheet03!$M$2:$M$1191&amp;sheet03!$AF$2:$AF$1191&amp;sheet03!$O$2:$O$1191,0),55)</f>
        <v>#N/A</v>
      </c>
      <c r="F97" s="65" t="e">
        <f t="array" aca="1" ref="F97" ca="1">INDEX(sheet03!$A$2:$BB$1191,MATCH(B$76&amp;C97&amp;$F$1,sheet03!$M$2:$M$1191&amp;sheet03!$AF$2:$AF$1191&amp;sheet03!$O$2:$O$1191,0),40)</f>
        <v>#N/A</v>
      </c>
      <c r="G97" s="65" t="e">
        <f t="array" aca="1" ref="G97" ca="1">INDEX(sheet03!$A$2:$BD$1191,MATCH(B$76&amp;C97&amp;$F$1,sheet03!$M$2:$M$1191&amp;sheet03!$AF$2:$AF$1191&amp;sheet03!$O$2:$O$1191,0),56)</f>
        <v>#N/A</v>
      </c>
      <c r="H97" s="102" t="str">
        <f ca="1">IF(ISERROR(SMALL(sheet03!BY:BY,ROW(V16))),"",INDIRECT("sheet03!by"&amp;SMALL(sheet03!BY:BY,ROW(V16))))</f>
        <v/>
      </c>
      <c r="I97" s="66" t="e">
        <f t="array" aca="1" ref="I97" ca="1">INDEX(sheet03!$A$2:$BB$1191,MATCH(I$76&amp;J97&amp;$F$1,sheet03!$M$2:$M$1191&amp;sheet03!$AF$2:$AF$1191&amp;sheet03!$O$2:$O$1191,0),31)</f>
        <v>#N/A</v>
      </c>
      <c r="J97" s="100" t="str">
        <f ca="1">IF(H97="","",INDIRECT("sheet03!af"&amp;SMALL(sheet03!BY:BY,ROW(V16))))</f>
        <v/>
      </c>
      <c r="K97" s="64" t="e">
        <f t="array" aca="1" ref="K97" ca="1">INDEX(sheet03!$A$2:$BB$1191,MATCH(I$76&amp;J97&amp;$F$1,sheet03!$M$2:$M$1191&amp;sheet03!$AF$2:$AF$1191&amp;sheet03!$O$2:$O$1191,0),28)</f>
        <v>#N/A</v>
      </c>
      <c r="L97" s="65" t="e">
        <f t="array" aca="1" ref="L97" ca="1">INDEX(sheet03!$A$2:$BC$1191,MATCH(I$76&amp;J97&amp;$F$1,sheet03!$M$2:$M$1191&amp;sheet03!$AF$2:$AF$1191&amp;sheet03!$O$2:$O$1191,0),55)</f>
        <v>#N/A</v>
      </c>
      <c r="M97" s="65" t="e">
        <f t="array" aca="1" ref="M97" ca="1">INDEX(sheet03!$A$2:$BB$1191,MATCH(I$76&amp;J97&amp;$F$1,sheet03!$M$2:$M$1191&amp;sheet03!$AF$2:$AF$1191&amp;sheet03!$O$2:$O$1191,0),40)</f>
        <v>#N/A</v>
      </c>
      <c r="N97" s="65" t="e">
        <f t="array" aca="1" ref="N97" ca="1">INDEX(sheet03!$A$2:$BD$1191,MATCH(I$76&amp;J97&amp;$F$1,sheet03!$M$2:$M$1191&amp;sheet03!$AF$2:$AF$1191&amp;sheet03!$O$2:$O$1191,0),56)</f>
        <v>#N/A</v>
      </c>
      <c r="O97" s="102">
        <f ca="1">IF(ISERROR(SMALL(sheet03!BZ:BZ,ROW(V16))),"",INDIRECT("sheet03!bz"&amp;SMALL(sheet03!BZ:BZ,ROW(V16))))</f>
        <v>0</v>
      </c>
      <c r="P97" s="66" t="e">
        <f t="array" aca="1" ref="P97" ca="1">INDEX(sheet03!$A$2:$BB$1191,MATCH(P$76&amp;Q97&amp;$F$1,sheet03!$M$2:$M$1191&amp;sheet03!$AF$2:$AF$1191&amp;sheet03!$O$2:$O$1191,0),31)</f>
        <v>#N/A</v>
      </c>
      <c r="Q97" s="100">
        <f ca="1">IF(O97="","",INDIRECT("sheet03!af"&amp;SMALL(sheet03!BZ:BZ,ROW(AC16))))</f>
        <v>0</v>
      </c>
      <c r="R97" s="64" t="e">
        <f t="array" aca="1" ref="R97" ca="1">INDEX(sheet03!$A$2:$BB$1191,MATCH(P$76&amp;Q97&amp;$F$1,sheet03!$M$2:$M$1191&amp;sheet03!$AF$2:$AF$1191&amp;sheet03!$O$2:$O$1191,0),28)</f>
        <v>#N/A</v>
      </c>
      <c r="S97" s="65" t="e">
        <f t="array" aca="1" ref="S97" ca="1">INDEX(sheet03!$A$2:$BC$1191,MATCH(P$76&amp;Q97&amp;$F$1,sheet03!$M$2:$M$1191&amp;sheet03!$AF$2:$AF$1191&amp;sheet03!$O$2:$O$1191,0),55)</f>
        <v>#N/A</v>
      </c>
      <c r="T97" s="65" t="e">
        <f t="array" aca="1" ref="T97" ca="1">INDEX(sheet03!$A$2:$BB$1191,MATCH(P$76&amp;Q97&amp;$F$1,sheet03!$M$2:$M$1191&amp;sheet03!$AF$2:$AF$1191&amp;sheet03!$O$2:$O$1191,0),40)</f>
        <v>#N/A</v>
      </c>
      <c r="U97" s="65" t="e">
        <f t="array" aca="1" ref="U97" ca="1">INDEX(sheet03!$A$2:$BD$1191,MATCH(P$76&amp;Q97&amp;$F$1,sheet03!$M$2:$M$1191&amp;sheet03!$AF$2:$AF$1191&amp;sheet03!$O$2:$O$1191,0),56)</f>
        <v>#N/A</v>
      </c>
    </row>
    <row r="98" spans="1:21" ht="16.5" customHeight="1" x14ac:dyDescent="0.15">
      <c r="B98" s="96"/>
      <c r="C98" s="125"/>
      <c r="D98" s="70" t="str">
        <f t="array" ref="D98">INDEX(sheet01!$A$2:$Z$61,MATCH(B76&amp;$F$1,sheet01!$M$2:$M$61&amp;sheet01!$O$2:$O$61,0),24)</f>
        <v>石見松原</v>
      </c>
      <c r="E98" s="97"/>
      <c r="F98" s="97"/>
      <c r="G98" s="98"/>
      <c r="H98" s="104"/>
      <c r="I98" s="96"/>
      <c r="J98" s="125"/>
      <c r="K98" s="70" t="str">
        <f t="array" ref="K98">INDEX(sheet01!$A$2:$Z$61,MATCH(I76&amp;$F$1,sheet01!$M$2:$M$61&amp;sheet01!$O$2:$O$61,0),24)</f>
        <v>石見都賀</v>
      </c>
      <c r="L98" s="97"/>
      <c r="M98" s="97"/>
      <c r="N98" s="98"/>
      <c r="P98" s="96"/>
      <c r="Q98" s="125"/>
      <c r="R98" s="70" t="str">
        <f t="array" ref="R98">INDEX(sheet01!$A$2:$Z$61,MATCH(P76&amp;$F$1,sheet01!$M$2:$M$61&amp;sheet01!$O$2:$O$61,0),24)</f>
        <v>宇津井</v>
      </c>
      <c r="S98" s="97"/>
      <c r="T98" s="97"/>
      <c r="U98" s="98"/>
    </row>
    <row r="99" spans="1:21" ht="16.5" customHeight="1" x14ac:dyDescent="0.15"/>
  </sheetData>
  <sheetProtection password="CE88" sheet="1" selectLockedCells="1"/>
  <phoneticPr fontId="4"/>
  <conditionalFormatting sqref="D3:D6 B8:G23 D24:G24 B2 F3:G6">
    <cfRule type="containsErrors" dxfId="145" priority="55">
      <formula>ISERROR(B2)</formula>
    </cfRule>
  </conditionalFormatting>
  <conditionalFormatting sqref="B27">
    <cfRule type="containsErrors" dxfId="144" priority="53">
      <formula>ISERROR(B27)</formula>
    </cfRule>
  </conditionalFormatting>
  <conditionalFormatting sqref="M3:M6">
    <cfRule type="containsErrors" dxfId="143" priority="50">
      <formula>ISERROR(M3)</formula>
    </cfRule>
  </conditionalFormatting>
  <conditionalFormatting sqref="T3:T6">
    <cfRule type="containsErrors" dxfId="142" priority="49">
      <formula>ISERROR(T3)</formula>
    </cfRule>
  </conditionalFormatting>
  <conditionalFormatting sqref="F28:F31">
    <cfRule type="containsErrors" dxfId="141" priority="48">
      <formula>ISERROR(F28)</formula>
    </cfRule>
  </conditionalFormatting>
  <conditionalFormatting sqref="M28:M31">
    <cfRule type="containsErrors" dxfId="140" priority="47">
      <formula>ISERROR(M28)</formula>
    </cfRule>
  </conditionalFormatting>
  <conditionalFormatting sqref="T28:T31">
    <cfRule type="containsErrors" dxfId="139" priority="46">
      <formula>ISERROR(T28)</formula>
    </cfRule>
  </conditionalFormatting>
  <conditionalFormatting sqref="F52">
    <cfRule type="containsErrors" dxfId="138" priority="45">
      <formula>ISERROR(F52)</formula>
    </cfRule>
  </conditionalFormatting>
  <conditionalFormatting sqref="F77">
    <cfRule type="containsErrors" dxfId="137" priority="44">
      <formula>ISERROR(F77)</formula>
    </cfRule>
  </conditionalFormatting>
  <conditionalFormatting sqref="M77">
    <cfRule type="containsErrors" dxfId="136" priority="43">
      <formula>ISERROR(M77)</formula>
    </cfRule>
  </conditionalFormatting>
  <conditionalFormatting sqref="K3:K6">
    <cfRule type="containsErrors" dxfId="135" priority="42">
      <formula>ISERROR(K3)</formula>
    </cfRule>
  </conditionalFormatting>
  <conditionalFormatting sqref="R3:R6">
    <cfRule type="containsErrors" dxfId="134" priority="41">
      <formula>ISERROR(R3)</formula>
    </cfRule>
  </conditionalFormatting>
  <conditionalFormatting sqref="D28:D31">
    <cfRule type="containsErrors" dxfId="133" priority="40">
      <formula>ISERROR(D28)</formula>
    </cfRule>
  </conditionalFormatting>
  <conditionalFormatting sqref="K28:K31">
    <cfRule type="containsErrors" dxfId="132" priority="39">
      <formula>ISERROR(K28)</formula>
    </cfRule>
  </conditionalFormatting>
  <conditionalFormatting sqref="R28:R31">
    <cfRule type="containsErrors" dxfId="131" priority="38">
      <formula>ISERROR(R28)</formula>
    </cfRule>
  </conditionalFormatting>
  <conditionalFormatting sqref="D52:D55">
    <cfRule type="containsErrors" dxfId="130" priority="37">
      <formula>ISERROR(D52)</formula>
    </cfRule>
  </conditionalFormatting>
  <conditionalFormatting sqref="K52:K55">
    <cfRule type="containsErrors" dxfId="129" priority="36">
      <formula>ISERROR(K52)</formula>
    </cfRule>
  </conditionalFormatting>
  <conditionalFormatting sqref="D77:D80">
    <cfRule type="containsErrors" dxfId="128" priority="35">
      <formula>ISERROR(D77)</formula>
    </cfRule>
  </conditionalFormatting>
  <conditionalFormatting sqref="K77:K80">
    <cfRule type="containsErrors" dxfId="127" priority="34">
      <formula>ISERROR(K77)</formula>
    </cfRule>
  </conditionalFormatting>
  <conditionalFormatting sqref="P8:U23">
    <cfRule type="containsErrors" dxfId="126" priority="33">
      <formula>ISERROR(P8)</formula>
    </cfRule>
  </conditionalFormatting>
  <conditionalFormatting sqref="I8:N23">
    <cfRule type="containsErrors" dxfId="125" priority="32">
      <formula>ISERROR(I8)</formula>
    </cfRule>
  </conditionalFormatting>
  <conditionalFormatting sqref="K24">
    <cfRule type="containsErrors" dxfId="124" priority="31">
      <formula>ISERROR(K24)</formula>
    </cfRule>
  </conditionalFormatting>
  <conditionalFormatting sqref="R24">
    <cfRule type="containsErrors" dxfId="123" priority="30">
      <formula>ISERROR(R24)</formula>
    </cfRule>
  </conditionalFormatting>
  <conditionalFormatting sqref="B33:G33">
    <cfRule type="containsErrors" dxfId="122" priority="29">
      <formula>ISERROR(B33)</formula>
    </cfRule>
  </conditionalFormatting>
  <conditionalFormatting sqref="B33:G48 D28:D31 B27">
    <cfRule type="containsErrors" dxfId="121" priority="28">
      <formula>ISERROR(B27)</formula>
    </cfRule>
  </conditionalFormatting>
  <conditionalFormatting sqref="I33:N33">
    <cfRule type="containsErrors" dxfId="120" priority="27">
      <formula>ISERROR(I33)</formula>
    </cfRule>
  </conditionalFormatting>
  <conditionalFormatting sqref="I33:N33">
    <cfRule type="containsErrors" dxfId="119" priority="26">
      <formula>ISERROR(I33)</formula>
    </cfRule>
  </conditionalFormatting>
  <conditionalFormatting sqref="O33">
    <cfRule type="containsErrors" dxfId="118" priority="25">
      <formula>ISERROR(O33)</formula>
    </cfRule>
  </conditionalFormatting>
  <conditionalFormatting sqref="O33:O48">
    <cfRule type="containsErrors" dxfId="117" priority="24">
      <formula>ISERROR(O33)</formula>
    </cfRule>
  </conditionalFormatting>
  <conditionalFormatting sqref="P33:U33">
    <cfRule type="containsErrors" dxfId="116" priority="23">
      <formula>ISERROR(P33)</formula>
    </cfRule>
  </conditionalFormatting>
  <conditionalFormatting sqref="P33:U33">
    <cfRule type="containsErrors" dxfId="115" priority="56">
      <formula>ISERROR(P33)</formula>
    </cfRule>
  </conditionalFormatting>
  <conditionalFormatting sqref="P28:U48 I28:N48 J27:N27 Q27:U27">
    <cfRule type="containsErrors" dxfId="114" priority="22">
      <formula>ISERROR(I27)</formula>
    </cfRule>
  </conditionalFormatting>
  <conditionalFormatting sqref="B57:G57">
    <cfRule type="containsErrors" dxfId="113" priority="21">
      <formula>ISERROR(B57)</formula>
    </cfRule>
  </conditionalFormatting>
  <conditionalFormatting sqref="B57:G57">
    <cfRule type="containsErrors" dxfId="112" priority="20">
      <formula>ISERROR(B57)</formula>
    </cfRule>
  </conditionalFormatting>
  <conditionalFormatting sqref="I57:N57">
    <cfRule type="containsErrors" dxfId="111" priority="19">
      <formula>ISERROR(I57)</formula>
    </cfRule>
  </conditionalFormatting>
  <conditionalFormatting sqref="I57:N57">
    <cfRule type="containsErrors" dxfId="110" priority="18">
      <formula>ISERROR(I57)</formula>
    </cfRule>
  </conditionalFormatting>
  <conditionalFormatting sqref="B51:G72 J51:N51 B73 E73:G73 I73 L73:N73 I56:N72 I52:L55 N52:N55">
    <cfRule type="containsErrors" dxfId="109" priority="17">
      <formula>ISERROR(B51)</formula>
    </cfRule>
  </conditionalFormatting>
  <conditionalFormatting sqref="B76:G97 I77:N97 B98 E98:G98 I98 L98:N98 J76:N76">
    <cfRule type="containsErrors" dxfId="108" priority="16">
      <formula>ISERROR(B76)</formula>
    </cfRule>
  </conditionalFormatting>
  <conditionalFormatting sqref="T77">
    <cfRule type="containsErrors" dxfId="107" priority="12">
      <formula>ISERROR(T77)</formula>
    </cfRule>
  </conditionalFormatting>
  <conditionalFormatting sqref="R77:R80">
    <cfRule type="containsErrors" dxfId="106" priority="11">
      <formula>ISERROR(R77)</formula>
    </cfRule>
  </conditionalFormatting>
  <conditionalFormatting sqref="P77:U97 P98 S98:U98 Q76:U76">
    <cfRule type="containsErrors" dxfId="105" priority="10">
      <formula>ISERROR(P76)</formula>
    </cfRule>
  </conditionalFormatting>
  <conditionalFormatting sqref="R52:R55">
    <cfRule type="containsErrors" dxfId="104" priority="9">
      <formula>ISERROR(R52)</formula>
    </cfRule>
  </conditionalFormatting>
  <conditionalFormatting sqref="P57:U57">
    <cfRule type="containsErrors" dxfId="103" priority="8">
      <formula>ISERROR(P57)</formula>
    </cfRule>
  </conditionalFormatting>
  <conditionalFormatting sqref="P57:U57">
    <cfRule type="containsErrors" dxfId="102" priority="7">
      <formula>ISERROR(P57)</formula>
    </cfRule>
  </conditionalFormatting>
  <conditionalFormatting sqref="Q51:U51 P73 S73:U73 P56:U72 P52:S55 U52:U55">
    <cfRule type="containsErrors" dxfId="101" priority="6">
      <formula>ISERROR(P51)</formula>
    </cfRule>
  </conditionalFormatting>
  <conditionalFormatting sqref="M52:M55">
    <cfRule type="containsErrors" dxfId="100" priority="5">
      <formula>ISERROR(M52)</formula>
    </cfRule>
  </conditionalFormatting>
  <conditionalFormatting sqref="M52:M55">
    <cfRule type="containsErrors" dxfId="99" priority="4">
      <formula>ISERROR(M52)</formula>
    </cfRule>
  </conditionalFormatting>
  <conditionalFormatting sqref="T52">
    <cfRule type="containsErrors" dxfId="98" priority="3">
      <formula>ISERROR(T52)</formula>
    </cfRule>
  </conditionalFormatting>
  <conditionalFormatting sqref="T52:T55">
    <cfRule type="containsErrors" dxfId="97" priority="2">
      <formula>ISERROR(T52)</formula>
    </cfRule>
  </conditionalFormatting>
  <conditionalFormatting sqref="D24 K24 R24 R49 K49 D49 D73 K73 R73 R98 K98 D98">
    <cfRule type="containsErrors" dxfId="96" priority="1">
      <formula>ISERROR(D24)</formula>
    </cfRule>
  </conditionalFormatting>
  <dataValidations count="1">
    <dataValidation type="list" allowBlank="1" showInputMessage="1" sqref="C24 J24 Q24 Q49 J49 C49 C73 J73 Q73 Q98 J98 C98" xr:uid="{9D938907-9BBA-40B1-B035-816B6F23BA71}">
      <formula1>",ﾄﾚｰﾅｰ,ﾄﾞｸﾀｰ"</formula1>
    </dataValidation>
  </dataValidations>
  <pageMargins left="0.70866141732283472" right="0.19685039370078741" top="0.78740157480314965" bottom="0.59055118110236227" header="0.51181102362204722" footer="0.31496062992125984"/>
  <pageSetup paperSize="9" orientation="portrait" r:id="rId1"/>
  <headerFooter alignWithMargins="0">
    <oddHeader>&amp;L&amp;14選手名簿【男子】</oddHeader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490C-CD0A-4DED-BB41-C5FDD146BCF5}">
  <sheetPr>
    <tabColor rgb="FFFFC000"/>
  </sheetPr>
  <dimension ref="A1:W101"/>
  <sheetViews>
    <sheetView topLeftCell="B1" zoomScaleNormal="100" zoomScaleSheetLayoutView="100" workbookViewId="0">
      <selection activeCell="B1" sqref="B1"/>
    </sheetView>
  </sheetViews>
  <sheetFormatPr defaultRowHeight="17.25" customHeight="1" x14ac:dyDescent="0.15"/>
  <cols>
    <col min="1" max="1" width="2.75" style="102" hidden="1" customWidth="1"/>
    <col min="2" max="2" width="2.5" customWidth="1"/>
    <col min="3" max="3" width="4.375" customWidth="1"/>
    <col min="4" max="4" width="11.875" customWidth="1"/>
    <col min="5" max="5" width="4.5" customWidth="1"/>
    <col min="6" max="6" width="4.375" customWidth="1"/>
    <col min="7" max="7" width="3.125" customWidth="1"/>
    <col min="8" max="8" width="0.625" style="102" customWidth="1"/>
    <col min="9" max="9" width="2.5" customWidth="1"/>
    <col min="10" max="10" width="4.375" customWidth="1"/>
    <col min="11" max="11" width="11.875" customWidth="1"/>
    <col min="12" max="12" width="4.5" customWidth="1"/>
    <col min="13" max="13" width="4.375" customWidth="1"/>
    <col min="14" max="14" width="3.125" customWidth="1"/>
    <col min="15" max="15" width="0.625" style="102" customWidth="1"/>
    <col min="16" max="16" width="2.5" customWidth="1"/>
    <col min="17" max="17" width="4.375" customWidth="1"/>
    <col min="18" max="18" width="11.875" customWidth="1"/>
    <col min="19" max="19" width="4.5" customWidth="1"/>
    <col min="20" max="20" width="4.375" customWidth="1"/>
    <col min="21" max="21" width="3.125" customWidth="1"/>
    <col min="23" max="28" width="3.125" customWidth="1"/>
  </cols>
  <sheetData>
    <row r="1" spans="1:21" ht="18.75" customHeight="1" x14ac:dyDescent="0.15">
      <c r="B1" s="124" t="s">
        <v>16</v>
      </c>
      <c r="C1" s="11"/>
      <c r="D1" s="11"/>
      <c r="E1" s="123" t="s">
        <v>4191</v>
      </c>
      <c r="F1" s="110" t="s">
        <v>1442</v>
      </c>
      <c r="G1" s="111" t="str">
        <f>MID(E1,2,1)</f>
        <v>1</v>
      </c>
      <c r="H1" s="104"/>
      <c r="I1" s="124" t="s">
        <v>0</v>
      </c>
      <c r="J1" s="14"/>
      <c r="K1" s="14"/>
      <c r="L1" s="123" t="s">
        <v>4191</v>
      </c>
      <c r="M1" s="12"/>
      <c r="N1" s="111" t="str">
        <f>MID(L1,2,1)</f>
        <v>1</v>
      </c>
      <c r="O1" s="104"/>
      <c r="P1" s="124" t="s">
        <v>13</v>
      </c>
      <c r="Q1" s="14"/>
      <c r="R1" s="14"/>
      <c r="S1" s="123" t="s">
        <v>4191</v>
      </c>
      <c r="T1" s="12"/>
      <c r="U1" s="111" t="str">
        <f>MID(S1,2,1)</f>
        <v>1</v>
      </c>
    </row>
    <row r="2" spans="1:21" ht="17.25" customHeight="1" x14ac:dyDescent="0.2">
      <c r="B2" s="1" t="str">
        <f t="array" ref="B2">INDEX(sheet01!$K$2:$Z$61,MATCH($G$1&amp;B1&amp;$F$1,sheet01!$Q$2:$Q$61&amp;sheet01!$P$2:$P$61&amp;sheet01!$O$2:$O$61,0),3)</f>
        <v>智頭急行</v>
      </c>
      <c r="C2" s="19"/>
      <c r="D2" s="20"/>
      <c r="E2" s="2"/>
      <c r="F2" s="2"/>
      <c r="G2" s="15"/>
      <c r="H2" s="104"/>
      <c r="I2" s="1" t="str">
        <f t="array" ref="I2">INDEX(sheet01!$K$2:$Z$61,MATCH($N$1&amp;I1&amp;$F$1,sheet01!$Q$2:$Q$61&amp;sheet01!$P$2:$P$61&amp;sheet01!$O$2:$O$61,0),3)</f>
        <v>呉２線</v>
      </c>
      <c r="J2" s="2"/>
      <c r="K2" s="2"/>
      <c r="L2" s="20"/>
      <c r="M2" s="2"/>
      <c r="N2" s="15"/>
      <c r="O2" s="104"/>
      <c r="P2" s="1" t="str">
        <f t="array" ref="P2">INDEX(sheet01!$K$2:$Z$61,MATCH($U$1&amp;P1&amp;$F$1,sheet01!$Q$2:$Q$61&amp;sheet01!$P$2:$P$61&amp;sheet01!$O$2:$O$61,0),3)</f>
        <v>山陽本線姫路岡山</v>
      </c>
      <c r="Q2" s="21"/>
      <c r="R2" s="20"/>
      <c r="S2" s="2"/>
      <c r="T2" s="2"/>
      <c r="U2" s="15"/>
    </row>
    <row r="3" spans="1:21" ht="16.5" customHeight="1" x14ac:dyDescent="0.15">
      <c r="B3" s="3" t="s">
        <v>6</v>
      </c>
      <c r="C3" s="23"/>
      <c r="D3" s="131" t="str">
        <f t="array" ref="D3">INDEX(sheet03!$A$2:$BB$1191,MATCH(B$2&amp;"101"&amp;$F$1,sheet03!$M$2:$M$1191&amp;sheet03!$AF$2:$AF$1191&amp;sheet03!$O$2:$O$1191,0),28)</f>
        <v>大原</v>
      </c>
      <c r="E3" s="16" t="s">
        <v>26</v>
      </c>
      <c r="F3" s="134" t="str">
        <f t="array" ref="F3">INDEX(sheet01!$A$2:$Z$61,MATCH(B$2&amp;$F$1,sheet01!$M$2:$M$61&amp;sheet01!$O$2:$O$61,0),18)</f>
        <v>黄/赤</v>
      </c>
      <c r="G3" s="34"/>
      <c r="H3" s="105"/>
      <c r="I3" s="3" t="s">
        <v>6</v>
      </c>
      <c r="J3" s="4"/>
      <c r="K3" s="131" t="str">
        <f t="array" ref="K3">INDEX(sheet03!$A$2:$BB$1191,MATCH(I$2&amp;"101"&amp;$F$1,sheet03!$M$2:$M$1191&amp;sheet03!$AF$2:$AF$1191&amp;sheet03!$O$2:$O$1191,0),28)</f>
        <v>吉浦</v>
      </c>
      <c r="L3" s="30" t="s">
        <v>1</v>
      </c>
      <c r="M3" s="134" t="str">
        <f t="array" ref="M3">INDEX(sheet01!$A$2:$Z$61,MATCH(I$2&amp;$F$1,sheet01!$M$2:$M$61&amp;sheet01!$O$2:$O$61,0),18)</f>
        <v>黄/紺</v>
      </c>
      <c r="N3" s="34"/>
      <c r="O3" s="105"/>
      <c r="P3" s="24" t="s">
        <v>6</v>
      </c>
      <c r="Q3" s="25"/>
      <c r="R3" s="131" t="str">
        <f t="array" ref="R3">INDEX(sheet03!$A$2:$BB$1191,MATCH(P$2&amp;"101"&amp;$F$1,sheet03!$M$2:$M$1191&amp;sheet03!$AF$2:$AF$1191&amp;sheet03!$O$2:$O$1191,0),28)</f>
        <v>高島</v>
      </c>
      <c r="S3" s="16" t="s">
        <v>1</v>
      </c>
      <c r="T3" s="134" t="str">
        <f t="array" ref="T3">INDEX(sheet01!$A$2:$Z$61,MATCH(P$2&amp;$F$1,sheet01!$M$2:$M$61&amp;sheet01!$O$2:$O$61,0),18)</f>
        <v>赤/赤</v>
      </c>
      <c r="U3" s="34"/>
    </row>
    <row r="4" spans="1:21" ht="16.5" customHeight="1" x14ac:dyDescent="0.15">
      <c r="B4" s="5" t="s">
        <v>7</v>
      </c>
      <c r="C4" s="6"/>
      <c r="D4" s="132" t="str">
        <f t="array" ref="D4">INDEX(sheet03!$A$2:$BB$1191,MATCH(B$2&amp;"102"&amp;$F$1,sheet03!$M$2:$M$1191&amp;sheet03!$AF$2:$AF$1191&amp;sheet03!$O$2:$O$1191,0),28)</f>
        <v>西粟倉</v>
      </c>
      <c r="E4" s="17" t="s">
        <v>2</v>
      </c>
      <c r="F4" s="135" t="str">
        <f t="array" ref="F4">INDEX(sheet01!$A$2:$Z$61,MATCH(B$2&amp;$F$1,sheet01!$M$2:$M$61&amp;sheet01!$O$2:$O$61,0),20)</f>
        <v>緑/紺</v>
      </c>
      <c r="G4" s="49"/>
      <c r="H4" s="105"/>
      <c r="I4" s="5" t="s">
        <v>7</v>
      </c>
      <c r="J4" s="6"/>
      <c r="K4" s="132" t="str">
        <f t="array" ref="K4">INDEX(sheet03!$A$2:$BB$1191,MATCH(I$2&amp;"102"&amp;$F$1,sheet03!$M$2:$M$1191&amp;sheet03!$AF$2:$AF$1191&amp;sheet03!$O$2:$O$1191,0),28)</f>
        <v>かるが浜</v>
      </c>
      <c r="L4" s="31" t="s">
        <v>2</v>
      </c>
      <c r="M4" s="135" t="str">
        <f t="array" ref="M4">INDEX(sheet01!$A$2:$Z$61,MATCH(I$2&amp;$F$1,sheet01!$M$2:$M$61&amp;sheet01!$O$2:$O$61,0),20)</f>
        <v>紫/黒</v>
      </c>
      <c r="N4" s="49"/>
      <c r="O4" s="105"/>
      <c r="P4" s="26" t="s">
        <v>7</v>
      </c>
      <c r="Q4" s="27"/>
      <c r="R4" s="132" t="str">
        <f t="array" ref="R4">INDEX(sheet03!$A$2:$BB$1191,MATCH(P$2&amp;"102"&amp;$F$1,sheet03!$M$2:$M$1191&amp;sheet03!$AF$2:$AF$1191&amp;sheet03!$O$2:$O$1191,0),28)</f>
        <v>西川原</v>
      </c>
      <c r="S4" s="17" t="s">
        <v>2</v>
      </c>
      <c r="T4" s="135" t="str">
        <f t="array" ref="T4">INDEX(sheet01!$A$2:$Z$61,MATCH(P$2&amp;$F$1,sheet01!$M$2:$M$61&amp;sheet01!$O$2:$O$61,0),20)</f>
        <v>青/青</v>
      </c>
      <c r="U4" s="49"/>
    </row>
    <row r="5" spans="1:21" ht="16.5" customHeight="1" x14ac:dyDescent="0.15">
      <c r="B5" s="5" t="s">
        <v>8</v>
      </c>
      <c r="C5" s="6"/>
      <c r="D5" s="132" t="str">
        <f t="array" ref="D5">INDEX(sheet03!$A$2:$BB$1191,MATCH(B$2&amp;"103"&amp;$F$1,sheet03!$M$2:$M$1191&amp;sheet03!$AF$2:$AF$1191&amp;sheet03!$O$2:$O$1191,0),28)</f>
        <v>あわくら温泉</v>
      </c>
      <c r="E5" s="17" t="s">
        <v>3</v>
      </c>
      <c r="F5" s="135" t="str">
        <f t="array" ref="F5">INDEX(sheet01!$A$2:$Z$61,MATCH(B$2&amp;$F$1,sheet01!$M$2:$M$61&amp;sheet01!$O$2:$O$61,0),19)</f>
        <v>水/紺</v>
      </c>
      <c r="G5" s="49"/>
      <c r="H5" s="105"/>
      <c r="I5" s="5" t="s">
        <v>8</v>
      </c>
      <c r="J5" s="6"/>
      <c r="K5" s="132" t="e">
        <f t="array" ref="K5">INDEX(sheet03!$A$2:$BB$1191,MATCH(I$2&amp;"103"&amp;$F$1,sheet03!$M$2:$M$1191&amp;sheet03!$AF$2:$AF$1191&amp;sheet03!$O$2:$O$1191,0),28)</f>
        <v>#N/A</v>
      </c>
      <c r="L5" s="31" t="s">
        <v>3</v>
      </c>
      <c r="M5" s="135" t="str">
        <f t="array" ref="M5">INDEX(sheet01!$A$2:$Z$61,MATCH(I$2&amp;$F$1,sheet01!$M$2:$M$61&amp;sheet01!$O$2:$O$61,0),19)</f>
        <v>赤/黒</v>
      </c>
      <c r="N5" s="49"/>
      <c r="O5" s="105"/>
      <c r="P5" s="26" t="s">
        <v>8</v>
      </c>
      <c r="Q5" s="27"/>
      <c r="R5" s="132" t="str">
        <f t="array" ref="R5">INDEX(sheet03!$A$2:$BB$1191,MATCH(P$2&amp;"103"&amp;$F$1,sheet03!$M$2:$M$1191&amp;sheet03!$AF$2:$AF$1191&amp;sheet03!$O$2:$O$1191,0),28)</f>
        <v>岡山</v>
      </c>
      <c r="S5" s="17" t="s">
        <v>3</v>
      </c>
      <c r="T5" s="135" t="str">
        <f t="array" ref="T5">INDEX(sheet01!$A$2:$Z$61,MATCH(P$2&amp;$F$1,sheet01!$M$2:$M$61&amp;sheet01!$O$2:$O$61,0),19)</f>
        <v>緑/黒</v>
      </c>
      <c r="U5" s="49"/>
    </row>
    <row r="6" spans="1:21" ht="16.5" customHeight="1" x14ac:dyDescent="0.15">
      <c r="B6" s="7" t="s">
        <v>9</v>
      </c>
      <c r="C6" s="8"/>
      <c r="D6" s="133" t="str">
        <f t="array" ref="D6">INDEX(sheet03!$A$2:$BB$1191,MATCH(B$2&amp;"104"&amp;$F$1,sheet03!$M$2:$M$1191&amp;sheet03!$AF$2:$AF$1191&amp;sheet03!$O$2:$O$1191,0),28)</f>
        <v>山郷</v>
      </c>
      <c r="E6" s="18" t="s">
        <v>4</v>
      </c>
      <c r="F6" s="136" t="str">
        <f t="array" ref="F6">INDEX(sheet01!$A$2:$Z$61,MATCH(B$2&amp;$F$1,sheet01!$M$2:$M$61&amp;sheet01!$O$2:$O$61,0),21)</f>
        <v>橙/黒</v>
      </c>
      <c r="G6" s="50"/>
      <c r="H6" s="105"/>
      <c r="I6" s="7" t="s">
        <v>9</v>
      </c>
      <c r="J6" s="8"/>
      <c r="K6" s="133" t="e">
        <f t="array" ref="K6">INDEX(sheet03!$A$2:$BB$1191,MATCH(I$2&amp;"104"&amp;$F$1,sheet03!$M$2:$M$1191&amp;sheet03!$AF$2:$AF$1191&amp;sheet03!$O$2:$O$1191,0),28)</f>
        <v>#N/A</v>
      </c>
      <c r="L6" s="32" t="s">
        <v>4</v>
      </c>
      <c r="M6" s="136" t="str">
        <f t="array" ref="M6">INDEX(sheet01!$A$2:$Z$61,MATCH(I$2&amp;$F$1,sheet01!$M$2:$M$61&amp;sheet01!$O$2:$O$61,0),21)</f>
        <v>灰/黒</v>
      </c>
      <c r="N6" s="50"/>
      <c r="O6" s="105"/>
      <c r="P6" s="28" t="s">
        <v>9</v>
      </c>
      <c r="Q6" s="29"/>
      <c r="R6" s="133" t="e">
        <f t="array" ref="R6">INDEX(sheet03!$A$2:$BB$1191,MATCH(P$2&amp;"104"&amp;$F$1,sheet03!$M$2:$M$1191&amp;sheet03!$AF$2:$AF$1191&amp;sheet03!$O$2:$O$1191,0),28)</f>
        <v>#N/A</v>
      </c>
      <c r="S6" s="18" t="s">
        <v>4</v>
      </c>
      <c r="T6" s="136" t="str">
        <f t="array" ref="T6">INDEX(sheet01!$A$2:$Z$61,MATCH(P$2&amp;$F$1,sheet01!$M$2:$M$61&amp;sheet01!$O$2:$O$61,0),21)</f>
        <v>白/黒</v>
      </c>
      <c r="U6" s="50"/>
    </row>
    <row r="7" spans="1:21" ht="16.5" customHeight="1" x14ac:dyDescent="0.15">
      <c r="B7" s="22" t="s">
        <v>10</v>
      </c>
      <c r="C7" s="9" t="s">
        <v>5</v>
      </c>
      <c r="D7" s="10" t="s">
        <v>11</v>
      </c>
      <c r="E7" s="10" t="s">
        <v>12</v>
      </c>
      <c r="F7" s="10" t="s">
        <v>1437</v>
      </c>
      <c r="G7" s="10" t="s">
        <v>1438</v>
      </c>
      <c r="H7" s="104"/>
      <c r="I7" s="22" t="s">
        <v>10</v>
      </c>
      <c r="J7" s="9" t="s">
        <v>5</v>
      </c>
      <c r="K7" s="10" t="s">
        <v>11</v>
      </c>
      <c r="L7" s="10" t="s">
        <v>12</v>
      </c>
      <c r="M7" s="10" t="s">
        <v>1437</v>
      </c>
      <c r="N7" s="10" t="s">
        <v>1438</v>
      </c>
      <c r="O7" s="104"/>
      <c r="P7" s="22" t="s">
        <v>10</v>
      </c>
      <c r="Q7" s="9" t="s">
        <v>5</v>
      </c>
      <c r="R7" s="10" t="s">
        <v>11</v>
      </c>
      <c r="S7" s="10" t="s">
        <v>12</v>
      </c>
      <c r="T7" s="10" t="s">
        <v>1437</v>
      </c>
      <c r="U7" s="10" t="s">
        <v>1438</v>
      </c>
    </row>
    <row r="8" spans="1:21" ht="16.5" customHeight="1" x14ac:dyDescent="0.15">
      <c r="A8" s="109">
        <f ca="1">IF(ISERROR(SMALL(sheet03!CA:CA,ROW(V1))),"",INDIRECT("sheet03!ca"&amp;SMALL(sheet03!CA:CA,ROW(V1))))</f>
        <v>575</v>
      </c>
      <c r="B8" s="121">
        <f t="array" aca="1" ref="B8" ca="1">INDEX(sheet03!$A$2:$BB$1191,MATCH(B$2&amp;C8&amp;$F$1,sheet03!$M$2:$M$1191&amp;sheet03!$AF$2:$AF$1191&amp;sheet03!$O$2:$O$1191,0),31)</f>
        <v>0</v>
      </c>
      <c r="C8" s="53">
        <f ca="1">IF(A8="","",INDIRECT("sheet03!af"&amp;SMALL(sheet03!CA:CA,ROW(V1))))</f>
        <v>3</v>
      </c>
      <c r="D8" s="54" t="str">
        <f t="array" aca="1" ref="D8" ca="1">INDEX(sheet03!$A$2:$BB$1191,MATCH(B$2&amp;C8&amp;$F$1,sheet03!$M$2:$M$1191&amp;sheet03!$AF$2:$AF$1191&amp;sheet03!$O$2:$O$1191,0),28)</f>
        <v>苔縄</v>
      </c>
      <c r="E8" s="55">
        <f t="array" aca="1" ref="E8" ca="1">INDEX(sheet03!$A$2:$BC$1191,MATCH(B$2&amp;C8&amp;$F$1,sheet03!$M$2:$M$1191&amp;sheet03!$AF$2:$AF$1191&amp;sheet03!$O$2:$O$1191,0),55)</f>
        <v>2</v>
      </c>
      <c r="F8" s="56">
        <f t="array" aca="1" ref="F8" ca="1">INDEX(sheet03!$A$2:$BB$1191,MATCH(B$2&amp;C8&amp;$F$1,sheet03!$M$2:$M$1191&amp;sheet03!$AF$2:$AF$1191&amp;sheet03!$O$2:$O$1191,0),40)</f>
        <v>155</v>
      </c>
      <c r="G8" s="55" t="str">
        <f t="array" aca="1" ref="G8" ca="1">INDEX(sheet03!$A$2:$BD$1191,MATCH(B$2&amp;C8&amp;$F$1,sheet03!$M$2:$M$1191&amp;sheet03!$AF$2:$AF$1191&amp;sheet03!$O$2:$O$1191,0),56)</f>
        <v>右</v>
      </c>
      <c r="H8" s="106">
        <f ca="1">IF(ISERROR(SMALL(sheet03!CB:CB,ROW(V1))),"",INDIRECT("sheet03!cb"&amp;SMALL(sheet03!CB:CB,ROW(V1))))</f>
        <v>265</v>
      </c>
      <c r="I8" s="121">
        <f t="array" aca="1" ref="I8" ca="1">INDEX(sheet03!$A$2:$BB$1191,MATCH(I$2&amp;J8&amp;$F$1,sheet03!$M$2:$M$1191&amp;sheet03!$AF$2:$AF$1191&amp;sheet03!$O$2:$O$1191,0),31)</f>
        <v>0</v>
      </c>
      <c r="J8" s="53">
        <f ca="1">IF(H8="","",INDIRECT("sheet03!af"&amp;SMALL(sheet03!CB:CB,ROW(V1))))</f>
        <v>1</v>
      </c>
      <c r="K8" s="54" t="str">
        <f t="array" aca="1" ref="K8" ca="1">INDEX(sheet03!$A$2:$BB$1191,MATCH(I$2&amp;J8&amp;$F$1,sheet03!$M$2:$M$1191&amp;sheet03!$AF$2:$AF$1191&amp;sheet03!$O$2:$O$1191,0),28)</f>
        <v>仁方</v>
      </c>
      <c r="L8" s="55">
        <f t="array" aca="1" ref="L8" ca="1">INDEX(sheet03!$A$2:$BC$1191,MATCH(I$2&amp;J8&amp;$F$1,sheet03!$M$2:$M$1191&amp;sheet03!$AF$2:$AF$1191&amp;sheet03!$O$2:$O$1191,0),55)</f>
        <v>2</v>
      </c>
      <c r="M8" s="56">
        <f t="array" aca="1" ref="M8" ca="1">INDEX(sheet03!$A$2:$BB$1191,MATCH(I$2&amp;J8&amp;$F$1,sheet03!$M$2:$M$1191&amp;sheet03!$AF$2:$AF$1191&amp;sheet03!$O$2:$O$1191,0),40)</f>
        <v>164</v>
      </c>
      <c r="N8" s="55" t="str">
        <f t="array" aca="1" ref="N8" ca="1">INDEX(sheet03!$A$2:$BD$1191,MATCH(I$2&amp;J8&amp;$F$1,sheet03!$M$2:$M$1191&amp;sheet03!$AF$2:$AF$1191&amp;sheet03!$O$2:$O$1191,0),56)</f>
        <v>右</v>
      </c>
      <c r="O8" s="106">
        <f ca="1">IF(ISERROR(SMALL(sheet03!CC:CC,ROW(V1))),"",INDIRECT("sheet03!cc"&amp;SMALL(sheet03!CC:CC,ROW(V1))))</f>
        <v>301</v>
      </c>
      <c r="P8" s="121">
        <f t="array" aca="1" ref="P8" ca="1">INDEX(sheet03!$A$2:$BB$1191,MATCH(P$2&amp;Q8&amp;$F$1,sheet03!$M$2:$M$1191&amp;sheet03!$AF$2:$AF$1191&amp;sheet03!$O$2:$O$1191,0),31)</f>
        <v>0</v>
      </c>
      <c r="Q8" s="53">
        <f ca="1">IF(O8="","",INDIRECT("sheet03!af"&amp;SMALL(sheet03!CC:CC,ROW(V1))))</f>
        <v>1</v>
      </c>
      <c r="R8" s="54" t="str">
        <f t="array" aca="1" ref="R8" ca="1">INDEX(sheet03!$A$2:$BB$1191,MATCH(P$2&amp;Q8&amp;$F$1,sheet03!$M$2:$M$1191&amp;sheet03!$AF$2:$AF$1191&amp;sheet03!$O$2:$O$1191,0),28)</f>
        <v>姫路</v>
      </c>
      <c r="S8" s="55">
        <f t="array" aca="1" ref="S8" ca="1">INDEX(sheet03!$A$2:$BC$1191,MATCH(P$2&amp;Q8&amp;$F$1,sheet03!$M$2:$M$1191&amp;sheet03!$AF$2:$AF$1191&amp;sheet03!$O$2:$O$1191,0),55)</f>
        <v>2</v>
      </c>
      <c r="T8" s="56">
        <f t="array" aca="1" ref="T8" ca="1">INDEX(sheet03!$A$2:$BB$1191,MATCH(P$2&amp;Q8&amp;$F$1,sheet03!$M$2:$M$1191&amp;sheet03!$AF$2:$AF$1191&amp;sheet03!$O$2:$O$1191,0),40)</f>
        <v>180</v>
      </c>
      <c r="U8" s="55" t="str">
        <f t="array" aca="1" ref="U8" ca="1">INDEX(sheet03!$A$2:$BD$1191,MATCH(P$2&amp;Q8&amp;$F$1,sheet03!$M$2:$M$1191&amp;sheet03!$AF$2:$AF$1191&amp;sheet03!$O$2:$O$1191,0),56)</f>
        <v>右</v>
      </c>
    </row>
    <row r="9" spans="1:21" ht="16.5" customHeight="1" x14ac:dyDescent="0.15">
      <c r="A9" s="109">
        <f ca="1">IF(ISERROR(SMALL(sheet03!CA:CA,ROW(V2))),"",INDIRECT("sheet03!ca"&amp;SMALL(sheet03!CA:CA,ROW(V2))))</f>
        <v>576</v>
      </c>
      <c r="B9" s="57">
        <f t="array" aca="1" ref="B9" ca="1">INDEX(sheet03!$A$2:$BB$1191,MATCH(B$2&amp;C9&amp;$F$1,sheet03!$M$2:$M$1191&amp;sheet03!$AF$2:$AF$1191&amp;sheet03!$O$2:$O$1191,0),31)</f>
        <v>0</v>
      </c>
      <c r="C9" s="58">
        <f ca="1">IF(A9="","",INDIRECT("sheet03!af"&amp;SMALL(sheet03!CA:CA,ROW(V2))))</f>
        <v>4</v>
      </c>
      <c r="D9" s="59" t="str">
        <f t="array" aca="1" ref="D9" ca="1">INDEX(sheet03!$A$2:$BB$1191,MATCH(B$2&amp;C9&amp;$F$1,sheet03!$M$2:$M$1191&amp;sheet03!$AF$2:$AF$1191&amp;sheet03!$O$2:$O$1191,0),28)</f>
        <v>河野原円心</v>
      </c>
      <c r="E9" s="60">
        <f t="array" aca="1" ref="E9" ca="1">INDEX(sheet03!$A$2:$BC$1191,MATCH(B$2&amp;C9&amp;$F$1,sheet03!$M$2:$M$1191&amp;sheet03!$AF$2:$AF$1191&amp;sheet03!$O$2:$O$1191,0),55)</f>
        <v>2</v>
      </c>
      <c r="F9" s="60">
        <f t="array" aca="1" ref="F9" ca="1">INDEX(sheet03!$A$2:$BB$1191,MATCH(B$2&amp;C9&amp;$F$1,sheet03!$M$2:$M$1191&amp;sheet03!$AF$2:$AF$1191&amp;sheet03!$O$2:$O$1191,0),40)</f>
        <v>165.8</v>
      </c>
      <c r="G9" s="60" t="str">
        <f t="array" aca="1" ref="G9" ca="1">INDEX(sheet03!$A$2:$BD$1191,MATCH(B$2&amp;C9&amp;$F$1,sheet03!$M$2:$M$1191&amp;sheet03!$AF$2:$AF$1191&amp;sheet03!$O$2:$O$1191,0),56)</f>
        <v>右</v>
      </c>
      <c r="H9" s="106">
        <f ca="1">IF(ISERROR(SMALL(sheet03!CB:CB,ROW(V2))),"",INDIRECT("sheet03!cb"&amp;SMALL(sheet03!CB:CB,ROW(V2))))</f>
        <v>266</v>
      </c>
      <c r="I9" s="57" t="str">
        <f t="array" aca="1" ref="I9" ca="1">INDEX(sheet03!$A$2:$BB$1191,MATCH(I$2&amp;J9&amp;$F$1,sheet03!$M$2:$M$1191&amp;sheet03!$AF$2:$AF$1191&amp;sheet03!$O$2:$O$1191,0),31)</f>
        <v>ｃ</v>
      </c>
      <c r="J9" s="58">
        <f ca="1">IF(H9="","",INDIRECT("sheet03!af"&amp;SMALL(sheet03!CB:CB,ROW(V2))))</f>
        <v>2</v>
      </c>
      <c r="K9" s="59" t="str">
        <f t="array" aca="1" ref="K9" ca="1">INDEX(sheet03!$A$2:$BB$1191,MATCH(I$2&amp;J9&amp;$F$1,sheet03!$M$2:$M$1191&amp;sheet03!$AF$2:$AF$1191&amp;sheet03!$O$2:$O$1191,0),28)</f>
        <v>広</v>
      </c>
      <c r="L9" s="60">
        <f t="array" aca="1" ref="L9" ca="1">INDEX(sheet03!$A$2:$BC$1191,MATCH(I$2&amp;J9&amp;$F$1,sheet03!$M$2:$M$1191&amp;sheet03!$AF$2:$AF$1191&amp;sheet03!$O$2:$O$1191,0),55)</f>
        <v>1</v>
      </c>
      <c r="M9" s="60">
        <f t="array" aca="1" ref="M9" ca="1">INDEX(sheet03!$A$2:$BB$1191,MATCH(I$2&amp;J9&amp;$F$1,sheet03!$M$2:$M$1191&amp;sheet03!$AF$2:$AF$1191&amp;sheet03!$O$2:$O$1191,0),40)</f>
        <v>162.80000000000001</v>
      </c>
      <c r="N9" s="60" t="str">
        <f t="array" aca="1" ref="N9" ca="1">INDEX(sheet03!$A$2:$BD$1191,MATCH(I$2&amp;J9&amp;$F$1,sheet03!$M$2:$M$1191&amp;sheet03!$AF$2:$AF$1191&amp;sheet03!$O$2:$O$1191,0),56)</f>
        <v>右</v>
      </c>
      <c r="O9" s="106">
        <f ca="1">IF(ISERROR(SMALL(sheet03!CC:CC,ROW(V2))),"",INDIRECT("sheet03!cc"&amp;SMALL(sheet03!CC:CC,ROW(V2))))</f>
        <v>302</v>
      </c>
      <c r="P9" s="57">
        <f t="array" aca="1" ref="P9" ca="1">INDEX(sheet03!$A$2:$BB$1191,MATCH(P$2&amp;Q9&amp;$F$1,sheet03!$M$2:$M$1191&amp;sheet03!$AF$2:$AF$1191&amp;sheet03!$O$2:$O$1191,0),31)</f>
        <v>0</v>
      </c>
      <c r="Q9" s="58">
        <f ca="1">IF(O9="","",INDIRECT("sheet03!af"&amp;SMALL(sheet03!CC:CC,ROW(V2))))</f>
        <v>2</v>
      </c>
      <c r="R9" s="59" t="str">
        <f t="array" aca="1" ref="R9" ca="1">INDEX(sheet03!$A$2:$BB$1191,MATCH(P$2&amp;Q9&amp;$F$1,sheet03!$M$2:$M$1191&amp;sheet03!$AF$2:$AF$1191&amp;sheet03!$O$2:$O$1191,0),28)</f>
        <v>英賀保</v>
      </c>
      <c r="S9" s="60">
        <f t="array" aca="1" ref="S9" ca="1">INDEX(sheet03!$A$2:$BC$1191,MATCH(P$2&amp;Q9&amp;$F$1,sheet03!$M$2:$M$1191&amp;sheet03!$AF$2:$AF$1191&amp;sheet03!$O$2:$O$1191,0),55)</f>
        <v>2</v>
      </c>
      <c r="T9" s="60">
        <f t="array" aca="1" ref="T9" ca="1">INDEX(sheet03!$A$2:$BB$1191,MATCH(P$2&amp;Q9&amp;$F$1,sheet03!$M$2:$M$1191&amp;sheet03!$AF$2:$AF$1191&amp;sheet03!$O$2:$O$1191,0),40)</f>
        <v>167</v>
      </c>
      <c r="U9" s="60" t="str">
        <f t="array" aca="1" ref="U9" ca="1">INDEX(sheet03!$A$2:$BD$1191,MATCH(P$2&amp;Q9&amp;$F$1,sheet03!$M$2:$M$1191&amp;sheet03!$AF$2:$AF$1191&amp;sheet03!$O$2:$O$1191,0),56)</f>
        <v>右</v>
      </c>
    </row>
    <row r="10" spans="1:21" ht="16.5" customHeight="1" x14ac:dyDescent="0.15">
      <c r="A10" s="109">
        <f ca="1">IF(ISERROR(SMALL(sheet03!CA:CA,ROW(V3))),"",INDIRECT("sheet03!ca"&amp;SMALL(sheet03!CA:CA,ROW(V3))))</f>
        <v>577</v>
      </c>
      <c r="B10" s="57">
        <f t="array" aca="1" ref="B10" ca="1">INDEX(sheet03!$A$2:$BB$1191,MATCH(B$2&amp;C10&amp;$F$1,sheet03!$M$2:$M$1191&amp;sheet03!$AF$2:$AF$1191&amp;sheet03!$O$2:$O$1191,0),31)</f>
        <v>0</v>
      </c>
      <c r="C10" s="58">
        <f ca="1">IF(A10="","",INDIRECT("sheet03!af"&amp;SMALL(sheet03!CA:CA,ROW(V3))))</f>
        <v>5</v>
      </c>
      <c r="D10" s="59" t="str">
        <f t="array" aca="1" ref="D10" ca="1">INDEX(sheet03!$A$2:$BB$1191,MATCH(B$2&amp;C10&amp;$F$1,sheet03!$M$2:$M$1191&amp;sheet03!$AF$2:$AF$1191&amp;sheet03!$O$2:$O$1191,0),28)</f>
        <v>久崎</v>
      </c>
      <c r="E10" s="60">
        <f t="array" aca="1" ref="E10" ca="1">INDEX(sheet03!$A$2:$BC$1191,MATCH(B$2&amp;C10&amp;$F$1,sheet03!$M$2:$M$1191&amp;sheet03!$AF$2:$AF$1191&amp;sheet03!$O$2:$O$1191,0),55)</f>
        <v>1</v>
      </c>
      <c r="F10" s="60">
        <f t="array" aca="1" ref="F10" ca="1">INDEX(sheet03!$A$2:$BB$1191,MATCH(B$2&amp;C10&amp;$F$1,sheet03!$M$2:$M$1191&amp;sheet03!$AF$2:$AF$1191&amp;sheet03!$O$2:$O$1191,0),40)</f>
        <v>157</v>
      </c>
      <c r="G10" s="60" t="str">
        <f t="array" aca="1" ref="G10" ca="1">INDEX(sheet03!$A$2:$BD$1191,MATCH(B$2&amp;C10&amp;$F$1,sheet03!$M$2:$M$1191&amp;sheet03!$AF$2:$AF$1191&amp;sheet03!$O$2:$O$1191,0),56)</f>
        <v>右</v>
      </c>
      <c r="H10" s="106">
        <f ca="1">IF(ISERROR(SMALL(sheet03!CB:CB,ROW(V3))),"",INDIRECT("sheet03!cb"&amp;SMALL(sheet03!CB:CB,ROW(V3))))</f>
        <v>267</v>
      </c>
      <c r="I10" s="57">
        <f t="array" aca="1" ref="I10" ca="1">INDEX(sheet03!$A$2:$BB$1191,MATCH(I$2&amp;J10&amp;$F$1,sheet03!$M$2:$M$1191&amp;sheet03!$AF$2:$AF$1191&amp;sheet03!$O$2:$O$1191,0),31)</f>
        <v>0</v>
      </c>
      <c r="J10" s="58">
        <f ca="1">IF(H10="","",INDIRECT("sheet03!af"&amp;SMALL(sheet03!CB:CB,ROW(V3))))</f>
        <v>3</v>
      </c>
      <c r="K10" s="59" t="str">
        <f t="array" aca="1" ref="K10" ca="1">INDEX(sheet03!$A$2:$BB$1191,MATCH(I$2&amp;J10&amp;$F$1,sheet03!$M$2:$M$1191&amp;sheet03!$AF$2:$AF$1191&amp;sheet03!$O$2:$O$1191,0),28)</f>
        <v>新広</v>
      </c>
      <c r="L10" s="60">
        <f t="array" aca="1" ref="L10" ca="1">INDEX(sheet03!$A$2:$BC$1191,MATCH(I$2&amp;J10&amp;$F$1,sheet03!$M$2:$M$1191&amp;sheet03!$AF$2:$AF$1191&amp;sheet03!$O$2:$O$1191,0),55)</f>
        <v>1</v>
      </c>
      <c r="M10" s="60">
        <f t="array" aca="1" ref="M10" ca="1">INDEX(sheet03!$A$2:$BB$1191,MATCH(I$2&amp;J10&amp;$F$1,sheet03!$M$2:$M$1191&amp;sheet03!$AF$2:$AF$1191&amp;sheet03!$O$2:$O$1191,0),40)</f>
        <v>170.2</v>
      </c>
      <c r="N10" s="60" t="str">
        <f t="array" aca="1" ref="N10" ca="1">INDEX(sheet03!$A$2:$BD$1191,MATCH(I$2&amp;J10&amp;$F$1,sheet03!$M$2:$M$1191&amp;sheet03!$AF$2:$AF$1191&amp;sheet03!$O$2:$O$1191,0),56)</f>
        <v>右</v>
      </c>
      <c r="O10" s="106">
        <f ca="1">IF(ISERROR(SMALL(sheet03!CC:CC,ROW(V3))),"",INDIRECT("sheet03!cc"&amp;SMALL(sheet03!CC:CC,ROW(V3))))</f>
        <v>303</v>
      </c>
      <c r="P10" s="57">
        <f t="array" aca="1" ref="P10" ca="1">INDEX(sheet03!$A$2:$BB$1191,MATCH(P$2&amp;Q10&amp;$F$1,sheet03!$M$2:$M$1191&amp;sheet03!$AF$2:$AF$1191&amp;sheet03!$O$2:$O$1191,0),31)</f>
        <v>0</v>
      </c>
      <c r="Q10" s="58">
        <f ca="1">IF(O10="","",INDIRECT("sheet03!af"&amp;SMALL(sheet03!CC:CC,ROW(V3))))</f>
        <v>3</v>
      </c>
      <c r="R10" s="59" t="str">
        <f t="array" aca="1" ref="R10" ca="1">INDEX(sheet03!$A$2:$BB$1191,MATCH(P$2&amp;Q10&amp;$F$1,sheet03!$M$2:$M$1191&amp;sheet03!$AF$2:$AF$1191&amp;sheet03!$O$2:$O$1191,0),28)</f>
        <v>はりま勝原</v>
      </c>
      <c r="S10" s="60">
        <f t="array" aca="1" ref="S10" ca="1">INDEX(sheet03!$A$2:$BC$1191,MATCH(P$2&amp;Q10&amp;$F$1,sheet03!$M$2:$M$1191&amp;sheet03!$AF$2:$AF$1191&amp;sheet03!$O$2:$O$1191,0),55)</f>
        <v>2</v>
      </c>
      <c r="T10" s="60">
        <f t="array" aca="1" ref="T10" ca="1">INDEX(sheet03!$A$2:$BB$1191,MATCH(P$2&amp;Q10&amp;$F$1,sheet03!$M$2:$M$1191&amp;sheet03!$AF$2:$AF$1191&amp;sheet03!$O$2:$O$1191,0),40)</f>
        <v>168.5</v>
      </c>
      <c r="U10" s="60" t="str">
        <f t="array" aca="1" ref="U10" ca="1">INDEX(sheet03!$A$2:$BD$1191,MATCH(P$2&amp;Q10&amp;$F$1,sheet03!$M$2:$M$1191&amp;sheet03!$AF$2:$AF$1191&amp;sheet03!$O$2:$O$1191,0),56)</f>
        <v>右</v>
      </c>
    </row>
    <row r="11" spans="1:21" ht="16.5" customHeight="1" x14ac:dyDescent="0.15">
      <c r="A11" s="109">
        <f ca="1">IF(ISERROR(SMALL(sheet03!CA:CA,ROW(V4))),"",INDIRECT("sheet03!ca"&amp;SMALL(sheet03!CA:CA,ROW(V4))))</f>
        <v>578</v>
      </c>
      <c r="B11" s="57" t="str">
        <f t="array" aca="1" ref="B11" ca="1">INDEX(sheet03!$A$2:$BB$1191,MATCH(B$2&amp;C11&amp;$F$1,sheet03!$M$2:$M$1191&amp;sheet03!$AF$2:$AF$1191&amp;sheet03!$O$2:$O$1191,0),31)</f>
        <v>ｃ</v>
      </c>
      <c r="C11" s="58">
        <f ca="1">IF(A11="","",INDIRECT("sheet03!af"&amp;SMALL(sheet03!CA:CA,ROW(V4))))</f>
        <v>6</v>
      </c>
      <c r="D11" s="59" t="str">
        <f t="array" aca="1" ref="D11" ca="1">INDEX(sheet03!$A$2:$BB$1191,MATCH(B$2&amp;C11&amp;$F$1,sheet03!$M$2:$M$1191&amp;sheet03!$AF$2:$AF$1191&amp;sheet03!$O$2:$O$1191,0),28)</f>
        <v>佐用</v>
      </c>
      <c r="E11" s="60">
        <f t="array" aca="1" ref="E11" ca="1">INDEX(sheet03!$A$2:$BC$1191,MATCH(B$2&amp;C11&amp;$F$1,sheet03!$M$2:$M$1191&amp;sheet03!$AF$2:$AF$1191&amp;sheet03!$O$2:$O$1191,0),55)</f>
        <v>1</v>
      </c>
      <c r="F11" s="60">
        <f t="array" aca="1" ref="F11" ca="1">INDEX(sheet03!$A$2:$BB$1191,MATCH(B$2&amp;C11&amp;$F$1,sheet03!$M$2:$M$1191&amp;sheet03!$AF$2:$AF$1191&amp;sheet03!$O$2:$O$1191,0),40)</f>
        <v>164</v>
      </c>
      <c r="G11" s="60" t="str">
        <f t="array" aca="1" ref="G11" ca="1">INDEX(sheet03!$A$2:$BD$1191,MATCH(B$2&amp;C11&amp;$F$1,sheet03!$M$2:$M$1191&amp;sheet03!$AF$2:$AF$1191&amp;sheet03!$O$2:$O$1191,0),56)</f>
        <v>右</v>
      </c>
      <c r="H11" s="106">
        <f ca="1">IF(ISERROR(SMALL(sheet03!CB:CB,ROW(V4))),"",INDIRECT("sheet03!cb"&amp;SMALL(sheet03!CB:CB,ROW(V4))))</f>
        <v>268</v>
      </c>
      <c r="I11" s="57">
        <f t="array" aca="1" ref="I11" ca="1">INDEX(sheet03!$A$2:$BB$1191,MATCH(I$2&amp;J11&amp;$F$1,sheet03!$M$2:$M$1191&amp;sheet03!$AF$2:$AF$1191&amp;sheet03!$O$2:$O$1191,0),31)</f>
        <v>0</v>
      </c>
      <c r="J11" s="58">
        <f ca="1">IF(H11="","",INDIRECT("sheet03!af"&amp;SMALL(sheet03!CB:CB,ROW(V4))))</f>
        <v>4</v>
      </c>
      <c r="K11" s="59" t="str">
        <f t="array" aca="1" ref="K11" ca="1">INDEX(sheet03!$A$2:$BB$1191,MATCH(I$2&amp;J11&amp;$F$1,sheet03!$M$2:$M$1191&amp;sheet03!$AF$2:$AF$1191&amp;sheet03!$O$2:$O$1191,0),28)</f>
        <v>安芸阿賀</v>
      </c>
      <c r="L11" s="60">
        <f t="array" aca="1" ref="L11" ca="1">INDEX(sheet03!$A$2:$BC$1191,MATCH(I$2&amp;J11&amp;$F$1,sheet03!$M$2:$M$1191&amp;sheet03!$AF$2:$AF$1191&amp;sheet03!$O$2:$O$1191,0),55)</f>
        <v>1</v>
      </c>
      <c r="M11" s="60">
        <f t="array" aca="1" ref="M11" ca="1">INDEX(sheet03!$A$2:$BB$1191,MATCH(I$2&amp;J11&amp;$F$1,sheet03!$M$2:$M$1191&amp;sheet03!$AF$2:$AF$1191&amp;sheet03!$O$2:$O$1191,0),40)</f>
        <v>172</v>
      </c>
      <c r="N11" s="60" t="str">
        <f t="array" aca="1" ref="N11" ca="1">INDEX(sheet03!$A$2:$BD$1191,MATCH(I$2&amp;J11&amp;$F$1,sheet03!$M$2:$M$1191&amp;sheet03!$AF$2:$AF$1191&amp;sheet03!$O$2:$O$1191,0),56)</f>
        <v>右</v>
      </c>
      <c r="O11" s="106">
        <f ca="1">IF(ISERROR(SMALL(sheet03!CC:CC,ROW(V4))),"",INDIRECT("sheet03!cc"&amp;SMALL(sheet03!CC:CC,ROW(V4))))</f>
        <v>304</v>
      </c>
      <c r="P11" s="57">
        <f t="array" aca="1" ref="P11" ca="1">INDEX(sheet03!$A$2:$BB$1191,MATCH(P$2&amp;Q11&amp;$F$1,sheet03!$M$2:$M$1191&amp;sheet03!$AF$2:$AF$1191&amp;sheet03!$O$2:$O$1191,0),31)</f>
        <v>0</v>
      </c>
      <c r="Q11" s="58">
        <f ca="1">IF(O11="","",INDIRECT("sheet03!af"&amp;SMALL(sheet03!CC:CC,ROW(V4))))</f>
        <v>4</v>
      </c>
      <c r="R11" s="59" t="str">
        <f t="array" aca="1" ref="R11" ca="1">INDEX(sheet03!$A$2:$BB$1191,MATCH(P$2&amp;Q11&amp;$F$1,sheet03!$M$2:$M$1191&amp;sheet03!$AF$2:$AF$1191&amp;sheet03!$O$2:$O$1191,0),28)</f>
        <v>網干</v>
      </c>
      <c r="S11" s="60">
        <f t="array" aca="1" ref="S11" ca="1">INDEX(sheet03!$A$2:$BC$1191,MATCH(P$2&amp;Q11&amp;$F$1,sheet03!$M$2:$M$1191&amp;sheet03!$AF$2:$AF$1191&amp;sheet03!$O$2:$O$1191,0),55)</f>
        <v>2</v>
      </c>
      <c r="T11" s="60">
        <f t="array" aca="1" ref="T11" ca="1">INDEX(sheet03!$A$2:$BB$1191,MATCH(P$2&amp;Q11&amp;$F$1,sheet03!$M$2:$M$1191&amp;sheet03!$AF$2:$AF$1191&amp;sheet03!$O$2:$O$1191,0),40)</f>
        <v>168</v>
      </c>
      <c r="U11" s="60" t="str">
        <f t="array" aca="1" ref="U11" ca="1">INDEX(sheet03!$A$2:$BD$1191,MATCH(P$2&amp;Q11&amp;$F$1,sheet03!$M$2:$M$1191&amp;sheet03!$AF$2:$AF$1191&amp;sheet03!$O$2:$O$1191,0),56)</f>
        <v>右</v>
      </c>
    </row>
    <row r="12" spans="1:21" ht="16.5" customHeight="1" x14ac:dyDescent="0.15">
      <c r="A12" s="109">
        <f ca="1">IF(ISERROR(SMALL(sheet03!CA:CA,ROW(V5))),"",INDIRECT("sheet03!ca"&amp;SMALL(sheet03!CA:CA,ROW(V5))))</f>
        <v>579</v>
      </c>
      <c r="B12" s="57">
        <f t="array" aca="1" ref="B12" ca="1">INDEX(sheet03!$A$2:$BB$1191,MATCH(B$2&amp;C12&amp;$F$1,sheet03!$M$2:$M$1191&amp;sheet03!$AF$2:$AF$1191&amp;sheet03!$O$2:$O$1191,0),31)</f>
        <v>0</v>
      </c>
      <c r="C12" s="58">
        <f ca="1">IF(A12="","",INDIRECT("sheet03!af"&amp;SMALL(sheet03!CA:CA,ROW(V5))))</f>
        <v>7</v>
      </c>
      <c r="D12" s="59" t="str">
        <f t="array" aca="1" ref="D12" ca="1">INDEX(sheet03!$A$2:$BB$1191,MATCH(B$2&amp;C12&amp;$F$1,sheet03!$M$2:$M$1191&amp;sheet03!$AF$2:$AF$1191&amp;sheet03!$O$2:$O$1191,0),28)</f>
        <v>平福</v>
      </c>
      <c r="E12" s="60">
        <f t="array" aca="1" ref="E12" ca="1">INDEX(sheet03!$A$2:$BC$1191,MATCH(B$2&amp;C12&amp;$F$1,sheet03!$M$2:$M$1191&amp;sheet03!$AF$2:$AF$1191&amp;sheet03!$O$2:$O$1191,0),55)</f>
        <v>1</v>
      </c>
      <c r="F12" s="60">
        <f t="array" aca="1" ref="F12" ca="1">INDEX(sheet03!$A$2:$BB$1191,MATCH(B$2&amp;C12&amp;$F$1,sheet03!$M$2:$M$1191&amp;sheet03!$AF$2:$AF$1191&amp;sheet03!$O$2:$O$1191,0),40)</f>
        <v>163</v>
      </c>
      <c r="G12" s="60" t="str">
        <f t="array" aca="1" ref="G12" ca="1">INDEX(sheet03!$A$2:$BD$1191,MATCH(B$2&amp;C12&amp;$F$1,sheet03!$M$2:$M$1191&amp;sheet03!$AF$2:$AF$1191&amp;sheet03!$O$2:$O$1191,0),56)</f>
        <v>右</v>
      </c>
      <c r="H12" s="106">
        <f ca="1">IF(ISERROR(SMALL(sheet03!CB:CB,ROW(V5))),"",INDIRECT("sheet03!cb"&amp;SMALL(sheet03!CB:CB,ROW(V5))))</f>
        <v>269</v>
      </c>
      <c r="I12" s="57">
        <f t="array" aca="1" ref="I12" ca="1">INDEX(sheet03!$A$2:$BB$1191,MATCH(I$2&amp;J12&amp;$F$1,sheet03!$M$2:$M$1191&amp;sheet03!$AF$2:$AF$1191&amp;sheet03!$O$2:$O$1191,0),31)</f>
        <v>0</v>
      </c>
      <c r="J12" s="58">
        <f ca="1">IF(H12="","",INDIRECT("sheet03!af"&amp;SMALL(sheet03!CB:CB,ROW(V5))))</f>
        <v>5</v>
      </c>
      <c r="K12" s="59" t="str">
        <f t="array" aca="1" ref="K12" ca="1">INDEX(sheet03!$A$2:$BB$1191,MATCH(I$2&amp;J12&amp;$F$1,sheet03!$M$2:$M$1191&amp;sheet03!$AF$2:$AF$1191&amp;sheet03!$O$2:$O$1191,0),28)</f>
        <v>天応</v>
      </c>
      <c r="L12" s="60">
        <f t="array" aca="1" ref="L12" ca="1">INDEX(sheet03!$A$2:$BC$1191,MATCH(I$2&amp;J12&amp;$F$1,sheet03!$M$2:$M$1191&amp;sheet03!$AF$2:$AF$1191&amp;sheet03!$O$2:$O$1191,0),55)</f>
        <v>2</v>
      </c>
      <c r="M12" s="60">
        <f t="array" aca="1" ref="M12" ca="1">INDEX(sheet03!$A$2:$BB$1191,MATCH(I$2&amp;J12&amp;$F$1,sheet03!$M$2:$M$1191&amp;sheet03!$AF$2:$AF$1191&amp;sheet03!$O$2:$O$1191,0),40)</f>
        <v>164</v>
      </c>
      <c r="N12" s="60" t="str">
        <f t="array" aca="1" ref="N12" ca="1">INDEX(sheet03!$A$2:$BD$1191,MATCH(I$2&amp;J12&amp;$F$1,sheet03!$M$2:$M$1191&amp;sheet03!$AF$2:$AF$1191&amp;sheet03!$O$2:$O$1191,0),56)</f>
        <v>右</v>
      </c>
      <c r="O12" s="106">
        <f ca="1">IF(ISERROR(SMALL(sheet03!CC:CC,ROW(V5))),"",INDIRECT("sheet03!cc"&amp;SMALL(sheet03!CC:CC,ROW(V5))))</f>
        <v>305</v>
      </c>
      <c r="P12" s="57">
        <f t="array" aca="1" ref="P12" ca="1">INDEX(sheet03!$A$2:$BB$1191,MATCH(P$2&amp;Q12&amp;$F$1,sheet03!$M$2:$M$1191&amp;sheet03!$AF$2:$AF$1191&amp;sheet03!$O$2:$O$1191,0),31)</f>
        <v>0</v>
      </c>
      <c r="Q12" s="58">
        <f ca="1">IF(O12="","",INDIRECT("sheet03!af"&amp;SMALL(sheet03!CC:CC,ROW(V5))))</f>
        <v>5</v>
      </c>
      <c r="R12" s="59" t="str">
        <f t="array" aca="1" ref="R12" ca="1">INDEX(sheet03!$A$2:$BB$1191,MATCH(P$2&amp;Q12&amp;$F$1,sheet03!$M$2:$M$1191&amp;sheet03!$AF$2:$AF$1191&amp;sheet03!$O$2:$O$1191,0),28)</f>
        <v>竜野</v>
      </c>
      <c r="S12" s="60">
        <f t="array" aca="1" ref="S12" ca="1">INDEX(sheet03!$A$2:$BC$1191,MATCH(P$2&amp;Q12&amp;$F$1,sheet03!$M$2:$M$1191&amp;sheet03!$AF$2:$AF$1191&amp;sheet03!$O$2:$O$1191,0),55)</f>
        <v>1</v>
      </c>
      <c r="T12" s="60">
        <f t="array" aca="1" ref="T12" ca="1">INDEX(sheet03!$A$2:$BB$1191,MATCH(P$2&amp;Q12&amp;$F$1,sheet03!$M$2:$M$1191&amp;sheet03!$AF$2:$AF$1191&amp;sheet03!$O$2:$O$1191,0),40)</f>
        <v>175</v>
      </c>
      <c r="U12" s="60" t="str">
        <f t="array" aca="1" ref="U12" ca="1">INDEX(sheet03!$A$2:$BD$1191,MATCH(P$2&amp;Q12&amp;$F$1,sheet03!$M$2:$M$1191&amp;sheet03!$AF$2:$AF$1191&amp;sheet03!$O$2:$O$1191,0),56)</f>
        <v>右</v>
      </c>
    </row>
    <row r="13" spans="1:21" ht="16.5" customHeight="1" x14ac:dyDescent="0.15">
      <c r="A13" s="109">
        <f ca="1">IF(ISERROR(SMALL(sheet03!CA:CA,ROW(V6))),"",INDIRECT("sheet03!ca"&amp;SMALL(sheet03!CA:CA,ROW(V6))))</f>
        <v>580</v>
      </c>
      <c r="B13" s="57">
        <f t="array" aca="1" ref="B13" ca="1">INDEX(sheet03!$A$2:$BB$1191,MATCH(B$2&amp;C13&amp;$F$1,sheet03!$M$2:$M$1191&amp;sheet03!$AF$2:$AF$1191&amp;sheet03!$O$2:$O$1191,0),31)</f>
        <v>0</v>
      </c>
      <c r="C13" s="58">
        <f ca="1">IF(A13="","",INDIRECT("sheet03!af"&amp;SMALL(sheet03!CA:CA,ROW(V6))))</f>
        <v>10</v>
      </c>
      <c r="D13" s="59" t="str">
        <f t="array" aca="1" ref="D13" ca="1">INDEX(sheet03!$A$2:$BB$1191,MATCH(B$2&amp;C13&amp;$F$1,sheet03!$M$2:$M$1191&amp;sheet03!$AF$2:$AF$1191&amp;sheet03!$O$2:$O$1191,0),28)</f>
        <v>石井</v>
      </c>
      <c r="E13" s="60">
        <f t="array" aca="1" ref="E13" ca="1">INDEX(sheet03!$A$2:$BC$1191,MATCH(B$2&amp;C13&amp;$F$1,sheet03!$M$2:$M$1191&amp;sheet03!$AF$2:$AF$1191&amp;sheet03!$O$2:$O$1191,0),55)</f>
        <v>2</v>
      </c>
      <c r="F13" s="60">
        <f t="array" aca="1" ref="F13" ca="1">INDEX(sheet03!$A$2:$BB$1191,MATCH(B$2&amp;C13&amp;$F$1,sheet03!$M$2:$M$1191&amp;sheet03!$AF$2:$AF$1191&amp;sheet03!$O$2:$O$1191,0),40)</f>
        <v>150</v>
      </c>
      <c r="G13" s="60" t="str">
        <f t="array" aca="1" ref="G13" ca="1">INDEX(sheet03!$A$2:$BD$1191,MATCH(B$2&amp;C13&amp;$F$1,sheet03!$M$2:$M$1191&amp;sheet03!$AF$2:$AF$1191&amp;sheet03!$O$2:$O$1191,0),56)</f>
        <v>右</v>
      </c>
      <c r="H13" s="106">
        <f ca="1">IF(ISERROR(SMALL(sheet03!CB:CB,ROW(V6))),"",INDIRECT("sheet03!cb"&amp;SMALL(sheet03!CB:CB,ROW(V6))))</f>
        <v>270</v>
      </c>
      <c r="I13" s="57">
        <f t="array" aca="1" ref="I13" ca="1">INDEX(sheet03!$A$2:$BB$1191,MATCH(I$2&amp;J13&amp;$F$1,sheet03!$M$2:$M$1191&amp;sheet03!$AF$2:$AF$1191&amp;sheet03!$O$2:$O$1191,0),31)</f>
        <v>0</v>
      </c>
      <c r="J13" s="58">
        <f ca="1">IF(H13="","",INDIRECT("sheet03!af"&amp;SMALL(sheet03!CB:CB,ROW(V6))))</f>
        <v>6</v>
      </c>
      <c r="K13" s="59" t="str">
        <f t="array" aca="1" ref="K13" ca="1">INDEX(sheet03!$A$2:$BB$1191,MATCH(I$2&amp;J13&amp;$F$1,sheet03!$M$2:$M$1191&amp;sheet03!$AF$2:$AF$1191&amp;sheet03!$O$2:$O$1191,0),28)</f>
        <v>呉ボートピア</v>
      </c>
      <c r="L13" s="60">
        <f t="array" aca="1" ref="L13" ca="1">INDEX(sheet03!$A$2:$BC$1191,MATCH(I$2&amp;J13&amp;$F$1,sheet03!$M$2:$M$1191&amp;sheet03!$AF$2:$AF$1191&amp;sheet03!$O$2:$O$1191,0),55)</f>
        <v>2</v>
      </c>
      <c r="M13" s="60">
        <f t="array" aca="1" ref="M13" ca="1">INDEX(sheet03!$A$2:$BB$1191,MATCH(I$2&amp;J13&amp;$F$1,sheet03!$M$2:$M$1191&amp;sheet03!$AF$2:$AF$1191&amp;sheet03!$O$2:$O$1191,0),40)</f>
        <v>162.80000000000001</v>
      </c>
      <c r="N13" s="60" t="str">
        <f t="array" aca="1" ref="N13" ca="1">INDEX(sheet03!$A$2:$BD$1191,MATCH(I$2&amp;J13&amp;$F$1,sheet03!$M$2:$M$1191&amp;sheet03!$AF$2:$AF$1191&amp;sheet03!$O$2:$O$1191,0),56)</f>
        <v>右</v>
      </c>
      <c r="O13" s="106">
        <f ca="1">IF(ISERROR(SMALL(sheet03!CC:CC,ROW(V6))),"",INDIRECT("sheet03!cc"&amp;SMALL(sheet03!CC:CC,ROW(V6))))</f>
        <v>306</v>
      </c>
      <c r="P13" s="57">
        <f t="array" aca="1" ref="P13" ca="1">INDEX(sheet03!$A$2:$BB$1191,MATCH(P$2&amp;Q13&amp;$F$1,sheet03!$M$2:$M$1191&amp;sheet03!$AF$2:$AF$1191&amp;sheet03!$O$2:$O$1191,0),31)</f>
        <v>0</v>
      </c>
      <c r="Q13" s="58">
        <f ca="1">IF(O13="","",INDIRECT("sheet03!af"&amp;SMALL(sheet03!CC:CC,ROW(V6))))</f>
        <v>6</v>
      </c>
      <c r="R13" s="59" t="str">
        <f t="array" aca="1" ref="R13" ca="1">INDEX(sheet03!$A$2:$BB$1191,MATCH(P$2&amp;Q13&amp;$F$1,sheet03!$M$2:$M$1191&amp;sheet03!$AF$2:$AF$1191&amp;sheet03!$O$2:$O$1191,0),28)</f>
        <v>相生</v>
      </c>
      <c r="S13" s="60">
        <f t="array" aca="1" ref="S13" ca="1">INDEX(sheet03!$A$2:$BC$1191,MATCH(P$2&amp;Q13&amp;$F$1,sheet03!$M$2:$M$1191&amp;sheet03!$AF$2:$AF$1191&amp;sheet03!$O$2:$O$1191,0),55)</f>
        <v>1</v>
      </c>
      <c r="T13" s="60">
        <f t="array" aca="1" ref="T13" ca="1">INDEX(sheet03!$A$2:$BB$1191,MATCH(P$2&amp;Q13&amp;$F$1,sheet03!$M$2:$M$1191&amp;sheet03!$AF$2:$AF$1191&amp;sheet03!$O$2:$O$1191,0),40)</f>
        <v>166</v>
      </c>
      <c r="U13" s="60" t="str">
        <f t="array" aca="1" ref="U13" ca="1">INDEX(sheet03!$A$2:$BD$1191,MATCH(P$2&amp;Q13&amp;$F$1,sheet03!$M$2:$M$1191&amp;sheet03!$AF$2:$AF$1191&amp;sheet03!$O$2:$O$1191,0),56)</f>
        <v>右</v>
      </c>
    </row>
    <row r="14" spans="1:21" ht="16.5" customHeight="1" x14ac:dyDescent="0.15">
      <c r="A14" s="109">
        <f ca="1">IF(ISERROR(SMALL(sheet03!CA:CA,ROW(V7))),"",INDIRECT("sheet03!ca"&amp;SMALL(sheet03!CA:CA,ROW(V7))))</f>
        <v>581</v>
      </c>
      <c r="B14" s="57">
        <f t="array" aca="1" ref="B14" ca="1">INDEX(sheet03!$A$2:$BB$1191,MATCH(B$2&amp;C14&amp;$F$1,sheet03!$M$2:$M$1191&amp;sheet03!$AF$2:$AF$1191&amp;sheet03!$O$2:$O$1191,0),31)</f>
        <v>0</v>
      </c>
      <c r="C14" s="58">
        <f ca="1">IF(A14="","",INDIRECT("sheet03!af"&amp;SMALL(sheet03!CA:CA,ROW(V7))))</f>
        <v>12</v>
      </c>
      <c r="D14" s="59" t="str">
        <f t="array" aca="1" ref="D14" ca="1">INDEX(sheet03!$A$2:$BB$1191,MATCH(B$2&amp;C14&amp;$F$1,sheet03!$M$2:$M$1191&amp;sheet03!$AF$2:$AF$1191&amp;sheet03!$O$2:$O$1191,0),28)</f>
        <v>宮本武蔵</v>
      </c>
      <c r="E14" s="60">
        <f t="array" aca="1" ref="E14" ca="1">INDEX(sheet03!$A$2:$BC$1191,MATCH(B$2&amp;C14&amp;$F$1,sheet03!$M$2:$M$1191&amp;sheet03!$AF$2:$AF$1191&amp;sheet03!$O$2:$O$1191,0),55)</f>
        <v>1</v>
      </c>
      <c r="F14" s="60">
        <f t="array" aca="1" ref="F14" ca="1">INDEX(sheet03!$A$2:$BB$1191,MATCH(B$2&amp;C14&amp;$F$1,sheet03!$M$2:$M$1191&amp;sheet03!$AF$2:$AF$1191&amp;sheet03!$O$2:$O$1191,0),40)</f>
        <v>163</v>
      </c>
      <c r="G14" s="60" t="str">
        <f t="array" aca="1" ref="G14" ca="1">INDEX(sheet03!$A$2:$BD$1191,MATCH(B$2&amp;C14&amp;$F$1,sheet03!$M$2:$M$1191&amp;sheet03!$AF$2:$AF$1191&amp;sheet03!$O$2:$O$1191,0),56)</f>
        <v>右</v>
      </c>
      <c r="H14" s="106">
        <f ca="1">IF(ISERROR(SMALL(sheet03!CB:CB,ROW(V7))),"",INDIRECT("sheet03!cb"&amp;SMALL(sheet03!CB:CB,ROW(V7))))</f>
        <v>271</v>
      </c>
      <c r="I14" s="57">
        <f t="array" aca="1" ref="I14" ca="1">INDEX(sheet03!$A$2:$BB$1191,MATCH(I$2&amp;J14&amp;$F$1,sheet03!$M$2:$M$1191&amp;sheet03!$AF$2:$AF$1191&amp;sheet03!$O$2:$O$1191,0),31)</f>
        <v>0</v>
      </c>
      <c r="J14" s="58">
        <f ca="1">IF(H14="","",INDIRECT("sheet03!af"&amp;SMALL(sheet03!CB:CB,ROW(V7))))</f>
        <v>7</v>
      </c>
      <c r="K14" s="59" t="str">
        <f t="array" aca="1" ref="K14" ca="1">INDEX(sheet03!$A$2:$BB$1191,MATCH(I$2&amp;J14&amp;$F$1,sheet03!$M$2:$M$1191&amp;sheet03!$AF$2:$AF$1191&amp;sheet03!$O$2:$O$1191,0),28)</f>
        <v>小屋浦</v>
      </c>
      <c r="L14" s="60">
        <f t="array" aca="1" ref="L14" ca="1">INDEX(sheet03!$A$2:$BC$1191,MATCH(I$2&amp;J14&amp;$F$1,sheet03!$M$2:$M$1191&amp;sheet03!$AF$2:$AF$1191&amp;sheet03!$O$2:$O$1191,0),55)</f>
        <v>2</v>
      </c>
      <c r="M14" s="60">
        <f t="array" aca="1" ref="M14" ca="1">INDEX(sheet03!$A$2:$BB$1191,MATCH(I$2&amp;J14&amp;$F$1,sheet03!$M$2:$M$1191&amp;sheet03!$AF$2:$AF$1191&amp;sheet03!$O$2:$O$1191,0),40)</f>
        <v>170.2</v>
      </c>
      <c r="N14" s="60" t="str">
        <f t="array" aca="1" ref="N14" ca="1">INDEX(sheet03!$A$2:$BD$1191,MATCH(I$2&amp;J14&amp;$F$1,sheet03!$M$2:$M$1191&amp;sheet03!$AF$2:$AF$1191&amp;sheet03!$O$2:$O$1191,0),56)</f>
        <v>右</v>
      </c>
      <c r="O14" s="106">
        <f ca="1">IF(ISERROR(SMALL(sheet03!CC:CC,ROW(V7))),"",INDIRECT("sheet03!cc"&amp;SMALL(sheet03!CC:CC,ROW(V7))))</f>
        <v>307</v>
      </c>
      <c r="P14" s="57">
        <f t="array" aca="1" ref="P14" ca="1">INDEX(sheet03!$A$2:$BB$1191,MATCH(P$2&amp;Q14&amp;$F$1,sheet03!$M$2:$M$1191&amp;sheet03!$AF$2:$AF$1191&amp;sheet03!$O$2:$O$1191,0),31)</f>
        <v>0</v>
      </c>
      <c r="Q14" s="58">
        <f ca="1">IF(O14="","",INDIRECT("sheet03!af"&amp;SMALL(sheet03!CC:CC,ROW(V7))))</f>
        <v>7</v>
      </c>
      <c r="R14" s="59" t="str">
        <f t="array" aca="1" ref="R14" ca="1">INDEX(sheet03!$A$2:$BB$1191,MATCH(P$2&amp;Q14&amp;$F$1,sheet03!$M$2:$M$1191&amp;sheet03!$AF$2:$AF$1191&amp;sheet03!$O$2:$O$1191,0),28)</f>
        <v>有年</v>
      </c>
      <c r="S14" s="60">
        <f t="array" aca="1" ref="S14" ca="1">INDEX(sheet03!$A$2:$BC$1191,MATCH(P$2&amp;Q14&amp;$F$1,sheet03!$M$2:$M$1191&amp;sheet03!$AF$2:$AF$1191&amp;sheet03!$O$2:$O$1191,0),55)</f>
        <v>1</v>
      </c>
      <c r="T14" s="60">
        <f t="array" aca="1" ref="T14" ca="1">INDEX(sheet03!$A$2:$BB$1191,MATCH(P$2&amp;Q14&amp;$F$1,sheet03!$M$2:$M$1191&amp;sheet03!$AF$2:$AF$1191&amp;sheet03!$O$2:$O$1191,0),40)</f>
        <v>161</v>
      </c>
      <c r="U14" s="60" t="str">
        <f t="array" aca="1" ref="U14" ca="1">INDEX(sheet03!$A$2:$BD$1191,MATCH(P$2&amp;Q14&amp;$F$1,sheet03!$M$2:$M$1191&amp;sheet03!$AF$2:$AF$1191&amp;sheet03!$O$2:$O$1191,0),56)</f>
        <v>右</v>
      </c>
    </row>
    <row r="15" spans="1:21" ht="16.5" customHeight="1" x14ac:dyDescent="0.15">
      <c r="A15" s="109">
        <f ca="1">IF(ISERROR(SMALL(sheet03!CA:CA,ROW(V8))),"",INDIRECT("sheet03!ca"&amp;SMALL(sheet03!CA:CA,ROW(V8))))</f>
        <v>586</v>
      </c>
      <c r="B15" s="57">
        <f t="array" aca="1" ref="B15" ca="1">INDEX(sheet03!$A$2:$BB$1191,MATCH(B$2&amp;C15&amp;$F$1,sheet03!$M$2:$M$1191&amp;sheet03!$AF$2:$AF$1191&amp;sheet03!$O$2:$O$1191,0),31)</f>
        <v>0</v>
      </c>
      <c r="C15" s="58">
        <f ca="1">IF(A15="","",INDIRECT("sheet03!af"&amp;SMALL(sheet03!CA:CA,ROW(V8))))</f>
        <v>13</v>
      </c>
      <c r="D15" s="59" t="str">
        <f t="array" aca="1" ref="D15" ca="1">INDEX(sheet03!$A$2:$BB$1191,MATCH(B$2&amp;C15&amp;$F$1,sheet03!$M$2:$M$1191&amp;sheet03!$AF$2:$AF$1191&amp;sheet03!$O$2:$O$1191,0),28)</f>
        <v>恋山形</v>
      </c>
      <c r="E15" s="60">
        <f t="array" aca="1" ref="E15" ca="1">INDEX(sheet03!$A$2:$BC$1191,MATCH(B$2&amp;C15&amp;$F$1,sheet03!$M$2:$M$1191&amp;sheet03!$AF$2:$AF$1191&amp;sheet03!$O$2:$O$1191,0),55)</f>
        <v>2</v>
      </c>
      <c r="F15" s="60">
        <f t="array" aca="1" ref="F15" ca="1">INDEX(sheet03!$A$2:$BB$1191,MATCH(B$2&amp;C15&amp;$F$1,sheet03!$M$2:$M$1191&amp;sheet03!$AF$2:$AF$1191&amp;sheet03!$O$2:$O$1191,0),40)</f>
        <v>156.69999999999999</v>
      </c>
      <c r="G15" s="60" t="str">
        <f t="array" aca="1" ref="G15" ca="1">INDEX(sheet03!$A$2:$BD$1191,MATCH(B$2&amp;C15&amp;$F$1,sheet03!$M$2:$M$1191&amp;sheet03!$AF$2:$AF$1191&amp;sheet03!$O$2:$O$1191,0),56)</f>
        <v>右</v>
      </c>
      <c r="H15" s="106">
        <f ca="1">IF(ISERROR(SMALL(sheet03!CB:CB,ROW(V8))),"",INDIRECT("sheet03!cb"&amp;SMALL(sheet03!CB:CB,ROW(V8))))</f>
        <v>272</v>
      </c>
      <c r="I15" s="57">
        <f t="array" aca="1" ref="I15" ca="1">INDEX(sheet03!$A$2:$BB$1191,MATCH(I$2&amp;J15&amp;$F$1,sheet03!$M$2:$M$1191&amp;sheet03!$AF$2:$AF$1191&amp;sheet03!$O$2:$O$1191,0),31)</f>
        <v>0</v>
      </c>
      <c r="J15" s="58">
        <f ca="1">IF(H15="","",INDIRECT("sheet03!af"&amp;SMALL(sheet03!CB:CB,ROW(V8))))</f>
        <v>8</v>
      </c>
      <c r="K15" s="59" t="str">
        <f t="array" aca="1" ref="K15" ca="1">INDEX(sheet03!$A$2:$BB$1191,MATCH(I$2&amp;J15&amp;$F$1,sheet03!$M$2:$M$1191&amp;sheet03!$AF$2:$AF$1191&amp;sheet03!$O$2:$O$1191,0),28)</f>
        <v>水尻</v>
      </c>
      <c r="L15" s="60">
        <f t="array" aca="1" ref="L15" ca="1">INDEX(sheet03!$A$2:$BC$1191,MATCH(I$2&amp;J15&amp;$F$1,sheet03!$M$2:$M$1191&amp;sheet03!$AF$2:$AF$1191&amp;sheet03!$O$2:$O$1191,0),55)</f>
        <v>1</v>
      </c>
      <c r="M15" s="60">
        <f t="array" aca="1" ref="M15" ca="1">INDEX(sheet03!$A$2:$BB$1191,MATCH(I$2&amp;J15&amp;$F$1,sheet03!$M$2:$M$1191&amp;sheet03!$AF$2:$AF$1191&amp;sheet03!$O$2:$O$1191,0),40)</f>
        <v>172</v>
      </c>
      <c r="N15" s="60" t="str">
        <f t="array" aca="1" ref="N15" ca="1">INDEX(sheet03!$A$2:$BD$1191,MATCH(I$2&amp;J15&amp;$F$1,sheet03!$M$2:$M$1191&amp;sheet03!$AF$2:$AF$1191&amp;sheet03!$O$2:$O$1191,0),56)</f>
        <v>右</v>
      </c>
      <c r="O15" s="106">
        <f ca="1">IF(ISERROR(SMALL(sheet03!CC:CC,ROW(V8))),"",INDIRECT("sheet03!cc"&amp;SMALL(sheet03!CC:CC,ROW(V8))))</f>
        <v>308</v>
      </c>
      <c r="P15" s="57" t="str">
        <f t="array" aca="1" ref="P15" ca="1">INDEX(sheet03!$A$2:$BB$1191,MATCH(P$2&amp;Q15&amp;$F$1,sheet03!$M$2:$M$1191&amp;sheet03!$AF$2:$AF$1191&amp;sheet03!$O$2:$O$1191,0),31)</f>
        <v>c</v>
      </c>
      <c r="Q15" s="58">
        <f ca="1">IF(O15="","",INDIRECT("sheet03!af"&amp;SMALL(sheet03!CC:CC,ROW(V8))))</f>
        <v>8</v>
      </c>
      <c r="R15" s="59" t="str">
        <f t="array" aca="1" ref="R15" ca="1">INDEX(sheet03!$A$2:$BB$1191,MATCH(P$2&amp;Q15&amp;$F$1,sheet03!$M$2:$M$1191&amp;sheet03!$AF$2:$AF$1191&amp;sheet03!$O$2:$O$1191,0),28)</f>
        <v>上郡</v>
      </c>
      <c r="S15" s="60">
        <f t="array" aca="1" ref="S15" ca="1">INDEX(sheet03!$A$2:$BC$1191,MATCH(P$2&amp;Q15&amp;$F$1,sheet03!$M$2:$M$1191&amp;sheet03!$AF$2:$AF$1191&amp;sheet03!$O$2:$O$1191,0),55)</f>
        <v>1</v>
      </c>
      <c r="T15" s="60">
        <f t="array" aca="1" ref="T15" ca="1">INDEX(sheet03!$A$2:$BB$1191,MATCH(P$2&amp;Q15&amp;$F$1,sheet03!$M$2:$M$1191&amp;sheet03!$AF$2:$AF$1191&amp;sheet03!$O$2:$O$1191,0),40)</f>
        <v>165</v>
      </c>
      <c r="U15" s="60" t="str">
        <f t="array" aca="1" ref="U15" ca="1">INDEX(sheet03!$A$2:$BD$1191,MATCH(P$2&amp;Q15&amp;$F$1,sheet03!$M$2:$M$1191&amp;sheet03!$AF$2:$AF$1191&amp;sheet03!$O$2:$O$1191,0),56)</f>
        <v>右</v>
      </c>
    </row>
    <row r="16" spans="1:21" ht="16.5" customHeight="1" x14ac:dyDescent="0.15">
      <c r="A16" s="109">
        <f ca="1">IF(ISERROR(SMALL(sheet03!CA:CA,ROW(V9))),"",INDIRECT("sheet03!ca"&amp;SMALL(sheet03!CA:CA,ROW(V9))))</f>
        <v>0</v>
      </c>
      <c r="B16" s="57" t="e">
        <f t="array" aca="1" ref="B16" ca="1">INDEX(sheet03!$A$2:$BB$1191,MATCH(B$2&amp;C16&amp;$F$1,sheet03!$M$2:$M$1191&amp;sheet03!$AF$2:$AF$1191&amp;sheet03!$O$2:$O$1191,0),31)</f>
        <v>#N/A</v>
      </c>
      <c r="C16" s="58">
        <f ca="1">IF(A16="","",INDIRECT("sheet03!af"&amp;SMALL(sheet03!CA:CA,ROW(V9))))</f>
        <v>0</v>
      </c>
      <c r="D16" s="59" t="e">
        <f t="array" aca="1" ref="D16" ca="1">INDEX(sheet03!$A$2:$BB$1191,MATCH(B$2&amp;C16&amp;$F$1,sheet03!$M$2:$M$1191&amp;sheet03!$AF$2:$AF$1191&amp;sheet03!$O$2:$O$1191,0),28)</f>
        <v>#N/A</v>
      </c>
      <c r="E16" s="60" t="e">
        <f t="array" aca="1" ref="E16" ca="1">INDEX(sheet03!$A$2:$BC$1191,MATCH(B$2&amp;C16&amp;$F$1,sheet03!$M$2:$M$1191&amp;sheet03!$AF$2:$AF$1191&amp;sheet03!$O$2:$O$1191,0),55)</f>
        <v>#N/A</v>
      </c>
      <c r="F16" s="60" t="e">
        <f t="array" aca="1" ref="F16" ca="1">INDEX(sheet03!$A$2:$BB$1191,MATCH(B$2&amp;C16&amp;$F$1,sheet03!$M$2:$M$1191&amp;sheet03!$AF$2:$AF$1191&amp;sheet03!$O$2:$O$1191,0),40)</f>
        <v>#N/A</v>
      </c>
      <c r="G16" s="60" t="e">
        <f t="array" aca="1" ref="G16" ca="1">INDEX(sheet03!$A$2:$BD$1191,MATCH(B$2&amp;C16&amp;$F$1,sheet03!$M$2:$M$1191&amp;sheet03!$AF$2:$AF$1191&amp;sheet03!$O$2:$O$1191,0),56)</f>
        <v>#N/A</v>
      </c>
      <c r="H16" s="106">
        <f ca="1">IF(ISERROR(SMALL(sheet03!CB:CB,ROW(V9))),"",INDIRECT("sheet03!cb"&amp;SMALL(sheet03!CB:CB,ROW(V9))))</f>
        <v>273</v>
      </c>
      <c r="I16" s="57">
        <f t="array" aca="1" ref="I16" ca="1">INDEX(sheet03!$A$2:$BB$1191,MATCH(I$2&amp;J16&amp;$F$1,sheet03!$M$2:$M$1191&amp;sheet03!$AF$2:$AF$1191&amp;sheet03!$O$2:$O$1191,0),31)</f>
        <v>0</v>
      </c>
      <c r="J16" s="58">
        <f ca="1">IF(H16="","",INDIRECT("sheet03!af"&amp;SMALL(sheet03!CB:CB,ROW(V9))))</f>
        <v>9</v>
      </c>
      <c r="K16" s="59" t="str">
        <f t="array" aca="1" ref="K16" ca="1">INDEX(sheet03!$A$2:$BB$1191,MATCH(I$2&amp;J16&amp;$F$1,sheet03!$M$2:$M$1191&amp;sheet03!$AF$2:$AF$1191&amp;sheet03!$O$2:$O$1191,0),28)</f>
        <v>坂</v>
      </c>
      <c r="L16" s="60">
        <f t="array" aca="1" ref="L16" ca="1">INDEX(sheet03!$A$2:$BC$1191,MATCH(I$2&amp;J16&amp;$F$1,sheet03!$M$2:$M$1191&amp;sheet03!$AF$2:$AF$1191&amp;sheet03!$O$2:$O$1191,0),55)</f>
        <v>1</v>
      </c>
      <c r="M16" s="60">
        <f t="array" aca="1" ref="M16" ca="1">INDEX(sheet03!$A$2:$BB$1191,MATCH(I$2&amp;J16&amp;$F$1,sheet03!$M$2:$M$1191&amp;sheet03!$AF$2:$AF$1191&amp;sheet03!$O$2:$O$1191,0),40)</f>
        <v>164</v>
      </c>
      <c r="N16" s="60" t="str">
        <f t="array" aca="1" ref="N16" ca="1">INDEX(sheet03!$A$2:$BD$1191,MATCH(I$2&amp;J16&amp;$F$1,sheet03!$M$2:$M$1191&amp;sheet03!$AF$2:$AF$1191&amp;sheet03!$O$2:$O$1191,0),56)</f>
        <v>右</v>
      </c>
      <c r="O16" s="106">
        <f ca="1">IF(ISERROR(SMALL(sheet03!CC:CC,ROW(V9))),"",INDIRECT("sheet03!cc"&amp;SMALL(sheet03!CC:CC,ROW(V9))))</f>
        <v>309</v>
      </c>
      <c r="P16" s="57">
        <f t="array" aca="1" ref="P16" ca="1">INDEX(sheet03!$A$2:$BB$1191,MATCH(P$2&amp;Q16&amp;$F$1,sheet03!$M$2:$M$1191&amp;sheet03!$AF$2:$AF$1191&amp;sheet03!$O$2:$O$1191,0),31)</f>
        <v>0</v>
      </c>
      <c r="Q16" s="58">
        <f ca="1">IF(O16="","",INDIRECT("sheet03!af"&amp;SMALL(sheet03!CC:CC,ROW(V9))))</f>
        <v>9</v>
      </c>
      <c r="R16" s="59" t="str">
        <f t="array" aca="1" ref="R16" ca="1">INDEX(sheet03!$A$2:$BB$1191,MATCH(P$2&amp;Q16&amp;$F$1,sheet03!$M$2:$M$1191&amp;sheet03!$AF$2:$AF$1191&amp;sheet03!$O$2:$O$1191,0),28)</f>
        <v>三石</v>
      </c>
      <c r="S16" s="60">
        <f t="array" aca="1" ref="S16" ca="1">INDEX(sheet03!$A$2:$BC$1191,MATCH(P$2&amp;Q16&amp;$F$1,sheet03!$M$2:$M$1191&amp;sheet03!$AF$2:$AF$1191&amp;sheet03!$O$2:$O$1191,0),55)</f>
        <v>2</v>
      </c>
      <c r="T16" s="60">
        <f t="array" aca="1" ref="T16" ca="1">INDEX(sheet03!$A$2:$BB$1191,MATCH(P$2&amp;Q16&amp;$F$1,sheet03!$M$2:$M$1191&amp;sheet03!$AF$2:$AF$1191&amp;sheet03!$O$2:$O$1191,0),40)</f>
        <v>175.1</v>
      </c>
      <c r="U16" s="60" t="str">
        <f t="array" aca="1" ref="U16" ca="1">INDEX(sheet03!$A$2:$BD$1191,MATCH(P$2&amp;Q16&amp;$F$1,sheet03!$M$2:$M$1191&amp;sheet03!$AF$2:$AF$1191&amp;sheet03!$O$2:$O$1191,0),56)</f>
        <v>右</v>
      </c>
    </row>
    <row r="17" spans="1:21" ht="16.5" customHeight="1" x14ac:dyDescent="0.15">
      <c r="A17" s="109" t="str">
        <f ca="1">IF(ISERROR(SMALL(sheet03!CA:CA,ROW(V10))),"",INDIRECT("sheet03!ca"&amp;SMALL(sheet03!CA:CA,ROW(V10))))</f>
        <v/>
      </c>
      <c r="B17" s="57" t="e">
        <f t="array" aca="1" ref="B17" ca="1">INDEX(sheet03!$A$2:$BB$1191,MATCH(B$2&amp;C17&amp;$F$1,sheet03!$M$2:$M$1191&amp;sheet03!$AF$2:$AF$1191&amp;sheet03!$O$2:$O$1191,0),31)</f>
        <v>#N/A</v>
      </c>
      <c r="C17" s="58" t="str">
        <f ca="1">IF(A17="","",INDIRECT("sheet03!af"&amp;SMALL(sheet03!CA:CA,ROW(V10))))</f>
        <v/>
      </c>
      <c r="D17" s="59" t="e">
        <f t="array" aca="1" ref="D17" ca="1">INDEX(sheet03!$A$2:$BB$1191,MATCH(B$2&amp;C17&amp;$F$1,sheet03!$M$2:$M$1191&amp;sheet03!$AF$2:$AF$1191&amp;sheet03!$O$2:$O$1191,0),28)</f>
        <v>#N/A</v>
      </c>
      <c r="E17" s="60" t="e">
        <f t="array" aca="1" ref="E17" ca="1">INDEX(sheet03!$A$2:$BC$1191,MATCH(B$2&amp;C17&amp;$F$1,sheet03!$M$2:$M$1191&amp;sheet03!$AF$2:$AF$1191&amp;sheet03!$O$2:$O$1191,0),55)</f>
        <v>#N/A</v>
      </c>
      <c r="F17" s="60" t="e">
        <f t="array" aca="1" ref="F17" ca="1">INDEX(sheet03!$A$2:$BB$1191,MATCH(B$2&amp;C17&amp;$F$1,sheet03!$M$2:$M$1191&amp;sheet03!$AF$2:$AF$1191&amp;sheet03!$O$2:$O$1191,0),40)</f>
        <v>#N/A</v>
      </c>
      <c r="G17" s="60" t="e">
        <f t="array" aca="1" ref="G17" ca="1">INDEX(sheet03!$A$2:$BD$1191,MATCH(B$2&amp;C17&amp;$F$1,sheet03!$M$2:$M$1191&amp;sheet03!$AF$2:$AF$1191&amp;sheet03!$O$2:$O$1191,0),56)</f>
        <v>#N/A</v>
      </c>
      <c r="H17" s="106">
        <f ca="1">IF(ISERROR(SMALL(sheet03!CB:CB,ROW(V10))),"",INDIRECT("sheet03!cb"&amp;SMALL(sheet03!CB:CB,ROW(V10))))</f>
        <v>274</v>
      </c>
      <c r="I17" s="57">
        <f t="array" aca="1" ref="I17" ca="1">INDEX(sheet03!$A$2:$BB$1191,MATCH(I$2&amp;J17&amp;$F$1,sheet03!$M$2:$M$1191&amp;sheet03!$AF$2:$AF$1191&amp;sheet03!$O$2:$O$1191,0),31)</f>
        <v>0</v>
      </c>
      <c r="J17" s="58">
        <f ca="1">IF(H17="","",INDIRECT("sheet03!af"&amp;SMALL(sheet03!CB:CB,ROW(V10))))</f>
        <v>10</v>
      </c>
      <c r="K17" s="59" t="str">
        <f t="array" aca="1" ref="K17" ca="1">INDEX(sheet03!$A$2:$BB$1191,MATCH(I$2&amp;J17&amp;$F$1,sheet03!$M$2:$M$1191&amp;sheet03!$AF$2:$AF$1191&amp;sheet03!$O$2:$O$1191,0),28)</f>
        <v>矢野</v>
      </c>
      <c r="L17" s="60">
        <f t="array" aca="1" ref="L17" ca="1">INDEX(sheet03!$A$2:$BC$1191,MATCH(I$2&amp;J17&amp;$F$1,sheet03!$M$2:$M$1191&amp;sheet03!$AF$2:$AF$1191&amp;sheet03!$O$2:$O$1191,0),55)</f>
        <v>1</v>
      </c>
      <c r="M17" s="60">
        <f t="array" aca="1" ref="M17" ca="1">INDEX(sheet03!$A$2:$BB$1191,MATCH(I$2&amp;J17&amp;$F$1,sheet03!$M$2:$M$1191&amp;sheet03!$AF$2:$AF$1191&amp;sheet03!$O$2:$O$1191,0),40)</f>
        <v>162.80000000000001</v>
      </c>
      <c r="N17" s="60" t="str">
        <f t="array" aca="1" ref="N17" ca="1">INDEX(sheet03!$A$2:$BD$1191,MATCH(I$2&amp;J17&amp;$F$1,sheet03!$M$2:$M$1191&amp;sheet03!$AF$2:$AF$1191&amp;sheet03!$O$2:$O$1191,0),56)</f>
        <v>右</v>
      </c>
      <c r="O17" s="106">
        <f ca="1">IF(ISERROR(SMALL(sheet03!CC:CC,ROW(V10))),"",INDIRECT("sheet03!cc"&amp;SMALL(sheet03!CC:CC,ROW(V10))))</f>
        <v>310</v>
      </c>
      <c r="P17" s="57">
        <f t="array" aca="1" ref="P17" ca="1">INDEX(sheet03!$A$2:$BB$1191,MATCH(P$2&amp;Q17&amp;$F$1,sheet03!$M$2:$M$1191&amp;sheet03!$AF$2:$AF$1191&amp;sheet03!$O$2:$O$1191,0),31)</f>
        <v>0</v>
      </c>
      <c r="Q17" s="58">
        <f ca="1">IF(O17="","",INDIRECT("sheet03!af"&amp;SMALL(sheet03!CC:CC,ROW(V10))))</f>
        <v>10</v>
      </c>
      <c r="R17" s="59" t="str">
        <f t="array" aca="1" ref="R17" ca="1">INDEX(sheet03!$A$2:$BB$1191,MATCH(P$2&amp;Q17&amp;$F$1,sheet03!$M$2:$M$1191&amp;sheet03!$AF$2:$AF$1191&amp;sheet03!$O$2:$O$1191,0),28)</f>
        <v>吉永</v>
      </c>
      <c r="S17" s="60">
        <f t="array" aca="1" ref="S17" ca="1">INDEX(sheet03!$A$2:$BC$1191,MATCH(P$2&amp;Q17&amp;$F$1,sheet03!$M$2:$M$1191&amp;sheet03!$AF$2:$AF$1191&amp;sheet03!$O$2:$O$1191,0),55)</f>
        <v>2</v>
      </c>
      <c r="T17" s="60">
        <f t="array" aca="1" ref="T17" ca="1">INDEX(sheet03!$A$2:$BB$1191,MATCH(P$2&amp;Q17&amp;$F$1,sheet03!$M$2:$M$1191&amp;sheet03!$AF$2:$AF$1191&amp;sheet03!$O$2:$O$1191,0),40)</f>
        <v>173</v>
      </c>
      <c r="U17" s="60" t="str">
        <f t="array" aca="1" ref="U17" ca="1">INDEX(sheet03!$A$2:$BD$1191,MATCH(P$2&amp;Q17&amp;$F$1,sheet03!$M$2:$M$1191&amp;sheet03!$AF$2:$AF$1191&amp;sheet03!$O$2:$O$1191,0),56)</f>
        <v>右</v>
      </c>
    </row>
    <row r="18" spans="1:21" ht="16.5" customHeight="1" x14ac:dyDescent="0.15">
      <c r="A18" s="109" t="str">
        <f ca="1">IF(ISERROR(SMALL(sheet03!CA:CA,ROW(V11))),"",INDIRECT("sheet03!ca"&amp;SMALL(sheet03!CA:CA,ROW(V11))))</f>
        <v/>
      </c>
      <c r="B18" s="57" t="e">
        <f t="array" aca="1" ref="B18" ca="1">INDEX(sheet03!$A$2:$BB$1191,MATCH(B$2&amp;C18&amp;$F$1,sheet03!$M$2:$M$1191&amp;sheet03!$AF$2:$AF$1191&amp;sheet03!$O$2:$O$1191,0),31)</f>
        <v>#N/A</v>
      </c>
      <c r="C18" s="58" t="str">
        <f ca="1">IF(A18="","",INDIRECT("sheet03!af"&amp;SMALL(sheet03!CA:CA,ROW(V11))))</f>
        <v/>
      </c>
      <c r="D18" s="59" t="e">
        <f t="array" aca="1" ref="D18" ca="1">INDEX(sheet03!$A$2:$BB$1191,MATCH(B$2&amp;C18&amp;$F$1,sheet03!$M$2:$M$1191&amp;sheet03!$AF$2:$AF$1191&amp;sheet03!$O$2:$O$1191,0),28)</f>
        <v>#N/A</v>
      </c>
      <c r="E18" s="60" t="e">
        <f t="array" aca="1" ref="E18" ca="1">INDEX(sheet03!$A$2:$BC$1191,MATCH(B$2&amp;C18&amp;$F$1,sheet03!$M$2:$M$1191&amp;sheet03!$AF$2:$AF$1191&amp;sheet03!$O$2:$O$1191,0),55)</f>
        <v>#N/A</v>
      </c>
      <c r="F18" s="60" t="e">
        <f t="array" aca="1" ref="F18" ca="1">INDEX(sheet03!$A$2:$BB$1191,MATCH(B$2&amp;C18&amp;$F$1,sheet03!$M$2:$M$1191&amp;sheet03!$AF$2:$AF$1191&amp;sheet03!$O$2:$O$1191,0),40)</f>
        <v>#N/A</v>
      </c>
      <c r="G18" s="60" t="e">
        <f t="array" aca="1" ref="G18" ca="1">INDEX(sheet03!$A$2:$BD$1191,MATCH(B$2&amp;C18&amp;$F$1,sheet03!$M$2:$M$1191&amp;sheet03!$AF$2:$AF$1191&amp;sheet03!$O$2:$O$1191,0),56)</f>
        <v>#N/A</v>
      </c>
      <c r="H18" s="106">
        <f ca="1">IF(ISERROR(SMALL(sheet03!CB:CB,ROW(V11))),"",INDIRECT("sheet03!cb"&amp;SMALL(sheet03!CB:CB,ROW(V11))))</f>
        <v>0</v>
      </c>
      <c r="I18" s="57" t="e">
        <f t="array" aca="1" ref="I18" ca="1">INDEX(sheet03!$A$2:$BB$1191,MATCH(I$2&amp;J18&amp;$F$1,sheet03!$M$2:$M$1191&amp;sheet03!$AF$2:$AF$1191&amp;sheet03!$O$2:$O$1191,0),31)</f>
        <v>#N/A</v>
      </c>
      <c r="J18" s="58">
        <f ca="1">IF(H18="","",INDIRECT("sheet03!af"&amp;SMALL(sheet03!CB:CB,ROW(V11))))</f>
        <v>0</v>
      </c>
      <c r="K18" s="59" t="e">
        <f t="array" aca="1" ref="K18" ca="1">INDEX(sheet03!$A$2:$BB$1191,MATCH(I$2&amp;J18&amp;$F$1,sheet03!$M$2:$M$1191&amp;sheet03!$AF$2:$AF$1191&amp;sheet03!$O$2:$O$1191,0),28)</f>
        <v>#N/A</v>
      </c>
      <c r="L18" s="60" t="e">
        <f t="array" aca="1" ref="L18" ca="1">INDEX(sheet03!$A$2:$BC$1191,MATCH(I$2&amp;J18&amp;$F$1,sheet03!$M$2:$M$1191&amp;sheet03!$AF$2:$AF$1191&amp;sheet03!$O$2:$O$1191,0),55)</f>
        <v>#N/A</v>
      </c>
      <c r="M18" s="60" t="e">
        <f t="array" aca="1" ref="M18" ca="1">INDEX(sheet03!$A$2:$BB$1191,MATCH(I$2&amp;J18&amp;$F$1,sheet03!$M$2:$M$1191&amp;sheet03!$AF$2:$AF$1191&amp;sheet03!$O$2:$O$1191,0),40)</f>
        <v>#N/A</v>
      </c>
      <c r="N18" s="60" t="e">
        <f t="array" aca="1" ref="N18" ca="1">INDEX(sheet03!$A$2:$BD$1191,MATCH(I$2&amp;J18&amp;$F$1,sheet03!$M$2:$M$1191&amp;sheet03!$AF$2:$AF$1191&amp;sheet03!$O$2:$O$1191,0),56)</f>
        <v>#N/A</v>
      </c>
      <c r="O18" s="106">
        <f ca="1">IF(ISERROR(SMALL(sheet03!CC:CC,ROW(V11))),"",INDIRECT("sheet03!cc"&amp;SMALL(sheet03!CC:CC,ROW(V11))))</f>
        <v>311</v>
      </c>
      <c r="P18" s="57">
        <f t="array" aca="1" ref="P18" ca="1">INDEX(sheet03!$A$2:$BB$1191,MATCH(P$2&amp;Q18&amp;$F$1,sheet03!$M$2:$M$1191&amp;sheet03!$AF$2:$AF$1191&amp;sheet03!$O$2:$O$1191,0),31)</f>
        <v>0</v>
      </c>
      <c r="Q18" s="58">
        <f ca="1">IF(O18="","",INDIRECT("sheet03!af"&amp;SMALL(sheet03!CC:CC,ROW(V11))))</f>
        <v>11</v>
      </c>
      <c r="R18" s="59" t="str">
        <f t="array" aca="1" ref="R18" ca="1">INDEX(sheet03!$A$2:$BB$1191,MATCH(P$2&amp;Q18&amp;$F$1,sheet03!$M$2:$M$1191&amp;sheet03!$AF$2:$AF$1191&amp;sheet03!$O$2:$O$1191,0),28)</f>
        <v>和気</v>
      </c>
      <c r="S18" s="60">
        <f t="array" aca="1" ref="S18" ca="1">INDEX(sheet03!$A$2:$BC$1191,MATCH(P$2&amp;Q18&amp;$F$1,sheet03!$M$2:$M$1191&amp;sheet03!$AF$2:$AF$1191&amp;sheet03!$O$2:$O$1191,0),55)</f>
        <v>2</v>
      </c>
      <c r="T18" s="60">
        <f t="array" aca="1" ref="T18" ca="1">INDEX(sheet03!$A$2:$BB$1191,MATCH(P$2&amp;Q18&amp;$F$1,sheet03!$M$2:$M$1191&amp;sheet03!$AF$2:$AF$1191&amp;sheet03!$O$2:$O$1191,0),40)</f>
        <v>180</v>
      </c>
      <c r="U18" s="60" t="str">
        <f t="array" aca="1" ref="U18" ca="1">INDEX(sheet03!$A$2:$BD$1191,MATCH(P$2&amp;Q18&amp;$F$1,sheet03!$M$2:$M$1191&amp;sheet03!$AF$2:$AF$1191&amp;sheet03!$O$2:$O$1191,0),56)</f>
        <v>右</v>
      </c>
    </row>
    <row r="19" spans="1:21" ht="16.5" customHeight="1" x14ac:dyDescent="0.15">
      <c r="A19" s="109" t="str">
        <f ca="1">IF(ISERROR(SMALL(sheet03!CA:CA,ROW(V12))),"",INDIRECT("sheet03!ca"&amp;SMALL(sheet03!CA:CA,ROW(V12))))</f>
        <v/>
      </c>
      <c r="B19" s="57" t="e">
        <f t="array" aca="1" ref="B19" ca="1">INDEX(sheet03!$A$2:$BB$1191,MATCH(B$2&amp;C19&amp;$F$1,sheet03!$M$2:$M$1191&amp;sheet03!$AF$2:$AF$1191&amp;sheet03!$O$2:$O$1191,0),31)</f>
        <v>#N/A</v>
      </c>
      <c r="C19" s="58" t="str">
        <f ca="1">IF(A19="","",INDIRECT("sheet03!af"&amp;SMALL(sheet03!CA:CA,ROW(V12))))</f>
        <v/>
      </c>
      <c r="D19" s="59" t="e">
        <f t="array" aca="1" ref="D19" ca="1">INDEX(sheet03!$A$2:$BB$1191,MATCH(B$2&amp;C19&amp;$F$1,sheet03!$M$2:$M$1191&amp;sheet03!$AF$2:$AF$1191&amp;sheet03!$O$2:$O$1191,0),28)</f>
        <v>#N/A</v>
      </c>
      <c r="E19" s="60" t="e">
        <f t="array" aca="1" ref="E19" ca="1">INDEX(sheet03!$A$2:$BC$1191,MATCH(B$2&amp;C19&amp;$F$1,sheet03!$M$2:$M$1191&amp;sheet03!$AF$2:$AF$1191&amp;sheet03!$O$2:$O$1191,0),55)</f>
        <v>#N/A</v>
      </c>
      <c r="F19" s="60" t="e">
        <f t="array" aca="1" ref="F19" ca="1">INDEX(sheet03!$A$2:$BB$1191,MATCH(B$2&amp;C19&amp;$F$1,sheet03!$M$2:$M$1191&amp;sheet03!$AF$2:$AF$1191&amp;sheet03!$O$2:$O$1191,0),40)</f>
        <v>#N/A</v>
      </c>
      <c r="G19" s="60" t="e">
        <f t="array" aca="1" ref="G19" ca="1">INDEX(sheet03!$A$2:$BD$1191,MATCH(B$2&amp;C19&amp;$F$1,sheet03!$M$2:$M$1191&amp;sheet03!$AF$2:$AF$1191&amp;sheet03!$O$2:$O$1191,0),56)</f>
        <v>#N/A</v>
      </c>
      <c r="H19" s="106" t="str">
        <f ca="1">IF(ISERROR(SMALL(sheet03!CB:CB,ROW(V12))),"",INDIRECT("sheet03!cb"&amp;SMALL(sheet03!CB:CB,ROW(V12))))</f>
        <v/>
      </c>
      <c r="I19" s="57" t="e">
        <f t="array" aca="1" ref="I19" ca="1">INDEX(sheet03!$A$2:$BB$1191,MATCH(I$2&amp;J19&amp;$F$1,sheet03!$M$2:$M$1191&amp;sheet03!$AF$2:$AF$1191&amp;sheet03!$O$2:$O$1191,0),31)</f>
        <v>#N/A</v>
      </c>
      <c r="J19" s="58" t="str">
        <f ca="1">IF(H19="","",INDIRECT("sheet03!af"&amp;SMALL(sheet03!CB:CB,ROW(V12))))</f>
        <v/>
      </c>
      <c r="K19" s="59" t="e">
        <f t="array" aca="1" ref="K19" ca="1">INDEX(sheet03!$A$2:$BB$1191,MATCH(I$2&amp;J19&amp;$F$1,sheet03!$M$2:$M$1191&amp;sheet03!$AF$2:$AF$1191&amp;sheet03!$O$2:$O$1191,0),28)</f>
        <v>#N/A</v>
      </c>
      <c r="L19" s="60" t="e">
        <f t="array" aca="1" ref="L19" ca="1">INDEX(sheet03!$A$2:$BC$1191,MATCH(I$2&amp;J19&amp;$F$1,sheet03!$M$2:$M$1191&amp;sheet03!$AF$2:$AF$1191&amp;sheet03!$O$2:$O$1191,0),55)</f>
        <v>#N/A</v>
      </c>
      <c r="M19" s="60" t="e">
        <f t="array" aca="1" ref="M19" ca="1">INDEX(sheet03!$A$2:$BB$1191,MATCH(I$2&amp;J19&amp;$F$1,sheet03!$M$2:$M$1191&amp;sheet03!$AF$2:$AF$1191&amp;sheet03!$O$2:$O$1191,0),40)</f>
        <v>#N/A</v>
      </c>
      <c r="N19" s="60" t="e">
        <f t="array" aca="1" ref="N19" ca="1">INDEX(sheet03!$A$2:$BD$1191,MATCH(I$2&amp;J19&amp;$F$1,sheet03!$M$2:$M$1191&amp;sheet03!$AF$2:$AF$1191&amp;sheet03!$O$2:$O$1191,0),56)</f>
        <v>#N/A</v>
      </c>
      <c r="O19" s="106">
        <f ca="1">IF(ISERROR(SMALL(sheet03!CC:CC,ROW(V12))),"",INDIRECT("sheet03!cc"&amp;SMALL(sheet03!CC:CC,ROW(V12))))</f>
        <v>312</v>
      </c>
      <c r="P19" s="57">
        <f t="array" aca="1" ref="P19" ca="1">INDEX(sheet03!$A$2:$BB$1191,MATCH(P$2&amp;Q19&amp;$F$1,sheet03!$M$2:$M$1191&amp;sheet03!$AF$2:$AF$1191&amp;sheet03!$O$2:$O$1191,0),31)</f>
        <v>0</v>
      </c>
      <c r="Q19" s="58">
        <f ca="1">IF(O19="","",INDIRECT("sheet03!af"&amp;SMALL(sheet03!CC:CC,ROW(V12))))</f>
        <v>12</v>
      </c>
      <c r="R19" s="59" t="str">
        <f t="array" aca="1" ref="R19" ca="1">INDEX(sheet03!$A$2:$BB$1191,MATCH(P$2&amp;Q19&amp;$F$1,sheet03!$M$2:$M$1191&amp;sheet03!$AF$2:$AF$1191&amp;sheet03!$O$2:$O$1191,0),28)</f>
        <v>熊山</v>
      </c>
      <c r="S19" s="60">
        <f t="array" aca="1" ref="S19" ca="1">INDEX(sheet03!$A$2:$BC$1191,MATCH(P$2&amp;Q19&amp;$F$1,sheet03!$M$2:$M$1191&amp;sheet03!$AF$2:$AF$1191&amp;sheet03!$O$2:$O$1191,0),55)</f>
        <v>2</v>
      </c>
      <c r="T19" s="60">
        <f t="array" aca="1" ref="T19" ca="1">INDEX(sheet03!$A$2:$BB$1191,MATCH(P$2&amp;Q19&amp;$F$1,sheet03!$M$2:$M$1191&amp;sheet03!$AF$2:$AF$1191&amp;sheet03!$O$2:$O$1191,0),40)</f>
        <v>181.7</v>
      </c>
      <c r="U19" s="60" t="str">
        <f t="array" aca="1" ref="U19" ca="1">INDEX(sheet03!$A$2:$BD$1191,MATCH(P$2&amp;Q19&amp;$F$1,sheet03!$M$2:$M$1191&amp;sheet03!$AF$2:$AF$1191&amp;sheet03!$O$2:$O$1191,0),56)</f>
        <v>右</v>
      </c>
    </row>
    <row r="20" spans="1:21" ht="16.5" customHeight="1" x14ac:dyDescent="0.15">
      <c r="A20" s="109" t="str">
        <f ca="1">IF(ISERROR(SMALL(sheet03!CA:CA,ROW(V13))),"",INDIRECT("sheet03!ca"&amp;SMALL(sheet03!CA:CA,ROW(V13))))</f>
        <v/>
      </c>
      <c r="B20" s="57" t="e">
        <f t="array" aca="1" ref="B20" ca="1">INDEX(sheet03!$A$2:$BB$1191,MATCH(B$2&amp;C20&amp;$F$1,sheet03!$M$2:$M$1191&amp;sheet03!$AF$2:$AF$1191&amp;sheet03!$O$2:$O$1191,0),31)</f>
        <v>#N/A</v>
      </c>
      <c r="C20" s="58" t="str">
        <f ca="1">IF(A20="","",INDIRECT("sheet03!af"&amp;SMALL(sheet03!CA:CA,ROW(V13))))</f>
        <v/>
      </c>
      <c r="D20" s="59" t="e">
        <f t="array" aca="1" ref="D20" ca="1">INDEX(sheet03!$A$2:$BB$1191,MATCH(B$2&amp;C20&amp;$F$1,sheet03!$M$2:$M$1191&amp;sheet03!$AF$2:$AF$1191&amp;sheet03!$O$2:$O$1191,0),28)</f>
        <v>#N/A</v>
      </c>
      <c r="E20" s="60" t="e">
        <f t="array" aca="1" ref="E20" ca="1">INDEX(sheet03!$A$2:$BC$1191,MATCH(B$2&amp;C20&amp;$F$1,sheet03!$M$2:$M$1191&amp;sheet03!$AF$2:$AF$1191&amp;sheet03!$O$2:$O$1191,0),55)</f>
        <v>#N/A</v>
      </c>
      <c r="F20" s="60" t="e">
        <f t="array" aca="1" ref="F20" ca="1">INDEX(sheet03!$A$2:$BB$1191,MATCH(B$2&amp;C20&amp;$F$1,sheet03!$M$2:$M$1191&amp;sheet03!$AF$2:$AF$1191&amp;sheet03!$O$2:$O$1191,0),40)</f>
        <v>#N/A</v>
      </c>
      <c r="G20" s="60" t="e">
        <f t="array" aca="1" ref="G20" ca="1">INDEX(sheet03!$A$2:$BD$1191,MATCH(B$2&amp;C20&amp;$F$1,sheet03!$M$2:$M$1191&amp;sheet03!$AF$2:$AF$1191&amp;sheet03!$O$2:$O$1191,0),56)</f>
        <v>#N/A</v>
      </c>
      <c r="H20" s="106" t="str">
        <f ca="1">IF(ISERROR(SMALL(sheet03!CB:CB,ROW(V13))),"",INDIRECT("sheet03!cb"&amp;SMALL(sheet03!CB:CB,ROW(V13))))</f>
        <v/>
      </c>
      <c r="I20" s="57" t="e">
        <f t="array" aca="1" ref="I20" ca="1">INDEX(sheet03!$A$2:$BB$1191,MATCH(I$2&amp;J20&amp;$F$1,sheet03!$M$2:$M$1191&amp;sheet03!$AF$2:$AF$1191&amp;sheet03!$O$2:$O$1191,0),31)</f>
        <v>#N/A</v>
      </c>
      <c r="J20" s="58" t="str">
        <f ca="1">IF(H20="","",INDIRECT("sheet03!af"&amp;SMALL(sheet03!CB:CB,ROW(V13))))</f>
        <v/>
      </c>
      <c r="K20" s="59" t="e">
        <f t="array" aca="1" ref="K20" ca="1">INDEX(sheet03!$A$2:$BB$1191,MATCH(I$2&amp;J20&amp;$F$1,sheet03!$M$2:$M$1191&amp;sheet03!$AF$2:$AF$1191&amp;sheet03!$O$2:$O$1191,0),28)</f>
        <v>#N/A</v>
      </c>
      <c r="L20" s="60" t="e">
        <f t="array" aca="1" ref="L20" ca="1">INDEX(sheet03!$A$2:$BC$1191,MATCH(I$2&amp;J20&amp;$F$1,sheet03!$M$2:$M$1191&amp;sheet03!$AF$2:$AF$1191&amp;sheet03!$O$2:$O$1191,0),55)</f>
        <v>#N/A</v>
      </c>
      <c r="M20" s="60" t="e">
        <f t="array" aca="1" ref="M20" ca="1">INDEX(sheet03!$A$2:$BB$1191,MATCH(I$2&amp;J20&amp;$F$1,sheet03!$M$2:$M$1191&amp;sheet03!$AF$2:$AF$1191&amp;sheet03!$O$2:$O$1191,0),40)</f>
        <v>#N/A</v>
      </c>
      <c r="N20" s="60" t="e">
        <f t="array" aca="1" ref="N20" ca="1">INDEX(sheet03!$A$2:$BD$1191,MATCH(I$2&amp;J20&amp;$F$1,sheet03!$M$2:$M$1191&amp;sheet03!$AF$2:$AF$1191&amp;sheet03!$O$2:$O$1191,0),56)</f>
        <v>#N/A</v>
      </c>
      <c r="O20" s="106">
        <f ca="1">IF(ISERROR(SMALL(sheet03!CC:CC,ROW(V13))),"",INDIRECT("sheet03!cc"&amp;SMALL(sheet03!CC:CC,ROW(V13))))</f>
        <v>313</v>
      </c>
      <c r="P20" s="57">
        <f t="array" aca="1" ref="P20" ca="1">INDEX(sheet03!$A$2:$BB$1191,MATCH(P$2&amp;Q20&amp;$F$1,sheet03!$M$2:$M$1191&amp;sheet03!$AF$2:$AF$1191&amp;sheet03!$O$2:$O$1191,0),31)</f>
        <v>0</v>
      </c>
      <c r="Q20" s="58">
        <f ca="1">IF(O20="","",INDIRECT("sheet03!af"&amp;SMALL(sheet03!CC:CC,ROW(V13))))</f>
        <v>13</v>
      </c>
      <c r="R20" s="59" t="str">
        <f t="array" aca="1" ref="R20" ca="1">INDEX(sheet03!$A$2:$BB$1191,MATCH(P$2&amp;Q20&amp;$F$1,sheet03!$M$2:$M$1191&amp;sheet03!$AF$2:$AF$1191&amp;sheet03!$O$2:$O$1191,0),28)</f>
        <v>万富</v>
      </c>
      <c r="S20" s="60">
        <f t="array" aca="1" ref="S20" ca="1">INDEX(sheet03!$A$2:$BC$1191,MATCH(P$2&amp;Q20&amp;$F$1,sheet03!$M$2:$M$1191&amp;sheet03!$AF$2:$AF$1191&amp;sheet03!$O$2:$O$1191,0),55)</f>
        <v>1</v>
      </c>
      <c r="T20" s="60">
        <f t="array" aca="1" ref="T20" ca="1">INDEX(sheet03!$A$2:$BB$1191,MATCH(P$2&amp;Q20&amp;$F$1,sheet03!$M$2:$M$1191&amp;sheet03!$AF$2:$AF$1191&amp;sheet03!$O$2:$O$1191,0),40)</f>
        <v>161.4</v>
      </c>
      <c r="U20" s="60" t="str">
        <f t="array" aca="1" ref="U20" ca="1">INDEX(sheet03!$A$2:$BD$1191,MATCH(P$2&amp;Q20&amp;$F$1,sheet03!$M$2:$M$1191&amp;sheet03!$AF$2:$AF$1191&amp;sheet03!$O$2:$O$1191,0),56)</f>
        <v>右</v>
      </c>
    </row>
    <row r="21" spans="1:21" ht="16.5" customHeight="1" x14ac:dyDescent="0.15">
      <c r="A21" s="109" t="str">
        <f ca="1">IF(ISERROR(SMALL(sheet03!CA:CA,ROW(V14))),"",INDIRECT("sheet03!ca"&amp;SMALL(sheet03!CA:CA,ROW(V14))))</f>
        <v/>
      </c>
      <c r="B21" s="57" t="e">
        <f t="array" aca="1" ref="B21" ca="1">INDEX(sheet03!$A$2:$BB$1191,MATCH(B$2&amp;C21&amp;$F$1,sheet03!$M$2:$M$1191&amp;sheet03!$AF$2:$AF$1191&amp;sheet03!$O$2:$O$1191,0),31)</f>
        <v>#N/A</v>
      </c>
      <c r="C21" s="58" t="str">
        <f ca="1">IF(A21="","",INDIRECT("sheet03!af"&amp;SMALL(sheet03!CA:CA,ROW(V14))))</f>
        <v/>
      </c>
      <c r="D21" s="59" t="e">
        <f t="array" aca="1" ref="D21" ca="1">INDEX(sheet03!$A$2:$BB$1191,MATCH(B$2&amp;C21&amp;$F$1,sheet03!$M$2:$M$1191&amp;sheet03!$AF$2:$AF$1191&amp;sheet03!$O$2:$O$1191,0),28)</f>
        <v>#N/A</v>
      </c>
      <c r="E21" s="60" t="e">
        <f t="array" aca="1" ref="E21" ca="1">INDEX(sheet03!$A$2:$BC$1191,MATCH(B$2&amp;C21&amp;$F$1,sheet03!$M$2:$M$1191&amp;sheet03!$AF$2:$AF$1191&amp;sheet03!$O$2:$O$1191,0),55)</f>
        <v>#N/A</v>
      </c>
      <c r="F21" s="60" t="e">
        <f t="array" aca="1" ref="F21" ca="1">INDEX(sheet03!$A$2:$BB$1191,MATCH(B$2&amp;C21&amp;$F$1,sheet03!$M$2:$M$1191&amp;sheet03!$AF$2:$AF$1191&amp;sheet03!$O$2:$O$1191,0),40)</f>
        <v>#N/A</v>
      </c>
      <c r="G21" s="60" t="e">
        <f t="array" aca="1" ref="G21" ca="1">INDEX(sheet03!$A$2:$BD$1191,MATCH(B$2&amp;C21&amp;$F$1,sheet03!$M$2:$M$1191&amp;sheet03!$AF$2:$AF$1191&amp;sheet03!$O$2:$O$1191,0),56)</f>
        <v>#N/A</v>
      </c>
      <c r="H21" s="106" t="str">
        <f ca="1">IF(ISERROR(SMALL(sheet03!CB:CB,ROW(V14))),"",INDIRECT("sheet03!cb"&amp;SMALL(sheet03!CB:CB,ROW(V14))))</f>
        <v/>
      </c>
      <c r="I21" s="57" t="e">
        <f t="array" aca="1" ref="I21" ca="1">INDEX(sheet03!$A$2:$BB$1191,MATCH(I$2&amp;J21&amp;$F$1,sheet03!$M$2:$M$1191&amp;sheet03!$AF$2:$AF$1191&amp;sheet03!$O$2:$O$1191,0),31)</f>
        <v>#N/A</v>
      </c>
      <c r="J21" s="58" t="str">
        <f ca="1">IF(H21="","",INDIRECT("sheet03!af"&amp;SMALL(sheet03!CB:CB,ROW(V14))))</f>
        <v/>
      </c>
      <c r="K21" s="59" t="e">
        <f t="array" aca="1" ref="K21" ca="1">INDEX(sheet03!$A$2:$BB$1191,MATCH(I$2&amp;J21&amp;$F$1,sheet03!$M$2:$M$1191&amp;sheet03!$AF$2:$AF$1191&amp;sheet03!$O$2:$O$1191,0),28)</f>
        <v>#N/A</v>
      </c>
      <c r="L21" s="60" t="e">
        <f t="array" aca="1" ref="L21" ca="1">INDEX(sheet03!$A$2:$BC$1191,MATCH(I$2&amp;J21&amp;$F$1,sheet03!$M$2:$M$1191&amp;sheet03!$AF$2:$AF$1191&amp;sheet03!$O$2:$O$1191,0),55)</f>
        <v>#N/A</v>
      </c>
      <c r="M21" s="60" t="e">
        <f t="array" aca="1" ref="M21" ca="1">INDEX(sheet03!$A$2:$BB$1191,MATCH(I$2&amp;J21&amp;$F$1,sheet03!$M$2:$M$1191&amp;sheet03!$AF$2:$AF$1191&amp;sheet03!$O$2:$O$1191,0),40)</f>
        <v>#N/A</v>
      </c>
      <c r="N21" s="60" t="e">
        <f t="array" aca="1" ref="N21" ca="1">INDEX(sheet03!$A$2:$BD$1191,MATCH(I$2&amp;J21&amp;$F$1,sheet03!$M$2:$M$1191&amp;sheet03!$AF$2:$AF$1191&amp;sheet03!$O$2:$O$1191,0),56)</f>
        <v>#N/A</v>
      </c>
      <c r="O21" s="106">
        <f ca="1">IF(ISERROR(SMALL(sheet03!CC:CC,ROW(V14))),"",INDIRECT("sheet03!cc"&amp;SMALL(sheet03!CC:CC,ROW(V14))))</f>
        <v>314</v>
      </c>
      <c r="P21" s="57">
        <f t="array" aca="1" ref="P21" ca="1">INDEX(sheet03!$A$2:$BB$1191,MATCH(P$2&amp;Q21&amp;$F$1,sheet03!$M$2:$M$1191&amp;sheet03!$AF$2:$AF$1191&amp;sheet03!$O$2:$O$1191,0),31)</f>
        <v>0</v>
      </c>
      <c r="Q21" s="58">
        <f ca="1">IF(O21="","",INDIRECT("sheet03!af"&amp;SMALL(sheet03!CC:CC,ROW(V14))))</f>
        <v>14</v>
      </c>
      <c r="R21" s="59" t="str">
        <f t="array" aca="1" ref="R21" ca="1">INDEX(sheet03!$A$2:$BB$1191,MATCH(P$2&amp;Q21&amp;$F$1,sheet03!$M$2:$M$1191&amp;sheet03!$AF$2:$AF$1191&amp;sheet03!$O$2:$O$1191,0),28)</f>
        <v>瀬戸</v>
      </c>
      <c r="S21" s="60">
        <f t="array" aca="1" ref="S21" ca="1">INDEX(sheet03!$A$2:$BC$1191,MATCH(P$2&amp;Q21&amp;$F$1,sheet03!$M$2:$M$1191&amp;sheet03!$AF$2:$AF$1191&amp;sheet03!$O$2:$O$1191,0),55)</f>
        <v>1</v>
      </c>
      <c r="T21" s="60">
        <f t="array" aca="1" ref="T21" ca="1">INDEX(sheet03!$A$2:$BB$1191,MATCH(P$2&amp;Q21&amp;$F$1,sheet03!$M$2:$M$1191&amp;sheet03!$AF$2:$AF$1191&amp;sheet03!$O$2:$O$1191,0),40)</f>
        <v>153</v>
      </c>
      <c r="U21" s="60" t="str">
        <f t="array" aca="1" ref="U21" ca="1">INDEX(sheet03!$A$2:$BD$1191,MATCH(P$2&amp;Q21&amp;$F$1,sheet03!$M$2:$M$1191&amp;sheet03!$AF$2:$AF$1191&amp;sheet03!$O$2:$O$1191,0),56)</f>
        <v>右</v>
      </c>
    </row>
    <row r="22" spans="1:21" ht="16.5" customHeight="1" x14ac:dyDescent="0.15">
      <c r="A22" s="109" t="str">
        <f ca="1">IF(ISERROR(SMALL(sheet03!CA:CA,ROW(V15))),"",INDIRECT("sheet03!ca"&amp;SMALL(sheet03!CA:CA,ROW(V15))))</f>
        <v/>
      </c>
      <c r="B22" s="57" t="e">
        <f t="array" aca="1" ref="B22" ca="1">INDEX(sheet03!$A$2:$BB$1191,MATCH(B$2&amp;C22&amp;$F$1,sheet03!$M$2:$M$1191&amp;sheet03!$AF$2:$AF$1191&amp;sheet03!$O$2:$O$1191,0),31)</f>
        <v>#N/A</v>
      </c>
      <c r="C22" s="58" t="str">
        <f ca="1">IF(A22="","",INDIRECT("sheet03!af"&amp;SMALL(sheet03!CA:CA,ROW(V15))))</f>
        <v/>
      </c>
      <c r="D22" s="59" t="e">
        <f t="array" aca="1" ref="D22" ca="1">INDEX(sheet03!$A$2:$BB$1191,MATCH(B$2&amp;C22&amp;$F$1,sheet03!$M$2:$M$1191&amp;sheet03!$AF$2:$AF$1191&amp;sheet03!$O$2:$O$1191,0),28)</f>
        <v>#N/A</v>
      </c>
      <c r="E22" s="60" t="e">
        <f t="array" aca="1" ref="E22" ca="1">INDEX(sheet03!$A$2:$BC$1191,MATCH(B$2&amp;C22&amp;$F$1,sheet03!$M$2:$M$1191&amp;sheet03!$AF$2:$AF$1191&amp;sheet03!$O$2:$O$1191,0),55)</f>
        <v>#N/A</v>
      </c>
      <c r="F22" s="60" t="e">
        <f t="array" aca="1" ref="F22" ca="1">INDEX(sheet03!$A$2:$BB$1191,MATCH(B$2&amp;C22&amp;$F$1,sheet03!$M$2:$M$1191&amp;sheet03!$AF$2:$AF$1191&amp;sheet03!$O$2:$O$1191,0),40)</f>
        <v>#N/A</v>
      </c>
      <c r="G22" s="60" t="e">
        <f t="array" aca="1" ref="G22" ca="1">INDEX(sheet03!$A$2:$BD$1191,MATCH(B$2&amp;C22&amp;$F$1,sheet03!$M$2:$M$1191&amp;sheet03!$AF$2:$AF$1191&amp;sheet03!$O$2:$O$1191,0),56)</f>
        <v>#N/A</v>
      </c>
      <c r="H22" s="106" t="str">
        <f ca="1">IF(ISERROR(SMALL(sheet03!CB:CB,ROW(V15))),"",INDIRECT("sheet03!cb"&amp;SMALL(sheet03!CB:CB,ROW(V15))))</f>
        <v/>
      </c>
      <c r="I22" s="57" t="e">
        <f t="array" aca="1" ref="I22" ca="1">INDEX(sheet03!$A$2:$BB$1191,MATCH(I$2&amp;J22&amp;$F$1,sheet03!$M$2:$M$1191&amp;sheet03!$AF$2:$AF$1191&amp;sheet03!$O$2:$O$1191,0),31)</f>
        <v>#N/A</v>
      </c>
      <c r="J22" s="58" t="str">
        <f ca="1">IF(H22="","",INDIRECT("sheet03!af"&amp;SMALL(sheet03!CB:CB,ROW(V15))))</f>
        <v/>
      </c>
      <c r="K22" s="59" t="e">
        <f t="array" aca="1" ref="K22" ca="1">INDEX(sheet03!$A$2:$BB$1191,MATCH(I$2&amp;J22&amp;$F$1,sheet03!$M$2:$M$1191&amp;sheet03!$AF$2:$AF$1191&amp;sheet03!$O$2:$O$1191,0),28)</f>
        <v>#N/A</v>
      </c>
      <c r="L22" s="60" t="e">
        <f t="array" aca="1" ref="L22" ca="1">INDEX(sheet03!$A$2:$BC$1191,MATCH(I$2&amp;J22&amp;$F$1,sheet03!$M$2:$M$1191&amp;sheet03!$AF$2:$AF$1191&amp;sheet03!$O$2:$O$1191,0),55)</f>
        <v>#N/A</v>
      </c>
      <c r="M22" s="60" t="e">
        <f t="array" aca="1" ref="M22" ca="1">INDEX(sheet03!$A$2:$BB$1191,MATCH(I$2&amp;J22&amp;$F$1,sheet03!$M$2:$M$1191&amp;sheet03!$AF$2:$AF$1191&amp;sheet03!$O$2:$O$1191,0),40)</f>
        <v>#N/A</v>
      </c>
      <c r="N22" s="60" t="e">
        <f t="array" aca="1" ref="N22" ca="1">INDEX(sheet03!$A$2:$BD$1191,MATCH(I$2&amp;J22&amp;$F$1,sheet03!$M$2:$M$1191&amp;sheet03!$AF$2:$AF$1191&amp;sheet03!$O$2:$O$1191,0),56)</f>
        <v>#N/A</v>
      </c>
      <c r="O22" s="106">
        <f ca="1">IF(ISERROR(SMALL(sheet03!CC:CC,ROW(V15))),"",INDIRECT("sheet03!cc"&amp;SMALL(sheet03!CC:CC,ROW(V15))))</f>
        <v>315</v>
      </c>
      <c r="P22" s="57">
        <f t="array" aca="1" ref="P22" ca="1">INDEX(sheet03!$A$2:$BB$1191,MATCH(P$2&amp;Q22&amp;$F$1,sheet03!$M$2:$M$1191&amp;sheet03!$AF$2:$AF$1191&amp;sheet03!$O$2:$O$1191,0),31)</f>
        <v>0</v>
      </c>
      <c r="Q22" s="58">
        <f ca="1">IF(O22="","",INDIRECT("sheet03!af"&amp;SMALL(sheet03!CC:CC,ROW(V15))))</f>
        <v>15</v>
      </c>
      <c r="R22" s="59" t="str">
        <f t="array" aca="1" ref="R22" ca="1">INDEX(sheet03!$A$2:$BB$1191,MATCH(P$2&amp;Q22&amp;$F$1,sheet03!$M$2:$M$1191&amp;sheet03!$AF$2:$AF$1191&amp;sheet03!$O$2:$O$1191,0),28)</f>
        <v>上道</v>
      </c>
      <c r="S22" s="60">
        <f t="array" aca="1" ref="S22" ca="1">INDEX(sheet03!$A$2:$BC$1191,MATCH(P$2&amp;Q22&amp;$F$1,sheet03!$M$2:$M$1191&amp;sheet03!$AF$2:$AF$1191&amp;sheet03!$O$2:$O$1191,0),55)</f>
        <v>2</v>
      </c>
      <c r="T22" s="60">
        <f t="array" aca="1" ref="T22" ca="1">INDEX(sheet03!$A$2:$BB$1191,MATCH(P$2&amp;Q22&amp;$F$1,sheet03!$M$2:$M$1191&amp;sheet03!$AF$2:$AF$1191&amp;sheet03!$O$2:$O$1191,0),40)</f>
        <v>166</v>
      </c>
      <c r="U22" s="60" t="str">
        <f t="array" aca="1" ref="U22" ca="1">INDEX(sheet03!$A$2:$BD$1191,MATCH(P$2&amp;Q22&amp;$F$1,sheet03!$M$2:$M$1191&amp;sheet03!$AF$2:$AF$1191&amp;sheet03!$O$2:$O$1191,0),56)</f>
        <v>右</v>
      </c>
    </row>
    <row r="23" spans="1:21" ht="16.5" customHeight="1" x14ac:dyDescent="0.15">
      <c r="A23" s="109" t="str">
        <f ca="1">IF(ISERROR(SMALL(sheet03!CA:CA,ROW(V16))),"",INDIRECT("sheet03!ca"&amp;SMALL(sheet03!CA:CA,ROW(V16))))</f>
        <v/>
      </c>
      <c r="B23" s="66" t="e">
        <f t="array" aca="1" ref="B23" ca="1">INDEX(sheet03!$A$2:$BB$1191,MATCH(B$2&amp;C23&amp;$F$1,sheet03!$M$2:$M$1191&amp;sheet03!$AF$2:$AF$1191&amp;sheet03!$O$2:$O$1191,0),31)</f>
        <v>#N/A</v>
      </c>
      <c r="C23" s="63" t="str">
        <f ca="1">IF(A23="","",INDIRECT("sheet03!af"&amp;SMALL(sheet03!CA:CA,ROW(V16))))</f>
        <v/>
      </c>
      <c r="D23" s="64" t="e">
        <f t="array" aca="1" ref="D23" ca="1">INDEX(sheet03!$A$2:$BB$1191,MATCH(B$2&amp;C23&amp;$F$1,sheet03!$M$2:$M$1191&amp;sheet03!$AF$2:$AF$1191&amp;sheet03!$O$2:$O$1191,0),28)</f>
        <v>#N/A</v>
      </c>
      <c r="E23" s="65" t="e">
        <f t="array" aca="1" ref="E23" ca="1">INDEX(sheet03!$A$2:$BC$1191,MATCH(B$2&amp;C23&amp;$F$1,sheet03!$M$2:$M$1191&amp;sheet03!$AF$2:$AF$1191&amp;sheet03!$O$2:$O$1191,0),55)</f>
        <v>#N/A</v>
      </c>
      <c r="F23" s="65" t="e">
        <f t="array" aca="1" ref="F23" ca="1">INDEX(sheet03!$A$2:$BB$1191,MATCH(B$2&amp;C23&amp;$F$1,sheet03!$M$2:$M$1191&amp;sheet03!$AF$2:$AF$1191&amp;sheet03!$O$2:$O$1191,0),40)</f>
        <v>#N/A</v>
      </c>
      <c r="G23" s="65" t="e">
        <f t="array" aca="1" ref="G23" ca="1">INDEX(sheet03!$A$2:$BD$1191,MATCH(B$2&amp;C23&amp;$F$1,sheet03!$M$2:$M$1191&amp;sheet03!$AF$2:$AF$1191&amp;sheet03!$O$2:$O$1191,0),56)</f>
        <v>#N/A</v>
      </c>
      <c r="H23" s="106" t="str">
        <f ca="1">IF(ISERROR(SMALL(sheet03!CB:CB,ROW(V16))),"",INDIRECT("sheet03!cb"&amp;SMALL(sheet03!CB:CB,ROW(V16))))</f>
        <v/>
      </c>
      <c r="I23" s="66" t="e">
        <f t="array" aca="1" ref="I23" ca="1">INDEX(sheet03!$A$2:$BB$1191,MATCH(I$2&amp;J23&amp;$F$1,sheet03!$M$2:$M$1191&amp;sheet03!$AF$2:$AF$1191&amp;sheet03!$O$2:$O$1191,0),31)</f>
        <v>#N/A</v>
      </c>
      <c r="J23" s="63" t="str">
        <f ca="1">IF(H23="","",INDIRECT("sheet03!af"&amp;SMALL(sheet03!CB:CB,ROW(V16))))</f>
        <v/>
      </c>
      <c r="K23" s="64" t="e">
        <f t="array" aca="1" ref="K23" ca="1">INDEX(sheet03!$A$2:$BB$1191,MATCH(I$2&amp;J23&amp;$F$1,sheet03!$M$2:$M$1191&amp;sheet03!$AF$2:$AF$1191&amp;sheet03!$O$2:$O$1191,0),28)</f>
        <v>#N/A</v>
      </c>
      <c r="L23" s="65" t="e">
        <f t="array" aca="1" ref="L23" ca="1">INDEX(sheet03!$A$2:$BC$1191,MATCH(I$2&amp;J23&amp;$F$1,sheet03!$M$2:$M$1191&amp;sheet03!$AF$2:$AF$1191&amp;sheet03!$O$2:$O$1191,0),55)</f>
        <v>#N/A</v>
      </c>
      <c r="M23" s="65" t="e">
        <f t="array" aca="1" ref="M23" ca="1">INDEX(sheet03!$A$2:$BB$1191,MATCH(I$2&amp;J23&amp;$F$1,sheet03!$M$2:$M$1191&amp;sheet03!$AF$2:$AF$1191&amp;sheet03!$O$2:$O$1191,0),40)</f>
        <v>#N/A</v>
      </c>
      <c r="N23" s="65" t="e">
        <f t="array" aca="1" ref="N23" ca="1">INDEX(sheet03!$A$2:$BD$1191,MATCH(I$2&amp;J23&amp;$F$1,sheet03!$M$2:$M$1191&amp;sheet03!$AF$2:$AF$1191&amp;sheet03!$O$2:$O$1191,0),56)</f>
        <v>#N/A</v>
      </c>
      <c r="O23" s="106">
        <f ca="1">IF(ISERROR(SMALL(sheet03!CC:CC,ROW(V16))),"",INDIRECT("sheet03!cc"&amp;SMALL(sheet03!CC:CC,ROW(V16))))</f>
        <v>316</v>
      </c>
      <c r="P23" s="66">
        <f t="array" aca="1" ref="P23" ca="1">INDEX(sheet03!$A$2:$BB$1191,MATCH(P$2&amp;Q23&amp;$F$1,sheet03!$M$2:$M$1191&amp;sheet03!$AF$2:$AF$1191&amp;sheet03!$O$2:$O$1191,0),31)</f>
        <v>0</v>
      </c>
      <c r="Q23" s="63">
        <f ca="1">IF(O23="","",INDIRECT("sheet03!af"&amp;SMALL(sheet03!CC:CC,ROW(V16))))</f>
        <v>16</v>
      </c>
      <c r="R23" s="64" t="str">
        <f t="array" aca="1" ref="R23" ca="1">INDEX(sheet03!$A$2:$BB$1191,MATCH(P$2&amp;Q23&amp;$F$1,sheet03!$M$2:$M$1191&amp;sheet03!$AF$2:$AF$1191&amp;sheet03!$O$2:$O$1191,0),28)</f>
        <v>東岡山</v>
      </c>
      <c r="S23" s="65">
        <f t="array" aca="1" ref="S23" ca="1">INDEX(sheet03!$A$2:$BC$1191,MATCH(P$2&amp;Q23&amp;$F$1,sheet03!$M$2:$M$1191&amp;sheet03!$AF$2:$AF$1191&amp;sheet03!$O$2:$O$1191,0),55)</f>
        <v>2</v>
      </c>
      <c r="T23" s="65">
        <f t="array" aca="1" ref="T23" ca="1">INDEX(sheet03!$A$2:$BB$1191,MATCH(P$2&amp;Q23&amp;$F$1,sheet03!$M$2:$M$1191&amp;sheet03!$AF$2:$AF$1191&amp;sheet03!$O$2:$O$1191,0),40)</f>
        <v>168</v>
      </c>
      <c r="U23" s="65" t="str">
        <f t="array" aca="1" ref="U23" ca="1">INDEX(sheet03!$A$2:$BD$1191,MATCH(P$2&amp;Q23&amp;$F$1,sheet03!$M$2:$M$1191&amp;sheet03!$AF$2:$AF$1191&amp;sheet03!$O$2:$O$1191,0),56)</f>
        <v>右</v>
      </c>
    </row>
    <row r="24" spans="1:21" ht="16.5" customHeight="1" x14ac:dyDescent="0.15">
      <c r="B24" s="46"/>
      <c r="C24" s="125"/>
      <c r="D24" s="70">
        <f t="array" ref="D24">INDEX(sheet01!$A$2:$Z$61,MATCH(B2&amp;$F$1,sheet01!$M$2:$M$61&amp;sheet01!$O$2:$O$61,0),24)</f>
        <v>0</v>
      </c>
      <c r="E24" s="47"/>
      <c r="F24" s="47"/>
      <c r="G24" s="48"/>
      <c r="H24" s="104"/>
      <c r="I24" s="46"/>
      <c r="J24" s="125"/>
      <c r="K24" s="70">
        <f t="array" ref="K24">INDEX(sheet01!$A$2:$Z$61,MATCH(I2&amp;$F$1,sheet01!$M$2:$M$61&amp;sheet01!$O$2:$O$61,0),24)</f>
        <v>0</v>
      </c>
      <c r="L24" s="47"/>
      <c r="M24" s="47"/>
      <c r="N24" s="48"/>
      <c r="O24" s="104"/>
      <c r="P24" s="46"/>
      <c r="Q24" s="125"/>
      <c r="R24" s="70" t="str">
        <f t="array" ref="R24">INDEX(sheet01!$A$2:$Z$61,MATCH(P2&amp;$F$1,sheet01!$M$2:$M$61&amp;sheet01!$O$2:$O$61,0),24)</f>
        <v>粟屋</v>
      </c>
      <c r="S24" s="47"/>
      <c r="T24" s="47"/>
      <c r="U24" s="48"/>
    </row>
    <row r="25" spans="1:21" ht="15" customHeight="1" x14ac:dyDescent="0.15">
      <c r="B25" s="14"/>
      <c r="C25" s="14"/>
      <c r="D25" s="14"/>
      <c r="E25" s="14"/>
      <c r="F25" s="14"/>
      <c r="G25" s="14"/>
      <c r="H25" s="104"/>
      <c r="I25" s="14"/>
      <c r="J25" s="14"/>
      <c r="K25" s="14"/>
      <c r="L25" s="14"/>
      <c r="M25" s="14"/>
      <c r="N25" s="14"/>
      <c r="O25" s="104"/>
      <c r="P25" s="14"/>
      <c r="Q25" s="14"/>
      <c r="R25" s="14"/>
      <c r="S25" s="14"/>
      <c r="T25" s="14"/>
      <c r="U25" s="14"/>
    </row>
    <row r="26" spans="1:21" ht="18.75" customHeight="1" x14ac:dyDescent="0.15">
      <c r="B26" s="124" t="s">
        <v>16</v>
      </c>
      <c r="C26" s="11"/>
      <c r="D26" s="11"/>
      <c r="E26" s="123" t="s">
        <v>4193</v>
      </c>
      <c r="F26" s="12"/>
      <c r="G26" s="111" t="str">
        <f>MID(E26,2,1)</f>
        <v>2</v>
      </c>
      <c r="H26" s="104"/>
      <c r="I26" s="124" t="s">
        <v>0</v>
      </c>
      <c r="J26" s="14"/>
      <c r="K26" s="14"/>
      <c r="L26" s="123" t="s">
        <v>4193</v>
      </c>
      <c r="M26" s="12"/>
      <c r="N26" s="111" t="str">
        <f>MID(L26,2,1)</f>
        <v>2</v>
      </c>
      <c r="O26" s="104"/>
      <c r="P26" s="124" t="s">
        <v>13</v>
      </c>
      <c r="Q26" s="14"/>
      <c r="R26" s="14"/>
      <c r="S26" s="123" t="s">
        <v>4193</v>
      </c>
      <c r="T26" s="12"/>
      <c r="U26" s="111" t="str">
        <f>MID(S26,2,1)</f>
        <v>2</v>
      </c>
    </row>
    <row r="27" spans="1:21" ht="17.25" customHeight="1" x14ac:dyDescent="0.2">
      <c r="B27" s="67" t="str">
        <f t="array" ref="B27">INDEX(sheet01!$K$2:$Z$61,MATCH($G$26&amp;B26&amp;$F$1,sheet01!$Q$2:$Q$61&amp;sheet01!$P$2:$P$61&amp;sheet01!$O$2:$O$61,0),3)</f>
        <v>水島臨海鉄道</v>
      </c>
      <c r="C27" s="68"/>
      <c r="D27" s="69"/>
      <c r="E27" s="70"/>
      <c r="F27" s="70"/>
      <c r="G27" s="71"/>
      <c r="H27" s="104"/>
      <c r="I27" s="67" t="str">
        <f t="array" ref="I27">INDEX(sheet01!$K$2:$Z$61,MATCH($N$26&amp;I26&amp;$F$1,sheet01!$Q$2:$Q$61&amp;sheet01!$P$2:$P$61&amp;sheet01!$O$2:$O$61,0),3)</f>
        <v>伯備１線</v>
      </c>
      <c r="J27" s="68"/>
      <c r="K27" s="69"/>
      <c r="L27" s="70"/>
      <c r="M27" s="70"/>
      <c r="N27" s="71"/>
      <c r="O27" s="104"/>
      <c r="P27" s="67" t="str">
        <f t="array" ref="P27">INDEX(sheet01!$K$2:$Z$61,MATCH($U$26&amp;P26&amp;$F$1,sheet01!$Q$2:$Q$61&amp;sheet01!$P$2:$P$61&amp;sheet01!$O$2:$O$61,0),3)</f>
        <v>山陽本線岡山糸崎</v>
      </c>
      <c r="Q27" s="68"/>
      <c r="R27" s="69"/>
      <c r="S27" s="70"/>
      <c r="T27" s="70"/>
      <c r="U27" s="71"/>
    </row>
    <row r="28" spans="1:21" ht="16.5" customHeight="1" x14ac:dyDescent="0.15">
      <c r="B28" s="72" t="s">
        <v>6</v>
      </c>
      <c r="C28" s="73"/>
      <c r="D28" s="128" t="str">
        <f t="array" ref="D28">INDEX(sheet03!$A$2:$BB$1191,MATCH(B$27&amp;"101"&amp;$F$1,sheet03!$M$2:$M$1191&amp;sheet03!$AF$2:$AF$1191&amp;sheet03!$O$2:$O$1191,0),28)</f>
        <v>三菱自工前</v>
      </c>
      <c r="E28" s="75" t="s">
        <v>1</v>
      </c>
      <c r="F28" s="137" t="str">
        <f t="array" ref="F28">INDEX(sheet01!$A$2:$Z$61,MATCH(B$27&amp;$F$1,sheet01!$M$2:$M$61&amp;sheet01!$O$2:$O$61,0),18)</f>
        <v>紺/紺</v>
      </c>
      <c r="G28" s="77"/>
      <c r="H28" s="104"/>
      <c r="I28" s="72" t="s">
        <v>6</v>
      </c>
      <c r="J28" s="73"/>
      <c r="K28" s="128" t="str">
        <f t="array" ref="K28">INDEX(sheet03!$A$2:$BB$1191,MATCH(I$27&amp;"101"&amp;$F$1,sheet03!$M$2:$M$1191&amp;sheet03!$AF$2:$AF$1191&amp;sheet03!$O$2:$O$1191,0),28)</f>
        <v>備中高梁</v>
      </c>
      <c r="L28" s="75" t="s">
        <v>1</v>
      </c>
      <c r="M28" s="137" t="str">
        <f t="array" ref="M28">INDEX(sheet01!$A$2:$Z$61,MATCH(I$27&amp;$F$1,sheet01!$M$2:$M$61&amp;sheet01!$O$2:$O$61,0),18)</f>
        <v>紺/紺</v>
      </c>
      <c r="N28" s="77"/>
      <c r="O28" s="104"/>
      <c r="P28" s="72" t="s">
        <v>6</v>
      </c>
      <c r="Q28" s="73"/>
      <c r="R28" s="128" t="str">
        <f t="array" ref="R28">INDEX(sheet03!$A$2:$BB$1191,MATCH(P$27&amp;"101"&amp;$F$1,sheet03!$M$2:$M$1191&amp;sheet03!$AF$2:$AF$1191&amp;sheet03!$O$2:$O$1191,0),28)</f>
        <v>尾道</v>
      </c>
      <c r="S28" s="75" t="s">
        <v>1</v>
      </c>
      <c r="T28" s="137" t="str">
        <f t="array" ref="T28">INDEX(sheet01!$A$2:$Z$61,MATCH(P$27&amp;$F$1,sheet01!$M$2:$M$61&amp;sheet01!$O$2:$O$61,0),18)</f>
        <v>赤/赤</v>
      </c>
      <c r="U28" s="77"/>
    </row>
    <row r="29" spans="1:21" ht="16.5" customHeight="1" x14ac:dyDescent="0.15">
      <c r="B29" s="78" t="s">
        <v>7</v>
      </c>
      <c r="C29" s="79"/>
      <c r="D29" s="129" t="e">
        <f t="array" ref="D29">INDEX(sheet03!$A$2:$BB$1191,MATCH(B$27&amp;"102"&amp;$F$1,sheet03!$M$2:$M$1191&amp;sheet03!$AF$2:$AF$1191&amp;sheet03!$O$2:$O$1191,0),28)</f>
        <v>#N/A</v>
      </c>
      <c r="E29" s="81" t="s">
        <v>2</v>
      </c>
      <c r="F29" s="138" t="str">
        <f t="array" ref="F29">INDEX(sheet01!$A$2:$Z$61,MATCH(B$27&amp;$F$1,sheet01!$M$2:$M$61&amp;sheet01!$O$2:$O$61,0),20)</f>
        <v>白/白</v>
      </c>
      <c r="G29" s="82"/>
      <c r="H29" s="104"/>
      <c r="I29" s="78" t="s">
        <v>7</v>
      </c>
      <c r="J29" s="79"/>
      <c r="K29" s="129" t="str">
        <f t="array" ref="K29">INDEX(sheet03!$A$2:$BB$1191,MATCH(I$27&amp;"102"&amp;$F$1,sheet03!$M$2:$M$1191&amp;sheet03!$AF$2:$AF$1191&amp;sheet03!$O$2:$O$1191,0),28)</f>
        <v>木野山</v>
      </c>
      <c r="L29" s="81" t="s">
        <v>2</v>
      </c>
      <c r="M29" s="138" t="str">
        <f t="array" ref="M29">INDEX(sheet01!$A$2:$Z$61,MATCH(I$27&amp;$F$1,sheet01!$M$2:$M$61&amp;sheet01!$O$2:$O$61,0),20)</f>
        <v>黄/紺</v>
      </c>
      <c r="N29" s="82"/>
      <c r="O29" s="104"/>
      <c r="P29" s="78" t="s">
        <v>7</v>
      </c>
      <c r="Q29" s="79"/>
      <c r="R29" s="129" t="str">
        <f t="array" ref="R29">INDEX(sheet03!$A$2:$BB$1191,MATCH(P$27&amp;"102"&amp;$F$1,sheet03!$M$2:$M$1191&amp;sheet03!$AF$2:$AF$1191&amp;sheet03!$O$2:$O$1191,0),28)</f>
        <v>糸崎</v>
      </c>
      <c r="S29" s="81" t="s">
        <v>2</v>
      </c>
      <c r="T29" s="138" t="str">
        <f t="array" ref="T29">INDEX(sheet01!$A$2:$Z$61,MATCH(P$27&amp;$F$1,sheet01!$M$2:$M$61&amp;sheet01!$O$2:$O$61,0),20)</f>
        <v>白/白</v>
      </c>
      <c r="U29" s="82"/>
    </row>
    <row r="30" spans="1:21" ht="16.5" customHeight="1" x14ac:dyDescent="0.15">
      <c r="B30" s="78" t="s">
        <v>8</v>
      </c>
      <c r="C30" s="79"/>
      <c r="D30" s="129" t="e">
        <f t="array" ref="D30">INDEX(sheet03!$A$2:$BB$1191,MATCH(B$27&amp;"103"&amp;$F$1,sheet03!$M$2:$M$1191&amp;sheet03!$AF$2:$AF$1191&amp;sheet03!$O$2:$O$1191,0),28)</f>
        <v>#N/A</v>
      </c>
      <c r="E30" s="81" t="s">
        <v>3</v>
      </c>
      <c r="F30" s="138" t="str">
        <f t="array" ref="F30">INDEX(sheet01!$A$2:$Z$61,MATCH(B$27&amp;$F$1,sheet01!$M$2:$M$61&amp;sheet01!$O$2:$O$61,0),19)</f>
        <v>赤/黒</v>
      </c>
      <c r="G30" s="82"/>
      <c r="H30" s="104"/>
      <c r="I30" s="78" t="s">
        <v>8</v>
      </c>
      <c r="J30" s="79"/>
      <c r="K30" s="129" t="str">
        <f t="array" ref="K30">INDEX(sheet03!$A$2:$BB$1191,MATCH(I$27&amp;"103"&amp;$F$1,sheet03!$M$2:$M$1191&amp;sheet03!$AF$2:$AF$1191&amp;sheet03!$O$2:$O$1191,0),28)</f>
        <v>備中川面</v>
      </c>
      <c r="L30" s="81" t="s">
        <v>3</v>
      </c>
      <c r="M30" s="138" t="str">
        <f t="array" ref="M30">INDEX(sheet01!$A$2:$Z$61,MATCH(I$27&amp;$F$1,sheet01!$M$2:$M$61&amp;sheet01!$O$2:$O$61,0),19)</f>
        <v>桃/黒</v>
      </c>
      <c r="N30" s="82"/>
      <c r="O30" s="104"/>
      <c r="P30" s="78" t="s">
        <v>8</v>
      </c>
      <c r="Q30" s="79"/>
      <c r="R30" s="129" t="e">
        <f t="array" ref="R30">INDEX(sheet03!$A$2:$BB$1191,MATCH(P$27&amp;"103"&amp;$F$1,sheet03!$M$2:$M$1191&amp;sheet03!$AF$2:$AF$1191&amp;sheet03!$O$2:$O$1191,0),28)</f>
        <v>#N/A</v>
      </c>
      <c r="S30" s="81" t="s">
        <v>3</v>
      </c>
      <c r="T30" s="138" t="str">
        <f t="array" ref="T30">INDEX(sheet01!$A$2:$Z$61,MATCH(P$27&amp;$F$1,sheet01!$M$2:$M$61&amp;sheet01!$O$2:$O$61,0),19)</f>
        <v>橙/黒</v>
      </c>
      <c r="U30" s="82"/>
    </row>
    <row r="31" spans="1:21" ht="16.5" customHeight="1" x14ac:dyDescent="0.15">
      <c r="B31" s="83" t="s">
        <v>9</v>
      </c>
      <c r="C31" s="84"/>
      <c r="D31" s="130" t="e">
        <f t="array" ref="D31">INDEX(sheet03!$A$2:$BB$1191,MATCH(B$27&amp;"104"&amp;$F$1,sheet03!$M$2:$M$1191&amp;sheet03!$AF$2:$AF$1191&amp;sheet03!$O$2:$O$1191,0),28)</f>
        <v>#N/A</v>
      </c>
      <c r="E31" s="86" t="s">
        <v>4</v>
      </c>
      <c r="F31" s="139" t="str">
        <f t="array" ref="F31">INDEX(sheet01!$A$2:$Z$61,MATCH(B$27&amp;$F$1,sheet01!$M$2:$M$61&amp;sheet01!$O$2:$O$61,0),21)</f>
        <v>紫/白</v>
      </c>
      <c r="G31" s="87"/>
      <c r="H31" s="104"/>
      <c r="I31" s="83" t="s">
        <v>9</v>
      </c>
      <c r="J31" s="84"/>
      <c r="K31" s="130" t="str">
        <f t="array" ref="K31">INDEX(sheet03!$A$2:$BB$1191,MATCH(I$27&amp;"104"&amp;$F$1,sheet03!$M$2:$M$1191&amp;sheet03!$AF$2:$AF$1191&amp;sheet03!$O$2:$O$1191,0),28)</f>
        <v>方谷</v>
      </c>
      <c r="L31" s="86" t="s">
        <v>4</v>
      </c>
      <c r="M31" s="139" t="str">
        <f t="array" ref="M31">INDEX(sheet01!$A$2:$Z$61,MATCH(I$27&amp;$F$1,sheet01!$M$2:$M$61&amp;sheet01!$O$2:$O$61,0),21)</f>
        <v>灰/灰</v>
      </c>
      <c r="N31" s="87"/>
      <c r="O31" s="104"/>
      <c r="P31" s="83" t="s">
        <v>9</v>
      </c>
      <c r="Q31" s="84"/>
      <c r="R31" s="130" t="e">
        <f t="array" ref="R31">INDEX(sheet03!$A$2:$BB$1191,MATCH(P$27&amp;"104"&amp;$F$1,sheet03!$M$2:$M$1191&amp;sheet03!$AF$2:$AF$1191&amp;sheet03!$O$2:$O$1191,0),28)</f>
        <v>#N/A</v>
      </c>
      <c r="S31" s="86" t="s">
        <v>4</v>
      </c>
      <c r="T31" s="139" t="str">
        <f t="array" ref="T31">INDEX(sheet01!$A$2:$Z$61,MATCH(P$27&amp;$F$1,sheet01!$M$2:$M$61&amp;sheet01!$O$2:$O$61,0),21)</f>
        <v>灰/黒</v>
      </c>
      <c r="U31" s="87"/>
    </row>
    <row r="32" spans="1:21" ht="16.5" customHeight="1" x14ac:dyDescent="0.15">
      <c r="B32" s="88" t="s">
        <v>10</v>
      </c>
      <c r="C32" s="89" t="s">
        <v>5</v>
      </c>
      <c r="D32" s="90" t="s">
        <v>11</v>
      </c>
      <c r="E32" s="90" t="s">
        <v>12</v>
      </c>
      <c r="F32" s="90" t="s">
        <v>1437</v>
      </c>
      <c r="G32" s="90" t="s">
        <v>1438</v>
      </c>
      <c r="H32" s="104"/>
      <c r="I32" s="88" t="s">
        <v>10</v>
      </c>
      <c r="J32" s="89" t="s">
        <v>5</v>
      </c>
      <c r="K32" s="90" t="s">
        <v>11</v>
      </c>
      <c r="L32" s="90" t="s">
        <v>12</v>
      </c>
      <c r="M32" s="90" t="s">
        <v>1437</v>
      </c>
      <c r="N32" s="90" t="s">
        <v>1438</v>
      </c>
      <c r="O32" s="104"/>
      <c r="P32" s="88" t="s">
        <v>10</v>
      </c>
      <c r="Q32" s="89" t="s">
        <v>5</v>
      </c>
      <c r="R32" s="90" t="s">
        <v>11</v>
      </c>
      <c r="S32" s="90" t="s">
        <v>12</v>
      </c>
      <c r="T32" s="90" t="s">
        <v>1437</v>
      </c>
      <c r="U32" s="90" t="s">
        <v>1438</v>
      </c>
    </row>
    <row r="33" spans="1:21" ht="16.5" customHeight="1" x14ac:dyDescent="0.15">
      <c r="A33" s="102">
        <f ca="1">IF(ISERROR(SMALL(sheet03!CD:CD,ROW(V1))),"",INDIRECT("sheet03!cd"&amp;SMALL(sheet03!CD:CD,ROW(V1))))</f>
        <v>649</v>
      </c>
      <c r="B33" s="52">
        <f t="array" aca="1" ref="B33" ca="1">INDEX(sheet03!$A$2:$BB$1191,MATCH(B$27&amp;C33&amp;$F$1,sheet03!$M$2:$M$1191&amp;sheet03!$AF$2:$AF$1191&amp;sheet03!$O$2:$O$1191,0),31)</f>
        <v>0</v>
      </c>
      <c r="C33" s="53">
        <f ca="1">IF(A33="","",INDIRECT("sheet03!af"&amp;SMALL(sheet03!CD:CD,ROW(V1))))</f>
        <v>1</v>
      </c>
      <c r="D33" s="54" t="str">
        <f t="array" aca="1" ref="D33" ca="1">INDEX(sheet03!$A$2:$BB$1191,MATCH(B$27&amp;C33&amp;$F$1,sheet03!$M$2:$M$1191&amp;sheet03!$AF$2:$AF$1191&amp;sheet03!$O$2:$O$1191,0),28)</f>
        <v>倉敷市</v>
      </c>
      <c r="E33" s="55">
        <f t="array" aca="1" ref="E33" ca="1">INDEX(sheet03!$A$2:$BC$1191,MATCH(B$27&amp;C33&amp;$F$1,sheet03!$M$2:$M$1191&amp;sheet03!$AF$2:$AF$1191&amp;sheet03!$O$2:$O$1191,0),55)</f>
        <v>2</v>
      </c>
      <c r="F33" s="56">
        <f t="array" aca="1" ref="F33" ca="1">INDEX(sheet03!$A$2:$BB$1191,MATCH(B$27&amp;C33&amp;$F$1,sheet03!$M$2:$M$1191&amp;sheet03!$AF$2:$AF$1191&amp;sheet03!$O$2:$O$1191,0),40)</f>
        <v>165.8</v>
      </c>
      <c r="G33" s="55" t="str">
        <f t="array" aca="1" ref="G33" ca="1">INDEX(sheet03!$A$2:$BD$1191,MATCH(B$27&amp;C33&amp;$F$1,sheet03!$M$2:$M$1191&amp;sheet03!$AF$2:$AF$1191&amp;sheet03!$O$2:$O$1191,0),56)</f>
        <v>右</v>
      </c>
      <c r="H33" s="102">
        <f ca="1">IF(ISERROR(SMALL(sheet03!CE:CE,ROW(V1))),"",INDIRECT("sheet03!ce"&amp;SMALL(sheet03!CE:CE,ROW(V1))))</f>
        <v>601</v>
      </c>
      <c r="I33" s="52">
        <f t="array" aca="1" ref="I33" ca="1">INDEX(sheet03!$A$2:$BB$1191,MATCH(I$27&amp;J33&amp;$F$1,sheet03!$M$2:$M$1191&amp;sheet03!$AF$2:$AF$1191&amp;sheet03!$O$2:$O$1191,0),31)</f>
        <v>0</v>
      </c>
      <c r="J33" s="53">
        <f ca="1">IF(H33="","",INDIRECT("sheet03!af"&amp;SMALL(sheet03!CE:CE,ROW(V1))))</f>
        <v>1</v>
      </c>
      <c r="K33" s="54" t="str">
        <f t="array" aca="1" ref="K33" ca="1">INDEX(sheet03!$A$2:$BB$1191,MATCH(I$27&amp;J33&amp;$F$1,sheet03!$M$2:$M$1191&amp;sheet03!$AF$2:$AF$1191&amp;sheet03!$O$2:$O$1191,0),28)</f>
        <v>清音</v>
      </c>
      <c r="L33" s="55">
        <f t="array" aca="1" ref="L33" ca="1">INDEX(sheet03!$A$2:$BC$1191,MATCH(I$27&amp;J33&amp;$F$1,sheet03!$M$2:$M$1191&amp;sheet03!$AF$2:$AF$1191&amp;sheet03!$O$2:$O$1191,0),55)</f>
        <v>2</v>
      </c>
      <c r="M33" s="56">
        <f t="array" aca="1" ref="M33" ca="1">INDEX(sheet03!$A$2:$BB$1191,MATCH(I$27&amp;J33&amp;$F$1,sheet03!$M$2:$M$1191&amp;sheet03!$AF$2:$AF$1191&amp;sheet03!$O$2:$O$1191,0),40)</f>
        <v>158</v>
      </c>
      <c r="N33" s="55" t="str">
        <f t="array" aca="1" ref="N33" ca="1">INDEX(sheet03!$A$2:$BD$1191,MATCH(I$27&amp;J33&amp;$F$1,sheet03!$M$2:$M$1191&amp;sheet03!$AF$2:$AF$1191&amp;sheet03!$O$2:$O$1191,0),56)</f>
        <v>右</v>
      </c>
      <c r="O33" s="108">
        <f ca="1">IF(ISERROR(SMALL(sheet03!CF:CF,ROW(V1))),"",INDIRECT("sheet03!cf"&amp;SMALL(sheet03!CF:CF,ROW(V1))))</f>
        <v>321</v>
      </c>
      <c r="P33" s="52">
        <f t="array" aca="1" ref="P33" ca="1">INDEX(sheet03!$A$2:$BB$1191,MATCH(P$27&amp;Q33&amp;$F$1,sheet03!$M$2:$M$1191&amp;sheet03!$AF$2:$AF$1191&amp;sheet03!$O$2:$O$1191,0),31)</f>
        <v>0</v>
      </c>
      <c r="Q33" s="53">
        <f ca="1">IF(O33="","",INDIRECT("sheet03!af"&amp;SMALL(sheet03!CF:CF,ROW(V1))))</f>
        <v>1</v>
      </c>
      <c r="R33" s="54" t="str">
        <f t="array" aca="1" ref="R33" ca="1">INDEX(sheet03!$A$2:$BB$1191,MATCH(P$27&amp;Q33&amp;$F$1,sheet03!$M$2:$M$1191&amp;sheet03!$AF$2:$AF$1191&amp;sheet03!$O$2:$O$1191,0),28)</f>
        <v>北長瀬</v>
      </c>
      <c r="S33" s="55">
        <f t="array" aca="1" ref="S33" ca="1">INDEX(sheet03!$A$2:$BC$1191,MATCH(P$27&amp;Q33&amp;$F$1,sheet03!$M$2:$M$1191&amp;sheet03!$AF$2:$AF$1191&amp;sheet03!$O$2:$O$1191,0),55)</f>
        <v>2</v>
      </c>
      <c r="T33" s="56">
        <f t="array" aca="1" ref="T33" ca="1">INDEX(sheet03!$A$2:$BB$1191,MATCH(P$27&amp;Q33&amp;$F$1,sheet03!$M$2:$M$1191&amp;sheet03!$AF$2:$AF$1191&amp;sheet03!$O$2:$O$1191,0),40)</f>
        <v>169</v>
      </c>
      <c r="U33" s="55" t="str">
        <f t="array" aca="1" ref="U33" ca="1">INDEX(sheet03!$A$2:$BD$1191,MATCH(P$27&amp;Q33&amp;$F$1,sheet03!$M$2:$M$1191&amp;sheet03!$AF$2:$AF$1191&amp;sheet03!$O$2:$O$1191,0),56)</f>
        <v>右</v>
      </c>
    </row>
    <row r="34" spans="1:21" ht="16.5" customHeight="1" x14ac:dyDescent="0.15">
      <c r="A34" s="102">
        <f ca="1">IF(ISERROR(SMALL(sheet03!CD:CD,ROW(V2))),"",INDIRECT("sheet03!cd"&amp;SMALL(sheet03!CD:CD,ROW(V2))))</f>
        <v>650</v>
      </c>
      <c r="B34" s="57">
        <f t="array" aca="1" ref="B34" ca="1">INDEX(sheet03!$A$2:$BB$1191,MATCH(B$27&amp;C34&amp;$F$1,sheet03!$M$2:$M$1191&amp;sheet03!$AF$2:$AF$1191&amp;sheet03!$O$2:$O$1191,0),31)</f>
        <v>0</v>
      </c>
      <c r="C34" s="58">
        <f ca="1">IF(A34="","",INDIRECT("sheet03!af"&amp;SMALL(sheet03!CD:CD,ROW(V2))))</f>
        <v>2</v>
      </c>
      <c r="D34" s="59" t="str">
        <f t="array" aca="1" ref="D34" ca="1">INDEX(sheet03!$A$2:$BB$1191,MATCH(B$27&amp;C34&amp;$F$1,sheet03!$M$2:$M$1191&amp;sheet03!$AF$2:$AF$1191&amp;sheet03!$O$2:$O$1191,0),28)</f>
        <v>球場前</v>
      </c>
      <c r="E34" s="60">
        <f t="array" aca="1" ref="E34" ca="1">INDEX(sheet03!$A$2:$BC$1191,MATCH(B$27&amp;C34&amp;$F$1,sheet03!$M$2:$M$1191&amp;sheet03!$AF$2:$AF$1191&amp;sheet03!$O$2:$O$1191,0),55)</f>
        <v>2</v>
      </c>
      <c r="F34" s="60">
        <f t="array" aca="1" ref="F34" ca="1">INDEX(sheet03!$A$2:$BB$1191,MATCH(B$27&amp;C34&amp;$F$1,sheet03!$M$2:$M$1191&amp;sheet03!$AF$2:$AF$1191&amp;sheet03!$O$2:$O$1191,0),40)</f>
        <v>157</v>
      </c>
      <c r="G34" s="60" t="str">
        <f t="array" aca="1" ref="G34" ca="1">INDEX(sheet03!$A$2:$BD$1191,MATCH(B$27&amp;C34&amp;$F$1,sheet03!$M$2:$M$1191&amp;sheet03!$AF$2:$AF$1191&amp;sheet03!$O$2:$O$1191,0),56)</f>
        <v>右</v>
      </c>
      <c r="H34" s="102">
        <f ca="1">IF(ISERROR(SMALL(sheet03!CE:CE,ROW(V2))),"",INDIRECT("sheet03!ce"&amp;SMALL(sheet03!CE:CE,ROW(V2))))</f>
        <v>602</v>
      </c>
      <c r="I34" s="57">
        <f t="array" aca="1" ref="I34" ca="1">INDEX(sheet03!$A$2:$BB$1191,MATCH(I$27&amp;J34&amp;$F$1,sheet03!$M$2:$M$1191&amp;sheet03!$AF$2:$AF$1191&amp;sheet03!$O$2:$O$1191,0),31)</f>
        <v>0</v>
      </c>
      <c r="J34" s="58">
        <f ca="1">IF(H34="","",INDIRECT("sheet03!af"&amp;SMALL(sheet03!CE:CE,ROW(V2))))</f>
        <v>2</v>
      </c>
      <c r="K34" s="59" t="str">
        <f t="array" aca="1" ref="K34" ca="1">INDEX(sheet03!$A$2:$BB$1191,MATCH(I$27&amp;J34&amp;$F$1,sheet03!$M$2:$M$1191&amp;sheet03!$AF$2:$AF$1191&amp;sheet03!$O$2:$O$1191,0),28)</f>
        <v>総社</v>
      </c>
      <c r="L34" s="60">
        <f t="array" aca="1" ref="L34" ca="1">INDEX(sheet03!$A$2:$BC$1191,MATCH(I$27&amp;J34&amp;$F$1,sheet03!$M$2:$M$1191&amp;sheet03!$AF$2:$AF$1191&amp;sheet03!$O$2:$O$1191,0),55)</f>
        <v>1</v>
      </c>
      <c r="M34" s="60">
        <f t="array" aca="1" ref="M34" ca="1">INDEX(sheet03!$A$2:$BB$1191,MATCH(I$27&amp;J34&amp;$F$1,sheet03!$M$2:$M$1191&amp;sheet03!$AF$2:$AF$1191&amp;sheet03!$O$2:$O$1191,0),40)</f>
        <v>153.9</v>
      </c>
      <c r="N34" s="60" t="str">
        <f t="array" aca="1" ref="N34" ca="1">INDEX(sheet03!$A$2:$BD$1191,MATCH(I$27&amp;J34&amp;$F$1,sheet03!$M$2:$M$1191&amp;sheet03!$AF$2:$AF$1191&amp;sheet03!$O$2:$O$1191,0),56)</f>
        <v>右</v>
      </c>
      <c r="O34" s="108">
        <f ca="1">IF(ISERROR(SMALL(sheet03!CF:CF,ROW(V2))),"",INDIRECT("sheet03!cf"&amp;SMALL(sheet03!CF:CF,ROW(V2))))</f>
        <v>322</v>
      </c>
      <c r="P34" s="61">
        <f t="array" aca="1" ref="P34" ca="1">INDEX(sheet03!$A$2:$BB$1191,MATCH(P$27&amp;Q34&amp;$F$1,sheet03!$M$2:$M$1191&amp;sheet03!$AF$2:$AF$1191&amp;sheet03!$O$2:$O$1191,0),31)</f>
        <v>0</v>
      </c>
      <c r="Q34" s="58">
        <f ca="1">IF(O34="","",INDIRECT("sheet03!af"&amp;SMALL(sheet03!CF:CF,ROW(V2))))</f>
        <v>2</v>
      </c>
      <c r="R34" s="59" t="str">
        <f t="array" aca="1" ref="R34" ca="1">INDEX(sheet03!$A$2:$BB$1191,MATCH(P$27&amp;Q34&amp;$F$1,sheet03!$M$2:$M$1191&amp;sheet03!$AF$2:$AF$1191&amp;sheet03!$O$2:$O$1191,0),28)</f>
        <v>庭瀬</v>
      </c>
      <c r="S34" s="60">
        <f t="array" aca="1" ref="S34" ca="1">INDEX(sheet03!$A$2:$BC$1191,MATCH(P$27&amp;Q34&amp;$F$1,sheet03!$M$2:$M$1191&amp;sheet03!$AF$2:$AF$1191&amp;sheet03!$O$2:$O$1191,0),55)</f>
        <v>2</v>
      </c>
      <c r="T34" s="60">
        <f t="array" aca="1" ref="T34" ca="1">INDEX(sheet03!$A$2:$BB$1191,MATCH(P$27&amp;Q34&amp;$F$1,sheet03!$M$2:$M$1191&amp;sheet03!$AF$2:$AF$1191&amp;sheet03!$O$2:$O$1191,0),40)</f>
        <v>169</v>
      </c>
      <c r="U34" s="60" t="str">
        <f t="array" aca="1" ref="U34" ca="1">INDEX(sheet03!$A$2:$BD$1191,MATCH(P$27&amp;Q34&amp;$F$1,sheet03!$M$2:$M$1191&amp;sheet03!$AF$2:$AF$1191&amp;sheet03!$O$2:$O$1191,0),56)</f>
        <v>右</v>
      </c>
    </row>
    <row r="35" spans="1:21" ht="16.5" customHeight="1" x14ac:dyDescent="0.15">
      <c r="A35" s="102">
        <f ca="1">IF(ISERROR(SMALL(sheet03!CD:CD,ROW(V3))),"",INDIRECT("sheet03!cd"&amp;SMALL(sheet03!CD:CD,ROW(V3))))</f>
        <v>651</v>
      </c>
      <c r="B35" s="61">
        <f t="array" aca="1" ref="B35" ca="1">INDEX(sheet03!$A$2:$BB$1191,MATCH(B$27&amp;C35&amp;$F$1,sheet03!$M$2:$M$1191&amp;sheet03!$AF$2:$AF$1191&amp;sheet03!$O$2:$O$1191,0),31)</f>
        <v>0</v>
      </c>
      <c r="C35" s="58">
        <f ca="1">IF(A35="","",INDIRECT("sheet03!af"&amp;SMALL(sheet03!CD:CD,ROW(V3))))</f>
        <v>3</v>
      </c>
      <c r="D35" s="59" t="str">
        <f t="array" aca="1" ref="D35" ca="1">INDEX(sheet03!$A$2:$BB$1191,MATCH(B$27&amp;C35&amp;$F$1,sheet03!$M$2:$M$1191&amp;sheet03!$AF$2:$AF$1191&amp;sheet03!$O$2:$O$1191,0),28)</f>
        <v>西富井</v>
      </c>
      <c r="E35" s="60">
        <f t="array" aca="1" ref="E35" ca="1">INDEX(sheet03!$A$2:$BC$1191,MATCH(B$27&amp;C35&amp;$F$1,sheet03!$M$2:$M$1191&amp;sheet03!$AF$2:$AF$1191&amp;sheet03!$O$2:$O$1191,0),55)</f>
        <v>2</v>
      </c>
      <c r="F35" s="60">
        <f t="array" aca="1" ref="F35" ca="1">INDEX(sheet03!$A$2:$BB$1191,MATCH(B$27&amp;C35&amp;$F$1,sheet03!$M$2:$M$1191&amp;sheet03!$AF$2:$AF$1191&amp;sheet03!$O$2:$O$1191,0),40)</f>
        <v>164</v>
      </c>
      <c r="G35" s="60" t="str">
        <f t="array" aca="1" ref="G35" ca="1">INDEX(sheet03!$A$2:$BD$1191,MATCH(B$27&amp;C35&amp;$F$1,sheet03!$M$2:$M$1191&amp;sheet03!$AF$2:$AF$1191&amp;sheet03!$O$2:$O$1191,0),56)</f>
        <v>右</v>
      </c>
      <c r="H35" s="102">
        <f ca="1">IF(ISERROR(SMALL(sheet03!CE:CE,ROW(V3))),"",INDIRECT("sheet03!ce"&amp;SMALL(sheet03!CE:CE,ROW(V3))))</f>
        <v>603</v>
      </c>
      <c r="I35" s="61">
        <f t="array" aca="1" ref="I35" ca="1">INDEX(sheet03!$A$2:$BB$1191,MATCH(I$27&amp;J35&amp;$F$1,sheet03!$M$2:$M$1191&amp;sheet03!$AF$2:$AF$1191&amp;sheet03!$O$2:$O$1191,0),31)</f>
        <v>0</v>
      </c>
      <c r="J35" s="58">
        <f ca="1">IF(H35="","",INDIRECT("sheet03!af"&amp;SMALL(sheet03!CE:CE,ROW(V3))))</f>
        <v>3</v>
      </c>
      <c r="K35" s="59" t="str">
        <f t="array" aca="1" ref="K35" ca="1">INDEX(sheet03!$A$2:$BB$1191,MATCH(I$27&amp;J35&amp;$F$1,sheet03!$M$2:$M$1191&amp;sheet03!$AF$2:$AF$1191&amp;sheet03!$O$2:$O$1191,0),28)</f>
        <v>豪渓</v>
      </c>
      <c r="L35" s="60">
        <f t="array" aca="1" ref="L35" ca="1">INDEX(sheet03!$A$2:$BC$1191,MATCH(I$27&amp;J35&amp;$F$1,sheet03!$M$2:$M$1191&amp;sheet03!$AF$2:$AF$1191&amp;sheet03!$O$2:$O$1191,0),55)</f>
        <v>2</v>
      </c>
      <c r="M35" s="60">
        <f t="array" aca="1" ref="M35" ca="1">INDEX(sheet03!$A$2:$BB$1191,MATCH(I$27&amp;J35&amp;$F$1,sheet03!$M$2:$M$1191&amp;sheet03!$AF$2:$AF$1191&amp;sheet03!$O$2:$O$1191,0),40)</f>
        <v>155</v>
      </c>
      <c r="N35" s="60" t="str">
        <f t="array" aca="1" ref="N35" ca="1">INDEX(sheet03!$A$2:$BD$1191,MATCH(I$27&amp;J35&amp;$F$1,sheet03!$M$2:$M$1191&amp;sheet03!$AF$2:$AF$1191&amp;sheet03!$O$2:$O$1191,0),56)</f>
        <v>右</v>
      </c>
      <c r="O35" s="108">
        <f ca="1">IF(ISERROR(SMALL(sheet03!CF:CF,ROW(V3))),"",INDIRECT("sheet03!cf"&amp;SMALL(sheet03!CF:CF,ROW(V3))))</f>
        <v>323</v>
      </c>
      <c r="P35" s="61">
        <f t="array" aca="1" ref="P35" ca="1">INDEX(sheet03!$A$2:$BB$1191,MATCH(P$27&amp;Q35&amp;$F$1,sheet03!$M$2:$M$1191&amp;sheet03!$AF$2:$AF$1191&amp;sheet03!$O$2:$O$1191,0),31)</f>
        <v>0</v>
      </c>
      <c r="Q35" s="58">
        <f ca="1">IF(O35="","",INDIRECT("sheet03!af"&amp;SMALL(sheet03!CF:CF,ROW(V3))))</f>
        <v>3</v>
      </c>
      <c r="R35" s="59" t="str">
        <f t="array" aca="1" ref="R35" ca="1">INDEX(sheet03!$A$2:$BB$1191,MATCH(P$27&amp;Q35&amp;$F$1,sheet03!$M$2:$M$1191&amp;sheet03!$AF$2:$AF$1191&amp;sheet03!$O$2:$O$1191,0),28)</f>
        <v>中庄</v>
      </c>
      <c r="S35" s="60">
        <f t="array" aca="1" ref="S35" ca="1">INDEX(sheet03!$A$2:$BC$1191,MATCH(P$27&amp;Q35&amp;$F$1,sheet03!$M$2:$M$1191&amp;sheet03!$AF$2:$AF$1191&amp;sheet03!$O$2:$O$1191,0),55)</f>
        <v>2</v>
      </c>
      <c r="T35" s="60">
        <f t="array" aca="1" ref="T35" ca="1">INDEX(sheet03!$A$2:$BB$1191,MATCH(P$27&amp;Q35&amp;$F$1,sheet03!$M$2:$M$1191&amp;sheet03!$AF$2:$AF$1191&amp;sheet03!$O$2:$O$1191,0),40)</f>
        <v>169</v>
      </c>
      <c r="U35" s="60" t="str">
        <f t="array" aca="1" ref="U35" ca="1">INDEX(sheet03!$A$2:$BD$1191,MATCH(P$27&amp;Q35&amp;$F$1,sheet03!$M$2:$M$1191&amp;sheet03!$AF$2:$AF$1191&amp;sheet03!$O$2:$O$1191,0),56)</f>
        <v>右</v>
      </c>
    </row>
    <row r="36" spans="1:21" ht="16.5" customHeight="1" x14ac:dyDescent="0.15">
      <c r="A36" s="102">
        <f ca="1">IF(ISERROR(SMALL(sheet03!CD:CD,ROW(V4))),"",INDIRECT("sheet03!cd"&amp;SMALL(sheet03!CD:CD,ROW(V4))))</f>
        <v>652</v>
      </c>
      <c r="B36" s="61">
        <f t="array" aca="1" ref="B36" ca="1">INDEX(sheet03!$A$2:$BB$1191,MATCH(B$27&amp;C36&amp;$F$1,sheet03!$M$2:$M$1191&amp;sheet03!$AF$2:$AF$1191&amp;sheet03!$O$2:$O$1191,0),31)</f>
        <v>0</v>
      </c>
      <c r="C36" s="58">
        <f ca="1">IF(A36="","",INDIRECT("sheet03!af"&amp;SMALL(sheet03!CD:CD,ROW(V4))))</f>
        <v>4</v>
      </c>
      <c r="D36" s="59" t="str">
        <f t="array" aca="1" ref="D36" ca="1">INDEX(sheet03!$A$2:$BB$1191,MATCH(B$27&amp;C36&amp;$F$1,sheet03!$M$2:$M$1191&amp;sheet03!$AF$2:$AF$1191&amp;sheet03!$O$2:$O$1191,0),28)</f>
        <v>福井</v>
      </c>
      <c r="E36" s="60">
        <f t="array" aca="1" ref="E36" ca="1">INDEX(sheet03!$A$2:$BC$1191,MATCH(B$27&amp;C36&amp;$F$1,sheet03!$M$2:$M$1191&amp;sheet03!$AF$2:$AF$1191&amp;sheet03!$O$2:$O$1191,0),55)</f>
        <v>1</v>
      </c>
      <c r="F36" s="60">
        <f t="array" aca="1" ref="F36" ca="1">INDEX(sheet03!$A$2:$BB$1191,MATCH(B$27&amp;C36&amp;$F$1,sheet03!$M$2:$M$1191&amp;sheet03!$AF$2:$AF$1191&amp;sheet03!$O$2:$O$1191,0),40)</f>
        <v>163</v>
      </c>
      <c r="G36" s="60" t="str">
        <f t="array" aca="1" ref="G36" ca="1">INDEX(sheet03!$A$2:$BD$1191,MATCH(B$27&amp;C36&amp;$F$1,sheet03!$M$2:$M$1191&amp;sheet03!$AF$2:$AF$1191&amp;sheet03!$O$2:$O$1191,0),56)</f>
        <v>右</v>
      </c>
      <c r="H36" s="102">
        <f ca="1">IF(ISERROR(SMALL(sheet03!CE:CE,ROW(V4))),"",INDIRECT("sheet03!ce"&amp;SMALL(sheet03!CE:CE,ROW(V4))))</f>
        <v>604</v>
      </c>
      <c r="I36" s="61">
        <f t="array" aca="1" ref="I36" ca="1">INDEX(sheet03!$A$2:$BB$1191,MATCH(I$27&amp;J36&amp;$F$1,sheet03!$M$2:$M$1191&amp;sheet03!$AF$2:$AF$1191&amp;sheet03!$O$2:$O$1191,0),31)</f>
        <v>0</v>
      </c>
      <c r="J36" s="58">
        <f ca="1">IF(H36="","",INDIRECT("sheet03!af"&amp;SMALL(sheet03!CE:CE,ROW(V4))))</f>
        <v>4</v>
      </c>
      <c r="K36" s="59" t="str">
        <f t="array" aca="1" ref="K36" ca="1">INDEX(sheet03!$A$2:$BB$1191,MATCH(I$27&amp;J36&amp;$F$1,sheet03!$M$2:$M$1191&amp;sheet03!$AF$2:$AF$1191&amp;sheet03!$O$2:$O$1191,0),28)</f>
        <v>日羽</v>
      </c>
      <c r="L36" s="60">
        <f t="array" aca="1" ref="L36" ca="1">INDEX(sheet03!$A$2:$BC$1191,MATCH(I$27&amp;J36&amp;$F$1,sheet03!$M$2:$M$1191&amp;sheet03!$AF$2:$AF$1191&amp;sheet03!$O$2:$O$1191,0),55)</f>
        <v>2</v>
      </c>
      <c r="M36" s="60">
        <f t="array" aca="1" ref="M36" ca="1">INDEX(sheet03!$A$2:$BB$1191,MATCH(I$27&amp;J36&amp;$F$1,sheet03!$M$2:$M$1191&amp;sheet03!$AF$2:$AF$1191&amp;sheet03!$O$2:$O$1191,0),40)</f>
        <v>165.8</v>
      </c>
      <c r="N36" s="60" t="str">
        <f t="array" aca="1" ref="N36" ca="1">INDEX(sheet03!$A$2:$BD$1191,MATCH(I$27&amp;J36&amp;$F$1,sheet03!$M$2:$M$1191&amp;sheet03!$AF$2:$AF$1191&amp;sheet03!$O$2:$O$1191,0),56)</f>
        <v>右</v>
      </c>
      <c r="O36" s="108">
        <f ca="1">IF(ISERROR(SMALL(sheet03!CF:CF,ROW(V4))),"",INDIRECT("sheet03!cf"&amp;SMALL(sheet03!CF:CF,ROW(V4))))</f>
        <v>324</v>
      </c>
      <c r="P36" s="61">
        <f t="array" aca="1" ref="P36" ca="1">INDEX(sheet03!$A$2:$BB$1191,MATCH(P$27&amp;Q36&amp;$F$1,sheet03!$M$2:$M$1191&amp;sheet03!$AF$2:$AF$1191&amp;sheet03!$O$2:$O$1191,0),31)</f>
        <v>0</v>
      </c>
      <c r="Q36" s="58">
        <f ca="1">IF(O36="","",INDIRECT("sheet03!af"&amp;SMALL(sheet03!CF:CF,ROW(V4))))</f>
        <v>4</v>
      </c>
      <c r="R36" s="59" t="str">
        <f t="array" aca="1" ref="R36" ca="1">INDEX(sheet03!$A$2:$BB$1191,MATCH(P$27&amp;Q36&amp;$F$1,sheet03!$M$2:$M$1191&amp;sheet03!$AF$2:$AF$1191&amp;sheet03!$O$2:$O$1191,0),28)</f>
        <v>倉敷</v>
      </c>
      <c r="S36" s="60">
        <f t="array" aca="1" ref="S36" ca="1">INDEX(sheet03!$A$2:$BC$1191,MATCH(P$27&amp;Q36&amp;$F$1,sheet03!$M$2:$M$1191&amp;sheet03!$AF$2:$AF$1191&amp;sheet03!$O$2:$O$1191,0),55)</f>
        <v>2</v>
      </c>
      <c r="T36" s="60">
        <f t="array" aca="1" ref="T36" ca="1">INDEX(sheet03!$A$2:$BB$1191,MATCH(P$27&amp;Q36&amp;$F$1,sheet03!$M$2:$M$1191&amp;sheet03!$AF$2:$AF$1191&amp;sheet03!$O$2:$O$1191,0),40)</f>
        <v>169</v>
      </c>
      <c r="U36" s="60" t="str">
        <f t="array" aca="1" ref="U36" ca="1">INDEX(sheet03!$A$2:$BD$1191,MATCH(P$27&amp;Q36&amp;$F$1,sheet03!$M$2:$M$1191&amp;sheet03!$AF$2:$AF$1191&amp;sheet03!$O$2:$O$1191,0),56)</f>
        <v>右</v>
      </c>
    </row>
    <row r="37" spans="1:21" ht="16.5" customHeight="1" x14ac:dyDescent="0.15">
      <c r="A37" s="102">
        <f ca="1">IF(ISERROR(SMALL(sheet03!CD:CD,ROW(V5))),"",INDIRECT("sheet03!cd"&amp;SMALL(sheet03!CD:CD,ROW(V5))))</f>
        <v>653</v>
      </c>
      <c r="B37" s="57">
        <f t="array" aca="1" ref="B37" ca="1">INDEX(sheet03!$A$2:$BB$1191,MATCH(B$27&amp;C37&amp;$F$1,sheet03!$M$2:$M$1191&amp;sheet03!$AF$2:$AF$1191&amp;sheet03!$O$2:$O$1191,0),31)</f>
        <v>0</v>
      </c>
      <c r="C37" s="58">
        <f ca="1">IF(A37="","",INDIRECT("sheet03!af"&amp;SMALL(sheet03!CD:CD,ROW(V5))))</f>
        <v>5</v>
      </c>
      <c r="D37" s="59" t="str">
        <f t="array" aca="1" ref="D37" ca="1">INDEX(sheet03!$A$2:$BB$1191,MATCH(B$27&amp;C37&amp;$F$1,sheet03!$M$2:$M$1191&amp;sheet03!$AF$2:$AF$1191&amp;sheet03!$O$2:$O$1191,0),28)</f>
        <v>浦田</v>
      </c>
      <c r="E37" s="60">
        <f t="array" aca="1" ref="E37" ca="1">INDEX(sheet03!$A$2:$BC$1191,MATCH(B$27&amp;C37&amp;$F$1,sheet03!$M$2:$M$1191&amp;sheet03!$AF$2:$AF$1191&amp;sheet03!$O$2:$O$1191,0),55)</f>
        <v>2</v>
      </c>
      <c r="F37" s="60">
        <f t="array" aca="1" ref="F37" ca="1">INDEX(sheet03!$A$2:$BB$1191,MATCH(B$27&amp;C37&amp;$F$1,sheet03!$M$2:$M$1191&amp;sheet03!$AF$2:$AF$1191&amp;sheet03!$O$2:$O$1191,0),40)</f>
        <v>150</v>
      </c>
      <c r="G37" s="60" t="str">
        <f t="array" aca="1" ref="G37" ca="1">INDEX(sheet03!$A$2:$BD$1191,MATCH(B$27&amp;C37&amp;$F$1,sheet03!$M$2:$M$1191&amp;sheet03!$AF$2:$AF$1191&amp;sheet03!$O$2:$O$1191,0),56)</f>
        <v>右</v>
      </c>
      <c r="H37" s="102">
        <f ca="1">IF(ISERROR(SMALL(sheet03!CE:CE,ROW(V5))),"",INDIRECT("sheet03!ce"&amp;SMALL(sheet03!CE:CE,ROW(V5))))</f>
        <v>605</v>
      </c>
      <c r="I37" s="57">
        <f t="array" aca="1" ref="I37" ca="1">INDEX(sheet03!$A$2:$BB$1191,MATCH(I$27&amp;J37&amp;$F$1,sheet03!$M$2:$M$1191&amp;sheet03!$AF$2:$AF$1191&amp;sheet03!$O$2:$O$1191,0),31)</f>
        <v>0</v>
      </c>
      <c r="J37" s="58">
        <f ca="1">IF(H37="","",INDIRECT("sheet03!af"&amp;SMALL(sheet03!CE:CE,ROW(V5))))</f>
        <v>5</v>
      </c>
      <c r="K37" s="59" t="str">
        <f t="array" aca="1" ref="K37" ca="1">INDEX(sheet03!$A$2:$BB$1191,MATCH(I$27&amp;J37&amp;$F$1,sheet03!$M$2:$M$1191&amp;sheet03!$AF$2:$AF$1191&amp;sheet03!$O$2:$O$1191,0),28)</f>
        <v>美袋</v>
      </c>
      <c r="L37" s="60">
        <f t="array" aca="1" ref="L37" ca="1">INDEX(sheet03!$A$2:$BC$1191,MATCH(I$27&amp;J37&amp;$F$1,sheet03!$M$2:$M$1191&amp;sheet03!$AF$2:$AF$1191&amp;sheet03!$O$2:$O$1191,0),55)</f>
        <v>2</v>
      </c>
      <c r="M37" s="60">
        <f t="array" aca="1" ref="M37" ca="1">INDEX(sheet03!$A$2:$BB$1191,MATCH(I$27&amp;J37&amp;$F$1,sheet03!$M$2:$M$1191&amp;sheet03!$AF$2:$AF$1191&amp;sheet03!$O$2:$O$1191,0),40)</f>
        <v>157</v>
      </c>
      <c r="N37" s="60" t="str">
        <f t="array" aca="1" ref="N37" ca="1">INDEX(sheet03!$A$2:$BD$1191,MATCH(I$27&amp;J37&amp;$F$1,sheet03!$M$2:$M$1191&amp;sheet03!$AF$2:$AF$1191&amp;sheet03!$O$2:$O$1191,0),56)</f>
        <v>右</v>
      </c>
      <c r="O37" s="108">
        <f ca="1">IF(ISERROR(SMALL(sheet03!CF:CF,ROW(V5))),"",INDIRECT("sheet03!cf"&amp;SMALL(sheet03!CF:CF,ROW(V5))))</f>
        <v>325</v>
      </c>
      <c r="P37" s="61">
        <f t="array" aca="1" ref="P37" ca="1">INDEX(sheet03!$A$2:$BB$1191,MATCH(P$27&amp;Q37&amp;$F$1,sheet03!$M$2:$M$1191&amp;sheet03!$AF$2:$AF$1191&amp;sheet03!$O$2:$O$1191,0),31)</f>
        <v>0</v>
      </c>
      <c r="Q37" s="58">
        <f ca="1">IF(O37="","",INDIRECT("sheet03!af"&amp;SMALL(sheet03!CF:CF,ROW(V5))))</f>
        <v>5</v>
      </c>
      <c r="R37" s="59" t="str">
        <f t="array" aca="1" ref="R37" ca="1">INDEX(sheet03!$A$2:$BB$1191,MATCH(P$27&amp;Q37&amp;$F$1,sheet03!$M$2:$M$1191&amp;sheet03!$AF$2:$AF$1191&amp;sheet03!$O$2:$O$1191,0),28)</f>
        <v>西阿知</v>
      </c>
      <c r="S37" s="60">
        <f t="array" aca="1" ref="S37" ca="1">INDEX(sheet03!$A$2:$BC$1191,MATCH(P$27&amp;Q37&amp;$F$1,sheet03!$M$2:$M$1191&amp;sheet03!$AF$2:$AF$1191&amp;sheet03!$O$2:$O$1191,0),55)</f>
        <v>2</v>
      </c>
      <c r="T37" s="60">
        <f t="array" aca="1" ref="T37" ca="1">INDEX(sheet03!$A$2:$BB$1191,MATCH(P$27&amp;Q37&amp;$F$1,sheet03!$M$2:$M$1191&amp;sheet03!$AF$2:$AF$1191&amp;sheet03!$O$2:$O$1191,0),40)</f>
        <v>169</v>
      </c>
      <c r="U37" s="60" t="str">
        <f t="array" aca="1" ref="U37" ca="1">INDEX(sheet03!$A$2:$BD$1191,MATCH(P$27&amp;Q37&amp;$F$1,sheet03!$M$2:$M$1191&amp;sheet03!$AF$2:$AF$1191&amp;sheet03!$O$2:$O$1191,0),56)</f>
        <v>右</v>
      </c>
    </row>
    <row r="38" spans="1:21" ht="16.5" customHeight="1" x14ac:dyDescent="0.15">
      <c r="A38" s="102">
        <f ca="1">IF(ISERROR(SMALL(sheet03!CD:CD,ROW(V6))),"",INDIRECT("sheet03!cd"&amp;SMALL(sheet03!CD:CD,ROW(V6))))</f>
        <v>654</v>
      </c>
      <c r="B38" s="61">
        <f t="array" aca="1" ref="B38" ca="1">INDEX(sheet03!$A$2:$BB$1191,MATCH(B$27&amp;C38&amp;$F$1,sheet03!$M$2:$M$1191&amp;sheet03!$AF$2:$AF$1191&amp;sheet03!$O$2:$O$1191,0),31)</f>
        <v>0</v>
      </c>
      <c r="C38" s="58">
        <f ca="1">IF(A38="","",INDIRECT("sheet03!af"&amp;SMALL(sheet03!CD:CD,ROW(V6))))</f>
        <v>6</v>
      </c>
      <c r="D38" s="59" t="str">
        <f t="array" aca="1" ref="D38" ca="1">INDEX(sheet03!$A$2:$BB$1191,MATCH(B$27&amp;C38&amp;$F$1,sheet03!$M$2:$M$1191&amp;sheet03!$AF$2:$AF$1191&amp;sheet03!$O$2:$O$1191,0),28)</f>
        <v>弥生</v>
      </c>
      <c r="E38" s="60">
        <f t="array" aca="1" ref="E38" ca="1">INDEX(sheet03!$A$2:$BC$1191,MATCH(B$27&amp;C38&amp;$F$1,sheet03!$M$2:$M$1191&amp;sheet03!$AF$2:$AF$1191&amp;sheet03!$O$2:$O$1191,0),55)</f>
        <v>2</v>
      </c>
      <c r="F38" s="60">
        <f t="array" aca="1" ref="F38" ca="1">INDEX(sheet03!$A$2:$BB$1191,MATCH(B$27&amp;C38&amp;$F$1,sheet03!$M$2:$M$1191&amp;sheet03!$AF$2:$AF$1191&amp;sheet03!$O$2:$O$1191,0),40)</f>
        <v>163</v>
      </c>
      <c r="G38" s="60" t="str">
        <f t="array" aca="1" ref="G38" ca="1">INDEX(sheet03!$A$2:$BD$1191,MATCH(B$27&amp;C38&amp;$F$1,sheet03!$M$2:$M$1191&amp;sheet03!$AF$2:$AF$1191&amp;sheet03!$O$2:$O$1191,0),56)</f>
        <v>右</v>
      </c>
      <c r="H38" s="102">
        <f ca="1">IF(ISERROR(SMALL(sheet03!CE:CE,ROW(V6))),"",INDIRECT("sheet03!ce"&amp;SMALL(sheet03!CE:CE,ROW(V6))))</f>
        <v>606</v>
      </c>
      <c r="I38" s="61">
        <f t="array" aca="1" ref="I38" ca="1">INDEX(sheet03!$A$2:$BB$1191,MATCH(I$27&amp;J38&amp;$F$1,sheet03!$M$2:$M$1191&amp;sheet03!$AF$2:$AF$1191&amp;sheet03!$O$2:$O$1191,0),31)</f>
        <v>0</v>
      </c>
      <c r="J38" s="58">
        <f ca="1">IF(H38="","",INDIRECT("sheet03!af"&amp;SMALL(sheet03!CE:CE,ROW(V6))))</f>
        <v>6</v>
      </c>
      <c r="K38" s="59" t="str">
        <f t="array" aca="1" ref="K38" ca="1">INDEX(sheet03!$A$2:$BB$1191,MATCH(I$27&amp;J38&amp;$F$1,sheet03!$M$2:$M$1191&amp;sheet03!$AF$2:$AF$1191&amp;sheet03!$O$2:$O$1191,0),28)</f>
        <v>備中広瀬</v>
      </c>
      <c r="L38" s="60">
        <f t="array" aca="1" ref="L38" ca="1">INDEX(sheet03!$A$2:$BC$1191,MATCH(I$27&amp;J38&amp;$F$1,sheet03!$M$2:$M$1191&amp;sheet03!$AF$2:$AF$1191&amp;sheet03!$O$2:$O$1191,0),55)</f>
        <v>1</v>
      </c>
      <c r="M38" s="60">
        <f t="array" aca="1" ref="M38" ca="1">INDEX(sheet03!$A$2:$BB$1191,MATCH(I$27&amp;J38&amp;$F$1,sheet03!$M$2:$M$1191&amp;sheet03!$AF$2:$AF$1191&amp;sheet03!$O$2:$O$1191,0),40)</f>
        <v>164</v>
      </c>
      <c r="N38" s="60" t="str">
        <f t="array" aca="1" ref="N38" ca="1">INDEX(sheet03!$A$2:$BD$1191,MATCH(I$27&amp;J38&amp;$F$1,sheet03!$M$2:$M$1191&amp;sheet03!$AF$2:$AF$1191&amp;sheet03!$O$2:$O$1191,0),56)</f>
        <v>右</v>
      </c>
      <c r="O38" s="108">
        <f ca="1">IF(ISERROR(SMALL(sheet03!CF:CF,ROW(V6))),"",INDIRECT("sheet03!cf"&amp;SMALL(sheet03!CF:CF,ROW(V6))))</f>
        <v>326</v>
      </c>
      <c r="P38" s="57">
        <f t="array" aca="1" ref="P38" ca="1">INDEX(sheet03!$A$2:$BB$1191,MATCH(P$27&amp;Q38&amp;$F$1,sheet03!$M$2:$M$1191&amp;sheet03!$AF$2:$AF$1191&amp;sheet03!$O$2:$O$1191,0),31)</f>
        <v>0</v>
      </c>
      <c r="Q38" s="58">
        <f ca="1">IF(O38="","",INDIRECT("sheet03!af"&amp;SMALL(sheet03!CF:CF,ROW(V6))))</f>
        <v>6</v>
      </c>
      <c r="R38" s="59" t="str">
        <f t="array" aca="1" ref="R38" ca="1">INDEX(sheet03!$A$2:$BB$1191,MATCH(P$27&amp;Q38&amp;$F$1,sheet03!$M$2:$M$1191&amp;sheet03!$AF$2:$AF$1191&amp;sheet03!$O$2:$O$1191,0),28)</f>
        <v>新倉敷</v>
      </c>
      <c r="S38" s="60">
        <f t="array" aca="1" ref="S38" ca="1">INDEX(sheet03!$A$2:$BC$1191,MATCH(P$27&amp;Q38&amp;$F$1,sheet03!$M$2:$M$1191&amp;sheet03!$AF$2:$AF$1191&amp;sheet03!$O$2:$O$1191,0),55)</f>
        <v>2</v>
      </c>
      <c r="T38" s="60">
        <f t="array" aca="1" ref="T38" ca="1">INDEX(sheet03!$A$2:$BB$1191,MATCH(P$27&amp;Q38&amp;$F$1,sheet03!$M$2:$M$1191&amp;sheet03!$AF$2:$AF$1191&amp;sheet03!$O$2:$O$1191,0),40)</f>
        <v>169</v>
      </c>
      <c r="U38" s="60" t="str">
        <f t="array" aca="1" ref="U38" ca="1">INDEX(sheet03!$A$2:$BD$1191,MATCH(P$27&amp;Q38&amp;$F$1,sheet03!$M$2:$M$1191&amp;sheet03!$AF$2:$AF$1191&amp;sheet03!$O$2:$O$1191,0),56)</f>
        <v>右</v>
      </c>
    </row>
    <row r="39" spans="1:21" ht="16.5" customHeight="1" x14ac:dyDescent="0.15">
      <c r="A39" s="102">
        <f ca="1">IF(ISERROR(SMALL(sheet03!CD:CD,ROW(V7))),"",INDIRECT("sheet03!cd"&amp;SMALL(sheet03!CD:CD,ROW(V7))))</f>
        <v>655</v>
      </c>
      <c r="B39" s="61">
        <f t="array" aca="1" ref="B39" ca="1">INDEX(sheet03!$A$2:$BB$1191,MATCH(B$27&amp;C39&amp;$F$1,sheet03!$M$2:$M$1191&amp;sheet03!$AF$2:$AF$1191&amp;sheet03!$O$2:$O$1191,0),31)</f>
        <v>0</v>
      </c>
      <c r="C39" s="58">
        <f ca="1">IF(A39="","",INDIRECT("sheet03!af"&amp;SMALL(sheet03!CD:CD,ROW(V7))))</f>
        <v>7</v>
      </c>
      <c r="D39" s="59" t="str">
        <f t="array" aca="1" ref="D39" ca="1">INDEX(sheet03!$A$2:$BB$1191,MATCH(B$27&amp;C39&amp;$F$1,sheet03!$M$2:$M$1191&amp;sheet03!$AF$2:$AF$1191&amp;sheet03!$O$2:$O$1191,0),28)</f>
        <v>栄</v>
      </c>
      <c r="E39" s="60">
        <f t="array" aca="1" ref="E39" ca="1">INDEX(sheet03!$A$2:$BC$1191,MATCH(B$27&amp;C39&amp;$F$1,sheet03!$M$2:$M$1191&amp;sheet03!$AF$2:$AF$1191&amp;sheet03!$O$2:$O$1191,0),55)</f>
        <v>1</v>
      </c>
      <c r="F39" s="60">
        <f t="array" aca="1" ref="F39" ca="1">INDEX(sheet03!$A$2:$BB$1191,MATCH(B$27&amp;C39&amp;$F$1,sheet03!$M$2:$M$1191&amp;sheet03!$AF$2:$AF$1191&amp;sheet03!$O$2:$O$1191,0),40)</f>
        <v>153</v>
      </c>
      <c r="G39" s="60" t="str">
        <f t="array" aca="1" ref="G39" ca="1">INDEX(sheet03!$A$2:$BD$1191,MATCH(B$27&amp;C39&amp;$F$1,sheet03!$M$2:$M$1191&amp;sheet03!$AF$2:$AF$1191&amp;sheet03!$O$2:$O$1191,0),56)</f>
        <v>右</v>
      </c>
      <c r="H39" s="102">
        <f ca="1">IF(ISERROR(SMALL(sheet03!CE:CE,ROW(V7))),"",INDIRECT("sheet03!ce"&amp;SMALL(sheet03!CE:CE,ROW(V7))))</f>
        <v>607</v>
      </c>
      <c r="I39" s="61">
        <f t="array" aca="1" ref="I39" ca="1">INDEX(sheet03!$A$2:$BB$1191,MATCH(I$27&amp;J39&amp;$F$1,sheet03!$M$2:$M$1191&amp;sheet03!$AF$2:$AF$1191&amp;sheet03!$O$2:$O$1191,0),31)</f>
        <v>0</v>
      </c>
      <c r="J39" s="58">
        <f ca="1">IF(H39="","",INDIRECT("sheet03!af"&amp;SMALL(sheet03!CE:CE,ROW(V7))))</f>
        <v>7</v>
      </c>
      <c r="K39" s="59" t="str">
        <f t="array" aca="1" ref="K39" ca="1">INDEX(sheet03!$A$2:$BB$1191,MATCH(I$27&amp;J39&amp;$F$1,sheet03!$M$2:$M$1191&amp;sheet03!$AF$2:$AF$1191&amp;sheet03!$O$2:$O$1191,0),28)</f>
        <v>井倉</v>
      </c>
      <c r="L39" s="60">
        <f t="array" aca="1" ref="L39" ca="1">INDEX(sheet03!$A$2:$BC$1191,MATCH(I$27&amp;J39&amp;$F$1,sheet03!$M$2:$M$1191&amp;sheet03!$AF$2:$AF$1191&amp;sheet03!$O$2:$O$1191,0),55)</f>
        <v>2</v>
      </c>
      <c r="M39" s="60">
        <f t="array" aca="1" ref="M39" ca="1">INDEX(sheet03!$A$2:$BB$1191,MATCH(I$27&amp;J39&amp;$F$1,sheet03!$M$2:$M$1191&amp;sheet03!$AF$2:$AF$1191&amp;sheet03!$O$2:$O$1191,0),40)</f>
        <v>163</v>
      </c>
      <c r="N39" s="60" t="str">
        <f t="array" aca="1" ref="N39" ca="1">INDEX(sheet03!$A$2:$BD$1191,MATCH(I$27&amp;J39&amp;$F$1,sheet03!$M$2:$M$1191&amp;sheet03!$AF$2:$AF$1191&amp;sheet03!$O$2:$O$1191,0),56)</f>
        <v>右</v>
      </c>
      <c r="O39" s="108">
        <f ca="1">IF(ISERROR(SMALL(sheet03!CF:CF,ROW(V7))),"",INDIRECT("sheet03!cf"&amp;SMALL(sheet03!CF:CF,ROW(V7))))</f>
        <v>327</v>
      </c>
      <c r="P39" s="61">
        <f t="array" aca="1" ref="P39" ca="1">INDEX(sheet03!$A$2:$BB$1191,MATCH(P$27&amp;Q39&amp;$F$1,sheet03!$M$2:$M$1191&amp;sheet03!$AF$2:$AF$1191&amp;sheet03!$O$2:$O$1191,0),31)</f>
        <v>0</v>
      </c>
      <c r="Q39" s="58">
        <f ca="1">IF(O39="","",INDIRECT("sheet03!af"&amp;SMALL(sheet03!CF:CF,ROW(V7))))</f>
        <v>7</v>
      </c>
      <c r="R39" s="59" t="str">
        <f t="array" aca="1" ref="R39" ca="1">INDEX(sheet03!$A$2:$BB$1191,MATCH(P$27&amp;Q39&amp;$F$1,sheet03!$M$2:$M$1191&amp;sheet03!$AF$2:$AF$1191&amp;sheet03!$O$2:$O$1191,0),28)</f>
        <v>金光</v>
      </c>
      <c r="S39" s="60">
        <f t="array" aca="1" ref="S39" ca="1">INDEX(sheet03!$A$2:$BC$1191,MATCH(P$27&amp;Q39&amp;$F$1,sheet03!$M$2:$M$1191&amp;sheet03!$AF$2:$AF$1191&amp;sheet03!$O$2:$O$1191,0),55)</f>
        <v>2</v>
      </c>
      <c r="T39" s="60">
        <f t="array" aca="1" ref="T39" ca="1">INDEX(sheet03!$A$2:$BB$1191,MATCH(P$27&amp;Q39&amp;$F$1,sheet03!$M$2:$M$1191&amp;sheet03!$AF$2:$AF$1191&amp;sheet03!$O$2:$O$1191,0),40)</f>
        <v>169</v>
      </c>
      <c r="U39" s="60" t="str">
        <f t="array" aca="1" ref="U39" ca="1">INDEX(sheet03!$A$2:$BD$1191,MATCH(P$27&amp;Q39&amp;$F$1,sheet03!$M$2:$M$1191&amp;sheet03!$AF$2:$AF$1191&amp;sheet03!$O$2:$O$1191,0),56)</f>
        <v>右</v>
      </c>
    </row>
    <row r="40" spans="1:21" ht="16.5" customHeight="1" x14ac:dyDescent="0.15">
      <c r="A40" s="102">
        <f ca="1">IF(ISERROR(SMALL(sheet03!CD:CD,ROW(V8))),"",INDIRECT("sheet03!cd"&amp;SMALL(sheet03!CD:CD,ROW(V8))))</f>
        <v>656</v>
      </c>
      <c r="B40" s="61">
        <f t="array" aca="1" ref="B40" ca="1">INDEX(sheet03!$A$2:$BB$1191,MATCH(B$27&amp;C40&amp;$F$1,sheet03!$M$2:$M$1191&amp;sheet03!$AF$2:$AF$1191&amp;sheet03!$O$2:$O$1191,0),31)</f>
        <v>0</v>
      </c>
      <c r="C40" s="58">
        <f ca="1">IF(A40="","",INDIRECT("sheet03!af"&amp;SMALL(sheet03!CD:CD,ROW(V8))))</f>
        <v>8</v>
      </c>
      <c r="D40" s="59" t="str">
        <f t="array" aca="1" ref="D40" ca="1">INDEX(sheet03!$A$2:$BB$1191,MATCH(B$27&amp;C40&amp;$F$1,sheet03!$M$2:$M$1191&amp;sheet03!$AF$2:$AF$1191&amp;sheet03!$O$2:$O$1191,0),28)</f>
        <v>常盤</v>
      </c>
      <c r="E40" s="60">
        <f t="array" aca="1" ref="E40" ca="1">INDEX(sheet03!$A$2:$BC$1191,MATCH(B$27&amp;C40&amp;$F$1,sheet03!$M$2:$M$1191&amp;sheet03!$AF$2:$AF$1191&amp;sheet03!$O$2:$O$1191,0),55)</f>
        <v>2</v>
      </c>
      <c r="F40" s="60">
        <f t="array" aca="1" ref="F40" ca="1">INDEX(sheet03!$A$2:$BB$1191,MATCH(B$27&amp;C40&amp;$F$1,sheet03!$M$2:$M$1191&amp;sheet03!$AF$2:$AF$1191&amp;sheet03!$O$2:$O$1191,0),40)</f>
        <v>160</v>
      </c>
      <c r="G40" s="60" t="str">
        <f t="array" aca="1" ref="G40" ca="1">INDEX(sheet03!$A$2:$BD$1191,MATCH(B$27&amp;C40&amp;$F$1,sheet03!$M$2:$M$1191&amp;sheet03!$AF$2:$AF$1191&amp;sheet03!$O$2:$O$1191,0),56)</f>
        <v>右</v>
      </c>
      <c r="H40" s="102">
        <f ca="1">IF(ISERROR(SMALL(sheet03!CE:CE,ROW(V8))),"",INDIRECT("sheet03!ce"&amp;SMALL(sheet03!CE:CE,ROW(V8))))</f>
        <v>608</v>
      </c>
      <c r="I40" s="61">
        <f t="array" aca="1" ref="I40" ca="1">INDEX(sheet03!$A$2:$BB$1191,MATCH(I$27&amp;J40&amp;$F$1,sheet03!$M$2:$M$1191&amp;sheet03!$AF$2:$AF$1191&amp;sheet03!$O$2:$O$1191,0),31)</f>
        <v>0</v>
      </c>
      <c r="J40" s="58">
        <f ca="1">IF(H40="","",INDIRECT("sheet03!af"&amp;SMALL(sheet03!CE:CE,ROW(V8))))</f>
        <v>8</v>
      </c>
      <c r="K40" s="59" t="str">
        <f t="array" aca="1" ref="K40" ca="1">INDEX(sheet03!$A$2:$BB$1191,MATCH(I$27&amp;J40&amp;$F$1,sheet03!$M$2:$M$1191&amp;sheet03!$AF$2:$AF$1191&amp;sheet03!$O$2:$O$1191,0),28)</f>
        <v>石蟹</v>
      </c>
      <c r="L40" s="60">
        <f t="array" aca="1" ref="L40" ca="1">INDEX(sheet03!$A$2:$BC$1191,MATCH(I$27&amp;J40&amp;$F$1,sheet03!$M$2:$M$1191&amp;sheet03!$AF$2:$AF$1191&amp;sheet03!$O$2:$O$1191,0),55)</f>
        <v>1</v>
      </c>
      <c r="M40" s="60">
        <f t="array" aca="1" ref="M40" ca="1">INDEX(sheet03!$A$2:$BB$1191,MATCH(I$27&amp;J40&amp;$F$1,sheet03!$M$2:$M$1191&amp;sheet03!$AF$2:$AF$1191&amp;sheet03!$O$2:$O$1191,0),40)</f>
        <v>150</v>
      </c>
      <c r="N40" s="60" t="str">
        <f t="array" aca="1" ref="N40" ca="1">INDEX(sheet03!$A$2:$BD$1191,MATCH(I$27&amp;J40&amp;$F$1,sheet03!$M$2:$M$1191&amp;sheet03!$AF$2:$AF$1191&amp;sheet03!$O$2:$O$1191,0),56)</f>
        <v>右</v>
      </c>
      <c r="O40" s="108">
        <f ca="1">IF(ISERROR(SMALL(sheet03!CF:CF,ROW(V8))),"",INDIRECT("sheet03!cf"&amp;SMALL(sheet03!CF:CF,ROW(V8))))</f>
        <v>328</v>
      </c>
      <c r="P40" s="61">
        <f t="array" aca="1" ref="P40" ca="1">INDEX(sheet03!$A$2:$BB$1191,MATCH(P$27&amp;Q40&amp;$F$1,sheet03!$M$2:$M$1191&amp;sheet03!$AF$2:$AF$1191&amp;sheet03!$O$2:$O$1191,0),31)</f>
        <v>0</v>
      </c>
      <c r="Q40" s="58">
        <f ca="1">IF(O40="","",INDIRECT("sheet03!af"&amp;SMALL(sheet03!CF:CF,ROW(V8))))</f>
        <v>8</v>
      </c>
      <c r="R40" s="59" t="str">
        <f t="array" aca="1" ref="R40" ca="1">INDEX(sheet03!$A$2:$BB$1191,MATCH(P$27&amp;Q40&amp;$F$1,sheet03!$M$2:$M$1191&amp;sheet03!$AF$2:$AF$1191&amp;sheet03!$O$2:$O$1191,0),28)</f>
        <v>鴨方</v>
      </c>
      <c r="S40" s="60">
        <f t="array" aca="1" ref="S40" ca="1">INDEX(sheet03!$A$2:$BC$1191,MATCH(P$27&amp;Q40&amp;$F$1,sheet03!$M$2:$M$1191&amp;sheet03!$AF$2:$AF$1191&amp;sheet03!$O$2:$O$1191,0),55)</f>
        <v>2</v>
      </c>
      <c r="T40" s="60">
        <f t="array" aca="1" ref="T40" ca="1">INDEX(sheet03!$A$2:$BB$1191,MATCH(P$27&amp;Q40&amp;$F$1,sheet03!$M$2:$M$1191&amp;sheet03!$AF$2:$AF$1191&amp;sheet03!$O$2:$O$1191,0),40)</f>
        <v>169</v>
      </c>
      <c r="U40" s="60" t="str">
        <f t="array" aca="1" ref="U40" ca="1">INDEX(sheet03!$A$2:$BD$1191,MATCH(P$27&amp;Q40&amp;$F$1,sheet03!$M$2:$M$1191&amp;sheet03!$AF$2:$AF$1191&amp;sheet03!$O$2:$O$1191,0),56)</f>
        <v>右</v>
      </c>
    </row>
    <row r="41" spans="1:21" ht="16.5" customHeight="1" x14ac:dyDescent="0.15">
      <c r="A41" s="102">
        <f ca="1">IF(ISERROR(SMALL(sheet03!CD:CD,ROW(V9))),"",INDIRECT("sheet03!cd"&amp;SMALL(sheet03!CD:CD,ROW(V9))))</f>
        <v>657</v>
      </c>
      <c r="B41" s="61" t="str">
        <f t="array" aca="1" ref="B41" ca="1">INDEX(sheet03!$A$2:$BB$1191,MATCH(B$27&amp;C41&amp;$F$1,sheet03!$M$2:$M$1191&amp;sheet03!$AF$2:$AF$1191&amp;sheet03!$O$2:$O$1191,0),31)</f>
        <v>ｃ</v>
      </c>
      <c r="C41" s="58">
        <f ca="1">IF(A41="","",INDIRECT("sheet03!af"&amp;SMALL(sheet03!CD:CD,ROW(V9))))</f>
        <v>9</v>
      </c>
      <c r="D41" s="59" t="str">
        <f t="array" aca="1" ref="D41" ca="1">INDEX(sheet03!$A$2:$BB$1191,MATCH(B$27&amp;C41&amp;$F$1,sheet03!$M$2:$M$1191&amp;sheet03!$AF$2:$AF$1191&amp;sheet03!$O$2:$O$1191,0),28)</f>
        <v>水島</v>
      </c>
      <c r="E41" s="60">
        <f t="array" aca="1" ref="E41" ca="1">INDEX(sheet03!$A$2:$BC$1191,MATCH(B$27&amp;C41&amp;$F$1,sheet03!$M$2:$M$1191&amp;sheet03!$AF$2:$AF$1191&amp;sheet03!$O$2:$O$1191,0),55)</f>
        <v>2</v>
      </c>
      <c r="F41" s="60">
        <f t="array" aca="1" ref="F41" ca="1">INDEX(sheet03!$A$2:$BB$1191,MATCH(B$27&amp;C41&amp;$F$1,sheet03!$M$2:$M$1191&amp;sheet03!$AF$2:$AF$1191&amp;sheet03!$O$2:$O$1191,0),40)</f>
        <v>162</v>
      </c>
      <c r="G41" s="60" t="str">
        <f t="array" aca="1" ref="G41" ca="1">INDEX(sheet03!$A$2:$BD$1191,MATCH(B$27&amp;C41&amp;$F$1,sheet03!$M$2:$M$1191&amp;sheet03!$AF$2:$AF$1191&amp;sheet03!$O$2:$O$1191,0),56)</f>
        <v>右</v>
      </c>
      <c r="H41" s="102">
        <f ca="1">IF(ISERROR(SMALL(sheet03!CE:CE,ROW(V9))),"",INDIRECT("sheet03!ce"&amp;SMALL(sheet03!CE:CE,ROW(V9))))</f>
        <v>609</v>
      </c>
      <c r="I41" s="61" t="str">
        <f t="array" aca="1" ref="I41" ca="1">INDEX(sheet03!$A$2:$BB$1191,MATCH(I$27&amp;J41&amp;$F$1,sheet03!$M$2:$M$1191&amp;sheet03!$AF$2:$AF$1191&amp;sheet03!$O$2:$O$1191,0),31)</f>
        <v>ｃ</v>
      </c>
      <c r="J41" s="58">
        <f ca="1">IF(H41="","",INDIRECT("sheet03!af"&amp;SMALL(sheet03!CE:CE,ROW(V9))))</f>
        <v>9</v>
      </c>
      <c r="K41" s="59" t="str">
        <f t="array" aca="1" ref="K41" ca="1">INDEX(sheet03!$A$2:$BB$1191,MATCH(I$27&amp;J41&amp;$F$1,sheet03!$M$2:$M$1191&amp;sheet03!$AF$2:$AF$1191&amp;sheet03!$O$2:$O$1191,0),28)</f>
        <v>新見</v>
      </c>
      <c r="L41" s="60">
        <f t="array" aca="1" ref="L41" ca="1">INDEX(sheet03!$A$2:$BC$1191,MATCH(I$27&amp;J41&amp;$F$1,sheet03!$M$2:$M$1191&amp;sheet03!$AF$2:$AF$1191&amp;sheet03!$O$2:$O$1191,0),55)</f>
        <v>2</v>
      </c>
      <c r="M41" s="60">
        <f t="array" aca="1" ref="M41" ca="1">INDEX(sheet03!$A$2:$BB$1191,MATCH(I$27&amp;J41&amp;$F$1,sheet03!$M$2:$M$1191&amp;sheet03!$AF$2:$AF$1191&amp;sheet03!$O$2:$O$1191,0),40)</f>
        <v>163</v>
      </c>
      <c r="N41" s="60" t="str">
        <f t="array" aca="1" ref="N41" ca="1">INDEX(sheet03!$A$2:$BD$1191,MATCH(I$27&amp;J41&amp;$F$1,sheet03!$M$2:$M$1191&amp;sheet03!$AF$2:$AF$1191&amp;sheet03!$O$2:$O$1191,0),56)</f>
        <v>右</v>
      </c>
      <c r="O41" s="108">
        <f ca="1">IF(ISERROR(SMALL(sheet03!CF:CF,ROW(V9))),"",INDIRECT("sheet03!cf"&amp;SMALL(sheet03!CF:CF,ROW(V9))))</f>
        <v>329</v>
      </c>
      <c r="P41" s="61">
        <f t="array" aca="1" ref="P41" ca="1">INDEX(sheet03!$A$2:$BB$1191,MATCH(P$27&amp;Q41&amp;$F$1,sheet03!$M$2:$M$1191&amp;sheet03!$AF$2:$AF$1191&amp;sheet03!$O$2:$O$1191,0),31)</f>
        <v>0</v>
      </c>
      <c r="Q41" s="58">
        <f ca="1">IF(O41="","",INDIRECT("sheet03!af"&amp;SMALL(sheet03!CF:CF,ROW(V9))))</f>
        <v>9</v>
      </c>
      <c r="R41" s="59" t="str">
        <f t="array" aca="1" ref="R41" ca="1">INDEX(sheet03!$A$2:$BB$1191,MATCH(P$27&amp;Q41&amp;$F$1,sheet03!$M$2:$M$1191&amp;sheet03!$AF$2:$AF$1191&amp;sheet03!$O$2:$O$1191,0),28)</f>
        <v>里庄</v>
      </c>
      <c r="S41" s="60">
        <f t="array" aca="1" ref="S41" ca="1">INDEX(sheet03!$A$2:$BC$1191,MATCH(P$27&amp;Q41&amp;$F$1,sheet03!$M$2:$M$1191&amp;sheet03!$AF$2:$AF$1191&amp;sheet03!$O$2:$O$1191,0),55)</f>
        <v>2</v>
      </c>
      <c r="T41" s="60">
        <f t="array" aca="1" ref="T41" ca="1">INDEX(sheet03!$A$2:$BB$1191,MATCH(P$27&amp;Q41&amp;$F$1,sheet03!$M$2:$M$1191&amp;sheet03!$AF$2:$AF$1191&amp;sheet03!$O$2:$O$1191,0),40)</f>
        <v>169</v>
      </c>
      <c r="U41" s="60" t="str">
        <f t="array" aca="1" ref="U41" ca="1">INDEX(sheet03!$A$2:$BD$1191,MATCH(P$27&amp;Q41&amp;$F$1,sheet03!$M$2:$M$1191&amp;sheet03!$AF$2:$AF$1191&amp;sheet03!$O$2:$O$1191,0),56)</f>
        <v>右</v>
      </c>
    </row>
    <row r="42" spans="1:21" ht="16.5" customHeight="1" x14ac:dyDescent="0.15">
      <c r="A42" s="102">
        <f ca="1">IF(ISERROR(SMALL(sheet03!CD:CD,ROW(V10))),"",INDIRECT("sheet03!cd"&amp;SMALL(sheet03!CD:CD,ROW(V10))))</f>
        <v>0</v>
      </c>
      <c r="B42" s="61" t="e">
        <f t="array" aca="1" ref="B42" ca="1">INDEX(sheet03!$A$2:$BB$1191,MATCH(B$27&amp;C42&amp;$F$1,sheet03!$M$2:$M$1191&amp;sheet03!$AF$2:$AF$1191&amp;sheet03!$O$2:$O$1191,0),31)</f>
        <v>#N/A</v>
      </c>
      <c r="C42" s="58">
        <f ca="1">IF(A42="","",INDIRECT("sheet03!af"&amp;SMALL(sheet03!CD:CD,ROW(V10))))</f>
        <v>0</v>
      </c>
      <c r="D42" s="59" t="e">
        <f t="array" aca="1" ref="D42" ca="1">INDEX(sheet03!$A$2:$BB$1191,MATCH(B$27&amp;C42&amp;$F$1,sheet03!$M$2:$M$1191&amp;sheet03!$AF$2:$AF$1191&amp;sheet03!$O$2:$O$1191,0),28)</f>
        <v>#N/A</v>
      </c>
      <c r="E42" s="60" t="e">
        <f t="array" aca="1" ref="E42" ca="1">INDEX(sheet03!$A$2:$BC$1191,MATCH(B$27&amp;C42&amp;$F$1,sheet03!$M$2:$M$1191&amp;sheet03!$AF$2:$AF$1191&amp;sheet03!$O$2:$O$1191,0),55)</f>
        <v>#N/A</v>
      </c>
      <c r="F42" s="60" t="e">
        <f t="array" aca="1" ref="F42" ca="1">INDEX(sheet03!$A$2:$BB$1191,MATCH(B$27&amp;C42&amp;$F$1,sheet03!$M$2:$M$1191&amp;sheet03!$AF$2:$AF$1191&amp;sheet03!$O$2:$O$1191,0),40)</f>
        <v>#N/A</v>
      </c>
      <c r="G42" s="60" t="e">
        <f t="array" aca="1" ref="G42" ca="1">INDEX(sheet03!$A$2:$BD$1191,MATCH(B$27&amp;C42&amp;$F$1,sheet03!$M$2:$M$1191&amp;sheet03!$AF$2:$AF$1191&amp;sheet03!$O$2:$O$1191,0),56)</f>
        <v>#N/A</v>
      </c>
      <c r="H42" s="102">
        <f ca="1">IF(ISERROR(SMALL(sheet03!CE:CE,ROW(V10))),"",INDIRECT("sheet03!ce"&amp;SMALL(sheet03!CE:CE,ROW(V10))))</f>
        <v>610</v>
      </c>
      <c r="I42" s="61">
        <f t="array" aca="1" ref="I42" ca="1">INDEX(sheet03!$A$2:$BB$1191,MATCH(I$27&amp;J42&amp;$F$1,sheet03!$M$2:$M$1191&amp;sheet03!$AF$2:$AF$1191&amp;sheet03!$O$2:$O$1191,0),31)</f>
        <v>0</v>
      </c>
      <c r="J42" s="58">
        <f ca="1">IF(H42="","",INDIRECT("sheet03!af"&amp;SMALL(sheet03!CE:CE,ROW(V10))))</f>
        <v>10</v>
      </c>
      <c r="K42" s="59" t="str">
        <f t="array" aca="1" ref="K42" ca="1">INDEX(sheet03!$A$2:$BB$1191,MATCH(I$27&amp;J42&amp;$F$1,sheet03!$M$2:$M$1191&amp;sheet03!$AF$2:$AF$1191&amp;sheet03!$O$2:$O$1191,0),28)</f>
        <v>布原</v>
      </c>
      <c r="L42" s="60">
        <f t="array" aca="1" ref="L42" ca="1">INDEX(sheet03!$A$2:$BC$1191,MATCH(I$27&amp;J42&amp;$F$1,sheet03!$M$2:$M$1191&amp;sheet03!$AF$2:$AF$1191&amp;sheet03!$O$2:$O$1191,0),55)</f>
        <v>2</v>
      </c>
      <c r="M42" s="60">
        <f t="array" aca="1" ref="M42" ca="1">INDEX(sheet03!$A$2:$BB$1191,MATCH(I$27&amp;J42&amp;$F$1,sheet03!$M$2:$M$1191&amp;sheet03!$AF$2:$AF$1191&amp;sheet03!$O$2:$O$1191,0),40)</f>
        <v>153</v>
      </c>
      <c r="N42" s="60" t="str">
        <f t="array" aca="1" ref="N42" ca="1">INDEX(sheet03!$A$2:$BD$1191,MATCH(I$27&amp;J42&amp;$F$1,sheet03!$M$2:$M$1191&amp;sheet03!$AF$2:$AF$1191&amp;sheet03!$O$2:$O$1191,0),56)</f>
        <v>右</v>
      </c>
      <c r="O42" s="108">
        <f ca="1">IF(ISERROR(SMALL(sheet03!CF:CF,ROW(V10))),"",INDIRECT("sheet03!cf"&amp;SMALL(sheet03!CF:CF,ROW(V10))))</f>
        <v>330</v>
      </c>
      <c r="P42" s="61">
        <f t="array" aca="1" ref="P42" ca="1">INDEX(sheet03!$A$2:$BB$1191,MATCH(P$27&amp;Q42&amp;$F$1,sheet03!$M$2:$M$1191&amp;sheet03!$AF$2:$AF$1191&amp;sheet03!$O$2:$O$1191,0),31)</f>
        <v>0</v>
      </c>
      <c r="Q42" s="58">
        <f ca="1">IF(O42="","",INDIRECT("sheet03!af"&amp;SMALL(sheet03!CF:CF,ROW(V10))))</f>
        <v>10</v>
      </c>
      <c r="R42" s="59" t="str">
        <f t="array" aca="1" ref="R42" ca="1">INDEX(sheet03!$A$2:$BB$1191,MATCH(P$27&amp;Q42&amp;$F$1,sheet03!$M$2:$M$1191&amp;sheet03!$AF$2:$AF$1191&amp;sheet03!$O$2:$O$1191,0),28)</f>
        <v>笠岡</v>
      </c>
      <c r="S42" s="60">
        <f t="array" aca="1" ref="S42" ca="1">INDEX(sheet03!$A$2:$BC$1191,MATCH(P$27&amp;Q42&amp;$F$1,sheet03!$M$2:$M$1191&amp;sheet03!$AF$2:$AF$1191&amp;sheet03!$O$2:$O$1191,0),55)</f>
        <v>2</v>
      </c>
      <c r="T42" s="60">
        <f t="array" aca="1" ref="T42" ca="1">INDEX(sheet03!$A$2:$BB$1191,MATCH(P$27&amp;Q42&amp;$F$1,sheet03!$M$2:$M$1191&amp;sheet03!$AF$2:$AF$1191&amp;sheet03!$O$2:$O$1191,0),40)</f>
        <v>169</v>
      </c>
      <c r="U42" s="60" t="str">
        <f t="array" aca="1" ref="U42" ca="1">INDEX(sheet03!$A$2:$BD$1191,MATCH(P$27&amp;Q42&amp;$F$1,sheet03!$M$2:$M$1191&amp;sheet03!$AF$2:$AF$1191&amp;sheet03!$O$2:$O$1191,0),56)</f>
        <v>右</v>
      </c>
    </row>
    <row r="43" spans="1:21" ht="16.5" customHeight="1" x14ac:dyDescent="0.15">
      <c r="A43" s="102" t="str">
        <f ca="1">IF(ISERROR(SMALL(sheet03!CD:CD,ROW(V11))),"",INDIRECT("sheet03!cd"&amp;SMALL(sheet03!CD:CD,ROW(V11))))</f>
        <v/>
      </c>
      <c r="B43" s="61" t="e">
        <f t="array" aca="1" ref="B43" ca="1">INDEX(sheet03!$A$2:$BB$1191,MATCH(B$27&amp;C43&amp;$F$1,sheet03!$M$2:$M$1191&amp;sheet03!$AF$2:$AF$1191&amp;sheet03!$O$2:$O$1191,0),31)</f>
        <v>#N/A</v>
      </c>
      <c r="C43" s="58" t="str">
        <f ca="1">IF(A43="","",INDIRECT("sheet03!af"&amp;SMALL(sheet03!CD:CD,ROW(V11))))</f>
        <v/>
      </c>
      <c r="D43" s="59" t="e">
        <f t="array" aca="1" ref="D43" ca="1">INDEX(sheet03!$A$2:$BB$1191,MATCH(B$27&amp;C43&amp;$F$1,sheet03!$M$2:$M$1191&amp;sheet03!$AF$2:$AF$1191&amp;sheet03!$O$2:$O$1191,0),28)</f>
        <v>#N/A</v>
      </c>
      <c r="E43" s="60" t="e">
        <f t="array" aca="1" ref="E43" ca="1">INDEX(sheet03!$A$2:$BC$1191,MATCH(B$27&amp;C43&amp;$F$1,sheet03!$M$2:$M$1191&amp;sheet03!$AF$2:$AF$1191&amp;sheet03!$O$2:$O$1191,0),55)</f>
        <v>#N/A</v>
      </c>
      <c r="F43" s="60" t="e">
        <f t="array" aca="1" ref="F43" ca="1">INDEX(sheet03!$A$2:$BB$1191,MATCH(B$27&amp;C43&amp;$F$1,sheet03!$M$2:$M$1191&amp;sheet03!$AF$2:$AF$1191&amp;sheet03!$O$2:$O$1191,0),40)</f>
        <v>#N/A</v>
      </c>
      <c r="G43" s="60" t="e">
        <f t="array" aca="1" ref="G43" ca="1">INDEX(sheet03!$A$2:$BD$1191,MATCH(B$27&amp;C43&amp;$F$1,sheet03!$M$2:$M$1191&amp;sheet03!$AF$2:$AF$1191&amp;sheet03!$O$2:$O$1191,0),56)</f>
        <v>#N/A</v>
      </c>
      <c r="H43" s="102">
        <f ca="1">IF(ISERROR(SMALL(sheet03!CE:CE,ROW(V11))),"",INDIRECT("sheet03!ce"&amp;SMALL(sheet03!CE:CE,ROW(V11))))</f>
        <v>0</v>
      </c>
      <c r="I43" s="61" t="e">
        <f t="array" aca="1" ref="I43" ca="1">INDEX(sheet03!$A$2:$BB$1191,MATCH(I$27&amp;J43&amp;$F$1,sheet03!$M$2:$M$1191&amp;sheet03!$AF$2:$AF$1191&amp;sheet03!$O$2:$O$1191,0),31)</f>
        <v>#N/A</v>
      </c>
      <c r="J43" s="58">
        <f ca="1">IF(H43="","",INDIRECT("sheet03!af"&amp;SMALL(sheet03!CE:CE,ROW(V11))))</f>
        <v>0</v>
      </c>
      <c r="K43" s="59" t="e">
        <f t="array" aca="1" ref="K43" ca="1">INDEX(sheet03!$A$2:$BB$1191,MATCH(I$27&amp;J43&amp;$F$1,sheet03!$M$2:$M$1191&amp;sheet03!$AF$2:$AF$1191&amp;sheet03!$O$2:$O$1191,0),28)</f>
        <v>#N/A</v>
      </c>
      <c r="L43" s="60" t="e">
        <f t="array" aca="1" ref="L43" ca="1">INDEX(sheet03!$A$2:$BC$1191,MATCH(I$27&amp;J43&amp;$F$1,sheet03!$M$2:$M$1191&amp;sheet03!$AF$2:$AF$1191&amp;sheet03!$O$2:$O$1191,0),55)</f>
        <v>#N/A</v>
      </c>
      <c r="M43" s="60" t="e">
        <f t="array" aca="1" ref="M43" ca="1">INDEX(sheet03!$A$2:$BB$1191,MATCH(I$27&amp;J43&amp;$F$1,sheet03!$M$2:$M$1191&amp;sheet03!$AF$2:$AF$1191&amp;sheet03!$O$2:$O$1191,0),40)</f>
        <v>#N/A</v>
      </c>
      <c r="N43" s="60" t="e">
        <f t="array" aca="1" ref="N43" ca="1">INDEX(sheet03!$A$2:$BD$1191,MATCH(I$27&amp;J43&amp;$F$1,sheet03!$M$2:$M$1191&amp;sheet03!$AF$2:$AF$1191&amp;sheet03!$O$2:$O$1191,0),56)</f>
        <v>#N/A</v>
      </c>
      <c r="O43" s="108">
        <f ca="1">IF(ISERROR(SMALL(sheet03!CF:CF,ROW(V11))),"",INDIRECT("sheet03!cf"&amp;SMALL(sheet03!CF:CF,ROW(V11))))</f>
        <v>331</v>
      </c>
      <c r="P43" s="61">
        <f t="array" aca="1" ref="P43" ca="1">INDEX(sheet03!$A$2:$BB$1191,MATCH(P$27&amp;Q43&amp;$F$1,sheet03!$M$2:$M$1191&amp;sheet03!$AF$2:$AF$1191&amp;sheet03!$O$2:$O$1191,0),31)</f>
        <v>0</v>
      </c>
      <c r="Q43" s="58">
        <f ca="1">IF(O43="","",INDIRECT("sheet03!af"&amp;SMALL(sheet03!CF:CF,ROW(V11))))</f>
        <v>11</v>
      </c>
      <c r="R43" s="59" t="str">
        <f t="array" aca="1" ref="R43" ca="1">INDEX(sheet03!$A$2:$BB$1191,MATCH(P$27&amp;Q43&amp;$F$1,sheet03!$M$2:$M$1191&amp;sheet03!$AF$2:$AF$1191&amp;sheet03!$O$2:$O$1191,0),28)</f>
        <v>大門</v>
      </c>
      <c r="S43" s="60">
        <f t="array" aca="1" ref="S43" ca="1">INDEX(sheet03!$A$2:$BC$1191,MATCH(P$27&amp;Q43&amp;$F$1,sheet03!$M$2:$M$1191&amp;sheet03!$AF$2:$AF$1191&amp;sheet03!$O$2:$O$1191,0),55)</f>
        <v>2</v>
      </c>
      <c r="T43" s="60">
        <f t="array" aca="1" ref="T43" ca="1">INDEX(sheet03!$A$2:$BB$1191,MATCH(P$27&amp;Q43&amp;$F$1,sheet03!$M$2:$M$1191&amp;sheet03!$AF$2:$AF$1191&amp;sheet03!$O$2:$O$1191,0),40)</f>
        <v>169</v>
      </c>
      <c r="U43" s="60" t="str">
        <f t="array" aca="1" ref="U43" ca="1">INDEX(sheet03!$A$2:$BD$1191,MATCH(P$27&amp;Q43&amp;$F$1,sheet03!$M$2:$M$1191&amp;sheet03!$AF$2:$AF$1191&amp;sheet03!$O$2:$O$1191,0),56)</f>
        <v>右</v>
      </c>
    </row>
    <row r="44" spans="1:21" ht="16.5" customHeight="1" x14ac:dyDescent="0.15">
      <c r="A44" s="102" t="str">
        <f ca="1">IF(ISERROR(SMALL(sheet03!CD:CD,ROW(V12))),"",INDIRECT("sheet03!cd"&amp;SMALL(sheet03!CD:CD,ROW(V12))))</f>
        <v/>
      </c>
      <c r="B44" s="61" t="e">
        <f t="array" aca="1" ref="B44" ca="1">INDEX(sheet03!$A$2:$BB$1191,MATCH(B$27&amp;C44&amp;$F$1,sheet03!$M$2:$M$1191&amp;sheet03!$AF$2:$AF$1191&amp;sheet03!$O$2:$O$1191,0),31)</f>
        <v>#N/A</v>
      </c>
      <c r="C44" s="58" t="str">
        <f ca="1">IF(A44="","",INDIRECT("sheet03!af"&amp;SMALL(sheet03!CD:CD,ROW(V12))))</f>
        <v/>
      </c>
      <c r="D44" s="59" t="e">
        <f t="array" aca="1" ref="D44" ca="1">INDEX(sheet03!$A$2:$BB$1191,MATCH(B$27&amp;C44&amp;$F$1,sheet03!$M$2:$M$1191&amp;sheet03!$AF$2:$AF$1191&amp;sheet03!$O$2:$O$1191,0),28)</f>
        <v>#N/A</v>
      </c>
      <c r="E44" s="60" t="e">
        <f t="array" aca="1" ref="E44" ca="1">INDEX(sheet03!$A$2:$BC$1191,MATCH(B$27&amp;C44&amp;$F$1,sheet03!$M$2:$M$1191&amp;sheet03!$AF$2:$AF$1191&amp;sheet03!$O$2:$O$1191,0),55)</f>
        <v>#N/A</v>
      </c>
      <c r="F44" s="60" t="e">
        <f t="array" aca="1" ref="F44" ca="1">INDEX(sheet03!$A$2:$BB$1191,MATCH(B$27&amp;C44&amp;$F$1,sheet03!$M$2:$M$1191&amp;sheet03!$AF$2:$AF$1191&amp;sheet03!$O$2:$O$1191,0),40)</f>
        <v>#N/A</v>
      </c>
      <c r="G44" s="60" t="e">
        <f t="array" aca="1" ref="G44" ca="1">INDEX(sheet03!$A$2:$BD$1191,MATCH(B$27&amp;C44&amp;$F$1,sheet03!$M$2:$M$1191&amp;sheet03!$AF$2:$AF$1191&amp;sheet03!$O$2:$O$1191,0),56)</f>
        <v>#N/A</v>
      </c>
      <c r="H44" s="102" t="str">
        <f ca="1">IF(ISERROR(SMALL(sheet03!CE:CE,ROW(V12))),"",INDIRECT("sheet03!ce"&amp;SMALL(sheet03!CE:CE,ROW(V12))))</f>
        <v/>
      </c>
      <c r="I44" s="61" t="e">
        <f t="array" aca="1" ref="I44" ca="1">INDEX(sheet03!$A$2:$BB$1191,MATCH(I$27&amp;J44&amp;$F$1,sheet03!$M$2:$M$1191&amp;sheet03!$AF$2:$AF$1191&amp;sheet03!$O$2:$O$1191,0),31)</f>
        <v>#N/A</v>
      </c>
      <c r="J44" s="58" t="str">
        <f ca="1">IF(H44="","",INDIRECT("sheet03!af"&amp;SMALL(sheet03!CE:CE,ROW(V12))))</f>
        <v/>
      </c>
      <c r="K44" s="59" t="e">
        <f t="array" aca="1" ref="K44" ca="1">INDEX(sheet03!$A$2:$BB$1191,MATCH(I$27&amp;J44&amp;$F$1,sheet03!$M$2:$M$1191&amp;sheet03!$AF$2:$AF$1191&amp;sheet03!$O$2:$O$1191,0),28)</f>
        <v>#N/A</v>
      </c>
      <c r="L44" s="60" t="e">
        <f t="array" aca="1" ref="L44" ca="1">INDEX(sheet03!$A$2:$BC$1191,MATCH(I$27&amp;J44&amp;$F$1,sheet03!$M$2:$M$1191&amp;sheet03!$AF$2:$AF$1191&amp;sheet03!$O$2:$O$1191,0),55)</f>
        <v>#N/A</v>
      </c>
      <c r="M44" s="60" t="e">
        <f t="array" aca="1" ref="M44" ca="1">INDEX(sheet03!$A$2:$BB$1191,MATCH(I$27&amp;J44&amp;$F$1,sheet03!$M$2:$M$1191&amp;sheet03!$AF$2:$AF$1191&amp;sheet03!$O$2:$O$1191,0),40)</f>
        <v>#N/A</v>
      </c>
      <c r="N44" s="60" t="e">
        <f t="array" aca="1" ref="N44" ca="1">INDEX(sheet03!$A$2:$BD$1191,MATCH(I$27&amp;J44&amp;$F$1,sheet03!$M$2:$M$1191&amp;sheet03!$AF$2:$AF$1191&amp;sheet03!$O$2:$O$1191,0),56)</f>
        <v>#N/A</v>
      </c>
      <c r="O44" s="108">
        <f ca="1">IF(ISERROR(SMALL(sheet03!CF:CF,ROW(V12))),"",INDIRECT("sheet03!cf"&amp;SMALL(sheet03!CF:CF,ROW(V12))))</f>
        <v>332</v>
      </c>
      <c r="P44" s="61">
        <f t="array" aca="1" ref="P44" ca="1">INDEX(sheet03!$A$2:$BB$1191,MATCH(P$27&amp;Q44&amp;$F$1,sheet03!$M$2:$M$1191&amp;sheet03!$AF$2:$AF$1191&amp;sheet03!$O$2:$O$1191,0),31)</f>
        <v>0</v>
      </c>
      <c r="Q44" s="58">
        <f ca="1">IF(O44="","",INDIRECT("sheet03!af"&amp;SMALL(sheet03!CF:CF,ROW(V12))))</f>
        <v>12</v>
      </c>
      <c r="R44" s="59" t="str">
        <f t="array" aca="1" ref="R44" ca="1">INDEX(sheet03!$A$2:$BB$1191,MATCH(P$27&amp;Q44&amp;$F$1,sheet03!$M$2:$M$1191&amp;sheet03!$AF$2:$AF$1191&amp;sheet03!$O$2:$O$1191,0),28)</f>
        <v>東福山</v>
      </c>
      <c r="S44" s="60">
        <f t="array" aca="1" ref="S44" ca="1">INDEX(sheet03!$A$2:$BC$1191,MATCH(P$27&amp;Q44&amp;$F$1,sheet03!$M$2:$M$1191&amp;sheet03!$AF$2:$AF$1191&amp;sheet03!$O$2:$O$1191,0),55)</f>
        <v>2</v>
      </c>
      <c r="T44" s="60">
        <f t="array" aca="1" ref="T44" ca="1">INDEX(sheet03!$A$2:$BB$1191,MATCH(P$27&amp;Q44&amp;$F$1,sheet03!$M$2:$M$1191&amp;sheet03!$AF$2:$AF$1191&amp;sheet03!$O$2:$O$1191,0),40)</f>
        <v>169</v>
      </c>
      <c r="U44" s="60" t="str">
        <f t="array" aca="1" ref="U44" ca="1">INDEX(sheet03!$A$2:$BD$1191,MATCH(P$27&amp;Q44&amp;$F$1,sheet03!$M$2:$M$1191&amp;sheet03!$AF$2:$AF$1191&amp;sheet03!$O$2:$O$1191,0),56)</f>
        <v>右</v>
      </c>
    </row>
    <row r="45" spans="1:21" ht="16.5" customHeight="1" x14ac:dyDescent="0.15">
      <c r="A45" s="102" t="str">
        <f ca="1">IF(ISERROR(SMALL(sheet03!CD:CD,ROW(V13))),"",INDIRECT("sheet03!cd"&amp;SMALL(sheet03!CD:CD,ROW(V13))))</f>
        <v/>
      </c>
      <c r="B45" s="61" t="e">
        <f t="array" aca="1" ref="B45" ca="1">INDEX(sheet03!$A$2:$BB$1191,MATCH(B$27&amp;C45&amp;$F$1,sheet03!$M$2:$M$1191&amp;sheet03!$AF$2:$AF$1191&amp;sheet03!$O$2:$O$1191,0),31)</f>
        <v>#N/A</v>
      </c>
      <c r="C45" s="58" t="str">
        <f ca="1">IF(A45="","",INDIRECT("sheet03!af"&amp;SMALL(sheet03!CD:CD,ROW(V13))))</f>
        <v/>
      </c>
      <c r="D45" s="59" t="e">
        <f t="array" aca="1" ref="D45" ca="1">INDEX(sheet03!$A$2:$BB$1191,MATCH(B$27&amp;C45&amp;$F$1,sheet03!$M$2:$M$1191&amp;sheet03!$AF$2:$AF$1191&amp;sheet03!$O$2:$O$1191,0),28)</f>
        <v>#N/A</v>
      </c>
      <c r="E45" s="60" t="e">
        <f t="array" aca="1" ref="E45" ca="1">INDEX(sheet03!$A$2:$BC$1191,MATCH(B$27&amp;C45&amp;$F$1,sheet03!$M$2:$M$1191&amp;sheet03!$AF$2:$AF$1191&amp;sheet03!$O$2:$O$1191,0),55)</f>
        <v>#N/A</v>
      </c>
      <c r="F45" s="60" t="e">
        <f t="array" aca="1" ref="F45" ca="1">INDEX(sheet03!$A$2:$BB$1191,MATCH(B$27&amp;C45&amp;$F$1,sheet03!$M$2:$M$1191&amp;sheet03!$AF$2:$AF$1191&amp;sheet03!$O$2:$O$1191,0),40)</f>
        <v>#N/A</v>
      </c>
      <c r="G45" s="60" t="e">
        <f t="array" aca="1" ref="G45" ca="1">INDEX(sheet03!$A$2:$BD$1191,MATCH(B$27&amp;C45&amp;$F$1,sheet03!$M$2:$M$1191&amp;sheet03!$AF$2:$AF$1191&amp;sheet03!$O$2:$O$1191,0),56)</f>
        <v>#N/A</v>
      </c>
      <c r="H45" s="102" t="str">
        <f ca="1">IF(ISERROR(SMALL(sheet03!CE:CE,ROW(V13))),"",INDIRECT("sheet03!ce"&amp;SMALL(sheet03!CE:CE,ROW(V13))))</f>
        <v/>
      </c>
      <c r="I45" s="61" t="e">
        <f t="array" aca="1" ref="I45" ca="1">INDEX(sheet03!$A$2:$BB$1191,MATCH(I$27&amp;J45&amp;$F$1,sheet03!$M$2:$M$1191&amp;sheet03!$AF$2:$AF$1191&amp;sheet03!$O$2:$O$1191,0),31)</f>
        <v>#N/A</v>
      </c>
      <c r="J45" s="58" t="str">
        <f ca="1">IF(H45="","",INDIRECT("sheet03!af"&amp;SMALL(sheet03!CE:CE,ROW(V13))))</f>
        <v/>
      </c>
      <c r="K45" s="59" t="e">
        <f t="array" aca="1" ref="K45" ca="1">INDEX(sheet03!$A$2:$BB$1191,MATCH(I$27&amp;J45&amp;$F$1,sheet03!$M$2:$M$1191&amp;sheet03!$AF$2:$AF$1191&amp;sheet03!$O$2:$O$1191,0),28)</f>
        <v>#N/A</v>
      </c>
      <c r="L45" s="60" t="e">
        <f t="array" aca="1" ref="L45" ca="1">INDEX(sheet03!$A$2:$BC$1191,MATCH(I$27&amp;J45&amp;$F$1,sheet03!$M$2:$M$1191&amp;sheet03!$AF$2:$AF$1191&amp;sheet03!$O$2:$O$1191,0),55)</f>
        <v>#N/A</v>
      </c>
      <c r="M45" s="60" t="e">
        <f t="array" aca="1" ref="M45" ca="1">INDEX(sheet03!$A$2:$BB$1191,MATCH(I$27&amp;J45&amp;$F$1,sheet03!$M$2:$M$1191&amp;sheet03!$AF$2:$AF$1191&amp;sheet03!$O$2:$O$1191,0),40)</f>
        <v>#N/A</v>
      </c>
      <c r="N45" s="60" t="e">
        <f t="array" aca="1" ref="N45" ca="1">INDEX(sheet03!$A$2:$BD$1191,MATCH(I$27&amp;J45&amp;$F$1,sheet03!$M$2:$M$1191&amp;sheet03!$AF$2:$AF$1191&amp;sheet03!$O$2:$O$1191,0),56)</f>
        <v>#N/A</v>
      </c>
      <c r="O45" s="108">
        <f ca="1">IF(ISERROR(SMALL(sheet03!CF:CF,ROW(V13))),"",INDIRECT("sheet03!cf"&amp;SMALL(sheet03!CF:CF,ROW(V13))))</f>
        <v>333</v>
      </c>
      <c r="P45" s="61" t="str">
        <f t="array" aca="1" ref="P45" ca="1">INDEX(sheet03!$A$2:$BB$1191,MATCH(P$27&amp;Q45&amp;$F$1,sheet03!$M$2:$M$1191&amp;sheet03!$AF$2:$AF$1191&amp;sheet03!$O$2:$O$1191,0),31)</f>
        <v>ｃ</v>
      </c>
      <c r="Q45" s="58">
        <f ca="1">IF(O45="","",INDIRECT("sheet03!af"&amp;SMALL(sheet03!CF:CF,ROW(V13))))</f>
        <v>13</v>
      </c>
      <c r="R45" s="59" t="str">
        <f t="array" aca="1" ref="R45" ca="1">INDEX(sheet03!$A$2:$BB$1191,MATCH(P$27&amp;Q45&amp;$F$1,sheet03!$M$2:$M$1191&amp;sheet03!$AF$2:$AF$1191&amp;sheet03!$O$2:$O$1191,0),28)</f>
        <v>福山</v>
      </c>
      <c r="S45" s="60">
        <f t="array" aca="1" ref="S45" ca="1">INDEX(sheet03!$A$2:$BC$1191,MATCH(P$27&amp;Q45&amp;$F$1,sheet03!$M$2:$M$1191&amp;sheet03!$AF$2:$AF$1191&amp;sheet03!$O$2:$O$1191,0),55)</f>
        <v>2</v>
      </c>
      <c r="T45" s="60">
        <f t="array" aca="1" ref="T45" ca="1">INDEX(sheet03!$A$2:$BB$1191,MATCH(P$27&amp;Q45&amp;$F$1,sheet03!$M$2:$M$1191&amp;sheet03!$AF$2:$AF$1191&amp;sheet03!$O$2:$O$1191,0),40)</f>
        <v>169</v>
      </c>
      <c r="U45" s="60" t="str">
        <f t="array" aca="1" ref="U45" ca="1">INDEX(sheet03!$A$2:$BD$1191,MATCH(P$27&amp;Q45&amp;$F$1,sheet03!$M$2:$M$1191&amp;sheet03!$AF$2:$AF$1191&amp;sheet03!$O$2:$O$1191,0),56)</f>
        <v>右</v>
      </c>
    </row>
    <row r="46" spans="1:21" ht="16.5" customHeight="1" x14ac:dyDescent="0.15">
      <c r="A46" s="102" t="str">
        <f ca="1">IF(ISERROR(SMALL(sheet03!CD:CD,ROW(V14))),"",INDIRECT("sheet03!cd"&amp;SMALL(sheet03!CD:CD,ROW(V14))))</f>
        <v/>
      </c>
      <c r="B46" s="61" t="e">
        <f t="array" aca="1" ref="B46" ca="1">INDEX(sheet03!$A$2:$BB$1191,MATCH(B$27&amp;C46&amp;$F$1,sheet03!$M$2:$M$1191&amp;sheet03!$AF$2:$AF$1191&amp;sheet03!$O$2:$O$1191,0),31)</f>
        <v>#N/A</v>
      </c>
      <c r="C46" s="58" t="str">
        <f ca="1">IF(A46="","",INDIRECT("sheet03!af"&amp;SMALL(sheet03!CD:CD,ROW(V14))))</f>
        <v/>
      </c>
      <c r="D46" s="59" t="e">
        <f t="array" aca="1" ref="D46" ca="1">INDEX(sheet03!$A$2:$BB$1191,MATCH(B$27&amp;C46&amp;$F$1,sheet03!$M$2:$M$1191&amp;sheet03!$AF$2:$AF$1191&amp;sheet03!$O$2:$O$1191,0),28)</f>
        <v>#N/A</v>
      </c>
      <c r="E46" s="60" t="e">
        <f t="array" aca="1" ref="E46" ca="1">INDEX(sheet03!$A$2:$BC$1191,MATCH(B$27&amp;C46&amp;$F$1,sheet03!$M$2:$M$1191&amp;sheet03!$AF$2:$AF$1191&amp;sheet03!$O$2:$O$1191,0),55)</f>
        <v>#N/A</v>
      </c>
      <c r="F46" s="60" t="e">
        <f t="array" aca="1" ref="F46" ca="1">INDEX(sheet03!$A$2:$BB$1191,MATCH(B$27&amp;C46&amp;$F$1,sheet03!$M$2:$M$1191&amp;sheet03!$AF$2:$AF$1191&amp;sheet03!$O$2:$O$1191,0),40)</f>
        <v>#N/A</v>
      </c>
      <c r="G46" s="60" t="e">
        <f t="array" aca="1" ref="G46" ca="1">INDEX(sheet03!$A$2:$BD$1191,MATCH(B$27&amp;C46&amp;$F$1,sheet03!$M$2:$M$1191&amp;sheet03!$AF$2:$AF$1191&amp;sheet03!$O$2:$O$1191,0),56)</f>
        <v>#N/A</v>
      </c>
      <c r="H46" s="102" t="str">
        <f ca="1">IF(ISERROR(SMALL(sheet03!CE:CE,ROW(V14))),"",INDIRECT("sheet03!ce"&amp;SMALL(sheet03!CE:CE,ROW(V14))))</f>
        <v/>
      </c>
      <c r="I46" s="61" t="e">
        <f t="array" aca="1" ref="I46" ca="1">INDEX(sheet03!$A$2:$BB$1191,MATCH(I$27&amp;J46&amp;$F$1,sheet03!$M$2:$M$1191&amp;sheet03!$AF$2:$AF$1191&amp;sheet03!$O$2:$O$1191,0),31)</f>
        <v>#N/A</v>
      </c>
      <c r="J46" s="58" t="str">
        <f ca="1">IF(H46="","",INDIRECT("sheet03!af"&amp;SMALL(sheet03!CE:CE,ROW(V14))))</f>
        <v/>
      </c>
      <c r="K46" s="59" t="e">
        <f t="array" aca="1" ref="K46" ca="1">INDEX(sheet03!$A$2:$BB$1191,MATCH(I$27&amp;J46&amp;$F$1,sheet03!$M$2:$M$1191&amp;sheet03!$AF$2:$AF$1191&amp;sheet03!$O$2:$O$1191,0),28)</f>
        <v>#N/A</v>
      </c>
      <c r="L46" s="60" t="e">
        <f t="array" aca="1" ref="L46" ca="1">INDEX(sheet03!$A$2:$BC$1191,MATCH(I$27&amp;J46&amp;$F$1,sheet03!$M$2:$M$1191&amp;sheet03!$AF$2:$AF$1191&amp;sheet03!$O$2:$O$1191,0),55)</f>
        <v>#N/A</v>
      </c>
      <c r="M46" s="60" t="e">
        <f t="array" aca="1" ref="M46" ca="1">INDEX(sheet03!$A$2:$BB$1191,MATCH(I$27&amp;J46&amp;$F$1,sheet03!$M$2:$M$1191&amp;sheet03!$AF$2:$AF$1191&amp;sheet03!$O$2:$O$1191,0),40)</f>
        <v>#N/A</v>
      </c>
      <c r="N46" s="60" t="e">
        <f t="array" aca="1" ref="N46" ca="1">INDEX(sheet03!$A$2:$BD$1191,MATCH(I$27&amp;J46&amp;$F$1,sheet03!$M$2:$M$1191&amp;sheet03!$AF$2:$AF$1191&amp;sheet03!$O$2:$O$1191,0),56)</f>
        <v>#N/A</v>
      </c>
      <c r="O46" s="108">
        <f ca="1">IF(ISERROR(SMALL(sheet03!CF:CF,ROW(V14))),"",INDIRECT("sheet03!cf"&amp;SMALL(sheet03!CF:CF,ROW(V14))))</f>
        <v>334</v>
      </c>
      <c r="P46" s="61">
        <f t="array" aca="1" ref="P46" ca="1">INDEX(sheet03!$A$2:$BB$1191,MATCH(P$27&amp;Q46&amp;$F$1,sheet03!$M$2:$M$1191&amp;sheet03!$AF$2:$AF$1191&amp;sheet03!$O$2:$O$1191,0),31)</f>
        <v>0</v>
      </c>
      <c r="Q46" s="58">
        <f ca="1">IF(O46="","",INDIRECT("sheet03!af"&amp;SMALL(sheet03!CF:CF,ROW(V14))))</f>
        <v>14</v>
      </c>
      <c r="R46" s="59" t="str">
        <f t="array" aca="1" ref="R46" ca="1">INDEX(sheet03!$A$2:$BB$1191,MATCH(P$27&amp;Q46&amp;$F$1,sheet03!$M$2:$M$1191&amp;sheet03!$AF$2:$AF$1191&amp;sheet03!$O$2:$O$1191,0),28)</f>
        <v>備後赤坂</v>
      </c>
      <c r="S46" s="60">
        <f t="array" aca="1" ref="S46" ca="1">INDEX(sheet03!$A$2:$BC$1191,MATCH(P$27&amp;Q46&amp;$F$1,sheet03!$M$2:$M$1191&amp;sheet03!$AF$2:$AF$1191&amp;sheet03!$O$2:$O$1191,0),55)</f>
        <v>2</v>
      </c>
      <c r="T46" s="60">
        <f t="array" aca="1" ref="T46" ca="1">INDEX(sheet03!$A$2:$BB$1191,MATCH(P$27&amp;Q46&amp;$F$1,sheet03!$M$2:$M$1191&amp;sheet03!$AF$2:$AF$1191&amp;sheet03!$O$2:$O$1191,0),40)</f>
        <v>169</v>
      </c>
      <c r="U46" s="60" t="str">
        <f t="array" aca="1" ref="U46" ca="1">INDEX(sheet03!$A$2:$BD$1191,MATCH(P$27&amp;Q46&amp;$F$1,sheet03!$M$2:$M$1191&amp;sheet03!$AF$2:$AF$1191&amp;sheet03!$O$2:$O$1191,0),56)</f>
        <v>右</v>
      </c>
    </row>
    <row r="47" spans="1:21" ht="16.5" customHeight="1" x14ac:dyDescent="0.15">
      <c r="A47" s="102" t="str">
        <f ca="1">IF(ISERROR(SMALL(sheet03!CD:CD,ROW(V15))),"",INDIRECT("sheet03!cd"&amp;SMALL(sheet03!CD:CD,ROW(V15))))</f>
        <v/>
      </c>
      <c r="B47" s="61" t="e">
        <f t="array" aca="1" ref="B47" ca="1">INDEX(sheet03!$A$2:$BB$1191,MATCH(B$27&amp;C47&amp;$F$1,sheet03!$M$2:$M$1191&amp;sheet03!$AF$2:$AF$1191&amp;sheet03!$O$2:$O$1191,0),31)</f>
        <v>#N/A</v>
      </c>
      <c r="C47" s="58" t="str">
        <f ca="1">IF(A47="","",INDIRECT("sheet03!af"&amp;SMALL(sheet03!CD:CD,ROW(V15))))</f>
        <v/>
      </c>
      <c r="D47" s="59" t="e">
        <f t="array" aca="1" ref="D47" ca="1">INDEX(sheet03!$A$2:$BB$1191,MATCH(B$27&amp;C47&amp;$F$1,sheet03!$M$2:$M$1191&amp;sheet03!$AF$2:$AF$1191&amp;sheet03!$O$2:$O$1191,0),28)</f>
        <v>#N/A</v>
      </c>
      <c r="E47" s="60" t="e">
        <f t="array" aca="1" ref="E47" ca="1">INDEX(sheet03!$A$2:$BC$1191,MATCH(B$27&amp;C47&amp;$F$1,sheet03!$M$2:$M$1191&amp;sheet03!$AF$2:$AF$1191&amp;sheet03!$O$2:$O$1191,0),55)</f>
        <v>#N/A</v>
      </c>
      <c r="F47" s="60" t="e">
        <f t="array" aca="1" ref="F47" ca="1">INDEX(sheet03!$A$2:$BB$1191,MATCH(B$27&amp;C47&amp;$F$1,sheet03!$M$2:$M$1191&amp;sheet03!$AF$2:$AF$1191&amp;sheet03!$O$2:$O$1191,0),40)</f>
        <v>#N/A</v>
      </c>
      <c r="G47" s="60" t="e">
        <f t="array" aca="1" ref="G47" ca="1">INDEX(sheet03!$A$2:$BD$1191,MATCH(B$27&amp;C47&amp;$F$1,sheet03!$M$2:$M$1191&amp;sheet03!$AF$2:$AF$1191&amp;sheet03!$O$2:$O$1191,0),56)</f>
        <v>#N/A</v>
      </c>
      <c r="H47" s="102" t="str">
        <f ca="1">IF(ISERROR(SMALL(sheet03!CE:CE,ROW(V15))),"",INDIRECT("sheet03!ce"&amp;SMALL(sheet03!CE:CE,ROW(V15))))</f>
        <v/>
      </c>
      <c r="I47" s="61" t="e">
        <f t="array" aca="1" ref="I47" ca="1">INDEX(sheet03!$A$2:$BB$1191,MATCH(I$27&amp;J47&amp;$F$1,sheet03!$M$2:$M$1191&amp;sheet03!$AF$2:$AF$1191&amp;sheet03!$O$2:$O$1191,0),31)</f>
        <v>#N/A</v>
      </c>
      <c r="J47" s="58" t="str">
        <f ca="1">IF(H47="","",INDIRECT("sheet03!af"&amp;SMALL(sheet03!CE:CE,ROW(V15))))</f>
        <v/>
      </c>
      <c r="K47" s="59" t="e">
        <f t="array" aca="1" ref="K47" ca="1">INDEX(sheet03!$A$2:$BB$1191,MATCH(I$27&amp;J47&amp;$F$1,sheet03!$M$2:$M$1191&amp;sheet03!$AF$2:$AF$1191&amp;sheet03!$O$2:$O$1191,0),28)</f>
        <v>#N/A</v>
      </c>
      <c r="L47" s="60" t="e">
        <f t="array" aca="1" ref="L47" ca="1">INDEX(sheet03!$A$2:$BC$1191,MATCH(I$27&amp;J47&amp;$F$1,sheet03!$M$2:$M$1191&amp;sheet03!$AF$2:$AF$1191&amp;sheet03!$O$2:$O$1191,0),55)</f>
        <v>#N/A</v>
      </c>
      <c r="M47" s="60" t="e">
        <f t="array" aca="1" ref="M47" ca="1">INDEX(sheet03!$A$2:$BB$1191,MATCH(I$27&amp;J47&amp;$F$1,sheet03!$M$2:$M$1191&amp;sheet03!$AF$2:$AF$1191&amp;sheet03!$O$2:$O$1191,0),40)</f>
        <v>#N/A</v>
      </c>
      <c r="N47" s="60" t="e">
        <f t="array" aca="1" ref="N47" ca="1">INDEX(sheet03!$A$2:$BD$1191,MATCH(I$27&amp;J47&amp;$F$1,sheet03!$M$2:$M$1191&amp;sheet03!$AF$2:$AF$1191&amp;sheet03!$O$2:$O$1191,0),56)</f>
        <v>#N/A</v>
      </c>
      <c r="O47" s="108">
        <f ca="1">IF(ISERROR(SMALL(sheet03!CF:CF,ROW(V15))),"",INDIRECT("sheet03!cf"&amp;SMALL(sheet03!CF:CF,ROW(V15))))</f>
        <v>335</v>
      </c>
      <c r="P47" s="61">
        <f t="array" aca="1" ref="P47" ca="1">INDEX(sheet03!$A$2:$BB$1191,MATCH(P$27&amp;Q47&amp;$F$1,sheet03!$M$2:$M$1191&amp;sheet03!$AF$2:$AF$1191&amp;sheet03!$O$2:$O$1191,0),31)</f>
        <v>0</v>
      </c>
      <c r="Q47" s="58">
        <f ca="1">IF(O47="","",INDIRECT("sheet03!af"&amp;SMALL(sheet03!CF:CF,ROW(V15))))</f>
        <v>15</v>
      </c>
      <c r="R47" s="59" t="str">
        <f t="array" aca="1" ref="R47" ca="1">INDEX(sheet03!$A$2:$BB$1191,MATCH(P$27&amp;Q47&amp;$F$1,sheet03!$M$2:$M$1191&amp;sheet03!$AF$2:$AF$1191&amp;sheet03!$O$2:$O$1191,0),28)</f>
        <v>松永</v>
      </c>
      <c r="S47" s="60">
        <f t="array" aca="1" ref="S47" ca="1">INDEX(sheet03!$A$2:$BC$1191,MATCH(P$27&amp;Q47&amp;$F$1,sheet03!$M$2:$M$1191&amp;sheet03!$AF$2:$AF$1191&amp;sheet03!$O$2:$O$1191,0),55)</f>
        <v>2</v>
      </c>
      <c r="T47" s="60">
        <f t="array" aca="1" ref="T47" ca="1">INDEX(sheet03!$A$2:$BB$1191,MATCH(P$27&amp;Q47&amp;$F$1,sheet03!$M$2:$M$1191&amp;sheet03!$AF$2:$AF$1191&amp;sheet03!$O$2:$O$1191,0),40)</f>
        <v>169</v>
      </c>
      <c r="U47" s="60" t="str">
        <f t="array" aca="1" ref="U47" ca="1">INDEX(sheet03!$A$2:$BD$1191,MATCH(P$27&amp;Q47&amp;$F$1,sheet03!$M$2:$M$1191&amp;sheet03!$AF$2:$AF$1191&amp;sheet03!$O$2:$O$1191,0),56)</f>
        <v>右</v>
      </c>
    </row>
    <row r="48" spans="1:21" ht="16.5" customHeight="1" x14ac:dyDescent="0.15">
      <c r="A48" s="102" t="str">
        <f ca="1">IF(ISERROR(SMALL(sheet03!CD:CD,ROW(V16))),"",INDIRECT("sheet03!cd"&amp;SMALL(sheet03!CD:CD,ROW(V16))))</f>
        <v/>
      </c>
      <c r="B48" s="62" t="e">
        <f t="array" aca="1" ref="B48" ca="1">INDEX(sheet03!$A$2:$BB$1191,MATCH(B$27&amp;C48&amp;$F$1,sheet03!$M$2:$M$1191&amp;sheet03!$AF$2:$AF$1191&amp;sheet03!$O$2:$O$1191,0),31)</f>
        <v>#N/A</v>
      </c>
      <c r="C48" s="63" t="str">
        <f ca="1">IF(A48="","",INDIRECT("sheet03!af"&amp;SMALL(sheet03!CD:CD,ROW(V16))))</f>
        <v/>
      </c>
      <c r="D48" s="64" t="e">
        <f t="array" aca="1" ref="D48" ca="1">INDEX(sheet03!$A$2:$BB$1191,MATCH(B$27&amp;C48&amp;$F$1,sheet03!$M$2:$M$1191&amp;sheet03!$AF$2:$AF$1191&amp;sheet03!$O$2:$O$1191,0),28)</f>
        <v>#N/A</v>
      </c>
      <c r="E48" s="65" t="e">
        <f t="array" aca="1" ref="E48" ca="1">INDEX(sheet03!$A$2:$BC$1191,MATCH(B$27&amp;C48&amp;$F$1,sheet03!$M$2:$M$1191&amp;sheet03!$AF$2:$AF$1191&amp;sheet03!$O$2:$O$1191,0),55)</f>
        <v>#N/A</v>
      </c>
      <c r="F48" s="65" t="e">
        <f t="array" aca="1" ref="F48" ca="1">INDEX(sheet03!$A$2:$BB$1191,MATCH(B$27&amp;C48&amp;$F$1,sheet03!$M$2:$M$1191&amp;sheet03!$AF$2:$AF$1191&amp;sheet03!$O$2:$O$1191,0),40)</f>
        <v>#N/A</v>
      </c>
      <c r="G48" s="65" t="e">
        <f t="array" aca="1" ref="G48" ca="1">INDEX(sheet03!$A$2:$BD$1191,MATCH(B$27&amp;C48&amp;$F$1,sheet03!$M$2:$M$1191&amp;sheet03!$AF$2:$AF$1191&amp;sheet03!$O$2:$O$1191,0),56)</f>
        <v>#N/A</v>
      </c>
      <c r="H48" s="102" t="str">
        <f ca="1">IF(ISERROR(SMALL(sheet03!CE:CE,ROW(V16))),"",INDIRECT("sheet03!ce"&amp;SMALL(sheet03!CE:CE,ROW(V16))))</f>
        <v/>
      </c>
      <c r="I48" s="62" t="e">
        <f t="array" aca="1" ref="I48" ca="1">INDEX(sheet03!$A$2:$BB$1191,MATCH(I$27&amp;J48&amp;$F$1,sheet03!$M$2:$M$1191&amp;sheet03!$AF$2:$AF$1191&amp;sheet03!$O$2:$O$1191,0),31)</f>
        <v>#N/A</v>
      </c>
      <c r="J48" s="63" t="str">
        <f ca="1">IF(H48="","",INDIRECT("sheet03!af"&amp;SMALL(sheet03!CE:CE,ROW(V16))))</f>
        <v/>
      </c>
      <c r="K48" s="64" t="e">
        <f t="array" aca="1" ref="K48" ca="1">INDEX(sheet03!$A$2:$BB$1191,MATCH(I$27&amp;J48&amp;$F$1,sheet03!$M$2:$M$1191&amp;sheet03!$AF$2:$AF$1191&amp;sheet03!$O$2:$O$1191,0),28)</f>
        <v>#N/A</v>
      </c>
      <c r="L48" s="65" t="e">
        <f t="array" aca="1" ref="L48" ca="1">INDEX(sheet03!$A$2:$BC$1191,MATCH(I$27&amp;J48&amp;$F$1,sheet03!$M$2:$M$1191&amp;sheet03!$AF$2:$AF$1191&amp;sheet03!$O$2:$O$1191,0),55)</f>
        <v>#N/A</v>
      </c>
      <c r="M48" s="65" t="e">
        <f t="array" aca="1" ref="M48" ca="1">INDEX(sheet03!$A$2:$BB$1191,MATCH(I$27&amp;J48&amp;$F$1,sheet03!$M$2:$M$1191&amp;sheet03!$AF$2:$AF$1191&amp;sheet03!$O$2:$O$1191,0),40)</f>
        <v>#N/A</v>
      </c>
      <c r="N48" s="65" t="e">
        <f t="array" aca="1" ref="N48" ca="1">INDEX(sheet03!$A$2:$BD$1191,MATCH(I$27&amp;J48&amp;$F$1,sheet03!$M$2:$M$1191&amp;sheet03!$AF$2:$AF$1191&amp;sheet03!$O$2:$O$1191,0),56)</f>
        <v>#N/A</v>
      </c>
      <c r="O48" s="108">
        <f ca="1">IF(ISERROR(SMALL(sheet03!CF:CF,ROW(V16))),"",INDIRECT("sheet03!cf"&amp;SMALL(sheet03!CF:CF,ROW(V16))))</f>
        <v>336</v>
      </c>
      <c r="P48" s="62">
        <f t="array" aca="1" ref="P48" ca="1">INDEX(sheet03!$A$2:$BB$1191,MATCH(P$27&amp;Q48&amp;$F$1,sheet03!$M$2:$M$1191&amp;sheet03!$AF$2:$AF$1191&amp;sheet03!$O$2:$O$1191,0),31)</f>
        <v>0</v>
      </c>
      <c r="Q48" s="63">
        <f ca="1">IF(O48="","",INDIRECT("sheet03!af"&amp;SMALL(sheet03!CF:CF,ROW(V16))))</f>
        <v>16</v>
      </c>
      <c r="R48" s="64" t="str">
        <f t="array" aca="1" ref="R48" ca="1">INDEX(sheet03!$A$2:$BB$1191,MATCH(P$27&amp;Q48&amp;$F$1,sheet03!$M$2:$M$1191&amp;sheet03!$AF$2:$AF$1191&amp;sheet03!$O$2:$O$1191,0),28)</f>
        <v>東尾道</v>
      </c>
      <c r="S48" s="65">
        <f t="array" aca="1" ref="S48" ca="1">INDEX(sheet03!$A$2:$BC$1191,MATCH(P$27&amp;Q48&amp;$F$1,sheet03!$M$2:$M$1191&amp;sheet03!$AF$2:$AF$1191&amp;sheet03!$O$2:$O$1191,0),55)</f>
        <v>2</v>
      </c>
      <c r="T48" s="65">
        <f t="array" aca="1" ref="T48" ca="1">INDEX(sheet03!$A$2:$BB$1191,MATCH(P$27&amp;Q48&amp;$F$1,sheet03!$M$2:$M$1191&amp;sheet03!$AF$2:$AF$1191&amp;sheet03!$O$2:$O$1191,0),40)</f>
        <v>169</v>
      </c>
      <c r="U48" s="65" t="str">
        <f t="array" aca="1" ref="U48" ca="1">INDEX(sheet03!$A$2:$BD$1191,MATCH(P$27&amp;Q48&amp;$F$1,sheet03!$M$2:$M$1191&amp;sheet03!$AF$2:$AF$1191&amp;sheet03!$O$2:$O$1191,0),56)</f>
        <v>右</v>
      </c>
    </row>
    <row r="49" spans="1:23" ht="16.5" customHeight="1" x14ac:dyDescent="0.15">
      <c r="B49" s="46"/>
      <c r="C49" s="125"/>
      <c r="D49" s="70">
        <f t="array" ref="D49">INDEX(sheet01!$A$2:$Z$61,MATCH(B27&amp;$F$1,sheet01!$M$2:$M$61&amp;sheet01!$O$2:$O$61,0),24)</f>
        <v>0</v>
      </c>
      <c r="E49" s="47"/>
      <c r="F49" s="47"/>
      <c r="G49" s="48"/>
      <c r="H49" s="104"/>
      <c r="I49" s="46"/>
      <c r="J49" s="125"/>
      <c r="K49" s="70">
        <f t="array" ref="K49">INDEX(sheet01!$A$2:$Z$61,MATCH(I27&amp;$F$1,sheet01!$M$2:$M$61&amp;sheet01!$O$2:$O$61,0),24)</f>
        <v>0</v>
      </c>
      <c r="L49" s="47"/>
      <c r="M49" s="47"/>
      <c r="N49" s="48"/>
      <c r="O49" s="104"/>
      <c r="P49" s="46"/>
      <c r="Q49" s="125"/>
      <c r="R49" s="70" t="str">
        <f t="array" ref="R49">INDEX(sheet01!$A$2:$Z$61,MATCH(P27&amp;$F$1,sheet01!$M$2:$M$61&amp;sheet01!$O$2:$O$61,0),24)</f>
        <v>尾関山</v>
      </c>
      <c r="S49" s="47"/>
      <c r="T49" s="47"/>
      <c r="U49" s="48"/>
    </row>
    <row r="50" spans="1:23" ht="18.75" customHeight="1" x14ac:dyDescent="0.15">
      <c r="B50" s="124" t="s">
        <v>14</v>
      </c>
      <c r="C50" s="11"/>
      <c r="D50" s="11"/>
      <c r="E50" s="123" t="s">
        <v>4191</v>
      </c>
      <c r="F50" s="12"/>
      <c r="G50" s="111" t="str">
        <f>MID(E50,2,1)</f>
        <v>1</v>
      </c>
      <c r="H50" s="104"/>
      <c r="I50" s="124" t="s">
        <v>15</v>
      </c>
      <c r="J50" s="14"/>
      <c r="K50" s="14"/>
      <c r="L50" s="123" t="s">
        <v>4191</v>
      </c>
      <c r="M50" s="12"/>
      <c r="N50" s="111" t="str">
        <f>MID(L50,2,1)</f>
        <v>1</v>
      </c>
      <c r="O50" s="104"/>
      <c r="P50" s="14" t="s">
        <v>21</v>
      </c>
      <c r="Q50" s="14"/>
      <c r="R50" s="14"/>
      <c r="S50" s="14"/>
      <c r="T50" s="12"/>
      <c r="U50" s="111"/>
    </row>
    <row r="51" spans="1:23" ht="16.5" customHeight="1" x14ac:dyDescent="0.2">
      <c r="B51" s="91" t="str">
        <f t="array" ref="B51">INDEX(sheet01!$K$2:$Z$61,MATCH($G$50&amp;B50&amp;$F$1,sheet01!$Q$2:$Q$61&amp;sheet01!$P$2:$P$61&amp;sheet01!$O$2:$O$61,0),3)</f>
        <v>山陽本線徳山下関</v>
      </c>
      <c r="C51" s="68"/>
      <c r="D51" s="69"/>
      <c r="E51" s="70"/>
      <c r="F51" s="70"/>
      <c r="G51" s="71"/>
      <c r="H51" s="104"/>
      <c r="I51" s="91" t="str">
        <f t="array" ref="I51">INDEX(sheet01!$K$2:$Z$61,MATCH($N$50&amp;I50&amp;$F$1,sheet01!$Q$2:$Q$61&amp;sheet01!$P$2:$P$61&amp;sheet01!$O$2:$O$61,0),3)</f>
        <v>山陰本線米子出雲市</v>
      </c>
      <c r="J51" s="68"/>
      <c r="K51" s="69"/>
      <c r="L51" s="70"/>
      <c r="M51" s="70"/>
      <c r="N51" s="71"/>
      <c r="O51" s="104"/>
      <c r="P51" s="152" t="s">
        <v>4178</v>
      </c>
      <c r="Q51" s="153"/>
      <c r="R51" s="148"/>
      <c r="S51" s="149"/>
      <c r="T51" s="150"/>
      <c r="U51" s="151"/>
    </row>
    <row r="52" spans="1:23" ht="16.5" customHeight="1" x14ac:dyDescent="0.15">
      <c r="B52" s="72" t="s">
        <v>6</v>
      </c>
      <c r="C52" s="92"/>
      <c r="D52" s="128" t="str">
        <f t="array" ref="D52">INDEX(sheet03!$A$2:$BB$1191,MATCH(B$51&amp;"101"&amp;$F$1,sheet03!$M$2:$M$1191&amp;sheet03!$AF$2:$AF$1191&amp;sheet03!$O$2:$O$1191,0),28)</f>
        <v>長府</v>
      </c>
      <c r="E52" s="75" t="s">
        <v>1</v>
      </c>
      <c r="F52" s="137" t="str">
        <f t="array" ref="F52">INDEX(sheet01!$A$2:$Z$61,MATCH(B$51&amp;$F$1,sheet01!$M$2:$M$61&amp;sheet01!$O$2:$O$61,0),18)</f>
        <v>紺/紺</v>
      </c>
      <c r="G52" s="77"/>
      <c r="H52" s="104"/>
      <c r="I52" s="99" t="s">
        <v>6</v>
      </c>
      <c r="J52" s="92"/>
      <c r="K52" s="128" t="str">
        <f t="array" ref="K52">INDEX(sheet03!$A$2:$BB$1191,MATCH(I$51&amp;"101"&amp;$F$1,sheet03!$M$2:$M$1191&amp;sheet03!$AF$2:$AF$1191&amp;sheet03!$O$2:$O$1191,0),28)</f>
        <v>出雲市</v>
      </c>
      <c r="L52" s="75" t="s">
        <v>1</v>
      </c>
      <c r="M52" s="137" t="str">
        <f t="array" ref="M52">INDEX(sheet01!$A$2:$Z$61,MATCH(I$51&amp;$F$1,sheet01!$M$2:$M$61&amp;sheet01!$O$2:$O$61,0),18)</f>
        <v>黄/黄</v>
      </c>
      <c r="N52" s="77"/>
      <c r="O52" s="104"/>
      <c r="P52" s="154">
        <v>1</v>
      </c>
      <c r="Q52" s="142" t="str">
        <f t="array" ref="Q52">INDEX(sheet01!$K$2:$Z$61,MATCH($G$1&amp;B1&amp;$F$1,sheet01!$Q$2:$Q$61&amp;sheet01!$P$2:$P$61&amp;sheet01!$O$2:$O$61,0),4)</f>
        <v>智頭</v>
      </c>
      <c r="R52" s="113"/>
      <c r="S52" s="75" t="s">
        <v>20</v>
      </c>
      <c r="T52" s="140" t="str">
        <f t="array" ref="T52">INDEX(sheet01!$A$2:$Z$61,MATCH(B$2&amp;$F$1,sheet01!$M$2:$M$61&amp;sheet01!$O$2:$O$61,0),22)</f>
        <v>紫/黒</v>
      </c>
      <c r="U52" s="117"/>
    </row>
    <row r="53" spans="1:23" ht="16.5" customHeight="1" x14ac:dyDescent="0.15">
      <c r="B53" s="78" t="s">
        <v>7</v>
      </c>
      <c r="C53" s="79"/>
      <c r="D53" s="129" t="str">
        <f t="array" ref="D53">INDEX(sheet03!$A$2:$BB$1191,MATCH(B51&amp;"102"&amp;$F$1,sheet03!$M$2:$M$1191&amp;sheet03!$AF$2:$AF$1191&amp;sheet03!$O$2:$O$1191,0),28)</f>
        <v>新下関</v>
      </c>
      <c r="E53" s="81" t="s">
        <v>2</v>
      </c>
      <c r="F53" s="138" t="str">
        <f t="array" ref="F53">INDEX(sheet01!$A$2:$Z$61,MATCH(B$51&amp;$F$1,sheet01!$M$2:$M$61&amp;sheet01!$O$2:$O$61,0),20)</f>
        <v>黄/紺</v>
      </c>
      <c r="G53" s="82"/>
      <c r="H53" s="104"/>
      <c r="I53" s="78" t="s">
        <v>7</v>
      </c>
      <c r="J53" s="79"/>
      <c r="K53" s="129" t="e">
        <f t="array" ref="K53">INDEX(sheet03!$A$2:$BB$1191,MATCH(I51&amp;"102"&amp;$F$1,sheet03!$M$2:$M$1191&amp;sheet03!$AF$2:$AF$1191&amp;sheet03!$O$2:$O$1191,0),28)</f>
        <v>#N/A</v>
      </c>
      <c r="L53" s="81" t="s">
        <v>2</v>
      </c>
      <c r="M53" s="138" t="str">
        <f t="array" ref="M53">INDEX(sheet01!$A$2:$Z$61,MATCH(I$51&amp;$F$1,sheet01!$M$2:$M$61&amp;sheet01!$O$2:$O$61,0),20)</f>
        <v>緑/紺</v>
      </c>
      <c r="N53" s="82"/>
      <c r="O53" s="104"/>
      <c r="P53" s="156"/>
      <c r="Q53" s="143"/>
      <c r="R53" s="115"/>
      <c r="S53" s="86" t="s">
        <v>51</v>
      </c>
      <c r="T53" s="141" t="str">
        <f t="array" ref="T53">INDEX(sheet01!$A$2:$Z$61,MATCH(B$2&amp;$F$1,sheet01!$M$2:$M$61&amp;sheet01!$O$2:$O$61,0),23)</f>
        <v>灰/黒</v>
      </c>
      <c r="U53" s="118"/>
    </row>
    <row r="54" spans="1:23" ht="16.5" customHeight="1" x14ac:dyDescent="0.15">
      <c r="B54" s="78" t="s">
        <v>8</v>
      </c>
      <c r="C54" s="79"/>
      <c r="D54" s="129" t="str">
        <f t="array" ref="D54">INDEX(sheet03!$A$2:$BB$1191,MATCH(B51&amp;"103"&amp;$F$1,sheet03!$M$2:$M$1191&amp;sheet03!$AF$2:$AF$1191&amp;sheet03!$O$2:$O$1191,0),28)</f>
        <v>幡生</v>
      </c>
      <c r="E54" s="81" t="s">
        <v>3</v>
      </c>
      <c r="F54" s="138" t="str">
        <f t="array" ref="F54">INDEX(sheet01!$A$2:$Z$61,MATCH(B$51&amp;$F$1,sheet01!$M$2:$M$61&amp;sheet01!$O$2:$O$61,0),19)</f>
        <v>桃/黒</v>
      </c>
      <c r="G54" s="82"/>
      <c r="H54" s="104"/>
      <c r="I54" s="78" t="s">
        <v>8</v>
      </c>
      <c r="J54" s="79"/>
      <c r="K54" s="129" t="e">
        <f t="array" ref="K54">INDEX(sheet03!$A$2:$BB$1191,MATCH(I51&amp;"103"&amp;$F$1,sheet03!$M$2:$M$1191&amp;sheet03!$AF$2:$AF$1191&amp;sheet03!$O$2:$O$1191,0),28)</f>
        <v>#N/A</v>
      </c>
      <c r="L54" s="81" t="s">
        <v>3</v>
      </c>
      <c r="M54" s="138" t="str">
        <f t="array" ref="M54">INDEX(sheet01!$A$2:$Z$61,MATCH(I$51&amp;$F$1,sheet01!$M$2:$M$61&amp;sheet01!$O$2:$O$61,0),19)</f>
        <v>桃/桃</v>
      </c>
      <c r="N54" s="82"/>
      <c r="O54" s="104"/>
      <c r="P54" s="154">
        <v>2</v>
      </c>
      <c r="Q54" s="142" t="str">
        <f t="array" ref="Q54">INDEX(sheet01!$K$2:$Z$61,MATCH($N$1&amp;I1&amp;$F$1,sheet01!$Q$2:$Q$61&amp;sheet01!$P$2:$P$61&amp;sheet01!$O$2:$O$61,0),4)</f>
        <v>呉２</v>
      </c>
      <c r="R54" s="113"/>
      <c r="S54" s="75" t="s">
        <v>20</v>
      </c>
      <c r="T54" s="137" t="str">
        <f t="array" ref="T54">INDEX(sheet01!$A$2:$Z$61,MATCH(I$2&amp;$F$1,sheet01!$M$2:$M$61&amp;sheet01!$O$2:$O$61,0),22)</f>
        <v>紫/黒</v>
      </c>
      <c r="U54" s="114"/>
    </row>
    <row r="55" spans="1:23" ht="16.5" customHeight="1" x14ac:dyDescent="0.15">
      <c r="B55" s="83" t="s">
        <v>9</v>
      </c>
      <c r="C55" s="84"/>
      <c r="D55" s="130" t="str">
        <f t="array" ref="D55">INDEX(sheet03!$A$2:$BB$1191,MATCH(B51&amp;"104"&amp;$F$1,sheet03!$M$2:$M$1191&amp;sheet03!$AF$2:$AF$1191&amp;sheet03!$O$2:$O$1191,0),28)</f>
        <v>下関</v>
      </c>
      <c r="E55" s="86" t="s">
        <v>4</v>
      </c>
      <c r="F55" s="139" t="str">
        <f t="array" ref="F55">INDEX(sheet01!$A$2:$Z$61,MATCH(B$51&amp;$F$1,sheet01!$M$2:$M$61&amp;sheet01!$O$2:$O$61,0),21)</f>
        <v>灰/灰</v>
      </c>
      <c r="G55" s="95"/>
      <c r="H55" s="104"/>
      <c r="I55" s="83" t="s">
        <v>9</v>
      </c>
      <c r="J55" s="84"/>
      <c r="K55" s="130" t="e">
        <f t="array" ref="K55">INDEX(sheet03!$A$2:$BB$1191,MATCH(I51&amp;"104"&amp;$F$1,sheet03!$M$2:$M$1191&amp;sheet03!$AF$2:$AF$1191&amp;sheet03!$O$2:$O$1191,0),28)</f>
        <v>#N/A</v>
      </c>
      <c r="L55" s="86" t="s">
        <v>4</v>
      </c>
      <c r="M55" s="139" t="str">
        <f t="array" ref="M55">INDEX(sheet01!$A$2:$Z$61,MATCH(I$51&amp;$F$1,sheet01!$M$2:$M$61&amp;sheet01!$O$2:$O$61,0),21)</f>
        <v>水/黒</v>
      </c>
      <c r="N55" s="87"/>
      <c r="O55" s="104"/>
      <c r="P55" s="155"/>
      <c r="Q55" s="143"/>
      <c r="R55" s="115"/>
      <c r="S55" s="86" t="s">
        <v>51</v>
      </c>
      <c r="T55" s="139" t="str">
        <f t="array" ref="T55">INDEX(sheet01!$A$2:$Z$61,MATCH(I$2&amp;$F$1,sheet01!$M$2:$M$61&amp;sheet01!$O$2:$O$61,0),23)</f>
        <v>灰/黒</v>
      </c>
      <c r="U55" s="116"/>
    </row>
    <row r="56" spans="1:23" ht="16.5" customHeight="1" x14ac:dyDescent="0.15">
      <c r="B56" s="88" t="s">
        <v>10</v>
      </c>
      <c r="C56" s="89" t="s">
        <v>5</v>
      </c>
      <c r="D56" s="90" t="s">
        <v>11</v>
      </c>
      <c r="E56" s="90" t="s">
        <v>12</v>
      </c>
      <c r="F56" s="90" t="s">
        <v>1437</v>
      </c>
      <c r="G56" s="90" t="s">
        <v>1438</v>
      </c>
      <c r="H56" s="104"/>
      <c r="I56" s="88" t="s">
        <v>10</v>
      </c>
      <c r="J56" s="89" t="s">
        <v>5</v>
      </c>
      <c r="K56" s="90" t="s">
        <v>11</v>
      </c>
      <c r="L56" s="90" t="s">
        <v>12</v>
      </c>
      <c r="M56" s="90" t="s">
        <v>1437</v>
      </c>
      <c r="N56" s="90" t="s">
        <v>1438</v>
      </c>
      <c r="O56" s="104"/>
      <c r="P56" s="154">
        <v>3</v>
      </c>
      <c r="Q56" s="142" t="str">
        <f t="array" ref="Q56">INDEX(sheet01!$K$2:$Z$61,MATCH($U$1&amp;P1&amp;$F$1,sheet01!$Q$2:$Q$61&amp;sheet01!$P$2:$P$61&amp;sheet01!$O$2:$O$61,0),4)</f>
        <v>姫路岡山</v>
      </c>
      <c r="R56" s="113"/>
      <c r="S56" s="75" t="s">
        <v>20</v>
      </c>
      <c r="T56" s="137" t="str">
        <f t="array" ref="T56">INDEX(sheet01!$A$2:$Z$61,MATCH(P$2&amp;$F$1,sheet01!$M$2:$M$61&amp;sheet01!$O$2:$O$61,0),22)</f>
        <v>紫/黒</v>
      </c>
      <c r="U56" s="114"/>
    </row>
    <row r="57" spans="1:23" ht="16.5" customHeight="1" x14ac:dyDescent="0.15">
      <c r="A57" s="102">
        <f ca="1">IF(ISERROR(SMALL(sheet03!CG:CG,ROW(V1))),"",INDIRECT("sheet03!cg"&amp;SMALL(sheet03!CG:CG,ROW(V1))))</f>
        <v>389</v>
      </c>
      <c r="B57" s="121">
        <f t="array" aca="1" ref="B57" ca="1">INDEX(sheet03!$A$2:$BB$1191,MATCH(B$51&amp;C57&amp;$F$1,sheet03!$M$2:$M$1191&amp;sheet03!$AF$2:$AF$1191&amp;sheet03!$O$2:$O$1191,0),31)</f>
        <v>0</v>
      </c>
      <c r="C57" s="53">
        <f ca="1">IF(A57="","",INDIRECT("sheet03!af"&amp;SMALL(sheet03!CG:CG,ROW(V1))))</f>
        <v>1</v>
      </c>
      <c r="D57" s="54" t="str">
        <f t="array" aca="1" ref="D57" ca="1">INDEX(sheet03!$A$2:$BB$1191,MATCH(B$51&amp;C57&amp;$F$1,sheet03!$M$2:$M$1191&amp;sheet03!$AF$2:$AF$1191&amp;sheet03!$O$2:$O$1191,0),28)</f>
        <v>新南陽</v>
      </c>
      <c r="E57" s="55">
        <f t="array" aca="1" ref="E57" ca="1">INDEX(sheet03!$A$2:$BC$1191,MATCH(B$51&amp;C57&amp;$F$1,sheet03!$M$2:$M$1191&amp;sheet03!$AF$2:$AF$1191&amp;sheet03!$O$2:$O$1191,0),55)</f>
        <v>2</v>
      </c>
      <c r="F57" s="56">
        <f t="array" aca="1" ref="F57" ca="1">INDEX(sheet03!$A$2:$BB$1191,MATCH(B$51&amp;C57&amp;$F$1,sheet03!$M$2:$M$1191&amp;sheet03!$AF$2:$AF$1191&amp;sheet03!$O$2:$O$1191,0),40)</f>
        <v>163</v>
      </c>
      <c r="G57" s="55" t="str">
        <f t="array" aca="1" ref="G57" ca="1">INDEX(sheet03!$A$2:$BD$1191,MATCH(B$51&amp;C57&amp;$F$1,sheet03!$M$2:$M$1191&amp;sheet03!$AF$2:$AF$1191&amp;sheet03!$O$2:$O$1191,0),56)</f>
        <v>右</v>
      </c>
      <c r="H57" s="102">
        <f ca="1">IF(ISERROR(SMALL(sheet03!CH:CH,ROW(V1))),"",INDIRECT("sheet03!ch"&amp;SMALL(sheet03!CH:CH,ROW(V1))))</f>
        <v>472</v>
      </c>
      <c r="I57" s="121">
        <f t="array" aca="1" ref="I57" ca="1">INDEX(sheet03!$A$2:$BB$1191,MATCH(I$51&amp;J57&amp;$F$1,sheet03!$M$2:$M$1191&amp;sheet03!$AF$2:$AF$1191&amp;sheet03!$O$2:$O$1191,0),31)</f>
        <v>0</v>
      </c>
      <c r="J57" s="53">
        <f ca="1">IF(H57="","",INDIRECT("sheet03!af"&amp;SMALL(sheet03!CH:CH,ROW(V1))))</f>
        <v>1</v>
      </c>
      <c r="K57" s="54" t="str">
        <f t="array" aca="1" ref="K57" ca="1">INDEX(sheet03!$A$2:$BB$1191,MATCH(I$51&amp;J57&amp;$F$1,sheet03!$M$2:$M$1191&amp;sheet03!$AF$2:$AF$1191&amp;sheet03!$O$2:$O$1191,0),28)</f>
        <v>安来</v>
      </c>
      <c r="L57" s="55">
        <f t="array" aca="1" ref="L57" ca="1">INDEX(sheet03!$A$2:$BC$1191,MATCH(I$51&amp;J57&amp;$F$1,sheet03!$M$2:$M$1191&amp;sheet03!$AF$2:$AF$1191&amp;sheet03!$O$2:$O$1191,0),55)</f>
        <v>2</v>
      </c>
      <c r="M57" s="56">
        <f t="array" aca="1" ref="M57" ca="1">INDEX(sheet03!$A$2:$BB$1191,MATCH(I$51&amp;J57&amp;$F$1,sheet03!$M$2:$M$1191&amp;sheet03!$AF$2:$AF$1191&amp;sheet03!$O$2:$O$1191,0),40)</f>
        <v>160</v>
      </c>
      <c r="N57" s="55" t="str">
        <f t="array" aca="1" ref="N57" ca="1">INDEX(sheet03!$A$2:$BD$1191,MATCH(I$51&amp;J57&amp;$F$1,sheet03!$M$2:$M$1191&amp;sheet03!$AF$2:$AF$1191&amp;sheet03!$O$2:$O$1191,0),56)</f>
        <v>右</v>
      </c>
      <c r="O57" s="104"/>
      <c r="P57" s="155"/>
      <c r="Q57" s="143"/>
      <c r="R57" s="115"/>
      <c r="S57" s="86" t="s">
        <v>51</v>
      </c>
      <c r="T57" s="139" t="str">
        <f t="array" ref="T57">INDEX(sheet01!$A$2:$Z$61,MATCH(P$2&amp;$F$1,sheet01!$M$2:$M$61&amp;sheet01!$O$2:$O$61,0),23)</f>
        <v>水/紺</v>
      </c>
      <c r="U57" s="116"/>
    </row>
    <row r="58" spans="1:23" ht="16.5" customHeight="1" x14ac:dyDescent="0.15">
      <c r="A58" s="102">
        <f ca="1">IF(ISERROR(SMALL(sheet03!CG:CG,ROW(V2))),"",INDIRECT("sheet03!cg"&amp;SMALL(sheet03!CG:CG,ROW(V2))))</f>
        <v>390</v>
      </c>
      <c r="B58" s="57">
        <f t="array" aca="1" ref="B58" ca="1">INDEX(sheet03!$A$2:$BB$1191,MATCH(B$51&amp;C58&amp;$F$1,sheet03!$M$2:$M$1191&amp;sheet03!$AF$2:$AF$1191&amp;sheet03!$O$2:$O$1191,0),31)</f>
        <v>0</v>
      </c>
      <c r="C58" s="58">
        <f ca="1">IF(A58="","",INDIRECT("sheet03!af"&amp;SMALL(sheet03!CG:CG,ROW(V2))))</f>
        <v>2</v>
      </c>
      <c r="D58" s="59" t="str">
        <f t="array" aca="1" ref="D58" ca="1">INDEX(sheet03!$A$2:$BB$1191,MATCH(B$51&amp;C58&amp;$F$1,sheet03!$M$2:$M$1191&amp;sheet03!$AF$2:$AF$1191&amp;sheet03!$O$2:$O$1191,0),28)</f>
        <v>福川</v>
      </c>
      <c r="E58" s="60">
        <f t="array" aca="1" ref="E58" ca="1">INDEX(sheet03!$A$2:$BC$1191,MATCH(B$51&amp;C58&amp;$F$1,sheet03!$M$2:$M$1191&amp;sheet03!$AF$2:$AF$1191&amp;sheet03!$O$2:$O$1191,0),55)</f>
        <v>2</v>
      </c>
      <c r="F58" s="60">
        <f t="array" aca="1" ref="F58" ca="1">INDEX(sheet03!$A$2:$BB$1191,MATCH(B$51&amp;C58&amp;$F$1,sheet03!$M$2:$M$1191&amp;sheet03!$AF$2:$AF$1191&amp;sheet03!$O$2:$O$1191,0),40)</f>
        <v>170</v>
      </c>
      <c r="G58" s="60" t="str">
        <f t="array" aca="1" ref="G58" ca="1">INDEX(sheet03!$A$2:$BD$1191,MATCH(B$51&amp;C58&amp;$F$1,sheet03!$M$2:$M$1191&amp;sheet03!$AF$2:$AF$1191&amp;sheet03!$O$2:$O$1191,0),56)</f>
        <v>右</v>
      </c>
      <c r="H58" s="102">
        <f ca="1">IF(ISERROR(SMALL(sheet03!CH:CH,ROW(V2))),"",INDIRECT("sheet03!ch"&amp;SMALL(sheet03!CH:CH,ROW(V2))))</f>
        <v>473</v>
      </c>
      <c r="I58" s="57">
        <f t="array" aca="1" ref="I58" ca="1">INDEX(sheet03!$A$2:$BB$1191,MATCH(I$51&amp;J58&amp;$F$1,sheet03!$M$2:$M$1191&amp;sheet03!$AF$2:$AF$1191&amp;sheet03!$O$2:$O$1191,0),31)</f>
        <v>0</v>
      </c>
      <c r="J58" s="58">
        <f ca="1">IF(H58="","",INDIRECT("sheet03!af"&amp;SMALL(sheet03!CH:CH,ROW(V2))))</f>
        <v>2</v>
      </c>
      <c r="K58" s="59" t="str">
        <f t="array" aca="1" ref="K58" ca="1">INDEX(sheet03!$A$2:$BB$1191,MATCH(I$51&amp;J58&amp;$F$1,sheet03!$M$2:$M$1191&amp;sheet03!$AF$2:$AF$1191&amp;sheet03!$O$2:$O$1191,0),28)</f>
        <v>荒島</v>
      </c>
      <c r="L58" s="60">
        <f t="array" aca="1" ref="L58" ca="1">INDEX(sheet03!$A$2:$BC$1191,MATCH(I$51&amp;J58&amp;$F$1,sheet03!$M$2:$M$1191&amp;sheet03!$AF$2:$AF$1191&amp;sheet03!$O$2:$O$1191,0),55)</f>
        <v>1</v>
      </c>
      <c r="M58" s="60">
        <f t="array" aca="1" ref="M58" ca="1">INDEX(sheet03!$A$2:$BB$1191,MATCH(I$51&amp;J58&amp;$F$1,sheet03!$M$2:$M$1191&amp;sheet03!$AF$2:$AF$1191&amp;sheet03!$O$2:$O$1191,0),40)</f>
        <v>156</v>
      </c>
      <c r="N58" s="60" t="str">
        <f t="array" aca="1" ref="N58" ca="1">INDEX(sheet03!$A$2:$BD$1191,MATCH(I$51&amp;J58&amp;$F$1,sheet03!$M$2:$M$1191&amp;sheet03!$AF$2:$AF$1191&amp;sheet03!$O$2:$O$1191,0),56)</f>
        <v>右</v>
      </c>
      <c r="O58" s="104"/>
      <c r="P58" s="146">
        <v>4</v>
      </c>
      <c r="Q58" s="142" t="str">
        <f t="array" ref="Q58">INDEX(sheet01!$K$2:$Z$61,MATCH($G$26&amp;B26&amp;$F$1,sheet01!$Q$2:$Q$61&amp;sheet01!$P$2:$P$61&amp;sheet01!$O$2:$O$61,0),4)</f>
        <v>ピーポー</v>
      </c>
      <c r="R58" s="113"/>
      <c r="S58" s="75" t="s">
        <v>20</v>
      </c>
      <c r="T58" s="137" t="str">
        <f t="array" ref="T58">INDEX(sheet01!$A$2:$Z$61,MATCH(B$27&amp;$F$1,sheet01!$M$2:$M$61&amp;sheet01!$O$2:$O$61,0),22)</f>
        <v>紫/黒</v>
      </c>
      <c r="U58" s="114"/>
    </row>
    <row r="59" spans="1:23" ht="16.5" customHeight="1" x14ac:dyDescent="0.15">
      <c r="A59" s="102">
        <f ca="1">IF(ISERROR(SMALL(sheet03!CG:CG,ROW(V3))),"",INDIRECT("sheet03!cg"&amp;SMALL(sheet03!CG:CG,ROW(V3))))</f>
        <v>391</v>
      </c>
      <c r="B59" s="57">
        <f t="array" aca="1" ref="B59" ca="1">INDEX(sheet03!$A$2:$BB$1191,MATCH(B$51&amp;C59&amp;$F$1,sheet03!$M$2:$M$1191&amp;sheet03!$AF$2:$AF$1191&amp;sheet03!$O$2:$O$1191,0),31)</f>
        <v>0</v>
      </c>
      <c r="C59" s="58">
        <f ca="1">IF(A59="","",INDIRECT("sheet03!af"&amp;SMALL(sheet03!CG:CG,ROW(V3))))</f>
        <v>3</v>
      </c>
      <c r="D59" s="59" t="str">
        <f t="array" aca="1" ref="D59" ca="1">INDEX(sheet03!$A$2:$BB$1191,MATCH(B$51&amp;C59&amp;$F$1,sheet03!$M$2:$M$1191&amp;sheet03!$AF$2:$AF$1191&amp;sheet03!$O$2:$O$1191,0),28)</f>
        <v>戸田</v>
      </c>
      <c r="E59" s="60">
        <f t="array" aca="1" ref="E59" ca="1">INDEX(sheet03!$A$2:$BC$1191,MATCH(B$51&amp;C59&amp;$F$1,sheet03!$M$2:$M$1191&amp;sheet03!$AF$2:$AF$1191&amp;sheet03!$O$2:$O$1191,0),55)</f>
        <v>2</v>
      </c>
      <c r="F59" s="60">
        <f t="array" aca="1" ref="F59" ca="1">INDEX(sheet03!$A$2:$BB$1191,MATCH(B$51&amp;C59&amp;$F$1,sheet03!$M$2:$M$1191&amp;sheet03!$AF$2:$AF$1191&amp;sheet03!$O$2:$O$1191,0),40)</f>
        <v>171</v>
      </c>
      <c r="G59" s="60" t="str">
        <f t="array" aca="1" ref="G59" ca="1">INDEX(sheet03!$A$2:$BD$1191,MATCH(B$51&amp;C59&amp;$F$1,sheet03!$M$2:$M$1191&amp;sheet03!$AF$2:$AF$1191&amp;sheet03!$O$2:$O$1191,0),56)</f>
        <v>右</v>
      </c>
      <c r="H59" s="102">
        <f ca="1">IF(ISERROR(SMALL(sheet03!CH:CH,ROW(V3))),"",INDIRECT("sheet03!ch"&amp;SMALL(sheet03!CH:CH,ROW(V3))))</f>
        <v>474</v>
      </c>
      <c r="I59" s="57">
        <f t="array" aca="1" ref="I59" ca="1">INDEX(sheet03!$A$2:$BB$1191,MATCH(I$51&amp;J59&amp;$F$1,sheet03!$M$2:$M$1191&amp;sheet03!$AF$2:$AF$1191&amp;sheet03!$O$2:$O$1191,0),31)</f>
        <v>0</v>
      </c>
      <c r="J59" s="58">
        <f ca="1">IF(H59="","",INDIRECT("sheet03!af"&amp;SMALL(sheet03!CH:CH,ROW(V3))))</f>
        <v>3</v>
      </c>
      <c r="K59" s="59" t="str">
        <f t="array" aca="1" ref="K59" ca="1">INDEX(sheet03!$A$2:$BB$1191,MATCH(I$51&amp;J59&amp;$F$1,sheet03!$M$2:$M$1191&amp;sheet03!$AF$2:$AF$1191&amp;sheet03!$O$2:$O$1191,0),28)</f>
        <v>揖屋</v>
      </c>
      <c r="L59" s="60">
        <f t="array" aca="1" ref="L59" ca="1">INDEX(sheet03!$A$2:$BC$1191,MATCH(I$51&amp;J59&amp;$F$1,sheet03!$M$2:$M$1191&amp;sheet03!$AF$2:$AF$1191&amp;sheet03!$O$2:$O$1191,0),55)</f>
        <v>1</v>
      </c>
      <c r="M59" s="60">
        <f t="array" aca="1" ref="M59" ca="1">INDEX(sheet03!$A$2:$BB$1191,MATCH(I$51&amp;J59&amp;$F$1,sheet03!$M$2:$M$1191&amp;sheet03!$AF$2:$AF$1191&amp;sheet03!$O$2:$O$1191,0),40)</f>
        <v>155</v>
      </c>
      <c r="N59" s="60" t="str">
        <f t="array" aca="1" ref="N59" ca="1">INDEX(sheet03!$A$2:$BD$1191,MATCH(I$51&amp;J59&amp;$F$1,sheet03!$M$2:$M$1191&amp;sheet03!$AF$2:$AF$1191&amp;sheet03!$O$2:$O$1191,0),56)</f>
        <v>右</v>
      </c>
      <c r="O59" s="104"/>
      <c r="P59" s="147"/>
      <c r="Q59" s="144"/>
      <c r="R59" s="119"/>
      <c r="S59" s="86" t="s">
        <v>51</v>
      </c>
      <c r="T59" s="139" t="str">
        <f t="array" ref="T59">INDEX(sheet01!$A$2:$Z$61,MATCH(B$27&amp;$F$1,sheet01!$M$2:$M$61&amp;sheet01!$O$2:$O$61,0),23)</f>
        <v>水/紺</v>
      </c>
      <c r="U59" s="116"/>
    </row>
    <row r="60" spans="1:23" ht="16.5" customHeight="1" x14ac:dyDescent="0.15">
      <c r="A60" s="102">
        <f ca="1">IF(ISERROR(SMALL(sheet03!CG:CG,ROW(V4))),"",INDIRECT("sheet03!cg"&amp;SMALL(sheet03!CG:CG,ROW(V4))))</f>
        <v>392</v>
      </c>
      <c r="B60" s="57">
        <f t="array" aca="1" ref="B60" ca="1">INDEX(sheet03!$A$2:$BB$1191,MATCH(B$51&amp;C60&amp;$F$1,sheet03!$M$2:$M$1191&amp;sheet03!$AF$2:$AF$1191&amp;sheet03!$O$2:$O$1191,0),31)</f>
        <v>0</v>
      </c>
      <c r="C60" s="58">
        <f ca="1">IF(A60="","",INDIRECT("sheet03!af"&amp;SMALL(sheet03!CG:CG,ROW(V4))))</f>
        <v>4</v>
      </c>
      <c r="D60" s="59" t="str">
        <f t="array" aca="1" ref="D60" ca="1">INDEX(sheet03!$A$2:$BB$1191,MATCH(B$51&amp;C60&amp;$F$1,sheet03!$M$2:$M$1191&amp;sheet03!$AF$2:$AF$1191&amp;sheet03!$O$2:$O$1191,0),28)</f>
        <v>富海</v>
      </c>
      <c r="E60" s="60">
        <f t="array" aca="1" ref="E60" ca="1">INDEX(sheet03!$A$2:$BC$1191,MATCH(B$51&amp;C60&amp;$F$1,sheet03!$M$2:$M$1191&amp;sheet03!$AF$2:$AF$1191&amp;sheet03!$O$2:$O$1191,0),55)</f>
        <v>2</v>
      </c>
      <c r="F60" s="60">
        <f t="array" aca="1" ref="F60" ca="1">INDEX(sheet03!$A$2:$BB$1191,MATCH(B$51&amp;C60&amp;$F$1,sheet03!$M$2:$M$1191&amp;sheet03!$AF$2:$AF$1191&amp;sheet03!$O$2:$O$1191,0),40)</f>
        <v>156</v>
      </c>
      <c r="G60" s="60" t="str">
        <f t="array" aca="1" ref="G60" ca="1">INDEX(sheet03!$A$2:$BD$1191,MATCH(B$51&amp;C60&amp;$F$1,sheet03!$M$2:$M$1191&amp;sheet03!$AF$2:$AF$1191&amp;sheet03!$O$2:$O$1191,0),56)</f>
        <v>右</v>
      </c>
      <c r="H60" s="102">
        <f ca="1">IF(ISERROR(SMALL(sheet03!CH:CH,ROW(V4))),"",INDIRECT("sheet03!ch"&amp;SMALL(sheet03!CH:CH,ROW(V4))))</f>
        <v>475</v>
      </c>
      <c r="I60" s="57" t="str">
        <f t="array" aca="1" ref="I60" ca="1">INDEX(sheet03!$A$2:$BB$1191,MATCH(I$51&amp;J60&amp;$F$1,sheet03!$M$2:$M$1191&amp;sheet03!$AF$2:$AF$1191&amp;sheet03!$O$2:$O$1191,0),31)</f>
        <v>c</v>
      </c>
      <c r="J60" s="58">
        <f ca="1">IF(H60="","",INDIRECT("sheet03!af"&amp;SMALL(sheet03!CH:CH,ROW(V4))))</f>
        <v>4</v>
      </c>
      <c r="K60" s="59" t="str">
        <f t="array" aca="1" ref="K60" ca="1">INDEX(sheet03!$A$2:$BB$1191,MATCH(I$51&amp;J60&amp;$F$1,sheet03!$M$2:$M$1191&amp;sheet03!$AF$2:$AF$1191&amp;sheet03!$O$2:$O$1191,0),28)</f>
        <v>東松江</v>
      </c>
      <c r="L60" s="60">
        <f t="array" aca="1" ref="L60" ca="1">INDEX(sheet03!$A$2:$BC$1191,MATCH(I$51&amp;J60&amp;$F$1,sheet03!$M$2:$M$1191&amp;sheet03!$AF$2:$AF$1191&amp;sheet03!$O$2:$O$1191,0),55)</f>
        <v>2</v>
      </c>
      <c r="M60" s="60">
        <f t="array" aca="1" ref="M60" ca="1">INDEX(sheet03!$A$2:$BB$1191,MATCH(I$51&amp;J60&amp;$F$1,sheet03!$M$2:$M$1191&amp;sheet03!$AF$2:$AF$1191&amp;sheet03!$O$2:$O$1191,0),40)</f>
        <v>160</v>
      </c>
      <c r="N60" s="60" t="str">
        <f t="array" aca="1" ref="N60" ca="1">INDEX(sheet03!$A$2:$BD$1191,MATCH(I$51&amp;J60&amp;$F$1,sheet03!$M$2:$M$1191&amp;sheet03!$AF$2:$AF$1191&amp;sheet03!$O$2:$O$1191,0),56)</f>
        <v>右</v>
      </c>
      <c r="O60" s="104"/>
      <c r="P60" s="146">
        <v>5</v>
      </c>
      <c r="Q60" s="142" t="str">
        <f t="array" ref="Q60">INDEX(sheet01!$K$2:$Z$61,MATCH($N$26&amp;I26&amp;$F$1,sheet01!$Q$2:$Q$61&amp;sheet01!$P$2:$P$61&amp;sheet01!$O$2:$O$61,0),4)</f>
        <v>伯備１</v>
      </c>
      <c r="R60" s="113"/>
      <c r="S60" s="75" t="s">
        <v>20</v>
      </c>
      <c r="T60" s="137" t="str">
        <f t="array" ref="T60">INDEX(sheet01!$A$2:$Z$61,MATCH(I$27&amp;$F$1,sheet01!$M$2:$M$61&amp;sheet01!$O$2:$O$61,0),22)</f>
        <v>紫/黒</v>
      </c>
      <c r="U60" s="114"/>
    </row>
    <row r="61" spans="1:23" ht="16.5" customHeight="1" x14ac:dyDescent="0.15">
      <c r="A61" s="102">
        <f ca="1">IF(ISERROR(SMALL(sheet03!CG:CG,ROW(V5))),"",INDIRECT("sheet03!cg"&amp;SMALL(sheet03!CG:CG,ROW(V5))))</f>
        <v>393</v>
      </c>
      <c r="B61" s="57">
        <f t="array" aca="1" ref="B61" ca="1">INDEX(sheet03!$A$2:$BB$1191,MATCH(B$51&amp;C61&amp;$F$1,sheet03!$M$2:$M$1191&amp;sheet03!$AF$2:$AF$1191&amp;sheet03!$O$2:$O$1191,0),31)</f>
        <v>0</v>
      </c>
      <c r="C61" s="58">
        <f ca="1">IF(A61="","",INDIRECT("sheet03!af"&amp;SMALL(sheet03!CG:CG,ROW(V5))))</f>
        <v>5</v>
      </c>
      <c r="D61" s="59" t="str">
        <f t="array" aca="1" ref="D61" ca="1">INDEX(sheet03!$A$2:$BB$1191,MATCH(B$51&amp;C61&amp;$F$1,sheet03!$M$2:$M$1191&amp;sheet03!$AF$2:$AF$1191&amp;sheet03!$O$2:$O$1191,0),28)</f>
        <v>防府</v>
      </c>
      <c r="E61" s="60">
        <f t="array" aca="1" ref="E61" ca="1">INDEX(sheet03!$A$2:$BC$1191,MATCH(B$51&amp;C61&amp;$F$1,sheet03!$M$2:$M$1191&amp;sheet03!$AF$2:$AF$1191&amp;sheet03!$O$2:$O$1191,0),55)</f>
        <v>2</v>
      </c>
      <c r="F61" s="60">
        <f t="array" aca="1" ref="F61" ca="1">INDEX(sheet03!$A$2:$BB$1191,MATCH(B$51&amp;C61&amp;$F$1,sheet03!$M$2:$M$1191&amp;sheet03!$AF$2:$AF$1191&amp;sheet03!$O$2:$O$1191,0),40)</f>
        <v>155</v>
      </c>
      <c r="G61" s="60" t="str">
        <f t="array" aca="1" ref="G61" ca="1">INDEX(sheet03!$A$2:$BD$1191,MATCH(B$51&amp;C61&amp;$F$1,sheet03!$M$2:$M$1191&amp;sheet03!$AF$2:$AF$1191&amp;sheet03!$O$2:$O$1191,0),56)</f>
        <v>右</v>
      </c>
      <c r="H61" s="102">
        <f ca="1">IF(ISERROR(SMALL(sheet03!CH:CH,ROW(V5))),"",INDIRECT("sheet03!ch"&amp;SMALL(sheet03!CH:CH,ROW(V5))))</f>
        <v>476</v>
      </c>
      <c r="I61" s="57">
        <f t="array" aca="1" ref="I61" ca="1">INDEX(sheet03!$A$2:$BB$1191,MATCH(I$51&amp;J61&amp;$F$1,sheet03!$M$2:$M$1191&amp;sheet03!$AF$2:$AF$1191&amp;sheet03!$O$2:$O$1191,0),31)</f>
        <v>0</v>
      </c>
      <c r="J61" s="58">
        <f ca="1">IF(H61="","",INDIRECT("sheet03!af"&amp;SMALL(sheet03!CH:CH,ROW(V5))))</f>
        <v>5</v>
      </c>
      <c r="K61" s="59" t="str">
        <f t="array" aca="1" ref="K61" ca="1">INDEX(sheet03!$A$2:$BB$1191,MATCH(I$51&amp;J61&amp;$F$1,sheet03!$M$2:$M$1191&amp;sheet03!$AF$2:$AF$1191&amp;sheet03!$O$2:$O$1191,0),28)</f>
        <v>松江</v>
      </c>
      <c r="L61" s="60">
        <f t="array" aca="1" ref="L61" ca="1">INDEX(sheet03!$A$2:$BC$1191,MATCH(I$51&amp;J61&amp;$F$1,sheet03!$M$2:$M$1191&amp;sheet03!$AF$2:$AF$1191&amp;sheet03!$O$2:$O$1191,0),55)</f>
        <v>1</v>
      </c>
      <c r="M61" s="60">
        <f t="array" aca="1" ref="M61" ca="1">INDEX(sheet03!$A$2:$BB$1191,MATCH(I$51&amp;J61&amp;$F$1,sheet03!$M$2:$M$1191&amp;sheet03!$AF$2:$AF$1191&amp;sheet03!$O$2:$O$1191,0),40)</f>
        <v>150</v>
      </c>
      <c r="N61" s="60" t="str">
        <f t="array" aca="1" ref="N61" ca="1">INDEX(sheet03!$A$2:$BD$1191,MATCH(I$51&amp;J61&amp;$F$1,sheet03!$M$2:$M$1191&amp;sheet03!$AF$2:$AF$1191&amp;sheet03!$O$2:$O$1191,0),56)</f>
        <v>右</v>
      </c>
      <c r="O61" s="104"/>
      <c r="P61" s="147"/>
      <c r="Q61" s="143"/>
      <c r="R61" s="115"/>
      <c r="S61" s="86" t="s">
        <v>51</v>
      </c>
      <c r="T61" s="139" t="str">
        <f t="array" ref="T61">INDEX(sheet01!$A$2:$Z$61,MATCH(I$27&amp;$F$1,sheet01!$M$2:$M$61&amp;sheet01!$O$2:$O$61,0),23)</f>
        <v>水/紺</v>
      </c>
      <c r="U61" s="116"/>
    </row>
    <row r="62" spans="1:23" ht="16.5" customHeight="1" x14ac:dyDescent="0.15">
      <c r="A62" s="102">
        <f ca="1">IF(ISERROR(SMALL(sheet03!CG:CG,ROW(V6))),"",INDIRECT("sheet03!cg"&amp;SMALL(sheet03!CG:CG,ROW(V6))))</f>
        <v>394</v>
      </c>
      <c r="B62" s="57">
        <f t="array" aca="1" ref="B62" ca="1">INDEX(sheet03!$A$2:$BB$1191,MATCH(B$51&amp;C62&amp;$F$1,sheet03!$M$2:$M$1191&amp;sheet03!$AF$2:$AF$1191&amp;sheet03!$O$2:$O$1191,0),31)</f>
        <v>0</v>
      </c>
      <c r="C62" s="58">
        <f ca="1">IF(A62="","",INDIRECT("sheet03!af"&amp;SMALL(sheet03!CG:CG,ROW(V6))))</f>
        <v>6</v>
      </c>
      <c r="D62" s="59" t="str">
        <f t="array" aca="1" ref="D62" ca="1">INDEX(sheet03!$A$2:$BB$1191,MATCH(B$51&amp;C62&amp;$F$1,sheet03!$M$2:$M$1191&amp;sheet03!$AF$2:$AF$1191&amp;sheet03!$O$2:$O$1191,0),28)</f>
        <v>大道</v>
      </c>
      <c r="E62" s="60">
        <f t="array" aca="1" ref="E62" ca="1">INDEX(sheet03!$A$2:$BC$1191,MATCH(B$51&amp;C62&amp;$F$1,sheet03!$M$2:$M$1191&amp;sheet03!$AF$2:$AF$1191&amp;sheet03!$O$2:$O$1191,0),55)</f>
        <v>2</v>
      </c>
      <c r="F62" s="60">
        <f t="array" aca="1" ref="F62" ca="1">INDEX(sheet03!$A$2:$BB$1191,MATCH(B$51&amp;C62&amp;$F$1,sheet03!$M$2:$M$1191&amp;sheet03!$AF$2:$AF$1191&amp;sheet03!$O$2:$O$1191,0),40)</f>
        <v>170</v>
      </c>
      <c r="G62" s="60" t="str">
        <f t="array" aca="1" ref="G62" ca="1">INDEX(sheet03!$A$2:$BD$1191,MATCH(B$51&amp;C62&amp;$F$1,sheet03!$M$2:$M$1191&amp;sheet03!$AF$2:$AF$1191&amp;sheet03!$O$2:$O$1191,0),56)</f>
        <v>右</v>
      </c>
      <c r="H62" s="102">
        <f ca="1">IF(ISERROR(SMALL(sheet03!CH:CH,ROW(V6))),"",INDIRECT("sheet03!ch"&amp;SMALL(sheet03!CH:CH,ROW(V6))))</f>
        <v>477</v>
      </c>
      <c r="I62" s="57">
        <f t="array" aca="1" ref="I62" ca="1">INDEX(sheet03!$A$2:$BB$1191,MATCH(I$51&amp;J62&amp;$F$1,sheet03!$M$2:$M$1191&amp;sheet03!$AF$2:$AF$1191&amp;sheet03!$O$2:$O$1191,0),31)</f>
        <v>0</v>
      </c>
      <c r="J62" s="58">
        <f ca="1">IF(H62="","",INDIRECT("sheet03!af"&amp;SMALL(sheet03!CH:CH,ROW(V6))))</f>
        <v>6</v>
      </c>
      <c r="K62" s="59" t="str">
        <f t="array" aca="1" ref="K62" ca="1">INDEX(sheet03!$A$2:$BB$1191,MATCH(I$51&amp;J62&amp;$F$1,sheet03!$M$2:$M$1191&amp;sheet03!$AF$2:$AF$1191&amp;sheet03!$O$2:$O$1191,0),28)</f>
        <v>乃木</v>
      </c>
      <c r="L62" s="60">
        <f t="array" aca="1" ref="L62" ca="1">INDEX(sheet03!$A$2:$BC$1191,MATCH(I$51&amp;J62&amp;$F$1,sheet03!$M$2:$M$1191&amp;sheet03!$AF$2:$AF$1191&amp;sheet03!$O$2:$O$1191,0),55)</f>
        <v>1</v>
      </c>
      <c r="M62" s="60">
        <f t="array" aca="1" ref="M62" ca="1">INDEX(sheet03!$A$2:$BB$1191,MATCH(I$51&amp;J62&amp;$F$1,sheet03!$M$2:$M$1191&amp;sheet03!$AF$2:$AF$1191&amp;sheet03!$O$2:$O$1191,0),40)</f>
        <v>158</v>
      </c>
      <c r="N62" s="60" t="str">
        <f t="array" aca="1" ref="N62" ca="1">INDEX(sheet03!$A$2:$BD$1191,MATCH(I$51&amp;J62&amp;$F$1,sheet03!$M$2:$M$1191&amp;sheet03!$AF$2:$AF$1191&amp;sheet03!$O$2:$O$1191,0),56)</f>
        <v>右</v>
      </c>
      <c r="O62" s="104"/>
      <c r="P62" s="146">
        <v>6</v>
      </c>
      <c r="Q62" s="142" t="str">
        <f t="array" ref="Q62">INDEX(sheet01!$K$2:$Z$61,MATCH($U$26&amp;P26&amp;$F$1,sheet01!$Q$2:$Q$61&amp;sheet01!$P$2:$P$61&amp;sheet01!$O$2:$O$61,0),4)</f>
        <v>岡山糸崎</v>
      </c>
      <c r="R62" s="113"/>
      <c r="S62" s="75" t="s">
        <v>20</v>
      </c>
      <c r="T62" s="137" t="str">
        <f t="array" ref="T62">INDEX(sheet01!$A$2:$Z$61,MATCH(P$27&amp;$F$1,sheet01!$M$2:$M$61&amp;sheet01!$O$2:$O$61,0),22)</f>
        <v>紫/黒</v>
      </c>
      <c r="U62" s="114"/>
      <c r="W62" s="33"/>
    </row>
    <row r="63" spans="1:23" ht="16.5" customHeight="1" x14ac:dyDescent="0.15">
      <c r="A63" s="102">
        <f ca="1">IF(ISERROR(SMALL(sheet03!CG:CG,ROW(V7))),"",INDIRECT("sheet03!cg"&amp;SMALL(sheet03!CG:CG,ROW(V7))))</f>
        <v>395</v>
      </c>
      <c r="B63" s="57">
        <f t="array" aca="1" ref="B63" ca="1">INDEX(sheet03!$A$2:$BB$1191,MATCH(B$51&amp;C63&amp;$F$1,sheet03!$M$2:$M$1191&amp;sheet03!$AF$2:$AF$1191&amp;sheet03!$O$2:$O$1191,0),31)</f>
        <v>0</v>
      </c>
      <c r="C63" s="58">
        <f ca="1">IF(A63="","",INDIRECT("sheet03!af"&amp;SMALL(sheet03!CG:CG,ROW(V7))))</f>
        <v>7</v>
      </c>
      <c r="D63" s="59" t="str">
        <f t="array" aca="1" ref="D63" ca="1">INDEX(sheet03!$A$2:$BB$1191,MATCH(B$51&amp;C63&amp;$F$1,sheet03!$M$2:$M$1191&amp;sheet03!$AF$2:$AF$1191&amp;sheet03!$O$2:$O$1191,0),28)</f>
        <v>四辻</v>
      </c>
      <c r="E63" s="60">
        <f t="array" aca="1" ref="E63" ca="1">INDEX(sheet03!$A$2:$BC$1191,MATCH(B$51&amp;C63&amp;$F$1,sheet03!$M$2:$M$1191&amp;sheet03!$AF$2:$AF$1191&amp;sheet03!$O$2:$O$1191,0),55)</f>
        <v>2</v>
      </c>
      <c r="F63" s="60">
        <f t="array" aca="1" ref="F63" ca="1">INDEX(sheet03!$A$2:$BB$1191,MATCH(B$51&amp;C63&amp;$F$1,sheet03!$M$2:$M$1191&amp;sheet03!$AF$2:$AF$1191&amp;sheet03!$O$2:$O$1191,0),40)</f>
        <v>165</v>
      </c>
      <c r="G63" s="60" t="str">
        <f t="array" aca="1" ref="G63" ca="1">INDEX(sheet03!$A$2:$BD$1191,MATCH(B$51&amp;C63&amp;$F$1,sheet03!$M$2:$M$1191&amp;sheet03!$AF$2:$AF$1191&amp;sheet03!$O$2:$O$1191,0),56)</f>
        <v>右</v>
      </c>
      <c r="H63" s="102">
        <f ca="1">IF(ISERROR(SMALL(sheet03!CH:CH,ROW(V7))),"",INDIRECT("sheet03!ch"&amp;SMALL(sheet03!CH:CH,ROW(V7))))</f>
        <v>478</v>
      </c>
      <c r="I63" s="57">
        <f t="array" aca="1" ref="I63" ca="1">INDEX(sheet03!$A$2:$BB$1191,MATCH(I$51&amp;J63&amp;$F$1,sheet03!$M$2:$M$1191&amp;sheet03!$AF$2:$AF$1191&amp;sheet03!$O$2:$O$1191,0),31)</f>
        <v>0</v>
      </c>
      <c r="J63" s="58">
        <f ca="1">IF(H63="","",INDIRECT("sheet03!af"&amp;SMALL(sheet03!CH:CH,ROW(V7))))</f>
        <v>7</v>
      </c>
      <c r="K63" s="59" t="str">
        <f t="array" aca="1" ref="K63" ca="1">INDEX(sheet03!$A$2:$BB$1191,MATCH(I$51&amp;J63&amp;$F$1,sheet03!$M$2:$M$1191&amp;sheet03!$AF$2:$AF$1191&amp;sheet03!$O$2:$O$1191,0),28)</f>
        <v>玉造温泉</v>
      </c>
      <c r="L63" s="60">
        <f t="array" aca="1" ref="L63" ca="1">INDEX(sheet03!$A$2:$BC$1191,MATCH(I$51&amp;J63&amp;$F$1,sheet03!$M$2:$M$1191&amp;sheet03!$AF$2:$AF$1191&amp;sheet03!$O$2:$O$1191,0),55)</f>
        <v>1</v>
      </c>
      <c r="M63" s="60">
        <f t="array" aca="1" ref="M63" ca="1">INDEX(sheet03!$A$2:$BB$1191,MATCH(I$51&amp;J63&amp;$F$1,sheet03!$M$2:$M$1191&amp;sheet03!$AF$2:$AF$1191&amp;sheet03!$O$2:$O$1191,0),40)</f>
        <v>150</v>
      </c>
      <c r="N63" s="60" t="str">
        <f t="array" aca="1" ref="N63" ca="1">INDEX(sheet03!$A$2:$BD$1191,MATCH(I$51&amp;J63&amp;$F$1,sheet03!$M$2:$M$1191&amp;sheet03!$AF$2:$AF$1191&amp;sheet03!$O$2:$O$1191,0),56)</f>
        <v>右</v>
      </c>
      <c r="O63" s="104"/>
      <c r="P63" s="147"/>
      <c r="Q63" s="143"/>
      <c r="R63" s="115"/>
      <c r="S63" s="86" t="s">
        <v>51</v>
      </c>
      <c r="T63" s="139" t="str">
        <f t="array" ref="T63">INDEX(sheet01!$A$2:$Z$61,MATCH(P$27&amp;$F$1,sheet01!$M$2:$M$61&amp;sheet01!$O$2:$O$61,0),23)</f>
        <v>橙/黒</v>
      </c>
      <c r="U63" s="116"/>
      <c r="W63" s="33"/>
    </row>
    <row r="64" spans="1:23" ht="16.5" customHeight="1" x14ac:dyDescent="0.15">
      <c r="A64" s="102">
        <f ca="1">IF(ISERROR(SMALL(sheet03!CG:CG,ROW(V8))),"",INDIRECT("sheet03!cg"&amp;SMALL(sheet03!CG:CG,ROW(V8))))</f>
        <v>396</v>
      </c>
      <c r="B64" s="57" t="str">
        <f t="array" aca="1" ref="B64" ca="1">INDEX(sheet03!$A$2:$BB$1191,MATCH(B$51&amp;C64&amp;$F$1,sheet03!$M$2:$M$1191&amp;sheet03!$AF$2:$AF$1191&amp;sheet03!$O$2:$O$1191,0),31)</f>
        <v>c</v>
      </c>
      <c r="C64" s="58">
        <f ca="1">IF(A64="","",INDIRECT("sheet03!af"&amp;SMALL(sheet03!CG:CG,ROW(V8))))</f>
        <v>8</v>
      </c>
      <c r="D64" s="59" t="str">
        <f t="array" aca="1" ref="D64" ca="1">INDEX(sheet03!$A$2:$BB$1191,MATCH(B$51&amp;C64&amp;$F$1,sheet03!$M$2:$M$1191&amp;sheet03!$AF$2:$AF$1191&amp;sheet03!$O$2:$O$1191,0),28)</f>
        <v>新山口</v>
      </c>
      <c r="E64" s="60">
        <f t="array" aca="1" ref="E64" ca="1">INDEX(sheet03!$A$2:$BC$1191,MATCH(B$51&amp;C64&amp;$F$1,sheet03!$M$2:$M$1191&amp;sheet03!$AF$2:$AF$1191&amp;sheet03!$O$2:$O$1191,0),55)</f>
        <v>2</v>
      </c>
      <c r="F64" s="60">
        <f t="array" aca="1" ref="F64" ca="1">INDEX(sheet03!$A$2:$BB$1191,MATCH(B$51&amp;C64&amp;$F$1,sheet03!$M$2:$M$1191&amp;sheet03!$AF$2:$AF$1191&amp;sheet03!$O$2:$O$1191,0),40)</f>
        <v>160</v>
      </c>
      <c r="G64" s="60" t="str">
        <f t="array" aca="1" ref="G64" ca="1">INDEX(sheet03!$A$2:$BD$1191,MATCH(B$51&amp;C64&amp;$F$1,sheet03!$M$2:$M$1191&amp;sheet03!$AF$2:$AF$1191&amp;sheet03!$O$2:$O$1191,0),56)</f>
        <v>右</v>
      </c>
      <c r="H64" s="102">
        <f ca="1">IF(ISERROR(SMALL(sheet03!CH:CH,ROW(V8))),"",INDIRECT("sheet03!ch"&amp;SMALL(sheet03!CH:CH,ROW(V8))))</f>
        <v>479</v>
      </c>
      <c r="I64" s="57">
        <f t="array" aca="1" ref="I64" ca="1">INDEX(sheet03!$A$2:$BB$1191,MATCH(I$51&amp;J64&amp;$F$1,sheet03!$M$2:$M$1191&amp;sheet03!$AF$2:$AF$1191&amp;sheet03!$O$2:$O$1191,0),31)</f>
        <v>0</v>
      </c>
      <c r="J64" s="58">
        <f ca="1">IF(H64="","",INDIRECT("sheet03!af"&amp;SMALL(sheet03!CH:CH,ROW(V8))))</f>
        <v>8</v>
      </c>
      <c r="K64" s="59" t="str">
        <f t="array" aca="1" ref="K64" ca="1">INDEX(sheet03!$A$2:$BB$1191,MATCH(I$51&amp;J64&amp;$F$1,sheet03!$M$2:$M$1191&amp;sheet03!$AF$2:$AF$1191&amp;sheet03!$O$2:$O$1191,0),28)</f>
        <v>来待</v>
      </c>
      <c r="L64" s="60">
        <f t="array" aca="1" ref="L64" ca="1">INDEX(sheet03!$A$2:$BC$1191,MATCH(I$51&amp;J64&amp;$F$1,sheet03!$M$2:$M$1191&amp;sheet03!$AF$2:$AF$1191&amp;sheet03!$O$2:$O$1191,0),55)</f>
        <v>1</v>
      </c>
      <c r="M64" s="60">
        <f t="array" aca="1" ref="M64" ca="1">INDEX(sheet03!$A$2:$BB$1191,MATCH(I$51&amp;J64&amp;$F$1,sheet03!$M$2:$M$1191&amp;sheet03!$AF$2:$AF$1191&amp;sheet03!$O$2:$O$1191,0),40)</f>
        <v>157</v>
      </c>
      <c r="N64" s="60" t="str">
        <f t="array" aca="1" ref="N64" ca="1">INDEX(sheet03!$A$2:$BD$1191,MATCH(I$51&amp;J64&amp;$F$1,sheet03!$M$2:$M$1191&amp;sheet03!$AF$2:$AF$1191&amp;sheet03!$O$2:$O$1191,0),56)</f>
        <v>右</v>
      </c>
      <c r="O64" s="104"/>
      <c r="P64" s="146">
        <v>7</v>
      </c>
      <c r="Q64" s="142" t="str">
        <f t="array" ref="Q64">INDEX(sheet01!$K$2:$Z$61,MATCH($G$50&amp;B50&amp;$F$1,sheet01!$Q$2:$Q$61&amp;sheet01!$P$2:$P$61&amp;sheet01!$O$2:$O$61,0),4)</f>
        <v>徳山下関</v>
      </c>
      <c r="R64" s="113"/>
      <c r="S64" s="75" t="s">
        <v>20</v>
      </c>
      <c r="T64" s="137" t="str">
        <f t="array" ref="T64">INDEX(sheet01!$A$2:$Z$61,MATCH(B$51&amp;$F$1,sheet01!$M$2:$M$61&amp;sheet01!$O$2:$O$61,0),22)</f>
        <v>紫/黒</v>
      </c>
      <c r="U64" s="114"/>
    </row>
    <row r="65" spans="1:21" ht="16.5" customHeight="1" x14ac:dyDescent="0.15">
      <c r="A65" s="102">
        <f ca="1">IF(ISERROR(SMALL(sheet03!CG:CG,ROW(V9))),"",INDIRECT("sheet03!cg"&amp;SMALL(sheet03!CG:CG,ROW(V9))))</f>
        <v>397</v>
      </c>
      <c r="B65" s="57">
        <f t="array" aca="1" ref="B65" ca="1">INDEX(sheet03!$A$2:$BB$1191,MATCH(B$51&amp;C65&amp;$F$1,sheet03!$M$2:$M$1191&amp;sheet03!$AF$2:$AF$1191&amp;sheet03!$O$2:$O$1191,0),31)</f>
        <v>0</v>
      </c>
      <c r="C65" s="58">
        <f ca="1">IF(A65="","",INDIRECT("sheet03!af"&amp;SMALL(sheet03!CG:CG,ROW(V9))))</f>
        <v>9</v>
      </c>
      <c r="D65" s="59" t="str">
        <f t="array" aca="1" ref="D65" ca="1">INDEX(sheet03!$A$2:$BB$1191,MATCH(B$51&amp;C65&amp;$F$1,sheet03!$M$2:$M$1191&amp;sheet03!$AF$2:$AF$1191&amp;sheet03!$O$2:$O$1191,0),28)</f>
        <v>嘉川</v>
      </c>
      <c r="E65" s="60">
        <f t="array" aca="1" ref="E65" ca="1">INDEX(sheet03!$A$2:$BC$1191,MATCH(B$51&amp;C65&amp;$F$1,sheet03!$M$2:$M$1191&amp;sheet03!$AF$2:$AF$1191&amp;sheet03!$O$2:$O$1191,0),55)</f>
        <v>2</v>
      </c>
      <c r="F65" s="60">
        <f t="array" aca="1" ref="F65" ca="1">INDEX(sheet03!$A$2:$BB$1191,MATCH(B$51&amp;C65&amp;$F$1,sheet03!$M$2:$M$1191&amp;sheet03!$AF$2:$AF$1191&amp;sheet03!$O$2:$O$1191,0),40)</f>
        <v>169</v>
      </c>
      <c r="G65" s="60" t="str">
        <f t="array" aca="1" ref="G65" ca="1">INDEX(sheet03!$A$2:$BD$1191,MATCH(B$51&amp;C65&amp;$F$1,sheet03!$M$2:$M$1191&amp;sheet03!$AF$2:$AF$1191&amp;sheet03!$O$2:$O$1191,0),56)</f>
        <v>右</v>
      </c>
      <c r="H65" s="102">
        <f ca="1">IF(ISERROR(SMALL(sheet03!CH:CH,ROW(V9))),"",INDIRECT("sheet03!ch"&amp;SMALL(sheet03!CH:CH,ROW(V9))))</f>
        <v>480</v>
      </c>
      <c r="I65" s="57">
        <f t="array" aca="1" ref="I65" ca="1">INDEX(sheet03!$A$2:$BB$1191,MATCH(I$51&amp;J65&amp;$F$1,sheet03!$M$2:$M$1191&amp;sheet03!$AF$2:$AF$1191&amp;sheet03!$O$2:$O$1191,0),31)</f>
        <v>0</v>
      </c>
      <c r="J65" s="58">
        <f ca="1">IF(H65="","",INDIRECT("sheet03!af"&amp;SMALL(sheet03!CH:CH,ROW(V9))))</f>
        <v>9</v>
      </c>
      <c r="K65" s="59" t="str">
        <f t="array" aca="1" ref="K65" ca="1">INDEX(sheet03!$A$2:$BB$1191,MATCH(I$51&amp;J65&amp;$F$1,sheet03!$M$2:$M$1191&amp;sheet03!$AF$2:$AF$1191&amp;sheet03!$O$2:$O$1191,0),28)</f>
        <v>宍道</v>
      </c>
      <c r="L65" s="60">
        <f t="array" aca="1" ref="L65" ca="1">INDEX(sheet03!$A$2:$BC$1191,MATCH(I$51&amp;J65&amp;$F$1,sheet03!$M$2:$M$1191&amp;sheet03!$AF$2:$AF$1191&amp;sheet03!$O$2:$O$1191,0),55)</f>
        <v>2</v>
      </c>
      <c r="M65" s="60">
        <f t="array" aca="1" ref="M65" ca="1">INDEX(sheet03!$A$2:$BB$1191,MATCH(I$51&amp;J65&amp;$F$1,sheet03!$M$2:$M$1191&amp;sheet03!$AF$2:$AF$1191&amp;sheet03!$O$2:$O$1191,0),40)</f>
        <v>158</v>
      </c>
      <c r="N65" s="60" t="str">
        <f t="array" aca="1" ref="N65" ca="1">INDEX(sheet03!$A$2:$BD$1191,MATCH(I$51&amp;J65&amp;$F$1,sheet03!$M$2:$M$1191&amp;sheet03!$AF$2:$AF$1191&amp;sheet03!$O$2:$O$1191,0),56)</f>
        <v>右</v>
      </c>
      <c r="O65" s="104"/>
      <c r="P65" s="147"/>
      <c r="Q65" s="143"/>
      <c r="R65" s="115"/>
      <c r="S65" s="86" t="s">
        <v>51</v>
      </c>
      <c r="T65" s="139" t="str">
        <f t="array" ref="T65">INDEX(sheet01!$A$2:$Z$61,MATCH(B$51&amp;$F$1,sheet01!$M$2:$M$61&amp;sheet01!$O$2:$O$61,0),23)</f>
        <v>灰/黒</v>
      </c>
      <c r="U65" s="116"/>
    </row>
    <row r="66" spans="1:21" ht="16.5" customHeight="1" x14ac:dyDescent="0.15">
      <c r="A66" s="102">
        <f ca="1">IF(ISERROR(SMALL(sheet03!CG:CG,ROW(V10))),"",INDIRECT("sheet03!cg"&amp;SMALL(sheet03!CG:CG,ROW(V10))))</f>
        <v>398</v>
      </c>
      <c r="B66" s="57">
        <f t="array" aca="1" ref="B66" ca="1">INDEX(sheet03!$A$2:$BB$1191,MATCH(B$51&amp;C66&amp;$F$1,sheet03!$M$2:$M$1191&amp;sheet03!$AF$2:$AF$1191&amp;sheet03!$O$2:$O$1191,0),31)</f>
        <v>0</v>
      </c>
      <c r="C66" s="58">
        <f ca="1">IF(A66="","",INDIRECT("sheet03!af"&amp;SMALL(sheet03!CG:CG,ROW(V10))))</f>
        <v>10</v>
      </c>
      <c r="D66" s="59" t="str">
        <f t="array" aca="1" ref="D66" ca="1">INDEX(sheet03!$A$2:$BB$1191,MATCH(B$51&amp;C66&amp;$F$1,sheet03!$M$2:$M$1191&amp;sheet03!$AF$2:$AF$1191&amp;sheet03!$O$2:$O$1191,0),28)</f>
        <v>本由良</v>
      </c>
      <c r="E66" s="60">
        <f t="array" aca="1" ref="E66" ca="1">INDEX(sheet03!$A$2:$BC$1191,MATCH(B$51&amp;C66&amp;$F$1,sheet03!$M$2:$M$1191&amp;sheet03!$AF$2:$AF$1191&amp;sheet03!$O$2:$O$1191,0),55)</f>
        <v>1</v>
      </c>
      <c r="F66" s="60">
        <f t="array" aca="1" ref="F66" ca="1">INDEX(sheet03!$A$2:$BB$1191,MATCH(B$51&amp;C66&amp;$F$1,sheet03!$M$2:$M$1191&amp;sheet03!$AF$2:$AF$1191&amp;sheet03!$O$2:$O$1191,0),40)</f>
        <v>169</v>
      </c>
      <c r="G66" s="60" t="str">
        <f t="array" aca="1" ref="G66" ca="1">INDEX(sheet03!$A$2:$BD$1191,MATCH(B$51&amp;C66&amp;$F$1,sheet03!$M$2:$M$1191&amp;sheet03!$AF$2:$AF$1191&amp;sheet03!$O$2:$O$1191,0),56)</f>
        <v>右</v>
      </c>
      <c r="H66" s="102">
        <f ca="1">IF(ISERROR(SMALL(sheet03!CH:CH,ROW(V10))),"",INDIRECT("sheet03!ch"&amp;SMALL(sheet03!CH:CH,ROW(V10))))</f>
        <v>481</v>
      </c>
      <c r="I66" s="57">
        <f t="array" aca="1" ref="I66" ca="1">INDEX(sheet03!$A$2:$BB$1191,MATCH(I$51&amp;J66&amp;$F$1,sheet03!$M$2:$M$1191&amp;sheet03!$AF$2:$AF$1191&amp;sheet03!$O$2:$O$1191,0),31)</f>
        <v>0</v>
      </c>
      <c r="J66" s="58">
        <f ca="1">IF(H66="","",INDIRECT("sheet03!af"&amp;SMALL(sheet03!CH:CH,ROW(V10))))</f>
        <v>10</v>
      </c>
      <c r="K66" s="59" t="str">
        <f t="array" aca="1" ref="K66" ca="1">INDEX(sheet03!$A$2:$BB$1191,MATCH(I$51&amp;J66&amp;$F$1,sheet03!$M$2:$M$1191&amp;sheet03!$AF$2:$AF$1191&amp;sheet03!$O$2:$O$1191,0),28)</f>
        <v>荘原</v>
      </c>
      <c r="L66" s="60">
        <f t="array" aca="1" ref="L66" ca="1">INDEX(sheet03!$A$2:$BC$1191,MATCH(I$51&amp;J66&amp;$F$1,sheet03!$M$2:$M$1191&amp;sheet03!$AF$2:$AF$1191&amp;sheet03!$O$2:$O$1191,0),55)</f>
        <v>1</v>
      </c>
      <c r="M66" s="60">
        <f t="array" aca="1" ref="M66" ca="1">INDEX(sheet03!$A$2:$BB$1191,MATCH(I$51&amp;J66&amp;$F$1,sheet03!$M$2:$M$1191&amp;sheet03!$AF$2:$AF$1191&amp;sheet03!$O$2:$O$1191,0),40)</f>
        <v>160</v>
      </c>
      <c r="N66" s="60" t="str">
        <f t="array" aca="1" ref="N66" ca="1">INDEX(sheet03!$A$2:$BD$1191,MATCH(I$51&amp;J66&amp;$F$1,sheet03!$M$2:$M$1191&amp;sheet03!$AF$2:$AF$1191&amp;sheet03!$O$2:$O$1191,0),56)</f>
        <v>右</v>
      </c>
      <c r="O66" s="104"/>
      <c r="P66" s="146">
        <v>8</v>
      </c>
      <c r="Q66" s="142" t="str">
        <f t="array" ref="Q66">INDEX(sheet01!$K$2:$Z$61,MATCH($G$50&amp;I50&amp;$F$1,sheet01!$Q$2:$Q$61&amp;sheet01!$P$2:$P$61&amp;sheet01!$O$2:$O$61,0),4)</f>
        <v>米子出雲市</v>
      </c>
      <c r="R66" s="113"/>
      <c r="S66" s="75" t="s">
        <v>20</v>
      </c>
      <c r="T66" s="137" t="str">
        <f t="array" ref="T66">INDEX(sheet01!$A$2:$Z$61,MATCH(I$51&amp;$F$1,sheet01!$M$2:$M$61&amp;sheet01!$O$2:$O$61,0),22)</f>
        <v>紫/黒</v>
      </c>
      <c r="U66" s="114"/>
    </row>
    <row r="67" spans="1:21" ht="16.5" customHeight="1" x14ac:dyDescent="0.15">
      <c r="A67" s="102">
        <f ca="1">IF(ISERROR(SMALL(sheet03!CG:CG,ROW(V11))),"",INDIRECT("sheet03!cg"&amp;SMALL(sheet03!CG:CG,ROW(V11))))</f>
        <v>399</v>
      </c>
      <c r="B67" s="57">
        <f t="array" aca="1" ref="B67" ca="1">INDEX(sheet03!$A$2:$BB$1191,MATCH(B$51&amp;C67&amp;$F$1,sheet03!$M$2:$M$1191&amp;sheet03!$AF$2:$AF$1191&amp;sheet03!$O$2:$O$1191,0),31)</f>
        <v>0</v>
      </c>
      <c r="C67" s="58">
        <f ca="1">IF(A67="","",INDIRECT("sheet03!af"&amp;SMALL(sheet03!CG:CG,ROW(V11))))</f>
        <v>11</v>
      </c>
      <c r="D67" s="59" t="str">
        <f t="array" aca="1" ref="D67" ca="1">INDEX(sheet03!$A$2:$BB$1191,MATCH(B$51&amp;C67&amp;$F$1,sheet03!$M$2:$M$1191&amp;sheet03!$AF$2:$AF$1191&amp;sheet03!$O$2:$O$1191,0),28)</f>
        <v>厚東</v>
      </c>
      <c r="E67" s="60">
        <f t="array" aca="1" ref="E67" ca="1">INDEX(sheet03!$A$2:$BC$1191,MATCH(B$51&amp;C67&amp;$F$1,sheet03!$M$2:$M$1191&amp;sheet03!$AF$2:$AF$1191&amp;sheet03!$O$2:$O$1191,0),55)</f>
        <v>1</v>
      </c>
      <c r="F67" s="60">
        <f t="array" aca="1" ref="F67" ca="1">INDEX(sheet03!$A$2:$BB$1191,MATCH(B$51&amp;C67&amp;$F$1,sheet03!$M$2:$M$1191&amp;sheet03!$AF$2:$AF$1191&amp;sheet03!$O$2:$O$1191,0),40)</f>
        <v>166</v>
      </c>
      <c r="G67" s="60" t="str">
        <f t="array" aca="1" ref="G67" ca="1">INDEX(sheet03!$A$2:$BD$1191,MATCH(B$51&amp;C67&amp;$F$1,sheet03!$M$2:$M$1191&amp;sheet03!$AF$2:$AF$1191&amp;sheet03!$O$2:$O$1191,0),56)</f>
        <v>右</v>
      </c>
      <c r="H67" s="102">
        <f ca="1">IF(ISERROR(SMALL(sheet03!CH:CH,ROW(V11))),"",INDIRECT("sheet03!ch"&amp;SMALL(sheet03!CH:CH,ROW(V11))))</f>
        <v>482</v>
      </c>
      <c r="I67" s="57">
        <f t="array" aca="1" ref="I67" ca="1">INDEX(sheet03!$A$2:$BB$1191,MATCH(I$51&amp;J67&amp;$F$1,sheet03!$M$2:$M$1191&amp;sheet03!$AF$2:$AF$1191&amp;sheet03!$O$2:$O$1191,0),31)</f>
        <v>0</v>
      </c>
      <c r="J67" s="58">
        <f ca="1">IF(H67="","",INDIRECT("sheet03!af"&amp;SMALL(sheet03!CH:CH,ROW(V11))))</f>
        <v>11</v>
      </c>
      <c r="K67" s="59" t="str">
        <f t="array" aca="1" ref="K67" ca="1">INDEX(sheet03!$A$2:$BB$1191,MATCH(I$51&amp;J67&amp;$F$1,sheet03!$M$2:$M$1191&amp;sheet03!$AF$2:$AF$1191&amp;sheet03!$O$2:$O$1191,0),28)</f>
        <v>直江</v>
      </c>
      <c r="L67" s="60">
        <f t="array" aca="1" ref="L67" ca="1">INDEX(sheet03!$A$2:$BC$1191,MATCH(I$51&amp;J67&amp;$F$1,sheet03!$M$2:$M$1191&amp;sheet03!$AF$2:$AF$1191&amp;sheet03!$O$2:$O$1191,0),55)</f>
        <v>1</v>
      </c>
      <c r="M67" s="60">
        <f t="array" aca="1" ref="M67" ca="1">INDEX(sheet03!$A$2:$BB$1191,MATCH(I$51&amp;J67&amp;$F$1,sheet03!$M$2:$M$1191&amp;sheet03!$AF$2:$AF$1191&amp;sheet03!$O$2:$O$1191,0),40)</f>
        <v>153</v>
      </c>
      <c r="N67" s="60" t="str">
        <f t="array" aca="1" ref="N67" ca="1">INDEX(sheet03!$A$2:$BD$1191,MATCH(I$51&amp;J67&amp;$F$1,sheet03!$M$2:$M$1191&amp;sheet03!$AF$2:$AF$1191&amp;sheet03!$O$2:$O$1191,0),56)</f>
        <v>右</v>
      </c>
      <c r="O67" s="104"/>
      <c r="P67" s="147"/>
      <c r="Q67" s="143"/>
      <c r="R67" s="115"/>
      <c r="S67" s="86" t="s">
        <v>51</v>
      </c>
      <c r="T67" s="139" t="str">
        <f t="array" ref="T67">INDEX(sheet01!$A$2:$Z$61,MATCH(I$51&amp;$F$1,sheet01!$M$2:$M$61&amp;sheet01!$O$2:$O$61,0),23)</f>
        <v>灰/黒</v>
      </c>
      <c r="U67" s="116"/>
    </row>
    <row r="68" spans="1:21" ht="16.5" customHeight="1" x14ac:dyDescent="0.15">
      <c r="A68" s="102">
        <f ca="1">IF(ISERROR(SMALL(sheet03!CG:CG,ROW(V12))),"",INDIRECT("sheet03!cg"&amp;SMALL(sheet03!CG:CG,ROW(V12))))</f>
        <v>400</v>
      </c>
      <c r="B68" s="57">
        <f t="array" aca="1" ref="B68" ca="1">INDEX(sheet03!$A$2:$BB$1191,MATCH(B$51&amp;C68&amp;$F$1,sheet03!$M$2:$M$1191&amp;sheet03!$AF$2:$AF$1191&amp;sheet03!$O$2:$O$1191,0),31)</f>
        <v>0</v>
      </c>
      <c r="C68" s="58">
        <f ca="1">IF(A68="","",INDIRECT("sheet03!af"&amp;SMALL(sheet03!CG:CG,ROW(V12))))</f>
        <v>12</v>
      </c>
      <c r="D68" s="59" t="str">
        <f t="array" aca="1" ref="D68" ca="1">INDEX(sheet03!$A$2:$BB$1191,MATCH(B$51&amp;C68&amp;$F$1,sheet03!$M$2:$M$1191&amp;sheet03!$AF$2:$AF$1191&amp;sheet03!$O$2:$O$1191,0),28)</f>
        <v>宇部</v>
      </c>
      <c r="E68" s="60">
        <f t="array" aca="1" ref="E68" ca="1">INDEX(sheet03!$A$2:$BC$1191,MATCH(B$51&amp;C68&amp;$F$1,sheet03!$M$2:$M$1191&amp;sheet03!$AF$2:$AF$1191&amp;sheet03!$O$2:$O$1191,0),55)</f>
        <v>1</v>
      </c>
      <c r="F68" s="60">
        <f t="array" aca="1" ref="F68" ca="1">INDEX(sheet03!$A$2:$BB$1191,MATCH(B$51&amp;C68&amp;$F$1,sheet03!$M$2:$M$1191&amp;sheet03!$AF$2:$AF$1191&amp;sheet03!$O$2:$O$1191,0),40)</f>
        <v>164</v>
      </c>
      <c r="G68" s="60" t="str">
        <f t="array" aca="1" ref="G68" ca="1">INDEX(sheet03!$A$2:$BD$1191,MATCH(B$51&amp;C68&amp;$F$1,sheet03!$M$2:$M$1191&amp;sheet03!$AF$2:$AF$1191&amp;sheet03!$O$2:$O$1191,0),56)</f>
        <v>右</v>
      </c>
      <c r="H68" s="102">
        <f ca="1">IF(ISERROR(SMALL(sheet03!CH:CH,ROW(V12))),"",INDIRECT("sheet03!ch"&amp;SMALL(sheet03!CH:CH,ROW(V12))))</f>
        <v>0</v>
      </c>
      <c r="I68" s="57" t="e">
        <f t="array" aca="1" ref="I68" ca="1">INDEX(sheet03!$A$2:$BB$1191,MATCH(I$51&amp;J68&amp;$F$1,sheet03!$M$2:$M$1191&amp;sheet03!$AF$2:$AF$1191&amp;sheet03!$O$2:$O$1191,0),31)</f>
        <v>#N/A</v>
      </c>
      <c r="J68" s="58">
        <f ca="1">IF(H68="","",INDIRECT("sheet03!af"&amp;SMALL(sheet03!CH:CH,ROW(V12))))</f>
        <v>0</v>
      </c>
      <c r="K68" s="59" t="e">
        <f t="array" aca="1" ref="K68" ca="1">INDEX(sheet03!$A$2:$BB$1191,MATCH(I$51&amp;J68&amp;$F$1,sheet03!$M$2:$M$1191&amp;sheet03!$AF$2:$AF$1191&amp;sheet03!$O$2:$O$1191,0),28)</f>
        <v>#N/A</v>
      </c>
      <c r="L68" s="60" t="e">
        <f t="array" aca="1" ref="L68" ca="1">INDEX(sheet03!$A$2:$BC$1191,MATCH(I$51&amp;J68&amp;$F$1,sheet03!$M$2:$M$1191&amp;sheet03!$AF$2:$AF$1191&amp;sheet03!$O$2:$O$1191,0),55)</f>
        <v>#N/A</v>
      </c>
      <c r="M68" s="60" t="e">
        <f t="array" aca="1" ref="M68" ca="1">INDEX(sheet03!$A$2:$BB$1191,MATCH(I$51&amp;J68&amp;$F$1,sheet03!$M$2:$M$1191&amp;sheet03!$AF$2:$AF$1191&amp;sheet03!$O$2:$O$1191,0),40)</f>
        <v>#N/A</v>
      </c>
      <c r="N68" s="60" t="e">
        <f t="array" aca="1" ref="N68" ca="1">INDEX(sheet03!$A$2:$BD$1191,MATCH(I$51&amp;J68&amp;$F$1,sheet03!$M$2:$M$1191&amp;sheet03!$AF$2:$AF$1191&amp;sheet03!$O$2:$O$1191,0),56)</f>
        <v>#N/A</v>
      </c>
      <c r="O68" s="104"/>
      <c r="P68" s="146">
        <v>9</v>
      </c>
      <c r="Q68" s="142" t="str">
        <f t="array" ref="Q68">INDEX(sheet01!$K$2:$Z$61,MATCH($G$75&amp;B75&amp;$F$1,sheet01!$Q$2:$Q$61&amp;sheet01!$P$2:$P$61&amp;sheet01!$O$2:$O$61,0),4)</f>
        <v>宇部</v>
      </c>
      <c r="R68" s="113"/>
      <c r="S68" s="75" t="s">
        <v>20</v>
      </c>
      <c r="T68" s="137" t="str">
        <f t="array" ref="T68">INDEX(sheet01!$A$2:$Z$61,MATCH(B$76&amp;$F$1,sheet01!$M$2:$M$61&amp;sheet01!$O$2:$O$61,0),22)</f>
        <v>紫/黒</v>
      </c>
      <c r="U68" s="114"/>
    </row>
    <row r="69" spans="1:21" ht="16.5" customHeight="1" x14ac:dyDescent="0.15">
      <c r="A69" s="102">
        <f ca="1">IF(ISERROR(SMALL(sheet03!CG:CG,ROW(V13))),"",INDIRECT("sheet03!cg"&amp;SMALL(sheet03!CG:CG,ROW(V13))))</f>
        <v>401</v>
      </c>
      <c r="B69" s="57">
        <f t="array" aca="1" ref="B69" ca="1">INDEX(sheet03!$A$2:$BB$1191,MATCH(B$51&amp;C69&amp;$F$1,sheet03!$M$2:$M$1191&amp;sheet03!$AF$2:$AF$1191&amp;sheet03!$O$2:$O$1191,0),31)</f>
        <v>0</v>
      </c>
      <c r="C69" s="58">
        <f ca="1">IF(A69="","",INDIRECT("sheet03!af"&amp;SMALL(sheet03!CG:CG,ROW(V13))))</f>
        <v>13</v>
      </c>
      <c r="D69" s="59" t="str">
        <f t="array" aca="1" ref="D69" ca="1">INDEX(sheet03!$A$2:$BB$1191,MATCH(B$51&amp;C69&amp;$F$1,sheet03!$M$2:$M$1191&amp;sheet03!$AF$2:$AF$1191&amp;sheet03!$O$2:$O$1191,0),28)</f>
        <v>小野田</v>
      </c>
      <c r="E69" s="60">
        <f t="array" aca="1" ref="E69" ca="1">INDEX(sheet03!$A$2:$BC$1191,MATCH(B$51&amp;C69&amp;$F$1,sheet03!$M$2:$M$1191&amp;sheet03!$AF$2:$AF$1191&amp;sheet03!$O$2:$O$1191,0),55)</f>
        <v>1</v>
      </c>
      <c r="F69" s="60">
        <f t="array" aca="1" ref="F69" ca="1">INDEX(sheet03!$A$2:$BB$1191,MATCH(B$51&amp;C69&amp;$F$1,sheet03!$M$2:$M$1191&amp;sheet03!$AF$2:$AF$1191&amp;sheet03!$O$2:$O$1191,0),40)</f>
        <v>160</v>
      </c>
      <c r="G69" s="60" t="str">
        <f t="array" aca="1" ref="G69" ca="1">INDEX(sheet03!$A$2:$BD$1191,MATCH(B$51&amp;C69&amp;$F$1,sheet03!$M$2:$M$1191&amp;sheet03!$AF$2:$AF$1191&amp;sheet03!$O$2:$O$1191,0),56)</f>
        <v>右</v>
      </c>
      <c r="H69" s="102" t="str">
        <f ca="1">IF(ISERROR(SMALL(sheet03!CH:CH,ROW(V13))),"",INDIRECT("sheet03!ch"&amp;SMALL(sheet03!CH:CH,ROW(V13))))</f>
        <v/>
      </c>
      <c r="I69" s="57" t="e">
        <f t="array" aca="1" ref="I69" ca="1">INDEX(sheet03!$A$2:$BB$1191,MATCH(I$51&amp;J69&amp;$F$1,sheet03!$M$2:$M$1191&amp;sheet03!$AF$2:$AF$1191&amp;sheet03!$O$2:$O$1191,0),31)</f>
        <v>#N/A</v>
      </c>
      <c r="J69" s="58" t="str">
        <f ca="1">IF(H69="","",INDIRECT("sheet03!af"&amp;SMALL(sheet03!CH:CH,ROW(V13))))</f>
        <v/>
      </c>
      <c r="K69" s="59" t="e">
        <f t="array" aca="1" ref="K69" ca="1">INDEX(sheet03!$A$2:$BB$1191,MATCH(I$51&amp;J69&amp;$F$1,sheet03!$M$2:$M$1191&amp;sheet03!$AF$2:$AF$1191&amp;sheet03!$O$2:$O$1191,0),28)</f>
        <v>#N/A</v>
      </c>
      <c r="L69" s="60" t="e">
        <f t="array" aca="1" ref="L69" ca="1">INDEX(sheet03!$A$2:$BC$1191,MATCH(I$51&amp;J69&amp;$F$1,sheet03!$M$2:$M$1191&amp;sheet03!$AF$2:$AF$1191&amp;sheet03!$O$2:$O$1191,0),55)</f>
        <v>#N/A</v>
      </c>
      <c r="M69" s="60" t="e">
        <f t="array" aca="1" ref="M69" ca="1">INDEX(sheet03!$A$2:$BB$1191,MATCH(I$51&amp;J69&amp;$F$1,sheet03!$M$2:$M$1191&amp;sheet03!$AF$2:$AF$1191&amp;sheet03!$O$2:$O$1191,0),40)</f>
        <v>#N/A</v>
      </c>
      <c r="N69" s="60" t="e">
        <f t="array" aca="1" ref="N69" ca="1">INDEX(sheet03!$A$2:$BD$1191,MATCH(I$51&amp;J69&amp;$F$1,sheet03!$M$2:$M$1191&amp;sheet03!$AF$2:$AF$1191&amp;sheet03!$O$2:$O$1191,0),56)</f>
        <v>#N/A</v>
      </c>
      <c r="O69" s="104"/>
      <c r="P69" s="147"/>
      <c r="Q69" s="143"/>
      <c r="R69" s="115"/>
      <c r="S69" s="86" t="s">
        <v>51</v>
      </c>
      <c r="T69" s="139" t="str">
        <f t="array" ref="T69">INDEX(sheet01!$A$2:$Z$61,MATCH(B$76&amp;$F$1,sheet01!$M$2:$M$61&amp;sheet01!$O$2:$O$61,0),23)</f>
        <v>水/紺</v>
      </c>
      <c r="U69" s="116"/>
    </row>
    <row r="70" spans="1:21" ht="16.5" customHeight="1" x14ac:dyDescent="0.15">
      <c r="A70" s="102">
        <f ca="1">IF(ISERROR(SMALL(sheet03!CG:CG,ROW(V14))),"",INDIRECT("sheet03!cg"&amp;SMALL(sheet03!CG:CG,ROW(V14))))</f>
        <v>402</v>
      </c>
      <c r="B70" s="57">
        <f t="array" aca="1" ref="B70" ca="1">INDEX(sheet03!$A$2:$BB$1191,MATCH(B$51&amp;C70&amp;$F$1,sheet03!$M$2:$M$1191&amp;sheet03!$AF$2:$AF$1191&amp;sheet03!$O$2:$O$1191,0),31)</f>
        <v>0</v>
      </c>
      <c r="C70" s="58">
        <f ca="1">IF(A70="","",INDIRECT("sheet03!af"&amp;SMALL(sheet03!CG:CG,ROW(V14))))</f>
        <v>14</v>
      </c>
      <c r="D70" s="59" t="str">
        <f t="array" aca="1" ref="D70" ca="1">INDEX(sheet03!$A$2:$BB$1191,MATCH(B$51&amp;C70&amp;$F$1,sheet03!$M$2:$M$1191&amp;sheet03!$AF$2:$AF$1191&amp;sheet03!$O$2:$O$1191,0),28)</f>
        <v>厚狭</v>
      </c>
      <c r="E70" s="60">
        <f t="array" aca="1" ref="E70" ca="1">INDEX(sheet03!$A$2:$BC$1191,MATCH(B$51&amp;C70&amp;$F$1,sheet03!$M$2:$M$1191&amp;sheet03!$AF$2:$AF$1191&amp;sheet03!$O$2:$O$1191,0),55)</f>
        <v>1</v>
      </c>
      <c r="F70" s="60">
        <f t="array" aca="1" ref="F70" ca="1">INDEX(sheet03!$A$2:$BB$1191,MATCH(B$51&amp;C70&amp;$F$1,sheet03!$M$2:$M$1191&amp;sheet03!$AF$2:$AF$1191&amp;sheet03!$O$2:$O$1191,0),40)</f>
        <v>165</v>
      </c>
      <c r="G70" s="60" t="str">
        <f t="array" aca="1" ref="G70" ca="1">INDEX(sheet03!$A$2:$BD$1191,MATCH(B$51&amp;C70&amp;$F$1,sheet03!$M$2:$M$1191&amp;sheet03!$AF$2:$AF$1191&amp;sheet03!$O$2:$O$1191,0),56)</f>
        <v>右</v>
      </c>
      <c r="H70" s="102" t="str">
        <f ca="1">IF(ISERROR(SMALL(sheet03!CH:CH,ROW(V14))),"",INDIRECT("sheet03!ch"&amp;SMALL(sheet03!CH:CH,ROW(V14))))</f>
        <v/>
      </c>
      <c r="I70" s="57" t="e">
        <f t="array" aca="1" ref="I70" ca="1">INDEX(sheet03!$A$2:$BB$1191,MATCH(I$51&amp;J70&amp;$F$1,sheet03!$M$2:$M$1191&amp;sheet03!$AF$2:$AF$1191&amp;sheet03!$O$2:$O$1191,0),31)</f>
        <v>#N/A</v>
      </c>
      <c r="J70" s="58" t="str">
        <f ca="1">IF(H70="","",INDIRECT("sheet03!af"&amp;SMALL(sheet03!CH:CH,ROW(V14))))</f>
        <v/>
      </c>
      <c r="K70" s="59" t="e">
        <f t="array" aca="1" ref="K70" ca="1">INDEX(sheet03!$A$2:$BB$1191,MATCH(I$51&amp;J70&amp;$F$1,sheet03!$M$2:$M$1191&amp;sheet03!$AF$2:$AF$1191&amp;sheet03!$O$2:$O$1191,0),28)</f>
        <v>#N/A</v>
      </c>
      <c r="L70" s="60" t="e">
        <f t="array" aca="1" ref="L70" ca="1">INDEX(sheet03!$A$2:$BC$1191,MATCH(I$51&amp;J70&amp;$F$1,sheet03!$M$2:$M$1191&amp;sheet03!$AF$2:$AF$1191&amp;sheet03!$O$2:$O$1191,0),55)</f>
        <v>#N/A</v>
      </c>
      <c r="M70" s="60" t="e">
        <f t="array" aca="1" ref="M70" ca="1">INDEX(sheet03!$A$2:$BB$1191,MATCH(I$51&amp;J70&amp;$F$1,sheet03!$M$2:$M$1191&amp;sheet03!$AF$2:$AF$1191&amp;sheet03!$O$2:$O$1191,0),40)</f>
        <v>#N/A</v>
      </c>
      <c r="N70" s="60" t="e">
        <f t="array" aca="1" ref="N70" ca="1">INDEX(sheet03!$A$2:$BD$1191,MATCH(I$51&amp;J70&amp;$F$1,sheet03!$M$2:$M$1191&amp;sheet03!$AF$2:$AF$1191&amp;sheet03!$O$2:$O$1191,0),56)</f>
        <v>#N/A</v>
      </c>
      <c r="O70" s="104"/>
      <c r="P70" s="146">
        <v>10</v>
      </c>
      <c r="Q70" s="142" t="str">
        <f t="array" ref="Q70">INDEX(sheet01!$K$2:$Z$61,MATCH($N$75&amp;I75&amp;$F$1,sheet01!$Q$2:$Q$61&amp;sheet01!$P$2:$P$61&amp;sheet01!$O$2:$O$61,0),4)</f>
        <v>出雲市江津</v>
      </c>
      <c r="R70" s="113"/>
      <c r="S70" s="75" t="s">
        <v>20</v>
      </c>
      <c r="T70" s="137" t="str">
        <f t="array" ref="T70">INDEX(sheet01!$A$2:$Z$61,MATCH(I$76&amp;$F$1,sheet01!$M$2:$M$61&amp;sheet01!$O$2:$O$61,0),22)</f>
        <v>灰/黒</v>
      </c>
      <c r="U70" s="114"/>
    </row>
    <row r="71" spans="1:21" ht="16.5" customHeight="1" x14ac:dyDescent="0.15">
      <c r="A71" s="102">
        <f ca="1">IF(ISERROR(SMALL(sheet03!CG:CG,ROW(V15))),"",INDIRECT("sheet03!cg"&amp;SMALL(sheet03!CG:CG,ROW(V15))))</f>
        <v>403</v>
      </c>
      <c r="B71" s="57">
        <f t="array" aca="1" ref="B71" ca="1">INDEX(sheet03!$A$2:$BB$1191,MATCH(B$51&amp;C71&amp;$F$1,sheet03!$M$2:$M$1191&amp;sheet03!$AF$2:$AF$1191&amp;sheet03!$O$2:$O$1191,0),31)</f>
        <v>0</v>
      </c>
      <c r="C71" s="58">
        <f ca="1">IF(A71="","",INDIRECT("sheet03!af"&amp;SMALL(sheet03!CG:CG,ROW(V15))))</f>
        <v>15</v>
      </c>
      <c r="D71" s="59" t="str">
        <f t="array" aca="1" ref="D71" ca="1">INDEX(sheet03!$A$2:$BB$1191,MATCH(B$51&amp;C71&amp;$F$1,sheet03!$M$2:$M$1191&amp;sheet03!$AF$2:$AF$1191&amp;sheet03!$O$2:$O$1191,0),28)</f>
        <v>埴生</v>
      </c>
      <c r="E71" s="60">
        <f t="array" aca="1" ref="E71" ca="1">INDEX(sheet03!$A$2:$BC$1191,MATCH(B$51&amp;C71&amp;$F$1,sheet03!$M$2:$M$1191&amp;sheet03!$AF$2:$AF$1191&amp;sheet03!$O$2:$O$1191,0),55)</f>
        <v>1</v>
      </c>
      <c r="F71" s="60">
        <f t="array" aca="1" ref="F71" ca="1">INDEX(sheet03!$A$2:$BB$1191,MATCH(B$51&amp;C71&amp;$F$1,sheet03!$M$2:$M$1191&amp;sheet03!$AF$2:$AF$1191&amp;sheet03!$O$2:$O$1191,0),40)</f>
        <v>154</v>
      </c>
      <c r="G71" s="60" t="str">
        <f t="array" aca="1" ref="G71" ca="1">INDEX(sheet03!$A$2:$BD$1191,MATCH(B$51&amp;C71&amp;$F$1,sheet03!$M$2:$M$1191&amp;sheet03!$AF$2:$AF$1191&amp;sheet03!$O$2:$O$1191,0),56)</f>
        <v>右</v>
      </c>
      <c r="H71" s="102" t="str">
        <f ca="1">IF(ISERROR(SMALL(sheet03!CH:CH,ROW(V15))),"",INDIRECT("sheet03!ch"&amp;SMALL(sheet03!CH:CH,ROW(V15))))</f>
        <v/>
      </c>
      <c r="I71" s="57" t="e">
        <f t="array" aca="1" ref="I71" ca="1">INDEX(sheet03!$A$2:$BB$1191,MATCH(I$51&amp;J71&amp;$F$1,sheet03!$M$2:$M$1191&amp;sheet03!$AF$2:$AF$1191&amp;sheet03!$O$2:$O$1191,0),31)</f>
        <v>#N/A</v>
      </c>
      <c r="J71" s="58" t="str">
        <f ca="1">IF(H71="","",INDIRECT("sheet03!af"&amp;SMALL(sheet03!CH:CH,ROW(V15))))</f>
        <v/>
      </c>
      <c r="K71" s="59" t="e">
        <f t="array" aca="1" ref="K71" ca="1">INDEX(sheet03!$A$2:$BB$1191,MATCH(I$51&amp;J71&amp;$F$1,sheet03!$M$2:$M$1191&amp;sheet03!$AF$2:$AF$1191&amp;sheet03!$O$2:$O$1191,0),28)</f>
        <v>#N/A</v>
      </c>
      <c r="L71" s="60" t="e">
        <f t="array" aca="1" ref="L71" ca="1">INDEX(sheet03!$A$2:$BC$1191,MATCH(I$51&amp;J71&amp;$F$1,sheet03!$M$2:$M$1191&amp;sheet03!$AF$2:$AF$1191&amp;sheet03!$O$2:$O$1191,0),55)</f>
        <v>#N/A</v>
      </c>
      <c r="M71" s="60" t="e">
        <f t="array" aca="1" ref="M71" ca="1">INDEX(sheet03!$A$2:$BB$1191,MATCH(I$51&amp;J71&amp;$F$1,sheet03!$M$2:$M$1191&amp;sheet03!$AF$2:$AF$1191&amp;sheet03!$O$2:$O$1191,0),40)</f>
        <v>#N/A</v>
      </c>
      <c r="N71" s="60" t="e">
        <f t="array" aca="1" ref="N71" ca="1">INDEX(sheet03!$A$2:$BD$1191,MATCH(I$51&amp;J71&amp;$F$1,sheet03!$M$2:$M$1191&amp;sheet03!$AF$2:$AF$1191&amp;sheet03!$O$2:$O$1191,0),56)</f>
        <v>#N/A</v>
      </c>
      <c r="O71" s="104"/>
      <c r="P71" s="147"/>
      <c r="Q71" s="143"/>
      <c r="R71" s="115"/>
      <c r="S71" s="86" t="s">
        <v>51</v>
      </c>
      <c r="T71" s="139" t="str">
        <f t="array" ref="T71">INDEX(sheet01!$A$2:$Z$61,MATCH(I$76&amp;$F$1,sheet01!$M$2:$M$61&amp;sheet01!$O$2:$O$61,0),23)</f>
        <v>水/紺</v>
      </c>
      <c r="U71" s="116"/>
    </row>
    <row r="72" spans="1:21" ht="16.5" customHeight="1" x14ac:dyDescent="0.15">
      <c r="A72" s="102">
        <f ca="1">IF(ISERROR(SMALL(sheet03!CG:CG,ROW(V16))),"",INDIRECT("sheet03!cg"&amp;SMALL(sheet03!CG:CG,ROW(V16))))</f>
        <v>404</v>
      </c>
      <c r="B72" s="66">
        <f t="array" aca="1" ref="B72" ca="1">INDEX(sheet03!$A$2:$BB$1191,MATCH(B$51&amp;C72&amp;$F$1,sheet03!$M$2:$M$1191&amp;sheet03!$AF$2:$AF$1191&amp;sheet03!$O$2:$O$1191,0),31)</f>
        <v>0</v>
      </c>
      <c r="C72" s="63">
        <f ca="1">IF(A72="","",INDIRECT("sheet03!af"&amp;SMALL(sheet03!CG:CG,ROW(V16))))</f>
        <v>16</v>
      </c>
      <c r="D72" s="64" t="str">
        <f t="array" aca="1" ref="D72" ca="1">INDEX(sheet03!$A$2:$BB$1191,MATCH(B$51&amp;C72&amp;$F$1,sheet03!$M$2:$M$1191&amp;sheet03!$AF$2:$AF$1191&amp;sheet03!$O$2:$O$1191,0),28)</f>
        <v>小月</v>
      </c>
      <c r="E72" s="65">
        <f t="array" aca="1" ref="E72" ca="1">INDEX(sheet03!$A$2:$BC$1191,MATCH(B$51&amp;C72&amp;$F$1,sheet03!$M$2:$M$1191&amp;sheet03!$AF$2:$AF$1191&amp;sheet03!$O$2:$O$1191,0),55)</f>
        <v>1</v>
      </c>
      <c r="F72" s="65">
        <f t="array" aca="1" ref="F72" ca="1">INDEX(sheet03!$A$2:$BB$1191,MATCH(B$51&amp;C72&amp;$F$1,sheet03!$M$2:$M$1191&amp;sheet03!$AF$2:$AF$1191&amp;sheet03!$O$2:$O$1191,0),40)</f>
        <v>160</v>
      </c>
      <c r="G72" s="65" t="str">
        <f t="array" aca="1" ref="G72" ca="1">INDEX(sheet03!$A$2:$BD$1191,MATCH(B$51&amp;C72&amp;$F$1,sheet03!$M$2:$M$1191&amp;sheet03!$AF$2:$AF$1191&amp;sheet03!$O$2:$O$1191,0),56)</f>
        <v>右</v>
      </c>
      <c r="H72" s="102" t="str">
        <f ca="1">IF(ISERROR(SMALL(sheet03!CH:CH,ROW(V16))),"",INDIRECT("sheet03!ch"&amp;SMALL(sheet03!CH:CH,ROW(V16))))</f>
        <v/>
      </c>
      <c r="I72" s="66" t="e">
        <f t="array" aca="1" ref="I72" ca="1">INDEX(sheet03!$A$2:$BB$1191,MATCH(I$51&amp;J72&amp;$F$1,sheet03!$M$2:$M$1191&amp;sheet03!$AF$2:$AF$1191&amp;sheet03!$O$2:$O$1191,0),31)</f>
        <v>#N/A</v>
      </c>
      <c r="J72" s="63" t="str">
        <f ca="1">IF(H72="","",INDIRECT("sheet03!af"&amp;SMALL(sheet03!CH:CH,ROW(V16))))</f>
        <v/>
      </c>
      <c r="K72" s="64" t="e">
        <f t="array" aca="1" ref="K72" ca="1">INDEX(sheet03!$A$2:$BB$1191,MATCH(I$51&amp;J72&amp;$F$1,sheet03!$M$2:$M$1191&amp;sheet03!$AF$2:$AF$1191&amp;sheet03!$O$2:$O$1191,0),28)</f>
        <v>#N/A</v>
      </c>
      <c r="L72" s="65" t="e">
        <f t="array" aca="1" ref="L72" ca="1">INDEX(sheet03!$A$2:$BC$1191,MATCH(I$51&amp;J72&amp;$F$1,sheet03!$M$2:$M$1191&amp;sheet03!$AF$2:$AF$1191&amp;sheet03!$O$2:$O$1191,0),55)</f>
        <v>#N/A</v>
      </c>
      <c r="M72" s="65" t="e">
        <f t="array" aca="1" ref="M72" ca="1">INDEX(sheet03!$A$2:$BB$1191,MATCH(I$51&amp;J72&amp;$F$1,sheet03!$M$2:$M$1191&amp;sheet03!$AF$2:$AF$1191&amp;sheet03!$O$2:$O$1191,0),40)</f>
        <v>#N/A</v>
      </c>
      <c r="N72" s="65" t="e">
        <f t="array" aca="1" ref="N72" ca="1">INDEX(sheet03!$A$2:$BD$1191,MATCH(I$51&amp;J72&amp;$F$1,sheet03!$M$2:$M$1191&amp;sheet03!$AF$2:$AF$1191&amp;sheet03!$O$2:$O$1191,0),56)</f>
        <v>#N/A</v>
      </c>
      <c r="O72" s="104"/>
    </row>
    <row r="73" spans="1:21" ht="16.5" customHeight="1" x14ac:dyDescent="0.15">
      <c r="B73" s="96"/>
      <c r="C73" s="125"/>
      <c r="D73" s="70">
        <f t="array" ref="D73">INDEX(sheet01!$A$2:$Z$61,MATCH(B51&amp;$F$1,sheet01!$M$2:$M$61&amp;sheet01!$O$2:$O$61,0),24)</f>
        <v>0</v>
      </c>
      <c r="E73" s="97"/>
      <c r="F73" s="97"/>
      <c r="G73" s="98"/>
      <c r="H73" s="104"/>
      <c r="I73" s="96"/>
      <c r="J73" s="125"/>
      <c r="K73" s="70" t="str">
        <f t="array" ref="K73">INDEX(sheet01!$A$2:$Z$61,MATCH(I51&amp;$F$1,sheet01!$M$2:$M$61&amp;sheet01!$O$2:$O$61,0),24)</f>
        <v>式敷</v>
      </c>
      <c r="L73" s="97"/>
      <c r="M73" s="97"/>
      <c r="N73" s="98"/>
      <c r="O73" s="104"/>
      <c r="P73" s="152" t="s">
        <v>4179</v>
      </c>
      <c r="Q73" s="153"/>
      <c r="R73" s="148"/>
      <c r="S73" s="149"/>
      <c r="T73" s="150"/>
      <c r="U73" s="151"/>
    </row>
    <row r="74" spans="1:21" ht="16.5" customHeight="1" x14ac:dyDescent="0.15">
      <c r="B74" s="14"/>
      <c r="C74" s="14"/>
      <c r="D74" s="14"/>
      <c r="E74" s="14"/>
      <c r="F74" s="14"/>
      <c r="G74" s="14"/>
      <c r="H74" s="104"/>
      <c r="I74" s="14"/>
      <c r="J74" s="14"/>
      <c r="K74" s="14"/>
      <c r="L74" s="14"/>
      <c r="M74" s="14"/>
      <c r="N74" s="14"/>
      <c r="O74" s="104"/>
      <c r="P74" s="146">
        <v>1</v>
      </c>
      <c r="Q74" s="142" t="str">
        <f t="array" ref="Q74">INDEX(sheet01!$K$2:$Z$61,MATCH($R75&amp;Q75&amp;$F$1,sheet01!$Q$2:$Q$61&amp;sheet01!$P$2:$P$61&amp;sheet01!$O$2:$O$61,0),4)</f>
        <v>ばた電</v>
      </c>
      <c r="R74" s="113"/>
      <c r="S74" s="75" t="s">
        <v>20</v>
      </c>
      <c r="T74" s="137" t="str">
        <f t="array" ref="T74">INDEX(sheet01!$A$2:$Z$61,MATCH(Q74&amp;$F$1,sheet01!$N$2:$N$61&amp;sheet01!$O$2:$O$61,0),22)</f>
        <v>紫/黒</v>
      </c>
      <c r="U74" s="114"/>
    </row>
    <row r="75" spans="1:21" ht="16.5" customHeight="1" x14ac:dyDescent="0.15">
      <c r="B75" s="124" t="s">
        <v>14</v>
      </c>
      <c r="C75" s="11"/>
      <c r="D75" s="11"/>
      <c r="E75" s="123" t="s">
        <v>4193</v>
      </c>
      <c r="F75" s="12"/>
      <c r="G75" s="111" t="str">
        <f>MID(E75,2,1)</f>
        <v>2</v>
      </c>
      <c r="H75" s="104"/>
      <c r="I75" s="124" t="s">
        <v>15</v>
      </c>
      <c r="J75" s="14"/>
      <c r="K75" s="14"/>
      <c r="L75" s="123" t="s">
        <v>4193</v>
      </c>
      <c r="M75" s="12"/>
      <c r="N75" s="111" t="str">
        <f>MID(L75,2,1)</f>
        <v>2</v>
      </c>
      <c r="O75" s="104"/>
      <c r="P75" s="147"/>
      <c r="Q75" s="145" t="s">
        <v>4180</v>
      </c>
      <c r="R75" s="127">
        <v>3</v>
      </c>
      <c r="S75" s="86" t="s">
        <v>51</v>
      </c>
      <c r="T75" s="139" t="str">
        <f t="array" ref="T75">INDEX(sheet01!$A$2:$Z$61,MATCH(Q74&amp;$F$1,sheet01!$N$2:$N$61&amp;sheet01!$O$2:$O$61,0),23)</f>
        <v>灰/黒</v>
      </c>
      <c r="U75" s="116"/>
    </row>
    <row r="76" spans="1:21" ht="16.5" customHeight="1" x14ac:dyDescent="0.2">
      <c r="B76" s="91" t="str">
        <f t="array" ref="B76">INDEX(sheet01!$K$2:$Z$61,MATCH($G$75&amp;B75&amp;$F$1,sheet01!$Q$2:$Q$61&amp;sheet01!$P$2:$P$61&amp;sheet01!$O$2:$O$61,0),3)</f>
        <v>宇部線</v>
      </c>
      <c r="C76" s="68"/>
      <c r="D76" s="69"/>
      <c r="E76" s="70"/>
      <c r="F76" s="70"/>
      <c r="G76" s="71"/>
      <c r="H76" s="104"/>
      <c r="I76" s="91" t="str">
        <f t="array" ref="I76">INDEX(sheet01!$K$2:$Z$61,MATCH($N$75&amp;I75&amp;$F$1,sheet01!$Q$2:$Q$61&amp;sheet01!$P$2:$P$61&amp;sheet01!$O$2:$O$61,0),3)</f>
        <v>山陰本線出雲市江津</v>
      </c>
      <c r="J76" s="68"/>
      <c r="K76" s="69"/>
      <c r="L76" s="70"/>
      <c r="M76" s="70"/>
      <c r="N76" s="71"/>
      <c r="O76" s="104"/>
      <c r="P76" s="146">
        <v>2</v>
      </c>
      <c r="Q76" s="142" t="str">
        <f t="array" ref="Q76">INDEX(sheet01!$K$2:$Z$61,MATCH($R77&amp;Q77&amp;$F$1,sheet01!$Q$2:$Q$61&amp;sheet01!$P$2:$P$61&amp;sheet01!$O$2:$O$61,0),4)</f>
        <v>三江北</v>
      </c>
      <c r="R76" s="113"/>
      <c r="S76" s="75" t="s">
        <v>20</v>
      </c>
      <c r="T76" s="137" t="str">
        <f t="array" ref="T76">INDEX(sheet01!$A$2:$Z$61,MATCH(Q76&amp;$F$1,sheet01!$N$2:$N$61&amp;sheet01!$O$2:$O$61,0),22)</f>
        <v>紫/黒</v>
      </c>
      <c r="U76" s="114"/>
    </row>
    <row r="77" spans="1:21" ht="16.5" customHeight="1" x14ac:dyDescent="0.15">
      <c r="B77" s="99" t="s">
        <v>6</v>
      </c>
      <c r="C77" s="92"/>
      <c r="D77" s="128" t="str">
        <f t="array" ref="D77">INDEX(sheet03!$A$2:$BB$1191,MATCH(B76&amp;"101"&amp;$F$1,sheet03!$M$2:$M$1191&amp;sheet03!$AF$2:$AF$1191&amp;sheet03!$O$2:$O$1191,0),28)</f>
        <v>居能</v>
      </c>
      <c r="E77" s="75" t="s">
        <v>1</v>
      </c>
      <c r="F77" s="137" t="str">
        <f t="array" ref="F77">INDEX(sheet01!$A$2:$Z$61,MATCH(B$76&amp;$F$1,sheet01!$M$2:$M$61&amp;sheet01!$O$2:$O$61,0),18)</f>
        <v>赤/赤</v>
      </c>
      <c r="G77" s="77"/>
      <c r="H77" s="104"/>
      <c r="I77" s="99" t="s">
        <v>6</v>
      </c>
      <c r="J77" s="92"/>
      <c r="K77" s="128" t="str">
        <f t="array" ref="K77">INDEX(sheet03!$A$2:$BB$1191,MATCH(I76&amp;"101"&amp;$F$1,sheet03!$M$2:$M$1191&amp;sheet03!$AF$2:$AF$1191&amp;sheet03!$O$2:$O$1191,0),28)</f>
        <v>黒松</v>
      </c>
      <c r="L77" s="75" t="s">
        <v>1</v>
      </c>
      <c r="M77" s="137" t="str">
        <f t="array" ref="M77">INDEX(sheet01!$A$2:$Z$61,MATCH(I$76&amp;$F$1,sheet01!$M$2:$M$61&amp;sheet01!$O$2:$O$61,0),18)</f>
        <v>紺/紺</v>
      </c>
      <c r="N77" s="77"/>
      <c r="O77" s="104"/>
      <c r="P77" s="147"/>
      <c r="Q77" s="145" t="s">
        <v>4180</v>
      </c>
      <c r="R77" s="127">
        <v>4</v>
      </c>
      <c r="S77" s="86" t="s">
        <v>51</v>
      </c>
      <c r="T77" s="139" t="str">
        <f t="array" ref="T77">INDEX(sheet01!$A$2:$Z$61,MATCH(Q76&amp;$F$1,sheet01!$N$2:$N$61&amp;sheet01!$O$2:$O$61,0),23)</f>
        <v>水/紺</v>
      </c>
      <c r="U77" s="116"/>
    </row>
    <row r="78" spans="1:21" ht="16.5" customHeight="1" x14ac:dyDescent="0.15">
      <c r="B78" s="78" t="s">
        <v>7</v>
      </c>
      <c r="C78" s="79"/>
      <c r="D78" s="129" t="str">
        <f t="array" ref="D78">INDEX(sheet03!$A$2:$BB$1191,MATCH(B76&amp;"102"&amp;$F$1,sheet03!$M$2:$M$1191&amp;sheet03!$AF$2:$AF$1191&amp;sheet03!$O$2:$O$1191,0),28)</f>
        <v>岩鼻</v>
      </c>
      <c r="E78" s="81" t="s">
        <v>2</v>
      </c>
      <c r="F78" s="138" t="str">
        <f t="array" ref="F78">INDEX(sheet01!$A$2:$Z$61,MATCH(B$76&amp;$F$1,sheet01!$M$2:$M$61&amp;sheet01!$O$2:$O$61,0),20)</f>
        <v>白/白</v>
      </c>
      <c r="G78" s="82"/>
      <c r="H78" s="104"/>
      <c r="I78" s="78" t="s">
        <v>7</v>
      </c>
      <c r="J78" s="79"/>
      <c r="K78" s="129" t="str">
        <f t="array" ref="K78">INDEX(sheet03!$A$2:$BB$1191,MATCH(I76&amp;"102"&amp;$F$1,sheet03!$M$2:$M$1191&amp;sheet03!$AF$2:$AF$1191&amp;sheet03!$O$2:$O$1191,0),28)</f>
        <v>浅利</v>
      </c>
      <c r="L78" s="81" t="s">
        <v>2</v>
      </c>
      <c r="M78" s="138" t="str">
        <f t="array" ref="M78">INDEX(sheet01!$A$2:$Z$61,MATCH(I$76&amp;$F$1,sheet01!$M$2:$M$61&amp;sheet01!$O$2:$O$61,0),20)</f>
        <v>赤/黒</v>
      </c>
      <c r="N78" s="82"/>
      <c r="O78" s="104"/>
      <c r="P78" s="146">
        <v>3</v>
      </c>
      <c r="Q78" s="142" t="str">
        <f t="array" ref="Q78">INDEX(sheet01!$K$2:$Z$61,MATCH($R79&amp;Q79&amp;$F$1,sheet01!$Q$2:$Q$61&amp;sheet01!$P$2:$P$61&amp;sheet01!$O$2:$O$61,0),4)</f>
        <v>伯備２</v>
      </c>
      <c r="R78" s="113"/>
      <c r="S78" s="75" t="s">
        <v>20</v>
      </c>
      <c r="T78" s="137" t="str">
        <f t="array" ref="T78">INDEX(sheet01!$A$2:$Z$61,MATCH(Q78&amp;$F$1,sheet01!$N$2:$N$61&amp;sheet01!$O$2:$O$61,0),22)</f>
        <v>紫/黒</v>
      </c>
      <c r="U78" s="114"/>
    </row>
    <row r="79" spans="1:21" ht="16.5" customHeight="1" x14ac:dyDescent="0.15">
      <c r="B79" s="78" t="s">
        <v>8</v>
      </c>
      <c r="C79" s="79"/>
      <c r="D79" s="129" t="e">
        <f t="array" ref="D79">INDEX(sheet03!$A$2:$BB$1191,MATCH(B76&amp;"103"&amp;$F$1,sheet03!$M$2:$M$1191&amp;sheet03!$AF$2:$AF$1191&amp;sheet03!$O$2:$O$1191,0),28)</f>
        <v>#N/A</v>
      </c>
      <c r="E79" s="81" t="s">
        <v>3</v>
      </c>
      <c r="F79" s="138" t="str">
        <f t="array" ref="F79">INDEX(sheet01!$A$2:$Z$61,MATCH(B$76&amp;$F$1,sheet01!$M$2:$M$61&amp;sheet01!$O$2:$O$61,0),19)</f>
        <v>橙/黒</v>
      </c>
      <c r="G79" s="82"/>
      <c r="H79" s="104"/>
      <c r="I79" s="78" t="s">
        <v>8</v>
      </c>
      <c r="J79" s="79"/>
      <c r="K79" s="129" t="str">
        <f t="array" ref="K79">INDEX(sheet03!$A$2:$BB$1191,MATCH(I76&amp;"103"&amp;$F$1,sheet03!$M$2:$M$1191&amp;sheet03!$AF$2:$AF$1191&amp;sheet03!$O$2:$O$1191,0),28)</f>
        <v>江津</v>
      </c>
      <c r="L79" s="81" t="s">
        <v>3</v>
      </c>
      <c r="M79" s="138" t="str">
        <f t="array" ref="M79">INDEX(sheet01!$A$2:$Z$61,MATCH(I$76&amp;$F$1,sheet01!$M$2:$M$61&amp;sheet01!$O$2:$O$61,0),19)</f>
        <v>黒/黒</v>
      </c>
      <c r="N79" s="82"/>
      <c r="O79" s="104"/>
      <c r="P79" s="147"/>
      <c r="Q79" s="145" t="s">
        <v>4181</v>
      </c>
      <c r="R79" s="127">
        <v>3</v>
      </c>
      <c r="S79" s="86" t="s">
        <v>51</v>
      </c>
      <c r="T79" s="139" t="str">
        <f t="array" ref="T79">INDEX(sheet01!$A$2:$Z$61,MATCH(Q78&amp;$F$1,sheet01!$N$2:$N$61&amp;sheet01!$O$2:$O$61,0),23)</f>
        <v>灰/黒</v>
      </c>
      <c r="U79" s="116"/>
    </row>
    <row r="80" spans="1:21" ht="16.5" customHeight="1" x14ac:dyDescent="0.15">
      <c r="B80" s="83" t="s">
        <v>9</v>
      </c>
      <c r="C80" s="84"/>
      <c r="D80" s="130" t="e">
        <f t="array" ref="D80">INDEX(sheet03!$A$2:$BB$1191,MATCH(B76&amp;"104"&amp;$F$1,sheet03!$M$2:$M$1191&amp;sheet03!$AF$2:$AF$1191&amp;sheet03!$O$2:$O$1191,0),28)</f>
        <v>#N/A</v>
      </c>
      <c r="E80" s="86" t="s">
        <v>4</v>
      </c>
      <c r="F80" s="139" t="str">
        <f t="array" ref="F80">INDEX(sheet01!$A$2:$Z$61,MATCH(B$76&amp;$F$1,sheet01!$M$2:$M$61&amp;sheet01!$O$2:$O$61,0),21)</f>
        <v>灰/黒</v>
      </c>
      <c r="G80" s="87"/>
      <c r="H80" s="104"/>
      <c r="I80" s="83" t="s">
        <v>9</v>
      </c>
      <c r="J80" s="84"/>
      <c r="K80" s="130" t="e">
        <f t="array" ref="K80">INDEX(sheet03!$A$2:$BB$1191,MATCH(I76&amp;"104"&amp;$F$1,sheet03!$M$2:$M$1191&amp;sheet03!$AF$2:$AF$1191&amp;sheet03!$O$2:$O$1191,0),28)</f>
        <v>#N/A</v>
      </c>
      <c r="L80" s="86" t="s">
        <v>4</v>
      </c>
      <c r="M80" s="139" t="str">
        <f t="array" ref="M80">INDEX(sheet01!$A$2:$Z$61,MATCH(I$76&amp;$F$1,sheet01!$M$2:$M$61&amp;sheet01!$O$2:$O$61,0),21)</f>
        <v>黄/紺</v>
      </c>
      <c r="N80" s="87"/>
      <c r="O80" s="104"/>
      <c r="P80" s="146">
        <v>4</v>
      </c>
      <c r="Q80" s="142" t="str">
        <f t="array" ref="Q80">INDEX(sheet01!$K$2:$Z$61,MATCH($R81&amp;Q81&amp;$F$1,sheet01!$Q$2:$Q$61&amp;sheet01!$P$2:$P$61&amp;sheet01!$O$2:$O$61,0),4)</f>
        <v>宇野みなと</v>
      </c>
      <c r="R80" s="113"/>
      <c r="S80" s="75" t="s">
        <v>20</v>
      </c>
      <c r="T80" s="137" t="str">
        <f t="array" ref="T80">INDEX(sheet01!$A$2:$Z$61,MATCH(Q80&amp;$F$1,sheet01!$N$2:$N$61&amp;sheet01!$O$2:$O$61,0),22)</f>
        <v>紫/黒</v>
      </c>
      <c r="U80" s="114"/>
    </row>
    <row r="81" spans="1:21" ht="16.5" customHeight="1" x14ac:dyDescent="0.15">
      <c r="B81" s="88" t="s">
        <v>10</v>
      </c>
      <c r="C81" s="89" t="s">
        <v>5</v>
      </c>
      <c r="D81" s="90" t="s">
        <v>11</v>
      </c>
      <c r="E81" s="90" t="s">
        <v>12</v>
      </c>
      <c r="F81" s="90" t="s">
        <v>1437</v>
      </c>
      <c r="G81" s="90" t="s">
        <v>1438</v>
      </c>
      <c r="H81" s="104"/>
      <c r="I81" s="88" t="s">
        <v>10</v>
      </c>
      <c r="J81" s="89" t="s">
        <v>5</v>
      </c>
      <c r="K81" s="90" t="s">
        <v>11</v>
      </c>
      <c r="L81" s="90" t="s">
        <v>12</v>
      </c>
      <c r="M81" s="90" t="s">
        <v>1437</v>
      </c>
      <c r="N81" s="90" t="s">
        <v>1438</v>
      </c>
      <c r="O81" s="104"/>
      <c r="P81" s="147"/>
      <c r="Q81" s="145" t="s">
        <v>4181</v>
      </c>
      <c r="R81" s="127">
        <v>4</v>
      </c>
      <c r="S81" s="86" t="s">
        <v>51</v>
      </c>
      <c r="T81" s="139" t="str">
        <f t="array" ref="T81">INDEX(sheet01!$A$2:$Z$61,MATCH(Q80&amp;$F$1,sheet01!$N$2:$N$61&amp;sheet01!$O$2:$O$61,0),23)</f>
        <v>紫/黒</v>
      </c>
      <c r="U81" s="116"/>
    </row>
    <row r="82" spans="1:21" ht="16.5" customHeight="1" x14ac:dyDescent="0.15">
      <c r="A82" s="102">
        <f ca="1">IF(ISERROR(SMALL(sheet03!CI:CI,ROW(V1))),"",INDIRECT("sheet03!ci"&amp;SMALL(sheet03!CI:CI,ROW(V1))))</f>
        <v>42</v>
      </c>
      <c r="B82" s="121">
        <f t="array" aca="1" ref="B82" ca="1">INDEX(sheet03!$A$2:$BB$1191,MATCH(B$76&amp;C82&amp;$F$1,sheet03!$M$2:$M$1191&amp;sheet03!$AF$2:$AF$1191&amp;sheet03!$O$2:$O$1191,0),31)</f>
        <v>0</v>
      </c>
      <c r="C82" s="53">
        <f ca="1">IF(A82="","",INDIRECT("sheet03!af"&amp;SMALL(sheet03!CI:CI,ROW(V1))))</f>
        <v>1</v>
      </c>
      <c r="D82" s="54" t="str">
        <f t="array" aca="1" ref="D82" ca="1">INDEX(sheet03!$A$2:$BB$1191,MATCH(B$76&amp;C82&amp;$F$1,sheet03!$M$2:$M$1191&amp;sheet03!$AF$2:$AF$1191&amp;sheet03!$O$2:$O$1191,0),28)</f>
        <v>上嘉川</v>
      </c>
      <c r="E82" s="55">
        <f t="array" aca="1" ref="E82" ca="1">INDEX(sheet03!$A$2:$BC$1191,MATCH(B$76&amp;C82&amp;$F$1,sheet03!$M$2:$M$1191&amp;sheet03!$AF$2:$AF$1191&amp;sheet03!$O$2:$O$1191,0),55)</f>
        <v>2</v>
      </c>
      <c r="F82" s="55">
        <f t="array" aca="1" ref="F82" ca="1">INDEX(sheet03!$A$2:$BB$1191,MATCH(B$76&amp;C82&amp;$F$1,sheet03!$M$2:$M$1191&amp;sheet03!$AF$2:$AF$1191&amp;sheet03!$O$2:$O$1191,0),40)</f>
        <v>173</v>
      </c>
      <c r="G82" s="55" t="str">
        <f t="array" aca="1" ref="G82" ca="1">INDEX(sheet03!$A$2:$BD$1191,MATCH(B$76&amp;C82&amp;$F$1,sheet03!$M$2:$M$1191&amp;sheet03!$AF$2:$AF$1191&amp;sheet03!$O$2:$O$1191,0),56)</f>
        <v>右</v>
      </c>
      <c r="H82" s="102">
        <f ca="1">IF(ISERROR(SMALL(sheet03!CJ:CJ,ROW(V1))),"",INDIRECT("sheet03!cj"&amp;SMALL(sheet03!CJ:CJ,ROW(V1))))</f>
        <v>485</v>
      </c>
      <c r="I82" s="121">
        <f t="array" aca="1" ref="I82" ca="1">INDEX(sheet03!$A$2:$BB$1191,MATCH(I$76&amp;J82&amp;$F$1,sheet03!$M$2:$M$1191&amp;sheet03!$AF$2:$AF$1191&amp;sheet03!$O$2:$O$1191,0),31)</f>
        <v>0</v>
      </c>
      <c r="J82" s="53">
        <f ca="1">IF(H82="","",INDIRECT("sheet03!af"&amp;SMALL(sheet03!CJ:CJ,ROW(V1))))</f>
        <v>1</v>
      </c>
      <c r="K82" s="54" t="str">
        <f t="array" aca="1" ref="K82" ca="1">INDEX(sheet03!$A$2:$BB$1191,MATCH(I$76&amp;J82&amp;$F$1,sheet03!$M$2:$M$1191&amp;sheet03!$AF$2:$AF$1191&amp;sheet03!$O$2:$O$1191,0),28)</f>
        <v>西出雲</v>
      </c>
      <c r="L82" s="55">
        <f t="array" aca="1" ref="L82" ca="1">INDEX(sheet03!$A$2:$BC$1191,MATCH(I$76&amp;J82&amp;$F$1,sheet03!$M$2:$M$1191&amp;sheet03!$AF$2:$AF$1191&amp;sheet03!$O$2:$O$1191,0),55)</f>
        <v>2</v>
      </c>
      <c r="M82" s="55">
        <f t="array" aca="1" ref="M82" ca="1">INDEX(sheet03!$A$2:$BB$1191,MATCH(I$76&amp;J82&amp;$F$1,sheet03!$M$2:$M$1191&amp;sheet03!$AF$2:$AF$1191&amp;sheet03!$O$2:$O$1191,0),40)</f>
        <v>155</v>
      </c>
      <c r="N82" s="55" t="str">
        <f t="array" aca="1" ref="N82" ca="1">INDEX(sheet03!$A$2:$BD$1191,MATCH(I$76&amp;J82&amp;$F$1,sheet03!$M$2:$M$1191&amp;sheet03!$AF$2:$AF$1191&amp;sheet03!$O$2:$O$1191,0),56)</f>
        <v>右</v>
      </c>
      <c r="O82" s="104"/>
      <c r="P82" s="146">
        <v>5</v>
      </c>
      <c r="Q82" s="142" t="str">
        <f t="array" ref="Q82">INDEX(sheet01!$K$2:$Z$61,MATCH($R83&amp;Q83&amp;$F$1,sheet01!$Q$2:$Q$61&amp;sheet01!$P$2:$P$61&amp;sheet01!$O$2:$O$61,0),4)</f>
        <v>美祢</v>
      </c>
      <c r="R82" s="113"/>
      <c r="S82" s="75" t="s">
        <v>20</v>
      </c>
      <c r="T82" s="137" t="str">
        <f t="array" ref="T82">INDEX(sheet01!$A$2:$Z$61,MATCH(Q82&amp;$F$1,sheet01!$N$2:$N$61&amp;sheet01!$O$2:$O$61,0),22)</f>
        <v>紫/黒</v>
      </c>
      <c r="U82" s="114"/>
    </row>
    <row r="83" spans="1:21" ht="16.5" customHeight="1" x14ac:dyDescent="0.15">
      <c r="A83" s="102">
        <f ca="1">IF(ISERROR(SMALL(sheet03!CI:CI,ROW(V2))),"",INDIRECT("sheet03!ci"&amp;SMALL(sheet03!CI:CI,ROW(V2))))</f>
        <v>43</v>
      </c>
      <c r="B83" s="57">
        <f t="array" aca="1" ref="B83" ca="1">INDEX(sheet03!$A$2:$BB$1191,MATCH(B$76&amp;C83&amp;$F$1,sheet03!$M$2:$M$1191&amp;sheet03!$AF$2:$AF$1191&amp;sheet03!$O$2:$O$1191,0),31)</f>
        <v>0</v>
      </c>
      <c r="C83" s="58">
        <f ca="1">IF(A83="","",INDIRECT("sheet03!af"&amp;SMALL(sheet03!CI:CI,ROW(V2))))</f>
        <v>2</v>
      </c>
      <c r="D83" s="59" t="str">
        <f t="array" aca="1" ref="D83" ca="1">INDEX(sheet03!$A$2:$BB$1191,MATCH(B$76&amp;C83&amp;$F$1,sheet03!$M$2:$M$1191&amp;sheet03!$AF$2:$AF$1191&amp;sheet03!$O$2:$O$1191,0),28)</f>
        <v>深溝</v>
      </c>
      <c r="E83" s="60">
        <f t="array" aca="1" ref="E83" ca="1">INDEX(sheet03!$A$2:$BC$1191,MATCH(B$76&amp;C83&amp;$F$1,sheet03!$M$2:$M$1191&amp;sheet03!$AF$2:$AF$1191&amp;sheet03!$O$2:$O$1191,0),55)</f>
        <v>2</v>
      </c>
      <c r="F83" s="60">
        <f t="array" aca="1" ref="F83" ca="1">INDEX(sheet03!$A$2:$BB$1191,MATCH(B$76&amp;C83&amp;$F$1,sheet03!$M$2:$M$1191&amp;sheet03!$AF$2:$AF$1191&amp;sheet03!$O$2:$O$1191,0),40)</f>
        <v>177</v>
      </c>
      <c r="G83" s="60" t="str">
        <f t="array" aca="1" ref="G83" ca="1">INDEX(sheet03!$A$2:$BD$1191,MATCH(B$76&amp;C83&amp;$F$1,sheet03!$M$2:$M$1191&amp;sheet03!$AF$2:$AF$1191&amp;sheet03!$O$2:$O$1191,0),56)</f>
        <v>右</v>
      </c>
      <c r="H83" s="102">
        <f ca="1">IF(ISERROR(SMALL(sheet03!CJ:CJ,ROW(V2))),"",INDIRECT("sheet03!cj"&amp;SMALL(sheet03!CJ:CJ,ROW(V2))))</f>
        <v>486</v>
      </c>
      <c r="I83" s="57">
        <f t="array" aca="1" ref="I83" ca="1">INDEX(sheet03!$A$2:$BB$1191,MATCH(I$76&amp;J83&amp;$F$1,sheet03!$M$2:$M$1191&amp;sheet03!$AF$2:$AF$1191&amp;sheet03!$O$2:$O$1191,0),31)</f>
        <v>0</v>
      </c>
      <c r="J83" s="58">
        <f ca="1">IF(H83="","",INDIRECT("sheet03!af"&amp;SMALL(sheet03!CJ:CJ,ROW(V2))))</f>
        <v>2</v>
      </c>
      <c r="K83" s="59" t="str">
        <f t="array" aca="1" ref="K83" ca="1">INDEX(sheet03!$A$2:$BB$1191,MATCH(I$76&amp;J83&amp;$F$1,sheet03!$M$2:$M$1191&amp;sheet03!$AF$2:$AF$1191&amp;sheet03!$O$2:$O$1191,0),28)</f>
        <v>出雲神西</v>
      </c>
      <c r="L83" s="60">
        <f t="array" aca="1" ref="L83" ca="1">INDEX(sheet03!$A$2:$BC$1191,MATCH(I$76&amp;J83&amp;$F$1,sheet03!$M$2:$M$1191&amp;sheet03!$AF$2:$AF$1191&amp;sheet03!$O$2:$O$1191,0),55)</f>
        <v>2</v>
      </c>
      <c r="M83" s="60">
        <f t="array" aca="1" ref="M83" ca="1">INDEX(sheet03!$A$2:$BB$1191,MATCH(I$76&amp;J83&amp;$F$1,sheet03!$M$2:$M$1191&amp;sheet03!$AF$2:$AF$1191&amp;sheet03!$O$2:$O$1191,0),40)</f>
        <v>155</v>
      </c>
      <c r="N83" s="60" t="str">
        <f t="array" aca="1" ref="N83" ca="1">INDEX(sheet03!$A$2:$BD$1191,MATCH(I$76&amp;J83&amp;$F$1,sheet03!$M$2:$M$1191&amp;sheet03!$AF$2:$AF$1191&amp;sheet03!$O$2:$O$1191,0),56)</f>
        <v>右</v>
      </c>
      <c r="O83" s="104"/>
      <c r="P83" s="147"/>
      <c r="Q83" s="145" t="s">
        <v>4182</v>
      </c>
      <c r="R83" s="127">
        <v>3</v>
      </c>
      <c r="S83" s="86" t="s">
        <v>51</v>
      </c>
      <c r="T83" s="139" t="str">
        <f t="array" ref="T83">INDEX(sheet01!$A$2:$Z$61,MATCH(Q82&amp;$F$1,sheet01!$N$2:$N$61&amp;sheet01!$O$2:$O$61,0),23)</f>
        <v>灰/黒</v>
      </c>
      <c r="U83" s="116"/>
    </row>
    <row r="84" spans="1:21" ht="16.5" customHeight="1" x14ac:dyDescent="0.15">
      <c r="A84" s="102">
        <f ca="1">IF(ISERROR(SMALL(sheet03!CI:CI,ROW(V3))),"",INDIRECT("sheet03!ci"&amp;SMALL(sheet03!CI:CI,ROW(V3))))</f>
        <v>44</v>
      </c>
      <c r="B84" s="57">
        <f t="array" aca="1" ref="B84" ca="1">INDEX(sheet03!$A$2:$BB$1191,MATCH(B$76&amp;C84&amp;$F$1,sheet03!$M$2:$M$1191&amp;sheet03!$AF$2:$AF$1191&amp;sheet03!$O$2:$O$1191,0),31)</f>
        <v>0</v>
      </c>
      <c r="C84" s="58">
        <f ca="1">IF(A84="","",INDIRECT("sheet03!af"&amp;SMALL(sheet03!CI:CI,ROW(V3))))</f>
        <v>3</v>
      </c>
      <c r="D84" s="59" t="str">
        <f t="array" aca="1" ref="D84" ca="1">INDEX(sheet03!$A$2:$BB$1191,MATCH(B$76&amp;C84&amp;$F$1,sheet03!$M$2:$M$1191&amp;sheet03!$AF$2:$AF$1191&amp;sheet03!$O$2:$O$1191,0),28)</f>
        <v>周防佐山</v>
      </c>
      <c r="E84" s="60">
        <f t="array" aca="1" ref="E84" ca="1">INDEX(sheet03!$A$2:$BC$1191,MATCH(B$76&amp;C84&amp;$F$1,sheet03!$M$2:$M$1191&amp;sheet03!$AF$2:$AF$1191&amp;sheet03!$O$2:$O$1191,0),55)</f>
        <v>2</v>
      </c>
      <c r="F84" s="60">
        <f t="array" aca="1" ref="F84" ca="1">INDEX(sheet03!$A$2:$BB$1191,MATCH(B$76&amp;C84&amp;$F$1,sheet03!$M$2:$M$1191&amp;sheet03!$AF$2:$AF$1191&amp;sheet03!$O$2:$O$1191,0),40)</f>
        <v>172</v>
      </c>
      <c r="G84" s="60" t="str">
        <f t="array" aca="1" ref="G84" ca="1">INDEX(sheet03!$A$2:$BD$1191,MATCH(B$76&amp;C84&amp;$F$1,sheet03!$M$2:$M$1191&amp;sheet03!$AF$2:$AF$1191&amp;sheet03!$O$2:$O$1191,0),56)</f>
        <v>右</v>
      </c>
      <c r="H84" s="102">
        <f ca="1">IF(ISERROR(SMALL(sheet03!CJ:CJ,ROW(V3))),"",INDIRECT("sheet03!cj"&amp;SMALL(sheet03!CJ:CJ,ROW(V3))))</f>
        <v>487</v>
      </c>
      <c r="I84" s="57">
        <f t="array" aca="1" ref="I84" ca="1">INDEX(sheet03!$A$2:$BB$1191,MATCH(I$76&amp;J84&amp;$F$1,sheet03!$M$2:$M$1191&amp;sheet03!$AF$2:$AF$1191&amp;sheet03!$O$2:$O$1191,0),31)</f>
        <v>0</v>
      </c>
      <c r="J84" s="58">
        <f ca="1">IF(H84="","",INDIRECT("sheet03!af"&amp;SMALL(sheet03!CJ:CJ,ROW(V3))))</f>
        <v>3</v>
      </c>
      <c r="K84" s="59" t="str">
        <f t="array" aca="1" ref="K84" ca="1">INDEX(sheet03!$A$2:$BB$1191,MATCH(I$76&amp;J84&amp;$F$1,sheet03!$M$2:$M$1191&amp;sheet03!$AF$2:$AF$1191&amp;sheet03!$O$2:$O$1191,0),28)</f>
        <v>江南</v>
      </c>
      <c r="L84" s="60">
        <f t="array" aca="1" ref="L84" ca="1">INDEX(sheet03!$A$2:$BC$1191,MATCH(I$76&amp;J84&amp;$F$1,sheet03!$M$2:$M$1191&amp;sheet03!$AF$2:$AF$1191&amp;sheet03!$O$2:$O$1191,0),55)</f>
        <v>2</v>
      </c>
      <c r="M84" s="60">
        <f t="array" aca="1" ref="M84" ca="1">INDEX(sheet03!$A$2:$BB$1191,MATCH(I$76&amp;J84&amp;$F$1,sheet03!$M$2:$M$1191&amp;sheet03!$AF$2:$AF$1191&amp;sheet03!$O$2:$O$1191,0),40)</f>
        <v>165.8</v>
      </c>
      <c r="N84" s="60" t="str">
        <f t="array" aca="1" ref="N84" ca="1">INDEX(sheet03!$A$2:$BD$1191,MATCH(I$76&amp;J84&amp;$F$1,sheet03!$M$2:$M$1191&amp;sheet03!$AF$2:$AF$1191&amp;sheet03!$O$2:$O$1191,0),56)</f>
        <v>右</v>
      </c>
      <c r="O84" s="104"/>
      <c r="P84" s="146">
        <v>6</v>
      </c>
      <c r="Q84" s="142" t="str">
        <f t="array" ref="Q84">INDEX(sheet01!$K$2:$Z$61,MATCH($R85&amp;Q85&amp;$F$1,sheet01!$Q$2:$Q$61&amp;sheet01!$P$2:$P$61&amp;sheet01!$O$2:$O$61,0),4)</f>
        <v>呉１</v>
      </c>
      <c r="R84" s="113"/>
      <c r="S84" s="75" t="s">
        <v>20</v>
      </c>
      <c r="T84" s="137" t="str">
        <f t="array" ref="T84">INDEX(sheet01!$A$2:$Z$61,MATCH(Q84&amp;$F$1,sheet01!$N$2:$N$61&amp;sheet01!$O$2:$O$61,0),22)</f>
        <v>紫/黒</v>
      </c>
      <c r="U84" s="114"/>
    </row>
    <row r="85" spans="1:21" ht="16.5" customHeight="1" x14ac:dyDescent="0.15">
      <c r="A85" s="102">
        <f ca="1">IF(ISERROR(SMALL(sheet03!CI:CI,ROW(V4))),"",INDIRECT("sheet03!ci"&amp;SMALL(sheet03!CI:CI,ROW(V4))))</f>
        <v>45</v>
      </c>
      <c r="B85" s="57">
        <f t="array" aca="1" ref="B85" ca="1">INDEX(sheet03!$A$2:$BB$1191,MATCH(B$76&amp;C85&amp;$F$1,sheet03!$M$2:$M$1191&amp;sheet03!$AF$2:$AF$1191&amp;sheet03!$O$2:$O$1191,0),31)</f>
        <v>0</v>
      </c>
      <c r="C85" s="58">
        <f ca="1">IF(A85="","",INDIRECT("sheet03!af"&amp;SMALL(sheet03!CI:CI,ROW(V4))))</f>
        <v>4</v>
      </c>
      <c r="D85" s="59" t="str">
        <f t="array" aca="1" ref="D85" ca="1">INDEX(sheet03!$A$2:$BB$1191,MATCH(B$76&amp;C85&amp;$F$1,sheet03!$M$2:$M$1191&amp;sheet03!$AF$2:$AF$1191&amp;sheet03!$O$2:$O$1191,0),28)</f>
        <v>岩倉</v>
      </c>
      <c r="E85" s="60">
        <f t="array" aca="1" ref="E85" ca="1">INDEX(sheet03!$A$2:$BC$1191,MATCH(B$76&amp;C85&amp;$F$1,sheet03!$M$2:$M$1191&amp;sheet03!$AF$2:$AF$1191&amp;sheet03!$O$2:$O$1191,0),55)</f>
        <v>2</v>
      </c>
      <c r="F85" s="60">
        <f t="array" aca="1" ref="F85" ca="1">INDEX(sheet03!$A$2:$BB$1191,MATCH(B$76&amp;C85&amp;$F$1,sheet03!$M$2:$M$1191&amp;sheet03!$AF$2:$AF$1191&amp;sheet03!$O$2:$O$1191,0),40)</f>
        <v>168</v>
      </c>
      <c r="G85" s="60" t="str">
        <f t="array" aca="1" ref="G85" ca="1">INDEX(sheet03!$A$2:$BD$1191,MATCH(B$76&amp;C85&amp;$F$1,sheet03!$M$2:$M$1191&amp;sheet03!$AF$2:$AF$1191&amp;sheet03!$O$2:$O$1191,0),56)</f>
        <v>右</v>
      </c>
      <c r="H85" s="102">
        <f ca="1">IF(ISERROR(SMALL(sheet03!CJ:CJ,ROW(V4))),"",INDIRECT("sheet03!cj"&amp;SMALL(sheet03!CJ:CJ,ROW(V4))))</f>
        <v>488</v>
      </c>
      <c r="I85" s="57">
        <f t="array" aca="1" ref="I85" ca="1">INDEX(sheet03!$A$2:$BB$1191,MATCH(I$76&amp;J85&amp;$F$1,sheet03!$M$2:$M$1191&amp;sheet03!$AF$2:$AF$1191&amp;sheet03!$O$2:$O$1191,0),31)</f>
        <v>0</v>
      </c>
      <c r="J85" s="58">
        <f ca="1">IF(H85="","",INDIRECT("sheet03!af"&amp;SMALL(sheet03!CJ:CJ,ROW(V4))))</f>
        <v>4</v>
      </c>
      <c r="K85" s="59" t="str">
        <f t="array" aca="1" ref="K85" ca="1">INDEX(sheet03!$A$2:$BB$1191,MATCH(I$76&amp;J85&amp;$F$1,sheet03!$M$2:$M$1191&amp;sheet03!$AF$2:$AF$1191&amp;sheet03!$O$2:$O$1191,0),28)</f>
        <v>小田</v>
      </c>
      <c r="L85" s="60">
        <f t="array" aca="1" ref="L85" ca="1">INDEX(sheet03!$A$2:$BC$1191,MATCH(I$76&amp;J85&amp;$F$1,sheet03!$M$2:$M$1191&amp;sheet03!$AF$2:$AF$1191&amp;sheet03!$O$2:$O$1191,0),55)</f>
        <v>1</v>
      </c>
      <c r="M85" s="60">
        <f t="array" aca="1" ref="M85" ca="1">INDEX(sheet03!$A$2:$BB$1191,MATCH(I$76&amp;J85&amp;$F$1,sheet03!$M$2:$M$1191&amp;sheet03!$AF$2:$AF$1191&amp;sheet03!$O$2:$O$1191,0),40)</f>
        <v>157</v>
      </c>
      <c r="N85" s="60" t="str">
        <f t="array" aca="1" ref="N85" ca="1">INDEX(sheet03!$A$2:$BD$1191,MATCH(I$76&amp;J85&amp;$F$1,sheet03!$M$2:$M$1191&amp;sheet03!$AF$2:$AF$1191&amp;sheet03!$O$2:$O$1191,0),56)</f>
        <v>右</v>
      </c>
      <c r="O85" s="104"/>
      <c r="P85" s="147"/>
      <c r="Q85" s="145" t="s">
        <v>4182</v>
      </c>
      <c r="R85" s="127">
        <v>4</v>
      </c>
      <c r="S85" s="86" t="s">
        <v>51</v>
      </c>
      <c r="T85" s="139" t="str">
        <f t="array" ref="T85">INDEX(sheet01!$A$2:$Z$61,MATCH(Q84&amp;$F$1,sheet01!$N$2:$N$61&amp;sheet01!$O$2:$O$61,0),23)</f>
        <v>灰/黒</v>
      </c>
      <c r="U85" s="116"/>
    </row>
    <row r="86" spans="1:21" ht="16.5" customHeight="1" x14ac:dyDescent="0.15">
      <c r="A86" s="102">
        <f ca="1">IF(ISERROR(SMALL(sheet03!CI:CI,ROW(V5))),"",INDIRECT("sheet03!ci"&amp;SMALL(sheet03!CI:CI,ROW(V5))))</f>
        <v>46</v>
      </c>
      <c r="B86" s="57">
        <f t="array" aca="1" ref="B86" ca="1">INDEX(sheet03!$A$2:$BB$1191,MATCH(B$76&amp;C86&amp;$F$1,sheet03!$M$2:$M$1191&amp;sheet03!$AF$2:$AF$1191&amp;sheet03!$O$2:$O$1191,0),31)</f>
        <v>0</v>
      </c>
      <c r="C86" s="58">
        <f ca="1">IF(A86="","",INDIRECT("sheet03!af"&amp;SMALL(sheet03!CI:CI,ROW(V5))))</f>
        <v>5</v>
      </c>
      <c r="D86" s="59" t="str">
        <f t="array" aca="1" ref="D86" ca="1">INDEX(sheet03!$A$2:$BB$1191,MATCH(B$76&amp;C86&amp;$F$1,sheet03!$M$2:$M$1191&amp;sheet03!$AF$2:$AF$1191&amp;sheet03!$O$2:$O$1191,0),28)</f>
        <v>阿知須</v>
      </c>
      <c r="E86" s="60">
        <f t="array" aca="1" ref="E86" ca="1">INDEX(sheet03!$A$2:$BC$1191,MATCH(B$76&amp;C86&amp;$F$1,sheet03!$M$2:$M$1191&amp;sheet03!$AF$2:$AF$1191&amp;sheet03!$O$2:$O$1191,0),55)</f>
        <v>2</v>
      </c>
      <c r="F86" s="60">
        <f t="array" aca="1" ref="F86" ca="1">INDEX(sheet03!$A$2:$BB$1191,MATCH(B$76&amp;C86&amp;$F$1,sheet03!$M$2:$M$1191&amp;sheet03!$AF$2:$AF$1191&amp;sheet03!$O$2:$O$1191,0),40)</f>
        <v>173</v>
      </c>
      <c r="G86" s="60" t="str">
        <f t="array" aca="1" ref="G86" ca="1">INDEX(sheet03!$A$2:$BD$1191,MATCH(B$76&amp;C86&amp;$F$1,sheet03!$M$2:$M$1191&amp;sheet03!$AF$2:$AF$1191&amp;sheet03!$O$2:$O$1191,0),56)</f>
        <v>右</v>
      </c>
      <c r="H86" s="102">
        <f ca="1">IF(ISERROR(SMALL(sheet03!CJ:CJ,ROW(V5))),"",INDIRECT("sheet03!cj"&amp;SMALL(sheet03!CJ:CJ,ROW(V5))))</f>
        <v>489</v>
      </c>
      <c r="I86" s="57">
        <f t="array" aca="1" ref="I86" ca="1">INDEX(sheet03!$A$2:$BB$1191,MATCH(I$76&amp;J86&amp;$F$1,sheet03!$M$2:$M$1191&amp;sheet03!$AF$2:$AF$1191&amp;sheet03!$O$2:$O$1191,0),31)</f>
        <v>0</v>
      </c>
      <c r="J86" s="58">
        <f ca="1">IF(H86="","",INDIRECT("sheet03!af"&amp;SMALL(sheet03!CJ:CJ,ROW(V5))))</f>
        <v>5</v>
      </c>
      <c r="K86" s="59" t="str">
        <f t="array" aca="1" ref="K86" ca="1">INDEX(sheet03!$A$2:$BB$1191,MATCH(I$76&amp;J86&amp;$F$1,sheet03!$M$2:$M$1191&amp;sheet03!$AF$2:$AF$1191&amp;sheet03!$O$2:$O$1191,0),28)</f>
        <v>田儀</v>
      </c>
      <c r="L86" s="60">
        <f t="array" aca="1" ref="L86" ca="1">INDEX(sheet03!$A$2:$BC$1191,MATCH(I$76&amp;J86&amp;$F$1,sheet03!$M$2:$M$1191&amp;sheet03!$AF$2:$AF$1191&amp;sheet03!$O$2:$O$1191,0),55)</f>
        <v>1</v>
      </c>
      <c r="M86" s="60">
        <f t="array" aca="1" ref="M86" ca="1">INDEX(sheet03!$A$2:$BB$1191,MATCH(I$76&amp;J86&amp;$F$1,sheet03!$M$2:$M$1191&amp;sheet03!$AF$2:$AF$1191&amp;sheet03!$O$2:$O$1191,0),40)</f>
        <v>164</v>
      </c>
      <c r="N86" s="60" t="str">
        <f t="array" aca="1" ref="N86" ca="1">INDEX(sheet03!$A$2:$BD$1191,MATCH(I$76&amp;J86&amp;$F$1,sheet03!$M$2:$M$1191&amp;sheet03!$AF$2:$AF$1191&amp;sheet03!$O$2:$O$1191,0),56)</f>
        <v>右</v>
      </c>
      <c r="O86" s="104"/>
      <c r="P86" s="146">
        <v>7</v>
      </c>
      <c r="Q86" s="142" t="str">
        <f t="array" ref="Q86">INDEX(sheet01!$K$2:$Z$61,MATCH($R87&amp;Q87&amp;$F$1,sheet01!$Q$2:$Q$61&amp;sheet01!$P$2:$P$61&amp;sheet01!$O$2:$O$61,0),4)</f>
        <v>三原広島</v>
      </c>
      <c r="R86" s="113"/>
      <c r="S86" s="75" t="s">
        <v>20</v>
      </c>
      <c r="T86" s="137" t="str">
        <f t="array" ref="T86">INDEX(sheet01!$A$2:$Z$61,MATCH(Q86&amp;$F$1,sheet01!$N$2:$N$61&amp;sheet01!$O$2:$O$61,0),22)</f>
        <v>紫/黒</v>
      </c>
      <c r="U86" s="114"/>
    </row>
    <row r="87" spans="1:21" ht="16.5" customHeight="1" x14ac:dyDescent="0.15">
      <c r="A87" s="102">
        <f ca="1">IF(ISERROR(SMALL(sheet03!CI:CI,ROW(V6))),"",INDIRECT("sheet03!ci"&amp;SMALL(sheet03!CI:CI,ROW(V6))))</f>
        <v>47</v>
      </c>
      <c r="B87" s="57">
        <f t="array" aca="1" ref="B87" ca="1">INDEX(sheet03!$A$2:$BB$1191,MATCH(B$76&amp;C87&amp;$F$1,sheet03!$M$2:$M$1191&amp;sheet03!$AF$2:$AF$1191&amp;sheet03!$O$2:$O$1191,0),31)</f>
        <v>0</v>
      </c>
      <c r="C87" s="58">
        <f ca="1">IF(A87="","",INDIRECT("sheet03!af"&amp;SMALL(sheet03!CI:CI,ROW(V6))))</f>
        <v>6</v>
      </c>
      <c r="D87" s="59" t="str">
        <f t="array" aca="1" ref="D87" ca="1">INDEX(sheet03!$A$2:$BB$1191,MATCH(B$76&amp;C87&amp;$F$1,sheet03!$M$2:$M$1191&amp;sheet03!$AF$2:$AF$1191&amp;sheet03!$O$2:$O$1191,0),28)</f>
        <v>岐波</v>
      </c>
      <c r="E87" s="60">
        <f t="array" aca="1" ref="E87" ca="1">INDEX(sheet03!$A$2:$BC$1191,MATCH(B$76&amp;C87&amp;$F$1,sheet03!$M$2:$M$1191&amp;sheet03!$AF$2:$AF$1191&amp;sheet03!$O$2:$O$1191,0),55)</f>
        <v>2</v>
      </c>
      <c r="F87" s="60">
        <f t="array" aca="1" ref="F87" ca="1">INDEX(sheet03!$A$2:$BB$1191,MATCH(B$76&amp;C87&amp;$F$1,sheet03!$M$2:$M$1191&amp;sheet03!$AF$2:$AF$1191&amp;sheet03!$O$2:$O$1191,0),40)</f>
        <v>173</v>
      </c>
      <c r="G87" s="60" t="str">
        <f t="array" aca="1" ref="G87" ca="1">INDEX(sheet03!$A$2:$BD$1191,MATCH(B$76&amp;C87&amp;$F$1,sheet03!$M$2:$M$1191&amp;sheet03!$AF$2:$AF$1191&amp;sheet03!$O$2:$O$1191,0),56)</f>
        <v>右</v>
      </c>
      <c r="H87" s="102">
        <f ca="1">IF(ISERROR(SMALL(sheet03!CJ:CJ,ROW(V6))),"",INDIRECT("sheet03!cj"&amp;SMALL(sheet03!CJ:CJ,ROW(V6))))</f>
        <v>490</v>
      </c>
      <c r="I87" s="57">
        <f t="array" aca="1" ref="I87" ca="1">INDEX(sheet03!$A$2:$BB$1191,MATCH(I$76&amp;J87&amp;$F$1,sheet03!$M$2:$M$1191&amp;sheet03!$AF$2:$AF$1191&amp;sheet03!$O$2:$O$1191,0),31)</f>
        <v>0</v>
      </c>
      <c r="J87" s="58">
        <f ca="1">IF(H87="","",INDIRECT("sheet03!af"&amp;SMALL(sheet03!CJ:CJ,ROW(V6))))</f>
        <v>6</v>
      </c>
      <c r="K87" s="59" t="str">
        <f t="array" aca="1" ref="K87" ca="1">INDEX(sheet03!$A$2:$BB$1191,MATCH(I$76&amp;J87&amp;$F$1,sheet03!$M$2:$M$1191&amp;sheet03!$AF$2:$AF$1191&amp;sheet03!$O$2:$O$1191,0),28)</f>
        <v>波根</v>
      </c>
      <c r="L87" s="60">
        <f t="array" aca="1" ref="L87" ca="1">INDEX(sheet03!$A$2:$BC$1191,MATCH(I$76&amp;J87&amp;$F$1,sheet03!$M$2:$M$1191&amp;sheet03!$AF$2:$AF$1191&amp;sheet03!$O$2:$O$1191,0),55)</f>
        <v>1</v>
      </c>
      <c r="M87" s="60">
        <f t="array" aca="1" ref="M87" ca="1">INDEX(sheet03!$A$2:$BB$1191,MATCH(I$76&amp;J87&amp;$F$1,sheet03!$M$2:$M$1191&amp;sheet03!$AF$2:$AF$1191&amp;sheet03!$O$2:$O$1191,0),40)</f>
        <v>163</v>
      </c>
      <c r="N87" s="60" t="str">
        <f t="array" aca="1" ref="N87" ca="1">INDEX(sheet03!$A$2:$BD$1191,MATCH(I$76&amp;J87&amp;$F$1,sheet03!$M$2:$M$1191&amp;sheet03!$AF$2:$AF$1191&amp;sheet03!$O$2:$O$1191,0),56)</f>
        <v>右</v>
      </c>
      <c r="O87" s="104"/>
      <c r="P87" s="147"/>
      <c r="Q87" s="145" t="s">
        <v>4183</v>
      </c>
      <c r="R87" s="127">
        <v>3</v>
      </c>
      <c r="S87" s="86" t="s">
        <v>51</v>
      </c>
      <c r="T87" s="139" t="str">
        <f t="array" ref="T87">INDEX(sheet01!$A$2:$Z$61,MATCH(Q86&amp;$F$1,sheet01!$N$2:$N$61&amp;sheet01!$O$2:$O$61,0),23)</f>
        <v>灰/黒</v>
      </c>
      <c r="U87" s="116"/>
    </row>
    <row r="88" spans="1:21" ht="16.5" customHeight="1" x14ac:dyDescent="0.15">
      <c r="A88" s="102">
        <f ca="1">IF(ISERROR(SMALL(sheet03!CI:CI,ROW(V7))),"",INDIRECT("sheet03!ci"&amp;SMALL(sheet03!CI:CI,ROW(V7))))</f>
        <v>48</v>
      </c>
      <c r="B88" s="57">
        <f t="array" aca="1" ref="B88" ca="1">INDEX(sheet03!$A$2:$BB$1191,MATCH(B$76&amp;C88&amp;$F$1,sheet03!$M$2:$M$1191&amp;sheet03!$AF$2:$AF$1191&amp;sheet03!$O$2:$O$1191,0),31)</f>
        <v>0</v>
      </c>
      <c r="C88" s="58">
        <f ca="1">IF(A88="","",INDIRECT("sheet03!af"&amp;SMALL(sheet03!CI:CI,ROW(V7))))</f>
        <v>7</v>
      </c>
      <c r="D88" s="59" t="str">
        <f t="array" aca="1" ref="D88" ca="1">INDEX(sheet03!$A$2:$BB$1191,MATCH(B$76&amp;C88&amp;$F$1,sheet03!$M$2:$M$1191&amp;sheet03!$AF$2:$AF$1191&amp;sheet03!$O$2:$O$1191,0),28)</f>
        <v>丸尾</v>
      </c>
      <c r="E88" s="60">
        <f t="array" aca="1" ref="E88" ca="1">INDEX(sheet03!$A$2:$BC$1191,MATCH(B$76&amp;C88&amp;$F$1,sheet03!$M$2:$M$1191&amp;sheet03!$AF$2:$AF$1191&amp;sheet03!$O$2:$O$1191,0),55)</f>
        <v>2</v>
      </c>
      <c r="F88" s="60">
        <f t="array" aca="1" ref="F88" ca="1">INDEX(sheet03!$A$2:$BB$1191,MATCH(B$76&amp;C88&amp;$F$1,sheet03!$M$2:$M$1191&amp;sheet03!$AF$2:$AF$1191&amp;sheet03!$O$2:$O$1191,0),40)</f>
        <v>177</v>
      </c>
      <c r="G88" s="60" t="str">
        <f t="array" aca="1" ref="G88" ca="1">INDEX(sheet03!$A$2:$BD$1191,MATCH(B$76&amp;C88&amp;$F$1,sheet03!$M$2:$M$1191&amp;sheet03!$AF$2:$AF$1191&amp;sheet03!$O$2:$O$1191,0),56)</f>
        <v>右</v>
      </c>
      <c r="H88" s="102">
        <f ca="1">IF(ISERROR(SMALL(sheet03!CJ:CJ,ROW(V7))),"",INDIRECT("sheet03!cj"&amp;SMALL(sheet03!CJ:CJ,ROW(V7))))</f>
        <v>491</v>
      </c>
      <c r="I88" s="57">
        <f t="array" aca="1" ref="I88" ca="1">INDEX(sheet03!$A$2:$BB$1191,MATCH(I$76&amp;J88&amp;$F$1,sheet03!$M$2:$M$1191&amp;sheet03!$AF$2:$AF$1191&amp;sheet03!$O$2:$O$1191,0),31)</f>
        <v>0</v>
      </c>
      <c r="J88" s="58">
        <f ca="1">IF(H88="","",INDIRECT("sheet03!af"&amp;SMALL(sheet03!CJ:CJ,ROW(V7))))</f>
        <v>7</v>
      </c>
      <c r="K88" s="59" t="str">
        <f t="array" aca="1" ref="K88" ca="1">INDEX(sheet03!$A$2:$BB$1191,MATCH(I$76&amp;J88&amp;$F$1,sheet03!$M$2:$M$1191&amp;sheet03!$AF$2:$AF$1191&amp;sheet03!$O$2:$O$1191,0),28)</f>
        <v>久手</v>
      </c>
      <c r="L88" s="60">
        <f t="array" aca="1" ref="L88" ca="1">INDEX(sheet03!$A$2:$BC$1191,MATCH(I$76&amp;J88&amp;$F$1,sheet03!$M$2:$M$1191&amp;sheet03!$AF$2:$AF$1191&amp;sheet03!$O$2:$O$1191,0),55)</f>
        <v>1</v>
      </c>
      <c r="M88" s="60">
        <f t="array" aca="1" ref="M88" ca="1">INDEX(sheet03!$A$2:$BB$1191,MATCH(I$76&amp;J88&amp;$F$1,sheet03!$M$2:$M$1191&amp;sheet03!$AF$2:$AF$1191&amp;sheet03!$O$2:$O$1191,0),40)</f>
        <v>150</v>
      </c>
      <c r="N88" s="60" t="str">
        <f t="array" aca="1" ref="N88" ca="1">INDEX(sheet03!$A$2:$BD$1191,MATCH(I$76&amp;J88&amp;$F$1,sheet03!$M$2:$M$1191&amp;sheet03!$AF$2:$AF$1191&amp;sheet03!$O$2:$O$1191,0),56)</f>
        <v>右</v>
      </c>
      <c r="O88" s="104"/>
      <c r="P88" s="146">
        <v>8</v>
      </c>
      <c r="Q88" s="142" t="str">
        <f t="array" ref="Q88">INDEX(sheet01!$K$2:$Z$61,MATCH($R89&amp;Q89&amp;$F$1,sheet01!$Q$2:$Q$61&amp;sheet01!$P$2:$P$61&amp;sheet01!$O$2:$O$61,0),4)</f>
        <v>広島岩国</v>
      </c>
      <c r="R88" s="113"/>
      <c r="S88" s="75" t="s">
        <v>20</v>
      </c>
      <c r="T88" s="137" t="str">
        <f t="array" ref="T88">INDEX(sheet01!$A$2:$Z$61,MATCH(Q88&amp;$F$1,sheet01!$N$2:$N$61&amp;sheet01!$O$2:$O$61,0),22)</f>
        <v>紫/黒</v>
      </c>
      <c r="U88" s="114"/>
    </row>
    <row r="89" spans="1:21" ht="16.5" customHeight="1" x14ac:dyDescent="0.15">
      <c r="A89" s="102">
        <f ca="1">IF(ISERROR(SMALL(sheet03!CI:CI,ROW(V8))),"",INDIRECT("sheet03!ci"&amp;SMALL(sheet03!CI:CI,ROW(V8))))</f>
        <v>49</v>
      </c>
      <c r="B89" s="57">
        <f t="array" aca="1" ref="B89" ca="1">INDEX(sheet03!$A$2:$BB$1191,MATCH(B$76&amp;C89&amp;$F$1,sheet03!$M$2:$M$1191&amp;sheet03!$AF$2:$AF$1191&amp;sheet03!$O$2:$O$1191,0),31)</f>
        <v>0</v>
      </c>
      <c r="C89" s="58">
        <f ca="1">IF(A89="","",INDIRECT("sheet03!af"&amp;SMALL(sheet03!CI:CI,ROW(V8))))</f>
        <v>8</v>
      </c>
      <c r="D89" s="59" t="str">
        <f t="array" aca="1" ref="D89" ca="1">INDEX(sheet03!$A$2:$BB$1191,MATCH(B$76&amp;C89&amp;$F$1,sheet03!$M$2:$M$1191&amp;sheet03!$AF$2:$AF$1191&amp;sheet03!$O$2:$O$1191,0),28)</f>
        <v>床波</v>
      </c>
      <c r="E89" s="60">
        <f t="array" aca="1" ref="E89" ca="1">INDEX(sheet03!$A$2:$BC$1191,MATCH(B$76&amp;C89&amp;$F$1,sheet03!$M$2:$M$1191&amp;sheet03!$AF$2:$AF$1191&amp;sheet03!$O$2:$O$1191,0),55)</f>
        <v>1</v>
      </c>
      <c r="F89" s="60">
        <f t="array" aca="1" ref="F89" ca="1">INDEX(sheet03!$A$2:$BB$1191,MATCH(B$76&amp;C89&amp;$F$1,sheet03!$M$2:$M$1191&amp;sheet03!$AF$2:$AF$1191&amp;sheet03!$O$2:$O$1191,0),40)</f>
        <v>167</v>
      </c>
      <c r="G89" s="60" t="str">
        <f t="array" aca="1" ref="G89" ca="1">INDEX(sheet03!$A$2:$BD$1191,MATCH(B$76&amp;C89&amp;$F$1,sheet03!$M$2:$M$1191&amp;sheet03!$AF$2:$AF$1191&amp;sheet03!$O$2:$O$1191,0),56)</f>
        <v>右</v>
      </c>
      <c r="H89" s="102">
        <f ca="1">IF(ISERROR(SMALL(sheet03!CJ:CJ,ROW(V8))),"",INDIRECT("sheet03!cj"&amp;SMALL(sheet03!CJ:CJ,ROW(V8))))</f>
        <v>492</v>
      </c>
      <c r="I89" s="57" t="str">
        <f t="array" aca="1" ref="I89" ca="1">INDEX(sheet03!$A$2:$BB$1191,MATCH(I$76&amp;J89&amp;$F$1,sheet03!$M$2:$M$1191&amp;sheet03!$AF$2:$AF$1191&amp;sheet03!$O$2:$O$1191,0),31)</f>
        <v>c</v>
      </c>
      <c r="J89" s="58">
        <f ca="1">IF(H89="","",INDIRECT("sheet03!af"&amp;SMALL(sheet03!CJ:CJ,ROW(V8))))</f>
        <v>8</v>
      </c>
      <c r="K89" s="59" t="str">
        <f t="array" aca="1" ref="K89" ca="1">INDEX(sheet03!$A$2:$BB$1191,MATCH(I$76&amp;J89&amp;$F$1,sheet03!$M$2:$M$1191&amp;sheet03!$AF$2:$AF$1191&amp;sheet03!$O$2:$O$1191,0),28)</f>
        <v>大田市</v>
      </c>
      <c r="L89" s="60">
        <f t="array" aca="1" ref="L89" ca="1">INDEX(sheet03!$A$2:$BC$1191,MATCH(I$76&amp;J89&amp;$F$1,sheet03!$M$2:$M$1191&amp;sheet03!$AF$2:$AF$1191&amp;sheet03!$O$2:$O$1191,0),55)</f>
        <v>1</v>
      </c>
      <c r="M89" s="60">
        <f t="array" aca="1" ref="M89" ca="1">INDEX(sheet03!$A$2:$BB$1191,MATCH(I$76&amp;J89&amp;$F$1,sheet03!$M$2:$M$1191&amp;sheet03!$AF$2:$AF$1191&amp;sheet03!$O$2:$O$1191,0),40)</f>
        <v>163</v>
      </c>
      <c r="N89" s="60" t="str">
        <f t="array" aca="1" ref="N89" ca="1">INDEX(sheet03!$A$2:$BD$1191,MATCH(I$76&amp;J89&amp;$F$1,sheet03!$M$2:$M$1191&amp;sheet03!$AF$2:$AF$1191&amp;sheet03!$O$2:$O$1191,0),56)</f>
        <v>右</v>
      </c>
      <c r="O89" s="104"/>
      <c r="P89" s="147"/>
      <c r="Q89" s="145" t="s">
        <v>4183</v>
      </c>
      <c r="R89" s="127">
        <v>4</v>
      </c>
      <c r="S89" s="86" t="s">
        <v>51</v>
      </c>
      <c r="T89" s="139" t="str">
        <f t="array" ref="T89">INDEX(sheet01!$A$2:$Z$61,MATCH(Q88&amp;$F$1,sheet01!$N$2:$N$61&amp;sheet01!$O$2:$O$61,0),23)</f>
        <v>灰/黒</v>
      </c>
      <c r="U89" s="116"/>
    </row>
    <row r="90" spans="1:21" ht="16.5" customHeight="1" x14ac:dyDescent="0.15">
      <c r="A90" s="102">
        <f ca="1">IF(ISERROR(SMALL(sheet03!CI:CI,ROW(V9))),"",INDIRECT("sheet03!ci"&amp;SMALL(sheet03!CI:CI,ROW(V9))))</f>
        <v>50</v>
      </c>
      <c r="B90" s="57">
        <f t="array" aca="1" ref="B90" ca="1">INDEX(sheet03!$A$2:$BB$1191,MATCH(B$76&amp;C90&amp;$F$1,sheet03!$M$2:$M$1191&amp;sheet03!$AF$2:$AF$1191&amp;sheet03!$O$2:$O$1191,0),31)</f>
        <v>0</v>
      </c>
      <c r="C90" s="58">
        <f ca="1">IF(A90="","",INDIRECT("sheet03!af"&amp;SMALL(sheet03!CI:CI,ROW(V9))))</f>
        <v>9</v>
      </c>
      <c r="D90" s="59" t="str">
        <f t="array" aca="1" ref="D90" ca="1">INDEX(sheet03!$A$2:$BB$1191,MATCH(B$76&amp;C90&amp;$F$1,sheet03!$M$2:$M$1191&amp;sheet03!$AF$2:$AF$1191&amp;sheet03!$O$2:$O$1191,0),28)</f>
        <v>常盤</v>
      </c>
      <c r="E90" s="60">
        <f t="array" aca="1" ref="E90" ca="1">INDEX(sheet03!$A$2:$BC$1191,MATCH(B$76&amp;C90&amp;$F$1,sheet03!$M$2:$M$1191&amp;sheet03!$AF$2:$AF$1191&amp;sheet03!$O$2:$O$1191,0),55)</f>
        <v>1</v>
      </c>
      <c r="F90" s="60">
        <f t="array" aca="1" ref="F90" ca="1">INDEX(sheet03!$A$2:$BB$1191,MATCH(B$76&amp;C90&amp;$F$1,sheet03!$M$2:$M$1191&amp;sheet03!$AF$2:$AF$1191&amp;sheet03!$O$2:$O$1191,0),40)</f>
        <v>169</v>
      </c>
      <c r="G90" s="60" t="str">
        <f t="array" aca="1" ref="G90" ca="1">INDEX(sheet03!$A$2:$BD$1191,MATCH(B$76&amp;C90&amp;$F$1,sheet03!$M$2:$M$1191&amp;sheet03!$AF$2:$AF$1191&amp;sheet03!$O$2:$O$1191,0),56)</f>
        <v>右</v>
      </c>
      <c r="H90" s="102">
        <f ca="1">IF(ISERROR(SMALL(sheet03!CJ:CJ,ROW(V9))),"",INDIRECT("sheet03!cj"&amp;SMALL(sheet03!CJ:CJ,ROW(V9))))</f>
        <v>493</v>
      </c>
      <c r="I90" s="57">
        <f t="array" aca="1" ref="I90" ca="1">INDEX(sheet03!$A$2:$BB$1191,MATCH(I$76&amp;J90&amp;$F$1,sheet03!$M$2:$M$1191&amp;sheet03!$AF$2:$AF$1191&amp;sheet03!$O$2:$O$1191,0),31)</f>
        <v>0</v>
      </c>
      <c r="J90" s="58">
        <f ca="1">IF(H90="","",INDIRECT("sheet03!af"&amp;SMALL(sheet03!CJ:CJ,ROW(V9))))</f>
        <v>9</v>
      </c>
      <c r="K90" s="59" t="str">
        <f t="array" aca="1" ref="K90" ca="1">INDEX(sheet03!$A$2:$BB$1191,MATCH(I$76&amp;J90&amp;$F$1,sheet03!$M$2:$M$1191&amp;sheet03!$AF$2:$AF$1191&amp;sheet03!$O$2:$O$1191,0),28)</f>
        <v>静間</v>
      </c>
      <c r="L90" s="60">
        <f t="array" aca="1" ref="L90" ca="1">INDEX(sheet03!$A$2:$BC$1191,MATCH(I$76&amp;J90&amp;$F$1,sheet03!$M$2:$M$1191&amp;sheet03!$AF$2:$AF$1191&amp;sheet03!$O$2:$O$1191,0),55)</f>
        <v>1</v>
      </c>
      <c r="M90" s="60">
        <f t="array" aca="1" ref="M90" ca="1">INDEX(sheet03!$A$2:$BB$1191,MATCH(I$76&amp;J90&amp;$F$1,sheet03!$M$2:$M$1191&amp;sheet03!$AF$2:$AF$1191&amp;sheet03!$O$2:$O$1191,0),40)</f>
        <v>153</v>
      </c>
      <c r="N90" s="60" t="str">
        <f t="array" aca="1" ref="N90" ca="1">INDEX(sheet03!$A$2:$BD$1191,MATCH(I$76&amp;J90&amp;$F$1,sheet03!$M$2:$M$1191&amp;sheet03!$AF$2:$AF$1191&amp;sheet03!$O$2:$O$1191,0),56)</f>
        <v>右</v>
      </c>
      <c r="O90" s="104"/>
      <c r="P90" s="146">
        <v>9</v>
      </c>
      <c r="Q90" s="142" t="str">
        <f t="array" ref="Q90">INDEX(sheet01!$K$2:$Z$61,MATCH($R91&amp;Q91&amp;$F$1,sheet01!$Q$2:$Q$61&amp;sheet01!$P$2:$P$61&amp;sheet01!$O$2:$O$61,0),4)</f>
        <v>岩国徳山</v>
      </c>
      <c r="R90" s="113"/>
      <c r="S90" s="75" t="s">
        <v>20</v>
      </c>
      <c r="T90" s="137" t="str">
        <f t="array" ref="T90">INDEX(sheet01!$A$2:$Z$61,MATCH(Q90&amp;$F$1,sheet01!$N$2:$N$61&amp;sheet01!$O$2:$O$61,0),22)</f>
        <v>紫/黒</v>
      </c>
      <c r="U90" s="114"/>
    </row>
    <row r="91" spans="1:21" ht="16.5" customHeight="1" x14ac:dyDescent="0.15">
      <c r="A91" s="102">
        <f ca="1">IF(ISERROR(SMALL(sheet03!CI:CI,ROW(V10))),"",INDIRECT("sheet03!ci"&amp;SMALL(sheet03!CI:CI,ROW(V10))))</f>
        <v>51</v>
      </c>
      <c r="B91" s="57">
        <f t="array" aca="1" ref="B91" ca="1">INDEX(sheet03!$A$2:$BB$1191,MATCH(B$76&amp;C91&amp;$F$1,sheet03!$M$2:$M$1191&amp;sheet03!$AF$2:$AF$1191&amp;sheet03!$O$2:$O$1191,0),31)</f>
        <v>0</v>
      </c>
      <c r="C91" s="58">
        <f ca="1">IF(A91="","",INDIRECT("sheet03!af"&amp;SMALL(sheet03!CI:CI,ROW(V10))))</f>
        <v>10</v>
      </c>
      <c r="D91" s="59" t="str">
        <f t="array" aca="1" ref="D91" ca="1">INDEX(sheet03!$A$2:$BB$1191,MATCH(B$76&amp;C91&amp;$F$1,sheet03!$M$2:$M$1191&amp;sheet03!$AF$2:$AF$1191&amp;sheet03!$O$2:$O$1191,0),28)</f>
        <v>草江</v>
      </c>
      <c r="E91" s="60">
        <f t="array" aca="1" ref="E91" ca="1">INDEX(sheet03!$A$2:$BC$1191,MATCH(B$76&amp;C91&amp;$F$1,sheet03!$M$2:$M$1191&amp;sheet03!$AF$2:$AF$1191&amp;sheet03!$O$2:$O$1191,0),55)</f>
        <v>2</v>
      </c>
      <c r="F91" s="60">
        <f t="array" aca="1" ref="F91" ca="1">INDEX(sheet03!$A$2:$BB$1191,MATCH(B$76&amp;C91&amp;$F$1,sheet03!$M$2:$M$1191&amp;sheet03!$AF$2:$AF$1191&amp;sheet03!$O$2:$O$1191,0),40)</f>
        <v>175</v>
      </c>
      <c r="G91" s="60" t="str">
        <f t="array" aca="1" ref="G91" ca="1">INDEX(sheet03!$A$2:$BD$1191,MATCH(B$76&amp;C91&amp;$F$1,sheet03!$M$2:$M$1191&amp;sheet03!$AF$2:$AF$1191&amp;sheet03!$O$2:$O$1191,0),56)</f>
        <v>右</v>
      </c>
      <c r="H91" s="102">
        <f ca="1">IF(ISERROR(SMALL(sheet03!CJ:CJ,ROW(V10))),"",INDIRECT("sheet03!cj"&amp;SMALL(sheet03!CJ:CJ,ROW(V10))))</f>
        <v>494</v>
      </c>
      <c r="I91" s="57">
        <f t="array" aca="1" ref="I91" ca="1">INDEX(sheet03!$A$2:$BB$1191,MATCH(I$76&amp;J91&amp;$F$1,sheet03!$M$2:$M$1191&amp;sheet03!$AF$2:$AF$1191&amp;sheet03!$O$2:$O$1191,0),31)</f>
        <v>0</v>
      </c>
      <c r="J91" s="58">
        <f ca="1">IF(H91="","",INDIRECT("sheet03!af"&amp;SMALL(sheet03!CJ:CJ,ROW(V10))))</f>
        <v>10</v>
      </c>
      <c r="K91" s="59" t="str">
        <f t="array" aca="1" ref="K91" ca="1">INDEX(sheet03!$A$2:$BB$1191,MATCH(I$76&amp;J91&amp;$F$1,sheet03!$M$2:$M$1191&amp;sheet03!$AF$2:$AF$1191&amp;sheet03!$O$2:$O$1191,0),28)</f>
        <v>五十猛</v>
      </c>
      <c r="L91" s="60">
        <f t="array" aca="1" ref="L91" ca="1">INDEX(sheet03!$A$2:$BC$1191,MATCH(I$76&amp;J91&amp;$F$1,sheet03!$M$2:$M$1191&amp;sheet03!$AF$2:$AF$1191&amp;sheet03!$O$2:$O$1191,0),55)</f>
        <v>1</v>
      </c>
      <c r="M91" s="60">
        <f t="array" aca="1" ref="M91" ca="1">INDEX(sheet03!$A$2:$BB$1191,MATCH(I$76&amp;J91&amp;$F$1,sheet03!$M$2:$M$1191&amp;sheet03!$AF$2:$AF$1191&amp;sheet03!$O$2:$O$1191,0),40)</f>
        <v>160</v>
      </c>
      <c r="N91" s="60" t="str">
        <f t="array" aca="1" ref="N91" ca="1">INDEX(sheet03!$A$2:$BD$1191,MATCH(I$76&amp;J91&amp;$F$1,sheet03!$M$2:$M$1191&amp;sheet03!$AF$2:$AF$1191&amp;sheet03!$O$2:$O$1191,0),56)</f>
        <v>右</v>
      </c>
      <c r="O91" s="104"/>
      <c r="P91" s="147"/>
      <c r="Q91" s="145" t="s">
        <v>4183</v>
      </c>
      <c r="R91" s="127">
        <v>5</v>
      </c>
      <c r="S91" s="86" t="s">
        <v>51</v>
      </c>
      <c r="T91" s="139" t="str">
        <f t="array" ref="T91">INDEX(sheet01!$A$2:$Z$61,MATCH(Q90&amp;$F$1,sheet01!$N$2:$N$61&amp;sheet01!$O$2:$O$61,0),23)</f>
        <v>水/紺</v>
      </c>
      <c r="U91" s="116"/>
    </row>
    <row r="92" spans="1:21" ht="16.5" customHeight="1" x14ac:dyDescent="0.15">
      <c r="A92" s="102">
        <f ca="1">IF(ISERROR(SMALL(sheet03!CI:CI,ROW(V11))),"",INDIRECT("sheet03!ci"&amp;SMALL(sheet03!CI:CI,ROW(V11))))</f>
        <v>52</v>
      </c>
      <c r="B92" s="57">
        <f t="array" aca="1" ref="B92" ca="1">INDEX(sheet03!$A$2:$BB$1191,MATCH(B$76&amp;C92&amp;$F$1,sheet03!$M$2:$M$1191&amp;sheet03!$AF$2:$AF$1191&amp;sheet03!$O$2:$O$1191,0),31)</f>
        <v>0</v>
      </c>
      <c r="C92" s="58">
        <f ca="1">IF(A92="","",INDIRECT("sheet03!af"&amp;SMALL(sheet03!CI:CI,ROW(V11))))</f>
        <v>11</v>
      </c>
      <c r="D92" s="59" t="str">
        <f t="array" aca="1" ref="D92" ca="1">INDEX(sheet03!$A$2:$BB$1191,MATCH(B$76&amp;C92&amp;$F$1,sheet03!$M$2:$M$1191&amp;sheet03!$AF$2:$AF$1191&amp;sheet03!$O$2:$O$1191,0),28)</f>
        <v>宇部岬</v>
      </c>
      <c r="E92" s="60">
        <f t="array" aca="1" ref="E92" ca="1">INDEX(sheet03!$A$2:$BC$1191,MATCH(B$76&amp;C92&amp;$F$1,sheet03!$M$2:$M$1191&amp;sheet03!$AF$2:$AF$1191&amp;sheet03!$O$2:$O$1191,0),55)</f>
        <v>2</v>
      </c>
      <c r="F92" s="60">
        <f t="array" aca="1" ref="F92" ca="1">INDEX(sheet03!$A$2:$BB$1191,MATCH(B$76&amp;C92&amp;$F$1,sheet03!$M$2:$M$1191&amp;sheet03!$AF$2:$AF$1191&amp;sheet03!$O$2:$O$1191,0),40)</f>
        <v>157</v>
      </c>
      <c r="G92" s="60" t="str">
        <f t="array" aca="1" ref="G92" ca="1">INDEX(sheet03!$A$2:$BD$1191,MATCH(B$76&amp;C92&amp;$F$1,sheet03!$M$2:$M$1191&amp;sheet03!$AF$2:$AF$1191&amp;sheet03!$O$2:$O$1191,0),56)</f>
        <v>右</v>
      </c>
      <c r="H92" s="102">
        <f ca="1">IF(ISERROR(SMALL(sheet03!CJ:CJ,ROW(V11))),"",INDIRECT("sheet03!cj"&amp;SMALL(sheet03!CJ:CJ,ROW(V11))))</f>
        <v>495</v>
      </c>
      <c r="I92" s="57">
        <f t="array" aca="1" ref="I92" ca="1">INDEX(sheet03!$A$2:$BB$1191,MATCH(I$76&amp;J92&amp;$F$1,sheet03!$M$2:$M$1191&amp;sheet03!$AF$2:$AF$1191&amp;sheet03!$O$2:$O$1191,0),31)</f>
        <v>0</v>
      </c>
      <c r="J92" s="58">
        <f ca="1">IF(H92="","",INDIRECT("sheet03!af"&amp;SMALL(sheet03!CJ:CJ,ROW(V11))))</f>
        <v>11</v>
      </c>
      <c r="K92" s="59" t="str">
        <f t="array" aca="1" ref="K92" ca="1">INDEX(sheet03!$A$2:$BB$1191,MATCH(I$76&amp;J92&amp;$F$1,sheet03!$M$2:$M$1191&amp;sheet03!$AF$2:$AF$1191&amp;sheet03!$O$2:$O$1191,0),28)</f>
        <v>仁万</v>
      </c>
      <c r="L92" s="60">
        <f t="array" aca="1" ref="L92" ca="1">INDEX(sheet03!$A$2:$BC$1191,MATCH(I$76&amp;J92&amp;$F$1,sheet03!$M$2:$M$1191&amp;sheet03!$AF$2:$AF$1191&amp;sheet03!$O$2:$O$1191,0),55)</f>
        <v>1</v>
      </c>
      <c r="M92" s="60">
        <f t="array" aca="1" ref="M92" ca="1">INDEX(sheet03!$A$2:$BB$1191,MATCH(I$76&amp;J92&amp;$F$1,sheet03!$M$2:$M$1191&amp;sheet03!$AF$2:$AF$1191&amp;sheet03!$O$2:$O$1191,0),40)</f>
        <v>162</v>
      </c>
      <c r="N92" s="60" t="str">
        <f t="array" aca="1" ref="N92" ca="1">INDEX(sheet03!$A$2:$BD$1191,MATCH(I$76&amp;J92&amp;$F$1,sheet03!$M$2:$M$1191&amp;sheet03!$AF$2:$AF$1191&amp;sheet03!$O$2:$O$1191,0),56)</f>
        <v>右</v>
      </c>
      <c r="O92" s="104"/>
      <c r="P92" s="146">
        <v>10</v>
      </c>
      <c r="Q92" s="142" t="str">
        <f t="array" ref="Q92">INDEX(sheet01!$K$2:$Z$61,MATCH($R93&amp;Q93&amp;$F$1,sheet01!$Q$2:$Q$61&amp;sheet01!$P$2:$P$61&amp;sheet01!$O$2:$O$61,0),4)</f>
        <v>江津益田</v>
      </c>
      <c r="R92" s="113"/>
      <c r="S92" s="75" t="s">
        <v>20</v>
      </c>
      <c r="T92" s="137" t="str">
        <f t="array" ref="T92">INDEX(sheet01!$A$2:$Z$61,MATCH(Q92&amp;$F$1,sheet01!$N$2:$N$61&amp;sheet01!$O$2:$O$61,0),22)</f>
        <v>紫/黒</v>
      </c>
      <c r="U92" s="114"/>
    </row>
    <row r="93" spans="1:21" ht="16.5" customHeight="1" x14ac:dyDescent="0.15">
      <c r="A93" s="102">
        <f ca="1">IF(ISERROR(SMALL(sheet03!CI:CI,ROW(V12))),"",INDIRECT("sheet03!ci"&amp;SMALL(sheet03!CI:CI,ROW(V12))))</f>
        <v>53</v>
      </c>
      <c r="B93" s="57">
        <f t="array" aca="1" ref="B93" ca="1">INDEX(sheet03!$A$2:$BB$1191,MATCH(B$76&amp;C93&amp;$F$1,sheet03!$M$2:$M$1191&amp;sheet03!$AF$2:$AF$1191&amp;sheet03!$O$2:$O$1191,0),31)</f>
        <v>0</v>
      </c>
      <c r="C93" s="58">
        <f ca="1">IF(A93="","",INDIRECT("sheet03!af"&amp;SMALL(sheet03!CI:CI,ROW(V12))))</f>
        <v>12</v>
      </c>
      <c r="D93" s="59" t="str">
        <f t="array" aca="1" ref="D93" ca="1">INDEX(sheet03!$A$2:$BB$1191,MATCH(B$76&amp;C93&amp;$F$1,sheet03!$M$2:$M$1191&amp;sheet03!$AF$2:$AF$1191&amp;sheet03!$O$2:$O$1191,0),28)</f>
        <v>東新川</v>
      </c>
      <c r="E93" s="60">
        <f t="array" aca="1" ref="E93" ca="1">INDEX(sheet03!$A$2:$BC$1191,MATCH(B$76&amp;C93&amp;$F$1,sheet03!$M$2:$M$1191&amp;sheet03!$AF$2:$AF$1191&amp;sheet03!$O$2:$O$1191,0),55)</f>
        <v>2</v>
      </c>
      <c r="F93" s="60">
        <f t="array" aca="1" ref="F93" ca="1">INDEX(sheet03!$A$2:$BB$1191,MATCH(B$76&amp;C93&amp;$F$1,sheet03!$M$2:$M$1191&amp;sheet03!$AF$2:$AF$1191&amp;sheet03!$O$2:$O$1191,0),40)</f>
        <v>167</v>
      </c>
      <c r="G93" s="60" t="str">
        <f t="array" aca="1" ref="G93" ca="1">INDEX(sheet03!$A$2:$BD$1191,MATCH(B$76&amp;C93&amp;$F$1,sheet03!$M$2:$M$1191&amp;sheet03!$AF$2:$AF$1191&amp;sheet03!$O$2:$O$1191,0),56)</f>
        <v>右</v>
      </c>
      <c r="H93" s="102">
        <f ca="1">IF(ISERROR(SMALL(sheet03!CJ:CJ,ROW(V12))),"",INDIRECT("sheet03!cj"&amp;SMALL(sheet03!CJ:CJ,ROW(V12))))</f>
        <v>496</v>
      </c>
      <c r="I93" s="57">
        <f t="array" aca="1" ref="I93" ca="1">INDEX(sheet03!$A$2:$BB$1191,MATCH(I$76&amp;J93&amp;$F$1,sheet03!$M$2:$M$1191&amp;sheet03!$AF$2:$AF$1191&amp;sheet03!$O$2:$O$1191,0),31)</f>
        <v>0</v>
      </c>
      <c r="J93" s="58">
        <f ca="1">IF(H93="","",INDIRECT("sheet03!af"&amp;SMALL(sheet03!CJ:CJ,ROW(V12))))</f>
        <v>12</v>
      </c>
      <c r="K93" s="59" t="str">
        <f t="array" aca="1" ref="K93" ca="1">INDEX(sheet03!$A$2:$BB$1191,MATCH(I$76&amp;J93&amp;$F$1,sheet03!$M$2:$M$1191&amp;sheet03!$AF$2:$AF$1191&amp;sheet03!$O$2:$O$1191,0),28)</f>
        <v>馬路</v>
      </c>
      <c r="L93" s="60">
        <f t="array" aca="1" ref="L93" ca="1">INDEX(sheet03!$A$2:$BC$1191,MATCH(I$76&amp;J93&amp;$F$1,sheet03!$M$2:$M$1191&amp;sheet03!$AF$2:$AF$1191&amp;sheet03!$O$2:$O$1191,0),55)</f>
        <v>1</v>
      </c>
      <c r="M93" s="60">
        <f t="array" aca="1" ref="M93" ca="1">INDEX(sheet03!$A$2:$BB$1191,MATCH(I$76&amp;J93&amp;$F$1,sheet03!$M$2:$M$1191&amp;sheet03!$AF$2:$AF$1191&amp;sheet03!$O$2:$O$1191,0),40)</f>
        <v>153</v>
      </c>
      <c r="N93" s="60" t="str">
        <f t="array" aca="1" ref="N93" ca="1">INDEX(sheet03!$A$2:$BD$1191,MATCH(I$76&amp;J93&amp;$F$1,sheet03!$M$2:$M$1191&amp;sheet03!$AF$2:$AF$1191&amp;sheet03!$O$2:$O$1191,0),56)</f>
        <v>右</v>
      </c>
      <c r="O93" s="104"/>
      <c r="P93" s="147"/>
      <c r="Q93" s="145" t="s">
        <v>4184</v>
      </c>
      <c r="R93" s="127">
        <v>3</v>
      </c>
      <c r="S93" s="86" t="s">
        <v>51</v>
      </c>
      <c r="T93" s="139" t="str">
        <f t="array" ref="T93">INDEX(sheet01!$A$2:$Z$61,MATCH(Q92&amp;$F$1,sheet01!$N$2:$N$61&amp;sheet01!$O$2:$O$61,0),23)</f>
        <v>灰/黒</v>
      </c>
      <c r="U93" s="116"/>
    </row>
    <row r="94" spans="1:21" ht="16.5" customHeight="1" x14ac:dyDescent="0.15">
      <c r="A94" s="102">
        <f ca="1">IF(ISERROR(SMALL(sheet03!CI:CI,ROW(V13))),"",INDIRECT("sheet03!ci"&amp;SMALL(sheet03!CI:CI,ROW(V13))))</f>
        <v>54</v>
      </c>
      <c r="B94" s="57" t="str">
        <f t="array" aca="1" ref="B94" ca="1">INDEX(sheet03!$A$2:$BB$1191,MATCH(B$76&amp;C94&amp;$F$1,sheet03!$M$2:$M$1191&amp;sheet03!$AF$2:$AF$1191&amp;sheet03!$O$2:$O$1191,0),31)</f>
        <v>c</v>
      </c>
      <c r="C94" s="58">
        <f ca="1">IF(A94="","",INDIRECT("sheet03!af"&amp;SMALL(sheet03!CI:CI,ROW(V13))))</f>
        <v>13</v>
      </c>
      <c r="D94" s="59" t="str">
        <f t="array" aca="1" ref="D94" ca="1">INDEX(sheet03!$A$2:$BB$1191,MATCH(B$76&amp;C94&amp;$F$1,sheet03!$M$2:$M$1191&amp;sheet03!$AF$2:$AF$1191&amp;sheet03!$O$2:$O$1191,0),28)</f>
        <v>宇部新川</v>
      </c>
      <c r="E94" s="60">
        <f t="array" aca="1" ref="E94" ca="1">INDEX(sheet03!$A$2:$BC$1191,MATCH(B$76&amp;C94&amp;$F$1,sheet03!$M$2:$M$1191&amp;sheet03!$AF$2:$AF$1191&amp;sheet03!$O$2:$O$1191,0),55)</f>
        <v>2</v>
      </c>
      <c r="F94" s="60">
        <f t="array" aca="1" ref="F94" ca="1">INDEX(sheet03!$A$2:$BB$1191,MATCH(B$76&amp;C94&amp;$F$1,sheet03!$M$2:$M$1191&amp;sheet03!$AF$2:$AF$1191&amp;sheet03!$O$2:$O$1191,0),40)</f>
        <v>162</v>
      </c>
      <c r="G94" s="60" t="str">
        <f t="array" aca="1" ref="G94" ca="1">INDEX(sheet03!$A$2:$BD$1191,MATCH(B$76&amp;C94&amp;$F$1,sheet03!$M$2:$M$1191&amp;sheet03!$AF$2:$AF$1191&amp;sheet03!$O$2:$O$1191,0),56)</f>
        <v>右</v>
      </c>
      <c r="H94" s="102">
        <f ca="1">IF(ISERROR(SMALL(sheet03!CJ:CJ,ROW(V13))),"",INDIRECT("sheet03!cj"&amp;SMALL(sheet03!CJ:CJ,ROW(V13))))</f>
        <v>497</v>
      </c>
      <c r="I94" s="57">
        <f t="array" aca="1" ref="I94" ca="1">INDEX(sheet03!$A$2:$BB$1191,MATCH(I$76&amp;J94&amp;$F$1,sheet03!$M$2:$M$1191&amp;sheet03!$AF$2:$AF$1191&amp;sheet03!$O$2:$O$1191,0),31)</f>
        <v>0</v>
      </c>
      <c r="J94" s="58">
        <f ca="1">IF(H94="","",INDIRECT("sheet03!af"&amp;SMALL(sheet03!CJ:CJ,ROW(V13))))</f>
        <v>13</v>
      </c>
      <c r="K94" s="59" t="str">
        <f t="array" aca="1" ref="K94" ca="1">INDEX(sheet03!$A$2:$BB$1191,MATCH(I$76&amp;J94&amp;$F$1,sheet03!$M$2:$M$1191&amp;sheet03!$AF$2:$AF$1191&amp;sheet03!$O$2:$O$1191,0),28)</f>
        <v>湯里</v>
      </c>
      <c r="L94" s="60">
        <f t="array" aca="1" ref="L94" ca="1">INDEX(sheet03!$A$2:$BC$1191,MATCH(I$76&amp;J94&amp;$F$1,sheet03!$M$2:$M$1191&amp;sheet03!$AF$2:$AF$1191&amp;sheet03!$O$2:$O$1191,0),55)</f>
        <v>1</v>
      </c>
      <c r="M94" s="60">
        <f t="array" aca="1" ref="M94" ca="1">INDEX(sheet03!$A$2:$BB$1191,MATCH(I$76&amp;J94&amp;$F$1,sheet03!$M$2:$M$1191&amp;sheet03!$AF$2:$AF$1191&amp;sheet03!$O$2:$O$1191,0),40)</f>
        <v>156.69999999999999</v>
      </c>
      <c r="N94" s="60" t="str">
        <f t="array" aca="1" ref="N94" ca="1">INDEX(sheet03!$A$2:$BD$1191,MATCH(I$76&amp;J94&amp;$F$1,sheet03!$M$2:$M$1191&amp;sheet03!$AF$2:$AF$1191&amp;sheet03!$O$2:$O$1191,0),56)</f>
        <v>右</v>
      </c>
      <c r="O94" s="104"/>
      <c r="P94" s="146">
        <v>11</v>
      </c>
      <c r="Q94" s="142" t="str">
        <f t="array" ref="Q94">INDEX(sheet01!$K$2:$Z$61,MATCH($R95&amp;Q95&amp;$F$1,sheet01!$Q$2:$Q$61&amp;sheet01!$P$2:$P$61&amp;sheet01!$O$2:$O$61,0),4)</f>
        <v>益田長門市</v>
      </c>
      <c r="R94" s="113"/>
      <c r="S94" s="75" t="s">
        <v>20</v>
      </c>
      <c r="T94" s="137" t="str">
        <f t="array" ref="T94">INDEX(sheet01!$A$2:$Z$61,MATCH(Q94&amp;$F$1,sheet01!$N$2:$N$61&amp;sheet01!$O$2:$O$61,0),22)</f>
        <v>紫/黒</v>
      </c>
      <c r="U94" s="114"/>
    </row>
    <row r="95" spans="1:21" ht="16.5" customHeight="1" x14ac:dyDescent="0.15">
      <c r="A95" s="102">
        <f ca="1">IF(ISERROR(SMALL(sheet03!CI:CI,ROW(V14))),"",INDIRECT("sheet03!ci"&amp;SMALL(sheet03!CI:CI,ROW(V14))))</f>
        <v>0</v>
      </c>
      <c r="B95" s="57" t="e">
        <f t="array" aca="1" ref="B95" ca="1">INDEX(sheet03!$A$2:$BB$1191,MATCH(B$76&amp;C95&amp;$F$1,sheet03!$M$2:$M$1191&amp;sheet03!$AF$2:$AF$1191&amp;sheet03!$O$2:$O$1191,0),31)</f>
        <v>#N/A</v>
      </c>
      <c r="C95" s="58">
        <f ca="1">IF(A95="","",INDIRECT("sheet03!af"&amp;SMALL(sheet03!CI:CI,ROW(V14))))</f>
        <v>0</v>
      </c>
      <c r="D95" s="59" t="e">
        <f t="array" aca="1" ref="D95" ca="1">INDEX(sheet03!$A$2:$BB$1191,MATCH(B$76&amp;C95&amp;$F$1,sheet03!$M$2:$M$1191&amp;sheet03!$AF$2:$AF$1191&amp;sheet03!$O$2:$O$1191,0),28)</f>
        <v>#N/A</v>
      </c>
      <c r="E95" s="60" t="e">
        <f t="array" aca="1" ref="E95" ca="1">INDEX(sheet03!$A$2:$BC$1191,MATCH(B$76&amp;C95&amp;$F$1,sheet03!$M$2:$M$1191&amp;sheet03!$AF$2:$AF$1191&amp;sheet03!$O$2:$O$1191,0),55)</f>
        <v>#N/A</v>
      </c>
      <c r="F95" s="60" t="e">
        <f t="array" aca="1" ref="F95" ca="1">INDEX(sheet03!$A$2:$BB$1191,MATCH(B$76&amp;C95&amp;$F$1,sheet03!$M$2:$M$1191&amp;sheet03!$AF$2:$AF$1191&amp;sheet03!$O$2:$O$1191,0),40)</f>
        <v>#N/A</v>
      </c>
      <c r="G95" s="60" t="e">
        <f t="array" aca="1" ref="G95" ca="1">INDEX(sheet03!$A$2:$BD$1191,MATCH(B$76&amp;C95&amp;$F$1,sheet03!$M$2:$M$1191&amp;sheet03!$AF$2:$AF$1191&amp;sheet03!$O$2:$O$1191,0),56)</f>
        <v>#N/A</v>
      </c>
      <c r="H95" s="102">
        <f ca="1">IF(ISERROR(SMALL(sheet03!CJ:CJ,ROW(V14))),"",INDIRECT("sheet03!cj"&amp;SMALL(sheet03!CJ:CJ,ROW(V14))))</f>
        <v>498</v>
      </c>
      <c r="I95" s="57">
        <f t="array" aca="1" ref="I95" ca="1">INDEX(sheet03!$A$2:$BB$1191,MATCH(I$76&amp;J95&amp;$F$1,sheet03!$M$2:$M$1191&amp;sheet03!$AF$2:$AF$1191&amp;sheet03!$O$2:$O$1191,0),31)</f>
        <v>0</v>
      </c>
      <c r="J95" s="58">
        <f ca="1">IF(H95="","",INDIRECT("sheet03!af"&amp;SMALL(sheet03!CJ:CJ,ROW(V14))))</f>
        <v>15</v>
      </c>
      <c r="K95" s="59" t="str">
        <f t="array" aca="1" ref="K95" ca="1">INDEX(sheet03!$A$2:$BB$1191,MATCH(I$76&amp;J95&amp;$F$1,sheet03!$M$2:$M$1191&amp;sheet03!$AF$2:$AF$1191&amp;sheet03!$O$2:$O$1191,0),28)</f>
        <v>湯野津</v>
      </c>
      <c r="L95" s="60">
        <f t="array" aca="1" ref="L95" ca="1">INDEX(sheet03!$A$2:$BC$1191,MATCH(I$76&amp;J95&amp;$F$1,sheet03!$M$2:$M$1191&amp;sheet03!$AF$2:$AF$1191&amp;sheet03!$O$2:$O$1191,0),55)</f>
        <v>1</v>
      </c>
      <c r="M95" s="60">
        <f t="array" aca="1" ref="M95" ca="1">INDEX(sheet03!$A$2:$BB$1191,MATCH(I$76&amp;J95&amp;$F$1,sheet03!$M$2:$M$1191&amp;sheet03!$AF$2:$AF$1191&amp;sheet03!$O$2:$O$1191,0),40)</f>
        <v>162</v>
      </c>
      <c r="N95" s="60" t="str">
        <f t="array" aca="1" ref="N95" ca="1">INDEX(sheet03!$A$2:$BD$1191,MATCH(I$76&amp;J95&amp;$F$1,sheet03!$M$2:$M$1191&amp;sheet03!$AF$2:$AF$1191&amp;sheet03!$O$2:$O$1191,0),56)</f>
        <v>右</v>
      </c>
      <c r="O95" s="104"/>
      <c r="P95" s="147"/>
      <c r="Q95" s="145" t="s">
        <v>4184</v>
      </c>
      <c r="R95" s="127">
        <v>4</v>
      </c>
      <c r="S95" s="86" t="s">
        <v>51</v>
      </c>
      <c r="T95" s="139" t="str">
        <f t="array" ref="T95">INDEX(sheet01!$A$2:$Z$61,MATCH(Q94&amp;$F$1,sheet01!$N$2:$N$61&amp;sheet01!$O$2:$O$61,0),23)</f>
        <v>灰/黒</v>
      </c>
      <c r="U95" s="116"/>
    </row>
    <row r="96" spans="1:21" ht="16.5" customHeight="1" x14ac:dyDescent="0.15">
      <c r="A96" s="102" t="str">
        <f ca="1">IF(ISERROR(SMALL(sheet03!CI:CI,ROW(V15))),"",INDIRECT("sheet03!ci"&amp;SMALL(sheet03!CI:CI,ROW(V15))))</f>
        <v/>
      </c>
      <c r="B96" s="57" t="e">
        <f t="array" aca="1" ref="B96" ca="1">INDEX(sheet03!$A$2:$BB$1191,MATCH(B$76&amp;C96&amp;$F$1,sheet03!$M$2:$M$1191&amp;sheet03!$AF$2:$AF$1191&amp;sheet03!$O$2:$O$1191,0),31)</f>
        <v>#N/A</v>
      </c>
      <c r="C96" s="58" t="str">
        <f ca="1">IF(A96="","",INDIRECT("sheet03!af"&amp;SMALL(sheet03!CI:CI,ROW(V15))))</f>
        <v/>
      </c>
      <c r="D96" s="59" t="e">
        <f t="array" aca="1" ref="D96" ca="1">INDEX(sheet03!$A$2:$BB$1191,MATCH(B$76&amp;C96&amp;$F$1,sheet03!$M$2:$M$1191&amp;sheet03!$AF$2:$AF$1191&amp;sheet03!$O$2:$O$1191,0),28)</f>
        <v>#N/A</v>
      </c>
      <c r="E96" s="60" t="e">
        <f t="array" aca="1" ref="E96" ca="1">INDEX(sheet03!$A$2:$BC$1191,MATCH(B$76&amp;C96&amp;$F$1,sheet03!$M$2:$M$1191&amp;sheet03!$AF$2:$AF$1191&amp;sheet03!$O$2:$O$1191,0),55)</f>
        <v>#N/A</v>
      </c>
      <c r="F96" s="60" t="e">
        <f t="array" aca="1" ref="F96" ca="1">INDEX(sheet03!$A$2:$BB$1191,MATCH(B$76&amp;C96&amp;$F$1,sheet03!$M$2:$M$1191&amp;sheet03!$AF$2:$AF$1191&amp;sheet03!$O$2:$O$1191,0),40)</f>
        <v>#N/A</v>
      </c>
      <c r="G96" s="60" t="e">
        <f t="array" aca="1" ref="G96" ca="1">INDEX(sheet03!$A$2:$BD$1191,MATCH(B$76&amp;C96&amp;$F$1,sheet03!$M$2:$M$1191&amp;sheet03!$AF$2:$AF$1191&amp;sheet03!$O$2:$O$1191,0),56)</f>
        <v>#N/A</v>
      </c>
      <c r="H96" s="102">
        <f ca="1">IF(ISERROR(SMALL(sheet03!CJ:CJ,ROW(V15))),"",INDIRECT("sheet03!cj"&amp;SMALL(sheet03!CJ:CJ,ROW(V15))))</f>
        <v>499</v>
      </c>
      <c r="I96" s="57">
        <f t="array" aca="1" ref="I96" ca="1">INDEX(sheet03!$A$2:$BB$1191,MATCH(I$76&amp;J96&amp;$F$1,sheet03!$M$2:$M$1191&amp;sheet03!$AF$2:$AF$1191&amp;sheet03!$O$2:$O$1191,0),31)</f>
        <v>0</v>
      </c>
      <c r="J96" s="58">
        <f ca="1">IF(H96="","",INDIRECT("sheet03!af"&amp;SMALL(sheet03!CJ:CJ,ROW(V15))))</f>
        <v>16</v>
      </c>
      <c r="K96" s="59" t="str">
        <f t="array" aca="1" ref="K96" ca="1">INDEX(sheet03!$A$2:$BB$1191,MATCH(I$76&amp;J96&amp;$F$1,sheet03!$M$2:$M$1191&amp;sheet03!$AF$2:$AF$1191&amp;sheet03!$O$2:$O$1191,0),28)</f>
        <v>石見福光</v>
      </c>
      <c r="L96" s="60">
        <f t="array" aca="1" ref="L96" ca="1">INDEX(sheet03!$A$2:$BC$1191,MATCH(I$76&amp;J96&amp;$F$1,sheet03!$M$2:$M$1191&amp;sheet03!$AF$2:$AF$1191&amp;sheet03!$O$2:$O$1191,0),55)</f>
        <v>1</v>
      </c>
      <c r="M96" s="60">
        <f t="array" aca="1" ref="M96" ca="1">INDEX(sheet03!$A$2:$BB$1191,MATCH(I$76&amp;J96&amp;$F$1,sheet03!$M$2:$M$1191&amp;sheet03!$AF$2:$AF$1191&amp;sheet03!$O$2:$O$1191,0),40)</f>
        <v>153</v>
      </c>
      <c r="N96" s="60" t="str">
        <f t="array" aca="1" ref="N96" ca="1">INDEX(sheet03!$A$2:$BD$1191,MATCH(I$76&amp;J96&amp;$F$1,sheet03!$M$2:$M$1191&amp;sheet03!$AF$2:$AF$1191&amp;sheet03!$O$2:$O$1191,0),56)</f>
        <v>右</v>
      </c>
      <c r="O96" s="104"/>
      <c r="P96" s="146">
        <v>12</v>
      </c>
      <c r="Q96" s="142" t="str">
        <f t="array" ref="Q96">INDEX(sheet01!$K$2:$Z$61,MATCH($R97&amp;Q97&amp;$F$1,sheet01!$Q$2:$Q$61&amp;sheet01!$P$2:$P$61&amp;sheet01!$O$2:$O$61,0),4)</f>
        <v>長門市幡生</v>
      </c>
      <c r="R96" s="113"/>
      <c r="S96" s="75" t="s">
        <v>20</v>
      </c>
      <c r="T96" s="137" t="str">
        <f t="array" ref="T96">INDEX(sheet01!$A$2:$Z$61,MATCH(Q96&amp;$F$1,sheet01!$N$2:$N$61&amp;sheet01!$O$2:$O$61,0),22)</f>
        <v>紫/黒</v>
      </c>
      <c r="U96" s="114"/>
    </row>
    <row r="97" spans="1:21" ht="16.5" customHeight="1" x14ac:dyDescent="0.15">
      <c r="A97" s="102" t="str">
        <f ca="1">IF(ISERROR(SMALL(sheet03!CI:CI,ROW(V16))),"",INDIRECT("sheet03!ci"&amp;SMALL(sheet03!CI:CI,ROW(V16))))</f>
        <v/>
      </c>
      <c r="B97" s="66" t="e">
        <f t="array" aca="1" ref="B97" ca="1">INDEX(sheet03!$A$2:$BB$1191,MATCH(B$76&amp;C97&amp;$F$1,sheet03!$M$2:$M$1191&amp;sheet03!$AF$2:$AF$1191&amp;sheet03!$O$2:$O$1191,0),31)</f>
        <v>#N/A</v>
      </c>
      <c r="C97" s="63" t="str">
        <f ca="1">IF(A97="","",INDIRECT("sheet03!af"&amp;SMALL(sheet03!CI:CI,ROW(V16))))</f>
        <v/>
      </c>
      <c r="D97" s="64" t="e">
        <f t="array" aca="1" ref="D97" ca="1">INDEX(sheet03!$A$2:$BB$1191,MATCH(B$76&amp;C97&amp;$F$1,sheet03!$M$2:$M$1191&amp;sheet03!$AF$2:$AF$1191&amp;sheet03!$O$2:$O$1191,0),28)</f>
        <v>#N/A</v>
      </c>
      <c r="E97" s="65" t="e">
        <f t="array" aca="1" ref="E97" ca="1">INDEX(sheet03!$A$2:$BC$1191,MATCH(B$76&amp;C97&amp;$F$1,sheet03!$M$2:$M$1191&amp;sheet03!$AF$2:$AF$1191&amp;sheet03!$O$2:$O$1191,0),55)</f>
        <v>#N/A</v>
      </c>
      <c r="F97" s="65" t="e">
        <f t="array" aca="1" ref="F97" ca="1">INDEX(sheet03!$A$2:$BB$1191,MATCH(B$76&amp;C97&amp;$F$1,sheet03!$M$2:$M$1191&amp;sheet03!$AF$2:$AF$1191&amp;sheet03!$O$2:$O$1191,0),40)</f>
        <v>#N/A</v>
      </c>
      <c r="G97" s="65" t="e">
        <f t="array" aca="1" ref="G97" ca="1">INDEX(sheet03!$A$2:$BD$1191,MATCH(B$76&amp;C97&amp;$F$1,sheet03!$M$2:$M$1191&amp;sheet03!$AF$2:$AF$1191&amp;sheet03!$O$2:$O$1191,0),56)</f>
        <v>#N/A</v>
      </c>
      <c r="H97" s="102">
        <f ca="1">IF(ISERROR(SMALL(sheet03!CJ:CJ,ROW(V16))),"",INDIRECT("sheet03!cj"&amp;SMALL(sheet03!CJ:CJ,ROW(V16))))</f>
        <v>0</v>
      </c>
      <c r="I97" s="66" t="e">
        <f t="array" aca="1" ref="I97" ca="1">INDEX(sheet03!$A$2:$BB$1191,MATCH(I$76&amp;J97&amp;$F$1,sheet03!$M$2:$M$1191&amp;sheet03!$AF$2:$AF$1191&amp;sheet03!$O$2:$O$1191,0),31)</f>
        <v>#N/A</v>
      </c>
      <c r="J97" s="100">
        <f ca="1">IF(H97="","",INDIRECT("sheet03!af"&amp;SMALL(sheet03!CJ:CJ,ROW(V16))))</f>
        <v>0</v>
      </c>
      <c r="K97" s="64" t="e">
        <f t="array" aca="1" ref="K97" ca="1">INDEX(sheet03!$A$2:$BB$1191,MATCH(I$76&amp;J97&amp;$F$1,sheet03!$M$2:$M$1191&amp;sheet03!$AF$2:$AF$1191&amp;sheet03!$O$2:$O$1191,0),28)</f>
        <v>#N/A</v>
      </c>
      <c r="L97" s="65" t="e">
        <f t="array" aca="1" ref="L97" ca="1">INDEX(sheet03!$A$2:$BC$1191,MATCH(I$76&amp;J97&amp;$F$1,sheet03!$M$2:$M$1191&amp;sheet03!$AF$2:$AF$1191&amp;sheet03!$O$2:$O$1191,0),55)</f>
        <v>#N/A</v>
      </c>
      <c r="M97" s="65" t="e">
        <f t="array" aca="1" ref="M97" ca="1">INDEX(sheet03!$A$2:$BB$1191,MATCH(I$76&amp;J97&amp;$F$1,sheet03!$M$2:$M$1191&amp;sheet03!$AF$2:$AF$1191&amp;sheet03!$O$2:$O$1191,0),40)</f>
        <v>#N/A</v>
      </c>
      <c r="N97" s="65" t="e">
        <f t="array" aca="1" ref="N97" ca="1">INDEX(sheet03!$A$2:$BD$1191,MATCH(I$76&amp;J97&amp;$F$1,sheet03!$M$2:$M$1191&amp;sheet03!$AF$2:$AF$1191&amp;sheet03!$O$2:$O$1191,0),56)</f>
        <v>#N/A</v>
      </c>
      <c r="O97" s="104"/>
      <c r="P97" s="147"/>
      <c r="Q97" s="145" t="s">
        <v>4184</v>
      </c>
      <c r="R97" s="127">
        <v>5</v>
      </c>
      <c r="S97" s="86" t="s">
        <v>51</v>
      </c>
      <c r="T97" s="139" t="str">
        <f t="array" ref="T97">INDEX(sheet01!$A$2:$Z$61,MATCH(Q96&amp;$F$1,sheet01!$N$2:$N$61&amp;sheet01!$O$2:$O$61,0),23)</f>
        <v>灰/黒</v>
      </c>
      <c r="U97" s="116"/>
    </row>
    <row r="98" spans="1:21" ht="17.25" customHeight="1" x14ac:dyDescent="0.15">
      <c r="B98" s="96"/>
      <c r="C98" s="125"/>
      <c r="D98" s="70">
        <f t="array" ref="D98">INDEX(sheet01!$A$2:$Z$61,MATCH(B76&amp;$F$1,sheet01!$M$2:$M$61&amp;sheet01!$O$2:$O$61,0),24)</f>
        <v>0</v>
      </c>
      <c r="E98" s="97"/>
      <c r="F98" s="97"/>
      <c r="G98" s="98"/>
      <c r="H98" s="104"/>
      <c r="I98" s="96"/>
      <c r="J98" s="125"/>
      <c r="K98" s="70" t="str">
        <f t="array" ref="K98">INDEX(sheet01!$A$2:$Z$61,MATCH(I76&amp;$F$1,sheet01!$M$2:$M$61&amp;sheet01!$O$2:$O$61,0),24)</f>
        <v>信木</v>
      </c>
      <c r="L98" s="97"/>
      <c r="M98" s="97"/>
      <c r="N98" s="98"/>
      <c r="P98" s="14"/>
      <c r="Q98" s="14"/>
      <c r="R98" s="14"/>
    </row>
    <row r="99" spans="1:21" ht="17.25" customHeight="1" x14ac:dyDescent="0.15">
      <c r="P99" s="14"/>
      <c r="Q99" s="14"/>
      <c r="R99" s="14"/>
    </row>
    <row r="100" spans="1:21" ht="17.25" customHeight="1" x14ac:dyDescent="0.15">
      <c r="P100" s="14"/>
      <c r="Q100" s="14"/>
      <c r="R100" s="14"/>
    </row>
    <row r="101" spans="1:21" ht="17.25" customHeight="1" x14ac:dyDescent="0.15">
      <c r="P101" s="14"/>
      <c r="Q101" s="14"/>
      <c r="R101" s="14"/>
    </row>
  </sheetData>
  <sheetProtection password="CE88" sheet="1" selectLockedCells="1"/>
  <mergeCells count="26">
    <mergeCell ref="P90:P91"/>
    <mergeCell ref="P92:P93"/>
    <mergeCell ref="P94:P95"/>
    <mergeCell ref="P96:P97"/>
    <mergeCell ref="P70:P71"/>
    <mergeCell ref="P73:Q73"/>
    <mergeCell ref="P88:P89"/>
    <mergeCell ref="R73:U73"/>
    <mergeCell ref="P74:P75"/>
    <mergeCell ref="P76:P77"/>
    <mergeCell ref="P78:P79"/>
    <mergeCell ref="P86:P87"/>
    <mergeCell ref="P82:P83"/>
    <mergeCell ref="P84:P85"/>
    <mergeCell ref="P80:P81"/>
    <mergeCell ref="P66:P67"/>
    <mergeCell ref="P68:P69"/>
    <mergeCell ref="P62:P63"/>
    <mergeCell ref="P64:P65"/>
    <mergeCell ref="P58:P59"/>
    <mergeCell ref="P60:P61"/>
    <mergeCell ref="P54:P55"/>
    <mergeCell ref="P56:P57"/>
    <mergeCell ref="P51:Q51"/>
    <mergeCell ref="R51:U51"/>
    <mergeCell ref="P52:P53"/>
  </mergeCells>
  <phoneticPr fontId="4"/>
  <conditionalFormatting sqref="D3:D6 B8:G23 D24:G24 B2 F3:G6">
    <cfRule type="containsErrors" dxfId="95" priority="43">
      <formula>ISERROR(B2)</formula>
    </cfRule>
  </conditionalFormatting>
  <conditionalFormatting sqref="P2">
    <cfRule type="containsErrors" dxfId="94" priority="42">
      <formula>ISERROR(P2)</formula>
    </cfRule>
  </conditionalFormatting>
  <conditionalFormatting sqref="B27">
    <cfRule type="containsErrors" dxfId="93" priority="41">
      <formula>ISERROR(B27)</formula>
    </cfRule>
  </conditionalFormatting>
  <conditionalFormatting sqref="I27">
    <cfRule type="containsErrors" dxfId="92" priority="40">
      <formula>ISERROR(I27)</formula>
    </cfRule>
  </conditionalFormatting>
  <conditionalFormatting sqref="P27">
    <cfRule type="containsErrors" dxfId="91" priority="39">
      <formula>ISERROR(P27)</formula>
    </cfRule>
  </conditionalFormatting>
  <conditionalFormatting sqref="M3:M6">
    <cfRule type="containsErrors" dxfId="90" priority="38">
      <formula>ISERROR(M3)</formula>
    </cfRule>
  </conditionalFormatting>
  <conditionalFormatting sqref="T3:T6">
    <cfRule type="containsErrors" dxfId="89" priority="37">
      <formula>ISERROR(T3)</formula>
    </cfRule>
  </conditionalFormatting>
  <conditionalFormatting sqref="F28:F31">
    <cfRule type="containsErrors" dxfId="88" priority="36">
      <formula>ISERROR(F28)</formula>
    </cfRule>
  </conditionalFormatting>
  <conditionalFormatting sqref="M28:M31">
    <cfRule type="containsErrors" dxfId="87" priority="35">
      <formula>ISERROR(M28)</formula>
    </cfRule>
  </conditionalFormatting>
  <conditionalFormatting sqref="T28:T31">
    <cfRule type="containsErrors" dxfId="86" priority="34">
      <formula>ISERROR(T28)</formula>
    </cfRule>
  </conditionalFormatting>
  <conditionalFormatting sqref="F52">
    <cfRule type="containsErrors" dxfId="85" priority="33">
      <formula>ISERROR(F52)</formula>
    </cfRule>
  </conditionalFormatting>
  <conditionalFormatting sqref="F77">
    <cfRule type="containsErrors" dxfId="84" priority="32">
      <formula>ISERROR(F77)</formula>
    </cfRule>
  </conditionalFormatting>
  <conditionalFormatting sqref="M77">
    <cfRule type="containsErrors" dxfId="83" priority="31">
      <formula>ISERROR(M77)</formula>
    </cfRule>
  </conditionalFormatting>
  <conditionalFormatting sqref="K3:K6">
    <cfRule type="containsErrors" dxfId="82" priority="30">
      <formula>ISERROR(K3)</formula>
    </cfRule>
  </conditionalFormatting>
  <conditionalFormatting sqref="R3:R6">
    <cfRule type="containsErrors" dxfId="81" priority="29">
      <formula>ISERROR(R3)</formula>
    </cfRule>
  </conditionalFormatting>
  <conditionalFormatting sqref="D28:D31">
    <cfRule type="containsErrors" dxfId="80" priority="28">
      <formula>ISERROR(D28)</formula>
    </cfRule>
  </conditionalFormatting>
  <conditionalFormatting sqref="K28:K31">
    <cfRule type="containsErrors" dxfId="79" priority="27">
      <formula>ISERROR(K28)</formula>
    </cfRule>
  </conditionalFormatting>
  <conditionalFormatting sqref="R28:R31">
    <cfRule type="containsErrors" dxfId="78" priority="26">
      <formula>ISERROR(R28)</formula>
    </cfRule>
  </conditionalFormatting>
  <conditionalFormatting sqref="D52:D55">
    <cfRule type="containsErrors" dxfId="77" priority="25">
      <formula>ISERROR(D52)</formula>
    </cfRule>
  </conditionalFormatting>
  <conditionalFormatting sqref="K52:K55">
    <cfRule type="containsErrors" dxfId="76" priority="24">
      <formula>ISERROR(K52)</formula>
    </cfRule>
  </conditionalFormatting>
  <conditionalFormatting sqref="D77:D80">
    <cfRule type="containsErrors" dxfId="75" priority="23">
      <formula>ISERROR(D77)</formula>
    </cfRule>
  </conditionalFormatting>
  <conditionalFormatting sqref="K77:K80">
    <cfRule type="containsErrors" dxfId="74" priority="22">
      <formula>ISERROR(K77)</formula>
    </cfRule>
  </conditionalFormatting>
  <conditionalFormatting sqref="P8:U23">
    <cfRule type="containsErrors" dxfId="73" priority="21">
      <formula>ISERROR(P8)</formula>
    </cfRule>
  </conditionalFormatting>
  <conditionalFormatting sqref="I8:N23">
    <cfRule type="containsErrors" dxfId="72" priority="20">
      <formula>ISERROR(I8)</formula>
    </cfRule>
  </conditionalFormatting>
  <conditionalFormatting sqref="K24">
    <cfRule type="containsErrors" dxfId="71" priority="19">
      <formula>ISERROR(K24)</formula>
    </cfRule>
  </conditionalFormatting>
  <conditionalFormatting sqref="R24">
    <cfRule type="containsErrors" dxfId="70" priority="18">
      <formula>ISERROR(R24)</formula>
    </cfRule>
  </conditionalFormatting>
  <conditionalFormatting sqref="B33:G33">
    <cfRule type="containsErrors" dxfId="69" priority="17">
      <formula>ISERROR(B33)</formula>
    </cfRule>
  </conditionalFormatting>
  <conditionalFormatting sqref="B33:G48 D28:D31 B27">
    <cfRule type="containsErrors" dxfId="68" priority="16">
      <formula>ISERROR(B27)</formula>
    </cfRule>
  </conditionalFormatting>
  <conditionalFormatting sqref="I33:N33">
    <cfRule type="containsErrors" dxfId="67" priority="15">
      <formula>ISERROR(I33)</formula>
    </cfRule>
  </conditionalFormatting>
  <conditionalFormatting sqref="I33:N33">
    <cfRule type="containsErrors" dxfId="66" priority="14">
      <formula>ISERROR(I33)</formula>
    </cfRule>
  </conditionalFormatting>
  <conditionalFormatting sqref="O33:O48">
    <cfRule type="containsErrors" dxfId="65" priority="13">
      <formula>ISERROR(O33)</formula>
    </cfRule>
  </conditionalFormatting>
  <conditionalFormatting sqref="O33:O48">
    <cfRule type="containsErrors" dxfId="64" priority="12">
      <formula>ISERROR(O33)</formula>
    </cfRule>
  </conditionalFormatting>
  <conditionalFormatting sqref="P33:U33">
    <cfRule type="containsErrors" dxfId="63" priority="11">
      <formula>ISERROR(P33)</formula>
    </cfRule>
  </conditionalFormatting>
  <conditionalFormatting sqref="P33:U33">
    <cfRule type="containsErrors" dxfId="62" priority="44">
      <formula>ISERROR(P33)</formula>
    </cfRule>
  </conditionalFormatting>
  <conditionalFormatting sqref="P27:U48 I27:N48">
    <cfRule type="containsErrors" dxfId="61" priority="10">
      <formula>ISERROR(I27)</formula>
    </cfRule>
  </conditionalFormatting>
  <conditionalFormatting sqref="B57:G57">
    <cfRule type="containsErrors" dxfId="60" priority="9">
      <formula>ISERROR(B57)</formula>
    </cfRule>
  </conditionalFormatting>
  <conditionalFormatting sqref="B57:G57">
    <cfRule type="containsErrors" dxfId="59" priority="8">
      <formula>ISERROR(B57)</formula>
    </cfRule>
  </conditionalFormatting>
  <conditionalFormatting sqref="I57:N57">
    <cfRule type="containsErrors" dxfId="58" priority="7">
      <formula>ISERROR(I57)</formula>
    </cfRule>
  </conditionalFormatting>
  <conditionalFormatting sqref="I57:N57">
    <cfRule type="containsErrors" dxfId="57" priority="6">
      <formula>ISERROR(I57)</formula>
    </cfRule>
  </conditionalFormatting>
  <conditionalFormatting sqref="B51:G72 B73 E73:G73 I73 L73:N73 I51:N72">
    <cfRule type="containsErrors" dxfId="56" priority="5">
      <formula>ISERROR(B51)</formula>
    </cfRule>
  </conditionalFormatting>
  <conditionalFormatting sqref="B76:G97 I76:N97 B98 E98:G98 I98 L98:N98">
    <cfRule type="containsErrors" dxfId="55" priority="4">
      <formula>ISERROR(B76)</formula>
    </cfRule>
  </conditionalFormatting>
  <conditionalFormatting sqref="Q52:U71">
    <cfRule type="containsErrors" dxfId="54" priority="3">
      <formula>ISERROR(Q52)</formula>
    </cfRule>
  </conditionalFormatting>
  <conditionalFormatting sqref="Q74:U97">
    <cfRule type="containsErrors" dxfId="53" priority="2">
      <formula>ISERROR(Q74)</formula>
    </cfRule>
  </conditionalFormatting>
  <conditionalFormatting sqref="M52">
    <cfRule type="containsErrors" dxfId="52" priority="1">
      <formula>ISERROR(M52)</formula>
    </cfRule>
  </conditionalFormatting>
  <dataValidations disablePrompts="1" count="1">
    <dataValidation type="list" allowBlank="1" showInputMessage="1" sqref="C24 J24 Q24 Q49 J49 C49 C73 J73 J98 C98" xr:uid="{9947A022-EEB3-4550-B6B0-74408CC09A91}">
      <formula1>",ﾄﾚｰﾅｰ,ﾄﾞｸﾀｰ"</formula1>
    </dataValidation>
  </dataValidations>
  <pageMargins left="0.70866141732283472" right="0.19685039370078741" top="0.78740157480314965" bottom="0.59055118110236227" header="0.51181102362204722" footer="0.31496062992125984"/>
  <pageSetup paperSize="9" orientation="portrait" r:id="rId1"/>
  <headerFooter alignWithMargins="0">
    <oddHeader>&amp;L&amp;14選手名簿【女子】</oddHeader>
    <oddFooter>&amp;C－&amp;P－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E2572-F83A-4E03-9D07-AA8A4FB52EDE}">
  <sheetPr>
    <tabColor rgb="FF92D050"/>
  </sheetPr>
  <dimension ref="A1:V99"/>
  <sheetViews>
    <sheetView topLeftCell="B1" zoomScale="99" zoomScaleNormal="99" zoomScaleSheetLayoutView="100" workbookViewId="0">
      <selection activeCell="B1" sqref="B1"/>
    </sheetView>
  </sheetViews>
  <sheetFormatPr defaultRowHeight="17.25" customHeight="1" x14ac:dyDescent="0.15"/>
  <cols>
    <col min="1" max="1" width="3.25" style="102" hidden="1" customWidth="1"/>
    <col min="2" max="2" width="2.5" customWidth="1"/>
    <col min="3" max="3" width="4.5" customWidth="1"/>
    <col min="4" max="4" width="11.875" customWidth="1"/>
    <col min="5" max="5" width="4.5" customWidth="1"/>
    <col min="6" max="6" width="4.375" customWidth="1"/>
    <col min="7" max="7" width="3.125" customWidth="1"/>
    <col min="8" max="8" width="0.625" style="102" customWidth="1"/>
    <col min="9" max="9" width="2.5" customWidth="1"/>
    <col min="10" max="10" width="4.5" customWidth="1"/>
    <col min="11" max="11" width="11.875" customWidth="1"/>
    <col min="12" max="12" width="4.5" customWidth="1"/>
    <col min="13" max="13" width="4.375" customWidth="1"/>
    <col min="14" max="14" width="3.125" customWidth="1"/>
    <col min="15" max="15" width="0.625" style="102" customWidth="1"/>
    <col min="16" max="16" width="2.5" customWidth="1"/>
    <col min="17" max="17" width="4.5" customWidth="1"/>
    <col min="18" max="18" width="11.875" customWidth="1"/>
    <col min="19" max="20" width="4.5" customWidth="1"/>
    <col min="21" max="21" width="3.125" customWidth="1"/>
  </cols>
  <sheetData>
    <row r="1" spans="1:21" ht="18.75" customHeight="1" x14ac:dyDescent="0.15">
      <c r="B1" s="124" t="s">
        <v>16</v>
      </c>
      <c r="C1" s="11"/>
      <c r="D1" s="11"/>
      <c r="E1" s="123" t="s">
        <v>4192</v>
      </c>
      <c r="F1" s="110" t="s">
        <v>1442</v>
      </c>
      <c r="G1" s="111" t="str">
        <f>MID(E1,2,1)</f>
        <v>3</v>
      </c>
      <c r="H1" s="104"/>
      <c r="I1" s="124" t="s">
        <v>0</v>
      </c>
      <c r="J1" s="14"/>
      <c r="K1" s="14"/>
      <c r="L1" s="123" t="s">
        <v>4192</v>
      </c>
      <c r="M1" s="12"/>
      <c r="N1" s="111" t="str">
        <f>MID(L1,2,1)</f>
        <v>3</v>
      </c>
      <c r="O1" s="104"/>
      <c r="P1" s="124" t="s">
        <v>1439</v>
      </c>
      <c r="Q1" s="14"/>
      <c r="R1" s="14"/>
      <c r="S1" s="123" t="s">
        <v>4192</v>
      </c>
      <c r="T1" s="12"/>
      <c r="U1" s="111" t="str">
        <f>MID(S1,2,1)</f>
        <v>3</v>
      </c>
    </row>
    <row r="2" spans="1:21" ht="16.5" customHeight="1" x14ac:dyDescent="0.2">
      <c r="B2" s="1" t="str">
        <f t="array" ref="B2">INDEX(sheet01!$K$2:$Z$61,MATCH($G$1&amp;B1&amp;$F$1,sheet01!$Q$2:$Q$61&amp;sheet01!$P$2:$P$61&amp;sheet01!$O$2:$O$61,0),3)</f>
        <v>一畑電車</v>
      </c>
      <c r="C2" s="19"/>
      <c r="D2" s="20"/>
      <c r="E2" s="2"/>
      <c r="F2" s="2"/>
      <c r="G2" s="15"/>
      <c r="H2" s="104"/>
      <c r="I2" s="1" t="str">
        <f t="array" ref="I2">INDEX(sheet01!$K$2:$Z$61,MATCH($N$1&amp;I1&amp;$F$1,sheet01!$Q$2:$Q$61&amp;sheet01!$P$2:$P$61&amp;sheet01!$O$2:$O$61,0),3)</f>
        <v>伯備２線</v>
      </c>
      <c r="J2" s="2"/>
      <c r="K2" s="2"/>
      <c r="L2" s="20"/>
      <c r="M2" s="2"/>
      <c r="N2" s="15"/>
      <c r="O2" s="104"/>
      <c r="P2" s="1" t="str">
        <f t="array" ref="P2">INDEX(sheet01!$K$2:$Z$61,MATCH($U$1&amp;P1&amp;$F$1,sheet01!$Q$2:$Q$61&amp;sheet01!$P$2:$P$61&amp;sheet01!$O$2:$O$61,0),3)</f>
        <v>美祢線</v>
      </c>
      <c r="Q2" s="21"/>
      <c r="R2" s="20"/>
      <c r="S2" s="2"/>
      <c r="T2" s="2"/>
      <c r="U2" s="15"/>
    </row>
    <row r="3" spans="1:21" ht="16.5" customHeight="1" x14ac:dyDescent="0.15">
      <c r="B3" s="3" t="s">
        <v>6</v>
      </c>
      <c r="C3" s="23"/>
      <c r="D3" s="131" t="str">
        <f t="array" ref="D3">INDEX(sheet03!$A$2:$BB$1191,MATCH(B$2&amp;"101"&amp;$F$1,sheet03!$M$2:$M$1191&amp;sheet03!$AF$2:$AF$1191&amp;sheet03!$O$2:$O$1191,0),28)</f>
        <v>松江しんじ湖温泉</v>
      </c>
      <c r="E3" s="16" t="s">
        <v>26</v>
      </c>
      <c r="F3" s="134" t="str">
        <f t="array" ref="F3">INDEX(sheet01!$A$2:$Z$61,MATCH(B$2&amp;$F$1,sheet01!$M$2:$M$61&amp;sheet01!$O$2:$O$61,0),18)</f>
        <v>黄/紺</v>
      </c>
      <c r="G3" s="34"/>
      <c r="H3" s="105"/>
      <c r="I3" s="3" t="s">
        <v>6</v>
      </c>
      <c r="J3" s="4"/>
      <c r="K3" s="131" t="str">
        <f t="array" ref="K3">INDEX(sheet03!$A$2:$BB$1191,MATCH(I$2&amp;"101"&amp;$F$1,sheet03!$M$2:$M$1191&amp;sheet03!$AF$2:$AF$1191&amp;sheet03!$O$2:$O$1191,0),28)</f>
        <v>伯耆溝口</v>
      </c>
      <c r="L3" s="30" t="s">
        <v>1</v>
      </c>
      <c r="M3" s="134" t="str">
        <f t="array" ref="M3">INDEX(sheet01!$A$2:$Z$61,MATCH(I$2&amp;$F$1,sheet01!$M$2:$M$61&amp;sheet01!$O$2:$O$61,0),18)</f>
        <v>黄/赤</v>
      </c>
      <c r="N3" s="34"/>
      <c r="O3" s="105"/>
      <c r="P3" s="24" t="s">
        <v>6</v>
      </c>
      <c r="Q3" s="25"/>
      <c r="R3" s="131" t="str">
        <f t="array" ref="R3">INDEX(sheet03!$A$2:$BB$1191,MATCH(P$2&amp;"101"&amp;$F$1,sheet03!$M$2:$M$1191&amp;sheet03!$AF$2:$AF$1191&amp;sheet03!$O$2:$O$1191,0),28)</f>
        <v>長門湯本</v>
      </c>
      <c r="S3" s="16" t="s">
        <v>1</v>
      </c>
      <c r="T3" s="134" t="str">
        <f t="array" ref="T3">INDEX(sheet01!$A$2:$Z$61,MATCH(P$2&amp;$F$1,sheet01!$M$2:$M$61&amp;sheet01!$O$2:$O$61,0),18)</f>
        <v>黄/赤</v>
      </c>
      <c r="U3" s="34"/>
    </row>
    <row r="4" spans="1:21" ht="16.5" customHeight="1" x14ac:dyDescent="0.15">
      <c r="B4" s="5" t="s">
        <v>7</v>
      </c>
      <c r="C4" s="6"/>
      <c r="D4" s="132" t="str">
        <f t="array" ref="D4">INDEX(sheet03!$A$2:$BB$1191,MATCH(B$2&amp;"102"&amp;$F$1,sheet03!$M$2:$M$1191&amp;sheet03!$AF$2:$AF$1191&amp;sheet03!$O$2:$O$1191,0),28)</f>
        <v>朝日ヶ丘</v>
      </c>
      <c r="E4" s="17" t="s">
        <v>2</v>
      </c>
      <c r="F4" s="135" t="str">
        <f t="array" ref="F4">INDEX(sheet01!$A$2:$Z$61,MATCH(B$2&amp;$F$1,sheet01!$M$2:$M$61&amp;sheet01!$O$2:$O$61,0),20)</f>
        <v>紫/黒</v>
      </c>
      <c r="G4" s="49"/>
      <c r="H4" s="105"/>
      <c r="I4" s="5" t="s">
        <v>7</v>
      </c>
      <c r="J4" s="6"/>
      <c r="K4" s="132" t="str">
        <f t="array" ref="K4">INDEX(sheet03!$A$2:$BB$1191,MATCH(I$2&amp;"102"&amp;$F$1,sheet03!$M$2:$M$1191&amp;sheet03!$AF$2:$AF$1191&amp;sheet03!$O$2:$O$1191,0),28)</f>
        <v>岸本</v>
      </c>
      <c r="L4" s="31" t="s">
        <v>2</v>
      </c>
      <c r="M4" s="135" t="str">
        <f t="array" ref="M4">INDEX(sheet01!$A$2:$Z$61,MATCH(I$2&amp;$F$1,sheet01!$M$2:$M$61&amp;sheet01!$O$2:$O$61,0),20)</f>
        <v>緑/紺</v>
      </c>
      <c r="N4" s="49"/>
      <c r="O4" s="105"/>
      <c r="P4" s="26" t="s">
        <v>7</v>
      </c>
      <c r="Q4" s="27"/>
      <c r="R4" s="132" t="str">
        <f t="array" ref="R4">INDEX(sheet03!$A$2:$BB$1191,MATCH(P$2&amp;"102"&amp;$F$1,sheet03!$M$2:$M$1191&amp;sheet03!$AF$2:$AF$1191&amp;sheet03!$O$2:$O$1191,0),28)</f>
        <v>板持</v>
      </c>
      <c r="S4" s="17" t="s">
        <v>2</v>
      </c>
      <c r="T4" s="135" t="str">
        <f t="array" ref="T4">INDEX(sheet01!$A$2:$Z$61,MATCH(P$2&amp;$F$1,sheet01!$M$2:$M$61&amp;sheet01!$O$2:$O$61,0),20)</f>
        <v>緑/紺</v>
      </c>
      <c r="U4" s="49"/>
    </row>
    <row r="5" spans="1:21" ht="16.5" customHeight="1" x14ac:dyDescent="0.15">
      <c r="B5" s="5" t="s">
        <v>8</v>
      </c>
      <c r="C5" s="6"/>
      <c r="D5" s="132" t="str">
        <f t="array" ref="D5">INDEX(sheet03!$A$2:$BB$1191,MATCH(B$2&amp;"103"&amp;$F$1,sheet03!$M$2:$M$1191&amp;sheet03!$AF$2:$AF$1191&amp;sheet03!$O$2:$O$1191,0),28)</f>
        <v>出雲大社前</v>
      </c>
      <c r="E5" s="17" t="s">
        <v>3</v>
      </c>
      <c r="F5" s="135" t="str">
        <f t="array" ref="F5">INDEX(sheet01!$A$2:$Z$61,MATCH(B$2&amp;$F$1,sheet01!$M$2:$M$61&amp;sheet01!$O$2:$O$61,0),19)</f>
        <v>赤/黒</v>
      </c>
      <c r="G5" s="49"/>
      <c r="H5" s="105"/>
      <c r="I5" s="5" t="s">
        <v>8</v>
      </c>
      <c r="J5" s="6"/>
      <c r="K5" s="132" t="e">
        <f t="array" ref="K5">INDEX(sheet03!$A$2:$BB$1191,MATCH(I$2&amp;"103"&amp;$F$1,sheet03!$M$2:$M$1191&amp;sheet03!$AF$2:$AF$1191&amp;sheet03!$O$2:$O$1191,0),28)</f>
        <v>#N/A</v>
      </c>
      <c r="L5" s="31" t="s">
        <v>3</v>
      </c>
      <c r="M5" s="135" t="str">
        <f t="array" ref="M5">INDEX(sheet01!$A$2:$Z$61,MATCH(I$2&amp;$F$1,sheet01!$M$2:$M$61&amp;sheet01!$O$2:$O$61,0),19)</f>
        <v>水/紺</v>
      </c>
      <c r="N5" s="49"/>
      <c r="O5" s="105"/>
      <c r="P5" s="26" t="s">
        <v>8</v>
      </c>
      <c r="Q5" s="27"/>
      <c r="R5" s="132" t="str">
        <f t="array" ref="R5">INDEX(sheet03!$A$2:$BB$1191,MATCH(P$2&amp;"103"&amp;$F$1,sheet03!$M$2:$M$1191&amp;sheet03!$AF$2:$AF$1191&amp;sheet03!$O$2:$O$1191,0),28)</f>
        <v>仙崎</v>
      </c>
      <c r="S5" s="17" t="s">
        <v>3</v>
      </c>
      <c r="T5" s="135" t="str">
        <f t="array" ref="T5">INDEX(sheet01!$A$2:$Z$61,MATCH(P$2&amp;$F$1,sheet01!$M$2:$M$61&amp;sheet01!$O$2:$O$61,0),19)</f>
        <v>水/紺</v>
      </c>
      <c r="U5" s="49"/>
    </row>
    <row r="6" spans="1:21" ht="16.5" customHeight="1" x14ac:dyDescent="0.15">
      <c r="B6" s="7" t="s">
        <v>9</v>
      </c>
      <c r="C6" s="8"/>
      <c r="D6" s="133" t="str">
        <f t="array" ref="D6">INDEX(sheet03!$A$2:$BB$1191,MATCH(B$2&amp;"104"&amp;$F$1,sheet03!$M$2:$M$1191&amp;sheet03!$AF$2:$AF$1191&amp;sheet03!$O$2:$O$1191,0),28)</f>
        <v>電鉄出雲市</v>
      </c>
      <c r="E6" s="18" t="s">
        <v>4</v>
      </c>
      <c r="F6" s="136" t="str">
        <f t="array" ref="F6">INDEX(sheet01!$A$2:$Z$61,MATCH(B$2&amp;$F$1,sheet01!$M$2:$M$61&amp;sheet01!$O$2:$O$61,0),21)</f>
        <v>灰/黒</v>
      </c>
      <c r="G6" s="50"/>
      <c r="H6" s="105"/>
      <c r="I6" s="7" t="s">
        <v>9</v>
      </c>
      <c r="J6" s="8"/>
      <c r="K6" s="133" t="e">
        <f t="array" ref="K6">INDEX(sheet03!$A$2:$BB$1191,MATCH(I$2&amp;"104"&amp;$F$1,sheet03!$M$2:$M$1191&amp;sheet03!$AF$2:$AF$1191&amp;sheet03!$O$2:$O$1191,0),28)</f>
        <v>#N/A</v>
      </c>
      <c r="L6" s="32" t="s">
        <v>4</v>
      </c>
      <c r="M6" s="136" t="str">
        <f t="array" ref="M6">INDEX(sheet01!$A$2:$Z$61,MATCH(I$2&amp;$F$1,sheet01!$M$2:$M$61&amp;sheet01!$O$2:$O$61,0),21)</f>
        <v>橙/黒</v>
      </c>
      <c r="N6" s="50"/>
      <c r="O6" s="105"/>
      <c r="P6" s="28" t="s">
        <v>9</v>
      </c>
      <c r="Q6" s="29"/>
      <c r="R6" s="133" t="e">
        <f t="array" ref="R6">INDEX(sheet03!$A$2:$BB$1191,MATCH(P$2&amp;"104"&amp;$F$1,sheet03!$M$2:$M$1191&amp;sheet03!$AF$2:$AF$1191&amp;sheet03!$O$2:$O$1191,0),28)</f>
        <v>#N/A</v>
      </c>
      <c r="S6" s="18" t="s">
        <v>4</v>
      </c>
      <c r="T6" s="136" t="str">
        <f t="array" ref="T6">INDEX(sheet01!$A$2:$Z$61,MATCH(P$2&amp;$F$1,sheet01!$M$2:$M$61&amp;sheet01!$O$2:$O$61,0),21)</f>
        <v>橙/黒</v>
      </c>
      <c r="U6" s="50"/>
    </row>
    <row r="7" spans="1:21" ht="16.5" customHeight="1" x14ac:dyDescent="0.15">
      <c r="B7" s="22" t="s">
        <v>10</v>
      </c>
      <c r="C7" s="9" t="s">
        <v>5</v>
      </c>
      <c r="D7" s="10" t="s">
        <v>11</v>
      </c>
      <c r="E7" s="10" t="s">
        <v>12</v>
      </c>
      <c r="F7" s="10" t="s">
        <v>1437</v>
      </c>
      <c r="G7" s="10" t="s">
        <v>1438</v>
      </c>
      <c r="H7" s="104"/>
      <c r="I7" s="22" t="s">
        <v>10</v>
      </c>
      <c r="J7" s="9" t="s">
        <v>5</v>
      </c>
      <c r="K7" s="10" t="s">
        <v>11</v>
      </c>
      <c r="L7" s="10" t="s">
        <v>12</v>
      </c>
      <c r="M7" s="10" t="s">
        <v>1437</v>
      </c>
      <c r="N7" s="10" t="s">
        <v>1438</v>
      </c>
      <c r="O7" s="104"/>
      <c r="P7" s="22" t="s">
        <v>10</v>
      </c>
      <c r="Q7" s="9" t="s">
        <v>5</v>
      </c>
      <c r="R7" s="10" t="s">
        <v>11</v>
      </c>
      <c r="S7" s="10" t="s">
        <v>12</v>
      </c>
      <c r="T7" s="10" t="s">
        <v>1437</v>
      </c>
      <c r="U7" s="10" t="s">
        <v>1438</v>
      </c>
    </row>
    <row r="8" spans="1:21" ht="16.5" customHeight="1" x14ac:dyDescent="0.15">
      <c r="A8" s="109">
        <f ca="1">IF(ISERROR(SMALL(sheet03!CK:CK,ROW(V1))),"",INDIRECT("sheet03!ck"&amp;SMALL(sheet03!CK:CK,ROW(V1))))</f>
        <v>663</v>
      </c>
      <c r="B8" s="52">
        <f t="array" aca="1" ref="B8" ca="1">INDEX(sheet03!$A$2:$BB$1191,MATCH(B$2&amp;C8&amp;$F$1,sheet03!$M$2:$M$1191&amp;sheet03!$AF$2:$AF$1191&amp;sheet03!$O$2:$O$1191,0),31)</f>
        <v>0</v>
      </c>
      <c r="C8" s="53">
        <f ca="1">IF(A8="","",INDIRECT("sheet03!af"&amp;SMALL(sheet03!CK:CK,ROW(V1))))</f>
        <v>1</v>
      </c>
      <c r="D8" s="54" t="str">
        <f t="array" aca="1" ref="D8" ca="1">INDEX(sheet03!$A$2:$BB$1191,MATCH(B$2&amp;C8&amp;$F$1,sheet03!$M$2:$M$1191&amp;sheet03!$AF$2:$AF$1191&amp;sheet03!$O$2:$O$1191,0),28)</f>
        <v>長江</v>
      </c>
      <c r="E8" s="55">
        <f t="array" aca="1" ref="E8" ca="1">INDEX(sheet03!$A$2:$BC$1191,MATCH(B$2&amp;C8&amp;$F$1,sheet03!$M$2:$M$1191&amp;sheet03!$AF$2:$AF$1191&amp;sheet03!$O$2:$O$1191,0),55)</f>
        <v>1</v>
      </c>
      <c r="F8" s="56">
        <f t="array" aca="1" ref="F8" ca="1">INDEX(sheet03!$A$2:$BB$1191,MATCH(B$2&amp;C8&amp;$F$1,sheet03!$M$2:$M$1191&amp;sheet03!$AF$2:$AF$1191&amp;sheet03!$O$2:$O$1191,0),40)</f>
        <v>155</v>
      </c>
      <c r="G8" s="55" t="str">
        <f t="array" aca="1" ref="G8" ca="1">INDEX(sheet03!$A$2:$BD$1191,MATCH(B$2&amp;C8&amp;$F$1,sheet03!$M$2:$M$1191&amp;sheet03!$AF$2:$AF$1191&amp;sheet03!$O$2:$O$1191,0),56)</f>
        <v>右</v>
      </c>
      <c r="H8" s="106">
        <f ca="1">IF(ISERROR(SMALL(sheet03!CL:CL,ROW(V1))),"",INDIRECT("sheet03!cl"&amp;SMALL(sheet03!CL:CL,ROW(V1))))</f>
        <v>616</v>
      </c>
      <c r="I8" s="52">
        <f t="array" aca="1" ref="I8" ca="1">INDEX(sheet03!$A$2:$BB$1191,MATCH(I$2&amp;J8&amp;$F$1,sheet03!$M$2:$M$1191&amp;sheet03!$AF$2:$AF$1191&amp;sheet03!$O$2:$O$1191,0),31)</f>
        <v>0</v>
      </c>
      <c r="J8" s="53">
        <f ca="1">IF(H8="","",INDIRECT("sheet03!af"&amp;SMALL(sheet03!CL:CL,ROW(V1))))</f>
        <v>1</v>
      </c>
      <c r="K8" s="54" t="str">
        <f t="array" aca="1" ref="K8" ca="1">INDEX(sheet03!$A$2:$BB$1191,MATCH(I$2&amp;J8&amp;$F$1,sheet03!$M$2:$M$1191&amp;sheet03!$AF$2:$AF$1191&amp;sheet03!$O$2:$O$1191,0),28)</f>
        <v>備中神代</v>
      </c>
      <c r="L8" s="55">
        <f t="array" aca="1" ref="L8" ca="1">INDEX(sheet03!$A$2:$BC$1191,MATCH(I$2&amp;J8&amp;$F$1,sheet03!$M$2:$M$1191&amp;sheet03!$AF$2:$AF$1191&amp;sheet03!$O$2:$O$1191,0),55)</f>
        <v>2</v>
      </c>
      <c r="M8" s="56">
        <f t="array" aca="1" ref="M8" ca="1">INDEX(sheet03!$A$2:$BB$1191,MATCH(I$2&amp;J8&amp;$F$1,sheet03!$M$2:$M$1191&amp;sheet03!$AF$2:$AF$1191&amp;sheet03!$O$2:$O$1191,0),40)</f>
        <v>162</v>
      </c>
      <c r="N8" s="55" t="str">
        <f t="array" aca="1" ref="N8" ca="1">INDEX(sheet03!$A$2:$BD$1191,MATCH(I$2&amp;J8&amp;$F$1,sheet03!$M$2:$M$1191&amp;sheet03!$AF$2:$AF$1191&amp;sheet03!$O$2:$O$1191,0),56)</f>
        <v>右</v>
      </c>
      <c r="O8" s="106">
        <f ca="1">IF(ISERROR(SMALL(sheet03!CM:CM,ROW(V1))),"",INDIRECT("sheet03!cm"&amp;SMALL(sheet03!CM:CM,ROW(V1))))</f>
        <v>588</v>
      </c>
      <c r="P8" s="52">
        <f t="array" aca="1" ref="P8" ca="1">INDEX(sheet03!$A$2:$BB$1191,MATCH(P$2&amp;Q8&amp;$F$1,sheet03!$M$2:$M$1191&amp;sheet03!$AF$2:$AF$1191&amp;sheet03!$O$2:$O$1191,0),31)</f>
        <v>0</v>
      </c>
      <c r="Q8" s="53">
        <f ca="1">IF(O8="","",INDIRECT("sheet03!af"&amp;SMALL(sheet03!CM:CM,ROW(V1))))</f>
        <v>1</v>
      </c>
      <c r="R8" s="54" t="str">
        <f t="array" aca="1" ref="R8" ca="1">INDEX(sheet03!$A$2:$BB$1191,MATCH(P$2&amp;Q8&amp;$F$1,sheet03!$M$2:$M$1191&amp;sheet03!$AF$2:$AF$1191&amp;sheet03!$O$2:$O$1191,0),28)</f>
        <v>湯ノ峠</v>
      </c>
      <c r="S8" s="55">
        <f t="array" aca="1" ref="S8" ca="1">INDEX(sheet03!$A$2:$BC$1191,MATCH(P$2&amp;Q8&amp;$F$1,sheet03!$M$2:$M$1191&amp;sheet03!$AF$2:$AF$1191&amp;sheet03!$O$2:$O$1191,0),55)</f>
        <v>2</v>
      </c>
      <c r="T8" s="56">
        <f t="array" aca="1" ref="T8" ca="1">INDEX(sheet03!$A$2:$BB$1191,MATCH(P$2&amp;Q8&amp;$F$1,sheet03!$M$2:$M$1191&amp;sheet03!$AF$2:$AF$1191&amp;sheet03!$O$2:$O$1191,0),40)</f>
        <v>153</v>
      </c>
      <c r="U8" s="55" t="str">
        <f t="array" aca="1" ref="U8" ca="1">INDEX(sheet03!$A$2:$BD$1191,MATCH(P$2&amp;Q8&amp;$F$1,sheet03!$M$2:$M$1191&amp;sheet03!$AF$2:$AF$1191&amp;sheet03!$O$2:$O$1191,0),56)</f>
        <v>右</v>
      </c>
    </row>
    <row r="9" spans="1:21" ht="16.5" customHeight="1" x14ac:dyDescent="0.15">
      <c r="A9" s="109">
        <f ca="1">IF(ISERROR(SMALL(sheet03!CK:CK,ROW(V2))),"",INDIRECT("sheet03!ck"&amp;SMALL(sheet03!CK:CK,ROW(V2))))</f>
        <v>664</v>
      </c>
      <c r="B9" s="57">
        <f t="array" aca="1" ref="B9" ca="1">INDEX(sheet03!$A$2:$BB$1191,MATCH(B$2&amp;C9&amp;$F$1,sheet03!$M$2:$M$1191&amp;sheet03!$AF$2:$AF$1191&amp;sheet03!$O$2:$O$1191,0),31)</f>
        <v>0</v>
      </c>
      <c r="C9" s="58">
        <f ca="1">IF(A9="","",INDIRECT("sheet03!af"&amp;SMALL(sheet03!CK:CK,ROW(V2))))</f>
        <v>2</v>
      </c>
      <c r="D9" s="59" t="str">
        <f t="array" aca="1" ref="D9" ca="1">INDEX(sheet03!$A$2:$BB$1191,MATCH(B$2&amp;C9&amp;$F$1,sheet03!$M$2:$M$1191&amp;sheet03!$AF$2:$AF$1191&amp;sheet03!$O$2:$O$1191,0),28)</f>
        <v>秋鹿町</v>
      </c>
      <c r="E9" s="60">
        <f t="array" aca="1" ref="E9" ca="1">INDEX(sheet03!$A$2:$BC$1191,MATCH(B$2&amp;C9&amp;$F$1,sheet03!$M$2:$M$1191&amp;sheet03!$AF$2:$AF$1191&amp;sheet03!$O$2:$O$1191,0),55)</f>
        <v>2</v>
      </c>
      <c r="F9" s="60">
        <f t="array" aca="1" ref="F9" ca="1">INDEX(sheet03!$A$2:$BB$1191,MATCH(B$2&amp;C9&amp;$F$1,sheet03!$M$2:$M$1191&amp;sheet03!$AF$2:$AF$1191&amp;sheet03!$O$2:$O$1191,0),40)</f>
        <v>165.8</v>
      </c>
      <c r="G9" s="60" t="str">
        <f t="array" aca="1" ref="G9" ca="1">INDEX(sheet03!$A$2:$BD$1191,MATCH(B$2&amp;C9&amp;$F$1,sheet03!$M$2:$M$1191&amp;sheet03!$AF$2:$AF$1191&amp;sheet03!$O$2:$O$1191,0),56)</f>
        <v>右</v>
      </c>
      <c r="H9" s="106">
        <f ca="1">IF(ISERROR(SMALL(sheet03!CL:CL,ROW(V2))),"",INDIRECT("sheet03!cl"&amp;SMALL(sheet03!CL:CL,ROW(V2))))</f>
        <v>617</v>
      </c>
      <c r="I9" s="57">
        <f t="array" aca="1" ref="I9" ca="1">INDEX(sheet03!$A$2:$BB$1191,MATCH(I$2&amp;J9&amp;$F$1,sheet03!$M$2:$M$1191&amp;sheet03!$AF$2:$AF$1191&amp;sheet03!$O$2:$O$1191,0),31)</f>
        <v>0</v>
      </c>
      <c r="J9" s="58">
        <f ca="1">IF(H9="","",INDIRECT("sheet03!af"&amp;SMALL(sheet03!CL:CL,ROW(V2))))</f>
        <v>2</v>
      </c>
      <c r="K9" s="59" t="str">
        <f t="array" aca="1" ref="K9" ca="1">INDEX(sheet03!$A$2:$BB$1191,MATCH(I$2&amp;J9&amp;$F$1,sheet03!$M$2:$M$1191&amp;sheet03!$AF$2:$AF$1191&amp;sheet03!$O$2:$O$1191,0),28)</f>
        <v>足立</v>
      </c>
      <c r="L9" s="60">
        <f t="array" aca="1" ref="L9" ca="1">INDEX(sheet03!$A$2:$BC$1191,MATCH(I$2&amp;J9&amp;$F$1,sheet03!$M$2:$M$1191&amp;sheet03!$AF$2:$AF$1191&amp;sheet03!$O$2:$O$1191,0),55)</f>
        <v>2</v>
      </c>
      <c r="M9" s="60">
        <f t="array" aca="1" ref="M9" ca="1">INDEX(sheet03!$A$2:$BB$1191,MATCH(I$2&amp;J9&amp;$F$1,sheet03!$M$2:$M$1191&amp;sheet03!$AF$2:$AF$1191&amp;sheet03!$O$2:$O$1191,0),40)</f>
        <v>153</v>
      </c>
      <c r="N9" s="60" t="str">
        <f t="array" aca="1" ref="N9" ca="1">INDEX(sheet03!$A$2:$BD$1191,MATCH(I$2&amp;J9&amp;$F$1,sheet03!$M$2:$M$1191&amp;sheet03!$AF$2:$AF$1191&amp;sheet03!$O$2:$O$1191,0),56)</f>
        <v>右</v>
      </c>
      <c r="O9" s="106">
        <f ca="1">IF(ISERROR(SMALL(sheet03!CM:CM,ROW(V2))),"",INDIRECT("sheet03!cm"&amp;SMALL(sheet03!CM:CM,ROW(V2))))</f>
        <v>589</v>
      </c>
      <c r="P9" s="57">
        <f t="array" aca="1" ref="P9" ca="1">INDEX(sheet03!$A$2:$BB$1191,MATCH(P$2&amp;Q9&amp;$F$1,sheet03!$M$2:$M$1191&amp;sheet03!$AF$2:$AF$1191&amp;sheet03!$O$2:$O$1191,0),31)</f>
        <v>0</v>
      </c>
      <c r="Q9" s="58">
        <f ca="1">IF(O9="","",INDIRECT("sheet03!af"&amp;SMALL(sheet03!CM:CM,ROW(V2))))</f>
        <v>2</v>
      </c>
      <c r="R9" s="59" t="str">
        <f t="array" aca="1" ref="R9" ca="1">INDEX(sheet03!$A$2:$BB$1191,MATCH(P$2&amp;Q9&amp;$F$1,sheet03!$M$2:$M$1191&amp;sheet03!$AF$2:$AF$1191&amp;sheet03!$O$2:$O$1191,0),28)</f>
        <v>厚保</v>
      </c>
      <c r="S9" s="60">
        <f t="array" aca="1" ref="S9" ca="1">INDEX(sheet03!$A$2:$BC$1191,MATCH(P$2&amp;Q9&amp;$F$1,sheet03!$M$2:$M$1191&amp;sheet03!$AF$2:$AF$1191&amp;sheet03!$O$2:$O$1191,0),55)</f>
        <v>2</v>
      </c>
      <c r="T9" s="60">
        <f t="array" aca="1" ref="T9" ca="1">INDEX(sheet03!$A$2:$BB$1191,MATCH(P$2&amp;Q9&amp;$F$1,sheet03!$M$2:$M$1191&amp;sheet03!$AF$2:$AF$1191&amp;sheet03!$O$2:$O$1191,0),40)</f>
        <v>151</v>
      </c>
      <c r="U9" s="60" t="str">
        <f t="array" aca="1" ref="U9" ca="1">INDEX(sheet03!$A$2:$BD$1191,MATCH(P$2&amp;Q9&amp;$F$1,sheet03!$M$2:$M$1191&amp;sheet03!$AF$2:$AF$1191&amp;sheet03!$O$2:$O$1191,0),56)</f>
        <v>右</v>
      </c>
    </row>
    <row r="10" spans="1:21" ht="16.5" customHeight="1" x14ac:dyDescent="0.15">
      <c r="A10" s="109">
        <f ca="1">IF(ISERROR(SMALL(sheet03!CK:CK,ROW(V3))),"",INDIRECT("sheet03!ck"&amp;SMALL(sheet03!CK:CK,ROW(V3))))</f>
        <v>665</v>
      </c>
      <c r="B10" s="57">
        <f t="array" aca="1" ref="B10" ca="1">INDEX(sheet03!$A$2:$BB$1191,MATCH(B$2&amp;C10&amp;$F$1,sheet03!$M$2:$M$1191&amp;sheet03!$AF$2:$AF$1191&amp;sheet03!$O$2:$O$1191,0),31)</f>
        <v>0</v>
      </c>
      <c r="C10" s="58">
        <f ca="1">IF(A10="","",INDIRECT("sheet03!af"&amp;SMALL(sheet03!CK:CK,ROW(V3))))</f>
        <v>3</v>
      </c>
      <c r="D10" s="59" t="str">
        <f t="array" aca="1" ref="D10" ca="1">INDEX(sheet03!$A$2:$BB$1191,MATCH(B$2&amp;C10&amp;$F$1,sheet03!$M$2:$M$1191&amp;sheet03!$AF$2:$AF$1191&amp;sheet03!$O$2:$O$1191,0),28)</f>
        <v>高ノ宮</v>
      </c>
      <c r="E10" s="60">
        <f t="array" aca="1" ref="E10" ca="1">INDEX(sheet03!$A$2:$BC$1191,MATCH(B$2&amp;C10&amp;$F$1,sheet03!$M$2:$M$1191&amp;sheet03!$AF$2:$AF$1191&amp;sheet03!$O$2:$O$1191,0),55)</f>
        <v>2</v>
      </c>
      <c r="F10" s="60">
        <f t="array" aca="1" ref="F10" ca="1">INDEX(sheet03!$A$2:$BB$1191,MATCH(B$2&amp;C10&amp;$F$1,sheet03!$M$2:$M$1191&amp;sheet03!$AF$2:$AF$1191&amp;sheet03!$O$2:$O$1191,0),40)</f>
        <v>157</v>
      </c>
      <c r="G10" s="60" t="str">
        <f t="array" aca="1" ref="G10" ca="1">INDEX(sheet03!$A$2:$BD$1191,MATCH(B$2&amp;C10&amp;$F$1,sheet03!$M$2:$M$1191&amp;sheet03!$AF$2:$AF$1191&amp;sheet03!$O$2:$O$1191,0),56)</f>
        <v>右</v>
      </c>
      <c r="H10" s="106">
        <f ca="1">IF(ISERROR(SMALL(sheet03!CL:CL,ROW(V3))),"",INDIRECT("sheet03!cl"&amp;SMALL(sheet03!CL:CL,ROW(V3))))</f>
        <v>618</v>
      </c>
      <c r="I10" s="57">
        <f t="array" aca="1" ref="I10" ca="1">INDEX(sheet03!$A$2:$BB$1191,MATCH(I$2&amp;J10&amp;$F$1,sheet03!$M$2:$M$1191&amp;sheet03!$AF$2:$AF$1191&amp;sheet03!$O$2:$O$1191,0),31)</f>
        <v>0</v>
      </c>
      <c r="J10" s="58">
        <f ca="1">IF(H10="","",INDIRECT("sheet03!af"&amp;SMALL(sheet03!CL:CL,ROW(V3))))</f>
        <v>3</v>
      </c>
      <c r="K10" s="59" t="str">
        <f t="array" aca="1" ref="K10" ca="1">INDEX(sheet03!$A$2:$BB$1191,MATCH(I$2&amp;J10&amp;$F$1,sheet03!$M$2:$M$1191&amp;sheet03!$AF$2:$AF$1191&amp;sheet03!$O$2:$O$1191,0),28)</f>
        <v>新郷</v>
      </c>
      <c r="L10" s="60">
        <f t="array" aca="1" ref="L10" ca="1">INDEX(sheet03!$A$2:$BC$1191,MATCH(I$2&amp;J10&amp;$F$1,sheet03!$M$2:$M$1191&amp;sheet03!$AF$2:$AF$1191&amp;sheet03!$O$2:$O$1191,0),55)</f>
        <v>1</v>
      </c>
      <c r="M10" s="60">
        <f t="array" aca="1" ref="M10" ca="1">INDEX(sheet03!$A$2:$BB$1191,MATCH(I$2&amp;J10&amp;$F$1,sheet03!$M$2:$M$1191&amp;sheet03!$AF$2:$AF$1191&amp;sheet03!$O$2:$O$1191,0),40)</f>
        <v>151</v>
      </c>
      <c r="N10" s="60" t="str">
        <f t="array" aca="1" ref="N10" ca="1">INDEX(sheet03!$A$2:$BD$1191,MATCH(I$2&amp;J10&amp;$F$1,sheet03!$M$2:$M$1191&amp;sheet03!$AF$2:$AF$1191&amp;sheet03!$O$2:$O$1191,0),56)</f>
        <v>右</v>
      </c>
      <c r="O10" s="106">
        <f ca="1">IF(ISERROR(SMALL(sheet03!CM:CM,ROW(V3))),"",INDIRECT("sheet03!cm"&amp;SMALL(sheet03!CM:CM,ROW(V3))))</f>
        <v>590</v>
      </c>
      <c r="P10" s="57">
        <f t="array" aca="1" ref="P10" ca="1">INDEX(sheet03!$A$2:$BB$1191,MATCH(P$2&amp;Q10&amp;$F$1,sheet03!$M$2:$M$1191&amp;sheet03!$AF$2:$AF$1191&amp;sheet03!$O$2:$O$1191,0),31)</f>
        <v>0</v>
      </c>
      <c r="Q10" s="58">
        <f ca="1">IF(O10="","",INDIRECT("sheet03!af"&amp;SMALL(sheet03!CM:CM,ROW(V3))))</f>
        <v>3</v>
      </c>
      <c r="R10" s="59" t="str">
        <f t="array" aca="1" ref="R10" ca="1">INDEX(sheet03!$A$2:$BB$1191,MATCH(P$2&amp;Q10&amp;$F$1,sheet03!$M$2:$M$1191&amp;sheet03!$AF$2:$AF$1191&amp;sheet03!$O$2:$O$1191,0),28)</f>
        <v>四郎ヶ原</v>
      </c>
      <c r="S10" s="60">
        <f t="array" aca="1" ref="S10" ca="1">INDEX(sheet03!$A$2:$BC$1191,MATCH(P$2&amp;Q10&amp;$F$1,sheet03!$M$2:$M$1191&amp;sheet03!$AF$2:$AF$1191&amp;sheet03!$O$2:$O$1191,0),55)</f>
        <v>2</v>
      </c>
      <c r="T10" s="60">
        <f t="array" aca="1" ref="T10" ca="1">INDEX(sheet03!$A$2:$BB$1191,MATCH(P$2&amp;Q10&amp;$F$1,sheet03!$M$2:$M$1191&amp;sheet03!$AF$2:$AF$1191&amp;sheet03!$O$2:$O$1191,0),40)</f>
        <v>169.2</v>
      </c>
      <c r="U10" s="60" t="str">
        <f t="array" aca="1" ref="U10" ca="1">INDEX(sheet03!$A$2:$BD$1191,MATCH(P$2&amp;Q10&amp;$F$1,sheet03!$M$2:$M$1191&amp;sheet03!$AF$2:$AF$1191&amp;sheet03!$O$2:$O$1191,0),56)</f>
        <v>右</v>
      </c>
    </row>
    <row r="11" spans="1:21" ht="16.5" customHeight="1" x14ac:dyDescent="0.15">
      <c r="A11" s="109">
        <f ca="1">IF(ISERROR(SMALL(sheet03!CK:CK,ROW(V4))),"",INDIRECT("sheet03!ck"&amp;SMALL(sheet03!CK:CK,ROW(V4))))</f>
        <v>666</v>
      </c>
      <c r="B11" s="57">
        <f t="array" aca="1" ref="B11" ca="1">INDEX(sheet03!$A$2:$BB$1191,MATCH(B$2&amp;C11&amp;$F$1,sheet03!$M$2:$M$1191&amp;sheet03!$AF$2:$AF$1191&amp;sheet03!$O$2:$O$1191,0),31)</f>
        <v>0</v>
      </c>
      <c r="C11" s="58">
        <f ca="1">IF(A11="","",INDIRECT("sheet03!af"&amp;SMALL(sheet03!CK:CK,ROW(V4))))</f>
        <v>4</v>
      </c>
      <c r="D11" s="59" t="str">
        <f t="array" aca="1" ref="D11" ca="1">INDEX(sheet03!$A$2:$BB$1191,MATCH(B$2&amp;C11&amp;$F$1,sheet03!$M$2:$M$1191&amp;sheet03!$AF$2:$AF$1191&amp;sheet03!$O$2:$O$1191,0),28)</f>
        <v>津ノ森</v>
      </c>
      <c r="E11" s="60">
        <f t="array" aca="1" ref="E11" ca="1">INDEX(sheet03!$A$2:$BC$1191,MATCH(B$2&amp;C11&amp;$F$1,sheet03!$M$2:$M$1191&amp;sheet03!$AF$2:$AF$1191&amp;sheet03!$O$2:$O$1191,0),55)</f>
        <v>1</v>
      </c>
      <c r="F11" s="60">
        <f t="array" aca="1" ref="F11" ca="1">INDEX(sheet03!$A$2:$BB$1191,MATCH(B$2&amp;C11&amp;$F$1,sheet03!$M$2:$M$1191&amp;sheet03!$AF$2:$AF$1191&amp;sheet03!$O$2:$O$1191,0),40)</f>
        <v>164</v>
      </c>
      <c r="G11" s="60" t="str">
        <f t="array" aca="1" ref="G11" ca="1">INDEX(sheet03!$A$2:$BD$1191,MATCH(B$2&amp;C11&amp;$F$1,sheet03!$M$2:$M$1191&amp;sheet03!$AF$2:$AF$1191&amp;sheet03!$O$2:$O$1191,0),56)</f>
        <v>右</v>
      </c>
      <c r="H11" s="106">
        <f ca="1">IF(ISERROR(SMALL(sheet03!CL:CL,ROW(V4))),"",INDIRECT("sheet03!cl"&amp;SMALL(sheet03!CL:CL,ROW(V4))))</f>
        <v>619</v>
      </c>
      <c r="I11" s="57">
        <f t="array" aca="1" ref="I11" ca="1">INDEX(sheet03!$A$2:$BB$1191,MATCH(I$2&amp;J11&amp;$F$1,sheet03!$M$2:$M$1191&amp;sheet03!$AF$2:$AF$1191&amp;sheet03!$O$2:$O$1191,0),31)</f>
        <v>0</v>
      </c>
      <c r="J11" s="58">
        <f ca="1">IF(H11="","",INDIRECT("sheet03!af"&amp;SMALL(sheet03!CL:CL,ROW(V4))))</f>
        <v>4</v>
      </c>
      <c r="K11" s="59" t="str">
        <f t="array" aca="1" ref="K11" ca="1">INDEX(sheet03!$A$2:$BB$1191,MATCH(I$2&amp;J11&amp;$F$1,sheet03!$M$2:$M$1191&amp;sheet03!$AF$2:$AF$1191&amp;sheet03!$O$2:$O$1191,0),28)</f>
        <v>上石見</v>
      </c>
      <c r="L11" s="60">
        <f t="array" aca="1" ref="L11" ca="1">INDEX(sheet03!$A$2:$BC$1191,MATCH(I$2&amp;J11&amp;$F$1,sheet03!$M$2:$M$1191&amp;sheet03!$AF$2:$AF$1191&amp;sheet03!$O$2:$O$1191,0),55)</f>
        <v>1</v>
      </c>
      <c r="M11" s="60">
        <f t="array" aca="1" ref="M11" ca="1">INDEX(sheet03!$A$2:$BB$1191,MATCH(I$2&amp;J11&amp;$F$1,sheet03!$M$2:$M$1191&amp;sheet03!$AF$2:$AF$1191&amp;sheet03!$O$2:$O$1191,0),40)</f>
        <v>169.2</v>
      </c>
      <c r="N11" s="60" t="str">
        <f t="array" aca="1" ref="N11" ca="1">INDEX(sheet03!$A$2:$BD$1191,MATCH(I$2&amp;J11&amp;$F$1,sheet03!$M$2:$M$1191&amp;sheet03!$AF$2:$AF$1191&amp;sheet03!$O$2:$O$1191,0),56)</f>
        <v>右</v>
      </c>
      <c r="O11" s="106">
        <f ca="1">IF(ISERROR(SMALL(sheet03!CM:CM,ROW(V4))),"",INDIRECT("sheet03!cm"&amp;SMALL(sheet03!CM:CM,ROW(V4))))</f>
        <v>591</v>
      </c>
      <c r="P11" s="61">
        <f t="array" aca="1" ref="P11" ca="1">INDEX(sheet03!$A$2:$BB$1191,MATCH(P$2&amp;Q11&amp;$F$1,sheet03!$M$2:$M$1191&amp;sheet03!$AF$2:$AF$1191&amp;sheet03!$O$2:$O$1191,0),31)</f>
        <v>0</v>
      </c>
      <c r="Q11" s="58">
        <f ca="1">IF(O11="","",INDIRECT("sheet03!af"&amp;SMALL(sheet03!CM:CM,ROW(V4))))</f>
        <v>4</v>
      </c>
      <c r="R11" s="59" t="str">
        <f t="array" aca="1" ref="R11" ca="1">INDEX(sheet03!$A$2:$BB$1191,MATCH(P$2&amp;Q11&amp;$F$1,sheet03!$M$2:$M$1191&amp;sheet03!$AF$2:$AF$1191&amp;sheet03!$O$2:$O$1191,0),28)</f>
        <v>南大嶺</v>
      </c>
      <c r="S11" s="60">
        <f t="array" aca="1" ref="S11" ca="1">INDEX(sheet03!$A$2:$BC$1191,MATCH(P$2&amp;Q11&amp;$F$1,sheet03!$M$2:$M$1191&amp;sheet03!$AF$2:$AF$1191&amp;sheet03!$O$2:$O$1191,0),55)</f>
        <v>2</v>
      </c>
      <c r="T11" s="60">
        <f t="array" aca="1" ref="T11" ca="1">INDEX(sheet03!$A$2:$BB$1191,MATCH(P$2&amp;Q11&amp;$F$1,sheet03!$M$2:$M$1191&amp;sheet03!$AF$2:$AF$1191&amp;sheet03!$O$2:$O$1191,0),40)</f>
        <v>173</v>
      </c>
      <c r="U11" s="60" t="str">
        <f t="array" aca="1" ref="U11" ca="1">INDEX(sheet03!$A$2:$BD$1191,MATCH(P$2&amp;Q11&amp;$F$1,sheet03!$M$2:$M$1191&amp;sheet03!$AF$2:$AF$1191&amp;sheet03!$O$2:$O$1191,0),56)</f>
        <v>右</v>
      </c>
    </row>
    <row r="12" spans="1:21" ht="16.5" customHeight="1" x14ac:dyDescent="0.15">
      <c r="A12" s="109">
        <f ca="1">IF(ISERROR(SMALL(sheet03!CK:CK,ROW(V5))),"",INDIRECT("sheet03!ck"&amp;SMALL(sheet03!CK:CK,ROW(V5))))</f>
        <v>667</v>
      </c>
      <c r="B12" s="57">
        <f t="array" aca="1" ref="B12" ca="1">INDEX(sheet03!$A$2:$BB$1191,MATCH(B$2&amp;C12&amp;$F$1,sheet03!$M$2:$M$1191&amp;sheet03!$AF$2:$AF$1191&amp;sheet03!$O$2:$O$1191,0),31)</f>
        <v>0</v>
      </c>
      <c r="C12" s="58">
        <f ca="1">IF(A12="","",INDIRECT("sheet03!af"&amp;SMALL(sheet03!CK:CK,ROW(V5))))</f>
        <v>5</v>
      </c>
      <c r="D12" s="59" t="str">
        <f t="array" aca="1" ref="D12" ca="1">INDEX(sheet03!$A$2:$BB$1191,MATCH(B$2&amp;C12&amp;$F$1,sheet03!$M$2:$M$1191&amp;sheet03!$AF$2:$AF$1191&amp;sheet03!$O$2:$O$1191,0),28)</f>
        <v>伊野灘</v>
      </c>
      <c r="E12" s="60">
        <f t="array" aca="1" ref="E12" ca="1">INDEX(sheet03!$A$2:$BC$1191,MATCH(B$2&amp;C12&amp;$F$1,sheet03!$M$2:$M$1191&amp;sheet03!$AF$2:$AF$1191&amp;sheet03!$O$2:$O$1191,0),55)</f>
        <v>2</v>
      </c>
      <c r="F12" s="60">
        <f t="array" aca="1" ref="F12" ca="1">INDEX(sheet03!$A$2:$BB$1191,MATCH(B$2&amp;C12&amp;$F$1,sheet03!$M$2:$M$1191&amp;sheet03!$AF$2:$AF$1191&amp;sheet03!$O$2:$O$1191,0),40)</f>
        <v>163</v>
      </c>
      <c r="G12" s="60" t="str">
        <f t="array" aca="1" ref="G12" ca="1">INDEX(sheet03!$A$2:$BD$1191,MATCH(B$2&amp;C12&amp;$F$1,sheet03!$M$2:$M$1191&amp;sheet03!$AF$2:$AF$1191&amp;sheet03!$O$2:$O$1191,0),56)</f>
        <v>右</v>
      </c>
      <c r="H12" s="106">
        <f ca="1">IF(ISERROR(SMALL(sheet03!CL:CL,ROW(V5))),"",INDIRECT("sheet03!cl"&amp;SMALL(sheet03!CL:CL,ROW(V5))))</f>
        <v>620</v>
      </c>
      <c r="I12" s="57" t="str">
        <f t="array" aca="1" ref="I12" ca="1">INDEX(sheet03!$A$2:$BB$1191,MATCH(I$2&amp;J12&amp;$F$1,sheet03!$M$2:$M$1191&amp;sheet03!$AF$2:$AF$1191&amp;sheet03!$O$2:$O$1191,0),31)</f>
        <v>ｃ</v>
      </c>
      <c r="J12" s="58">
        <f ca="1">IF(H12="","",INDIRECT("sheet03!af"&amp;SMALL(sheet03!CL:CL,ROW(V5))))</f>
        <v>5</v>
      </c>
      <c r="K12" s="59" t="str">
        <f t="array" aca="1" ref="K12" ca="1">INDEX(sheet03!$A$2:$BB$1191,MATCH(I$2&amp;J12&amp;$F$1,sheet03!$M$2:$M$1191&amp;sheet03!$AF$2:$AF$1191&amp;sheet03!$O$2:$O$1191,0),28)</f>
        <v>生山</v>
      </c>
      <c r="L12" s="60">
        <f t="array" aca="1" ref="L12" ca="1">INDEX(sheet03!$A$2:$BC$1191,MATCH(I$2&amp;J12&amp;$F$1,sheet03!$M$2:$M$1191&amp;sheet03!$AF$2:$AF$1191&amp;sheet03!$O$2:$O$1191,0),55)</f>
        <v>1</v>
      </c>
      <c r="M12" s="60">
        <f t="array" aca="1" ref="M12" ca="1">INDEX(sheet03!$A$2:$BB$1191,MATCH(I$2&amp;J12&amp;$F$1,sheet03!$M$2:$M$1191&amp;sheet03!$AF$2:$AF$1191&amp;sheet03!$O$2:$O$1191,0),40)</f>
        <v>173</v>
      </c>
      <c r="N12" s="60" t="str">
        <f t="array" aca="1" ref="N12" ca="1">INDEX(sheet03!$A$2:$BD$1191,MATCH(I$2&amp;J12&amp;$F$1,sheet03!$M$2:$M$1191&amp;sheet03!$AF$2:$AF$1191&amp;sheet03!$O$2:$O$1191,0),56)</f>
        <v>右</v>
      </c>
      <c r="O12" s="106">
        <f ca="1">IF(ISERROR(SMALL(sheet03!CM:CM,ROW(V5))),"",INDIRECT("sheet03!cm"&amp;SMALL(sheet03!CM:CM,ROW(V5))))</f>
        <v>592</v>
      </c>
      <c r="P12" s="61" t="str">
        <f t="array" aca="1" ref="P12" ca="1">INDEX(sheet03!$A$2:$BB$1191,MATCH(P$2&amp;Q12&amp;$F$1,sheet03!$M$2:$M$1191&amp;sheet03!$AF$2:$AF$1191&amp;sheet03!$O$2:$O$1191,0),31)</f>
        <v>ｃ</v>
      </c>
      <c r="Q12" s="58">
        <f ca="1">IF(O12="","",INDIRECT("sheet03!af"&amp;SMALL(sheet03!CM:CM,ROW(V5))))</f>
        <v>5</v>
      </c>
      <c r="R12" s="59" t="str">
        <f t="array" aca="1" ref="R12" ca="1">INDEX(sheet03!$A$2:$BB$1191,MATCH(P$2&amp;Q12&amp;$F$1,sheet03!$M$2:$M$1191&amp;sheet03!$AF$2:$AF$1191&amp;sheet03!$O$2:$O$1191,0),28)</f>
        <v>美祢</v>
      </c>
      <c r="S12" s="60">
        <f t="array" aca="1" ref="S12" ca="1">INDEX(sheet03!$A$2:$BC$1191,MATCH(P$2&amp;Q12&amp;$F$1,sheet03!$M$2:$M$1191&amp;sheet03!$AF$2:$AF$1191&amp;sheet03!$O$2:$O$1191,0),55)</f>
        <v>1</v>
      </c>
      <c r="T12" s="60">
        <f t="array" aca="1" ref="T12" ca="1">INDEX(sheet03!$A$2:$BB$1191,MATCH(P$2&amp;Q12&amp;$F$1,sheet03!$M$2:$M$1191&amp;sheet03!$AF$2:$AF$1191&amp;sheet03!$O$2:$O$1191,0),40)</f>
        <v>162</v>
      </c>
      <c r="U12" s="60" t="str">
        <f t="array" aca="1" ref="U12" ca="1">INDEX(sheet03!$A$2:$BD$1191,MATCH(P$2&amp;Q12&amp;$F$1,sheet03!$M$2:$M$1191&amp;sheet03!$AF$2:$AF$1191&amp;sheet03!$O$2:$O$1191,0),56)</f>
        <v>右</v>
      </c>
    </row>
    <row r="13" spans="1:21" ht="16.5" customHeight="1" x14ac:dyDescent="0.15">
      <c r="A13" s="109">
        <f ca="1">IF(ISERROR(SMALL(sheet03!CK:CK,ROW(V6))),"",INDIRECT("sheet03!ck"&amp;SMALL(sheet03!CK:CK,ROW(V6))))</f>
        <v>668</v>
      </c>
      <c r="B13" s="57">
        <f t="array" aca="1" ref="B13" ca="1">INDEX(sheet03!$A$2:$BB$1191,MATCH(B$2&amp;C13&amp;$F$1,sheet03!$M$2:$M$1191&amp;sheet03!$AF$2:$AF$1191&amp;sheet03!$O$2:$O$1191,0),31)</f>
        <v>0</v>
      </c>
      <c r="C13" s="58">
        <f ca="1">IF(A13="","",INDIRECT("sheet03!af"&amp;SMALL(sheet03!CK:CK,ROW(V6))))</f>
        <v>6</v>
      </c>
      <c r="D13" s="59" t="str">
        <f t="array" aca="1" ref="D13" ca="1">INDEX(sheet03!$A$2:$BB$1191,MATCH(B$2&amp;C13&amp;$F$1,sheet03!$M$2:$M$1191&amp;sheet03!$AF$2:$AF$1191&amp;sheet03!$O$2:$O$1191,0),28)</f>
        <v>一畑口</v>
      </c>
      <c r="E13" s="60">
        <f t="array" aca="1" ref="E13" ca="1">INDEX(sheet03!$A$2:$BC$1191,MATCH(B$2&amp;C13&amp;$F$1,sheet03!$M$2:$M$1191&amp;sheet03!$AF$2:$AF$1191&amp;sheet03!$O$2:$O$1191,0),55)</f>
        <v>2</v>
      </c>
      <c r="F13" s="60">
        <f t="array" aca="1" ref="F13" ca="1">INDEX(sheet03!$A$2:$BB$1191,MATCH(B$2&amp;C13&amp;$F$1,sheet03!$M$2:$M$1191&amp;sheet03!$AF$2:$AF$1191&amp;sheet03!$O$2:$O$1191,0),40)</f>
        <v>150</v>
      </c>
      <c r="G13" s="60" t="str">
        <f t="array" aca="1" ref="G13" ca="1">INDEX(sheet03!$A$2:$BD$1191,MATCH(B$2&amp;C13&amp;$F$1,sheet03!$M$2:$M$1191&amp;sheet03!$AF$2:$AF$1191&amp;sheet03!$O$2:$O$1191,0),56)</f>
        <v>右</v>
      </c>
      <c r="H13" s="106">
        <f ca="1">IF(ISERROR(SMALL(sheet03!CL:CL,ROW(V6))),"",INDIRECT("sheet03!cl"&amp;SMALL(sheet03!CL:CL,ROW(V6))))</f>
        <v>621</v>
      </c>
      <c r="I13" s="57">
        <f t="array" aca="1" ref="I13" ca="1">INDEX(sheet03!$A$2:$BB$1191,MATCH(I$2&amp;J13&amp;$F$1,sheet03!$M$2:$M$1191&amp;sheet03!$AF$2:$AF$1191&amp;sheet03!$O$2:$O$1191,0),31)</f>
        <v>0</v>
      </c>
      <c r="J13" s="58">
        <f ca="1">IF(H13="","",INDIRECT("sheet03!af"&amp;SMALL(sheet03!CL:CL,ROW(V6))))</f>
        <v>6</v>
      </c>
      <c r="K13" s="59" t="str">
        <f t="array" aca="1" ref="K13" ca="1">INDEX(sheet03!$A$2:$BB$1191,MATCH(I$2&amp;J13&amp;$F$1,sheet03!$M$2:$M$1191&amp;sheet03!$AF$2:$AF$1191&amp;sheet03!$O$2:$O$1191,0),28)</f>
        <v>上菅</v>
      </c>
      <c r="L13" s="60">
        <f t="array" aca="1" ref="L13" ca="1">INDEX(sheet03!$A$2:$BC$1191,MATCH(I$2&amp;J13&amp;$F$1,sheet03!$M$2:$M$1191&amp;sheet03!$AF$2:$AF$1191&amp;sheet03!$O$2:$O$1191,0),55)</f>
        <v>2</v>
      </c>
      <c r="M13" s="60">
        <f t="array" aca="1" ref="M13" ca="1">INDEX(sheet03!$A$2:$BB$1191,MATCH(I$2&amp;J13&amp;$F$1,sheet03!$M$2:$M$1191&amp;sheet03!$AF$2:$AF$1191&amp;sheet03!$O$2:$O$1191,0),40)</f>
        <v>155</v>
      </c>
      <c r="N13" s="60" t="str">
        <f t="array" aca="1" ref="N13" ca="1">INDEX(sheet03!$A$2:$BD$1191,MATCH(I$2&amp;J13&amp;$F$1,sheet03!$M$2:$M$1191&amp;sheet03!$AF$2:$AF$1191&amp;sheet03!$O$2:$O$1191,0),56)</f>
        <v>右</v>
      </c>
      <c r="O13" s="106">
        <f ca="1">IF(ISERROR(SMALL(sheet03!CM:CM,ROW(V6))),"",INDIRECT("sheet03!cm"&amp;SMALL(sheet03!CM:CM,ROW(V6))))</f>
        <v>593</v>
      </c>
      <c r="P13" s="61">
        <f t="array" aca="1" ref="P13" ca="1">INDEX(sheet03!$A$2:$BB$1191,MATCH(P$2&amp;Q13&amp;$F$1,sheet03!$M$2:$M$1191&amp;sheet03!$AF$2:$AF$1191&amp;sheet03!$O$2:$O$1191,0),31)</f>
        <v>0</v>
      </c>
      <c r="Q13" s="58">
        <f ca="1">IF(O13="","",INDIRECT("sheet03!af"&amp;SMALL(sheet03!CM:CM,ROW(V6))))</f>
        <v>6</v>
      </c>
      <c r="R13" s="59" t="str">
        <f t="array" aca="1" ref="R13" ca="1">INDEX(sheet03!$A$2:$BB$1191,MATCH(P$2&amp;Q13&amp;$F$1,sheet03!$M$2:$M$1191&amp;sheet03!$AF$2:$AF$1191&amp;sheet03!$O$2:$O$1191,0),28)</f>
        <v>重安</v>
      </c>
      <c r="S13" s="60">
        <f t="array" aca="1" ref="S13" ca="1">INDEX(sheet03!$A$2:$BC$1191,MATCH(P$2&amp;Q13&amp;$F$1,sheet03!$M$2:$M$1191&amp;sheet03!$AF$2:$AF$1191&amp;sheet03!$O$2:$O$1191,0),55)</f>
        <v>1</v>
      </c>
      <c r="T13" s="60">
        <f t="array" aca="1" ref="T13" ca="1">INDEX(sheet03!$A$2:$BB$1191,MATCH(P$2&amp;Q13&amp;$F$1,sheet03!$M$2:$M$1191&amp;sheet03!$AF$2:$AF$1191&amp;sheet03!$O$2:$O$1191,0),40)</f>
        <v>156.69999999999999</v>
      </c>
      <c r="U13" s="60" t="str">
        <f t="array" aca="1" ref="U13" ca="1">INDEX(sheet03!$A$2:$BD$1191,MATCH(P$2&amp;Q13&amp;$F$1,sheet03!$M$2:$M$1191&amp;sheet03!$AF$2:$AF$1191&amp;sheet03!$O$2:$O$1191,0),56)</f>
        <v>右</v>
      </c>
    </row>
    <row r="14" spans="1:21" ht="16.5" customHeight="1" x14ac:dyDescent="0.15">
      <c r="A14" s="109">
        <f ca="1">IF(ISERROR(SMALL(sheet03!CK:CK,ROW(V7))),"",INDIRECT("sheet03!ck"&amp;SMALL(sheet03!CK:CK,ROW(V7))))</f>
        <v>669</v>
      </c>
      <c r="B14" s="57">
        <f t="array" aca="1" ref="B14" ca="1">INDEX(sheet03!$A$2:$BB$1191,MATCH(B$2&amp;C14&amp;$F$1,sheet03!$M$2:$M$1191&amp;sheet03!$AF$2:$AF$1191&amp;sheet03!$O$2:$O$1191,0),31)</f>
        <v>0</v>
      </c>
      <c r="C14" s="58">
        <f ca="1">IF(A14="","",INDIRECT("sheet03!af"&amp;SMALL(sheet03!CK:CK,ROW(V7))))</f>
        <v>7</v>
      </c>
      <c r="D14" s="59" t="str">
        <f t="array" aca="1" ref="D14" ca="1">INDEX(sheet03!$A$2:$BB$1191,MATCH(B$2&amp;C14&amp;$F$1,sheet03!$M$2:$M$1191&amp;sheet03!$AF$2:$AF$1191&amp;sheet03!$O$2:$O$1191,0),28)</f>
        <v>園</v>
      </c>
      <c r="E14" s="60">
        <f t="array" aca="1" ref="E14" ca="1">INDEX(sheet03!$A$2:$BC$1191,MATCH(B$2&amp;C14&amp;$F$1,sheet03!$M$2:$M$1191&amp;sheet03!$AF$2:$AF$1191&amp;sheet03!$O$2:$O$1191,0),55)</f>
        <v>2</v>
      </c>
      <c r="F14" s="60">
        <f t="array" aca="1" ref="F14" ca="1">INDEX(sheet03!$A$2:$BB$1191,MATCH(B$2&amp;C14&amp;$F$1,sheet03!$M$2:$M$1191&amp;sheet03!$AF$2:$AF$1191&amp;sheet03!$O$2:$O$1191,0),40)</f>
        <v>163</v>
      </c>
      <c r="G14" s="60" t="str">
        <f t="array" aca="1" ref="G14" ca="1">INDEX(sheet03!$A$2:$BD$1191,MATCH(B$2&amp;C14&amp;$F$1,sheet03!$M$2:$M$1191&amp;sheet03!$AF$2:$AF$1191&amp;sheet03!$O$2:$O$1191,0),56)</f>
        <v>右</v>
      </c>
      <c r="H14" s="106">
        <f ca="1">IF(ISERROR(SMALL(sheet03!CL:CL,ROW(V7))),"",INDIRECT("sheet03!cl"&amp;SMALL(sheet03!CL:CL,ROW(V7))))</f>
        <v>622</v>
      </c>
      <c r="I14" s="57">
        <f t="array" aca="1" ref="I14" ca="1">INDEX(sheet03!$A$2:$BB$1191,MATCH(I$2&amp;J14&amp;$F$1,sheet03!$M$2:$M$1191&amp;sheet03!$AF$2:$AF$1191&amp;sheet03!$O$2:$O$1191,0),31)</f>
        <v>0</v>
      </c>
      <c r="J14" s="58">
        <f ca="1">IF(H14="","",INDIRECT("sheet03!af"&amp;SMALL(sheet03!CL:CL,ROW(V7))))</f>
        <v>7</v>
      </c>
      <c r="K14" s="59" t="str">
        <f t="array" aca="1" ref="K14" ca="1">INDEX(sheet03!$A$2:$BB$1191,MATCH(I$2&amp;J14&amp;$F$1,sheet03!$M$2:$M$1191&amp;sheet03!$AF$2:$AF$1191&amp;sheet03!$O$2:$O$1191,0),28)</f>
        <v>黒坂</v>
      </c>
      <c r="L14" s="60">
        <f t="array" aca="1" ref="L14" ca="1">INDEX(sheet03!$A$2:$BC$1191,MATCH(I$2&amp;J14&amp;$F$1,sheet03!$M$2:$M$1191&amp;sheet03!$AF$2:$AF$1191&amp;sheet03!$O$2:$O$1191,0),55)</f>
        <v>1</v>
      </c>
      <c r="M14" s="60">
        <f t="array" aca="1" ref="M14" ca="1">INDEX(sheet03!$A$2:$BB$1191,MATCH(I$2&amp;J14&amp;$F$1,sheet03!$M$2:$M$1191&amp;sheet03!$AF$2:$AF$1191&amp;sheet03!$O$2:$O$1191,0),40)</f>
        <v>165.8</v>
      </c>
      <c r="N14" s="60" t="str">
        <f t="array" aca="1" ref="N14" ca="1">INDEX(sheet03!$A$2:$BD$1191,MATCH(I$2&amp;J14&amp;$F$1,sheet03!$M$2:$M$1191&amp;sheet03!$AF$2:$AF$1191&amp;sheet03!$O$2:$O$1191,0),56)</f>
        <v>右</v>
      </c>
      <c r="O14" s="106">
        <f ca="1">IF(ISERROR(SMALL(sheet03!CM:CM,ROW(V7))),"",INDIRECT("sheet03!cm"&amp;SMALL(sheet03!CM:CM,ROW(V7))))</f>
        <v>594</v>
      </c>
      <c r="P14" s="61">
        <f t="array" aca="1" ref="P14" ca="1">INDEX(sheet03!$A$2:$BB$1191,MATCH(P$2&amp;Q14&amp;$F$1,sheet03!$M$2:$M$1191&amp;sheet03!$AF$2:$AF$1191&amp;sheet03!$O$2:$O$1191,0),31)</f>
        <v>0</v>
      </c>
      <c r="Q14" s="58">
        <f ca="1">IF(O14="","",INDIRECT("sheet03!af"&amp;SMALL(sheet03!CM:CM,ROW(V7))))</f>
        <v>7</v>
      </c>
      <c r="R14" s="59" t="str">
        <f t="array" aca="1" ref="R14" ca="1">INDEX(sheet03!$A$2:$BB$1191,MATCH(P$2&amp;Q14&amp;$F$1,sheet03!$M$2:$M$1191&amp;sheet03!$AF$2:$AF$1191&amp;sheet03!$O$2:$O$1191,0),28)</f>
        <v>於福</v>
      </c>
      <c r="S14" s="60">
        <f t="array" aca="1" ref="S14" ca="1">INDEX(sheet03!$A$2:$BC$1191,MATCH(P$2&amp;Q14&amp;$F$1,sheet03!$M$2:$M$1191&amp;sheet03!$AF$2:$AF$1191&amp;sheet03!$O$2:$O$1191,0),55)</f>
        <v>1</v>
      </c>
      <c r="T14" s="60">
        <f t="array" aca="1" ref="T14" ca="1">INDEX(sheet03!$A$2:$BB$1191,MATCH(P$2&amp;Q14&amp;$F$1,sheet03!$M$2:$M$1191&amp;sheet03!$AF$2:$AF$1191&amp;sheet03!$O$2:$O$1191,0),40)</f>
        <v>156.1</v>
      </c>
      <c r="U14" s="60" t="str">
        <f t="array" aca="1" ref="U14" ca="1">INDEX(sheet03!$A$2:$BD$1191,MATCH(P$2&amp;Q14&amp;$F$1,sheet03!$M$2:$M$1191&amp;sheet03!$AF$2:$AF$1191&amp;sheet03!$O$2:$O$1191,0),56)</f>
        <v>右</v>
      </c>
    </row>
    <row r="15" spans="1:21" ht="16.5" customHeight="1" x14ac:dyDescent="0.15">
      <c r="A15" s="109">
        <f ca="1">IF(ISERROR(SMALL(sheet03!CK:CK,ROW(V8))),"",INDIRECT("sheet03!ck"&amp;SMALL(sheet03!CK:CK,ROW(V8))))</f>
        <v>670</v>
      </c>
      <c r="B15" s="57">
        <f t="array" aca="1" ref="B15" ca="1">INDEX(sheet03!$A$2:$BB$1191,MATCH(B$2&amp;C15&amp;$F$1,sheet03!$M$2:$M$1191&amp;sheet03!$AF$2:$AF$1191&amp;sheet03!$O$2:$O$1191,0),31)</f>
        <v>0</v>
      </c>
      <c r="C15" s="58">
        <f ca="1">IF(A15="","",INDIRECT("sheet03!af"&amp;SMALL(sheet03!CK:CK,ROW(V8))))</f>
        <v>8</v>
      </c>
      <c r="D15" s="59" t="str">
        <f t="array" aca="1" ref="D15" ca="1">INDEX(sheet03!$A$2:$BB$1191,MATCH(B$2&amp;C15&amp;$F$1,sheet03!$M$2:$M$1191&amp;sheet03!$AF$2:$AF$1191&amp;sheet03!$O$2:$O$1191,0),28)</f>
        <v>湖遊館新駅</v>
      </c>
      <c r="E15" s="60">
        <f t="array" aca="1" ref="E15" ca="1">INDEX(sheet03!$A$2:$BC$1191,MATCH(B$2&amp;C15&amp;$F$1,sheet03!$M$2:$M$1191&amp;sheet03!$AF$2:$AF$1191&amp;sheet03!$O$2:$O$1191,0),55)</f>
        <v>2</v>
      </c>
      <c r="F15" s="60">
        <f t="array" aca="1" ref="F15" ca="1">INDEX(sheet03!$A$2:$BB$1191,MATCH(B$2&amp;C15&amp;$F$1,sheet03!$M$2:$M$1191&amp;sheet03!$AF$2:$AF$1191&amp;sheet03!$O$2:$O$1191,0),40)</f>
        <v>153</v>
      </c>
      <c r="G15" s="60" t="str">
        <f t="array" aca="1" ref="G15" ca="1">INDEX(sheet03!$A$2:$BD$1191,MATCH(B$2&amp;C15&amp;$F$1,sheet03!$M$2:$M$1191&amp;sheet03!$AF$2:$AF$1191&amp;sheet03!$O$2:$O$1191,0),56)</f>
        <v>右</v>
      </c>
      <c r="H15" s="106">
        <f ca="1">IF(ISERROR(SMALL(sheet03!CL:CL,ROW(V8))),"",INDIRECT("sheet03!cl"&amp;SMALL(sheet03!CL:CL,ROW(V8))))</f>
        <v>623</v>
      </c>
      <c r="I15" s="57">
        <f t="array" aca="1" ref="I15" ca="1">INDEX(sheet03!$A$2:$BB$1191,MATCH(I$2&amp;J15&amp;$F$1,sheet03!$M$2:$M$1191&amp;sheet03!$AF$2:$AF$1191&amp;sheet03!$O$2:$O$1191,0),31)</f>
        <v>0</v>
      </c>
      <c r="J15" s="58">
        <f ca="1">IF(H15="","",INDIRECT("sheet03!af"&amp;SMALL(sheet03!CL:CL,ROW(V8))))</f>
        <v>8</v>
      </c>
      <c r="K15" s="59" t="str">
        <f t="array" aca="1" ref="K15" ca="1">INDEX(sheet03!$A$2:$BB$1191,MATCH(I$2&amp;J15&amp;$F$1,sheet03!$M$2:$M$1191&amp;sheet03!$AF$2:$AF$1191&amp;sheet03!$O$2:$O$1191,0),28)</f>
        <v>根雨</v>
      </c>
      <c r="L15" s="60">
        <f t="array" aca="1" ref="L15" ca="1">INDEX(sheet03!$A$2:$BC$1191,MATCH(I$2&amp;J15&amp;$F$1,sheet03!$M$2:$M$1191&amp;sheet03!$AF$2:$AF$1191&amp;sheet03!$O$2:$O$1191,0),55)</f>
        <v>2</v>
      </c>
      <c r="M15" s="60">
        <f t="array" aca="1" ref="M15" ca="1">INDEX(sheet03!$A$2:$BB$1191,MATCH(I$2&amp;J15&amp;$F$1,sheet03!$M$2:$M$1191&amp;sheet03!$AF$2:$AF$1191&amp;sheet03!$O$2:$O$1191,0),40)</f>
        <v>157</v>
      </c>
      <c r="N15" s="60" t="str">
        <f t="array" aca="1" ref="N15" ca="1">INDEX(sheet03!$A$2:$BD$1191,MATCH(I$2&amp;J15&amp;$F$1,sheet03!$M$2:$M$1191&amp;sheet03!$AF$2:$AF$1191&amp;sheet03!$O$2:$O$1191,0),56)</f>
        <v>右</v>
      </c>
      <c r="O15" s="106">
        <f ca="1">IF(ISERROR(SMALL(sheet03!CM:CM,ROW(V8))),"",INDIRECT("sheet03!cm"&amp;SMALL(sheet03!CM:CM,ROW(V8))))</f>
        <v>595</v>
      </c>
      <c r="P15" s="61">
        <f t="array" aca="1" ref="P15" ca="1">INDEX(sheet03!$A$2:$BB$1191,MATCH(P$2&amp;Q15&amp;$F$1,sheet03!$M$2:$M$1191&amp;sheet03!$AF$2:$AF$1191&amp;sheet03!$O$2:$O$1191,0),31)</f>
        <v>0</v>
      </c>
      <c r="Q15" s="58">
        <f ca="1">IF(O15="","",INDIRECT("sheet03!af"&amp;SMALL(sheet03!CM:CM,ROW(V8))))</f>
        <v>8</v>
      </c>
      <c r="R15" s="59" t="str">
        <f t="array" aca="1" ref="R15" ca="1">INDEX(sheet03!$A$2:$BB$1191,MATCH(P$2&amp;Q15&amp;$F$1,sheet03!$M$2:$M$1191&amp;sheet03!$AF$2:$AF$1191&amp;sheet03!$O$2:$O$1191,0),28)</f>
        <v>渋木</v>
      </c>
      <c r="S15" s="60">
        <f t="array" aca="1" ref="S15" ca="1">INDEX(sheet03!$A$2:$BC$1191,MATCH(P$2&amp;Q15&amp;$F$1,sheet03!$M$2:$M$1191&amp;sheet03!$AF$2:$AF$1191&amp;sheet03!$O$2:$O$1191,0),55)</f>
        <v>1</v>
      </c>
      <c r="T15" s="60">
        <f t="array" aca="1" ref="T15" ca="1">INDEX(sheet03!$A$2:$BB$1191,MATCH(P$2&amp;Q15&amp;$F$1,sheet03!$M$2:$M$1191&amp;sheet03!$AF$2:$AF$1191&amp;sheet03!$O$2:$O$1191,0),40)</f>
        <v>156.19999999999999</v>
      </c>
      <c r="U15" s="60" t="str">
        <f t="array" aca="1" ref="U15" ca="1">INDEX(sheet03!$A$2:$BD$1191,MATCH(P$2&amp;Q15&amp;$F$1,sheet03!$M$2:$M$1191&amp;sheet03!$AF$2:$AF$1191&amp;sheet03!$O$2:$O$1191,0),56)</f>
        <v>右</v>
      </c>
    </row>
    <row r="16" spans="1:21" ht="16.5" customHeight="1" x14ac:dyDescent="0.15">
      <c r="A16" s="109">
        <f ca="1">IF(ISERROR(SMALL(sheet03!CK:CK,ROW(V9))),"",INDIRECT("sheet03!ck"&amp;SMALL(sheet03!CK:CK,ROW(V9))))</f>
        <v>671</v>
      </c>
      <c r="B16" s="57">
        <f t="array" aca="1" ref="B16" ca="1">INDEX(sheet03!$A$2:$BB$1191,MATCH(B$2&amp;C16&amp;$F$1,sheet03!$M$2:$M$1191&amp;sheet03!$AF$2:$AF$1191&amp;sheet03!$O$2:$O$1191,0),31)</f>
        <v>0</v>
      </c>
      <c r="C16" s="58">
        <f ca="1">IF(A16="","",INDIRECT("sheet03!af"&amp;SMALL(sheet03!CK:CK,ROW(V9))))</f>
        <v>9</v>
      </c>
      <c r="D16" s="59" t="str">
        <f t="array" aca="1" ref="D16" ca="1">INDEX(sheet03!$A$2:$BB$1191,MATCH(B$2&amp;C16&amp;$F$1,sheet03!$M$2:$M$1191&amp;sheet03!$AF$2:$AF$1191&amp;sheet03!$O$2:$O$1191,0),28)</f>
        <v>布崎</v>
      </c>
      <c r="E16" s="60">
        <f t="array" aca="1" ref="E16" ca="1">INDEX(sheet03!$A$2:$BC$1191,MATCH(B$2&amp;C16&amp;$F$1,sheet03!$M$2:$M$1191&amp;sheet03!$AF$2:$AF$1191&amp;sheet03!$O$2:$O$1191,0),55)</f>
        <v>1</v>
      </c>
      <c r="F16" s="60">
        <f t="array" aca="1" ref="F16" ca="1">INDEX(sheet03!$A$2:$BB$1191,MATCH(B$2&amp;C16&amp;$F$1,sheet03!$M$2:$M$1191&amp;sheet03!$AF$2:$AF$1191&amp;sheet03!$O$2:$O$1191,0),40)</f>
        <v>160</v>
      </c>
      <c r="G16" s="60" t="str">
        <f t="array" aca="1" ref="G16" ca="1">INDEX(sheet03!$A$2:$BD$1191,MATCH(B$2&amp;C16&amp;$F$1,sheet03!$M$2:$M$1191&amp;sheet03!$AF$2:$AF$1191&amp;sheet03!$O$2:$O$1191,0),56)</f>
        <v>右</v>
      </c>
      <c r="H16" s="106">
        <f ca="1">IF(ISERROR(SMALL(sheet03!CL:CL,ROW(V9))),"",INDIRECT("sheet03!cl"&amp;SMALL(sheet03!CL:CL,ROW(V9))))</f>
        <v>624</v>
      </c>
      <c r="I16" s="57">
        <f t="array" aca="1" ref="I16" ca="1">INDEX(sheet03!$A$2:$BB$1191,MATCH(I$2&amp;J16&amp;$F$1,sheet03!$M$2:$M$1191&amp;sheet03!$AF$2:$AF$1191&amp;sheet03!$O$2:$O$1191,0),31)</f>
        <v>0</v>
      </c>
      <c r="J16" s="58">
        <f ca="1">IF(H16="","",INDIRECT("sheet03!af"&amp;SMALL(sheet03!CL:CL,ROW(V9))))</f>
        <v>9</v>
      </c>
      <c r="K16" s="59" t="str">
        <f t="array" aca="1" ref="K16" ca="1">INDEX(sheet03!$A$2:$BB$1191,MATCH(I$2&amp;J16&amp;$F$1,sheet03!$M$2:$M$1191&amp;sheet03!$AF$2:$AF$1191&amp;sheet03!$O$2:$O$1191,0),28)</f>
        <v>武庫</v>
      </c>
      <c r="L16" s="60">
        <f t="array" aca="1" ref="L16" ca="1">INDEX(sheet03!$A$2:$BC$1191,MATCH(I$2&amp;J16&amp;$F$1,sheet03!$M$2:$M$1191&amp;sheet03!$AF$2:$AF$1191&amp;sheet03!$O$2:$O$1191,0),55)</f>
        <v>2</v>
      </c>
      <c r="M16" s="60">
        <f t="array" aca="1" ref="M16" ca="1">INDEX(sheet03!$A$2:$BB$1191,MATCH(I$2&amp;J16&amp;$F$1,sheet03!$M$2:$M$1191&amp;sheet03!$AF$2:$AF$1191&amp;sheet03!$O$2:$O$1191,0),40)</f>
        <v>164</v>
      </c>
      <c r="N16" s="60" t="str">
        <f t="array" aca="1" ref="N16" ca="1">INDEX(sheet03!$A$2:$BD$1191,MATCH(I$2&amp;J16&amp;$F$1,sheet03!$M$2:$M$1191&amp;sheet03!$AF$2:$AF$1191&amp;sheet03!$O$2:$O$1191,0),56)</f>
        <v>右</v>
      </c>
      <c r="O16" s="106">
        <f ca="1">IF(ISERROR(SMALL(sheet03!CM:CM,ROW(V9))),"",INDIRECT("sheet03!cm"&amp;SMALL(sheet03!CM:CM,ROW(V9))))</f>
        <v>0</v>
      </c>
      <c r="P16" s="61" t="e">
        <f t="array" aca="1" ref="P16" ca="1">INDEX(sheet03!$A$2:$BB$1191,MATCH(P$2&amp;Q16&amp;$F$1,sheet03!$M$2:$M$1191&amp;sheet03!$AF$2:$AF$1191&amp;sheet03!$O$2:$O$1191,0),31)</f>
        <v>#N/A</v>
      </c>
      <c r="Q16" s="58">
        <f ca="1">IF(O16="","",INDIRECT("sheet03!af"&amp;SMALL(sheet03!CM:CM,ROW(V9))))</f>
        <v>0</v>
      </c>
      <c r="R16" s="59" t="e">
        <f t="array" aca="1" ref="R16" ca="1">INDEX(sheet03!$A$2:$BB$1191,MATCH(P$2&amp;Q16&amp;$F$1,sheet03!$M$2:$M$1191&amp;sheet03!$AF$2:$AF$1191&amp;sheet03!$O$2:$O$1191,0),28)</f>
        <v>#N/A</v>
      </c>
      <c r="S16" s="60" t="e">
        <f t="array" aca="1" ref="S16" ca="1">INDEX(sheet03!$A$2:$BC$1191,MATCH(P$2&amp;Q16&amp;$F$1,sheet03!$M$2:$M$1191&amp;sheet03!$AF$2:$AF$1191&amp;sheet03!$O$2:$O$1191,0),55)</f>
        <v>#N/A</v>
      </c>
      <c r="T16" s="60" t="e">
        <f t="array" aca="1" ref="T16" ca="1">INDEX(sheet03!$A$2:$BB$1191,MATCH(P$2&amp;Q16&amp;$F$1,sheet03!$M$2:$M$1191&amp;sheet03!$AF$2:$AF$1191&amp;sheet03!$O$2:$O$1191,0),40)</f>
        <v>#N/A</v>
      </c>
      <c r="U16" s="60" t="e">
        <f t="array" aca="1" ref="U16" ca="1">INDEX(sheet03!$A$2:$BD$1191,MATCH(P$2&amp;Q16&amp;$F$1,sheet03!$M$2:$M$1191&amp;sheet03!$AF$2:$AF$1191&amp;sheet03!$O$2:$O$1191,0),56)</f>
        <v>#N/A</v>
      </c>
    </row>
    <row r="17" spans="1:22" ht="16.5" customHeight="1" x14ac:dyDescent="0.15">
      <c r="A17" s="109">
        <f ca="1">IF(ISERROR(SMALL(sheet03!CK:CK,ROW(V10))),"",INDIRECT("sheet03!ck"&amp;SMALL(sheet03!CK:CK,ROW(V10))))</f>
        <v>672</v>
      </c>
      <c r="B17" s="57" t="str">
        <f t="array" aca="1" ref="B17" ca="1">INDEX(sheet03!$A$2:$BB$1191,MATCH(B$2&amp;C17&amp;$F$1,sheet03!$M$2:$M$1191&amp;sheet03!$AF$2:$AF$1191&amp;sheet03!$O$2:$O$1191,0),31)</f>
        <v>c</v>
      </c>
      <c r="C17" s="58">
        <f ca="1">IF(A17="","",INDIRECT("sheet03!af"&amp;SMALL(sheet03!CK:CK,ROW(V10))))</f>
        <v>10</v>
      </c>
      <c r="D17" s="59" t="str">
        <f t="array" aca="1" ref="D17" ca="1">INDEX(sheet03!$A$2:$BB$1191,MATCH(B$2&amp;C17&amp;$F$1,sheet03!$M$2:$M$1191&amp;sheet03!$AF$2:$AF$1191&amp;sheet03!$O$2:$O$1191,0),28)</f>
        <v>雲州平田</v>
      </c>
      <c r="E17" s="60">
        <f t="array" aca="1" ref="E17" ca="1">INDEX(sheet03!$A$2:$BC$1191,MATCH(B$2&amp;C17&amp;$F$1,sheet03!$M$2:$M$1191&amp;sheet03!$AF$2:$AF$1191&amp;sheet03!$O$2:$O$1191,0),55)</f>
        <v>2</v>
      </c>
      <c r="F17" s="60">
        <f t="array" aca="1" ref="F17" ca="1">INDEX(sheet03!$A$2:$BB$1191,MATCH(B$2&amp;C17&amp;$F$1,sheet03!$M$2:$M$1191&amp;sheet03!$AF$2:$AF$1191&amp;sheet03!$O$2:$O$1191,0),40)</f>
        <v>162</v>
      </c>
      <c r="G17" s="60" t="str">
        <f t="array" aca="1" ref="G17" ca="1">INDEX(sheet03!$A$2:$BD$1191,MATCH(B$2&amp;C17&amp;$F$1,sheet03!$M$2:$M$1191&amp;sheet03!$AF$2:$AF$1191&amp;sheet03!$O$2:$O$1191,0),56)</f>
        <v>右</v>
      </c>
      <c r="H17" s="106">
        <f ca="1">IF(ISERROR(SMALL(sheet03!CL:CL,ROW(V10))),"",INDIRECT("sheet03!cl"&amp;SMALL(sheet03!CL:CL,ROW(V10))))</f>
        <v>625</v>
      </c>
      <c r="I17" s="57">
        <f t="array" aca="1" ref="I17" ca="1">INDEX(sheet03!$A$2:$BB$1191,MATCH(I$2&amp;J17&amp;$F$1,sheet03!$M$2:$M$1191&amp;sheet03!$AF$2:$AF$1191&amp;sheet03!$O$2:$O$1191,0),31)</f>
        <v>0</v>
      </c>
      <c r="J17" s="58">
        <f ca="1">IF(H17="","",INDIRECT("sheet03!af"&amp;SMALL(sheet03!CL:CL,ROW(V10))))</f>
        <v>10</v>
      </c>
      <c r="K17" s="59" t="str">
        <f t="array" aca="1" ref="K17" ca="1">INDEX(sheet03!$A$2:$BB$1191,MATCH(I$2&amp;J17&amp;$F$1,sheet03!$M$2:$M$1191&amp;sheet03!$AF$2:$AF$1191&amp;sheet03!$O$2:$O$1191,0),28)</f>
        <v>江尾</v>
      </c>
      <c r="L17" s="60">
        <f t="array" aca="1" ref="L17" ca="1">INDEX(sheet03!$A$2:$BC$1191,MATCH(I$2&amp;J17&amp;$F$1,sheet03!$M$2:$M$1191&amp;sheet03!$AF$2:$AF$1191&amp;sheet03!$O$2:$O$1191,0),55)</f>
        <v>2</v>
      </c>
      <c r="M17" s="60">
        <f t="array" aca="1" ref="M17" ca="1">INDEX(sheet03!$A$2:$BB$1191,MATCH(I$2&amp;J17&amp;$F$1,sheet03!$M$2:$M$1191&amp;sheet03!$AF$2:$AF$1191&amp;sheet03!$O$2:$O$1191,0),40)</f>
        <v>163</v>
      </c>
      <c r="N17" s="60" t="str">
        <f t="array" aca="1" ref="N17" ca="1">INDEX(sheet03!$A$2:$BD$1191,MATCH(I$2&amp;J17&amp;$F$1,sheet03!$M$2:$M$1191&amp;sheet03!$AF$2:$AF$1191&amp;sheet03!$O$2:$O$1191,0),56)</f>
        <v>右</v>
      </c>
      <c r="O17" s="106" t="str">
        <f ca="1">IF(ISERROR(SMALL(sheet03!CM:CM,ROW(V10))),"",INDIRECT("sheet03!cm"&amp;SMALL(sheet03!CM:CM,ROW(V10))))</f>
        <v/>
      </c>
      <c r="P17" s="61" t="e">
        <f t="array" aca="1" ref="P17" ca="1">INDEX(sheet03!$A$2:$BB$1191,MATCH(P$2&amp;Q17&amp;$F$1,sheet03!$M$2:$M$1191&amp;sheet03!$AF$2:$AF$1191&amp;sheet03!$O$2:$O$1191,0),31)</f>
        <v>#N/A</v>
      </c>
      <c r="Q17" s="58" t="str">
        <f ca="1">IF(O17="","",INDIRECT("sheet03!af"&amp;SMALL(sheet03!CM:CM,ROW(V10))))</f>
        <v/>
      </c>
      <c r="R17" s="59" t="e">
        <f t="array" aca="1" ref="R17" ca="1">INDEX(sheet03!$A$2:$BB$1191,MATCH(P$2&amp;Q17&amp;$F$1,sheet03!$M$2:$M$1191&amp;sheet03!$AF$2:$AF$1191&amp;sheet03!$O$2:$O$1191,0),28)</f>
        <v>#N/A</v>
      </c>
      <c r="S17" s="60" t="e">
        <f t="array" aca="1" ref="S17" ca="1">INDEX(sheet03!$A$2:$BC$1191,MATCH(P$2&amp;Q17&amp;$F$1,sheet03!$M$2:$M$1191&amp;sheet03!$AF$2:$AF$1191&amp;sheet03!$O$2:$O$1191,0),55)</f>
        <v>#N/A</v>
      </c>
      <c r="T17" s="60" t="e">
        <f t="array" aca="1" ref="T17" ca="1">INDEX(sheet03!$A$2:$BB$1191,MATCH(P$2&amp;Q17&amp;$F$1,sheet03!$M$2:$M$1191&amp;sheet03!$AF$2:$AF$1191&amp;sheet03!$O$2:$O$1191,0),40)</f>
        <v>#N/A</v>
      </c>
      <c r="U17" s="60" t="e">
        <f t="array" aca="1" ref="U17" ca="1">INDEX(sheet03!$A$2:$BD$1191,MATCH(P$2&amp;Q17&amp;$F$1,sheet03!$M$2:$M$1191&amp;sheet03!$AF$2:$AF$1191&amp;sheet03!$O$2:$O$1191,0),56)</f>
        <v>#N/A</v>
      </c>
    </row>
    <row r="18" spans="1:22" ht="16.5" customHeight="1" x14ac:dyDescent="0.15">
      <c r="A18" s="109">
        <f ca="1">IF(ISERROR(SMALL(sheet03!CK:CK,ROW(V11))),"",INDIRECT("sheet03!ck"&amp;SMALL(sheet03!CK:CK,ROW(V11))))</f>
        <v>673</v>
      </c>
      <c r="B18" s="57">
        <f t="array" aca="1" ref="B18" ca="1">INDEX(sheet03!$A$2:$BB$1191,MATCH(B$2&amp;C18&amp;$F$1,sheet03!$M$2:$M$1191&amp;sheet03!$AF$2:$AF$1191&amp;sheet03!$O$2:$O$1191,0),31)</f>
        <v>0</v>
      </c>
      <c r="C18" s="58">
        <f ca="1">IF(A18="","",INDIRECT("sheet03!af"&amp;SMALL(sheet03!CK:CK,ROW(V11))))</f>
        <v>11</v>
      </c>
      <c r="D18" s="59" t="str">
        <f t="array" aca="1" ref="D18" ca="1">INDEX(sheet03!$A$2:$BB$1191,MATCH(B$2&amp;C18&amp;$F$1,sheet03!$M$2:$M$1191&amp;sheet03!$AF$2:$AF$1191&amp;sheet03!$O$2:$O$1191,0),28)</f>
        <v>田伏</v>
      </c>
      <c r="E18" s="60">
        <f t="array" aca="1" ref="E18" ca="1">INDEX(sheet03!$A$2:$BC$1191,MATCH(B$2&amp;C18&amp;$F$1,sheet03!$M$2:$M$1191&amp;sheet03!$AF$2:$AF$1191&amp;sheet03!$O$2:$O$1191,0),55)</f>
        <v>2</v>
      </c>
      <c r="F18" s="60">
        <f t="array" aca="1" ref="F18" ca="1">INDEX(sheet03!$A$2:$BB$1191,MATCH(B$2&amp;C18&amp;$F$1,sheet03!$M$2:$M$1191&amp;sheet03!$AF$2:$AF$1191&amp;sheet03!$O$2:$O$1191,0),40)</f>
        <v>153</v>
      </c>
      <c r="G18" s="60" t="str">
        <f t="array" aca="1" ref="G18" ca="1">INDEX(sheet03!$A$2:$BD$1191,MATCH(B$2&amp;C18&amp;$F$1,sheet03!$M$2:$M$1191&amp;sheet03!$AF$2:$AF$1191&amp;sheet03!$O$2:$O$1191,0),56)</f>
        <v>右</v>
      </c>
      <c r="H18" s="106">
        <f ca="1">IF(ISERROR(SMALL(sheet03!CL:CL,ROW(V11))),"",INDIRECT("sheet03!cl"&amp;SMALL(sheet03!CL:CL,ROW(V11))))</f>
        <v>0</v>
      </c>
      <c r="I18" s="57" t="e">
        <f t="array" aca="1" ref="I18" ca="1">INDEX(sheet03!$A$2:$BB$1191,MATCH(I$2&amp;J18&amp;$F$1,sheet03!$M$2:$M$1191&amp;sheet03!$AF$2:$AF$1191&amp;sheet03!$O$2:$O$1191,0),31)</f>
        <v>#N/A</v>
      </c>
      <c r="J18" s="58">
        <f ca="1">IF(H18="","",INDIRECT("sheet03!af"&amp;SMALL(sheet03!CL:CL,ROW(V11))))</f>
        <v>0</v>
      </c>
      <c r="K18" s="59" t="e">
        <f t="array" aca="1" ref="K18" ca="1">INDEX(sheet03!$A$2:$BB$1191,MATCH(I$2&amp;J18&amp;$F$1,sheet03!$M$2:$M$1191&amp;sheet03!$AF$2:$AF$1191&amp;sheet03!$O$2:$O$1191,0),28)</f>
        <v>#N/A</v>
      </c>
      <c r="L18" s="60" t="e">
        <f t="array" aca="1" ref="L18" ca="1">INDEX(sheet03!$A$2:$BC$1191,MATCH(I$2&amp;J18&amp;$F$1,sheet03!$M$2:$M$1191&amp;sheet03!$AF$2:$AF$1191&amp;sheet03!$O$2:$O$1191,0),55)</f>
        <v>#N/A</v>
      </c>
      <c r="M18" s="60" t="e">
        <f t="array" aca="1" ref="M18" ca="1">INDEX(sheet03!$A$2:$BB$1191,MATCH(I$2&amp;J18&amp;$F$1,sheet03!$M$2:$M$1191&amp;sheet03!$AF$2:$AF$1191&amp;sheet03!$O$2:$O$1191,0),40)</f>
        <v>#N/A</v>
      </c>
      <c r="N18" s="60" t="e">
        <f t="array" aca="1" ref="N18" ca="1">INDEX(sheet03!$A$2:$BD$1191,MATCH(I$2&amp;J18&amp;$F$1,sheet03!$M$2:$M$1191&amp;sheet03!$AF$2:$AF$1191&amp;sheet03!$O$2:$O$1191,0),56)</f>
        <v>#N/A</v>
      </c>
      <c r="O18" s="106" t="str">
        <f ca="1">IF(ISERROR(SMALL(sheet03!CM:CM,ROW(V11))),"",INDIRECT("sheet03!cm"&amp;SMALL(sheet03!CM:CM,ROW(V11))))</f>
        <v/>
      </c>
      <c r="P18" s="61" t="e">
        <f t="array" aca="1" ref="P18" ca="1">INDEX(sheet03!$A$2:$BB$1191,MATCH(P$2&amp;Q18&amp;$F$1,sheet03!$M$2:$M$1191&amp;sheet03!$AF$2:$AF$1191&amp;sheet03!$O$2:$O$1191,0),31)</f>
        <v>#N/A</v>
      </c>
      <c r="Q18" s="58" t="str">
        <f ca="1">IF(O18="","",INDIRECT("sheet03!af"&amp;SMALL(sheet03!CM:CM,ROW(V11))))</f>
        <v/>
      </c>
      <c r="R18" s="59" t="e">
        <f t="array" aca="1" ref="R18" ca="1">INDEX(sheet03!$A$2:$BB$1191,MATCH(P$2&amp;Q18&amp;$F$1,sheet03!$M$2:$M$1191&amp;sheet03!$AF$2:$AF$1191&amp;sheet03!$O$2:$O$1191,0),28)</f>
        <v>#N/A</v>
      </c>
      <c r="S18" s="60" t="e">
        <f t="array" aca="1" ref="S18" ca="1">INDEX(sheet03!$A$2:$BC$1191,MATCH(P$2&amp;Q18&amp;$F$1,sheet03!$M$2:$M$1191&amp;sheet03!$AF$2:$AF$1191&amp;sheet03!$O$2:$O$1191,0),55)</f>
        <v>#N/A</v>
      </c>
      <c r="T18" s="60" t="e">
        <f t="array" aca="1" ref="T18" ca="1">INDEX(sheet03!$A$2:$BB$1191,MATCH(P$2&amp;Q18&amp;$F$1,sheet03!$M$2:$M$1191&amp;sheet03!$AF$2:$AF$1191&amp;sheet03!$O$2:$O$1191,0),40)</f>
        <v>#N/A</v>
      </c>
      <c r="U18" s="60" t="e">
        <f t="array" aca="1" ref="U18" ca="1">INDEX(sheet03!$A$2:$BD$1191,MATCH(P$2&amp;Q18&amp;$F$1,sheet03!$M$2:$M$1191&amp;sheet03!$AF$2:$AF$1191&amp;sheet03!$O$2:$O$1191,0),56)</f>
        <v>#N/A</v>
      </c>
    </row>
    <row r="19" spans="1:22" ht="16.5" customHeight="1" x14ac:dyDescent="0.15">
      <c r="A19" s="109">
        <f ca="1">IF(ISERROR(SMALL(sheet03!CK:CK,ROW(V12))),"",INDIRECT("sheet03!ck"&amp;SMALL(sheet03!CK:CK,ROW(V12))))</f>
        <v>674</v>
      </c>
      <c r="B19" s="57">
        <f t="array" aca="1" ref="B19" ca="1">INDEX(sheet03!$A$2:$BB$1191,MATCH(B$2&amp;C19&amp;$F$1,sheet03!$M$2:$M$1191&amp;sheet03!$AF$2:$AF$1191&amp;sheet03!$O$2:$O$1191,0),31)</f>
        <v>0</v>
      </c>
      <c r="C19" s="58">
        <f ca="1">IF(A19="","",INDIRECT("sheet03!af"&amp;SMALL(sheet03!CK:CK,ROW(V12))))</f>
        <v>12</v>
      </c>
      <c r="D19" s="59" t="str">
        <f t="array" aca="1" ref="D19" ca="1">INDEX(sheet03!$A$2:$BB$1191,MATCH(B$2&amp;C19&amp;$F$1,sheet03!$M$2:$M$1191&amp;sheet03!$AF$2:$AF$1191&amp;sheet03!$O$2:$O$1191,0),28)</f>
        <v>美談</v>
      </c>
      <c r="E19" s="60">
        <f t="array" aca="1" ref="E19" ca="1">INDEX(sheet03!$A$2:$BC$1191,MATCH(B$2&amp;C19&amp;$F$1,sheet03!$M$2:$M$1191&amp;sheet03!$AF$2:$AF$1191&amp;sheet03!$O$2:$O$1191,0),55)</f>
        <v>1</v>
      </c>
      <c r="F19" s="60">
        <f t="array" aca="1" ref="F19" ca="1">INDEX(sheet03!$A$2:$BB$1191,MATCH(B$2&amp;C19&amp;$F$1,sheet03!$M$2:$M$1191&amp;sheet03!$AF$2:$AF$1191&amp;sheet03!$O$2:$O$1191,0),40)</f>
        <v>165.8</v>
      </c>
      <c r="G19" s="60" t="str">
        <f t="array" aca="1" ref="G19" ca="1">INDEX(sheet03!$A$2:$BD$1191,MATCH(B$2&amp;C19&amp;$F$1,sheet03!$M$2:$M$1191&amp;sheet03!$AF$2:$AF$1191&amp;sheet03!$O$2:$O$1191,0),56)</f>
        <v>右</v>
      </c>
      <c r="H19" s="106" t="str">
        <f ca="1">IF(ISERROR(SMALL(sheet03!CL:CL,ROW(V12))),"",INDIRECT("sheet03!cl"&amp;SMALL(sheet03!CL:CL,ROW(V12))))</f>
        <v/>
      </c>
      <c r="I19" s="57" t="e">
        <f t="array" aca="1" ref="I19" ca="1">INDEX(sheet03!$A$2:$BB$1191,MATCH(I$2&amp;J19&amp;$F$1,sheet03!$M$2:$M$1191&amp;sheet03!$AF$2:$AF$1191&amp;sheet03!$O$2:$O$1191,0),31)</f>
        <v>#N/A</v>
      </c>
      <c r="J19" s="58" t="str">
        <f ca="1">IF(H19="","",INDIRECT("sheet03!af"&amp;SMALL(sheet03!CL:CL,ROW(V12))))</f>
        <v/>
      </c>
      <c r="K19" s="59" t="e">
        <f t="array" aca="1" ref="K19" ca="1">INDEX(sheet03!$A$2:$BB$1191,MATCH(I$2&amp;J19&amp;$F$1,sheet03!$M$2:$M$1191&amp;sheet03!$AF$2:$AF$1191&amp;sheet03!$O$2:$O$1191,0),28)</f>
        <v>#N/A</v>
      </c>
      <c r="L19" s="60" t="e">
        <f t="array" aca="1" ref="L19" ca="1">INDEX(sheet03!$A$2:$BC$1191,MATCH(I$2&amp;J19&amp;$F$1,sheet03!$M$2:$M$1191&amp;sheet03!$AF$2:$AF$1191&amp;sheet03!$O$2:$O$1191,0),55)</f>
        <v>#N/A</v>
      </c>
      <c r="M19" s="60" t="e">
        <f t="array" aca="1" ref="M19" ca="1">INDEX(sheet03!$A$2:$BB$1191,MATCH(I$2&amp;J19&amp;$F$1,sheet03!$M$2:$M$1191&amp;sheet03!$AF$2:$AF$1191&amp;sheet03!$O$2:$O$1191,0),40)</f>
        <v>#N/A</v>
      </c>
      <c r="N19" s="60" t="e">
        <f t="array" aca="1" ref="N19" ca="1">INDEX(sheet03!$A$2:$BD$1191,MATCH(I$2&amp;J19&amp;$F$1,sheet03!$M$2:$M$1191&amp;sheet03!$AF$2:$AF$1191&amp;sheet03!$O$2:$O$1191,0),56)</f>
        <v>#N/A</v>
      </c>
      <c r="O19" s="106" t="str">
        <f ca="1">IF(ISERROR(SMALL(sheet03!CM:CM,ROW(V12))),"",INDIRECT("sheet03!cm"&amp;SMALL(sheet03!CM:CM,ROW(V12))))</f>
        <v/>
      </c>
      <c r="P19" s="61" t="e">
        <f t="array" aca="1" ref="P19" ca="1">INDEX(sheet03!$A$2:$BB$1191,MATCH(P$2&amp;Q19&amp;$F$1,sheet03!$M$2:$M$1191&amp;sheet03!$AF$2:$AF$1191&amp;sheet03!$O$2:$O$1191,0),31)</f>
        <v>#N/A</v>
      </c>
      <c r="Q19" s="58" t="str">
        <f ca="1">IF(O19="","",INDIRECT("sheet03!af"&amp;SMALL(sheet03!CM:CM,ROW(V12))))</f>
        <v/>
      </c>
      <c r="R19" s="59" t="e">
        <f t="array" aca="1" ref="R19" ca="1">INDEX(sheet03!$A$2:$BB$1191,MATCH(P$2&amp;Q19&amp;$F$1,sheet03!$M$2:$M$1191&amp;sheet03!$AF$2:$AF$1191&amp;sheet03!$O$2:$O$1191,0),28)</f>
        <v>#N/A</v>
      </c>
      <c r="S19" s="60" t="e">
        <f t="array" aca="1" ref="S19" ca="1">INDEX(sheet03!$A$2:$BC$1191,MATCH(P$2&amp;Q19&amp;$F$1,sheet03!$M$2:$M$1191&amp;sheet03!$AF$2:$AF$1191&amp;sheet03!$O$2:$O$1191,0),55)</f>
        <v>#N/A</v>
      </c>
      <c r="T19" s="60" t="e">
        <f t="array" aca="1" ref="T19" ca="1">INDEX(sheet03!$A$2:$BB$1191,MATCH(P$2&amp;Q19&amp;$F$1,sheet03!$M$2:$M$1191&amp;sheet03!$AF$2:$AF$1191&amp;sheet03!$O$2:$O$1191,0),40)</f>
        <v>#N/A</v>
      </c>
      <c r="U19" s="60" t="e">
        <f t="array" aca="1" ref="U19" ca="1">INDEX(sheet03!$A$2:$BD$1191,MATCH(P$2&amp;Q19&amp;$F$1,sheet03!$M$2:$M$1191&amp;sheet03!$AF$2:$AF$1191&amp;sheet03!$O$2:$O$1191,0),56)</f>
        <v>#N/A</v>
      </c>
    </row>
    <row r="20" spans="1:22" ht="16.5" customHeight="1" x14ac:dyDescent="0.15">
      <c r="A20" s="109">
        <f ca="1">IF(ISERROR(SMALL(sheet03!CK:CK,ROW(V13))),"",INDIRECT("sheet03!ck"&amp;SMALL(sheet03!CK:CK,ROW(V13))))</f>
        <v>675</v>
      </c>
      <c r="B20" s="57">
        <f t="array" aca="1" ref="B20" ca="1">INDEX(sheet03!$A$2:$BB$1191,MATCH(B$2&amp;C20&amp;$F$1,sheet03!$M$2:$M$1191&amp;sheet03!$AF$2:$AF$1191&amp;sheet03!$O$2:$O$1191,0),31)</f>
        <v>0</v>
      </c>
      <c r="C20" s="58">
        <f ca="1">IF(A20="","",INDIRECT("sheet03!af"&amp;SMALL(sheet03!CK:CK,ROW(V13))))</f>
        <v>13</v>
      </c>
      <c r="D20" s="59" t="str">
        <f t="array" aca="1" ref="D20" ca="1">INDEX(sheet03!$A$2:$BB$1191,MATCH(B$2&amp;C20&amp;$F$1,sheet03!$M$2:$M$1191&amp;sheet03!$AF$2:$AF$1191&amp;sheet03!$O$2:$O$1191,0),28)</f>
        <v>大寺</v>
      </c>
      <c r="E20" s="60">
        <f t="array" aca="1" ref="E20" ca="1">INDEX(sheet03!$A$2:$BC$1191,MATCH(B$2&amp;C20&amp;$F$1,sheet03!$M$2:$M$1191&amp;sheet03!$AF$2:$AF$1191&amp;sheet03!$O$2:$O$1191,0),55)</f>
        <v>2</v>
      </c>
      <c r="F20" s="60">
        <f t="array" aca="1" ref="F20" ca="1">INDEX(sheet03!$A$2:$BB$1191,MATCH(B$2&amp;C20&amp;$F$1,sheet03!$M$2:$M$1191&amp;sheet03!$AF$2:$AF$1191&amp;sheet03!$O$2:$O$1191,0),40)</f>
        <v>157</v>
      </c>
      <c r="G20" s="60" t="str">
        <f t="array" aca="1" ref="G20" ca="1">INDEX(sheet03!$A$2:$BD$1191,MATCH(B$2&amp;C20&amp;$F$1,sheet03!$M$2:$M$1191&amp;sheet03!$AF$2:$AF$1191&amp;sheet03!$O$2:$O$1191,0),56)</f>
        <v>右</v>
      </c>
      <c r="H20" s="106" t="str">
        <f ca="1">IF(ISERROR(SMALL(sheet03!CL:CL,ROW(V13))),"",INDIRECT("sheet03!cl"&amp;SMALL(sheet03!CL:CL,ROW(V13))))</f>
        <v/>
      </c>
      <c r="I20" s="57" t="e">
        <f t="array" aca="1" ref="I20" ca="1">INDEX(sheet03!$A$2:$BB$1191,MATCH(I$2&amp;J20&amp;$F$1,sheet03!$M$2:$M$1191&amp;sheet03!$AF$2:$AF$1191&amp;sheet03!$O$2:$O$1191,0),31)</f>
        <v>#N/A</v>
      </c>
      <c r="J20" s="58" t="str">
        <f ca="1">IF(H20="","",INDIRECT("sheet03!af"&amp;SMALL(sheet03!CL:CL,ROW(V13))))</f>
        <v/>
      </c>
      <c r="K20" s="59" t="e">
        <f t="array" aca="1" ref="K20" ca="1">INDEX(sheet03!$A$2:$BB$1191,MATCH(I$2&amp;J20&amp;$F$1,sheet03!$M$2:$M$1191&amp;sheet03!$AF$2:$AF$1191&amp;sheet03!$O$2:$O$1191,0),28)</f>
        <v>#N/A</v>
      </c>
      <c r="L20" s="60" t="e">
        <f t="array" aca="1" ref="L20" ca="1">INDEX(sheet03!$A$2:$BC$1191,MATCH(I$2&amp;J20&amp;$F$1,sheet03!$M$2:$M$1191&amp;sheet03!$AF$2:$AF$1191&amp;sheet03!$O$2:$O$1191,0),55)</f>
        <v>#N/A</v>
      </c>
      <c r="M20" s="60" t="e">
        <f t="array" aca="1" ref="M20" ca="1">INDEX(sheet03!$A$2:$BB$1191,MATCH(I$2&amp;J20&amp;$F$1,sheet03!$M$2:$M$1191&amp;sheet03!$AF$2:$AF$1191&amp;sheet03!$O$2:$O$1191,0),40)</f>
        <v>#N/A</v>
      </c>
      <c r="N20" s="60" t="e">
        <f t="array" aca="1" ref="N20" ca="1">INDEX(sheet03!$A$2:$BD$1191,MATCH(I$2&amp;J20&amp;$F$1,sheet03!$M$2:$M$1191&amp;sheet03!$AF$2:$AF$1191&amp;sheet03!$O$2:$O$1191,0),56)</f>
        <v>#N/A</v>
      </c>
      <c r="O20" s="106" t="str">
        <f ca="1">IF(ISERROR(SMALL(sheet03!CM:CM,ROW(V13))),"",INDIRECT("sheet03!cm"&amp;SMALL(sheet03!CM:CM,ROW(V13))))</f>
        <v/>
      </c>
      <c r="P20" s="61" t="e">
        <f t="array" aca="1" ref="P20" ca="1">INDEX(sheet03!$A$2:$BB$1191,MATCH(P$2&amp;Q20&amp;$F$1,sheet03!$M$2:$M$1191&amp;sheet03!$AF$2:$AF$1191&amp;sheet03!$O$2:$O$1191,0),31)</f>
        <v>#N/A</v>
      </c>
      <c r="Q20" s="58" t="str">
        <f ca="1">IF(O20="","",INDIRECT("sheet03!af"&amp;SMALL(sheet03!CM:CM,ROW(V13))))</f>
        <v/>
      </c>
      <c r="R20" s="59" t="e">
        <f t="array" aca="1" ref="R20" ca="1">INDEX(sheet03!$A$2:$BB$1191,MATCH(P$2&amp;Q20&amp;$F$1,sheet03!$M$2:$M$1191&amp;sheet03!$AF$2:$AF$1191&amp;sheet03!$O$2:$O$1191,0),28)</f>
        <v>#N/A</v>
      </c>
      <c r="S20" s="60" t="e">
        <f t="array" aca="1" ref="S20" ca="1">INDEX(sheet03!$A$2:$BC$1191,MATCH(P$2&amp;Q20&amp;$F$1,sheet03!$M$2:$M$1191&amp;sheet03!$AF$2:$AF$1191&amp;sheet03!$O$2:$O$1191,0),55)</f>
        <v>#N/A</v>
      </c>
      <c r="T20" s="60" t="e">
        <f t="array" aca="1" ref="T20" ca="1">INDEX(sheet03!$A$2:$BB$1191,MATCH(P$2&amp;Q20&amp;$F$1,sheet03!$M$2:$M$1191&amp;sheet03!$AF$2:$AF$1191&amp;sheet03!$O$2:$O$1191,0),40)</f>
        <v>#N/A</v>
      </c>
      <c r="U20" s="60" t="e">
        <f t="array" aca="1" ref="U20" ca="1">INDEX(sheet03!$A$2:$BD$1191,MATCH(P$2&amp;Q20&amp;$F$1,sheet03!$M$2:$M$1191&amp;sheet03!$AF$2:$AF$1191&amp;sheet03!$O$2:$O$1191,0),56)</f>
        <v>#N/A</v>
      </c>
    </row>
    <row r="21" spans="1:22" ht="16.5" customHeight="1" x14ac:dyDescent="0.15">
      <c r="A21" s="109">
        <f ca="1">IF(ISERROR(SMALL(sheet03!CK:CK,ROW(V14))),"",INDIRECT("sheet03!ck"&amp;SMALL(sheet03!CK:CK,ROW(V14))))</f>
        <v>676</v>
      </c>
      <c r="B21" s="57">
        <f t="array" aca="1" ref="B21" ca="1">INDEX(sheet03!$A$2:$BB$1191,MATCH(B$2&amp;C21&amp;$F$1,sheet03!$M$2:$M$1191&amp;sheet03!$AF$2:$AF$1191&amp;sheet03!$O$2:$O$1191,0),31)</f>
        <v>0</v>
      </c>
      <c r="C21" s="58">
        <f ca="1">IF(A21="","",INDIRECT("sheet03!af"&amp;SMALL(sheet03!CK:CK,ROW(V14))))</f>
        <v>14</v>
      </c>
      <c r="D21" s="59" t="str">
        <f t="array" aca="1" ref="D21" ca="1">INDEX(sheet03!$A$2:$BB$1191,MATCH(B$2&amp;C21&amp;$F$1,sheet03!$M$2:$M$1191&amp;sheet03!$AF$2:$AF$1191&amp;sheet03!$O$2:$O$1191,0),28)</f>
        <v>川跡</v>
      </c>
      <c r="E21" s="60">
        <f t="array" aca="1" ref="E21" ca="1">INDEX(sheet03!$A$2:$BC$1191,MATCH(B$2&amp;C21&amp;$F$1,sheet03!$M$2:$M$1191&amp;sheet03!$AF$2:$AF$1191&amp;sheet03!$O$2:$O$1191,0),55)</f>
        <v>1</v>
      </c>
      <c r="F21" s="60">
        <f t="array" aca="1" ref="F21" ca="1">INDEX(sheet03!$A$2:$BB$1191,MATCH(B$2&amp;C21&amp;$F$1,sheet03!$M$2:$M$1191&amp;sheet03!$AF$2:$AF$1191&amp;sheet03!$O$2:$O$1191,0),40)</f>
        <v>164</v>
      </c>
      <c r="G21" s="60" t="str">
        <f t="array" aca="1" ref="G21" ca="1">INDEX(sheet03!$A$2:$BD$1191,MATCH(B$2&amp;C21&amp;$F$1,sheet03!$M$2:$M$1191&amp;sheet03!$AF$2:$AF$1191&amp;sheet03!$O$2:$O$1191,0),56)</f>
        <v>右</v>
      </c>
      <c r="H21" s="106" t="str">
        <f ca="1">IF(ISERROR(SMALL(sheet03!CL:CL,ROW(V14))),"",INDIRECT("sheet03!cl"&amp;SMALL(sheet03!CL:CL,ROW(V14))))</f>
        <v/>
      </c>
      <c r="I21" s="57" t="e">
        <f t="array" aca="1" ref="I21" ca="1">INDEX(sheet03!$A$2:$BB$1191,MATCH(I$2&amp;J21&amp;$F$1,sheet03!$M$2:$M$1191&amp;sheet03!$AF$2:$AF$1191&amp;sheet03!$O$2:$O$1191,0),31)</f>
        <v>#N/A</v>
      </c>
      <c r="J21" s="58" t="str">
        <f ca="1">IF(H21="","",INDIRECT("sheet03!af"&amp;SMALL(sheet03!CL:CL,ROW(V14))))</f>
        <v/>
      </c>
      <c r="K21" s="59" t="e">
        <f t="array" aca="1" ref="K21" ca="1">INDEX(sheet03!$A$2:$BB$1191,MATCH(I$2&amp;J21&amp;$F$1,sheet03!$M$2:$M$1191&amp;sheet03!$AF$2:$AF$1191&amp;sheet03!$O$2:$O$1191,0),28)</f>
        <v>#N/A</v>
      </c>
      <c r="L21" s="60" t="e">
        <f t="array" aca="1" ref="L21" ca="1">INDEX(sheet03!$A$2:$BC$1191,MATCH(I$2&amp;J21&amp;$F$1,sheet03!$M$2:$M$1191&amp;sheet03!$AF$2:$AF$1191&amp;sheet03!$O$2:$O$1191,0),55)</f>
        <v>#N/A</v>
      </c>
      <c r="M21" s="60" t="e">
        <f t="array" aca="1" ref="M21" ca="1">INDEX(sheet03!$A$2:$BB$1191,MATCH(I$2&amp;J21&amp;$F$1,sheet03!$M$2:$M$1191&amp;sheet03!$AF$2:$AF$1191&amp;sheet03!$O$2:$O$1191,0),40)</f>
        <v>#N/A</v>
      </c>
      <c r="N21" s="60" t="e">
        <f t="array" aca="1" ref="N21" ca="1">INDEX(sheet03!$A$2:$BD$1191,MATCH(I$2&amp;J21&amp;$F$1,sheet03!$M$2:$M$1191&amp;sheet03!$AF$2:$AF$1191&amp;sheet03!$O$2:$O$1191,0),56)</f>
        <v>#N/A</v>
      </c>
      <c r="O21" s="106" t="str">
        <f ca="1">IF(ISERROR(SMALL(sheet03!CM:CM,ROW(V14))),"",INDIRECT("sheet03!cm"&amp;SMALL(sheet03!CM:CM,ROW(V14))))</f>
        <v/>
      </c>
      <c r="P21" s="61" t="e">
        <f t="array" aca="1" ref="P21" ca="1">INDEX(sheet03!$A$2:$BB$1191,MATCH(P$2&amp;Q21&amp;$F$1,sheet03!$M$2:$M$1191&amp;sheet03!$AF$2:$AF$1191&amp;sheet03!$O$2:$O$1191,0),31)</f>
        <v>#N/A</v>
      </c>
      <c r="Q21" s="58" t="str">
        <f ca="1">IF(O21="","",INDIRECT("sheet03!af"&amp;SMALL(sheet03!CM:CM,ROW(V14))))</f>
        <v/>
      </c>
      <c r="R21" s="59" t="e">
        <f t="array" aca="1" ref="R21" ca="1">INDEX(sheet03!$A$2:$BB$1191,MATCH(P$2&amp;Q21&amp;$F$1,sheet03!$M$2:$M$1191&amp;sheet03!$AF$2:$AF$1191&amp;sheet03!$O$2:$O$1191,0),28)</f>
        <v>#N/A</v>
      </c>
      <c r="S21" s="60" t="e">
        <f t="array" aca="1" ref="S21" ca="1">INDEX(sheet03!$A$2:$BC$1191,MATCH(P$2&amp;Q21&amp;$F$1,sheet03!$M$2:$M$1191&amp;sheet03!$AF$2:$AF$1191&amp;sheet03!$O$2:$O$1191,0),55)</f>
        <v>#N/A</v>
      </c>
      <c r="T21" s="60" t="e">
        <f t="array" aca="1" ref="T21" ca="1">INDEX(sheet03!$A$2:$BB$1191,MATCH(P$2&amp;Q21&amp;$F$1,sheet03!$M$2:$M$1191&amp;sheet03!$AF$2:$AF$1191&amp;sheet03!$O$2:$O$1191,0),40)</f>
        <v>#N/A</v>
      </c>
      <c r="U21" s="60" t="e">
        <f t="array" aca="1" ref="U21" ca="1">INDEX(sheet03!$A$2:$BD$1191,MATCH(P$2&amp;Q21&amp;$F$1,sheet03!$M$2:$M$1191&amp;sheet03!$AF$2:$AF$1191&amp;sheet03!$O$2:$O$1191,0),56)</f>
        <v>#N/A</v>
      </c>
    </row>
    <row r="22" spans="1:22" ht="16.5" customHeight="1" x14ac:dyDescent="0.15">
      <c r="A22" s="109">
        <f ca="1">IF(ISERROR(SMALL(sheet03!CK:CK,ROW(V15))),"",INDIRECT("sheet03!ck"&amp;SMALL(sheet03!CK:CK,ROW(V15))))</f>
        <v>677</v>
      </c>
      <c r="B22" s="57">
        <f t="array" aca="1" ref="B22" ca="1">INDEX(sheet03!$A$2:$BB$1191,MATCH(B$2&amp;C22&amp;$F$1,sheet03!$M$2:$M$1191&amp;sheet03!$AF$2:$AF$1191&amp;sheet03!$O$2:$O$1191,0),31)</f>
        <v>0</v>
      </c>
      <c r="C22" s="58">
        <f ca="1">IF(A22="","",INDIRECT("sheet03!af"&amp;SMALL(sheet03!CK:CK,ROW(V15))))</f>
        <v>15</v>
      </c>
      <c r="D22" s="59" t="str">
        <f t="array" aca="1" ref="D22" ca="1">INDEX(sheet03!$A$2:$BB$1191,MATCH(B$2&amp;C22&amp;$F$1,sheet03!$M$2:$M$1191&amp;sheet03!$AF$2:$AF$1191&amp;sheet03!$O$2:$O$1191,0),28)</f>
        <v>武志</v>
      </c>
      <c r="E22" s="60">
        <f t="array" aca="1" ref="E22" ca="1">INDEX(sheet03!$A$2:$BC$1191,MATCH(B$2&amp;C22&amp;$F$1,sheet03!$M$2:$M$1191&amp;sheet03!$AF$2:$AF$1191&amp;sheet03!$O$2:$O$1191,0),55)</f>
        <v>2</v>
      </c>
      <c r="F22" s="60">
        <f t="array" aca="1" ref="F22" ca="1">INDEX(sheet03!$A$2:$BB$1191,MATCH(B$2&amp;C22&amp;$F$1,sheet03!$M$2:$M$1191&amp;sheet03!$AF$2:$AF$1191&amp;sheet03!$O$2:$O$1191,0),40)</f>
        <v>163</v>
      </c>
      <c r="G22" s="60" t="str">
        <f t="array" aca="1" ref="G22" ca="1">INDEX(sheet03!$A$2:$BD$1191,MATCH(B$2&amp;C22&amp;$F$1,sheet03!$M$2:$M$1191&amp;sheet03!$AF$2:$AF$1191&amp;sheet03!$O$2:$O$1191,0),56)</f>
        <v>右</v>
      </c>
      <c r="H22" s="106" t="str">
        <f ca="1">IF(ISERROR(SMALL(sheet03!CL:CL,ROW(V15))),"",INDIRECT("sheet03!cl"&amp;SMALL(sheet03!CL:CL,ROW(V15))))</f>
        <v/>
      </c>
      <c r="I22" s="57" t="e">
        <f t="array" aca="1" ref="I22" ca="1">INDEX(sheet03!$A$2:$BB$1191,MATCH(I$2&amp;J22&amp;$F$1,sheet03!$M$2:$M$1191&amp;sheet03!$AF$2:$AF$1191&amp;sheet03!$O$2:$O$1191,0),31)</f>
        <v>#N/A</v>
      </c>
      <c r="J22" s="58" t="str">
        <f ca="1">IF(H22="","",INDIRECT("sheet03!af"&amp;SMALL(sheet03!CL:CL,ROW(V15))))</f>
        <v/>
      </c>
      <c r="K22" s="59" t="e">
        <f t="array" aca="1" ref="K22" ca="1">INDEX(sheet03!$A$2:$BB$1191,MATCH(I$2&amp;J22&amp;$F$1,sheet03!$M$2:$M$1191&amp;sheet03!$AF$2:$AF$1191&amp;sheet03!$O$2:$O$1191,0),28)</f>
        <v>#N/A</v>
      </c>
      <c r="L22" s="60" t="e">
        <f t="array" aca="1" ref="L22" ca="1">INDEX(sheet03!$A$2:$BC$1191,MATCH(I$2&amp;J22&amp;$F$1,sheet03!$M$2:$M$1191&amp;sheet03!$AF$2:$AF$1191&amp;sheet03!$O$2:$O$1191,0),55)</f>
        <v>#N/A</v>
      </c>
      <c r="M22" s="60" t="e">
        <f t="array" aca="1" ref="M22" ca="1">INDEX(sheet03!$A$2:$BB$1191,MATCH(I$2&amp;J22&amp;$F$1,sheet03!$M$2:$M$1191&amp;sheet03!$AF$2:$AF$1191&amp;sheet03!$O$2:$O$1191,0),40)</f>
        <v>#N/A</v>
      </c>
      <c r="N22" s="60" t="e">
        <f t="array" aca="1" ref="N22" ca="1">INDEX(sheet03!$A$2:$BD$1191,MATCH(I$2&amp;J22&amp;$F$1,sheet03!$M$2:$M$1191&amp;sheet03!$AF$2:$AF$1191&amp;sheet03!$O$2:$O$1191,0),56)</f>
        <v>#N/A</v>
      </c>
      <c r="O22" s="106" t="str">
        <f ca="1">IF(ISERROR(SMALL(sheet03!CM:CM,ROW(V15))),"",INDIRECT("sheet03!cm"&amp;SMALL(sheet03!CM:CM,ROW(V15))))</f>
        <v/>
      </c>
      <c r="P22" s="61" t="e">
        <f t="array" aca="1" ref="P22" ca="1">INDEX(sheet03!$A$2:$BB$1191,MATCH(P$2&amp;Q22&amp;$F$1,sheet03!$M$2:$M$1191&amp;sheet03!$AF$2:$AF$1191&amp;sheet03!$O$2:$O$1191,0),31)</f>
        <v>#N/A</v>
      </c>
      <c r="Q22" s="58" t="str">
        <f ca="1">IF(O22="","",INDIRECT("sheet03!af"&amp;SMALL(sheet03!CM:CM,ROW(V15))))</f>
        <v/>
      </c>
      <c r="R22" s="59" t="e">
        <f t="array" aca="1" ref="R22" ca="1">INDEX(sheet03!$A$2:$BB$1191,MATCH(P$2&amp;Q22&amp;$F$1,sheet03!$M$2:$M$1191&amp;sheet03!$AF$2:$AF$1191&amp;sheet03!$O$2:$O$1191,0),28)</f>
        <v>#N/A</v>
      </c>
      <c r="S22" s="60" t="e">
        <f t="array" aca="1" ref="S22" ca="1">INDEX(sheet03!$A$2:$BC$1191,MATCH(P$2&amp;Q22&amp;$F$1,sheet03!$M$2:$M$1191&amp;sheet03!$AF$2:$AF$1191&amp;sheet03!$O$2:$O$1191,0),55)</f>
        <v>#N/A</v>
      </c>
      <c r="T22" s="60" t="e">
        <f t="array" aca="1" ref="T22" ca="1">INDEX(sheet03!$A$2:$BB$1191,MATCH(P$2&amp;Q22&amp;$F$1,sheet03!$M$2:$M$1191&amp;sheet03!$AF$2:$AF$1191&amp;sheet03!$O$2:$O$1191,0),40)</f>
        <v>#N/A</v>
      </c>
      <c r="U22" s="60" t="e">
        <f t="array" aca="1" ref="U22" ca="1">INDEX(sheet03!$A$2:$BD$1191,MATCH(P$2&amp;Q22&amp;$F$1,sheet03!$M$2:$M$1191&amp;sheet03!$AF$2:$AF$1191&amp;sheet03!$O$2:$O$1191,0),56)</f>
        <v>#N/A</v>
      </c>
    </row>
    <row r="23" spans="1:22" ht="16.5" customHeight="1" x14ac:dyDescent="0.15">
      <c r="A23" s="109">
        <f ca="1">IF(ISERROR(SMALL(sheet03!CK:CK,ROW(V16))),"",INDIRECT("sheet03!ck"&amp;SMALL(sheet03!CK:CK,ROW(V16))))</f>
        <v>678</v>
      </c>
      <c r="B23" s="66">
        <f t="array" aca="1" ref="B23" ca="1">INDEX(sheet03!$A$2:$BB$1191,MATCH(B$2&amp;C23&amp;$F$1,sheet03!$M$2:$M$1191&amp;sheet03!$AF$2:$AF$1191&amp;sheet03!$O$2:$O$1191,0),31)</f>
        <v>0</v>
      </c>
      <c r="C23" s="63">
        <f ca="1">IF(A23="","",INDIRECT("sheet03!af"&amp;SMALL(sheet03!CK:CK,ROW(V16))))</f>
        <v>16</v>
      </c>
      <c r="D23" s="64" t="str">
        <f t="array" aca="1" ref="D23" ca="1">INDEX(sheet03!$A$2:$BB$1191,MATCH(B$2&amp;C23&amp;$F$1,sheet03!$M$2:$M$1191&amp;sheet03!$AF$2:$AF$1191&amp;sheet03!$O$2:$O$1191,0),28)</f>
        <v>大津町</v>
      </c>
      <c r="E23" s="65">
        <f t="array" aca="1" ref="E23" ca="1">INDEX(sheet03!$A$2:$BC$1191,MATCH(B$2&amp;C23&amp;$F$1,sheet03!$M$2:$M$1191&amp;sheet03!$AF$2:$AF$1191&amp;sheet03!$O$2:$O$1191,0),55)</f>
        <v>2</v>
      </c>
      <c r="F23" s="65">
        <f t="array" aca="1" ref="F23" ca="1">INDEX(sheet03!$A$2:$BB$1191,MATCH(B$2&amp;C23&amp;$F$1,sheet03!$M$2:$M$1191&amp;sheet03!$AF$2:$AF$1191&amp;sheet03!$O$2:$O$1191,0),40)</f>
        <v>150</v>
      </c>
      <c r="G23" s="65" t="str">
        <f t="array" aca="1" ref="G23" ca="1">INDEX(sheet03!$A$2:$BD$1191,MATCH(B$2&amp;C23&amp;$F$1,sheet03!$M$2:$M$1191&amp;sheet03!$AF$2:$AF$1191&amp;sheet03!$O$2:$O$1191,0),56)</f>
        <v>右</v>
      </c>
      <c r="H23" s="106" t="str">
        <f ca="1">IF(ISERROR(SMALL(sheet03!CL:CL,ROW(V16))),"",INDIRECT("sheet03!cl"&amp;SMALL(sheet03!CL:CL,ROW(V16))))</f>
        <v/>
      </c>
      <c r="I23" s="66" t="e">
        <f t="array" aca="1" ref="I23" ca="1">INDEX(sheet03!$A$2:$BB$1191,MATCH(I$2&amp;J23&amp;$F$1,sheet03!$M$2:$M$1191&amp;sheet03!$AF$2:$AF$1191&amp;sheet03!$O$2:$O$1191,0),31)</f>
        <v>#N/A</v>
      </c>
      <c r="J23" s="63" t="str">
        <f ca="1">IF(H23="","",INDIRECT("sheet03!af"&amp;SMALL(sheet03!CL:CL,ROW(V16))))</f>
        <v/>
      </c>
      <c r="K23" s="64" t="e">
        <f t="array" aca="1" ref="K23" ca="1">INDEX(sheet03!$A$2:$BB$1191,MATCH(I$2&amp;J23&amp;$F$1,sheet03!$M$2:$M$1191&amp;sheet03!$AF$2:$AF$1191&amp;sheet03!$O$2:$O$1191,0),28)</f>
        <v>#N/A</v>
      </c>
      <c r="L23" s="65" t="e">
        <f t="array" aca="1" ref="L23" ca="1">INDEX(sheet03!$A$2:$BC$1191,MATCH(I$2&amp;J23&amp;$F$1,sheet03!$M$2:$M$1191&amp;sheet03!$AF$2:$AF$1191&amp;sheet03!$O$2:$O$1191,0),55)</f>
        <v>#N/A</v>
      </c>
      <c r="M23" s="65" t="e">
        <f t="array" aca="1" ref="M23" ca="1">INDEX(sheet03!$A$2:$BB$1191,MATCH(I$2&amp;J23&amp;$F$1,sheet03!$M$2:$M$1191&amp;sheet03!$AF$2:$AF$1191&amp;sheet03!$O$2:$O$1191,0),40)</f>
        <v>#N/A</v>
      </c>
      <c r="N23" s="65" t="e">
        <f t="array" aca="1" ref="N23" ca="1">INDEX(sheet03!$A$2:$BD$1191,MATCH(I$2&amp;J23&amp;$F$1,sheet03!$M$2:$M$1191&amp;sheet03!$AF$2:$AF$1191&amp;sheet03!$O$2:$O$1191,0),56)</f>
        <v>#N/A</v>
      </c>
      <c r="O23" s="106" t="str">
        <f ca="1">IF(ISERROR(SMALL(sheet03!CM:CM,ROW(V16))),"",INDIRECT("sheet03!cm"&amp;SMALL(sheet03!CM:CM,ROW(V16))))</f>
        <v/>
      </c>
      <c r="P23" s="62" t="e">
        <f t="array" aca="1" ref="P23" ca="1">INDEX(sheet03!$A$2:$BB$1191,MATCH(P$2&amp;Q23&amp;$F$1,sheet03!$M$2:$M$1191&amp;sheet03!$AF$2:$AF$1191&amp;sheet03!$O$2:$O$1191,0),31)</f>
        <v>#N/A</v>
      </c>
      <c r="Q23" s="63" t="str">
        <f ca="1">IF(O23="","",INDIRECT("sheet03!af"&amp;SMALL(sheet03!CM:CM,ROW(V16))))</f>
        <v/>
      </c>
      <c r="R23" s="64" t="e">
        <f t="array" aca="1" ref="R23" ca="1">INDEX(sheet03!$A$2:$BB$1191,MATCH(P$2&amp;Q23&amp;$F$1,sheet03!$M$2:$M$1191&amp;sheet03!$AF$2:$AF$1191&amp;sheet03!$O$2:$O$1191,0),28)</f>
        <v>#N/A</v>
      </c>
      <c r="S23" s="65" t="e">
        <f t="array" aca="1" ref="S23" ca="1">INDEX(sheet03!$A$2:$BC$1191,MATCH(P$2&amp;Q23&amp;$F$1,sheet03!$M$2:$M$1191&amp;sheet03!$AF$2:$AF$1191&amp;sheet03!$O$2:$O$1191,0),55)</f>
        <v>#N/A</v>
      </c>
      <c r="T23" s="65" t="e">
        <f t="array" aca="1" ref="T23" ca="1">INDEX(sheet03!$A$2:$BB$1191,MATCH(P$2&amp;Q23&amp;$F$1,sheet03!$M$2:$M$1191&amp;sheet03!$AF$2:$AF$1191&amp;sheet03!$O$2:$O$1191,0),40)</f>
        <v>#N/A</v>
      </c>
      <c r="U23" s="65" t="e">
        <f t="array" aca="1" ref="U23" ca="1">INDEX(sheet03!$A$2:$BD$1191,MATCH(P$2&amp;Q23&amp;$F$1,sheet03!$M$2:$M$1191&amp;sheet03!$AF$2:$AF$1191&amp;sheet03!$O$2:$O$1191,0),56)</f>
        <v>#N/A</v>
      </c>
    </row>
    <row r="24" spans="1:22" ht="16.5" customHeight="1" x14ac:dyDescent="0.15">
      <c r="B24" s="46"/>
      <c r="C24" s="125"/>
      <c r="D24" s="70">
        <f t="array" ref="D24">INDEX(sheet01!$A$2:$Z$61,MATCH(B2&amp;$F$1,sheet01!$M$2:$M$61&amp;sheet01!$O$2:$O$61,0),24)</f>
        <v>0</v>
      </c>
      <c r="E24" s="47"/>
      <c r="F24" s="47"/>
      <c r="G24" s="48"/>
      <c r="H24" s="104"/>
      <c r="I24" s="46"/>
      <c r="J24" s="125"/>
      <c r="K24" s="70">
        <f t="array" ref="K24">INDEX(sheet01!$A$2:$Z$61,MATCH(I2&amp;$F$1,sheet01!$M$2:$M$61&amp;sheet01!$O$2:$O$61,0),24)</f>
        <v>0</v>
      </c>
      <c r="L24" s="47"/>
      <c r="M24" s="47"/>
      <c r="N24" s="48"/>
      <c r="O24" s="104"/>
      <c r="P24" s="46"/>
      <c r="Q24" s="125"/>
      <c r="R24" s="70">
        <f t="array" ref="R24">INDEX(sheet01!$A$2:$Z$61,MATCH(P2&amp;$F$1,sheet01!$M$2:$M$61&amp;sheet01!$O$2:$O$61,0),24)</f>
        <v>0</v>
      </c>
      <c r="S24" s="47"/>
      <c r="T24" s="47"/>
      <c r="U24" s="48"/>
      <c r="V24" s="14"/>
    </row>
    <row r="25" spans="1:22" ht="15" customHeight="1" x14ac:dyDescent="0.15">
      <c r="B25" s="14"/>
      <c r="C25" s="14"/>
      <c r="D25" s="14"/>
      <c r="E25" s="14"/>
      <c r="F25" s="14"/>
      <c r="G25" s="14"/>
      <c r="H25" s="104"/>
      <c r="I25" s="14"/>
      <c r="J25" s="14"/>
      <c r="K25" s="14"/>
      <c r="L25" s="14"/>
      <c r="M25" s="14"/>
      <c r="N25" s="14"/>
      <c r="O25" s="104"/>
      <c r="P25" s="14"/>
      <c r="Q25" s="14"/>
      <c r="R25" s="14"/>
      <c r="S25" s="14"/>
      <c r="T25" s="14"/>
      <c r="U25" s="14"/>
    </row>
    <row r="26" spans="1:22" ht="18.75" customHeight="1" x14ac:dyDescent="0.15">
      <c r="B26" s="124" t="s">
        <v>16</v>
      </c>
      <c r="C26" s="11"/>
      <c r="D26" s="11"/>
      <c r="E26" s="123" t="s">
        <v>4194</v>
      </c>
      <c r="F26" s="12"/>
      <c r="G26" s="111" t="str">
        <f>MID(E26,2,1)</f>
        <v>4</v>
      </c>
      <c r="H26" s="104"/>
      <c r="I26" s="124" t="s">
        <v>0</v>
      </c>
      <c r="J26" s="14"/>
      <c r="K26" s="14"/>
      <c r="L26" s="123" t="s">
        <v>4194</v>
      </c>
      <c r="M26" s="12"/>
      <c r="N26" s="111" t="str">
        <f>MID(L26,2,1)</f>
        <v>4</v>
      </c>
      <c r="O26" s="104"/>
      <c r="P26" s="124" t="s">
        <v>1439</v>
      </c>
      <c r="Q26" s="14"/>
      <c r="R26" s="14"/>
      <c r="S26" s="123" t="s">
        <v>4194</v>
      </c>
      <c r="T26" s="12"/>
      <c r="U26" s="111" t="str">
        <f>MID(S26,2,1)</f>
        <v>4</v>
      </c>
    </row>
    <row r="27" spans="1:22" ht="16.5" customHeight="1" x14ac:dyDescent="0.2">
      <c r="B27" s="67" t="str">
        <f t="array" ref="B27">INDEX(sheet01!$K$2:$Z$61,MATCH($G$26&amp;B26&amp;$F$1,sheet01!$Q$2:$Q$61&amp;sheet01!$P$2:$P$61&amp;sheet01!$O$2:$O$61,0),3)</f>
        <v>三江北線</v>
      </c>
      <c r="C27" s="68"/>
      <c r="D27" s="69"/>
      <c r="E27" s="70"/>
      <c r="F27" s="70"/>
      <c r="G27" s="71"/>
      <c r="H27" s="104"/>
      <c r="I27" s="67" t="str">
        <f t="array" ref="I27">INDEX(sheet01!$K$2:$Z$61,MATCH($G$26&amp;I26&amp;$F$1,sheet01!$Q$2:$Q$61&amp;sheet01!$P$2:$P$61&amp;sheet01!$O$2:$O$61,0),3)</f>
        <v>宇野線</v>
      </c>
      <c r="J27" s="68"/>
      <c r="K27" s="69"/>
      <c r="L27" s="70"/>
      <c r="M27" s="70"/>
      <c r="N27" s="71"/>
      <c r="O27" s="104"/>
      <c r="P27" s="67" t="str">
        <f t="array" ref="P27">INDEX(sheet01!$K$2:$Z$61,MATCH($G$26&amp;P26&amp;$F$1,sheet01!$Q$2:$Q$61&amp;sheet01!$P$2:$P$61&amp;sheet01!$O$2:$O$61,0),3)</f>
        <v>呉１線</v>
      </c>
      <c r="Q27" s="68"/>
      <c r="R27" s="69"/>
      <c r="S27" s="70"/>
      <c r="T27" s="70"/>
      <c r="U27" s="71"/>
    </row>
    <row r="28" spans="1:22" ht="16.5" customHeight="1" x14ac:dyDescent="0.15">
      <c r="B28" s="72" t="s">
        <v>6</v>
      </c>
      <c r="C28" s="73"/>
      <c r="D28" s="131" t="str">
        <f t="array" ref="D28">INDEX(sheet03!$A$2:$BB$1191,MATCH(B$27&amp;"101"&amp;$F$1,sheet03!$M$2:$M$1191&amp;sheet03!$AF$2:$AF$1191&amp;sheet03!$O$2:$O$1191,0),28)</f>
        <v>江津本町</v>
      </c>
      <c r="E28" s="75" t="s">
        <v>1</v>
      </c>
      <c r="F28" s="137" t="str">
        <f t="array" ref="F28">INDEX(sheet01!$A$2:$Z$61,MATCH(B$27&amp;$F$1,sheet01!$M$2:$M$61&amp;sheet01!$O$2:$O$61,0),18)</f>
        <v>黄/紺</v>
      </c>
      <c r="G28" s="77"/>
      <c r="H28" s="104"/>
      <c r="I28" s="72" t="s">
        <v>6</v>
      </c>
      <c r="J28" s="73"/>
      <c r="K28" s="128" t="str">
        <f t="array" ref="K28">INDEX(sheet03!$A$2:$BB$1191,MATCH(I$27&amp;"101"&amp;$F$1,sheet03!$M$2:$M$1191&amp;sheet03!$AF$2:$AF$1191&amp;sheet03!$O$2:$O$1191,0),28)</f>
        <v>木見</v>
      </c>
      <c r="L28" s="75" t="s">
        <v>1</v>
      </c>
      <c r="M28" s="137" t="str">
        <f t="array" ref="M28">INDEX(sheet01!$A$2:$Z$61,MATCH(I$27&amp;$F$1,sheet01!$M$2:$M$61&amp;sheet01!$O$2:$O$61,0),18)</f>
        <v>赤/赤</v>
      </c>
      <c r="N28" s="77"/>
      <c r="O28" s="104"/>
      <c r="P28" s="72" t="s">
        <v>6</v>
      </c>
      <c r="Q28" s="73"/>
      <c r="R28" s="128" t="str">
        <f t="array" ref="R28">INDEX(sheet03!$A$2:$BB$1191,MATCH(P$27&amp;"101"&amp;$F$1,sheet03!$M$2:$M$1191&amp;sheet03!$AF$2:$AF$1191&amp;sheet03!$O$2:$O$1191,0),28)</f>
        <v>呉</v>
      </c>
      <c r="S28" s="75" t="s">
        <v>1</v>
      </c>
      <c r="T28" s="137" t="str">
        <f t="array" ref="T28">INDEX(sheet01!$A$2:$Z$61,MATCH(P$27&amp;$F$1,sheet01!$M$2:$M$61&amp;sheet01!$O$2:$O$61,0),18)</f>
        <v>紺/紺</v>
      </c>
      <c r="U28" s="77"/>
    </row>
    <row r="29" spans="1:22" ht="16.5" customHeight="1" x14ac:dyDescent="0.15">
      <c r="B29" s="78" t="s">
        <v>7</v>
      </c>
      <c r="C29" s="79"/>
      <c r="D29" s="129" t="str">
        <f t="array" ref="D29">INDEX(sheet03!$A$2:$BB$1191,MATCH(B$27&amp;"102"&amp;$F$1,sheet03!$M$2:$M$1191&amp;sheet03!$AF$2:$AF$1191&amp;sheet03!$O$2:$O$1191,0),28)</f>
        <v>千金</v>
      </c>
      <c r="E29" s="81" t="s">
        <v>2</v>
      </c>
      <c r="F29" s="138" t="str">
        <f t="array" ref="F29">INDEX(sheet01!$A$2:$Z$61,MATCH(B$27&amp;$F$1,sheet01!$M$2:$M$61&amp;sheet01!$O$2:$O$61,0),20)</f>
        <v>紫/黒</v>
      </c>
      <c r="G29" s="82"/>
      <c r="H29" s="104"/>
      <c r="I29" s="78" t="s">
        <v>7</v>
      </c>
      <c r="J29" s="79"/>
      <c r="K29" s="129" t="str">
        <f t="array" ref="K29">INDEX(sheet03!$A$2:$BB$1191,MATCH(I$27&amp;"102"&amp;$F$1,sheet03!$M$2:$M$1191&amp;sheet03!$AF$2:$AF$1191&amp;sheet03!$O$2:$O$1191,0),28)</f>
        <v>上の町</v>
      </c>
      <c r="L29" s="81" t="s">
        <v>2</v>
      </c>
      <c r="M29" s="138" t="str">
        <f t="array" ref="M29">INDEX(sheet01!$A$2:$Z$61,MATCH(I$27&amp;$F$1,sheet01!$M$2:$M$61&amp;sheet01!$O$2:$O$61,0),20)</f>
        <v>白/白</v>
      </c>
      <c r="N29" s="82"/>
      <c r="O29" s="104"/>
      <c r="P29" s="78" t="s">
        <v>7</v>
      </c>
      <c r="Q29" s="79"/>
      <c r="R29" s="129" t="str">
        <f t="array" ref="R29">INDEX(sheet03!$A$2:$BB$1191,MATCH(P$27&amp;"102"&amp;$F$1,sheet03!$M$2:$M$1191&amp;sheet03!$AF$2:$AF$1191&amp;sheet03!$O$2:$O$1191,0),28)</f>
        <v>川原石</v>
      </c>
      <c r="S29" s="81" t="s">
        <v>2</v>
      </c>
      <c r="T29" s="138" t="str">
        <f t="array" ref="T29">INDEX(sheet01!$A$2:$Z$61,MATCH(P$27&amp;$F$1,sheet01!$M$2:$M$61&amp;sheet01!$O$2:$O$61,0),20)</f>
        <v>白/白</v>
      </c>
      <c r="U29" s="82"/>
    </row>
    <row r="30" spans="1:22" ht="16.5" customHeight="1" x14ac:dyDescent="0.15">
      <c r="B30" s="78" t="s">
        <v>8</v>
      </c>
      <c r="C30" s="79"/>
      <c r="D30" s="129" t="str">
        <f t="array" ref="D30">INDEX(sheet03!$A$2:$BB$1191,MATCH(B$27&amp;"103"&amp;$F$1,sheet03!$M$2:$M$1191&amp;sheet03!$AF$2:$AF$1191&amp;sheet03!$O$2:$O$1191,0),28)</f>
        <v>川平</v>
      </c>
      <c r="E30" s="81" t="s">
        <v>3</v>
      </c>
      <c r="F30" s="138" t="str">
        <f t="array" ref="F30">INDEX(sheet01!$A$2:$Z$61,MATCH(B$27&amp;$F$1,sheet01!$M$2:$M$61&amp;sheet01!$O$2:$O$61,0),19)</f>
        <v>赤/黒</v>
      </c>
      <c r="G30" s="82"/>
      <c r="H30" s="104"/>
      <c r="I30" s="78" t="s">
        <v>8</v>
      </c>
      <c r="J30" s="79"/>
      <c r="K30" s="129" t="str">
        <f t="array" ref="K30">INDEX(sheet03!$A$2:$BB$1191,MATCH(I$27&amp;"103"&amp;$F$1,sheet03!$M$2:$M$1191&amp;sheet03!$AF$2:$AF$1191&amp;sheet03!$O$2:$O$1191,0),28)</f>
        <v>児島</v>
      </c>
      <c r="L30" s="81" t="s">
        <v>3</v>
      </c>
      <c r="M30" s="138" t="str">
        <f t="array" ref="M30">INDEX(sheet01!$A$2:$Z$61,MATCH(I$27&amp;$F$1,sheet01!$M$2:$M$61&amp;sheet01!$O$2:$O$61,0),19)</f>
        <v>橙/黒</v>
      </c>
      <c r="N30" s="82"/>
      <c r="O30" s="104"/>
      <c r="P30" s="78" t="s">
        <v>8</v>
      </c>
      <c r="Q30" s="79"/>
      <c r="R30" s="129" t="e">
        <f t="array" ref="R30">INDEX(sheet03!$A$2:$BB$1191,MATCH(P$27&amp;"103"&amp;$F$1,sheet03!$M$2:$M$1191&amp;sheet03!$AF$2:$AF$1191&amp;sheet03!$O$2:$O$1191,0),28)</f>
        <v>#N/A</v>
      </c>
      <c r="S30" s="81" t="s">
        <v>3</v>
      </c>
      <c r="T30" s="138" t="str">
        <f t="array" ref="T30">INDEX(sheet01!$A$2:$Z$61,MATCH(P$27&amp;$F$1,sheet01!$M$2:$M$61&amp;sheet01!$O$2:$O$61,0),19)</f>
        <v>赤/黒</v>
      </c>
      <c r="U30" s="82"/>
    </row>
    <row r="31" spans="1:22" ht="16.5" customHeight="1" x14ac:dyDescent="0.15">
      <c r="B31" s="83" t="s">
        <v>9</v>
      </c>
      <c r="C31" s="84"/>
      <c r="D31" s="130" t="str">
        <f t="array" ref="D31">INDEX(sheet03!$A$2:$BB$1191,MATCH(B$27&amp;"104"&amp;$F$1,sheet03!$M$2:$M$1191&amp;sheet03!$AF$2:$AF$1191&amp;sheet03!$O$2:$O$1191,0),28)</f>
        <v>川戸</v>
      </c>
      <c r="E31" s="86" t="s">
        <v>4</v>
      </c>
      <c r="F31" s="139" t="str">
        <f t="array" ref="F31">INDEX(sheet01!$A$2:$Z$61,MATCH(B$27&amp;$F$1,sheet01!$M$2:$M$61&amp;sheet01!$O$2:$O$61,0),21)</f>
        <v>灰/黒</v>
      </c>
      <c r="G31" s="87"/>
      <c r="H31" s="104"/>
      <c r="I31" s="83" t="s">
        <v>9</v>
      </c>
      <c r="J31" s="84"/>
      <c r="K31" s="130" t="str">
        <f t="array" ref="K31">INDEX(sheet03!$A$2:$BB$1191,MATCH(I$27&amp;"104"&amp;$F$1,sheet03!$M$2:$M$1191&amp;sheet03!$AF$2:$AF$1191&amp;sheet03!$O$2:$O$1191,0),28)</f>
        <v>坂出</v>
      </c>
      <c r="L31" s="86" t="s">
        <v>4</v>
      </c>
      <c r="M31" s="139" t="str">
        <f t="array" ref="M31">INDEX(sheet01!$A$2:$Z$61,MATCH(I$27&amp;$F$1,sheet01!$M$2:$M$61&amp;sheet01!$O$2:$O$61,0),21)</f>
        <v>灰/黒</v>
      </c>
      <c r="N31" s="87"/>
      <c r="O31" s="104"/>
      <c r="P31" s="83" t="s">
        <v>9</v>
      </c>
      <c r="Q31" s="84"/>
      <c r="R31" s="130" t="e">
        <f t="array" ref="R31">INDEX(sheet03!$A$2:$BB$1191,MATCH(P$27&amp;"104"&amp;$F$1,sheet03!$M$2:$M$1191&amp;sheet03!$AF$2:$AF$1191&amp;sheet03!$O$2:$O$1191,0),28)</f>
        <v>#N/A</v>
      </c>
      <c r="S31" s="86" t="s">
        <v>4</v>
      </c>
      <c r="T31" s="139" t="str">
        <f t="array" ref="T31">INDEX(sheet01!$A$2:$Z$61,MATCH(P$27&amp;$F$1,sheet01!$M$2:$M$61&amp;sheet01!$O$2:$O$61,0),21)</f>
        <v>紫/白</v>
      </c>
      <c r="U31" s="87"/>
    </row>
    <row r="32" spans="1:22" ht="16.5" customHeight="1" x14ac:dyDescent="0.15">
      <c r="B32" s="88" t="s">
        <v>10</v>
      </c>
      <c r="C32" s="89" t="s">
        <v>5</v>
      </c>
      <c r="D32" s="90" t="s">
        <v>11</v>
      </c>
      <c r="E32" s="90" t="s">
        <v>12</v>
      </c>
      <c r="F32" s="90" t="s">
        <v>1437</v>
      </c>
      <c r="G32" s="90" t="s">
        <v>1438</v>
      </c>
      <c r="H32" s="104"/>
      <c r="I32" s="88" t="s">
        <v>10</v>
      </c>
      <c r="J32" s="89" t="s">
        <v>5</v>
      </c>
      <c r="K32" s="90" t="s">
        <v>11</v>
      </c>
      <c r="L32" s="90" t="s">
        <v>12</v>
      </c>
      <c r="M32" s="90" t="s">
        <v>1437</v>
      </c>
      <c r="N32" s="90" t="s">
        <v>1438</v>
      </c>
      <c r="O32" s="107"/>
      <c r="P32" s="88" t="s">
        <v>10</v>
      </c>
      <c r="Q32" s="89" t="s">
        <v>5</v>
      </c>
      <c r="R32" s="90" t="s">
        <v>11</v>
      </c>
      <c r="S32" s="90" t="s">
        <v>12</v>
      </c>
      <c r="T32" s="90" t="s">
        <v>1437</v>
      </c>
      <c r="U32" s="90" t="s">
        <v>1438</v>
      </c>
    </row>
    <row r="33" spans="1:22" ht="16.5" customHeight="1" x14ac:dyDescent="0.15">
      <c r="A33" s="102">
        <f ca="1">IF(ISERROR(SMALL(sheet03!CN:CN,ROW(V1))),"",INDIRECT("sheet03!cn"&amp;SMALL(sheet03!CN:CN,ROW(V1))))</f>
        <v>686</v>
      </c>
      <c r="B33" s="52">
        <f t="array" aca="1" ref="B33" ca="1">INDEX(sheet03!$A$2:$BB$1191,MATCH(B$27&amp;C33&amp;$F$1,sheet03!$M$2:$M$1191&amp;sheet03!$AF$2:$AF$1191&amp;sheet03!$O$2:$O$1191,0),31)</f>
        <v>0</v>
      </c>
      <c r="C33" s="53">
        <f ca="1">IF(A33="","",INDIRECT("sheet03!af"&amp;SMALL(sheet03!CN:CN,ROW(V1))))</f>
        <v>1</v>
      </c>
      <c r="D33" s="54" t="str">
        <f t="array" aca="1" ref="D33" ca="1">INDEX(sheet03!$A$2:$BB$1191,MATCH(B$27&amp;C33&amp;$F$1,sheet03!$M$2:$M$1191&amp;sheet03!$AF$2:$AF$1191&amp;sheet03!$O$2:$O$1191,0),28)</f>
        <v>田津</v>
      </c>
      <c r="E33" s="55">
        <f t="array" aca="1" ref="E33" ca="1">INDEX(sheet03!$A$2:$BC$1191,MATCH(B$27&amp;C33&amp;$F$1,sheet03!$M$2:$M$1191&amp;sheet03!$AF$2:$AF$1191&amp;sheet03!$O$2:$O$1191,0),55)</f>
        <v>2</v>
      </c>
      <c r="F33" s="56">
        <f t="array" aca="1" ref="F33" ca="1">INDEX(sheet03!$A$2:$BB$1191,MATCH(B$27&amp;C33&amp;$F$1,sheet03!$M$2:$M$1191&amp;sheet03!$AF$2:$AF$1191&amp;sheet03!$O$2:$O$1191,0),40)</f>
        <v>155</v>
      </c>
      <c r="G33" s="55" t="str">
        <f t="array" aca="1" ref="G33" ca="1">INDEX(sheet03!$A$2:$BD$1191,MATCH(B$27&amp;C33&amp;$F$1,sheet03!$M$2:$M$1191&amp;sheet03!$AF$2:$AF$1191&amp;sheet03!$O$2:$O$1191,0),56)</f>
        <v>右</v>
      </c>
      <c r="H33" s="102">
        <f ca="1">IF(ISERROR(SMALL(sheet03!CO:CO,ROW(V1))),"",INDIRECT("sheet03!co"&amp;SMALL(sheet03!CO:CO,ROW(V1))))</f>
        <v>629</v>
      </c>
      <c r="I33" s="52">
        <f t="array" aca="1" ref="I33" ca="1">INDEX(sheet03!$A$2:$BB$1191,MATCH(I$27&amp;J33&amp;$F$1,sheet03!$M$2:$M$1191&amp;sheet03!$AF$2:$AF$1191&amp;sheet03!$O$2:$O$1191,0),31)</f>
        <v>0</v>
      </c>
      <c r="J33" s="53">
        <f ca="1">IF(H33="","",INDIRECT("sheet03!af"&amp;SMALL(sheet03!CO:CO,ROW(V1))))</f>
        <v>1</v>
      </c>
      <c r="K33" s="54" t="str">
        <f t="array" aca="1" ref="K33" ca="1">INDEX(sheet03!$A$2:$BB$1191,MATCH(I$27&amp;J33&amp;$F$1,sheet03!$M$2:$M$1191&amp;sheet03!$AF$2:$AF$1191&amp;sheet03!$O$2:$O$1191,0),28)</f>
        <v>大元</v>
      </c>
      <c r="L33" s="55">
        <f t="array" aca="1" ref="L33" ca="1">INDEX(sheet03!$A$2:$BC$1191,MATCH(I$27&amp;J33&amp;$F$1,sheet03!$M$2:$M$1191&amp;sheet03!$AF$2:$AF$1191&amp;sheet03!$O$2:$O$1191,0),55)</f>
        <v>2</v>
      </c>
      <c r="M33" s="56">
        <f t="array" aca="1" ref="M33" ca="1">INDEX(sheet03!$A$2:$BB$1191,MATCH(I$27&amp;J33&amp;$F$1,sheet03!$M$2:$M$1191&amp;sheet03!$AF$2:$AF$1191&amp;sheet03!$O$2:$O$1191,0),40)</f>
        <v>160</v>
      </c>
      <c r="N33" s="55" t="str">
        <f t="array" aca="1" ref="N33" ca="1">INDEX(sheet03!$A$2:$BD$1191,MATCH(I$27&amp;J33&amp;$F$1,sheet03!$M$2:$M$1191&amp;sheet03!$AF$2:$AF$1191&amp;sheet03!$O$2:$O$1191,0),56)</f>
        <v>右</v>
      </c>
      <c r="O33" s="108">
        <f ca="1">IF(ISERROR(SMALL(sheet03!CP:CP,ROW(V1))),"",INDIRECT("sheet03!cp"&amp;SMALL(sheet03!CP:CP,ROW(V1))))</f>
        <v>248</v>
      </c>
      <c r="P33" s="52">
        <f t="array" aca="1" ref="P33" ca="1">INDEX(sheet03!$A$2:$BB$1191,MATCH(P$27&amp;Q33&amp;$F$1,sheet03!$M$2:$M$1191&amp;sheet03!$AF$2:$AF$1191&amp;sheet03!$O$2:$O$1191,0),31)</f>
        <v>0</v>
      </c>
      <c r="Q33" s="53">
        <f ca="1">IF(O33="","",INDIRECT("sheet03!af"&amp;SMALL(sheet03!CP:CP,ROW(V1))))</f>
        <v>1</v>
      </c>
      <c r="R33" s="54" t="str">
        <f t="array" aca="1" ref="R33" ca="1">INDEX(sheet03!$A$2:$BB$1191,MATCH(P$27&amp;Q33&amp;$F$1,sheet03!$M$2:$M$1191&amp;sheet03!$AF$2:$AF$1191&amp;sheet03!$O$2:$O$1191,0),28)</f>
        <v>須波</v>
      </c>
      <c r="S33" s="55">
        <f t="array" aca="1" ref="S33" ca="1">INDEX(sheet03!$A$2:$BC$1191,MATCH(P$27&amp;Q33&amp;$F$1,sheet03!$M$2:$M$1191&amp;sheet03!$AF$2:$AF$1191&amp;sheet03!$O$2:$O$1191,0),55)</f>
        <v>2</v>
      </c>
      <c r="T33" s="56">
        <f t="array" aca="1" ref="T33" ca="1">INDEX(sheet03!$A$2:$BB$1191,MATCH(P$27&amp;Q33&amp;$F$1,sheet03!$M$2:$M$1191&amp;sheet03!$AF$2:$AF$1191&amp;sheet03!$O$2:$O$1191,0),40)</f>
        <v>168</v>
      </c>
      <c r="U33" s="55" t="str">
        <f t="array" aca="1" ref="U33" ca="1">INDEX(sheet03!$A$2:$BD$1191,MATCH(P$27&amp;Q33&amp;$F$1,sheet03!$M$2:$M$1191&amp;sheet03!$AF$2:$AF$1191&amp;sheet03!$O$2:$O$1191,0),56)</f>
        <v>右</v>
      </c>
    </row>
    <row r="34" spans="1:22" ht="16.5" customHeight="1" x14ac:dyDescent="0.15">
      <c r="A34" s="102">
        <f ca="1">IF(ISERROR(SMALL(sheet03!CN:CN,ROW(V2))),"",INDIRECT("sheet03!cn"&amp;SMALL(sheet03!CN:CN,ROW(V2))))</f>
        <v>687</v>
      </c>
      <c r="B34" s="57">
        <f t="array" aca="1" ref="B34" ca="1">INDEX(sheet03!$A$2:$BB$1191,MATCH(B$27&amp;C34&amp;$F$1,sheet03!$M$2:$M$1191&amp;sheet03!$AF$2:$AF$1191&amp;sheet03!$O$2:$O$1191,0),31)</f>
        <v>0</v>
      </c>
      <c r="C34" s="58">
        <f ca="1">IF(A34="","",INDIRECT("sheet03!af"&amp;SMALL(sheet03!CN:CN,ROW(V2))))</f>
        <v>2</v>
      </c>
      <c r="D34" s="59" t="str">
        <f t="array" aca="1" ref="D34" ca="1">INDEX(sheet03!$A$2:$BB$1191,MATCH(B$27&amp;C34&amp;$F$1,sheet03!$M$2:$M$1191&amp;sheet03!$AF$2:$AF$1191&amp;sheet03!$O$2:$O$1191,0),28)</f>
        <v>石見川越</v>
      </c>
      <c r="E34" s="60">
        <f t="array" aca="1" ref="E34" ca="1">INDEX(sheet03!$A$2:$BC$1191,MATCH(B$27&amp;C34&amp;$F$1,sheet03!$M$2:$M$1191&amp;sheet03!$AF$2:$AF$1191&amp;sheet03!$O$2:$O$1191,0),55)</f>
        <v>1</v>
      </c>
      <c r="F34" s="60">
        <f t="array" aca="1" ref="F34" ca="1">INDEX(sheet03!$A$2:$BB$1191,MATCH(B$27&amp;C34&amp;$F$1,sheet03!$M$2:$M$1191&amp;sheet03!$AF$2:$AF$1191&amp;sheet03!$O$2:$O$1191,0),40)</f>
        <v>165.8</v>
      </c>
      <c r="G34" s="60" t="str">
        <f t="array" aca="1" ref="G34" ca="1">INDEX(sheet03!$A$2:$BD$1191,MATCH(B$27&amp;C34&amp;$F$1,sheet03!$M$2:$M$1191&amp;sheet03!$AF$2:$AF$1191&amp;sheet03!$O$2:$O$1191,0),56)</f>
        <v>右</v>
      </c>
      <c r="H34" s="102">
        <f ca="1">IF(ISERROR(SMALL(sheet03!CO:CO,ROW(V2))),"",INDIRECT("sheet03!co"&amp;SMALL(sheet03!CO:CO,ROW(V2))))</f>
        <v>630</v>
      </c>
      <c r="I34" s="57">
        <f t="array" aca="1" ref="I34" ca="1">INDEX(sheet03!$A$2:$BB$1191,MATCH(I$27&amp;J34&amp;$F$1,sheet03!$M$2:$M$1191&amp;sheet03!$AF$2:$AF$1191&amp;sheet03!$O$2:$O$1191,0),31)</f>
        <v>0</v>
      </c>
      <c r="J34" s="58">
        <f ca="1">IF(H34="","",INDIRECT("sheet03!af"&amp;SMALL(sheet03!CO:CO,ROW(V2))))</f>
        <v>2</v>
      </c>
      <c r="K34" s="59" t="str">
        <f t="array" aca="1" ref="K34" ca="1">INDEX(sheet03!$A$2:$BB$1191,MATCH(I$27&amp;J34&amp;$F$1,sheet03!$M$2:$M$1191&amp;sheet03!$AF$2:$AF$1191&amp;sheet03!$O$2:$O$1191,0),28)</f>
        <v>備前西市</v>
      </c>
      <c r="L34" s="60">
        <f t="array" aca="1" ref="L34" ca="1">INDEX(sheet03!$A$2:$BC$1191,MATCH(I$27&amp;J34&amp;$F$1,sheet03!$M$2:$M$1191&amp;sheet03!$AF$2:$AF$1191&amp;sheet03!$O$2:$O$1191,0),55)</f>
        <v>1</v>
      </c>
      <c r="M34" s="60">
        <f t="array" aca="1" ref="M34" ca="1">INDEX(sheet03!$A$2:$BB$1191,MATCH(I$27&amp;J34&amp;$F$1,sheet03!$M$2:$M$1191&amp;sheet03!$AF$2:$AF$1191&amp;sheet03!$O$2:$O$1191,0),40)</f>
        <v>162</v>
      </c>
      <c r="N34" s="60" t="str">
        <f t="array" aca="1" ref="N34" ca="1">INDEX(sheet03!$A$2:$BD$1191,MATCH(I$27&amp;J34&amp;$F$1,sheet03!$M$2:$M$1191&amp;sheet03!$AF$2:$AF$1191&amp;sheet03!$O$2:$O$1191,0),56)</f>
        <v>右</v>
      </c>
      <c r="O34" s="102">
        <f ca="1">IF(ISERROR(SMALL(sheet03!BT:BT,ROW(V2))),"",INDIRECT("sheet03!bt"&amp;SMALL(sheet03!BT:BT,ROW(V2))))</f>
        <v>128</v>
      </c>
      <c r="P34" s="61">
        <f t="array" aca="1" ref="P34" ca="1">INDEX(sheet03!$A$2:$BB$1191,MATCH(P$27&amp;Q34&amp;$F$1,sheet03!$M$2:$M$1191&amp;sheet03!$AF$2:$AF$1191&amp;sheet03!$O$2:$O$1191,0),31)</f>
        <v>0</v>
      </c>
      <c r="Q34" s="58">
        <f ca="1">IF(O34="","",INDIRECT("sheet03!af"&amp;SMALL(sheet03!CP:CP,ROW(V2))))</f>
        <v>2</v>
      </c>
      <c r="R34" s="59" t="str">
        <f t="array" aca="1" ref="R34" ca="1">INDEX(sheet03!$A$2:$BB$1191,MATCH(P$27&amp;Q34&amp;$F$1,sheet03!$M$2:$M$1191&amp;sheet03!$AF$2:$AF$1191&amp;sheet03!$O$2:$O$1191,0),28)</f>
        <v>安芸幸崎</v>
      </c>
      <c r="S34" s="60">
        <f t="array" aca="1" ref="S34" ca="1">INDEX(sheet03!$A$2:$BC$1191,MATCH(P$27&amp;Q34&amp;$F$1,sheet03!$M$2:$M$1191&amp;sheet03!$AF$2:$AF$1191&amp;sheet03!$O$2:$O$1191,0),55)</f>
        <v>2</v>
      </c>
      <c r="T34" s="60">
        <f t="array" aca="1" ref="T34" ca="1">INDEX(sheet03!$A$2:$BB$1191,MATCH(P$27&amp;Q34&amp;$F$1,sheet03!$M$2:$M$1191&amp;sheet03!$AF$2:$AF$1191&amp;sheet03!$O$2:$O$1191,0),40)</f>
        <v>170.2</v>
      </c>
      <c r="U34" s="60" t="str">
        <f t="array" aca="1" ref="U34" ca="1">INDEX(sheet03!$A$2:$BD$1191,MATCH(P$27&amp;Q34&amp;$F$1,sheet03!$M$2:$M$1191&amp;sheet03!$AF$2:$AF$1191&amp;sheet03!$O$2:$O$1191,0),56)</f>
        <v>右</v>
      </c>
    </row>
    <row r="35" spans="1:22" ht="16.5" customHeight="1" x14ac:dyDescent="0.15">
      <c r="A35" s="102">
        <f ca="1">IF(ISERROR(SMALL(sheet03!CN:CN,ROW(V3))),"",INDIRECT("sheet03!cn"&amp;SMALL(sheet03!CN:CN,ROW(V3))))</f>
        <v>688</v>
      </c>
      <c r="B35" s="61">
        <f t="array" aca="1" ref="B35" ca="1">INDEX(sheet03!$A$2:$BB$1191,MATCH(B$27&amp;C35&amp;$F$1,sheet03!$M$2:$M$1191&amp;sheet03!$AF$2:$AF$1191&amp;sheet03!$O$2:$O$1191,0),31)</f>
        <v>0</v>
      </c>
      <c r="C35" s="58">
        <f ca="1">IF(A35="","",INDIRECT("sheet03!af"&amp;SMALL(sheet03!CN:CN,ROW(V3))))</f>
        <v>3</v>
      </c>
      <c r="D35" s="59" t="str">
        <f t="array" aca="1" ref="D35" ca="1">INDEX(sheet03!$A$2:$BB$1191,MATCH(B$27&amp;C35&amp;$F$1,sheet03!$M$2:$M$1191&amp;sheet03!$AF$2:$AF$1191&amp;sheet03!$O$2:$O$1191,0),28)</f>
        <v>鹿賀</v>
      </c>
      <c r="E35" s="60">
        <f t="array" aca="1" ref="E35" ca="1">INDEX(sheet03!$A$2:$BC$1191,MATCH(B$27&amp;C35&amp;$F$1,sheet03!$M$2:$M$1191&amp;sheet03!$AF$2:$AF$1191&amp;sheet03!$O$2:$O$1191,0),55)</f>
        <v>2</v>
      </c>
      <c r="F35" s="60">
        <f t="array" aca="1" ref="F35" ca="1">INDEX(sheet03!$A$2:$BB$1191,MATCH(B$27&amp;C35&amp;$F$1,sheet03!$M$2:$M$1191&amp;sheet03!$AF$2:$AF$1191&amp;sheet03!$O$2:$O$1191,0),40)</f>
        <v>157</v>
      </c>
      <c r="G35" s="60" t="str">
        <f t="array" aca="1" ref="G35" ca="1">INDEX(sheet03!$A$2:$BD$1191,MATCH(B$27&amp;C35&amp;$F$1,sheet03!$M$2:$M$1191&amp;sheet03!$AF$2:$AF$1191&amp;sheet03!$O$2:$O$1191,0),56)</f>
        <v>右</v>
      </c>
      <c r="H35" s="102">
        <f ca="1">IF(ISERROR(SMALL(sheet03!CO:CO,ROW(V3))),"",INDIRECT("sheet03!co"&amp;SMALL(sheet03!CO:CO,ROW(V3))))</f>
        <v>631</v>
      </c>
      <c r="I35" s="61">
        <f t="array" aca="1" ref="I35" ca="1">INDEX(sheet03!$A$2:$BB$1191,MATCH(I$27&amp;J35&amp;$F$1,sheet03!$M$2:$M$1191&amp;sheet03!$AF$2:$AF$1191&amp;sheet03!$O$2:$O$1191,0),31)</f>
        <v>0</v>
      </c>
      <c r="J35" s="58">
        <f ca="1">IF(H35="","",INDIRECT("sheet03!af"&amp;SMALL(sheet03!CO:CO,ROW(V3))))</f>
        <v>3</v>
      </c>
      <c r="K35" s="59" t="str">
        <f t="array" aca="1" ref="K35" ca="1">INDEX(sheet03!$A$2:$BB$1191,MATCH(I$27&amp;J35&amp;$F$1,sheet03!$M$2:$M$1191&amp;sheet03!$AF$2:$AF$1191&amp;sheet03!$O$2:$O$1191,0),28)</f>
        <v>妹尾</v>
      </c>
      <c r="L35" s="60">
        <f t="array" aca="1" ref="L35" ca="1">INDEX(sheet03!$A$2:$BC$1191,MATCH(I$27&amp;J35&amp;$F$1,sheet03!$M$2:$M$1191&amp;sheet03!$AF$2:$AF$1191&amp;sheet03!$O$2:$O$1191,0),55)</f>
        <v>2</v>
      </c>
      <c r="M35" s="60">
        <f t="array" aca="1" ref="M35" ca="1">INDEX(sheet03!$A$2:$BB$1191,MATCH(I$27&amp;J35&amp;$F$1,sheet03!$M$2:$M$1191&amp;sheet03!$AF$2:$AF$1191&amp;sheet03!$O$2:$O$1191,0),40)</f>
        <v>153</v>
      </c>
      <c r="N35" s="60" t="str">
        <f t="array" aca="1" ref="N35" ca="1">INDEX(sheet03!$A$2:$BD$1191,MATCH(I$27&amp;J35&amp;$F$1,sheet03!$M$2:$M$1191&amp;sheet03!$AF$2:$AF$1191&amp;sheet03!$O$2:$O$1191,0),56)</f>
        <v>右</v>
      </c>
      <c r="O35" s="102">
        <f ca="1">IF(ISERROR(SMALL(sheet03!BT:BT,ROW(V3))),"",INDIRECT("sheet03!bt"&amp;SMALL(sheet03!BT:BT,ROW(V3))))</f>
        <v>129</v>
      </c>
      <c r="P35" s="61">
        <f t="array" aca="1" ref="P35" ca="1">INDEX(sheet03!$A$2:$BB$1191,MATCH(P$27&amp;Q35&amp;$F$1,sheet03!$M$2:$M$1191&amp;sheet03!$AF$2:$AF$1191&amp;sheet03!$O$2:$O$1191,0),31)</f>
        <v>0</v>
      </c>
      <c r="Q35" s="58">
        <f ca="1">IF(O35="","",INDIRECT("sheet03!af"&amp;SMALL(sheet03!CP:CP,ROW(V3))))</f>
        <v>3</v>
      </c>
      <c r="R35" s="59" t="str">
        <f t="array" aca="1" ref="R35" ca="1">INDEX(sheet03!$A$2:$BB$1191,MATCH(P$27&amp;Q35&amp;$F$1,sheet03!$M$2:$M$1191&amp;sheet03!$AF$2:$AF$1191&amp;sheet03!$O$2:$O$1191,0),28)</f>
        <v>忠海</v>
      </c>
      <c r="S35" s="60">
        <f t="array" aca="1" ref="S35" ca="1">INDEX(sheet03!$A$2:$BC$1191,MATCH(P$27&amp;Q35&amp;$F$1,sheet03!$M$2:$M$1191&amp;sheet03!$AF$2:$AF$1191&amp;sheet03!$O$2:$O$1191,0),55)</f>
        <v>2</v>
      </c>
      <c r="T35" s="60">
        <f t="array" aca="1" ref="T35" ca="1">INDEX(sheet03!$A$2:$BB$1191,MATCH(P$27&amp;Q35&amp;$F$1,sheet03!$M$2:$M$1191&amp;sheet03!$AF$2:$AF$1191&amp;sheet03!$O$2:$O$1191,0),40)</f>
        <v>170.1</v>
      </c>
      <c r="U35" s="60" t="str">
        <f t="array" aca="1" ref="U35" ca="1">INDEX(sheet03!$A$2:$BD$1191,MATCH(P$27&amp;Q35&amp;$F$1,sheet03!$M$2:$M$1191&amp;sheet03!$AF$2:$AF$1191&amp;sheet03!$O$2:$O$1191,0),56)</f>
        <v>右</v>
      </c>
    </row>
    <row r="36" spans="1:22" ht="16.5" customHeight="1" x14ac:dyDescent="0.15">
      <c r="A36" s="102">
        <f ca="1">IF(ISERROR(SMALL(sheet03!CN:CN,ROW(V4))),"",INDIRECT("sheet03!cn"&amp;SMALL(sheet03!CN:CN,ROW(V4))))</f>
        <v>689</v>
      </c>
      <c r="B36" s="61">
        <f t="array" aca="1" ref="B36" ca="1">INDEX(sheet03!$A$2:$BB$1191,MATCH(B$27&amp;C36&amp;$F$1,sheet03!$M$2:$M$1191&amp;sheet03!$AF$2:$AF$1191&amp;sheet03!$O$2:$O$1191,0),31)</f>
        <v>0</v>
      </c>
      <c r="C36" s="58">
        <f ca="1">IF(A36="","",INDIRECT("sheet03!af"&amp;SMALL(sheet03!CN:CN,ROW(V4))))</f>
        <v>4</v>
      </c>
      <c r="D36" s="59" t="str">
        <f t="array" aca="1" ref="D36" ca="1">INDEX(sheet03!$A$2:$BB$1191,MATCH(B$27&amp;C36&amp;$F$1,sheet03!$M$2:$M$1191&amp;sheet03!$AF$2:$AF$1191&amp;sheet03!$O$2:$O$1191,0),28)</f>
        <v>因原</v>
      </c>
      <c r="E36" s="60">
        <f t="array" aca="1" ref="E36" ca="1">INDEX(sheet03!$A$2:$BC$1191,MATCH(B$27&amp;C36&amp;$F$1,sheet03!$M$2:$M$1191&amp;sheet03!$AF$2:$AF$1191&amp;sheet03!$O$2:$O$1191,0),55)</f>
        <v>2</v>
      </c>
      <c r="F36" s="60">
        <f t="array" aca="1" ref="F36" ca="1">INDEX(sheet03!$A$2:$BB$1191,MATCH(B$27&amp;C36&amp;$F$1,sheet03!$M$2:$M$1191&amp;sheet03!$AF$2:$AF$1191&amp;sheet03!$O$2:$O$1191,0),40)</f>
        <v>164</v>
      </c>
      <c r="G36" s="60" t="str">
        <f t="array" aca="1" ref="G36" ca="1">INDEX(sheet03!$A$2:$BD$1191,MATCH(B$27&amp;C36&amp;$F$1,sheet03!$M$2:$M$1191&amp;sheet03!$AF$2:$AF$1191&amp;sheet03!$O$2:$O$1191,0),56)</f>
        <v>右</v>
      </c>
      <c r="H36" s="102">
        <f ca="1">IF(ISERROR(SMALL(sheet03!CO:CO,ROW(V4))),"",INDIRECT("sheet03!co"&amp;SMALL(sheet03!CO:CO,ROW(V4))))</f>
        <v>632</v>
      </c>
      <c r="I36" s="61">
        <f t="array" aca="1" ref="I36" ca="1">INDEX(sheet03!$A$2:$BB$1191,MATCH(I$27&amp;J36&amp;$F$1,sheet03!$M$2:$M$1191&amp;sheet03!$AF$2:$AF$1191&amp;sheet03!$O$2:$O$1191,0),31)</f>
        <v>0</v>
      </c>
      <c r="J36" s="58">
        <f ca="1">IF(H36="","",INDIRECT("sheet03!af"&amp;SMALL(sheet03!CO:CO,ROW(V4))))</f>
        <v>4</v>
      </c>
      <c r="K36" s="59" t="str">
        <f t="array" aca="1" ref="K36" ca="1">INDEX(sheet03!$A$2:$BB$1191,MATCH(I$27&amp;J36&amp;$F$1,sheet03!$M$2:$M$1191&amp;sheet03!$AF$2:$AF$1191&amp;sheet03!$O$2:$O$1191,0),28)</f>
        <v>備中箕島</v>
      </c>
      <c r="L36" s="60">
        <f t="array" aca="1" ref="L36" ca="1">INDEX(sheet03!$A$2:$BC$1191,MATCH(I$27&amp;J36&amp;$F$1,sheet03!$M$2:$M$1191&amp;sheet03!$AF$2:$AF$1191&amp;sheet03!$O$2:$O$1191,0),55)</f>
        <v>2</v>
      </c>
      <c r="M36" s="60">
        <f t="array" aca="1" ref="M36" ca="1">INDEX(sheet03!$A$2:$BB$1191,MATCH(I$27&amp;J36&amp;$F$1,sheet03!$M$2:$M$1191&amp;sheet03!$AF$2:$AF$1191&amp;sheet03!$O$2:$O$1191,0),40)</f>
        <v>156.69999999999999</v>
      </c>
      <c r="N36" s="60" t="str">
        <f t="array" aca="1" ref="N36" ca="1">INDEX(sheet03!$A$2:$BD$1191,MATCH(I$27&amp;J36&amp;$F$1,sheet03!$M$2:$M$1191&amp;sheet03!$AF$2:$AF$1191&amp;sheet03!$O$2:$O$1191,0),56)</f>
        <v>右</v>
      </c>
      <c r="O36" s="102">
        <f ca="1">IF(ISERROR(SMALL(sheet03!BT:BT,ROW(V4))),"",INDIRECT("sheet03!bt"&amp;SMALL(sheet03!BT:BT,ROW(V4))))</f>
        <v>130</v>
      </c>
      <c r="P36" s="61">
        <f t="array" aca="1" ref="P36" ca="1">INDEX(sheet03!$A$2:$BB$1191,MATCH(P$27&amp;Q36&amp;$F$1,sheet03!$M$2:$M$1191&amp;sheet03!$AF$2:$AF$1191&amp;sheet03!$O$2:$O$1191,0),31)</f>
        <v>0</v>
      </c>
      <c r="Q36" s="58">
        <f ca="1">IF(O36="","",INDIRECT("sheet03!af"&amp;SMALL(sheet03!CP:CP,ROW(V4))))</f>
        <v>4</v>
      </c>
      <c r="R36" s="59" t="str">
        <f t="array" aca="1" ref="R36" ca="1">INDEX(sheet03!$A$2:$BB$1191,MATCH(P$27&amp;Q36&amp;$F$1,sheet03!$M$2:$M$1191&amp;sheet03!$AF$2:$AF$1191&amp;sheet03!$O$2:$O$1191,0),28)</f>
        <v>安芸長浜</v>
      </c>
      <c r="S36" s="60">
        <f t="array" aca="1" ref="S36" ca="1">INDEX(sheet03!$A$2:$BC$1191,MATCH(P$27&amp;Q36&amp;$F$1,sheet03!$M$2:$M$1191&amp;sheet03!$AF$2:$AF$1191&amp;sheet03!$O$2:$O$1191,0),55)</f>
        <v>2</v>
      </c>
      <c r="T36" s="60">
        <f t="array" aca="1" ref="T36" ca="1">INDEX(sheet03!$A$2:$BB$1191,MATCH(P$27&amp;Q36&amp;$F$1,sheet03!$M$2:$M$1191&amp;sheet03!$AF$2:$AF$1191&amp;sheet03!$O$2:$O$1191,0),40)</f>
        <v>174</v>
      </c>
      <c r="U36" s="60" t="str">
        <f t="array" aca="1" ref="U36" ca="1">INDEX(sheet03!$A$2:$BD$1191,MATCH(P$27&amp;Q36&amp;$F$1,sheet03!$M$2:$M$1191&amp;sheet03!$AF$2:$AF$1191&amp;sheet03!$O$2:$O$1191,0),56)</f>
        <v>右</v>
      </c>
    </row>
    <row r="37" spans="1:22" ht="16.5" customHeight="1" x14ac:dyDescent="0.15">
      <c r="A37" s="102">
        <f ca="1">IF(ISERROR(SMALL(sheet03!CN:CN,ROW(V5))),"",INDIRECT("sheet03!cn"&amp;SMALL(sheet03!CN:CN,ROW(V5))))</f>
        <v>690</v>
      </c>
      <c r="B37" s="57">
        <f t="array" aca="1" ref="B37" ca="1">INDEX(sheet03!$A$2:$BB$1191,MATCH(B$27&amp;C37&amp;$F$1,sheet03!$M$2:$M$1191&amp;sheet03!$AF$2:$AF$1191&amp;sheet03!$O$2:$O$1191,0),31)</f>
        <v>0</v>
      </c>
      <c r="C37" s="58">
        <f ca="1">IF(A37="","",INDIRECT("sheet03!af"&amp;SMALL(sheet03!CN:CN,ROW(V5))))</f>
        <v>5</v>
      </c>
      <c r="D37" s="59" t="str">
        <f t="array" aca="1" ref="D37" ca="1">INDEX(sheet03!$A$2:$BB$1191,MATCH(B$27&amp;C37&amp;$F$1,sheet03!$M$2:$M$1191&amp;sheet03!$AF$2:$AF$1191&amp;sheet03!$O$2:$O$1191,0),28)</f>
        <v>石見川本</v>
      </c>
      <c r="E37" s="60">
        <f t="array" aca="1" ref="E37" ca="1">INDEX(sheet03!$A$2:$BC$1191,MATCH(B$27&amp;C37&amp;$F$1,sheet03!$M$2:$M$1191&amp;sheet03!$AF$2:$AF$1191&amp;sheet03!$O$2:$O$1191,0),55)</f>
        <v>2</v>
      </c>
      <c r="F37" s="60">
        <f t="array" aca="1" ref="F37" ca="1">INDEX(sheet03!$A$2:$BB$1191,MATCH(B$27&amp;C37&amp;$F$1,sheet03!$M$2:$M$1191&amp;sheet03!$AF$2:$AF$1191&amp;sheet03!$O$2:$O$1191,0),40)</f>
        <v>163</v>
      </c>
      <c r="G37" s="60" t="str">
        <f t="array" aca="1" ref="G37" ca="1">INDEX(sheet03!$A$2:$BD$1191,MATCH(B$27&amp;C37&amp;$F$1,sheet03!$M$2:$M$1191&amp;sheet03!$AF$2:$AF$1191&amp;sheet03!$O$2:$O$1191,0),56)</f>
        <v>右</v>
      </c>
      <c r="H37" s="102">
        <f ca="1">IF(ISERROR(SMALL(sheet03!CO:CO,ROW(V5))),"",INDIRECT("sheet03!co"&amp;SMALL(sheet03!CO:CO,ROW(V5))))</f>
        <v>633</v>
      </c>
      <c r="I37" s="57" t="str">
        <f t="array" aca="1" ref="I37" ca="1">INDEX(sheet03!$A$2:$BB$1191,MATCH(I$27&amp;J37&amp;$F$1,sheet03!$M$2:$M$1191&amp;sheet03!$AF$2:$AF$1191&amp;sheet03!$O$2:$O$1191,0),31)</f>
        <v>ｃ</v>
      </c>
      <c r="J37" s="58">
        <f ca="1">IF(H37="","",INDIRECT("sheet03!af"&amp;SMALL(sheet03!CO:CO,ROW(V5))))</f>
        <v>5</v>
      </c>
      <c r="K37" s="59" t="str">
        <f t="array" aca="1" ref="K37" ca="1">INDEX(sheet03!$A$2:$BB$1191,MATCH(I$27&amp;J37&amp;$F$1,sheet03!$M$2:$M$1191&amp;sheet03!$AF$2:$AF$1191&amp;sheet03!$O$2:$O$1191,0),28)</f>
        <v>早島</v>
      </c>
      <c r="L37" s="60">
        <f t="array" aca="1" ref="L37" ca="1">INDEX(sheet03!$A$2:$BC$1191,MATCH(I$27&amp;J37&amp;$F$1,sheet03!$M$2:$M$1191&amp;sheet03!$AF$2:$AF$1191&amp;sheet03!$O$2:$O$1191,0),55)</f>
        <v>2</v>
      </c>
      <c r="M37" s="60">
        <f t="array" aca="1" ref="M37" ca="1">INDEX(sheet03!$A$2:$BB$1191,MATCH(I$27&amp;J37&amp;$F$1,sheet03!$M$2:$M$1191&amp;sheet03!$AF$2:$AF$1191&amp;sheet03!$O$2:$O$1191,0),40)</f>
        <v>162</v>
      </c>
      <c r="N37" s="60" t="str">
        <f t="array" aca="1" ref="N37" ca="1">INDEX(sheet03!$A$2:$BD$1191,MATCH(I$27&amp;J37&amp;$F$1,sheet03!$M$2:$M$1191&amp;sheet03!$AF$2:$AF$1191&amp;sheet03!$O$2:$O$1191,0),56)</f>
        <v>右</v>
      </c>
      <c r="O37" s="102">
        <f ca="1">IF(ISERROR(SMALL(sheet03!BT:BT,ROW(V5))),"",INDIRECT("sheet03!bt"&amp;SMALL(sheet03!BT:BT,ROW(V5))))</f>
        <v>131</v>
      </c>
      <c r="P37" s="61">
        <f t="array" aca="1" ref="P37" ca="1">INDEX(sheet03!$A$2:$BB$1191,MATCH(P$27&amp;Q37&amp;$F$1,sheet03!$M$2:$M$1191&amp;sheet03!$AF$2:$AF$1191&amp;sheet03!$O$2:$O$1191,0),31)</f>
        <v>0</v>
      </c>
      <c r="Q37" s="58">
        <f ca="1">IF(O37="","",INDIRECT("sheet03!af"&amp;SMALL(sheet03!CP:CP,ROW(V5))))</f>
        <v>5</v>
      </c>
      <c r="R37" s="59" t="str">
        <f t="array" aca="1" ref="R37" ca="1">INDEX(sheet03!$A$2:$BB$1191,MATCH(P$27&amp;Q37&amp;$F$1,sheet03!$M$2:$M$1191&amp;sheet03!$AF$2:$AF$1191&amp;sheet03!$O$2:$O$1191,0),28)</f>
        <v>大乗</v>
      </c>
      <c r="S37" s="60">
        <f t="array" aca="1" ref="S37" ca="1">INDEX(sheet03!$A$2:$BC$1191,MATCH(P$27&amp;Q37&amp;$F$1,sheet03!$M$2:$M$1191&amp;sheet03!$AF$2:$AF$1191&amp;sheet03!$O$2:$O$1191,0),55)</f>
        <v>2</v>
      </c>
      <c r="T37" s="60">
        <f t="array" aca="1" ref="T37" ca="1">INDEX(sheet03!$A$2:$BB$1191,MATCH(P$27&amp;Q37&amp;$F$1,sheet03!$M$2:$M$1191&amp;sheet03!$AF$2:$AF$1191&amp;sheet03!$O$2:$O$1191,0),40)</f>
        <v>173.9</v>
      </c>
      <c r="U37" s="60" t="str">
        <f t="array" aca="1" ref="U37" ca="1">INDEX(sheet03!$A$2:$BD$1191,MATCH(P$27&amp;Q37&amp;$F$1,sheet03!$M$2:$M$1191&amp;sheet03!$AF$2:$AF$1191&amp;sheet03!$O$2:$O$1191,0),56)</f>
        <v>右</v>
      </c>
    </row>
    <row r="38" spans="1:22" ht="16.5" customHeight="1" x14ac:dyDescent="0.15">
      <c r="A38" s="102">
        <f ca="1">IF(ISERROR(SMALL(sheet03!CN:CN,ROW(V6))),"",INDIRECT("sheet03!cn"&amp;SMALL(sheet03!CN:CN,ROW(V6))))</f>
        <v>691</v>
      </c>
      <c r="B38" s="61">
        <f t="array" aca="1" ref="B38" ca="1">INDEX(sheet03!$A$2:$BB$1191,MATCH(B$27&amp;C38&amp;$F$1,sheet03!$M$2:$M$1191&amp;sheet03!$AF$2:$AF$1191&amp;sheet03!$O$2:$O$1191,0),31)</f>
        <v>0</v>
      </c>
      <c r="C38" s="58">
        <f ca="1">IF(A38="","",INDIRECT("sheet03!af"&amp;SMALL(sheet03!CN:CN,ROW(V6))))</f>
        <v>6</v>
      </c>
      <c r="D38" s="59" t="str">
        <f t="array" aca="1" ref="D38" ca="1">INDEX(sheet03!$A$2:$BB$1191,MATCH(B$27&amp;C38&amp;$F$1,sheet03!$M$2:$M$1191&amp;sheet03!$AF$2:$AF$1191&amp;sheet03!$O$2:$O$1191,0),28)</f>
        <v>木路原</v>
      </c>
      <c r="E38" s="60">
        <f t="array" aca="1" ref="E38" ca="1">INDEX(sheet03!$A$2:$BC$1191,MATCH(B$27&amp;C38&amp;$F$1,sheet03!$M$2:$M$1191&amp;sheet03!$AF$2:$AF$1191&amp;sheet03!$O$2:$O$1191,0),55)</f>
        <v>2</v>
      </c>
      <c r="F38" s="60">
        <f t="array" aca="1" ref="F38" ca="1">INDEX(sheet03!$A$2:$BB$1191,MATCH(B$27&amp;C38&amp;$F$1,sheet03!$M$2:$M$1191&amp;sheet03!$AF$2:$AF$1191&amp;sheet03!$O$2:$O$1191,0),40)</f>
        <v>150</v>
      </c>
      <c r="G38" s="60" t="str">
        <f t="array" aca="1" ref="G38" ca="1">INDEX(sheet03!$A$2:$BD$1191,MATCH(B$27&amp;C38&amp;$F$1,sheet03!$M$2:$M$1191&amp;sheet03!$AF$2:$AF$1191&amp;sheet03!$O$2:$O$1191,0),56)</f>
        <v>右</v>
      </c>
      <c r="H38" s="102">
        <f ca="1">IF(ISERROR(SMALL(sheet03!CO:CO,ROW(V6))),"",INDIRECT("sheet03!co"&amp;SMALL(sheet03!CO:CO,ROW(V6))))</f>
        <v>634</v>
      </c>
      <c r="I38" s="61">
        <f t="array" aca="1" ref="I38" ca="1">INDEX(sheet03!$A$2:$BB$1191,MATCH(I$27&amp;J38&amp;$F$1,sheet03!$M$2:$M$1191&amp;sheet03!$AF$2:$AF$1191&amp;sheet03!$O$2:$O$1191,0),31)</f>
        <v>0</v>
      </c>
      <c r="J38" s="58">
        <f ca="1">IF(H38="","",INDIRECT("sheet03!af"&amp;SMALL(sheet03!CO:CO,ROW(V6))))</f>
        <v>6</v>
      </c>
      <c r="K38" s="59" t="str">
        <f t="array" aca="1" ref="K38" ca="1">INDEX(sheet03!$A$2:$BB$1191,MATCH(I$27&amp;J38&amp;$F$1,sheet03!$M$2:$M$1191&amp;sheet03!$AF$2:$AF$1191&amp;sheet03!$O$2:$O$1191,0),28)</f>
        <v>久々原</v>
      </c>
      <c r="L38" s="60">
        <f t="array" aca="1" ref="L38" ca="1">INDEX(sheet03!$A$2:$BC$1191,MATCH(I$27&amp;J38&amp;$F$1,sheet03!$M$2:$M$1191&amp;sheet03!$AF$2:$AF$1191&amp;sheet03!$O$2:$O$1191,0),55)</f>
        <v>1</v>
      </c>
      <c r="M38" s="60">
        <f t="array" aca="1" ref="M38" ca="1">INDEX(sheet03!$A$2:$BB$1191,MATCH(I$27&amp;J38&amp;$F$1,sheet03!$M$2:$M$1191&amp;sheet03!$AF$2:$AF$1191&amp;sheet03!$O$2:$O$1191,0),40)</f>
        <v>153</v>
      </c>
      <c r="N38" s="60" t="str">
        <f t="array" aca="1" ref="N38" ca="1">INDEX(sheet03!$A$2:$BD$1191,MATCH(I$27&amp;J38&amp;$F$1,sheet03!$M$2:$M$1191&amp;sheet03!$AF$2:$AF$1191&amp;sheet03!$O$2:$O$1191,0),56)</f>
        <v>右</v>
      </c>
      <c r="O38" s="102">
        <f ca="1">IF(ISERROR(SMALL(sheet03!BT:BT,ROW(V6))),"",INDIRECT("sheet03!bt"&amp;SMALL(sheet03!BT:BT,ROW(V6))))</f>
        <v>132</v>
      </c>
      <c r="P38" s="57">
        <f t="array" aca="1" ref="P38" ca="1">INDEX(sheet03!$A$2:$BB$1191,MATCH(P$27&amp;Q38&amp;$F$1,sheet03!$M$2:$M$1191&amp;sheet03!$AF$2:$AF$1191&amp;sheet03!$O$2:$O$1191,0),31)</f>
        <v>0</v>
      </c>
      <c r="Q38" s="58">
        <f ca="1">IF(O38="","",INDIRECT("sheet03!af"&amp;SMALL(sheet03!CP:CP,ROW(V6))))</f>
        <v>6</v>
      </c>
      <c r="R38" s="59" t="str">
        <f t="array" aca="1" ref="R38" ca="1">INDEX(sheet03!$A$2:$BB$1191,MATCH(P$27&amp;Q38&amp;$F$1,sheet03!$M$2:$M$1191&amp;sheet03!$AF$2:$AF$1191&amp;sheet03!$O$2:$O$1191,0),28)</f>
        <v>竹原</v>
      </c>
      <c r="S38" s="60">
        <f t="array" aca="1" ref="S38" ca="1">INDEX(sheet03!$A$2:$BC$1191,MATCH(P$27&amp;Q38&amp;$F$1,sheet03!$M$2:$M$1191&amp;sheet03!$AF$2:$AF$1191&amp;sheet03!$O$2:$O$1191,0),55)</f>
        <v>2</v>
      </c>
      <c r="T38" s="60">
        <f t="array" aca="1" ref="T38" ca="1">INDEX(sheet03!$A$2:$BB$1191,MATCH(P$27&amp;Q38&amp;$F$1,sheet03!$M$2:$M$1191&amp;sheet03!$AF$2:$AF$1191&amp;sheet03!$O$2:$O$1191,0),40)</f>
        <v>173.9</v>
      </c>
      <c r="U38" s="60" t="str">
        <f t="array" aca="1" ref="U38" ca="1">INDEX(sheet03!$A$2:$BD$1191,MATCH(P$27&amp;Q38&amp;$F$1,sheet03!$M$2:$M$1191&amp;sheet03!$AF$2:$AF$1191&amp;sheet03!$O$2:$O$1191,0),56)</f>
        <v>右</v>
      </c>
    </row>
    <row r="39" spans="1:22" ht="16.5" customHeight="1" x14ac:dyDescent="0.15">
      <c r="A39" s="102">
        <f ca="1">IF(ISERROR(SMALL(sheet03!CN:CN,ROW(V7))),"",INDIRECT("sheet03!cn"&amp;SMALL(sheet03!CN:CN,ROW(V7))))</f>
        <v>692</v>
      </c>
      <c r="B39" s="61">
        <f t="array" aca="1" ref="B39" ca="1">INDEX(sheet03!$A$2:$BB$1191,MATCH(B$27&amp;C39&amp;$F$1,sheet03!$M$2:$M$1191&amp;sheet03!$AF$2:$AF$1191&amp;sheet03!$O$2:$O$1191,0),31)</f>
        <v>0</v>
      </c>
      <c r="C39" s="58">
        <f ca="1">IF(A39="","",INDIRECT("sheet03!af"&amp;SMALL(sheet03!CN:CN,ROW(V7))))</f>
        <v>7</v>
      </c>
      <c r="D39" s="59" t="str">
        <f t="array" aca="1" ref="D39" ca="1">INDEX(sheet03!$A$2:$BB$1191,MATCH(B$27&amp;C39&amp;$F$1,sheet03!$M$2:$M$1191&amp;sheet03!$AF$2:$AF$1191&amp;sheet03!$O$2:$O$1191,0),28)</f>
        <v>竹</v>
      </c>
      <c r="E39" s="60">
        <f t="array" aca="1" ref="E39" ca="1">INDEX(sheet03!$A$2:$BC$1191,MATCH(B$27&amp;C39&amp;$F$1,sheet03!$M$2:$M$1191&amp;sheet03!$AF$2:$AF$1191&amp;sheet03!$O$2:$O$1191,0),55)</f>
        <v>1</v>
      </c>
      <c r="F39" s="60">
        <f t="array" aca="1" ref="F39" ca="1">INDEX(sheet03!$A$2:$BB$1191,MATCH(B$27&amp;C39&amp;$F$1,sheet03!$M$2:$M$1191&amp;sheet03!$AF$2:$AF$1191&amp;sheet03!$O$2:$O$1191,0),40)</f>
        <v>163</v>
      </c>
      <c r="G39" s="60" t="str">
        <f t="array" aca="1" ref="G39" ca="1">INDEX(sheet03!$A$2:$BD$1191,MATCH(B$27&amp;C39&amp;$F$1,sheet03!$M$2:$M$1191&amp;sheet03!$AF$2:$AF$1191&amp;sheet03!$O$2:$O$1191,0),56)</f>
        <v>右</v>
      </c>
      <c r="H39" s="102">
        <f ca="1">IF(ISERROR(SMALL(sheet03!CO:CO,ROW(V7))),"",INDIRECT("sheet03!co"&amp;SMALL(sheet03!CO:CO,ROW(V7))))</f>
        <v>635</v>
      </c>
      <c r="I39" s="61">
        <f t="array" aca="1" ref="I39" ca="1">INDEX(sheet03!$A$2:$BB$1191,MATCH(I$27&amp;J39&amp;$F$1,sheet03!$M$2:$M$1191&amp;sheet03!$AF$2:$AF$1191&amp;sheet03!$O$2:$O$1191,0),31)</f>
        <v>0</v>
      </c>
      <c r="J39" s="58">
        <f ca="1">IF(H39="","",INDIRECT("sheet03!af"&amp;SMALL(sheet03!CO:CO,ROW(V7))))</f>
        <v>7</v>
      </c>
      <c r="K39" s="59" t="str">
        <f t="array" aca="1" ref="K39" ca="1">INDEX(sheet03!$A$2:$BB$1191,MATCH(I$27&amp;J39&amp;$F$1,sheet03!$M$2:$M$1191&amp;sheet03!$AF$2:$AF$1191&amp;sheet03!$O$2:$O$1191,0),28)</f>
        <v>茶屋町</v>
      </c>
      <c r="L39" s="60">
        <f t="array" aca="1" ref="L39" ca="1">INDEX(sheet03!$A$2:$BC$1191,MATCH(I$27&amp;J39&amp;$F$1,sheet03!$M$2:$M$1191&amp;sheet03!$AF$2:$AF$1191&amp;sheet03!$O$2:$O$1191,0),55)</f>
        <v>2</v>
      </c>
      <c r="M39" s="60">
        <f t="array" aca="1" ref="M39" ca="1">INDEX(sheet03!$A$2:$BB$1191,MATCH(I$27&amp;J39&amp;$F$1,sheet03!$M$2:$M$1191&amp;sheet03!$AF$2:$AF$1191&amp;sheet03!$O$2:$O$1191,0),40)</f>
        <v>151</v>
      </c>
      <c r="N39" s="60" t="str">
        <f t="array" aca="1" ref="N39" ca="1">INDEX(sheet03!$A$2:$BD$1191,MATCH(I$27&amp;J39&amp;$F$1,sheet03!$M$2:$M$1191&amp;sheet03!$AF$2:$AF$1191&amp;sheet03!$O$2:$O$1191,0),56)</f>
        <v>右</v>
      </c>
      <c r="O39" s="102">
        <f ca="1">IF(ISERROR(SMALL(sheet03!BT:BT,ROW(V7))),"",INDIRECT("sheet03!bt"&amp;SMALL(sheet03!BT:BT,ROW(V7))))</f>
        <v>133</v>
      </c>
      <c r="P39" s="61">
        <f t="array" aca="1" ref="P39" ca="1">INDEX(sheet03!$A$2:$BB$1191,MATCH(P$27&amp;Q39&amp;$F$1,sheet03!$M$2:$M$1191&amp;sheet03!$AF$2:$AF$1191&amp;sheet03!$O$2:$O$1191,0),31)</f>
        <v>0</v>
      </c>
      <c r="Q39" s="58">
        <f ca="1">IF(O39="","",INDIRECT("sheet03!af"&amp;SMALL(sheet03!CP:CP,ROW(V7))))</f>
        <v>7</v>
      </c>
      <c r="R39" s="59" t="str">
        <f t="array" aca="1" ref="R39" ca="1">INDEX(sheet03!$A$2:$BB$1191,MATCH(P$27&amp;Q39&amp;$F$1,sheet03!$M$2:$M$1191&amp;sheet03!$AF$2:$AF$1191&amp;sheet03!$O$2:$O$1191,0),28)</f>
        <v>吉名</v>
      </c>
      <c r="S39" s="60">
        <f t="array" aca="1" ref="S39" ca="1">INDEX(sheet03!$A$2:$BC$1191,MATCH(P$27&amp;Q39&amp;$F$1,sheet03!$M$2:$M$1191&amp;sheet03!$AF$2:$AF$1191&amp;sheet03!$O$2:$O$1191,0),55)</f>
        <v>2</v>
      </c>
      <c r="T39" s="60">
        <f t="array" aca="1" ref="T39" ca="1">INDEX(sheet03!$A$2:$BB$1191,MATCH(P$27&amp;Q39&amp;$F$1,sheet03!$M$2:$M$1191&amp;sheet03!$AF$2:$AF$1191&amp;sheet03!$O$2:$O$1191,0),40)</f>
        <v>172</v>
      </c>
      <c r="U39" s="60" t="str">
        <f t="array" aca="1" ref="U39" ca="1">INDEX(sheet03!$A$2:$BD$1191,MATCH(P$27&amp;Q39&amp;$F$1,sheet03!$M$2:$M$1191&amp;sheet03!$AF$2:$AF$1191&amp;sheet03!$O$2:$O$1191,0),56)</f>
        <v>右</v>
      </c>
    </row>
    <row r="40" spans="1:22" ht="16.5" customHeight="1" x14ac:dyDescent="0.15">
      <c r="A40" s="102">
        <f ca="1">IF(ISERROR(SMALL(sheet03!CN:CN,ROW(V8))),"",INDIRECT("sheet03!cn"&amp;SMALL(sheet03!CN:CN,ROW(V8))))</f>
        <v>693</v>
      </c>
      <c r="B40" s="61">
        <f t="array" aca="1" ref="B40" ca="1">INDEX(sheet03!$A$2:$BB$1191,MATCH(B$27&amp;C40&amp;$F$1,sheet03!$M$2:$M$1191&amp;sheet03!$AF$2:$AF$1191&amp;sheet03!$O$2:$O$1191,0),31)</f>
        <v>0</v>
      </c>
      <c r="C40" s="58">
        <f ca="1">IF(A40="","",INDIRECT("sheet03!af"&amp;SMALL(sheet03!CN:CN,ROW(V8))))</f>
        <v>8</v>
      </c>
      <c r="D40" s="59" t="str">
        <f t="array" aca="1" ref="D40" ca="1">INDEX(sheet03!$A$2:$BB$1191,MATCH(B$27&amp;C40&amp;$F$1,sheet03!$M$2:$M$1191&amp;sheet03!$AF$2:$AF$1191&amp;sheet03!$O$2:$O$1191,0),28)</f>
        <v>乙原</v>
      </c>
      <c r="E40" s="60">
        <f t="array" aca="1" ref="E40" ca="1">INDEX(sheet03!$A$2:$BC$1191,MATCH(B$27&amp;C40&amp;$F$1,sheet03!$M$2:$M$1191&amp;sheet03!$AF$2:$AF$1191&amp;sheet03!$O$2:$O$1191,0),55)</f>
        <v>2</v>
      </c>
      <c r="F40" s="60">
        <f t="array" aca="1" ref="F40" ca="1">INDEX(sheet03!$A$2:$BB$1191,MATCH(B$27&amp;C40&amp;$F$1,sheet03!$M$2:$M$1191&amp;sheet03!$AF$2:$AF$1191&amp;sheet03!$O$2:$O$1191,0),40)</f>
        <v>153</v>
      </c>
      <c r="G40" s="60" t="str">
        <f t="array" aca="1" ref="G40" ca="1">INDEX(sheet03!$A$2:$BD$1191,MATCH(B$27&amp;C40&amp;$F$1,sheet03!$M$2:$M$1191&amp;sheet03!$AF$2:$AF$1191&amp;sheet03!$O$2:$O$1191,0),56)</f>
        <v>右</v>
      </c>
      <c r="H40" s="102">
        <f ca="1">IF(ISERROR(SMALL(sheet03!CO:CO,ROW(V8))),"",INDIRECT("sheet03!co"&amp;SMALL(sheet03!CO:CO,ROW(V8))))</f>
        <v>636</v>
      </c>
      <c r="I40" s="61">
        <f t="array" aca="1" ref="I40" ca="1">INDEX(sheet03!$A$2:$BB$1191,MATCH(I$27&amp;J40&amp;$F$1,sheet03!$M$2:$M$1191&amp;sheet03!$AF$2:$AF$1191&amp;sheet03!$O$2:$O$1191,0),31)</f>
        <v>0</v>
      </c>
      <c r="J40" s="58">
        <f ca="1">IF(H40="","",INDIRECT("sheet03!af"&amp;SMALL(sheet03!CO:CO,ROW(V8))))</f>
        <v>8</v>
      </c>
      <c r="K40" s="59" t="str">
        <f t="array" aca="1" ref="K40" ca="1">INDEX(sheet03!$A$2:$BB$1191,MATCH(I$27&amp;J40&amp;$F$1,sheet03!$M$2:$M$1191&amp;sheet03!$AF$2:$AF$1191&amp;sheet03!$O$2:$O$1191,0),28)</f>
        <v>彦崎</v>
      </c>
      <c r="L40" s="60">
        <f t="array" aca="1" ref="L40" ca="1">INDEX(sheet03!$A$2:$BC$1191,MATCH(I$27&amp;J40&amp;$F$1,sheet03!$M$2:$M$1191&amp;sheet03!$AF$2:$AF$1191&amp;sheet03!$O$2:$O$1191,0),55)</f>
        <v>2</v>
      </c>
      <c r="M40" s="60">
        <f t="array" aca="1" ref="M40" ca="1">INDEX(sheet03!$A$2:$BB$1191,MATCH(I$27&amp;J40&amp;$F$1,sheet03!$M$2:$M$1191&amp;sheet03!$AF$2:$AF$1191&amp;sheet03!$O$2:$O$1191,0),40)</f>
        <v>169.2</v>
      </c>
      <c r="N40" s="60" t="str">
        <f t="array" aca="1" ref="N40" ca="1">INDEX(sheet03!$A$2:$BD$1191,MATCH(I$27&amp;J40&amp;$F$1,sheet03!$M$2:$M$1191&amp;sheet03!$AF$2:$AF$1191&amp;sheet03!$O$2:$O$1191,0),56)</f>
        <v>右</v>
      </c>
      <c r="O40" s="102">
        <f ca="1">IF(ISERROR(SMALL(sheet03!BT:BT,ROW(V8))),"",INDIRECT("sheet03!bt"&amp;SMALL(sheet03!BT:BT,ROW(V8))))</f>
        <v>134</v>
      </c>
      <c r="P40" s="61">
        <f t="array" aca="1" ref="P40" ca="1">INDEX(sheet03!$A$2:$BB$1191,MATCH(P$27&amp;Q40&amp;$F$1,sheet03!$M$2:$M$1191&amp;sheet03!$AF$2:$AF$1191&amp;sheet03!$O$2:$O$1191,0),31)</f>
        <v>0</v>
      </c>
      <c r="Q40" s="58">
        <f ca="1">IF(O40="","",INDIRECT("sheet03!af"&amp;SMALL(sheet03!CP:CP,ROW(V8))))</f>
        <v>8</v>
      </c>
      <c r="R40" s="59" t="str">
        <f t="array" aca="1" ref="R40" ca="1">INDEX(sheet03!$A$2:$BB$1191,MATCH(P$27&amp;Q40&amp;$F$1,sheet03!$M$2:$M$1191&amp;sheet03!$AF$2:$AF$1191&amp;sheet03!$O$2:$O$1191,0),28)</f>
        <v>安芸津</v>
      </c>
      <c r="S40" s="60">
        <f t="array" aca="1" ref="S40" ca="1">INDEX(sheet03!$A$2:$BC$1191,MATCH(P$27&amp;Q40&amp;$F$1,sheet03!$M$2:$M$1191&amp;sheet03!$AF$2:$AF$1191&amp;sheet03!$O$2:$O$1191,0),55)</f>
        <v>2</v>
      </c>
      <c r="T40" s="60">
        <f t="array" aca="1" ref="T40" ca="1">INDEX(sheet03!$A$2:$BB$1191,MATCH(P$27&amp;Q40&amp;$F$1,sheet03!$M$2:$M$1191&amp;sheet03!$AF$2:$AF$1191&amp;sheet03!$O$2:$O$1191,0),40)</f>
        <v>163</v>
      </c>
      <c r="U40" s="60" t="str">
        <f t="array" aca="1" ref="U40" ca="1">INDEX(sheet03!$A$2:$BD$1191,MATCH(P$27&amp;Q40&amp;$F$1,sheet03!$M$2:$M$1191&amp;sheet03!$AF$2:$AF$1191&amp;sheet03!$O$2:$O$1191,0),56)</f>
        <v>右</v>
      </c>
    </row>
    <row r="41" spans="1:22" ht="16.5" customHeight="1" x14ac:dyDescent="0.15">
      <c r="A41" s="102">
        <f ca="1">IF(ISERROR(SMALL(sheet03!CN:CN,ROW(V9))),"",INDIRECT("sheet03!cn"&amp;SMALL(sheet03!CN:CN,ROW(V9))))</f>
        <v>694</v>
      </c>
      <c r="B41" s="61">
        <f t="array" aca="1" ref="B41" ca="1">INDEX(sheet03!$A$2:$BB$1191,MATCH(B$27&amp;C41&amp;$F$1,sheet03!$M$2:$M$1191&amp;sheet03!$AF$2:$AF$1191&amp;sheet03!$O$2:$O$1191,0),31)</f>
        <v>0</v>
      </c>
      <c r="C41" s="58">
        <f ca="1">IF(A41="","",INDIRECT("sheet03!af"&amp;SMALL(sheet03!CN:CN,ROW(V9))))</f>
        <v>9</v>
      </c>
      <c r="D41" s="59" t="str">
        <f t="array" aca="1" ref="D41" ca="1">INDEX(sheet03!$A$2:$BB$1191,MATCH(B$27&amp;C41&amp;$F$1,sheet03!$M$2:$M$1191&amp;sheet03!$AF$2:$AF$1191&amp;sheet03!$O$2:$O$1191,0),28)</f>
        <v>石見梁瀬</v>
      </c>
      <c r="E41" s="60">
        <f t="array" aca="1" ref="E41" ca="1">INDEX(sheet03!$A$2:$BC$1191,MATCH(B$27&amp;C41&amp;$F$1,sheet03!$M$2:$M$1191&amp;sheet03!$AF$2:$AF$1191&amp;sheet03!$O$2:$O$1191,0),55)</f>
        <v>2</v>
      </c>
      <c r="F41" s="60">
        <f t="array" aca="1" ref="F41" ca="1">INDEX(sheet03!$A$2:$BB$1191,MATCH(B$27&amp;C41&amp;$F$1,sheet03!$M$2:$M$1191&amp;sheet03!$AF$2:$AF$1191&amp;sheet03!$O$2:$O$1191,0),40)</f>
        <v>160</v>
      </c>
      <c r="G41" s="60" t="str">
        <f t="array" aca="1" ref="G41" ca="1">INDEX(sheet03!$A$2:$BD$1191,MATCH(B$27&amp;C41&amp;$F$1,sheet03!$M$2:$M$1191&amp;sheet03!$AF$2:$AF$1191&amp;sheet03!$O$2:$O$1191,0),56)</f>
        <v>右</v>
      </c>
      <c r="H41" s="102">
        <f ca="1">IF(ISERROR(SMALL(sheet03!CO:CO,ROW(V9))),"",INDIRECT("sheet03!co"&amp;SMALL(sheet03!CO:CO,ROW(V9))))</f>
        <v>637</v>
      </c>
      <c r="I41" s="61">
        <f t="array" aca="1" ref="I41" ca="1">INDEX(sheet03!$A$2:$BB$1191,MATCH(I$27&amp;J41&amp;$F$1,sheet03!$M$2:$M$1191&amp;sheet03!$AF$2:$AF$1191&amp;sheet03!$O$2:$O$1191,0),31)</f>
        <v>0</v>
      </c>
      <c r="J41" s="58">
        <f ca="1">IF(H41="","",INDIRECT("sheet03!af"&amp;SMALL(sheet03!CO:CO,ROW(V9))))</f>
        <v>9</v>
      </c>
      <c r="K41" s="59" t="str">
        <f t="array" aca="1" ref="K41" ca="1">INDEX(sheet03!$A$2:$BB$1191,MATCH(I$27&amp;J41&amp;$F$1,sheet03!$M$2:$M$1191&amp;sheet03!$AF$2:$AF$1191&amp;sheet03!$O$2:$O$1191,0),28)</f>
        <v>備前片岡</v>
      </c>
      <c r="L41" s="60">
        <f t="array" aca="1" ref="L41" ca="1">INDEX(sheet03!$A$2:$BC$1191,MATCH(I$27&amp;J41&amp;$F$1,sheet03!$M$2:$M$1191&amp;sheet03!$AF$2:$AF$1191&amp;sheet03!$O$2:$O$1191,0),55)</f>
        <v>2</v>
      </c>
      <c r="M41" s="60">
        <f t="array" aca="1" ref="M41" ca="1">INDEX(sheet03!$A$2:$BB$1191,MATCH(I$27&amp;J41&amp;$F$1,sheet03!$M$2:$M$1191&amp;sheet03!$AF$2:$AF$1191&amp;sheet03!$O$2:$O$1191,0),40)</f>
        <v>173</v>
      </c>
      <c r="N41" s="60" t="str">
        <f t="array" aca="1" ref="N41" ca="1">INDEX(sheet03!$A$2:$BD$1191,MATCH(I$27&amp;J41&amp;$F$1,sheet03!$M$2:$M$1191&amp;sheet03!$AF$2:$AF$1191&amp;sheet03!$O$2:$O$1191,0),56)</f>
        <v>右</v>
      </c>
      <c r="O41" s="102">
        <f ca="1">IF(ISERROR(SMALL(sheet03!BT:BT,ROW(V9))),"",INDIRECT("sheet03!bt"&amp;SMALL(sheet03!BT:BT,ROW(V9))))</f>
        <v>135</v>
      </c>
      <c r="P41" s="61">
        <f t="array" aca="1" ref="P41" ca="1">INDEX(sheet03!$A$2:$BB$1191,MATCH(P$27&amp;Q41&amp;$F$1,sheet03!$M$2:$M$1191&amp;sheet03!$AF$2:$AF$1191&amp;sheet03!$O$2:$O$1191,0),31)</f>
        <v>0</v>
      </c>
      <c r="Q41" s="58">
        <f ca="1">IF(O41="","",INDIRECT("sheet03!af"&amp;SMALL(sheet03!CP:CP,ROW(V9))))</f>
        <v>9</v>
      </c>
      <c r="R41" s="59" t="str">
        <f t="array" aca="1" ref="R41" ca="1">INDEX(sheet03!$A$2:$BB$1191,MATCH(P$27&amp;Q41&amp;$F$1,sheet03!$M$2:$M$1191&amp;sheet03!$AF$2:$AF$1191&amp;sheet03!$O$2:$O$1191,0),28)</f>
        <v>風早</v>
      </c>
      <c r="S41" s="60">
        <f t="array" aca="1" ref="S41" ca="1">INDEX(sheet03!$A$2:$BC$1191,MATCH(P$27&amp;Q41&amp;$F$1,sheet03!$M$2:$M$1191&amp;sheet03!$AF$2:$AF$1191&amp;sheet03!$O$2:$O$1191,0),55)</f>
        <v>2</v>
      </c>
      <c r="T41" s="60">
        <f t="array" aca="1" ref="T41" ca="1">INDEX(sheet03!$A$2:$BB$1191,MATCH(P$27&amp;Q41&amp;$F$1,sheet03!$M$2:$M$1191&amp;sheet03!$AF$2:$AF$1191&amp;sheet03!$O$2:$O$1191,0),40)</f>
        <v>180</v>
      </c>
      <c r="U41" s="60" t="str">
        <f t="array" aca="1" ref="U41" ca="1">INDEX(sheet03!$A$2:$BD$1191,MATCH(P$27&amp;Q41&amp;$F$1,sheet03!$M$2:$M$1191&amp;sheet03!$AF$2:$AF$1191&amp;sheet03!$O$2:$O$1191,0),56)</f>
        <v>右</v>
      </c>
    </row>
    <row r="42" spans="1:22" ht="16.5" customHeight="1" x14ac:dyDescent="0.15">
      <c r="A42" s="102">
        <f ca="1">IF(ISERROR(SMALL(sheet03!CN:CN,ROW(V10))),"",INDIRECT("sheet03!cn"&amp;SMALL(sheet03!CN:CN,ROW(V10))))</f>
        <v>695</v>
      </c>
      <c r="B42" s="61">
        <f t="array" aca="1" ref="B42" ca="1">INDEX(sheet03!$A$2:$BB$1191,MATCH(B$27&amp;C42&amp;$F$1,sheet03!$M$2:$M$1191&amp;sheet03!$AF$2:$AF$1191&amp;sheet03!$O$2:$O$1191,0),31)</f>
        <v>0</v>
      </c>
      <c r="C42" s="58">
        <f ca="1">IF(A42="","",INDIRECT("sheet03!af"&amp;SMALL(sheet03!CN:CN,ROW(V10))))</f>
        <v>10</v>
      </c>
      <c r="D42" s="59" t="str">
        <f t="array" aca="1" ref="D42" ca="1">INDEX(sheet03!$A$2:$BB$1191,MATCH(B$27&amp;C42&amp;$F$1,sheet03!$M$2:$M$1191&amp;sheet03!$AF$2:$AF$1191&amp;sheet03!$O$2:$O$1191,0),28)</f>
        <v>明塚</v>
      </c>
      <c r="E42" s="60">
        <f t="array" aca="1" ref="E42" ca="1">INDEX(sheet03!$A$2:$BC$1191,MATCH(B$27&amp;C42&amp;$F$1,sheet03!$M$2:$M$1191&amp;sheet03!$AF$2:$AF$1191&amp;sheet03!$O$2:$O$1191,0),55)</f>
        <v>1</v>
      </c>
      <c r="F42" s="60">
        <f t="array" aca="1" ref="F42" ca="1">INDEX(sheet03!$A$2:$BB$1191,MATCH(B$27&amp;C42&amp;$F$1,sheet03!$M$2:$M$1191&amp;sheet03!$AF$2:$AF$1191&amp;sheet03!$O$2:$O$1191,0),40)</f>
        <v>162</v>
      </c>
      <c r="G42" s="60" t="str">
        <f t="array" aca="1" ref="G42" ca="1">INDEX(sheet03!$A$2:$BD$1191,MATCH(B$27&amp;C42&amp;$F$1,sheet03!$M$2:$M$1191&amp;sheet03!$AF$2:$AF$1191&amp;sheet03!$O$2:$O$1191,0),56)</f>
        <v>右</v>
      </c>
      <c r="H42" s="102">
        <f ca="1">IF(ISERROR(SMALL(sheet03!CO:CO,ROW(V10))),"",INDIRECT("sheet03!co"&amp;SMALL(sheet03!CO:CO,ROW(V10))))</f>
        <v>638</v>
      </c>
      <c r="I42" s="61">
        <f t="array" aca="1" ref="I42" ca="1">INDEX(sheet03!$A$2:$BB$1191,MATCH(I$27&amp;J42&amp;$F$1,sheet03!$M$2:$M$1191&amp;sheet03!$AF$2:$AF$1191&amp;sheet03!$O$2:$O$1191,0),31)</f>
        <v>0</v>
      </c>
      <c r="J42" s="58">
        <f ca="1">IF(H42="","",INDIRECT("sheet03!af"&amp;SMALL(sheet03!CO:CO,ROW(V10))))</f>
        <v>10</v>
      </c>
      <c r="K42" s="59" t="str">
        <f t="array" aca="1" ref="K42" ca="1">INDEX(sheet03!$A$2:$BB$1191,MATCH(I$27&amp;J42&amp;$F$1,sheet03!$M$2:$M$1191&amp;sheet03!$AF$2:$AF$1191&amp;sheet03!$O$2:$O$1191,0),28)</f>
        <v>迫川</v>
      </c>
      <c r="L42" s="60">
        <f t="array" aca="1" ref="L42" ca="1">INDEX(sheet03!$A$2:$BC$1191,MATCH(I$27&amp;J42&amp;$F$1,sheet03!$M$2:$M$1191&amp;sheet03!$AF$2:$AF$1191&amp;sheet03!$O$2:$O$1191,0),55)</f>
        <v>2</v>
      </c>
      <c r="M42" s="60">
        <f t="array" aca="1" ref="M42" ca="1">INDEX(sheet03!$A$2:$BB$1191,MATCH(I$27&amp;J42&amp;$F$1,sheet03!$M$2:$M$1191&amp;sheet03!$AF$2:$AF$1191&amp;sheet03!$O$2:$O$1191,0),40)</f>
        <v>155</v>
      </c>
      <c r="N42" s="60" t="str">
        <f t="array" aca="1" ref="N42" ca="1">INDEX(sheet03!$A$2:$BD$1191,MATCH(I$27&amp;J42&amp;$F$1,sheet03!$M$2:$M$1191&amp;sheet03!$AF$2:$AF$1191&amp;sheet03!$O$2:$O$1191,0),56)</f>
        <v>右</v>
      </c>
      <c r="O42" s="102">
        <f ca="1">IF(ISERROR(SMALL(sheet03!BT:BT,ROW(V10))),"",INDIRECT("sheet03!bt"&amp;SMALL(sheet03!BT:BT,ROW(V10))))</f>
        <v>136</v>
      </c>
      <c r="P42" s="61" t="str">
        <f t="array" aca="1" ref="P42" ca="1">INDEX(sheet03!$A$2:$BB$1191,MATCH(P$27&amp;Q42&amp;$F$1,sheet03!$M$2:$M$1191&amp;sheet03!$AF$2:$AF$1191&amp;sheet03!$O$2:$O$1191,0),31)</f>
        <v>c</v>
      </c>
      <c r="Q42" s="58">
        <f ca="1">IF(O42="","",INDIRECT("sheet03!af"&amp;SMALL(sheet03!CP:CP,ROW(V10))))</f>
        <v>10</v>
      </c>
      <c r="R42" s="59" t="str">
        <f t="array" aca="1" ref="R42" ca="1">INDEX(sheet03!$A$2:$BB$1191,MATCH(P$27&amp;Q42&amp;$F$1,sheet03!$M$2:$M$1191&amp;sheet03!$AF$2:$AF$1191&amp;sheet03!$O$2:$O$1191,0),28)</f>
        <v>安浦</v>
      </c>
      <c r="S42" s="60">
        <f t="array" aca="1" ref="S42" ca="1">INDEX(sheet03!$A$2:$BC$1191,MATCH(P$27&amp;Q42&amp;$F$1,sheet03!$M$2:$M$1191&amp;sheet03!$AF$2:$AF$1191&amp;sheet03!$O$2:$O$1191,0),55)</f>
        <v>2</v>
      </c>
      <c r="T42" s="60">
        <f t="array" aca="1" ref="T42" ca="1">INDEX(sheet03!$A$2:$BB$1191,MATCH(P$27&amp;Q42&amp;$F$1,sheet03!$M$2:$M$1191&amp;sheet03!$AF$2:$AF$1191&amp;sheet03!$O$2:$O$1191,0),40)</f>
        <v>168.9</v>
      </c>
      <c r="U42" s="60" t="str">
        <f t="array" aca="1" ref="U42" ca="1">INDEX(sheet03!$A$2:$BD$1191,MATCH(P$27&amp;Q42&amp;$F$1,sheet03!$M$2:$M$1191&amp;sheet03!$AF$2:$AF$1191&amp;sheet03!$O$2:$O$1191,0),56)</f>
        <v>右</v>
      </c>
    </row>
    <row r="43" spans="1:22" ht="16.5" customHeight="1" x14ac:dyDescent="0.15">
      <c r="A43" s="102">
        <f ca="1">IF(ISERROR(SMALL(sheet03!CN:CN,ROW(V11))),"",INDIRECT("sheet03!cn"&amp;SMALL(sheet03!CN:CN,ROW(V11))))</f>
        <v>696</v>
      </c>
      <c r="B43" s="61">
        <f t="array" aca="1" ref="B43" ca="1">INDEX(sheet03!$A$2:$BB$1191,MATCH(B$27&amp;C43&amp;$F$1,sheet03!$M$2:$M$1191&amp;sheet03!$AF$2:$AF$1191&amp;sheet03!$O$2:$O$1191,0),31)</f>
        <v>0</v>
      </c>
      <c r="C43" s="58">
        <f ca="1">IF(A43="","",INDIRECT("sheet03!af"&amp;SMALL(sheet03!CN:CN,ROW(V11))))</f>
        <v>11</v>
      </c>
      <c r="D43" s="59" t="str">
        <f t="array" aca="1" ref="D43" ca="1">INDEX(sheet03!$A$2:$BB$1191,MATCH(B$27&amp;C43&amp;$F$1,sheet03!$M$2:$M$1191&amp;sheet03!$AF$2:$AF$1191&amp;sheet03!$O$2:$O$1191,0),28)</f>
        <v>粕淵</v>
      </c>
      <c r="E43" s="60">
        <f t="array" aca="1" ref="E43" ca="1">INDEX(sheet03!$A$2:$BC$1191,MATCH(B$27&amp;C43&amp;$F$1,sheet03!$M$2:$M$1191&amp;sheet03!$AF$2:$AF$1191&amp;sheet03!$O$2:$O$1191,0),55)</f>
        <v>2</v>
      </c>
      <c r="F43" s="60">
        <f t="array" aca="1" ref="F43" ca="1">INDEX(sheet03!$A$2:$BB$1191,MATCH(B$27&amp;C43&amp;$F$1,sheet03!$M$2:$M$1191&amp;sheet03!$AF$2:$AF$1191&amp;sheet03!$O$2:$O$1191,0),40)</f>
        <v>153</v>
      </c>
      <c r="G43" s="60" t="str">
        <f t="array" aca="1" ref="G43" ca="1">INDEX(sheet03!$A$2:$BD$1191,MATCH(B$27&amp;C43&amp;$F$1,sheet03!$M$2:$M$1191&amp;sheet03!$AF$2:$AF$1191&amp;sheet03!$O$2:$O$1191,0),56)</f>
        <v>右</v>
      </c>
      <c r="H43" s="102">
        <f ca="1">IF(ISERROR(SMALL(sheet03!CO:CO,ROW(V11))),"",INDIRECT("sheet03!co"&amp;SMALL(sheet03!CO:CO,ROW(V11))))</f>
        <v>639</v>
      </c>
      <c r="I43" s="61">
        <f t="array" aca="1" ref="I43" ca="1">INDEX(sheet03!$A$2:$BB$1191,MATCH(I$27&amp;J43&amp;$F$1,sheet03!$M$2:$M$1191&amp;sheet03!$AF$2:$AF$1191&amp;sheet03!$O$2:$O$1191,0),31)</f>
        <v>0</v>
      </c>
      <c r="J43" s="58">
        <f ca="1">IF(H43="","",INDIRECT("sheet03!af"&amp;SMALL(sheet03!CO:CO,ROW(V11))))</f>
        <v>11</v>
      </c>
      <c r="K43" s="59" t="str">
        <f t="array" aca="1" ref="K43" ca="1">INDEX(sheet03!$A$2:$BB$1191,MATCH(I$27&amp;J43&amp;$F$1,sheet03!$M$2:$M$1191&amp;sheet03!$AF$2:$AF$1191&amp;sheet03!$O$2:$O$1191,0),28)</f>
        <v>常山</v>
      </c>
      <c r="L43" s="60">
        <f t="array" aca="1" ref="L43" ca="1">INDEX(sheet03!$A$2:$BC$1191,MATCH(I$27&amp;J43&amp;$F$1,sheet03!$M$2:$M$1191&amp;sheet03!$AF$2:$AF$1191&amp;sheet03!$O$2:$O$1191,0),55)</f>
        <v>1</v>
      </c>
      <c r="M43" s="60">
        <f t="array" aca="1" ref="M43" ca="1">INDEX(sheet03!$A$2:$BB$1191,MATCH(I$27&amp;J43&amp;$F$1,sheet03!$M$2:$M$1191&amp;sheet03!$AF$2:$AF$1191&amp;sheet03!$O$2:$O$1191,0),40)</f>
        <v>165.8</v>
      </c>
      <c r="N43" s="60" t="str">
        <f t="array" aca="1" ref="N43" ca="1">INDEX(sheet03!$A$2:$BD$1191,MATCH(I$27&amp;J43&amp;$F$1,sheet03!$M$2:$M$1191&amp;sheet03!$AF$2:$AF$1191&amp;sheet03!$O$2:$O$1191,0),56)</f>
        <v>右</v>
      </c>
      <c r="O43" s="102">
        <f ca="1">IF(ISERROR(SMALL(sheet03!BT:BT,ROW(V11))),"",INDIRECT("sheet03!bt"&amp;SMALL(sheet03!BT:BT,ROW(V11))))</f>
        <v>137</v>
      </c>
      <c r="P43" s="61">
        <f t="array" aca="1" ref="P43" ca="1">INDEX(sheet03!$A$2:$BB$1191,MATCH(P$27&amp;Q43&amp;$F$1,sheet03!$M$2:$M$1191&amp;sheet03!$AF$2:$AF$1191&amp;sheet03!$O$2:$O$1191,0),31)</f>
        <v>0</v>
      </c>
      <c r="Q43" s="58">
        <f ca="1">IF(O43="","",INDIRECT("sheet03!af"&amp;SMALL(sheet03!CP:CP,ROW(V11))))</f>
        <v>11</v>
      </c>
      <c r="R43" s="59" t="str">
        <f t="array" aca="1" ref="R43" ca="1">INDEX(sheet03!$A$2:$BB$1191,MATCH(P$27&amp;Q43&amp;$F$1,sheet03!$M$2:$M$1191&amp;sheet03!$AF$2:$AF$1191&amp;sheet03!$O$2:$O$1191,0),28)</f>
        <v>安登</v>
      </c>
      <c r="S43" s="60">
        <f t="array" aca="1" ref="S43" ca="1">INDEX(sheet03!$A$2:$BC$1191,MATCH(P$27&amp;Q43&amp;$F$1,sheet03!$M$2:$M$1191&amp;sheet03!$AF$2:$AF$1191&amp;sheet03!$O$2:$O$1191,0),55)</f>
        <v>2</v>
      </c>
      <c r="T43" s="60">
        <f t="array" aca="1" ref="T43" ca="1">INDEX(sheet03!$A$2:$BB$1191,MATCH(P$27&amp;Q43&amp;$F$1,sheet03!$M$2:$M$1191&amp;sheet03!$AF$2:$AF$1191&amp;sheet03!$O$2:$O$1191,0),40)</f>
        <v>172</v>
      </c>
      <c r="U43" s="60" t="str">
        <f t="array" aca="1" ref="U43" ca="1">INDEX(sheet03!$A$2:$BD$1191,MATCH(P$27&amp;Q43&amp;$F$1,sheet03!$M$2:$M$1191&amp;sheet03!$AF$2:$AF$1191&amp;sheet03!$O$2:$O$1191,0),56)</f>
        <v>右</v>
      </c>
    </row>
    <row r="44" spans="1:22" ht="16.5" customHeight="1" x14ac:dyDescent="0.15">
      <c r="A44" s="102">
        <f ca="1">IF(ISERROR(SMALL(sheet03!CN:CN,ROW(V12))),"",INDIRECT("sheet03!cn"&amp;SMALL(sheet03!CN:CN,ROW(V12))))</f>
        <v>697</v>
      </c>
      <c r="B44" s="61">
        <f t="array" aca="1" ref="B44" ca="1">INDEX(sheet03!$A$2:$BB$1191,MATCH(B$27&amp;C44&amp;$F$1,sheet03!$M$2:$M$1191&amp;sheet03!$AF$2:$AF$1191&amp;sheet03!$O$2:$O$1191,0),31)</f>
        <v>0</v>
      </c>
      <c r="C44" s="58">
        <f ca="1">IF(A44="","",INDIRECT("sheet03!af"&amp;SMALL(sheet03!CN:CN,ROW(V12))))</f>
        <v>12</v>
      </c>
      <c r="D44" s="59" t="str">
        <f t="array" aca="1" ref="D44" ca="1">INDEX(sheet03!$A$2:$BB$1191,MATCH(B$27&amp;C44&amp;$F$1,sheet03!$M$2:$M$1191&amp;sheet03!$AF$2:$AF$1191&amp;sheet03!$O$2:$O$1191,0),28)</f>
        <v>浜原</v>
      </c>
      <c r="E44" s="60">
        <f t="array" aca="1" ref="E44" ca="1">INDEX(sheet03!$A$2:$BC$1191,MATCH(B$27&amp;C44&amp;$F$1,sheet03!$M$2:$M$1191&amp;sheet03!$AF$2:$AF$1191&amp;sheet03!$O$2:$O$1191,0),55)</f>
        <v>1</v>
      </c>
      <c r="F44" s="60">
        <f t="array" aca="1" ref="F44" ca="1">INDEX(sheet03!$A$2:$BB$1191,MATCH(B$27&amp;C44&amp;$F$1,sheet03!$M$2:$M$1191&amp;sheet03!$AF$2:$AF$1191&amp;sheet03!$O$2:$O$1191,0),40)</f>
        <v>165.8</v>
      </c>
      <c r="G44" s="60" t="str">
        <f t="array" aca="1" ref="G44" ca="1">INDEX(sheet03!$A$2:$BD$1191,MATCH(B$27&amp;C44&amp;$F$1,sheet03!$M$2:$M$1191&amp;sheet03!$AF$2:$AF$1191&amp;sheet03!$O$2:$O$1191,0),56)</f>
        <v>右</v>
      </c>
      <c r="H44" s="102">
        <f ca="1">IF(ISERROR(SMALL(sheet03!CO:CO,ROW(V12))),"",INDIRECT("sheet03!co"&amp;SMALL(sheet03!CO:CO,ROW(V12))))</f>
        <v>640</v>
      </c>
      <c r="I44" s="61">
        <f t="array" aca="1" ref="I44" ca="1">INDEX(sheet03!$A$2:$BB$1191,MATCH(I$27&amp;J44&amp;$F$1,sheet03!$M$2:$M$1191&amp;sheet03!$AF$2:$AF$1191&amp;sheet03!$O$2:$O$1191,0),31)</f>
        <v>0</v>
      </c>
      <c r="J44" s="58">
        <f ca="1">IF(H44="","",INDIRECT("sheet03!af"&amp;SMALL(sheet03!CO:CO,ROW(V12))))</f>
        <v>12</v>
      </c>
      <c r="K44" s="59" t="str">
        <f t="array" aca="1" ref="K44" ca="1">INDEX(sheet03!$A$2:$BB$1191,MATCH(I$27&amp;J44&amp;$F$1,sheet03!$M$2:$M$1191&amp;sheet03!$AF$2:$AF$1191&amp;sheet03!$O$2:$O$1191,0),28)</f>
        <v>八浜</v>
      </c>
      <c r="L44" s="60">
        <f t="array" aca="1" ref="L44" ca="1">INDEX(sheet03!$A$2:$BC$1191,MATCH(I$27&amp;J44&amp;$F$1,sheet03!$M$2:$M$1191&amp;sheet03!$AF$2:$AF$1191&amp;sheet03!$O$2:$O$1191,0),55)</f>
        <v>2</v>
      </c>
      <c r="M44" s="60">
        <f t="array" aca="1" ref="M44" ca="1">INDEX(sheet03!$A$2:$BB$1191,MATCH(I$27&amp;J44&amp;$F$1,sheet03!$M$2:$M$1191&amp;sheet03!$AF$2:$AF$1191&amp;sheet03!$O$2:$O$1191,0),40)</f>
        <v>157</v>
      </c>
      <c r="N44" s="60" t="str">
        <f t="array" aca="1" ref="N44" ca="1">INDEX(sheet03!$A$2:$BD$1191,MATCH(I$27&amp;J44&amp;$F$1,sheet03!$M$2:$M$1191&amp;sheet03!$AF$2:$AF$1191&amp;sheet03!$O$2:$O$1191,0),56)</f>
        <v>右</v>
      </c>
      <c r="O44" s="102">
        <f ca="1">IF(ISERROR(SMALL(sheet03!BT:BT,ROW(V12))),"",INDIRECT("sheet03!bt"&amp;SMALL(sheet03!BT:BT,ROW(V12))))</f>
        <v>138</v>
      </c>
      <c r="P44" s="61">
        <f t="array" aca="1" ref="P44" ca="1">INDEX(sheet03!$A$2:$BB$1191,MATCH(P$27&amp;Q44&amp;$F$1,sheet03!$M$2:$M$1191&amp;sheet03!$AF$2:$AF$1191&amp;sheet03!$O$2:$O$1191,0),31)</f>
        <v>0</v>
      </c>
      <c r="Q44" s="58">
        <f ca="1">IF(O44="","",INDIRECT("sheet03!af"&amp;SMALL(sheet03!CP:CP,ROW(V12))))</f>
        <v>12</v>
      </c>
      <c r="R44" s="59" t="str">
        <f t="array" aca="1" ref="R44" ca="1">INDEX(sheet03!$A$2:$BB$1191,MATCH(P$27&amp;Q44&amp;$F$1,sheet03!$M$2:$M$1191&amp;sheet03!$AF$2:$AF$1191&amp;sheet03!$O$2:$O$1191,0),28)</f>
        <v>安芸川尻</v>
      </c>
      <c r="S44" s="60">
        <f t="array" aca="1" ref="S44" ca="1">INDEX(sheet03!$A$2:$BC$1191,MATCH(P$27&amp;Q44&amp;$F$1,sheet03!$M$2:$M$1191&amp;sheet03!$AF$2:$AF$1191&amp;sheet03!$O$2:$O$1191,0),55)</f>
        <v>2</v>
      </c>
      <c r="T44" s="60">
        <f t="array" aca="1" ref="T44" ca="1">INDEX(sheet03!$A$2:$BB$1191,MATCH(P$27&amp;Q44&amp;$F$1,sheet03!$M$2:$M$1191&amp;sheet03!$AF$2:$AF$1191&amp;sheet03!$O$2:$O$1191,0),40)</f>
        <v>162.6</v>
      </c>
      <c r="U44" s="60" t="str">
        <f t="array" aca="1" ref="U44" ca="1">INDEX(sheet03!$A$2:$BD$1191,MATCH(P$27&amp;Q44&amp;$F$1,sheet03!$M$2:$M$1191&amp;sheet03!$AF$2:$AF$1191&amp;sheet03!$O$2:$O$1191,0),56)</f>
        <v>右</v>
      </c>
    </row>
    <row r="45" spans="1:22" ht="16.5" customHeight="1" x14ac:dyDescent="0.15">
      <c r="A45" s="102">
        <f ca="1">IF(ISERROR(SMALL(sheet03!CN:CN,ROW(V13))),"",INDIRECT("sheet03!cn"&amp;SMALL(sheet03!CN:CN,ROW(V13))))</f>
        <v>0</v>
      </c>
      <c r="B45" s="61" t="e">
        <f t="array" aca="1" ref="B45" ca="1">INDEX(sheet03!$A$2:$BB$1191,MATCH(B$27&amp;C45&amp;$F$1,sheet03!$M$2:$M$1191&amp;sheet03!$AF$2:$AF$1191&amp;sheet03!$O$2:$O$1191,0),31)</f>
        <v>#N/A</v>
      </c>
      <c r="C45" s="58">
        <f ca="1">IF(A45="","",INDIRECT("sheet03!af"&amp;SMALL(sheet03!CN:CN,ROW(V13))))</f>
        <v>0</v>
      </c>
      <c r="D45" s="59" t="e">
        <f t="array" aca="1" ref="D45" ca="1">INDEX(sheet03!$A$2:$BB$1191,MATCH(B$27&amp;C45&amp;$F$1,sheet03!$M$2:$M$1191&amp;sheet03!$AF$2:$AF$1191&amp;sheet03!$O$2:$O$1191,0),28)</f>
        <v>#N/A</v>
      </c>
      <c r="E45" s="60" t="e">
        <f t="array" aca="1" ref="E45" ca="1">INDEX(sheet03!$A$2:$BC$1191,MATCH(B$27&amp;C45&amp;$F$1,sheet03!$M$2:$M$1191&amp;sheet03!$AF$2:$AF$1191&amp;sheet03!$O$2:$O$1191,0),55)</f>
        <v>#N/A</v>
      </c>
      <c r="F45" s="60" t="e">
        <f t="array" aca="1" ref="F45" ca="1">INDEX(sheet03!$A$2:$BB$1191,MATCH(B$27&amp;C45&amp;$F$1,sheet03!$M$2:$M$1191&amp;sheet03!$AF$2:$AF$1191&amp;sheet03!$O$2:$O$1191,0),40)</f>
        <v>#N/A</v>
      </c>
      <c r="G45" s="60" t="e">
        <f t="array" aca="1" ref="G45" ca="1">INDEX(sheet03!$A$2:$BD$1191,MATCH(B$27&amp;C45&amp;$F$1,sheet03!$M$2:$M$1191&amp;sheet03!$AF$2:$AF$1191&amp;sheet03!$O$2:$O$1191,0),56)</f>
        <v>#N/A</v>
      </c>
      <c r="H45" s="102">
        <f ca="1">IF(ISERROR(SMALL(sheet03!CO:CO,ROW(V13))),"",INDIRECT("sheet03!co"&amp;SMALL(sheet03!CO:CO,ROW(V13))))</f>
        <v>641</v>
      </c>
      <c r="I45" s="61">
        <f t="array" aca="1" ref="I45" ca="1">INDEX(sheet03!$A$2:$BB$1191,MATCH(I$27&amp;J45&amp;$F$1,sheet03!$M$2:$M$1191&amp;sheet03!$AF$2:$AF$1191&amp;sheet03!$O$2:$O$1191,0),31)</f>
        <v>0</v>
      </c>
      <c r="J45" s="58">
        <f ca="1">IF(H45="","",INDIRECT("sheet03!af"&amp;SMALL(sheet03!CO:CO,ROW(V13))))</f>
        <v>13</v>
      </c>
      <c r="K45" s="59" t="str">
        <f t="array" aca="1" ref="K45" ca="1">INDEX(sheet03!$A$2:$BB$1191,MATCH(I$27&amp;J45&amp;$F$1,sheet03!$M$2:$M$1191&amp;sheet03!$AF$2:$AF$1191&amp;sheet03!$O$2:$O$1191,0),28)</f>
        <v>備前田井</v>
      </c>
      <c r="L45" s="60">
        <f t="array" aca="1" ref="L45" ca="1">INDEX(sheet03!$A$2:$BC$1191,MATCH(I$27&amp;J45&amp;$F$1,sheet03!$M$2:$M$1191&amp;sheet03!$AF$2:$AF$1191&amp;sheet03!$O$2:$O$1191,0),55)</f>
        <v>2</v>
      </c>
      <c r="M45" s="60">
        <f t="array" aca="1" ref="M45" ca="1">INDEX(sheet03!$A$2:$BB$1191,MATCH(I$27&amp;J45&amp;$F$1,sheet03!$M$2:$M$1191&amp;sheet03!$AF$2:$AF$1191&amp;sheet03!$O$2:$O$1191,0),40)</f>
        <v>164</v>
      </c>
      <c r="N45" s="60" t="str">
        <f t="array" aca="1" ref="N45" ca="1">INDEX(sheet03!$A$2:$BD$1191,MATCH(I$27&amp;J45&amp;$F$1,sheet03!$M$2:$M$1191&amp;sheet03!$AF$2:$AF$1191&amp;sheet03!$O$2:$O$1191,0),56)</f>
        <v>右</v>
      </c>
      <c r="O45" s="102">
        <f ca="1">IF(ISERROR(SMALL(sheet03!BT:BT,ROW(V13))),"",INDIRECT("sheet03!bt"&amp;SMALL(sheet03!BT:BT,ROW(V13))))</f>
        <v>141</v>
      </c>
      <c r="P45" s="61" t="e">
        <f t="array" aca="1" ref="P45" ca="1">INDEX(sheet03!$A$2:$BB$1191,MATCH(P$27&amp;Q45&amp;$F$1,sheet03!$M$2:$M$1191&amp;sheet03!$AF$2:$AF$1191&amp;sheet03!$O$2:$O$1191,0),31)</f>
        <v>#N/A</v>
      </c>
      <c r="Q45" s="58">
        <f ca="1">IF(O45="","",INDIRECT("sheet03!af"&amp;SMALL(sheet03!CP:CP,ROW(V13))))</f>
        <v>0</v>
      </c>
      <c r="R45" s="59" t="e">
        <f t="array" aca="1" ref="R45" ca="1">INDEX(sheet03!$A$2:$BB$1191,MATCH(P$27&amp;Q45&amp;$F$1,sheet03!$M$2:$M$1191&amp;sheet03!$AF$2:$AF$1191&amp;sheet03!$O$2:$O$1191,0),28)</f>
        <v>#N/A</v>
      </c>
      <c r="S45" s="60" t="e">
        <f t="array" aca="1" ref="S45" ca="1">INDEX(sheet03!$A$2:$BC$1191,MATCH(P$27&amp;Q45&amp;$F$1,sheet03!$M$2:$M$1191&amp;sheet03!$AF$2:$AF$1191&amp;sheet03!$O$2:$O$1191,0),55)</f>
        <v>#N/A</v>
      </c>
      <c r="T45" s="60" t="e">
        <f t="array" aca="1" ref="T45" ca="1">INDEX(sheet03!$A$2:$BB$1191,MATCH(P$27&amp;Q45&amp;$F$1,sheet03!$M$2:$M$1191&amp;sheet03!$AF$2:$AF$1191&amp;sheet03!$O$2:$O$1191,0),40)</f>
        <v>#N/A</v>
      </c>
      <c r="U45" s="60" t="e">
        <f t="array" aca="1" ref="U45" ca="1">INDEX(sheet03!$A$2:$BD$1191,MATCH(P$27&amp;Q45&amp;$F$1,sheet03!$M$2:$M$1191&amp;sheet03!$AF$2:$AF$1191&amp;sheet03!$O$2:$O$1191,0),56)</f>
        <v>#N/A</v>
      </c>
    </row>
    <row r="46" spans="1:22" ht="16.5" customHeight="1" x14ac:dyDescent="0.15">
      <c r="A46" s="102" t="str">
        <f ca="1">IF(ISERROR(SMALL(sheet03!CN:CN,ROW(V14))),"",INDIRECT("sheet03!cn"&amp;SMALL(sheet03!CN:CN,ROW(V14))))</f>
        <v/>
      </c>
      <c r="B46" s="61" t="e">
        <f t="array" aca="1" ref="B46" ca="1">INDEX(sheet03!$A$2:$BB$1191,MATCH(B$27&amp;C46&amp;$F$1,sheet03!$M$2:$M$1191&amp;sheet03!$AF$2:$AF$1191&amp;sheet03!$O$2:$O$1191,0),31)</f>
        <v>#N/A</v>
      </c>
      <c r="C46" s="58" t="str">
        <f ca="1">IF(A46="","",INDIRECT("sheet03!af"&amp;SMALL(sheet03!CN:CN,ROW(V14))))</f>
        <v/>
      </c>
      <c r="D46" s="59" t="e">
        <f t="array" aca="1" ref="D46" ca="1">INDEX(sheet03!$A$2:$BB$1191,MATCH(B$27&amp;C46&amp;$F$1,sheet03!$M$2:$M$1191&amp;sheet03!$AF$2:$AF$1191&amp;sheet03!$O$2:$O$1191,0),28)</f>
        <v>#N/A</v>
      </c>
      <c r="E46" s="60" t="e">
        <f t="array" aca="1" ref="E46" ca="1">INDEX(sheet03!$A$2:$BC$1191,MATCH(B$27&amp;C46&amp;$F$1,sheet03!$M$2:$M$1191&amp;sheet03!$AF$2:$AF$1191&amp;sheet03!$O$2:$O$1191,0),55)</f>
        <v>#N/A</v>
      </c>
      <c r="F46" s="60" t="e">
        <f t="array" aca="1" ref="F46" ca="1">INDEX(sheet03!$A$2:$BB$1191,MATCH(B$27&amp;C46&amp;$F$1,sheet03!$M$2:$M$1191&amp;sheet03!$AF$2:$AF$1191&amp;sheet03!$O$2:$O$1191,0),40)</f>
        <v>#N/A</v>
      </c>
      <c r="G46" s="60" t="e">
        <f t="array" aca="1" ref="G46" ca="1">INDEX(sheet03!$A$2:$BD$1191,MATCH(B$27&amp;C46&amp;$F$1,sheet03!$M$2:$M$1191&amp;sheet03!$AF$2:$AF$1191&amp;sheet03!$O$2:$O$1191,0),56)</f>
        <v>#N/A</v>
      </c>
      <c r="H46" s="102">
        <f ca="1">IF(ISERROR(SMALL(sheet03!CO:CO,ROW(V14))),"",INDIRECT("sheet03!co"&amp;SMALL(sheet03!CO:CO,ROW(V14))))</f>
        <v>642</v>
      </c>
      <c r="I46" s="61">
        <f t="array" aca="1" ref="I46" ca="1">INDEX(sheet03!$A$2:$BB$1191,MATCH(I$27&amp;J46&amp;$F$1,sheet03!$M$2:$M$1191&amp;sheet03!$AF$2:$AF$1191&amp;sheet03!$O$2:$O$1191,0),31)</f>
        <v>0</v>
      </c>
      <c r="J46" s="58">
        <f ca="1">IF(H46="","",INDIRECT("sheet03!af"&amp;SMALL(sheet03!CO:CO,ROW(V14))))</f>
        <v>14</v>
      </c>
      <c r="K46" s="59" t="str">
        <f t="array" aca="1" ref="K46" ca="1">INDEX(sheet03!$A$2:$BB$1191,MATCH(I$27&amp;J46&amp;$F$1,sheet03!$M$2:$M$1191&amp;sheet03!$AF$2:$AF$1191&amp;sheet03!$O$2:$O$1191,0),28)</f>
        <v>宇野</v>
      </c>
      <c r="L46" s="60">
        <f t="array" aca="1" ref="L46" ca="1">INDEX(sheet03!$A$2:$BC$1191,MATCH(I$27&amp;J46&amp;$F$1,sheet03!$M$2:$M$1191&amp;sheet03!$AF$2:$AF$1191&amp;sheet03!$O$2:$O$1191,0),55)</f>
        <v>1</v>
      </c>
      <c r="M46" s="60">
        <f t="array" aca="1" ref="M46" ca="1">INDEX(sheet03!$A$2:$BB$1191,MATCH(I$27&amp;J46&amp;$F$1,sheet03!$M$2:$M$1191&amp;sheet03!$AF$2:$AF$1191&amp;sheet03!$O$2:$O$1191,0),40)</f>
        <v>163</v>
      </c>
      <c r="N46" s="60" t="str">
        <f t="array" aca="1" ref="N46" ca="1">INDEX(sheet03!$A$2:$BD$1191,MATCH(I$27&amp;J46&amp;$F$1,sheet03!$M$2:$M$1191&amp;sheet03!$AF$2:$AF$1191&amp;sheet03!$O$2:$O$1191,0),56)</f>
        <v>右</v>
      </c>
      <c r="O46" s="102">
        <f ca="1">IF(ISERROR(SMALL(sheet03!BT:BT,ROW(V14))),"",INDIRECT("sheet03!bt"&amp;SMALL(sheet03!BT:BT,ROW(V14))))</f>
        <v>0</v>
      </c>
      <c r="P46" s="61" t="e">
        <f t="array" aca="1" ref="P46" ca="1">INDEX(sheet03!$A$2:$BB$1191,MATCH(P$27&amp;Q46&amp;$F$1,sheet03!$M$2:$M$1191&amp;sheet03!$AF$2:$AF$1191&amp;sheet03!$O$2:$O$1191,0),31)</f>
        <v>#NUM!</v>
      </c>
      <c r="Q46" s="58" t="e">
        <f ca="1">IF(O46="","",INDIRECT("sheet03!af"&amp;SMALL(sheet03!CP:CP,ROW(V14))))</f>
        <v>#NUM!</v>
      </c>
      <c r="R46" s="59" t="e">
        <f t="array" aca="1" ref="R46" ca="1">INDEX(sheet03!$A$2:$BB$1191,MATCH(P$27&amp;Q46&amp;$F$1,sheet03!$M$2:$M$1191&amp;sheet03!$AF$2:$AF$1191&amp;sheet03!$O$2:$O$1191,0),28)</f>
        <v>#NUM!</v>
      </c>
      <c r="S46" s="60" t="e">
        <f t="array" aca="1" ref="S46" ca="1">INDEX(sheet03!$A$2:$BC$1191,MATCH(P$27&amp;Q46&amp;$F$1,sheet03!$M$2:$M$1191&amp;sheet03!$AF$2:$AF$1191&amp;sheet03!$O$2:$O$1191,0),55)</f>
        <v>#NUM!</v>
      </c>
      <c r="T46" s="60" t="e">
        <f t="array" aca="1" ref="T46" ca="1">INDEX(sheet03!$A$2:$BB$1191,MATCH(P$27&amp;Q46&amp;$F$1,sheet03!$M$2:$M$1191&amp;sheet03!$AF$2:$AF$1191&amp;sheet03!$O$2:$O$1191,0),40)</f>
        <v>#NUM!</v>
      </c>
      <c r="U46" s="60" t="e">
        <f t="array" aca="1" ref="U46" ca="1">INDEX(sheet03!$A$2:$BD$1191,MATCH(P$27&amp;Q46&amp;$F$1,sheet03!$M$2:$M$1191&amp;sheet03!$AF$2:$AF$1191&amp;sheet03!$O$2:$O$1191,0),56)</f>
        <v>#NUM!</v>
      </c>
    </row>
    <row r="47" spans="1:22" ht="16.5" customHeight="1" x14ac:dyDescent="0.15">
      <c r="A47" s="102" t="str">
        <f ca="1">IF(ISERROR(SMALL(sheet03!CN:CN,ROW(V15))),"",INDIRECT("sheet03!cn"&amp;SMALL(sheet03!CN:CN,ROW(V15))))</f>
        <v/>
      </c>
      <c r="B47" s="61" t="e">
        <f t="array" aca="1" ref="B47" ca="1">INDEX(sheet03!$A$2:$BB$1191,MATCH(B$27&amp;C47&amp;$F$1,sheet03!$M$2:$M$1191&amp;sheet03!$AF$2:$AF$1191&amp;sheet03!$O$2:$O$1191,0),31)</f>
        <v>#N/A</v>
      </c>
      <c r="C47" s="58" t="str">
        <f ca="1">IF(A47="","",INDIRECT("sheet03!af"&amp;SMALL(sheet03!CN:CN,ROW(V15))))</f>
        <v/>
      </c>
      <c r="D47" s="59" t="e">
        <f t="array" aca="1" ref="D47" ca="1">INDEX(sheet03!$A$2:$BB$1191,MATCH(B$27&amp;C47&amp;$F$1,sheet03!$M$2:$M$1191&amp;sheet03!$AF$2:$AF$1191&amp;sheet03!$O$2:$O$1191,0),28)</f>
        <v>#N/A</v>
      </c>
      <c r="E47" s="60" t="e">
        <f t="array" aca="1" ref="E47" ca="1">INDEX(sheet03!$A$2:$BC$1191,MATCH(B$27&amp;C47&amp;$F$1,sheet03!$M$2:$M$1191&amp;sheet03!$AF$2:$AF$1191&amp;sheet03!$O$2:$O$1191,0),55)</f>
        <v>#N/A</v>
      </c>
      <c r="F47" s="60" t="e">
        <f t="array" aca="1" ref="F47" ca="1">INDEX(sheet03!$A$2:$BB$1191,MATCH(B$27&amp;C47&amp;$F$1,sheet03!$M$2:$M$1191&amp;sheet03!$AF$2:$AF$1191&amp;sheet03!$O$2:$O$1191,0),40)</f>
        <v>#N/A</v>
      </c>
      <c r="G47" s="60" t="e">
        <f t="array" aca="1" ref="G47" ca="1">INDEX(sheet03!$A$2:$BD$1191,MATCH(B$27&amp;C47&amp;$F$1,sheet03!$M$2:$M$1191&amp;sheet03!$AF$2:$AF$1191&amp;sheet03!$O$2:$O$1191,0),56)</f>
        <v>#N/A</v>
      </c>
      <c r="H47" s="102">
        <f ca="1">IF(ISERROR(SMALL(sheet03!CO:CO,ROW(V15))),"",INDIRECT("sheet03!co"&amp;SMALL(sheet03!CO:CO,ROW(V15))))</f>
        <v>643</v>
      </c>
      <c r="I47" s="61">
        <f t="array" aca="1" ref="I47" ca="1">INDEX(sheet03!$A$2:$BB$1191,MATCH(I$27&amp;J47&amp;$F$1,sheet03!$M$2:$M$1191&amp;sheet03!$AF$2:$AF$1191&amp;sheet03!$O$2:$O$1191,0),31)</f>
        <v>0</v>
      </c>
      <c r="J47" s="58">
        <f ca="1">IF(H47="","",INDIRECT("sheet03!af"&amp;SMALL(sheet03!CO:CO,ROW(V15))))</f>
        <v>15</v>
      </c>
      <c r="K47" s="59" t="str">
        <f t="array" aca="1" ref="K47" ca="1">INDEX(sheet03!$A$2:$BB$1191,MATCH(I$27&amp;J47&amp;$F$1,sheet03!$M$2:$M$1191&amp;sheet03!$AF$2:$AF$1191&amp;sheet03!$O$2:$O$1191,0),28)</f>
        <v>植松</v>
      </c>
      <c r="L47" s="60">
        <f t="array" aca="1" ref="L47" ca="1">INDEX(sheet03!$A$2:$BC$1191,MATCH(I$27&amp;J47&amp;$F$1,sheet03!$M$2:$M$1191&amp;sheet03!$AF$2:$AF$1191&amp;sheet03!$O$2:$O$1191,0),55)</f>
        <v>2</v>
      </c>
      <c r="M47" s="60">
        <f t="array" aca="1" ref="M47" ca="1">INDEX(sheet03!$A$2:$BB$1191,MATCH(I$27&amp;J47&amp;$F$1,sheet03!$M$2:$M$1191&amp;sheet03!$AF$2:$AF$1191&amp;sheet03!$O$2:$O$1191,0),40)</f>
        <v>150</v>
      </c>
      <c r="N47" s="60" t="str">
        <f t="array" aca="1" ref="N47" ca="1">INDEX(sheet03!$A$2:$BD$1191,MATCH(I$27&amp;J47&amp;$F$1,sheet03!$M$2:$M$1191&amp;sheet03!$AF$2:$AF$1191&amp;sheet03!$O$2:$O$1191,0),56)</f>
        <v>右</v>
      </c>
      <c r="O47" s="102" t="str">
        <f ca="1">IF(ISERROR(SMALL(sheet03!BT:BT,ROW(V15))),"",INDIRECT("sheet03!bt"&amp;SMALL(sheet03!BT:BT,ROW(V15))))</f>
        <v/>
      </c>
      <c r="P47" s="61" t="e">
        <f t="array" aca="1" ref="P47" ca="1">INDEX(sheet03!$A$2:$BB$1191,MATCH(P$27&amp;Q47&amp;$F$1,sheet03!$M$2:$M$1191&amp;sheet03!$AF$2:$AF$1191&amp;sheet03!$O$2:$O$1191,0),31)</f>
        <v>#N/A</v>
      </c>
      <c r="Q47" s="58" t="str">
        <f ca="1">IF(O47="","",INDIRECT("sheet03!af"&amp;SMALL(sheet03!CP:CP,ROW(V15))))</f>
        <v/>
      </c>
      <c r="R47" s="59" t="e">
        <f t="array" aca="1" ref="R47" ca="1">INDEX(sheet03!$A$2:$BB$1191,MATCH(P$27&amp;Q47&amp;$F$1,sheet03!$M$2:$M$1191&amp;sheet03!$AF$2:$AF$1191&amp;sheet03!$O$2:$O$1191,0),28)</f>
        <v>#N/A</v>
      </c>
      <c r="S47" s="60" t="e">
        <f t="array" aca="1" ref="S47" ca="1">INDEX(sheet03!$A$2:$BC$1191,MATCH(P$27&amp;Q47&amp;$F$1,sheet03!$M$2:$M$1191&amp;sheet03!$AF$2:$AF$1191&amp;sheet03!$O$2:$O$1191,0),55)</f>
        <v>#N/A</v>
      </c>
      <c r="T47" s="60" t="e">
        <f t="array" aca="1" ref="T47" ca="1">INDEX(sheet03!$A$2:$BB$1191,MATCH(P$27&amp;Q47&amp;$F$1,sheet03!$M$2:$M$1191&amp;sheet03!$AF$2:$AF$1191&amp;sheet03!$O$2:$O$1191,0),40)</f>
        <v>#N/A</v>
      </c>
      <c r="U47" s="60" t="e">
        <f t="array" aca="1" ref="U47" ca="1">INDEX(sheet03!$A$2:$BD$1191,MATCH(P$27&amp;Q47&amp;$F$1,sheet03!$M$2:$M$1191&amp;sheet03!$AF$2:$AF$1191&amp;sheet03!$O$2:$O$1191,0),56)</f>
        <v>#N/A</v>
      </c>
    </row>
    <row r="48" spans="1:22" ht="16.5" customHeight="1" x14ac:dyDescent="0.15">
      <c r="A48" s="102" t="str">
        <f ca="1">IF(ISERROR(SMALL(sheet03!CN:CN,ROW(V16))),"",INDIRECT("sheet03!cn"&amp;SMALL(sheet03!CN:CN,ROW(V16))))</f>
        <v/>
      </c>
      <c r="B48" s="62" t="e">
        <f t="array" aca="1" ref="B48" ca="1">INDEX(sheet03!$A$2:$BB$1191,MATCH(B$27&amp;C48&amp;$F$1,sheet03!$M$2:$M$1191&amp;sheet03!$AF$2:$AF$1191&amp;sheet03!$O$2:$O$1191,0),31)</f>
        <v>#N/A</v>
      </c>
      <c r="C48" s="63" t="str">
        <f ca="1">IF(A48="","",INDIRECT("sheet03!af"&amp;SMALL(sheet03!CN:CN,ROW(V16))))</f>
        <v/>
      </c>
      <c r="D48" s="64" t="e">
        <f t="array" aca="1" ref="D48" ca="1">INDEX(sheet03!$A$2:$BB$1191,MATCH(B$27&amp;C48&amp;$F$1,sheet03!$M$2:$M$1191&amp;sheet03!$AF$2:$AF$1191&amp;sheet03!$O$2:$O$1191,0),28)</f>
        <v>#N/A</v>
      </c>
      <c r="E48" s="65" t="e">
        <f t="array" aca="1" ref="E48" ca="1">INDEX(sheet03!$A$2:$BC$1191,MATCH(B$27&amp;C48&amp;$F$1,sheet03!$M$2:$M$1191&amp;sheet03!$AF$2:$AF$1191&amp;sheet03!$O$2:$O$1191,0),55)</f>
        <v>#N/A</v>
      </c>
      <c r="F48" s="65" t="e">
        <f t="array" aca="1" ref="F48" ca="1">INDEX(sheet03!$A$2:$BB$1191,MATCH(B$27&amp;C48&amp;$F$1,sheet03!$M$2:$M$1191&amp;sheet03!$AF$2:$AF$1191&amp;sheet03!$O$2:$O$1191,0),40)</f>
        <v>#N/A</v>
      </c>
      <c r="G48" s="65" t="e">
        <f t="array" aca="1" ref="G48" ca="1">INDEX(sheet03!$A$2:$BD$1191,MATCH(B$27&amp;C48&amp;$F$1,sheet03!$M$2:$M$1191&amp;sheet03!$AF$2:$AF$1191&amp;sheet03!$O$2:$O$1191,0),56)</f>
        <v>#N/A</v>
      </c>
      <c r="H48" s="102">
        <f ca="1">IF(ISERROR(SMALL(sheet03!CO:CO,ROW(V16))),"",INDIRECT("sheet03!co"&amp;SMALL(sheet03!CO:CO,ROW(V16))))</f>
        <v>0</v>
      </c>
      <c r="I48" s="62" t="e">
        <f t="array" aca="1" ref="I48" ca="1">INDEX(sheet03!$A$2:$BB$1191,MATCH(I$27&amp;J48&amp;$F$1,sheet03!$M$2:$M$1191&amp;sheet03!$AF$2:$AF$1191&amp;sheet03!$O$2:$O$1191,0),31)</f>
        <v>#N/A</v>
      </c>
      <c r="J48" s="63">
        <f ca="1">IF(H48="","",INDIRECT("sheet03!af"&amp;SMALL(sheet03!CO:CO,ROW(V16))))</f>
        <v>0</v>
      </c>
      <c r="K48" s="64" t="e">
        <f t="array" aca="1" ref="K48" ca="1">INDEX(sheet03!$A$2:$BB$1191,MATCH(I$27&amp;J48&amp;$F$1,sheet03!$M$2:$M$1191&amp;sheet03!$AF$2:$AF$1191&amp;sheet03!$O$2:$O$1191,0),28)</f>
        <v>#N/A</v>
      </c>
      <c r="L48" s="65" t="e">
        <f t="array" aca="1" ref="L48" ca="1">INDEX(sheet03!$A$2:$BC$1191,MATCH(I$27&amp;J48&amp;$F$1,sheet03!$M$2:$M$1191&amp;sheet03!$AF$2:$AF$1191&amp;sheet03!$O$2:$O$1191,0),55)</f>
        <v>#N/A</v>
      </c>
      <c r="M48" s="65" t="e">
        <f t="array" aca="1" ref="M48" ca="1">INDEX(sheet03!$A$2:$BB$1191,MATCH(I$27&amp;J48&amp;$F$1,sheet03!$M$2:$M$1191&amp;sheet03!$AF$2:$AF$1191&amp;sheet03!$O$2:$O$1191,0),40)</f>
        <v>#N/A</v>
      </c>
      <c r="N48" s="65" t="e">
        <f t="array" aca="1" ref="N48" ca="1">INDEX(sheet03!$A$2:$BD$1191,MATCH(I$27&amp;J48&amp;$F$1,sheet03!$M$2:$M$1191&amp;sheet03!$AF$2:$AF$1191&amp;sheet03!$O$2:$O$1191,0),56)</f>
        <v>#N/A</v>
      </c>
      <c r="O48" s="102" t="str">
        <f ca="1">IF(ISERROR(SMALL(sheet03!BT:BT,ROW(V16))),"",INDIRECT("sheet03!bt"&amp;SMALL(sheet03!BT:BT,ROW(V16))))</f>
        <v/>
      </c>
      <c r="P48" s="62" t="e">
        <f t="array" aca="1" ref="P48" ca="1">INDEX(sheet03!$A$2:$BB$1191,MATCH(P$27&amp;Q48&amp;$F$1,sheet03!$M$2:$M$1191&amp;sheet03!$AF$2:$AF$1191&amp;sheet03!$O$2:$O$1191,0),31)</f>
        <v>#N/A</v>
      </c>
      <c r="Q48" s="63" t="str">
        <f ca="1">IF(O48="","",INDIRECT("sheet03!af"&amp;SMALL(sheet03!CP:CP,ROW(V16))))</f>
        <v/>
      </c>
      <c r="R48" s="64" t="e">
        <f t="array" aca="1" ref="R48" ca="1">INDEX(sheet03!$A$2:$BB$1191,MATCH(P$27&amp;Q48&amp;$F$1,sheet03!$M$2:$M$1191&amp;sheet03!$AF$2:$AF$1191&amp;sheet03!$O$2:$O$1191,0),28)</f>
        <v>#N/A</v>
      </c>
      <c r="S48" s="65" t="e">
        <f t="array" aca="1" ref="S48" ca="1">INDEX(sheet03!$A$2:$BC$1191,MATCH(P$27&amp;Q48&amp;$F$1,sheet03!$M$2:$M$1191&amp;sheet03!$AF$2:$AF$1191&amp;sheet03!$O$2:$O$1191,0),55)</f>
        <v>#N/A</v>
      </c>
      <c r="T48" s="65" t="e">
        <f t="array" aca="1" ref="T48" ca="1">INDEX(sheet03!$A$2:$BB$1191,MATCH(P$27&amp;Q48&amp;$F$1,sheet03!$M$2:$M$1191&amp;sheet03!$AF$2:$AF$1191&amp;sheet03!$O$2:$O$1191,0),40)</f>
        <v>#N/A</v>
      </c>
      <c r="U48" s="65" t="e">
        <f t="array" aca="1" ref="U48" ca="1">INDEX(sheet03!$A$2:$BD$1191,MATCH(P$27&amp;Q48&amp;$F$1,sheet03!$M$2:$M$1191&amp;sheet03!$AF$2:$AF$1191&amp;sheet03!$O$2:$O$1191,0),56)</f>
        <v>#N/A</v>
      </c>
      <c r="V48" s="14"/>
    </row>
    <row r="49" spans="1:22" ht="16.5" customHeight="1" x14ac:dyDescent="0.15">
      <c r="B49" s="46"/>
      <c r="C49" s="125"/>
      <c r="D49" s="70">
        <f t="array" ref="D49">INDEX(sheet01!$A$2:$Z$61,MATCH(B27&amp;$F$1,sheet01!$M$2:$M$61&amp;sheet01!$O$2:$O$61,0),24)</f>
        <v>0</v>
      </c>
      <c r="E49" s="47"/>
      <c r="F49" s="47"/>
      <c r="G49" s="48"/>
      <c r="H49" s="104"/>
      <c r="I49" s="46"/>
      <c r="J49" s="125"/>
      <c r="K49" s="70">
        <f t="array" ref="K49">INDEX(sheet01!$A$2:$Z$61,MATCH(I27&amp;$F$1,sheet01!$M$2:$M$61&amp;sheet01!$O$2:$O$61,0),24)</f>
        <v>0</v>
      </c>
      <c r="L49" s="47"/>
      <c r="M49" s="47"/>
      <c r="N49" s="48"/>
      <c r="O49" s="104"/>
      <c r="P49" s="46"/>
      <c r="Q49" s="125"/>
      <c r="R49" s="70">
        <f t="array" ref="R49">INDEX(sheet01!$A$2:$Z$61,MATCH(P27&amp;$F$1,sheet01!$M$2:$M$61&amp;sheet01!$O$2:$O$61,0),24)</f>
        <v>0</v>
      </c>
      <c r="S49" s="47"/>
      <c r="T49" s="47"/>
      <c r="U49" s="48"/>
    </row>
    <row r="50" spans="1:22" ht="18.75" customHeight="1" x14ac:dyDescent="0.15">
      <c r="B50" s="124" t="s">
        <v>1440</v>
      </c>
      <c r="C50" s="11"/>
      <c r="D50" s="11"/>
      <c r="E50" s="123" t="s">
        <v>4192</v>
      </c>
      <c r="F50" s="12"/>
      <c r="G50" s="111" t="str">
        <f>MID(E50,2,1)</f>
        <v>3</v>
      </c>
      <c r="H50" s="104"/>
      <c r="I50" s="124" t="s">
        <v>1440</v>
      </c>
      <c r="J50" s="14"/>
      <c r="K50" s="14"/>
      <c r="L50" s="123" t="s">
        <v>4194</v>
      </c>
      <c r="M50" s="12"/>
      <c r="N50" s="111" t="str">
        <f>MID(L50,2,1)</f>
        <v>4</v>
      </c>
      <c r="O50" s="104"/>
      <c r="P50" s="124" t="s">
        <v>1440</v>
      </c>
      <c r="Q50" s="14"/>
      <c r="R50" s="14"/>
      <c r="S50" s="123" t="s">
        <v>4195</v>
      </c>
      <c r="T50" s="12"/>
      <c r="U50" s="111" t="str">
        <f>MID(S50,2,1)</f>
        <v>5</v>
      </c>
      <c r="V50" s="14"/>
    </row>
    <row r="51" spans="1:22" ht="16.5" customHeight="1" x14ac:dyDescent="0.2">
      <c r="B51" s="91" t="str">
        <f t="array" ref="B51">INDEX(sheet01!$K$2:$Z$61,MATCH($G$50&amp;B50&amp;$F$1,sheet01!$Q$2:$Q$61&amp;sheet01!$P$2:$P$61&amp;sheet01!$O$2:$O$61,0),3)</f>
        <v>山陽本線三原広島</v>
      </c>
      <c r="C51" s="68"/>
      <c r="D51" s="69"/>
      <c r="E51" s="70"/>
      <c r="F51" s="70"/>
      <c r="G51" s="71"/>
      <c r="H51" s="104"/>
      <c r="I51" s="91" t="str">
        <f t="array" ref="I51">INDEX(sheet01!$K$2:$Z$61,MATCH($N$50&amp;I50&amp;$F$1,sheet01!$Q$2:$Q$61&amp;sheet01!$P$2:$P$61&amp;sheet01!$O$2:$O$61,0),3)</f>
        <v>山陽本線広島岩国</v>
      </c>
      <c r="J51" s="68"/>
      <c r="K51" s="69"/>
      <c r="L51" s="70"/>
      <c r="M51" s="70"/>
      <c r="N51" s="71"/>
      <c r="O51" s="104"/>
      <c r="P51" s="91" t="str">
        <f t="array" ref="P51">INDEX(sheet01!$K$2:$Z$61,MATCH($U$50&amp;P50&amp;$F$1,sheet01!$Q$2:$Q$61&amp;sheet01!$P$2:$P$61&amp;sheet01!$O$2:$O$61,0),3)</f>
        <v>山陽本線岩国徳山</v>
      </c>
      <c r="Q51" s="68"/>
      <c r="R51" s="69"/>
      <c r="S51" s="70"/>
      <c r="T51" s="70"/>
      <c r="U51" s="71"/>
      <c r="V51" s="14"/>
    </row>
    <row r="52" spans="1:22" ht="16.5" customHeight="1" x14ac:dyDescent="0.15">
      <c r="B52" s="72" t="s">
        <v>6</v>
      </c>
      <c r="C52" s="92"/>
      <c r="D52" s="128" t="str">
        <f t="array" ref="D52">INDEX(sheet03!$A$2:$BB$1191,MATCH(B$51&amp;"101"&amp;$F$1,sheet03!$M$2:$M$1191&amp;sheet03!$AF$2:$AF$1191&amp;sheet03!$O$2:$O$1191,0),28)</f>
        <v>天神川</v>
      </c>
      <c r="E52" s="75" t="s">
        <v>1</v>
      </c>
      <c r="F52" s="137" t="str">
        <f t="array" ref="F52">INDEX(sheet01!$A$2:$Z$61,MATCH(B$51&amp;$F$1,sheet01!$M$2:$M$61&amp;sheet01!$O$2:$O$61,0),18)</f>
        <v>黄/赤</v>
      </c>
      <c r="G52" s="77"/>
      <c r="H52" s="104"/>
      <c r="I52" s="99" t="s">
        <v>6</v>
      </c>
      <c r="J52" s="92"/>
      <c r="K52" s="128" t="str">
        <f t="array" ref="K52">INDEX(sheet03!$A$2:$BB$1191,MATCH(I$51&amp;"101"&amp;$F$1,sheet03!$M$2:$M$1191&amp;sheet03!$AF$2:$AF$1191&amp;sheet03!$O$2:$O$1191,0),28)</f>
        <v>新白島</v>
      </c>
      <c r="L52" s="75" t="s">
        <v>1</v>
      </c>
      <c r="M52" s="137" t="str">
        <f t="array" ref="M52">INDEX(sheet01!$A$2:$Z$61,MATCH(I$51&amp;$F$1,sheet01!$M$2:$M$61&amp;sheet01!$O$2:$O$61,0),18)</f>
        <v>紺/紺</v>
      </c>
      <c r="N52" s="77"/>
      <c r="O52" s="104"/>
      <c r="P52" s="99" t="s">
        <v>6</v>
      </c>
      <c r="Q52" s="92"/>
      <c r="R52" s="128" t="str">
        <f t="array" ref="R52">INDEX(sheet03!$A$2:$BB$1191,MATCH(P$51&amp;"101"&amp;$F$1,sheet03!$M$2:$M$1191&amp;sheet03!$AF$2:$AF$1191&amp;sheet03!$O$2:$O$1191,0),28)</f>
        <v>櫛ケ浜</v>
      </c>
      <c r="S52" s="75" t="s">
        <v>1</v>
      </c>
      <c r="T52" s="137" t="str">
        <f t="array" ref="T52">INDEX(sheet01!$A$2:$Z$61,MATCH(P$51&amp;$F$1,sheet01!$M$2:$M$61&amp;sheet01!$O$2:$O$61,0),18)</f>
        <v>黄/紺</v>
      </c>
      <c r="U52" s="77"/>
      <c r="V52" s="14"/>
    </row>
    <row r="53" spans="1:22" ht="16.5" customHeight="1" x14ac:dyDescent="0.15">
      <c r="B53" s="78" t="s">
        <v>7</v>
      </c>
      <c r="C53" s="79"/>
      <c r="D53" s="129" t="str">
        <f t="array" ref="D53">INDEX(sheet03!$A$2:$BB$1191,MATCH(B51&amp;"102"&amp;$F$1,sheet03!$M$2:$M$1191&amp;sheet03!$AF$2:$AF$1191&amp;sheet03!$O$2:$O$1191,0),28)</f>
        <v>広島</v>
      </c>
      <c r="E53" s="81" t="s">
        <v>2</v>
      </c>
      <c r="F53" s="138" t="str">
        <f t="array" ref="F53">INDEX(sheet01!$A$2:$Z$61,MATCH(B$51&amp;$F$1,sheet01!$M$2:$M$61&amp;sheet01!$O$2:$O$61,0),20)</f>
        <v>緑/紺</v>
      </c>
      <c r="G53" s="82"/>
      <c r="H53" s="104"/>
      <c r="I53" s="78" t="s">
        <v>7</v>
      </c>
      <c r="J53" s="79"/>
      <c r="K53" s="129" t="str">
        <f t="array" ref="K53">INDEX(sheet03!$A$2:$BB$1191,MATCH(I51&amp;"102"&amp;$F$1,sheet03!$M$2:$M$1191&amp;sheet03!$AF$2:$AF$1191&amp;sheet03!$O$2:$O$1191,0),28)</f>
        <v>横川</v>
      </c>
      <c r="L53" s="81" t="s">
        <v>2</v>
      </c>
      <c r="M53" s="138" t="str">
        <f t="array" ref="M53">INDEX(sheet01!$A$2:$Z$61,MATCH(I$51&amp;$F$1,sheet01!$M$2:$M$61&amp;sheet01!$O$2:$O$61,0),20)</f>
        <v>白/白</v>
      </c>
      <c r="N53" s="82"/>
      <c r="O53" s="104"/>
      <c r="P53" s="78" t="s">
        <v>7</v>
      </c>
      <c r="Q53" s="79"/>
      <c r="R53" s="129" t="str">
        <f t="array" ref="R53">INDEX(sheet03!$A$2:$BB$1191,MATCH(P51&amp;"102"&amp;$F$1,sheet03!$M$2:$M$1191&amp;sheet03!$AF$2:$AF$1191&amp;sheet03!$O$2:$O$1191,0),28)</f>
        <v>徳山</v>
      </c>
      <c r="S53" s="81" t="s">
        <v>2</v>
      </c>
      <c r="T53" s="138" t="str">
        <f t="array" ref="T53">INDEX(sheet01!$A$2:$Z$61,MATCH(P$51&amp;$F$1,sheet01!$M$2:$M$61&amp;sheet01!$O$2:$O$61,0),20)</f>
        <v>紫/黒</v>
      </c>
      <c r="U53" s="82"/>
      <c r="V53" s="14"/>
    </row>
    <row r="54" spans="1:22" ht="16.5" customHeight="1" x14ac:dyDescent="0.15">
      <c r="B54" s="78" t="s">
        <v>8</v>
      </c>
      <c r="C54" s="79"/>
      <c r="D54" s="129" t="e">
        <f t="array" ref="D54">INDEX(sheet03!$A$2:$BB$1191,MATCH(B51&amp;"103"&amp;$F$1,sheet03!$M$2:$M$1191&amp;sheet03!$AF$2:$AF$1191&amp;sheet03!$O$2:$O$1191,0),28)</f>
        <v>#N/A</v>
      </c>
      <c r="E54" s="81" t="s">
        <v>3</v>
      </c>
      <c r="F54" s="138" t="str">
        <f t="array" ref="F54">INDEX(sheet01!$A$2:$Z$61,MATCH(B$51&amp;$F$1,sheet01!$M$2:$M$61&amp;sheet01!$O$2:$O$61,0),19)</f>
        <v>水/紺</v>
      </c>
      <c r="G54" s="82"/>
      <c r="H54" s="104"/>
      <c r="I54" s="78" t="s">
        <v>8</v>
      </c>
      <c r="J54" s="79"/>
      <c r="K54" s="129" t="e">
        <f t="array" ref="K54">INDEX(sheet03!$A$2:$BB$1191,MATCH(I51&amp;"103"&amp;$F$1,sheet03!$M$2:$M$1191&amp;sheet03!$AF$2:$AF$1191&amp;sheet03!$O$2:$O$1191,0),28)</f>
        <v>#N/A</v>
      </c>
      <c r="L54" s="81" t="s">
        <v>3</v>
      </c>
      <c r="M54" s="138" t="str">
        <f t="array" ref="M54">INDEX(sheet01!$A$2:$Z$61,MATCH(I$51&amp;$F$1,sheet01!$M$2:$M$61&amp;sheet01!$O$2:$O$61,0),19)</f>
        <v>赤/黒</v>
      </c>
      <c r="N54" s="82"/>
      <c r="O54" s="104"/>
      <c r="P54" s="78" t="s">
        <v>8</v>
      </c>
      <c r="Q54" s="79"/>
      <c r="R54" s="129" t="e">
        <f t="array" ref="R54">INDEX(sheet03!$A$2:$BB$1191,MATCH(P51&amp;"103"&amp;$F$1,sheet03!$M$2:$M$1191&amp;sheet03!$AF$2:$AF$1191&amp;sheet03!$O$2:$O$1191,0),28)</f>
        <v>#N/A</v>
      </c>
      <c r="S54" s="81" t="s">
        <v>3</v>
      </c>
      <c r="T54" s="138" t="str">
        <f t="array" ref="T54">INDEX(sheet01!$A$2:$Z$61,MATCH(P$51&amp;$F$1,sheet01!$M$2:$M$61&amp;sheet01!$O$2:$O$61,0),19)</f>
        <v>赤/黒</v>
      </c>
      <c r="U54" s="82"/>
      <c r="V54" s="14"/>
    </row>
    <row r="55" spans="1:22" ht="16.5" customHeight="1" x14ac:dyDescent="0.15">
      <c r="B55" s="83" t="s">
        <v>9</v>
      </c>
      <c r="C55" s="84"/>
      <c r="D55" s="130" t="e">
        <f t="array" ref="D55">INDEX(sheet03!$A$2:$BB$1191,MATCH(B51&amp;"104"&amp;$F$1,sheet03!$M$2:$M$1191&amp;sheet03!$AF$2:$AF$1191&amp;sheet03!$O$2:$O$1191,0),28)</f>
        <v>#N/A</v>
      </c>
      <c r="E55" s="86" t="s">
        <v>4</v>
      </c>
      <c r="F55" s="139" t="str">
        <f t="array" ref="F55">INDEX(sheet01!$A$2:$Z$61,MATCH(B$51&amp;$F$1,sheet01!$M$2:$M$61&amp;sheet01!$O$2:$O$61,0),21)</f>
        <v>橙/黒</v>
      </c>
      <c r="G55" s="95"/>
      <c r="H55" s="104"/>
      <c r="I55" s="83" t="s">
        <v>9</v>
      </c>
      <c r="J55" s="84"/>
      <c r="K55" s="130" t="e">
        <f t="array" ref="K55">INDEX(sheet03!$A$2:$BB$1191,MATCH(I51&amp;"104"&amp;$F$1,sheet03!$M$2:$M$1191&amp;sheet03!$AF$2:$AF$1191&amp;sheet03!$O$2:$O$1191,0),28)</f>
        <v>#N/A</v>
      </c>
      <c r="L55" s="86" t="s">
        <v>4</v>
      </c>
      <c r="M55" s="139" t="str">
        <f t="array" ref="M55">INDEX(sheet01!$A$2:$Z$61,MATCH(I$51&amp;$F$1,sheet01!$M$2:$M$61&amp;sheet01!$O$2:$O$61,0),21)</f>
        <v>紫/白</v>
      </c>
      <c r="N55" s="87"/>
      <c r="O55" s="104"/>
      <c r="P55" s="83" t="s">
        <v>9</v>
      </c>
      <c r="Q55" s="84"/>
      <c r="R55" s="130" t="e">
        <f t="array" ref="R55">INDEX(sheet03!$A$2:$BB$1191,MATCH(P51&amp;"104"&amp;$F$1,sheet03!$M$2:$M$1191&amp;sheet03!$AF$2:$AF$1191&amp;sheet03!$O$2:$O$1191,0),28)</f>
        <v>#N/A</v>
      </c>
      <c r="S55" s="86" t="s">
        <v>4</v>
      </c>
      <c r="T55" s="139" t="str">
        <f t="array" ref="T55">INDEX(sheet01!$A$2:$Z$61,MATCH(P$51&amp;$F$1,sheet01!$M$2:$M$61&amp;sheet01!$O$2:$O$61,0),21)</f>
        <v>灰/黒</v>
      </c>
      <c r="U55" s="87"/>
      <c r="V55" s="14"/>
    </row>
    <row r="56" spans="1:22" ht="16.5" customHeight="1" x14ac:dyDescent="0.15">
      <c r="B56" s="88" t="s">
        <v>10</v>
      </c>
      <c r="C56" s="89" t="s">
        <v>5</v>
      </c>
      <c r="D56" s="90" t="s">
        <v>11</v>
      </c>
      <c r="E56" s="90" t="s">
        <v>12</v>
      </c>
      <c r="F56" s="90" t="s">
        <v>1437</v>
      </c>
      <c r="G56" s="90" t="s">
        <v>1438</v>
      </c>
      <c r="H56" s="104"/>
      <c r="I56" s="88" t="s">
        <v>10</v>
      </c>
      <c r="J56" s="89" t="s">
        <v>5</v>
      </c>
      <c r="K56" s="90" t="s">
        <v>11</v>
      </c>
      <c r="L56" s="90" t="s">
        <v>12</v>
      </c>
      <c r="M56" s="90" t="s">
        <v>1437</v>
      </c>
      <c r="N56" s="90" t="s">
        <v>1438</v>
      </c>
      <c r="O56" s="104"/>
      <c r="P56" s="88" t="s">
        <v>10</v>
      </c>
      <c r="Q56" s="89" t="s">
        <v>5</v>
      </c>
      <c r="R56" s="90" t="s">
        <v>11</v>
      </c>
      <c r="S56" s="90" t="s">
        <v>12</v>
      </c>
      <c r="T56" s="90" t="s">
        <v>1437</v>
      </c>
      <c r="U56" s="90" t="s">
        <v>1438</v>
      </c>
      <c r="V56" s="14"/>
    </row>
    <row r="57" spans="1:22" ht="16.5" customHeight="1" x14ac:dyDescent="0.15">
      <c r="A57" s="102">
        <f ca="1">IF(ISERROR(SMALL(sheet03!CQ:CQ,ROW(V1))),"",INDIRECT("sheet03!cq"&amp;SMALL(sheet03!CQ:CQ,ROW(V1))))</f>
        <v>340</v>
      </c>
      <c r="B57" s="52">
        <f t="array" aca="1" ref="B57" ca="1">INDEX(sheet03!$A$2:$BB$1191,MATCH(B$51&amp;C57&amp;$F$1,sheet03!$M$2:$M$1191&amp;sheet03!$AF$2:$AF$1191&amp;sheet03!$O$2:$O$1191,0),31)</f>
        <v>0</v>
      </c>
      <c r="C57" s="53">
        <f ca="1">IF(A57="","",INDIRECT("sheet03!af"&amp;SMALL(sheet03!CQ:CQ,ROW(V1))))</f>
        <v>1</v>
      </c>
      <c r="D57" s="54" t="str">
        <f t="array" aca="1" ref="D57" ca="1">INDEX(sheet03!$A$2:$BB$1191,MATCH(B$51&amp;C57&amp;$F$1,sheet03!$M$2:$M$1191&amp;sheet03!$AF$2:$AF$1191&amp;sheet03!$O$2:$O$1191,0),28)</f>
        <v>三原</v>
      </c>
      <c r="E57" s="55">
        <f t="array" aca="1" ref="E57" ca="1">INDEX(sheet03!$A$2:$BC$1191,MATCH(B$51&amp;C57&amp;$F$1,sheet03!$M$2:$M$1191&amp;sheet03!$AF$2:$AF$1191&amp;sheet03!$O$2:$O$1191,0),55)</f>
        <v>2</v>
      </c>
      <c r="F57" s="56">
        <f t="array" aca="1" ref="F57" ca="1">INDEX(sheet03!$A$2:$BB$1191,MATCH(B$51&amp;C57&amp;$F$1,sheet03!$M$2:$M$1191&amp;sheet03!$AF$2:$AF$1191&amp;sheet03!$O$2:$O$1191,0),40)</f>
        <v>169</v>
      </c>
      <c r="G57" s="55" t="str">
        <f t="array" aca="1" ref="G57" ca="1">INDEX(sheet03!$A$2:$BD$1191,MATCH(B$51&amp;C57&amp;$F$1,sheet03!$M$2:$M$1191&amp;sheet03!$AF$2:$AF$1191&amp;sheet03!$O$2:$O$1191,0),56)</f>
        <v>右</v>
      </c>
      <c r="H57" s="102">
        <f ca="1">IF(ISERROR(SMALL(sheet03!CR:CR,ROW(V1))),"",INDIRECT("sheet03!cr"&amp;SMALL(sheet03!CR:CR,ROW(V1))))</f>
        <v>359</v>
      </c>
      <c r="I57" s="121">
        <f t="array" aca="1" ref="I57" ca="1">INDEX(sheet03!$A$2:$BB$1191,MATCH(I$51&amp;J57&amp;$F$1,sheet03!$M$2:$M$1191&amp;sheet03!$AF$2:$AF$1191&amp;sheet03!$O$2:$O$1191,0),31)</f>
        <v>0</v>
      </c>
      <c r="J57" s="53">
        <f ca="1">IF(H57="","",INDIRECT("sheet03!af"&amp;SMALL(sheet03!CR:CR,ROW(V1))))</f>
        <v>3</v>
      </c>
      <c r="K57" s="54" t="str">
        <f t="array" aca="1" ref="K57" ca="1">INDEX(sheet03!$A$2:$BB$1191,MATCH(I$51&amp;J57&amp;$F$1,sheet03!$M$2:$M$1191&amp;sheet03!$AF$2:$AF$1191&amp;sheet03!$O$2:$O$1191,0),28)</f>
        <v>西広島</v>
      </c>
      <c r="L57" s="55">
        <f t="array" aca="1" ref="L57" ca="1">INDEX(sheet03!$A$2:$BC$1191,MATCH(I$51&amp;J57&amp;$F$1,sheet03!$M$2:$M$1191&amp;sheet03!$AF$2:$AF$1191&amp;sheet03!$O$2:$O$1191,0),55)</f>
        <v>2</v>
      </c>
      <c r="M57" s="56">
        <f t="array" aca="1" ref="M57" ca="1">INDEX(sheet03!$A$2:$BB$1191,MATCH(I$51&amp;J57&amp;$F$1,sheet03!$M$2:$M$1191&amp;sheet03!$AF$2:$AF$1191&amp;sheet03!$O$2:$O$1191,0),40)</f>
        <v>170.2</v>
      </c>
      <c r="N57" s="55" t="str">
        <f t="array" aca="1" ref="N57" ca="1">INDEX(sheet03!$A$2:$BD$1191,MATCH(I$51&amp;J57&amp;$F$1,sheet03!$M$2:$M$1191&amp;sheet03!$AF$2:$AF$1191&amp;sheet03!$O$2:$O$1191,0),56)</f>
        <v>右</v>
      </c>
      <c r="O57" s="102">
        <f ca="1">IF(ISERROR(SMALL(sheet03!CS:CS,ROW(V1))),"",INDIRECT("sheet03!cs"&amp;SMALL(sheet03!CS:CS,ROW(V1))))</f>
        <v>373</v>
      </c>
      <c r="P57" s="121">
        <f t="array" aca="1" ref="P57" ca="1">INDEX(sheet03!$A$2:$BB$1191,MATCH(P$51&amp;Q57&amp;$F$1,sheet03!$M$2:$M$1191&amp;sheet03!$AF$2:$AF$1191&amp;sheet03!$O$2:$O$1191,0),31)</f>
        <v>0</v>
      </c>
      <c r="Q57" s="53">
        <f ca="1">IF(O57="","",INDIRECT("sheet03!af"&amp;SMALL(sheet03!CS:CS,ROW(V1))))</f>
        <v>1</v>
      </c>
      <c r="R57" s="54" t="str">
        <f t="array" aca="1" ref="R57" ca="1">INDEX(sheet03!$A$2:$BB$1191,MATCH(P$51&amp;Q57&amp;$F$1,sheet03!$M$2:$M$1191&amp;sheet03!$AF$2:$AF$1191&amp;sheet03!$O$2:$O$1191,0),28)</f>
        <v>南岩国</v>
      </c>
      <c r="S57" s="55">
        <f t="array" aca="1" ref="S57" ca="1">INDEX(sheet03!$A$2:$BC$1191,MATCH(P$51&amp;Q57&amp;$F$1,sheet03!$M$2:$M$1191&amp;sheet03!$AF$2:$AF$1191&amp;sheet03!$O$2:$O$1191,0),55)</f>
        <v>2</v>
      </c>
      <c r="T57" s="56">
        <f t="array" aca="1" ref="T57" ca="1">INDEX(sheet03!$A$2:$BB$1191,MATCH(P$51&amp;Q57&amp;$F$1,sheet03!$M$2:$M$1191&amp;sheet03!$AF$2:$AF$1191&amp;sheet03!$O$2:$O$1191,0),40)</f>
        <v>164</v>
      </c>
      <c r="U57" s="55" t="str">
        <f t="array" aca="1" ref="U57" ca="1">INDEX(sheet03!$A$2:$BD$1191,MATCH(P$51&amp;Q57&amp;$F$1,sheet03!$M$2:$M$1191&amp;sheet03!$AF$2:$AF$1191&amp;sheet03!$O$2:$O$1191,0),56)</f>
        <v>右</v>
      </c>
      <c r="V57" s="14"/>
    </row>
    <row r="58" spans="1:22" ht="16.5" customHeight="1" x14ac:dyDescent="0.15">
      <c r="A58" s="102">
        <f ca="1">IF(ISERROR(SMALL(sheet03!CQ:CQ,ROW(V2))),"",INDIRECT("sheet03!cq"&amp;SMALL(sheet03!CQ:CQ,ROW(V2))))</f>
        <v>341</v>
      </c>
      <c r="B58" s="57">
        <f t="array" aca="1" ref="B58" ca="1">INDEX(sheet03!$A$2:$BB$1191,MATCH(B$51&amp;C58&amp;$F$1,sheet03!$M$2:$M$1191&amp;sheet03!$AF$2:$AF$1191&amp;sheet03!$O$2:$O$1191,0),31)</f>
        <v>0</v>
      </c>
      <c r="C58" s="58">
        <f ca="1">IF(A58="","",INDIRECT("sheet03!af"&amp;SMALL(sheet03!CQ:CQ,ROW(V2))))</f>
        <v>2</v>
      </c>
      <c r="D58" s="59" t="str">
        <f t="array" aca="1" ref="D58" ca="1">INDEX(sheet03!$A$2:$BB$1191,MATCH(B$51&amp;C58&amp;$F$1,sheet03!$M$2:$M$1191&amp;sheet03!$AF$2:$AF$1191&amp;sheet03!$O$2:$O$1191,0),28)</f>
        <v>本郷</v>
      </c>
      <c r="E58" s="60">
        <f t="array" aca="1" ref="E58" ca="1">INDEX(sheet03!$A$2:$BC$1191,MATCH(B$51&amp;C58&amp;$F$1,sheet03!$M$2:$M$1191&amp;sheet03!$AF$2:$AF$1191&amp;sheet03!$O$2:$O$1191,0),55)</f>
        <v>2</v>
      </c>
      <c r="F58" s="60">
        <f t="array" aca="1" ref="F58" ca="1">INDEX(sheet03!$A$2:$BB$1191,MATCH(B$51&amp;C58&amp;$F$1,sheet03!$M$2:$M$1191&amp;sheet03!$AF$2:$AF$1191&amp;sheet03!$O$2:$O$1191,0),40)</f>
        <v>169</v>
      </c>
      <c r="G58" s="60" t="str">
        <f t="array" aca="1" ref="G58" ca="1">INDEX(sheet03!$A$2:$BD$1191,MATCH(B$51&amp;C58&amp;$F$1,sheet03!$M$2:$M$1191&amp;sheet03!$AF$2:$AF$1191&amp;sheet03!$O$2:$O$1191,0),56)</f>
        <v>右</v>
      </c>
      <c r="H58" s="102">
        <f ca="1">IF(ISERROR(SMALL(sheet03!CR:CR,ROW(V2))),"",INDIRECT("sheet03!cr"&amp;SMALL(sheet03!CR:CR,ROW(V2))))</f>
        <v>360</v>
      </c>
      <c r="I58" s="57">
        <f t="array" aca="1" ref="I58" ca="1">INDEX(sheet03!$A$2:$BB$1191,MATCH(I$51&amp;J58&amp;$F$1,sheet03!$M$2:$M$1191&amp;sheet03!$AF$2:$AF$1191&amp;sheet03!$O$2:$O$1191,0),31)</f>
        <v>0</v>
      </c>
      <c r="J58" s="58">
        <f ca="1">IF(H58="","",INDIRECT("sheet03!af"&amp;SMALL(sheet03!CR:CR,ROW(V2))))</f>
        <v>4</v>
      </c>
      <c r="K58" s="59" t="str">
        <f t="array" aca="1" ref="K58" ca="1">INDEX(sheet03!$A$2:$BB$1191,MATCH(I$51&amp;J58&amp;$F$1,sheet03!$M$2:$M$1191&amp;sheet03!$AF$2:$AF$1191&amp;sheet03!$O$2:$O$1191,0),28)</f>
        <v>新井口</v>
      </c>
      <c r="L58" s="60">
        <f t="array" aca="1" ref="L58" ca="1">INDEX(sheet03!$A$2:$BC$1191,MATCH(I$51&amp;J58&amp;$F$1,sheet03!$M$2:$M$1191&amp;sheet03!$AF$2:$AF$1191&amp;sheet03!$O$2:$O$1191,0),55)</f>
        <v>2</v>
      </c>
      <c r="M58" s="60">
        <f t="array" aca="1" ref="M58" ca="1">INDEX(sheet03!$A$2:$BB$1191,MATCH(I$51&amp;J58&amp;$F$1,sheet03!$M$2:$M$1191&amp;sheet03!$AF$2:$AF$1191&amp;sheet03!$O$2:$O$1191,0),40)</f>
        <v>172</v>
      </c>
      <c r="N58" s="60" t="str">
        <f t="array" aca="1" ref="N58" ca="1">INDEX(sheet03!$A$2:$BD$1191,MATCH(I$51&amp;J58&amp;$F$1,sheet03!$M$2:$M$1191&amp;sheet03!$AF$2:$AF$1191&amp;sheet03!$O$2:$O$1191,0),56)</f>
        <v>右</v>
      </c>
      <c r="O58" s="102">
        <f ca="1">IF(ISERROR(SMALL(sheet03!CS:CS,ROW(V2))),"",INDIRECT("sheet03!cs"&amp;SMALL(sheet03!CS:CS,ROW(V2))))</f>
        <v>374</v>
      </c>
      <c r="P58" s="57">
        <f t="array" aca="1" ref="P58" ca="1">INDEX(sheet03!$A$2:$BB$1191,MATCH(P$51&amp;Q58&amp;$F$1,sheet03!$M$2:$M$1191&amp;sheet03!$AF$2:$AF$1191&amp;sheet03!$O$2:$O$1191,0),31)</f>
        <v>0</v>
      </c>
      <c r="Q58" s="58">
        <f ca="1">IF(O58="","",INDIRECT("sheet03!af"&amp;SMALL(sheet03!CS:CS,ROW(V2))))</f>
        <v>2</v>
      </c>
      <c r="R58" s="59" t="str">
        <f t="array" aca="1" ref="R58" ca="1">INDEX(sheet03!$A$2:$BB$1191,MATCH(P$51&amp;Q58&amp;$F$1,sheet03!$M$2:$M$1191&amp;sheet03!$AF$2:$AF$1191&amp;sheet03!$O$2:$O$1191,0),28)</f>
        <v>藤生</v>
      </c>
      <c r="S58" s="60">
        <f t="array" aca="1" ref="S58" ca="1">INDEX(sheet03!$A$2:$BC$1191,MATCH(P$51&amp;Q58&amp;$F$1,sheet03!$M$2:$M$1191&amp;sheet03!$AF$2:$AF$1191&amp;sheet03!$O$2:$O$1191,0),55)</f>
        <v>2</v>
      </c>
      <c r="T58" s="60">
        <f t="array" aca="1" ref="T58" ca="1">INDEX(sheet03!$A$2:$BB$1191,MATCH(P$51&amp;Q58&amp;$F$1,sheet03!$M$2:$M$1191&amp;sheet03!$AF$2:$AF$1191&amp;sheet03!$O$2:$O$1191,0),40)</f>
        <v>162.80000000000001</v>
      </c>
      <c r="U58" s="60" t="str">
        <f t="array" aca="1" ref="U58" ca="1">INDEX(sheet03!$A$2:$BD$1191,MATCH(P$51&amp;Q58&amp;$F$1,sheet03!$M$2:$M$1191&amp;sheet03!$AF$2:$AF$1191&amp;sheet03!$O$2:$O$1191,0),56)</f>
        <v>右</v>
      </c>
      <c r="V58" s="14"/>
    </row>
    <row r="59" spans="1:22" ht="16.5" customHeight="1" x14ac:dyDescent="0.15">
      <c r="A59" s="102">
        <f ca="1">IF(ISERROR(SMALL(sheet03!CQ:CQ,ROW(V3))),"",INDIRECT("sheet03!cq"&amp;SMALL(sheet03!CQ:CQ,ROW(V3))))</f>
        <v>342</v>
      </c>
      <c r="B59" s="61">
        <f t="array" aca="1" ref="B59" ca="1">INDEX(sheet03!$A$2:$BB$1191,MATCH(B$51&amp;C59&amp;$F$1,sheet03!$M$2:$M$1191&amp;sheet03!$AF$2:$AF$1191&amp;sheet03!$O$2:$O$1191,0),31)</f>
        <v>0</v>
      </c>
      <c r="C59" s="58">
        <f ca="1">IF(A59="","",INDIRECT("sheet03!af"&amp;SMALL(sheet03!CQ:CQ,ROW(V3))))</f>
        <v>3</v>
      </c>
      <c r="D59" s="59" t="str">
        <f t="array" aca="1" ref="D59" ca="1">INDEX(sheet03!$A$2:$BB$1191,MATCH(B$51&amp;C59&amp;$F$1,sheet03!$M$2:$M$1191&amp;sheet03!$AF$2:$AF$1191&amp;sheet03!$O$2:$O$1191,0),28)</f>
        <v>河内</v>
      </c>
      <c r="E59" s="60">
        <f t="array" aca="1" ref="E59" ca="1">INDEX(sheet03!$A$2:$BC$1191,MATCH(B$51&amp;C59&amp;$F$1,sheet03!$M$2:$M$1191&amp;sheet03!$AF$2:$AF$1191&amp;sheet03!$O$2:$O$1191,0),55)</f>
        <v>2</v>
      </c>
      <c r="F59" s="60">
        <f t="array" aca="1" ref="F59" ca="1">INDEX(sheet03!$A$2:$BB$1191,MATCH(B$51&amp;C59&amp;$F$1,sheet03!$M$2:$M$1191&amp;sheet03!$AF$2:$AF$1191&amp;sheet03!$O$2:$O$1191,0),40)</f>
        <v>169</v>
      </c>
      <c r="G59" s="60" t="str">
        <f t="array" aca="1" ref="G59" ca="1">INDEX(sheet03!$A$2:$BD$1191,MATCH(B$51&amp;C59&amp;$F$1,sheet03!$M$2:$M$1191&amp;sheet03!$AF$2:$AF$1191&amp;sheet03!$O$2:$O$1191,0),56)</f>
        <v>右</v>
      </c>
      <c r="H59" s="102">
        <f ca="1">IF(ISERROR(SMALL(sheet03!CR:CR,ROW(V3))),"",INDIRECT("sheet03!cr"&amp;SMALL(sheet03!CR:CR,ROW(V3))))</f>
        <v>361</v>
      </c>
      <c r="I59" s="57" t="str">
        <f t="array" aca="1" ref="I59" ca="1">INDEX(sheet03!$A$2:$BB$1191,MATCH(I$51&amp;J59&amp;$F$1,sheet03!$M$2:$M$1191&amp;sheet03!$AF$2:$AF$1191&amp;sheet03!$O$2:$O$1191,0),31)</f>
        <v>c</v>
      </c>
      <c r="J59" s="58">
        <f ca="1">IF(H59="","",INDIRECT("sheet03!af"&amp;SMALL(sheet03!CR:CR,ROW(V3))))</f>
        <v>5</v>
      </c>
      <c r="K59" s="59" t="str">
        <f t="array" aca="1" ref="K59" ca="1">INDEX(sheet03!$A$2:$BB$1191,MATCH(I$51&amp;J59&amp;$F$1,sheet03!$M$2:$M$1191&amp;sheet03!$AF$2:$AF$1191&amp;sheet03!$O$2:$O$1191,0),28)</f>
        <v>五日市</v>
      </c>
      <c r="L59" s="60">
        <f t="array" aca="1" ref="L59" ca="1">INDEX(sheet03!$A$2:$BC$1191,MATCH(I$51&amp;J59&amp;$F$1,sheet03!$M$2:$M$1191&amp;sheet03!$AF$2:$AF$1191&amp;sheet03!$O$2:$O$1191,0),55)</f>
        <v>2</v>
      </c>
      <c r="M59" s="60">
        <f t="array" aca="1" ref="M59" ca="1">INDEX(sheet03!$A$2:$BB$1191,MATCH(I$51&amp;J59&amp;$F$1,sheet03!$M$2:$M$1191&amp;sheet03!$AF$2:$AF$1191&amp;sheet03!$O$2:$O$1191,0),40)</f>
        <v>164</v>
      </c>
      <c r="N59" s="60" t="str">
        <f t="array" aca="1" ref="N59" ca="1">INDEX(sheet03!$A$2:$BD$1191,MATCH(I$51&amp;J59&amp;$F$1,sheet03!$M$2:$M$1191&amp;sheet03!$AF$2:$AF$1191&amp;sheet03!$O$2:$O$1191,0),56)</f>
        <v>右</v>
      </c>
      <c r="O59" s="102">
        <f ca="1">IF(ISERROR(SMALL(sheet03!CS:CS,ROW(V3))),"",INDIRECT("sheet03!cs"&amp;SMALL(sheet03!CS:CS,ROW(V3))))</f>
        <v>375</v>
      </c>
      <c r="P59" s="57">
        <f t="array" aca="1" ref="P59" ca="1">INDEX(sheet03!$A$2:$BB$1191,MATCH(P$51&amp;Q59&amp;$F$1,sheet03!$M$2:$M$1191&amp;sheet03!$AF$2:$AF$1191&amp;sheet03!$O$2:$O$1191,0),31)</f>
        <v>0</v>
      </c>
      <c r="Q59" s="58">
        <f ca="1">IF(O59="","",INDIRECT("sheet03!af"&amp;SMALL(sheet03!CS:CS,ROW(V3))))</f>
        <v>3</v>
      </c>
      <c r="R59" s="59" t="str">
        <f t="array" aca="1" ref="R59" ca="1">INDEX(sheet03!$A$2:$BB$1191,MATCH(P$51&amp;Q59&amp;$F$1,sheet03!$M$2:$M$1191&amp;sheet03!$AF$2:$AF$1191&amp;sheet03!$O$2:$O$1191,0),28)</f>
        <v>通津</v>
      </c>
      <c r="S59" s="60">
        <f t="array" aca="1" ref="S59" ca="1">INDEX(sheet03!$A$2:$BC$1191,MATCH(P$51&amp;Q59&amp;$F$1,sheet03!$M$2:$M$1191&amp;sheet03!$AF$2:$AF$1191&amp;sheet03!$O$2:$O$1191,0),55)</f>
        <v>2</v>
      </c>
      <c r="T59" s="60">
        <f t="array" aca="1" ref="T59" ca="1">INDEX(sheet03!$A$2:$BB$1191,MATCH(P$51&amp;Q59&amp;$F$1,sheet03!$M$2:$M$1191&amp;sheet03!$AF$2:$AF$1191&amp;sheet03!$O$2:$O$1191,0),40)</f>
        <v>170.2</v>
      </c>
      <c r="U59" s="60" t="str">
        <f t="array" aca="1" ref="U59" ca="1">INDEX(sheet03!$A$2:$BD$1191,MATCH(P$51&amp;Q59&amp;$F$1,sheet03!$M$2:$M$1191&amp;sheet03!$AF$2:$AF$1191&amp;sheet03!$O$2:$O$1191,0),56)</f>
        <v>右</v>
      </c>
      <c r="V59" s="14"/>
    </row>
    <row r="60" spans="1:22" ht="16.5" customHeight="1" x14ac:dyDescent="0.15">
      <c r="A60" s="102">
        <f ca="1">IF(ISERROR(SMALL(sheet03!CQ:CQ,ROW(V4))),"",INDIRECT("sheet03!cq"&amp;SMALL(sheet03!CQ:CQ,ROW(V4))))</f>
        <v>343</v>
      </c>
      <c r="B60" s="61">
        <f t="array" aca="1" ref="B60" ca="1">INDEX(sheet03!$A$2:$BB$1191,MATCH(B$51&amp;C60&amp;$F$1,sheet03!$M$2:$M$1191&amp;sheet03!$AF$2:$AF$1191&amp;sheet03!$O$2:$O$1191,0),31)</f>
        <v>0</v>
      </c>
      <c r="C60" s="58">
        <f ca="1">IF(A60="","",INDIRECT("sheet03!af"&amp;SMALL(sheet03!CQ:CQ,ROW(V4))))</f>
        <v>4</v>
      </c>
      <c r="D60" s="59" t="str">
        <f t="array" aca="1" ref="D60" ca="1">INDEX(sheet03!$A$2:$BB$1191,MATCH(B$51&amp;C60&amp;$F$1,sheet03!$M$2:$M$1191&amp;sheet03!$AF$2:$AF$1191&amp;sheet03!$O$2:$O$1191,0),28)</f>
        <v>入野</v>
      </c>
      <c r="E60" s="60">
        <f t="array" aca="1" ref="E60" ca="1">INDEX(sheet03!$A$2:$BC$1191,MATCH(B$51&amp;C60&amp;$F$1,sheet03!$M$2:$M$1191&amp;sheet03!$AF$2:$AF$1191&amp;sheet03!$O$2:$O$1191,0),55)</f>
        <v>2</v>
      </c>
      <c r="F60" s="60">
        <f t="array" aca="1" ref="F60" ca="1">INDEX(sheet03!$A$2:$BB$1191,MATCH(B$51&amp;C60&amp;$F$1,sheet03!$M$2:$M$1191&amp;sheet03!$AF$2:$AF$1191&amp;sheet03!$O$2:$O$1191,0),40)</f>
        <v>169</v>
      </c>
      <c r="G60" s="60" t="str">
        <f t="array" aca="1" ref="G60" ca="1">INDEX(sheet03!$A$2:$BD$1191,MATCH(B$51&amp;C60&amp;$F$1,sheet03!$M$2:$M$1191&amp;sheet03!$AF$2:$AF$1191&amp;sheet03!$O$2:$O$1191,0),56)</f>
        <v>右</v>
      </c>
      <c r="H60" s="102">
        <f ca="1">IF(ISERROR(SMALL(sheet03!CR:CR,ROW(V4))),"",INDIRECT("sheet03!cr"&amp;SMALL(sheet03!CR:CR,ROW(V4))))</f>
        <v>362</v>
      </c>
      <c r="I60" s="57">
        <f t="array" aca="1" ref="I60" ca="1">INDEX(sheet03!$A$2:$BB$1191,MATCH(I$51&amp;J60&amp;$F$1,sheet03!$M$2:$M$1191&amp;sheet03!$AF$2:$AF$1191&amp;sheet03!$O$2:$O$1191,0),31)</f>
        <v>0</v>
      </c>
      <c r="J60" s="58">
        <f ca="1">IF(H60="","",INDIRECT("sheet03!af"&amp;SMALL(sheet03!CR:CR,ROW(V4))))</f>
        <v>6</v>
      </c>
      <c r="K60" s="59" t="str">
        <f t="array" aca="1" ref="K60" ca="1">INDEX(sheet03!$A$2:$BB$1191,MATCH(I$51&amp;J60&amp;$F$1,sheet03!$M$2:$M$1191&amp;sheet03!$AF$2:$AF$1191&amp;sheet03!$O$2:$O$1191,0),28)</f>
        <v>廿日市</v>
      </c>
      <c r="L60" s="60">
        <f t="array" aca="1" ref="L60" ca="1">INDEX(sheet03!$A$2:$BC$1191,MATCH(I$51&amp;J60&amp;$F$1,sheet03!$M$2:$M$1191&amp;sheet03!$AF$2:$AF$1191&amp;sheet03!$O$2:$O$1191,0),55)</f>
        <v>2</v>
      </c>
      <c r="M60" s="60">
        <f t="array" aca="1" ref="M60" ca="1">INDEX(sheet03!$A$2:$BB$1191,MATCH(I$51&amp;J60&amp;$F$1,sheet03!$M$2:$M$1191&amp;sheet03!$AF$2:$AF$1191&amp;sheet03!$O$2:$O$1191,0),40)</f>
        <v>162.80000000000001</v>
      </c>
      <c r="N60" s="60" t="str">
        <f t="array" aca="1" ref="N60" ca="1">INDEX(sheet03!$A$2:$BD$1191,MATCH(I$51&amp;J60&amp;$F$1,sheet03!$M$2:$M$1191&amp;sheet03!$AF$2:$AF$1191&amp;sheet03!$O$2:$O$1191,0),56)</f>
        <v>右</v>
      </c>
      <c r="O60" s="102">
        <f ca="1">IF(ISERROR(SMALL(sheet03!CS:CS,ROW(V4))),"",INDIRECT("sheet03!cs"&amp;SMALL(sheet03!CS:CS,ROW(V4))))</f>
        <v>376</v>
      </c>
      <c r="P60" s="57">
        <f t="array" aca="1" ref="P60" ca="1">INDEX(sheet03!$A$2:$BB$1191,MATCH(P$51&amp;Q60&amp;$F$1,sheet03!$M$2:$M$1191&amp;sheet03!$AF$2:$AF$1191&amp;sheet03!$O$2:$O$1191,0),31)</f>
        <v>0</v>
      </c>
      <c r="Q60" s="58">
        <f ca="1">IF(O60="","",INDIRECT("sheet03!af"&amp;SMALL(sheet03!CS:CS,ROW(V4))))</f>
        <v>4</v>
      </c>
      <c r="R60" s="59" t="str">
        <f t="array" aca="1" ref="R60" ca="1">INDEX(sheet03!$A$2:$BB$1191,MATCH(P$51&amp;Q60&amp;$F$1,sheet03!$M$2:$M$1191&amp;sheet03!$AF$2:$AF$1191&amp;sheet03!$O$2:$O$1191,0),28)</f>
        <v>由宇</v>
      </c>
      <c r="S60" s="60">
        <f t="array" aca="1" ref="S60" ca="1">INDEX(sheet03!$A$2:$BC$1191,MATCH(P$51&amp;Q60&amp;$F$1,sheet03!$M$2:$M$1191&amp;sheet03!$AF$2:$AF$1191&amp;sheet03!$O$2:$O$1191,0),55)</f>
        <v>2</v>
      </c>
      <c r="T60" s="60">
        <f t="array" aca="1" ref="T60" ca="1">INDEX(sheet03!$A$2:$BB$1191,MATCH(P$51&amp;Q60&amp;$F$1,sheet03!$M$2:$M$1191&amp;sheet03!$AF$2:$AF$1191&amp;sheet03!$O$2:$O$1191,0),40)</f>
        <v>172</v>
      </c>
      <c r="U60" s="60" t="str">
        <f t="array" aca="1" ref="U60" ca="1">INDEX(sheet03!$A$2:$BD$1191,MATCH(P$51&amp;Q60&amp;$F$1,sheet03!$M$2:$M$1191&amp;sheet03!$AF$2:$AF$1191&amp;sheet03!$O$2:$O$1191,0),56)</f>
        <v>右</v>
      </c>
      <c r="V60" s="14"/>
    </row>
    <row r="61" spans="1:22" ht="16.5" customHeight="1" x14ac:dyDescent="0.15">
      <c r="A61" s="102">
        <f ca="1">IF(ISERROR(SMALL(sheet03!CQ:CQ,ROW(V5))),"",INDIRECT("sheet03!cq"&amp;SMALL(sheet03!CQ:CQ,ROW(V5))))</f>
        <v>344</v>
      </c>
      <c r="B61" s="57">
        <f t="array" aca="1" ref="B61" ca="1">INDEX(sheet03!$A$2:$BB$1191,MATCH(B$51&amp;C61&amp;$F$1,sheet03!$M$2:$M$1191&amp;sheet03!$AF$2:$AF$1191&amp;sheet03!$O$2:$O$1191,0),31)</f>
        <v>0</v>
      </c>
      <c r="C61" s="58">
        <f ca="1">IF(A61="","",INDIRECT("sheet03!af"&amp;SMALL(sheet03!CQ:CQ,ROW(V5))))</f>
        <v>5</v>
      </c>
      <c r="D61" s="59" t="str">
        <f t="array" aca="1" ref="D61" ca="1">INDEX(sheet03!$A$2:$BB$1191,MATCH(B$51&amp;C61&amp;$F$1,sheet03!$M$2:$M$1191&amp;sheet03!$AF$2:$AF$1191&amp;sheet03!$O$2:$O$1191,0),28)</f>
        <v>白市</v>
      </c>
      <c r="E61" s="60">
        <f t="array" aca="1" ref="E61" ca="1">INDEX(sheet03!$A$2:$BC$1191,MATCH(B$51&amp;C61&amp;$F$1,sheet03!$M$2:$M$1191&amp;sheet03!$AF$2:$AF$1191&amp;sheet03!$O$2:$O$1191,0),55)</f>
        <v>2</v>
      </c>
      <c r="F61" s="60">
        <f t="array" aca="1" ref="F61" ca="1">INDEX(sheet03!$A$2:$BB$1191,MATCH(B$51&amp;C61&amp;$F$1,sheet03!$M$2:$M$1191&amp;sheet03!$AF$2:$AF$1191&amp;sheet03!$O$2:$O$1191,0),40)</f>
        <v>164</v>
      </c>
      <c r="G61" s="60" t="str">
        <f t="array" aca="1" ref="G61" ca="1">INDEX(sheet03!$A$2:$BD$1191,MATCH(B$51&amp;C61&amp;$F$1,sheet03!$M$2:$M$1191&amp;sheet03!$AF$2:$AF$1191&amp;sheet03!$O$2:$O$1191,0),56)</f>
        <v>右</v>
      </c>
      <c r="H61" s="102">
        <f ca="1">IF(ISERROR(SMALL(sheet03!CR:CR,ROW(V5))),"",INDIRECT("sheet03!cr"&amp;SMALL(sheet03!CR:CR,ROW(V5))))</f>
        <v>363</v>
      </c>
      <c r="I61" s="57">
        <f t="array" aca="1" ref="I61" ca="1">INDEX(sheet03!$A$2:$BB$1191,MATCH(I$51&amp;J61&amp;$F$1,sheet03!$M$2:$M$1191&amp;sheet03!$AF$2:$AF$1191&amp;sheet03!$O$2:$O$1191,0),31)</f>
        <v>0</v>
      </c>
      <c r="J61" s="58">
        <f ca="1">IF(H61="","",INDIRECT("sheet03!af"&amp;SMALL(sheet03!CR:CR,ROW(V5))))</f>
        <v>7</v>
      </c>
      <c r="K61" s="59" t="str">
        <f t="array" aca="1" ref="K61" ca="1">INDEX(sheet03!$A$2:$BB$1191,MATCH(I$51&amp;J61&amp;$F$1,sheet03!$M$2:$M$1191&amp;sheet03!$AF$2:$AF$1191&amp;sheet03!$O$2:$O$1191,0),28)</f>
        <v>宮内串戸</v>
      </c>
      <c r="L61" s="60">
        <f t="array" aca="1" ref="L61" ca="1">INDEX(sheet03!$A$2:$BC$1191,MATCH(I$51&amp;J61&amp;$F$1,sheet03!$M$2:$M$1191&amp;sheet03!$AF$2:$AF$1191&amp;sheet03!$O$2:$O$1191,0),55)</f>
        <v>2</v>
      </c>
      <c r="M61" s="60">
        <f t="array" aca="1" ref="M61" ca="1">INDEX(sheet03!$A$2:$BB$1191,MATCH(I$51&amp;J61&amp;$F$1,sheet03!$M$2:$M$1191&amp;sheet03!$AF$2:$AF$1191&amp;sheet03!$O$2:$O$1191,0),40)</f>
        <v>170.2</v>
      </c>
      <c r="N61" s="60" t="str">
        <f t="array" aca="1" ref="N61" ca="1">INDEX(sheet03!$A$2:$BD$1191,MATCH(I$51&amp;J61&amp;$F$1,sheet03!$M$2:$M$1191&amp;sheet03!$AF$2:$AF$1191&amp;sheet03!$O$2:$O$1191,0),56)</f>
        <v>右</v>
      </c>
      <c r="O61" s="102">
        <f ca="1">IF(ISERROR(SMALL(sheet03!CS:CS,ROW(V5))),"",INDIRECT("sheet03!cs"&amp;SMALL(sheet03!CS:CS,ROW(V5))))</f>
        <v>377</v>
      </c>
      <c r="P61" s="57">
        <f t="array" aca="1" ref="P61" ca="1">INDEX(sheet03!$A$2:$BB$1191,MATCH(P$51&amp;Q61&amp;$F$1,sheet03!$M$2:$M$1191&amp;sheet03!$AF$2:$AF$1191&amp;sheet03!$O$2:$O$1191,0),31)</f>
        <v>0</v>
      </c>
      <c r="Q61" s="58">
        <f ca="1">IF(O61="","",INDIRECT("sheet03!af"&amp;SMALL(sheet03!CS:CS,ROW(V5))))</f>
        <v>5</v>
      </c>
      <c r="R61" s="59" t="str">
        <f t="array" aca="1" ref="R61" ca="1">INDEX(sheet03!$A$2:$BB$1191,MATCH(P$51&amp;Q61&amp;$F$1,sheet03!$M$2:$M$1191&amp;sheet03!$AF$2:$AF$1191&amp;sheet03!$O$2:$O$1191,0),28)</f>
        <v>神代</v>
      </c>
      <c r="S61" s="60">
        <f t="array" aca="1" ref="S61" ca="1">INDEX(sheet03!$A$2:$BC$1191,MATCH(P$51&amp;Q61&amp;$F$1,sheet03!$M$2:$M$1191&amp;sheet03!$AF$2:$AF$1191&amp;sheet03!$O$2:$O$1191,0),55)</f>
        <v>2</v>
      </c>
      <c r="T61" s="60">
        <f t="array" aca="1" ref="T61" ca="1">INDEX(sheet03!$A$2:$BB$1191,MATCH(P$51&amp;Q61&amp;$F$1,sheet03!$M$2:$M$1191&amp;sheet03!$AF$2:$AF$1191&amp;sheet03!$O$2:$O$1191,0),40)</f>
        <v>164</v>
      </c>
      <c r="U61" s="60" t="str">
        <f t="array" aca="1" ref="U61" ca="1">INDEX(sheet03!$A$2:$BD$1191,MATCH(P$51&amp;Q61&amp;$F$1,sheet03!$M$2:$M$1191&amp;sheet03!$AF$2:$AF$1191&amp;sheet03!$O$2:$O$1191,0),56)</f>
        <v>右</v>
      </c>
      <c r="V61" s="14"/>
    </row>
    <row r="62" spans="1:22" ht="16.5" customHeight="1" x14ac:dyDescent="0.15">
      <c r="A62" s="102">
        <f ca="1">IF(ISERROR(SMALL(sheet03!CQ:CQ,ROW(V6))),"",INDIRECT("sheet03!cq"&amp;SMALL(sheet03!CQ:CQ,ROW(V6))))</f>
        <v>345</v>
      </c>
      <c r="B62" s="61">
        <f t="array" aca="1" ref="B62" ca="1">INDEX(sheet03!$A$2:$BB$1191,MATCH(B$51&amp;C62&amp;$F$1,sheet03!$M$2:$M$1191&amp;sheet03!$AF$2:$AF$1191&amp;sheet03!$O$2:$O$1191,0),31)</f>
        <v>0</v>
      </c>
      <c r="C62" s="58">
        <f ca="1">IF(A62="","",INDIRECT("sheet03!af"&amp;SMALL(sheet03!CQ:CQ,ROW(V6))))</f>
        <v>6</v>
      </c>
      <c r="D62" s="59" t="str">
        <f t="array" aca="1" ref="D62" ca="1">INDEX(sheet03!$A$2:$BB$1191,MATCH(B$51&amp;C62&amp;$F$1,sheet03!$M$2:$M$1191&amp;sheet03!$AF$2:$AF$1191&amp;sheet03!$O$2:$O$1191,0),28)</f>
        <v>西高屋</v>
      </c>
      <c r="E62" s="60">
        <f t="array" aca="1" ref="E62" ca="1">INDEX(sheet03!$A$2:$BC$1191,MATCH(B$51&amp;C62&amp;$F$1,sheet03!$M$2:$M$1191&amp;sheet03!$AF$2:$AF$1191&amp;sheet03!$O$2:$O$1191,0),55)</f>
        <v>2</v>
      </c>
      <c r="F62" s="60">
        <f t="array" aca="1" ref="F62" ca="1">INDEX(sheet03!$A$2:$BB$1191,MATCH(B$51&amp;C62&amp;$F$1,sheet03!$M$2:$M$1191&amp;sheet03!$AF$2:$AF$1191&amp;sheet03!$O$2:$O$1191,0),40)</f>
        <v>162.80000000000001</v>
      </c>
      <c r="G62" s="60" t="str">
        <f t="array" aca="1" ref="G62" ca="1">INDEX(sheet03!$A$2:$BD$1191,MATCH(B$51&amp;C62&amp;$F$1,sheet03!$M$2:$M$1191&amp;sheet03!$AF$2:$AF$1191&amp;sheet03!$O$2:$O$1191,0),56)</f>
        <v>右</v>
      </c>
      <c r="H62" s="102">
        <f ca="1">IF(ISERROR(SMALL(sheet03!CR:CR,ROW(V6))),"",INDIRECT("sheet03!cr"&amp;SMALL(sheet03!CR:CR,ROW(V6))))</f>
        <v>364</v>
      </c>
      <c r="I62" s="57">
        <f t="array" aca="1" ref="I62" ca="1">INDEX(sheet03!$A$2:$BB$1191,MATCH(I$51&amp;J62&amp;$F$1,sheet03!$M$2:$M$1191&amp;sheet03!$AF$2:$AF$1191&amp;sheet03!$O$2:$O$1191,0),31)</f>
        <v>0</v>
      </c>
      <c r="J62" s="58">
        <f ca="1">IF(H62="","",INDIRECT("sheet03!af"&amp;SMALL(sheet03!CR:CR,ROW(V6))))</f>
        <v>8</v>
      </c>
      <c r="K62" s="59" t="str">
        <f t="array" aca="1" ref="K62" ca="1">INDEX(sheet03!$A$2:$BB$1191,MATCH(I$51&amp;J62&amp;$F$1,sheet03!$M$2:$M$1191&amp;sheet03!$AF$2:$AF$1191&amp;sheet03!$O$2:$O$1191,0),28)</f>
        <v>阿品</v>
      </c>
      <c r="L62" s="60">
        <f t="array" aca="1" ref="L62" ca="1">INDEX(sheet03!$A$2:$BC$1191,MATCH(I$51&amp;J62&amp;$F$1,sheet03!$M$2:$M$1191&amp;sheet03!$AF$2:$AF$1191&amp;sheet03!$O$2:$O$1191,0),55)</f>
        <v>2</v>
      </c>
      <c r="M62" s="60">
        <f t="array" aca="1" ref="M62" ca="1">INDEX(sheet03!$A$2:$BB$1191,MATCH(I$51&amp;J62&amp;$F$1,sheet03!$M$2:$M$1191&amp;sheet03!$AF$2:$AF$1191&amp;sheet03!$O$2:$O$1191,0),40)</f>
        <v>172</v>
      </c>
      <c r="N62" s="60" t="str">
        <f t="array" aca="1" ref="N62" ca="1">INDEX(sheet03!$A$2:$BD$1191,MATCH(I$51&amp;J62&amp;$F$1,sheet03!$M$2:$M$1191&amp;sheet03!$AF$2:$AF$1191&amp;sheet03!$O$2:$O$1191,0),56)</f>
        <v>右</v>
      </c>
      <c r="O62" s="102">
        <f ca="1">IF(ISERROR(SMALL(sheet03!CS:CS,ROW(V6))),"",INDIRECT("sheet03!cs"&amp;SMALL(sheet03!CS:CS,ROW(V6))))</f>
        <v>378</v>
      </c>
      <c r="P62" s="57">
        <f t="array" aca="1" ref="P62" ca="1">INDEX(sheet03!$A$2:$BB$1191,MATCH(P$51&amp;Q62&amp;$F$1,sheet03!$M$2:$M$1191&amp;sheet03!$AF$2:$AF$1191&amp;sheet03!$O$2:$O$1191,0),31)</f>
        <v>0</v>
      </c>
      <c r="Q62" s="58">
        <f ca="1">IF(O62="","",INDIRECT("sheet03!af"&amp;SMALL(sheet03!CS:CS,ROW(V6))))</f>
        <v>6</v>
      </c>
      <c r="R62" s="59" t="str">
        <f t="array" aca="1" ref="R62" ca="1">INDEX(sheet03!$A$2:$BB$1191,MATCH(P$51&amp;Q62&amp;$F$1,sheet03!$M$2:$M$1191&amp;sheet03!$AF$2:$AF$1191&amp;sheet03!$O$2:$O$1191,0),28)</f>
        <v>大畠</v>
      </c>
      <c r="S62" s="60">
        <f t="array" aca="1" ref="S62" ca="1">INDEX(sheet03!$A$2:$BC$1191,MATCH(P$51&amp;Q62&amp;$F$1,sheet03!$M$2:$M$1191&amp;sheet03!$AF$2:$AF$1191&amp;sheet03!$O$2:$O$1191,0),55)</f>
        <v>2</v>
      </c>
      <c r="T62" s="60">
        <f t="array" aca="1" ref="T62" ca="1">INDEX(sheet03!$A$2:$BB$1191,MATCH(P$51&amp;Q62&amp;$F$1,sheet03!$M$2:$M$1191&amp;sheet03!$AF$2:$AF$1191&amp;sheet03!$O$2:$O$1191,0),40)</f>
        <v>162.80000000000001</v>
      </c>
      <c r="U62" s="60" t="str">
        <f t="array" aca="1" ref="U62" ca="1">INDEX(sheet03!$A$2:$BD$1191,MATCH(P$51&amp;Q62&amp;$F$1,sheet03!$M$2:$M$1191&amp;sheet03!$AF$2:$AF$1191&amp;sheet03!$O$2:$O$1191,0),56)</f>
        <v>右</v>
      </c>
      <c r="V62" s="14"/>
    </row>
    <row r="63" spans="1:22" ht="16.5" customHeight="1" x14ac:dyDescent="0.15">
      <c r="A63" s="102">
        <f ca="1">IF(ISERROR(SMALL(sheet03!CQ:CQ,ROW(V7))),"",INDIRECT("sheet03!cq"&amp;SMALL(sheet03!CQ:CQ,ROW(V7))))</f>
        <v>346</v>
      </c>
      <c r="B63" s="61" t="str">
        <f t="array" aca="1" ref="B63" ca="1">INDEX(sheet03!$A$2:$BB$1191,MATCH(B$51&amp;C63&amp;$F$1,sheet03!$M$2:$M$1191&amp;sheet03!$AF$2:$AF$1191&amp;sheet03!$O$2:$O$1191,0),31)</f>
        <v>ｃ</v>
      </c>
      <c r="C63" s="58">
        <f ca="1">IF(A63="","",INDIRECT("sheet03!af"&amp;SMALL(sheet03!CQ:CQ,ROW(V7))))</f>
        <v>7</v>
      </c>
      <c r="D63" s="59" t="str">
        <f t="array" aca="1" ref="D63" ca="1">INDEX(sheet03!$A$2:$BB$1191,MATCH(B$51&amp;C63&amp;$F$1,sheet03!$M$2:$M$1191&amp;sheet03!$AF$2:$AF$1191&amp;sheet03!$O$2:$O$1191,0),28)</f>
        <v>西条</v>
      </c>
      <c r="E63" s="60">
        <f t="array" aca="1" ref="E63" ca="1">INDEX(sheet03!$A$2:$BC$1191,MATCH(B$51&amp;C63&amp;$F$1,sheet03!$M$2:$M$1191&amp;sheet03!$AF$2:$AF$1191&amp;sheet03!$O$2:$O$1191,0),55)</f>
        <v>2</v>
      </c>
      <c r="F63" s="60">
        <f t="array" aca="1" ref="F63" ca="1">INDEX(sheet03!$A$2:$BB$1191,MATCH(B$51&amp;C63&amp;$F$1,sheet03!$M$2:$M$1191&amp;sheet03!$AF$2:$AF$1191&amp;sheet03!$O$2:$O$1191,0),40)</f>
        <v>170.2</v>
      </c>
      <c r="G63" s="60" t="str">
        <f t="array" aca="1" ref="G63" ca="1">INDEX(sheet03!$A$2:$BD$1191,MATCH(B$51&amp;C63&amp;$F$1,sheet03!$M$2:$M$1191&amp;sheet03!$AF$2:$AF$1191&amp;sheet03!$O$2:$O$1191,0),56)</f>
        <v>右</v>
      </c>
      <c r="H63" s="102">
        <f ca="1">IF(ISERROR(SMALL(sheet03!CR:CR,ROW(V7))),"",INDIRECT("sheet03!cr"&amp;SMALL(sheet03!CR:CR,ROW(V7))))</f>
        <v>365</v>
      </c>
      <c r="I63" s="57">
        <f t="array" aca="1" ref="I63" ca="1">INDEX(sheet03!$A$2:$BB$1191,MATCH(I$51&amp;J63&amp;$F$1,sheet03!$M$2:$M$1191&amp;sheet03!$AF$2:$AF$1191&amp;sheet03!$O$2:$O$1191,0),31)</f>
        <v>0</v>
      </c>
      <c r="J63" s="58">
        <f ca="1">IF(H63="","",INDIRECT("sheet03!af"&amp;SMALL(sheet03!CR:CR,ROW(V7))))</f>
        <v>9</v>
      </c>
      <c r="K63" s="59" t="str">
        <f t="array" aca="1" ref="K63" ca="1">INDEX(sheet03!$A$2:$BB$1191,MATCH(I$51&amp;J63&amp;$F$1,sheet03!$M$2:$M$1191&amp;sheet03!$AF$2:$AF$1191&amp;sheet03!$O$2:$O$1191,0),28)</f>
        <v>宮島口</v>
      </c>
      <c r="L63" s="60">
        <f t="array" aca="1" ref="L63" ca="1">INDEX(sheet03!$A$2:$BC$1191,MATCH(I$51&amp;J63&amp;$F$1,sheet03!$M$2:$M$1191&amp;sheet03!$AF$2:$AF$1191&amp;sheet03!$O$2:$O$1191,0),55)</f>
        <v>2</v>
      </c>
      <c r="M63" s="60">
        <f t="array" aca="1" ref="M63" ca="1">INDEX(sheet03!$A$2:$BB$1191,MATCH(I$51&amp;J63&amp;$F$1,sheet03!$M$2:$M$1191&amp;sheet03!$AF$2:$AF$1191&amp;sheet03!$O$2:$O$1191,0),40)</f>
        <v>164</v>
      </c>
      <c r="N63" s="60" t="str">
        <f t="array" aca="1" ref="N63" ca="1">INDEX(sheet03!$A$2:$BD$1191,MATCH(I$51&amp;J63&amp;$F$1,sheet03!$M$2:$M$1191&amp;sheet03!$AF$2:$AF$1191&amp;sheet03!$O$2:$O$1191,0),56)</f>
        <v>右</v>
      </c>
      <c r="O63" s="102">
        <f ca="1">IF(ISERROR(SMALL(sheet03!CS:CS,ROW(V7))),"",INDIRECT("sheet03!cs"&amp;SMALL(sheet03!CS:CS,ROW(V7))))</f>
        <v>379</v>
      </c>
      <c r="P63" s="57">
        <f t="array" aca="1" ref="P63" ca="1">INDEX(sheet03!$A$2:$BB$1191,MATCH(P$51&amp;Q63&amp;$F$1,sheet03!$M$2:$M$1191&amp;sheet03!$AF$2:$AF$1191&amp;sheet03!$O$2:$O$1191,0),31)</f>
        <v>0</v>
      </c>
      <c r="Q63" s="58">
        <f ca="1">IF(O63="","",INDIRECT("sheet03!af"&amp;SMALL(sheet03!CS:CS,ROW(V7))))</f>
        <v>7</v>
      </c>
      <c r="R63" s="59" t="str">
        <f t="array" aca="1" ref="R63" ca="1">INDEX(sheet03!$A$2:$BB$1191,MATCH(P$51&amp;Q63&amp;$F$1,sheet03!$M$2:$M$1191&amp;sheet03!$AF$2:$AF$1191&amp;sheet03!$O$2:$O$1191,0),28)</f>
        <v>柳井港</v>
      </c>
      <c r="S63" s="60">
        <f t="array" aca="1" ref="S63" ca="1">INDEX(sheet03!$A$2:$BC$1191,MATCH(P$51&amp;Q63&amp;$F$1,sheet03!$M$2:$M$1191&amp;sheet03!$AF$2:$AF$1191&amp;sheet03!$O$2:$O$1191,0),55)</f>
        <v>2</v>
      </c>
      <c r="T63" s="60">
        <f t="array" aca="1" ref="T63" ca="1">INDEX(sheet03!$A$2:$BB$1191,MATCH(P$51&amp;Q63&amp;$F$1,sheet03!$M$2:$M$1191&amp;sheet03!$AF$2:$AF$1191&amp;sheet03!$O$2:$O$1191,0),40)</f>
        <v>170.2</v>
      </c>
      <c r="U63" s="60" t="str">
        <f t="array" aca="1" ref="U63" ca="1">INDEX(sheet03!$A$2:$BD$1191,MATCH(P$51&amp;Q63&amp;$F$1,sheet03!$M$2:$M$1191&amp;sheet03!$AF$2:$AF$1191&amp;sheet03!$O$2:$O$1191,0),56)</f>
        <v>右</v>
      </c>
      <c r="V63" s="14"/>
    </row>
    <row r="64" spans="1:22" ht="16.5" customHeight="1" x14ac:dyDescent="0.15">
      <c r="A64" s="102">
        <f ca="1">IF(ISERROR(SMALL(sheet03!CQ:CQ,ROW(V8))),"",INDIRECT("sheet03!cq"&amp;SMALL(sheet03!CQ:CQ,ROW(V8))))</f>
        <v>347</v>
      </c>
      <c r="B64" s="61">
        <f t="array" aca="1" ref="B64" ca="1">INDEX(sheet03!$A$2:$BB$1191,MATCH(B$51&amp;C64&amp;$F$1,sheet03!$M$2:$M$1191&amp;sheet03!$AF$2:$AF$1191&amp;sheet03!$O$2:$O$1191,0),31)</f>
        <v>0</v>
      </c>
      <c r="C64" s="58">
        <f ca="1">IF(A64="","",INDIRECT("sheet03!af"&amp;SMALL(sheet03!CQ:CQ,ROW(V8))))</f>
        <v>8</v>
      </c>
      <c r="D64" s="59" t="str">
        <f t="array" aca="1" ref="D64" ca="1">INDEX(sheet03!$A$2:$BB$1191,MATCH(B$51&amp;C64&amp;$F$1,sheet03!$M$2:$M$1191&amp;sheet03!$AF$2:$AF$1191&amp;sheet03!$O$2:$O$1191,0),28)</f>
        <v>寺家</v>
      </c>
      <c r="E64" s="60">
        <f t="array" aca="1" ref="E64" ca="1">INDEX(sheet03!$A$2:$BC$1191,MATCH(B$51&amp;C64&amp;$F$1,sheet03!$M$2:$M$1191&amp;sheet03!$AF$2:$AF$1191&amp;sheet03!$O$2:$O$1191,0),55)</f>
        <v>2</v>
      </c>
      <c r="F64" s="60">
        <f t="array" aca="1" ref="F64" ca="1">INDEX(sheet03!$A$2:$BB$1191,MATCH(B$51&amp;C64&amp;$F$1,sheet03!$M$2:$M$1191&amp;sheet03!$AF$2:$AF$1191&amp;sheet03!$O$2:$O$1191,0),40)</f>
        <v>172</v>
      </c>
      <c r="G64" s="60" t="str">
        <f t="array" aca="1" ref="G64" ca="1">INDEX(sheet03!$A$2:$BD$1191,MATCH(B$51&amp;C64&amp;$F$1,sheet03!$M$2:$M$1191&amp;sheet03!$AF$2:$AF$1191&amp;sheet03!$O$2:$O$1191,0),56)</f>
        <v>右</v>
      </c>
      <c r="H64" s="102">
        <f ca="1">IF(ISERROR(SMALL(sheet03!CR:CR,ROW(V8))),"",INDIRECT("sheet03!cr"&amp;SMALL(sheet03!CR:CR,ROW(V8))))</f>
        <v>366</v>
      </c>
      <c r="I64" s="57">
        <f t="array" aca="1" ref="I64" ca="1">INDEX(sheet03!$A$2:$BB$1191,MATCH(I$51&amp;J64&amp;$F$1,sheet03!$M$2:$M$1191&amp;sheet03!$AF$2:$AF$1191&amp;sheet03!$O$2:$O$1191,0),31)</f>
        <v>0</v>
      </c>
      <c r="J64" s="58">
        <f ca="1">IF(H64="","",INDIRECT("sheet03!af"&amp;SMALL(sheet03!CR:CR,ROW(V8))))</f>
        <v>10</v>
      </c>
      <c r="K64" s="59" t="str">
        <f t="array" aca="1" ref="K64" ca="1">INDEX(sheet03!$A$2:$BB$1191,MATCH(I$51&amp;J64&amp;$F$1,sheet03!$M$2:$M$1191&amp;sheet03!$AF$2:$AF$1191&amp;sheet03!$O$2:$O$1191,0),28)</f>
        <v>前空</v>
      </c>
      <c r="L64" s="60">
        <f t="array" aca="1" ref="L64" ca="1">INDEX(sheet03!$A$2:$BC$1191,MATCH(I$51&amp;J64&amp;$F$1,sheet03!$M$2:$M$1191&amp;sheet03!$AF$2:$AF$1191&amp;sheet03!$O$2:$O$1191,0),55)</f>
        <v>2</v>
      </c>
      <c r="M64" s="60">
        <f t="array" aca="1" ref="M64" ca="1">INDEX(sheet03!$A$2:$BB$1191,MATCH(I$51&amp;J64&amp;$F$1,sheet03!$M$2:$M$1191&amp;sheet03!$AF$2:$AF$1191&amp;sheet03!$O$2:$O$1191,0),40)</f>
        <v>162.80000000000001</v>
      </c>
      <c r="N64" s="60" t="str">
        <f t="array" aca="1" ref="N64" ca="1">INDEX(sheet03!$A$2:$BD$1191,MATCH(I$51&amp;J64&amp;$F$1,sheet03!$M$2:$M$1191&amp;sheet03!$AF$2:$AF$1191&amp;sheet03!$O$2:$O$1191,0),56)</f>
        <v>右</v>
      </c>
      <c r="O64" s="102">
        <f ca="1">IF(ISERROR(SMALL(sheet03!CS:CS,ROW(V8))),"",INDIRECT("sheet03!cs"&amp;SMALL(sheet03!CS:CS,ROW(V8))))</f>
        <v>380</v>
      </c>
      <c r="P64" s="57" t="str">
        <f t="array" aca="1" ref="P64" ca="1">INDEX(sheet03!$A$2:$BB$1191,MATCH(P$51&amp;Q64&amp;$F$1,sheet03!$M$2:$M$1191&amp;sheet03!$AF$2:$AF$1191&amp;sheet03!$O$2:$O$1191,0),31)</f>
        <v>c</v>
      </c>
      <c r="Q64" s="58">
        <f ca="1">IF(O64="","",INDIRECT("sheet03!af"&amp;SMALL(sheet03!CS:CS,ROW(V8))))</f>
        <v>8</v>
      </c>
      <c r="R64" s="59" t="str">
        <f t="array" aca="1" ref="R64" ca="1">INDEX(sheet03!$A$2:$BB$1191,MATCH(P$51&amp;Q64&amp;$F$1,sheet03!$M$2:$M$1191&amp;sheet03!$AF$2:$AF$1191&amp;sheet03!$O$2:$O$1191,0),28)</f>
        <v>柳井</v>
      </c>
      <c r="S64" s="60">
        <f t="array" aca="1" ref="S64" ca="1">INDEX(sheet03!$A$2:$BC$1191,MATCH(P$51&amp;Q64&amp;$F$1,sheet03!$M$2:$M$1191&amp;sheet03!$AF$2:$AF$1191&amp;sheet03!$O$2:$O$1191,0),55)</f>
        <v>2</v>
      </c>
      <c r="T64" s="60">
        <f t="array" aca="1" ref="T64" ca="1">INDEX(sheet03!$A$2:$BB$1191,MATCH(P$51&amp;Q64&amp;$F$1,sheet03!$M$2:$M$1191&amp;sheet03!$AF$2:$AF$1191&amp;sheet03!$O$2:$O$1191,0),40)</f>
        <v>172</v>
      </c>
      <c r="U64" s="60" t="str">
        <f t="array" aca="1" ref="U64" ca="1">INDEX(sheet03!$A$2:$BD$1191,MATCH(P$51&amp;Q64&amp;$F$1,sheet03!$M$2:$M$1191&amp;sheet03!$AF$2:$AF$1191&amp;sheet03!$O$2:$O$1191,0),56)</f>
        <v>右</v>
      </c>
      <c r="V64" s="14"/>
    </row>
    <row r="65" spans="1:22" ht="16.5" customHeight="1" x14ac:dyDescent="0.15">
      <c r="A65" s="102">
        <f ca="1">IF(ISERROR(SMALL(sheet03!CQ:CQ,ROW(V9))),"",INDIRECT("sheet03!cq"&amp;SMALL(sheet03!CQ:CQ,ROW(V9))))</f>
        <v>348</v>
      </c>
      <c r="B65" s="61">
        <f t="array" aca="1" ref="B65" ca="1">INDEX(sheet03!$A$2:$BB$1191,MATCH(B$51&amp;C65&amp;$F$1,sheet03!$M$2:$M$1191&amp;sheet03!$AF$2:$AF$1191&amp;sheet03!$O$2:$O$1191,0),31)</f>
        <v>0</v>
      </c>
      <c r="C65" s="58">
        <f ca="1">IF(A65="","",INDIRECT("sheet03!af"&amp;SMALL(sheet03!CQ:CQ,ROW(V9))))</f>
        <v>9</v>
      </c>
      <c r="D65" s="59" t="str">
        <f t="array" aca="1" ref="D65" ca="1">INDEX(sheet03!$A$2:$BB$1191,MATCH(B$51&amp;C65&amp;$F$1,sheet03!$M$2:$M$1191&amp;sheet03!$AF$2:$AF$1191&amp;sheet03!$O$2:$O$1191,0),28)</f>
        <v>八本松</v>
      </c>
      <c r="E65" s="60">
        <f t="array" aca="1" ref="E65" ca="1">INDEX(sheet03!$A$2:$BC$1191,MATCH(B$51&amp;C65&amp;$F$1,sheet03!$M$2:$M$1191&amp;sheet03!$AF$2:$AF$1191&amp;sheet03!$O$2:$O$1191,0),55)</f>
        <v>2</v>
      </c>
      <c r="F65" s="60">
        <f t="array" aca="1" ref="F65" ca="1">INDEX(sheet03!$A$2:$BB$1191,MATCH(B$51&amp;C65&amp;$F$1,sheet03!$M$2:$M$1191&amp;sheet03!$AF$2:$AF$1191&amp;sheet03!$O$2:$O$1191,0),40)</f>
        <v>164</v>
      </c>
      <c r="G65" s="60" t="str">
        <f t="array" aca="1" ref="G65" ca="1">INDEX(sheet03!$A$2:$BD$1191,MATCH(B$51&amp;C65&amp;$F$1,sheet03!$M$2:$M$1191&amp;sheet03!$AF$2:$AF$1191&amp;sheet03!$O$2:$O$1191,0),56)</f>
        <v>右</v>
      </c>
      <c r="H65" s="102">
        <f ca="1">IF(ISERROR(SMALL(sheet03!CR:CR,ROW(V9))),"",INDIRECT("sheet03!cr"&amp;SMALL(sheet03!CR:CR,ROW(V9))))</f>
        <v>367</v>
      </c>
      <c r="I65" s="57">
        <f t="array" aca="1" ref="I65" ca="1">INDEX(sheet03!$A$2:$BB$1191,MATCH(I$51&amp;J65&amp;$F$1,sheet03!$M$2:$M$1191&amp;sheet03!$AF$2:$AF$1191&amp;sheet03!$O$2:$O$1191,0),31)</f>
        <v>0</v>
      </c>
      <c r="J65" s="58">
        <f ca="1">IF(H65="","",INDIRECT("sheet03!af"&amp;SMALL(sheet03!CR:CR,ROW(V9))))</f>
        <v>11</v>
      </c>
      <c r="K65" s="59" t="str">
        <f t="array" aca="1" ref="K65" ca="1">INDEX(sheet03!$A$2:$BB$1191,MATCH(I$51&amp;J65&amp;$F$1,sheet03!$M$2:$M$1191&amp;sheet03!$AF$2:$AF$1191&amp;sheet03!$O$2:$O$1191,0),28)</f>
        <v>大野浦</v>
      </c>
      <c r="L65" s="60">
        <f t="array" aca="1" ref="L65" ca="1">INDEX(sheet03!$A$2:$BC$1191,MATCH(I$51&amp;J65&amp;$F$1,sheet03!$M$2:$M$1191&amp;sheet03!$AF$2:$AF$1191&amp;sheet03!$O$2:$O$1191,0),55)</f>
        <v>2</v>
      </c>
      <c r="M65" s="60">
        <f t="array" aca="1" ref="M65" ca="1">INDEX(sheet03!$A$2:$BB$1191,MATCH(I$51&amp;J65&amp;$F$1,sheet03!$M$2:$M$1191&amp;sheet03!$AF$2:$AF$1191&amp;sheet03!$O$2:$O$1191,0),40)</f>
        <v>170.2</v>
      </c>
      <c r="N65" s="60" t="str">
        <f t="array" aca="1" ref="N65" ca="1">INDEX(sheet03!$A$2:$BD$1191,MATCH(I$51&amp;J65&amp;$F$1,sheet03!$M$2:$M$1191&amp;sheet03!$AF$2:$AF$1191&amp;sheet03!$O$2:$O$1191,0),56)</f>
        <v>右</v>
      </c>
      <c r="O65" s="102">
        <f ca="1">IF(ISERROR(SMALL(sheet03!CS:CS,ROW(V9))),"",INDIRECT("sheet03!cs"&amp;SMALL(sheet03!CS:CS,ROW(V9))))</f>
        <v>381</v>
      </c>
      <c r="P65" s="57">
        <f t="array" aca="1" ref="P65" ca="1">INDEX(sheet03!$A$2:$BB$1191,MATCH(P$51&amp;Q65&amp;$F$1,sheet03!$M$2:$M$1191&amp;sheet03!$AF$2:$AF$1191&amp;sheet03!$O$2:$O$1191,0),31)</f>
        <v>0</v>
      </c>
      <c r="Q65" s="58">
        <f ca="1">IF(O65="","",INDIRECT("sheet03!af"&amp;SMALL(sheet03!CS:CS,ROW(V9))))</f>
        <v>9</v>
      </c>
      <c r="R65" s="59" t="str">
        <f t="array" aca="1" ref="R65" ca="1">INDEX(sheet03!$A$2:$BB$1191,MATCH(P$51&amp;Q65&amp;$F$1,sheet03!$M$2:$M$1191&amp;sheet03!$AF$2:$AF$1191&amp;sheet03!$O$2:$O$1191,0),28)</f>
        <v>田布施</v>
      </c>
      <c r="S65" s="60">
        <f t="array" aca="1" ref="S65" ca="1">INDEX(sheet03!$A$2:$BC$1191,MATCH(P$51&amp;Q65&amp;$F$1,sheet03!$M$2:$M$1191&amp;sheet03!$AF$2:$AF$1191&amp;sheet03!$O$2:$O$1191,0),55)</f>
        <v>2</v>
      </c>
      <c r="T65" s="60">
        <f t="array" aca="1" ref="T65" ca="1">INDEX(sheet03!$A$2:$BB$1191,MATCH(P$51&amp;Q65&amp;$F$1,sheet03!$M$2:$M$1191&amp;sheet03!$AF$2:$AF$1191&amp;sheet03!$O$2:$O$1191,0),40)</f>
        <v>164</v>
      </c>
      <c r="U65" s="60" t="str">
        <f t="array" aca="1" ref="U65" ca="1">INDEX(sheet03!$A$2:$BD$1191,MATCH(P$51&amp;Q65&amp;$F$1,sheet03!$M$2:$M$1191&amp;sheet03!$AF$2:$AF$1191&amp;sheet03!$O$2:$O$1191,0),56)</f>
        <v>右</v>
      </c>
      <c r="V65" s="14"/>
    </row>
    <row r="66" spans="1:22" ht="16.5" customHeight="1" x14ac:dyDescent="0.15">
      <c r="A66" s="102">
        <f ca="1">IF(ISERROR(SMALL(sheet03!CQ:CQ,ROW(V10))),"",INDIRECT("sheet03!cq"&amp;SMALL(sheet03!CQ:CQ,ROW(V10))))</f>
        <v>349</v>
      </c>
      <c r="B66" s="61">
        <f t="array" aca="1" ref="B66" ca="1">INDEX(sheet03!$A$2:$BB$1191,MATCH(B$51&amp;C66&amp;$F$1,sheet03!$M$2:$M$1191&amp;sheet03!$AF$2:$AF$1191&amp;sheet03!$O$2:$O$1191,0),31)</f>
        <v>0</v>
      </c>
      <c r="C66" s="58">
        <f ca="1">IF(A66="","",INDIRECT("sheet03!af"&amp;SMALL(sheet03!CQ:CQ,ROW(V10))))</f>
        <v>10</v>
      </c>
      <c r="D66" s="59" t="str">
        <f t="array" aca="1" ref="D66" ca="1">INDEX(sheet03!$A$2:$BB$1191,MATCH(B$51&amp;C66&amp;$F$1,sheet03!$M$2:$M$1191&amp;sheet03!$AF$2:$AF$1191&amp;sheet03!$O$2:$O$1191,0),28)</f>
        <v>瀬野</v>
      </c>
      <c r="E66" s="60">
        <f t="array" aca="1" ref="E66" ca="1">INDEX(sheet03!$A$2:$BC$1191,MATCH(B$51&amp;C66&amp;$F$1,sheet03!$M$2:$M$1191&amp;sheet03!$AF$2:$AF$1191&amp;sheet03!$O$2:$O$1191,0),55)</f>
        <v>2</v>
      </c>
      <c r="F66" s="60">
        <f t="array" aca="1" ref="F66" ca="1">INDEX(sheet03!$A$2:$BB$1191,MATCH(B$51&amp;C66&amp;$F$1,sheet03!$M$2:$M$1191&amp;sheet03!$AF$2:$AF$1191&amp;sheet03!$O$2:$O$1191,0),40)</f>
        <v>162.80000000000001</v>
      </c>
      <c r="G66" s="60" t="str">
        <f t="array" aca="1" ref="G66" ca="1">INDEX(sheet03!$A$2:$BD$1191,MATCH(B$51&amp;C66&amp;$F$1,sheet03!$M$2:$M$1191&amp;sheet03!$AF$2:$AF$1191&amp;sheet03!$O$2:$O$1191,0),56)</f>
        <v>右</v>
      </c>
      <c r="H66" s="102">
        <f ca="1">IF(ISERROR(SMALL(sheet03!CR:CR,ROW(V10))),"",INDIRECT("sheet03!cr"&amp;SMALL(sheet03!CR:CR,ROW(V10))))</f>
        <v>368</v>
      </c>
      <c r="I66" s="57">
        <f t="array" aca="1" ref="I66" ca="1">INDEX(sheet03!$A$2:$BB$1191,MATCH(I$51&amp;J66&amp;$F$1,sheet03!$M$2:$M$1191&amp;sheet03!$AF$2:$AF$1191&amp;sheet03!$O$2:$O$1191,0),31)</f>
        <v>0</v>
      </c>
      <c r="J66" s="58">
        <f ca="1">IF(H66="","",INDIRECT("sheet03!af"&amp;SMALL(sheet03!CR:CR,ROW(V10))))</f>
        <v>12</v>
      </c>
      <c r="K66" s="59" t="str">
        <f t="array" aca="1" ref="K66" ca="1">INDEX(sheet03!$A$2:$BB$1191,MATCH(I$51&amp;J66&amp;$F$1,sheet03!$M$2:$M$1191&amp;sheet03!$AF$2:$AF$1191&amp;sheet03!$O$2:$O$1191,0),28)</f>
        <v>玖波</v>
      </c>
      <c r="L66" s="60">
        <f t="array" aca="1" ref="L66" ca="1">INDEX(sheet03!$A$2:$BC$1191,MATCH(I$51&amp;J66&amp;$F$1,sheet03!$M$2:$M$1191&amp;sheet03!$AF$2:$AF$1191&amp;sheet03!$O$2:$O$1191,0),55)</f>
        <v>1</v>
      </c>
      <c r="M66" s="60">
        <f t="array" aca="1" ref="M66" ca="1">INDEX(sheet03!$A$2:$BB$1191,MATCH(I$51&amp;J66&amp;$F$1,sheet03!$M$2:$M$1191&amp;sheet03!$AF$2:$AF$1191&amp;sheet03!$O$2:$O$1191,0),40)</f>
        <v>172</v>
      </c>
      <c r="N66" s="60" t="str">
        <f t="array" aca="1" ref="N66" ca="1">INDEX(sheet03!$A$2:$BD$1191,MATCH(I$51&amp;J66&amp;$F$1,sheet03!$M$2:$M$1191&amp;sheet03!$AF$2:$AF$1191&amp;sheet03!$O$2:$O$1191,0),56)</f>
        <v>右</v>
      </c>
      <c r="O66" s="102">
        <f ca="1">IF(ISERROR(SMALL(sheet03!CS:CS,ROW(V10))),"",INDIRECT("sheet03!cs"&amp;SMALL(sheet03!CS:CS,ROW(V10))))</f>
        <v>382</v>
      </c>
      <c r="P66" s="57">
        <f t="array" aca="1" ref="P66" ca="1">INDEX(sheet03!$A$2:$BB$1191,MATCH(P$51&amp;Q66&amp;$F$1,sheet03!$M$2:$M$1191&amp;sheet03!$AF$2:$AF$1191&amp;sheet03!$O$2:$O$1191,0),31)</f>
        <v>0</v>
      </c>
      <c r="Q66" s="58">
        <f ca="1">IF(O66="","",INDIRECT("sheet03!af"&amp;SMALL(sheet03!CS:CS,ROW(V10))))</f>
        <v>10</v>
      </c>
      <c r="R66" s="59" t="str">
        <f t="array" aca="1" ref="R66" ca="1">INDEX(sheet03!$A$2:$BB$1191,MATCH(P$51&amp;Q66&amp;$F$1,sheet03!$M$2:$M$1191&amp;sheet03!$AF$2:$AF$1191&amp;sheet03!$O$2:$O$1191,0),28)</f>
        <v>岩田</v>
      </c>
      <c r="S66" s="60">
        <f t="array" aca="1" ref="S66" ca="1">INDEX(sheet03!$A$2:$BC$1191,MATCH(P$51&amp;Q66&amp;$F$1,sheet03!$M$2:$M$1191&amp;sheet03!$AF$2:$AF$1191&amp;sheet03!$O$2:$O$1191,0),55)</f>
        <v>1</v>
      </c>
      <c r="T66" s="60">
        <f t="array" aca="1" ref="T66" ca="1">INDEX(sheet03!$A$2:$BB$1191,MATCH(P$51&amp;Q66&amp;$F$1,sheet03!$M$2:$M$1191&amp;sheet03!$AF$2:$AF$1191&amp;sheet03!$O$2:$O$1191,0),40)</f>
        <v>162.80000000000001</v>
      </c>
      <c r="U66" s="60" t="str">
        <f t="array" aca="1" ref="U66" ca="1">INDEX(sheet03!$A$2:$BD$1191,MATCH(P$51&amp;Q66&amp;$F$1,sheet03!$M$2:$M$1191&amp;sheet03!$AF$2:$AF$1191&amp;sheet03!$O$2:$O$1191,0),56)</f>
        <v>右</v>
      </c>
      <c r="V66" s="14"/>
    </row>
    <row r="67" spans="1:22" ht="16.5" customHeight="1" x14ac:dyDescent="0.15">
      <c r="A67" s="102">
        <f ca="1">IF(ISERROR(SMALL(sheet03!CQ:CQ,ROW(V11))),"",INDIRECT("sheet03!cq"&amp;SMALL(sheet03!CQ:CQ,ROW(V11))))</f>
        <v>350</v>
      </c>
      <c r="B67" s="61">
        <f t="array" aca="1" ref="B67" ca="1">INDEX(sheet03!$A$2:$BB$1191,MATCH(B$51&amp;C67&amp;$F$1,sheet03!$M$2:$M$1191&amp;sheet03!$AF$2:$AF$1191&amp;sheet03!$O$2:$O$1191,0),31)</f>
        <v>0</v>
      </c>
      <c r="C67" s="58">
        <f ca="1">IF(A67="","",INDIRECT("sheet03!af"&amp;SMALL(sheet03!CQ:CQ,ROW(V11))))</f>
        <v>11</v>
      </c>
      <c r="D67" s="59" t="str">
        <f t="array" aca="1" ref="D67" ca="1">INDEX(sheet03!$A$2:$BB$1191,MATCH(B$51&amp;C67&amp;$F$1,sheet03!$M$2:$M$1191&amp;sheet03!$AF$2:$AF$1191&amp;sheet03!$O$2:$O$1191,0),28)</f>
        <v>中野東</v>
      </c>
      <c r="E67" s="60">
        <f t="array" aca="1" ref="E67" ca="1">INDEX(sheet03!$A$2:$BC$1191,MATCH(B$51&amp;C67&amp;$F$1,sheet03!$M$2:$M$1191&amp;sheet03!$AF$2:$AF$1191&amp;sheet03!$O$2:$O$1191,0),55)</f>
        <v>2</v>
      </c>
      <c r="F67" s="60">
        <f t="array" aca="1" ref="F67" ca="1">INDEX(sheet03!$A$2:$BB$1191,MATCH(B$51&amp;C67&amp;$F$1,sheet03!$M$2:$M$1191&amp;sheet03!$AF$2:$AF$1191&amp;sheet03!$O$2:$O$1191,0),40)</f>
        <v>170.2</v>
      </c>
      <c r="G67" s="60" t="str">
        <f t="array" aca="1" ref="G67" ca="1">INDEX(sheet03!$A$2:$BD$1191,MATCH(B$51&amp;C67&amp;$F$1,sheet03!$M$2:$M$1191&amp;sheet03!$AF$2:$AF$1191&amp;sheet03!$O$2:$O$1191,0),56)</f>
        <v>右</v>
      </c>
      <c r="H67" s="102">
        <f ca="1">IF(ISERROR(SMALL(sheet03!CR:CR,ROW(V11))),"",INDIRECT("sheet03!cr"&amp;SMALL(sheet03!CR:CR,ROW(V11))))</f>
        <v>369</v>
      </c>
      <c r="I67" s="57">
        <f t="array" aca="1" ref="I67" ca="1">INDEX(sheet03!$A$2:$BB$1191,MATCH(I$51&amp;J67&amp;$F$1,sheet03!$M$2:$M$1191&amp;sheet03!$AF$2:$AF$1191&amp;sheet03!$O$2:$O$1191,0),31)</f>
        <v>0</v>
      </c>
      <c r="J67" s="58">
        <f ca="1">IF(H67="","",INDIRECT("sheet03!af"&amp;SMALL(sheet03!CR:CR,ROW(V11))))</f>
        <v>13</v>
      </c>
      <c r="K67" s="59" t="str">
        <f t="array" aca="1" ref="K67" ca="1">INDEX(sheet03!$A$2:$BB$1191,MATCH(I$51&amp;J67&amp;$F$1,sheet03!$M$2:$M$1191&amp;sheet03!$AF$2:$AF$1191&amp;sheet03!$O$2:$O$1191,0),28)</f>
        <v>大竹</v>
      </c>
      <c r="L67" s="60">
        <f t="array" aca="1" ref="L67" ca="1">INDEX(sheet03!$A$2:$BC$1191,MATCH(I$51&amp;J67&amp;$F$1,sheet03!$M$2:$M$1191&amp;sheet03!$AF$2:$AF$1191&amp;sheet03!$O$2:$O$1191,0),55)</f>
        <v>2</v>
      </c>
      <c r="M67" s="60">
        <f t="array" aca="1" ref="M67" ca="1">INDEX(sheet03!$A$2:$BB$1191,MATCH(I$51&amp;J67&amp;$F$1,sheet03!$M$2:$M$1191&amp;sheet03!$AF$2:$AF$1191&amp;sheet03!$O$2:$O$1191,0),40)</f>
        <v>164</v>
      </c>
      <c r="N67" s="60" t="str">
        <f t="array" aca="1" ref="N67" ca="1">INDEX(sheet03!$A$2:$BD$1191,MATCH(I$51&amp;J67&amp;$F$1,sheet03!$M$2:$M$1191&amp;sheet03!$AF$2:$AF$1191&amp;sheet03!$O$2:$O$1191,0),56)</f>
        <v>右</v>
      </c>
      <c r="O67" s="102">
        <f ca="1">IF(ISERROR(SMALL(sheet03!CS:CS,ROW(V11))),"",INDIRECT("sheet03!cs"&amp;SMALL(sheet03!CS:CS,ROW(V11))))</f>
        <v>383</v>
      </c>
      <c r="P67" s="57">
        <f t="array" aca="1" ref="P67" ca="1">INDEX(sheet03!$A$2:$BB$1191,MATCH(P$51&amp;Q67&amp;$F$1,sheet03!$M$2:$M$1191&amp;sheet03!$AF$2:$AF$1191&amp;sheet03!$O$2:$O$1191,0),31)</f>
        <v>0</v>
      </c>
      <c r="Q67" s="58">
        <f ca="1">IF(O67="","",INDIRECT("sheet03!af"&amp;SMALL(sheet03!CS:CS,ROW(V11))))</f>
        <v>11</v>
      </c>
      <c r="R67" s="59" t="str">
        <f t="array" aca="1" ref="R67" ca="1">INDEX(sheet03!$A$2:$BB$1191,MATCH(P$51&amp;Q67&amp;$F$1,sheet03!$M$2:$M$1191&amp;sheet03!$AF$2:$AF$1191&amp;sheet03!$O$2:$O$1191,0),28)</f>
        <v>島田</v>
      </c>
      <c r="S67" s="60">
        <f t="array" aca="1" ref="S67" ca="1">INDEX(sheet03!$A$2:$BC$1191,MATCH(P$51&amp;Q67&amp;$F$1,sheet03!$M$2:$M$1191&amp;sheet03!$AF$2:$AF$1191&amp;sheet03!$O$2:$O$1191,0),55)</f>
        <v>1</v>
      </c>
      <c r="T67" s="60">
        <f t="array" aca="1" ref="T67" ca="1">INDEX(sheet03!$A$2:$BB$1191,MATCH(P$51&amp;Q67&amp;$F$1,sheet03!$M$2:$M$1191&amp;sheet03!$AF$2:$AF$1191&amp;sheet03!$O$2:$O$1191,0),40)</f>
        <v>170.2</v>
      </c>
      <c r="U67" s="60" t="str">
        <f t="array" aca="1" ref="U67" ca="1">INDEX(sheet03!$A$2:$BD$1191,MATCH(P$51&amp;Q67&amp;$F$1,sheet03!$M$2:$M$1191&amp;sheet03!$AF$2:$AF$1191&amp;sheet03!$O$2:$O$1191,0),56)</f>
        <v>右</v>
      </c>
      <c r="V67" s="14"/>
    </row>
    <row r="68" spans="1:22" ht="16.5" customHeight="1" x14ac:dyDescent="0.15">
      <c r="A68" s="102">
        <f ca="1">IF(ISERROR(SMALL(sheet03!CQ:CQ,ROW(V12))),"",INDIRECT("sheet03!cq"&amp;SMALL(sheet03!CQ:CQ,ROW(V12))))</f>
        <v>351</v>
      </c>
      <c r="B68" s="61">
        <f t="array" aca="1" ref="B68" ca="1">INDEX(sheet03!$A$2:$BB$1191,MATCH(B$51&amp;C68&amp;$F$1,sheet03!$M$2:$M$1191&amp;sheet03!$AF$2:$AF$1191&amp;sheet03!$O$2:$O$1191,0),31)</f>
        <v>0</v>
      </c>
      <c r="C68" s="58">
        <f ca="1">IF(A68="","",INDIRECT("sheet03!af"&amp;SMALL(sheet03!CQ:CQ,ROW(V12))))</f>
        <v>12</v>
      </c>
      <c r="D68" s="59" t="str">
        <f t="array" aca="1" ref="D68" ca="1">INDEX(sheet03!$A$2:$BB$1191,MATCH(B$51&amp;C68&amp;$F$1,sheet03!$M$2:$M$1191&amp;sheet03!$AF$2:$AF$1191&amp;sheet03!$O$2:$O$1191,0),28)</f>
        <v>安芸中野</v>
      </c>
      <c r="E68" s="60">
        <f t="array" aca="1" ref="E68" ca="1">INDEX(sheet03!$A$2:$BC$1191,MATCH(B$51&amp;C68&amp;$F$1,sheet03!$M$2:$M$1191&amp;sheet03!$AF$2:$AF$1191&amp;sheet03!$O$2:$O$1191,0),55)</f>
        <v>1</v>
      </c>
      <c r="F68" s="60">
        <f t="array" aca="1" ref="F68" ca="1">INDEX(sheet03!$A$2:$BB$1191,MATCH(B$51&amp;C68&amp;$F$1,sheet03!$M$2:$M$1191&amp;sheet03!$AF$2:$AF$1191&amp;sheet03!$O$2:$O$1191,0),40)</f>
        <v>172</v>
      </c>
      <c r="G68" s="60" t="str">
        <f t="array" aca="1" ref="G68" ca="1">INDEX(sheet03!$A$2:$BD$1191,MATCH(B$51&amp;C68&amp;$F$1,sheet03!$M$2:$M$1191&amp;sheet03!$AF$2:$AF$1191&amp;sheet03!$O$2:$O$1191,0),56)</f>
        <v>右</v>
      </c>
      <c r="H68" s="102">
        <f ca="1">IF(ISERROR(SMALL(sheet03!CR:CR,ROW(V12))),"",INDIRECT("sheet03!cr"&amp;SMALL(sheet03!CR:CR,ROW(V12))))</f>
        <v>370</v>
      </c>
      <c r="I68" s="57">
        <f t="array" aca="1" ref="I68" ca="1">INDEX(sheet03!$A$2:$BB$1191,MATCH(I$51&amp;J68&amp;$F$1,sheet03!$M$2:$M$1191&amp;sheet03!$AF$2:$AF$1191&amp;sheet03!$O$2:$O$1191,0),31)</f>
        <v>0</v>
      </c>
      <c r="J68" s="58">
        <f ca="1">IF(H68="","",INDIRECT("sheet03!af"&amp;SMALL(sheet03!CR:CR,ROW(V12))))</f>
        <v>14</v>
      </c>
      <c r="K68" s="59" t="str">
        <f t="array" aca="1" ref="K68" ca="1">INDEX(sheet03!$A$2:$BB$1191,MATCH(I$51&amp;J68&amp;$F$1,sheet03!$M$2:$M$1191&amp;sheet03!$AF$2:$AF$1191&amp;sheet03!$O$2:$O$1191,0),28)</f>
        <v>和木</v>
      </c>
      <c r="L68" s="60">
        <f t="array" aca="1" ref="L68" ca="1">INDEX(sheet03!$A$2:$BC$1191,MATCH(I$51&amp;J68&amp;$F$1,sheet03!$M$2:$M$1191&amp;sheet03!$AF$2:$AF$1191&amp;sheet03!$O$2:$O$1191,0),55)</f>
        <v>2</v>
      </c>
      <c r="M68" s="60">
        <f t="array" aca="1" ref="M68" ca="1">INDEX(sheet03!$A$2:$BB$1191,MATCH(I$51&amp;J68&amp;$F$1,sheet03!$M$2:$M$1191&amp;sheet03!$AF$2:$AF$1191&amp;sheet03!$O$2:$O$1191,0),40)</f>
        <v>162.80000000000001</v>
      </c>
      <c r="N68" s="60" t="str">
        <f t="array" aca="1" ref="N68" ca="1">INDEX(sheet03!$A$2:$BD$1191,MATCH(I$51&amp;J68&amp;$F$1,sheet03!$M$2:$M$1191&amp;sheet03!$AF$2:$AF$1191&amp;sheet03!$O$2:$O$1191,0),56)</f>
        <v>右</v>
      </c>
      <c r="O68" s="102">
        <f ca="1">IF(ISERROR(SMALL(sheet03!CS:CS,ROW(V12))),"",INDIRECT("sheet03!cs"&amp;SMALL(sheet03!CS:CS,ROW(V12))))</f>
        <v>384</v>
      </c>
      <c r="P68" s="57">
        <f t="array" aca="1" ref="P68" ca="1">INDEX(sheet03!$A$2:$BB$1191,MATCH(P$51&amp;Q68&amp;$F$1,sheet03!$M$2:$M$1191&amp;sheet03!$AF$2:$AF$1191&amp;sheet03!$O$2:$O$1191,0),31)</f>
        <v>0</v>
      </c>
      <c r="Q68" s="58">
        <f ca="1">IF(O68="","",INDIRECT("sheet03!af"&amp;SMALL(sheet03!CS:CS,ROW(V12))))</f>
        <v>12</v>
      </c>
      <c r="R68" s="59" t="str">
        <f t="array" aca="1" ref="R68" ca="1">INDEX(sheet03!$A$2:$BB$1191,MATCH(P$51&amp;Q68&amp;$F$1,sheet03!$M$2:$M$1191&amp;sheet03!$AF$2:$AF$1191&amp;sheet03!$O$2:$O$1191,0),28)</f>
        <v>光</v>
      </c>
      <c r="S68" s="60">
        <f t="array" aca="1" ref="S68" ca="1">INDEX(sheet03!$A$2:$BC$1191,MATCH(P$51&amp;Q68&amp;$F$1,sheet03!$M$2:$M$1191&amp;sheet03!$AF$2:$AF$1191&amp;sheet03!$O$2:$O$1191,0),55)</f>
        <v>1</v>
      </c>
      <c r="T68" s="60">
        <f t="array" aca="1" ref="T68" ca="1">INDEX(sheet03!$A$2:$BB$1191,MATCH(P$51&amp;Q68&amp;$F$1,sheet03!$M$2:$M$1191&amp;sheet03!$AF$2:$AF$1191&amp;sheet03!$O$2:$O$1191,0),40)</f>
        <v>172</v>
      </c>
      <c r="U68" s="60" t="str">
        <f t="array" aca="1" ref="U68" ca="1">INDEX(sheet03!$A$2:$BD$1191,MATCH(P$51&amp;Q68&amp;$F$1,sheet03!$M$2:$M$1191&amp;sheet03!$AF$2:$AF$1191&amp;sheet03!$O$2:$O$1191,0),56)</f>
        <v>右</v>
      </c>
      <c r="V68" s="14"/>
    </row>
    <row r="69" spans="1:22" ht="16.5" customHeight="1" x14ac:dyDescent="0.15">
      <c r="A69" s="102">
        <f ca="1">IF(ISERROR(SMALL(sheet03!CQ:CQ,ROW(V13))),"",INDIRECT("sheet03!cq"&amp;SMALL(sheet03!CQ:CQ,ROW(V13))))</f>
        <v>352</v>
      </c>
      <c r="B69" s="61">
        <f t="array" aca="1" ref="B69" ca="1">INDEX(sheet03!$A$2:$BB$1191,MATCH(B$51&amp;C69&amp;$F$1,sheet03!$M$2:$M$1191&amp;sheet03!$AF$2:$AF$1191&amp;sheet03!$O$2:$O$1191,0),31)</f>
        <v>0</v>
      </c>
      <c r="C69" s="58">
        <f ca="1">IF(A69="","",INDIRECT("sheet03!af"&amp;SMALL(sheet03!CQ:CQ,ROW(V13))))</f>
        <v>13</v>
      </c>
      <c r="D69" s="59" t="str">
        <f t="array" aca="1" ref="D69" ca="1">INDEX(sheet03!$A$2:$BB$1191,MATCH(B$51&amp;C69&amp;$F$1,sheet03!$M$2:$M$1191&amp;sheet03!$AF$2:$AF$1191&amp;sheet03!$O$2:$O$1191,0),28)</f>
        <v>海田市</v>
      </c>
      <c r="E69" s="60">
        <f t="array" aca="1" ref="E69" ca="1">INDEX(sheet03!$A$2:$BC$1191,MATCH(B$51&amp;C69&amp;$F$1,sheet03!$M$2:$M$1191&amp;sheet03!$AF$2:$AF$1191&amp;sheet03!$O$2:$O$1191,0),55)</f>
        <v>2</v>
      </c>
      <c r="F69" s="60">
        <f t="array" aca="1" ref="F69" ca="1">INDEX(sheet03!$A$2:$BB$1191,MATCH(B$51&amp;C69&amp;$F$1,sheet03!$M$2:$M$1191&amp;sheet03!$AF$2:$AF$1191&amp;sheet03!$O$2:$O$1191,0),40)</f>
        <v>164</v>
      </c>
      <c r="G69" s="60" t="str">
        <f t="array" aca="1" ref="G69" ca="1">INDEX(sheet03!$A$2:$BD$1191,MATCH(B$51&amp;C69&amp;$F$1,sheet03!$M$2:$M$1191&amp;sheet03!$AF$2:$AF$1191&amp;sheet03!$O$2:$O$1191,0),56)</f>
        <v>右</v>
      </c>
      <c r="H69" s="102">
        <f ca="1">IF(ISERROR(SMALL(sheet03!CR:CR,ROW(V13))),"",INDIRECT("sheet03!cr"&amp;SMALL(sheet03!CR:CR,ROW(V13))))</f>
        <v>371</v>
      </c>
      <c r="I69" s="57">
        <f t="array" aca="1" ref="I69" ca="1">INDEX(sheet03!$A$2:$BB$1191,MATCH(I$51&amp;J69&amp;$F$1,sheet03!$M$2:$M$1191&amp;sheet03!$AF$2:$AF$1191&amp;sheet03!$O$2:$O$1191,0),31)</f>
        <v>0</v>
      </c>
      <c r="J69" s="58">
        <f ca="1">IF(H69="","",INDIRECT("sheet03!af"&amp;SMALL(sheet03!CR:CR,ROW(V13))))</f>
        <v>15</v>
      </c>
      <c r="K69" s="59" t="str">
        <f t="array" aca="1" ref="K69" ca="1">INDEX(sheet03!$A$2:$BB$1191,MATCH(I$51&amp;J69&amp;$F$1,sheet03!$M$2:$M$1191&amp;sheet03!$AF$2:$AF$1191&amp;sheet03!$O$2:$O$1191,0),28)</f>
        <v>岩国</v>
      </c>
      <c r="L69" s="60">
        <f t="array" aca="1" ref="L69" ca="1">INDEX(sheet03!$A$2:$BC$1191,MATCH(I$51&amp;J69&amp;$F$1,sheet03!$M$2:$M$1191&amp;sheet03!$AF$2:$AF$1191&amp;sheet03!$O$2:$O$1191,0),55)</f>
        <v>1</v>
      </c>
      <c r="M69" s="60">
        <f t="array" aca="1" ref="M69" ca="1">INDEX(sheet03!$A$2:$BB$1191,MATCH(I$51&amp;J69&amp;$F$1,sheet03!$M$2:$M$1191&amp;sheet03!$AF$2:$AF$1191&amp;sheet03!$O$2:$O$1191,0),40)</f>
        <v>170.2</v>
      </c>
      <c r="N69" s="60" t="str">
        <f t="array" aca="1" ref="N69" ca="1">INDEX(sheet03!$A$2:$BD$1191,MATCH(I$51&amp;J69&amp;$F$1,sheet03!$M$2:$M$1191&amp;sheet03!$AF$2:$AF$1191&amp;sheet03!$O$2:$O$1191,0),56)</f>
        <v>右</v>
      </c>
      <c r="O69" s="102">
        <f ca="1">IF(ISERROR(SMALL(sheet03!CS:CS,ROW(V13))),"",INDIRECT("sheet03!cs"&amp;SMALL(sheet03!CS:CS,ROW(V13))))</f>
        <v>385</v>
      </c>
      <c r="P69" s="57">
        <f t="array" aca="1" ref="P69" ca="1">INDEX(sheet03!$A$2:$BB$1191,MATCH(P$51&amp;Q69&amp;$F$1,sheet03!$M$2:$M$1191&amp;sheet03!$AF$2:$AF$1191&amp;sheet03!$O$2:$O$1191,0),31)</f>
        <v>0</v>
      </c>
      <c r="Q69" s="58">
        <f ca="1">IF(O69="","",INDIRECT("sheet03!af"&amp;SMALL(sheet03!CS:CS,ROW(V13))))</f>
        <v>13</v>
      </c>
      <c r="R69" s="59" t="str">
        <f t="array" aca="1" ref="R69" ca="1">INDEX(sheet03!$A$2:$BB$1191,MATCH(P$51&amp;Q69&amp;$F$1,sheet03!$M$2:$M$1191&amp;sheet03!$AF$2:$AF$1191&amp;sheet03!$O$2:$O$1191,0),28)</f>
        <v>下松</v>
      </c>
      <c r="S69" s="60">
        <f t="array" aca="1" ref="S69" ca="1">INDEX(sheet03!$A$2:$BC$1191,MATCH(P$51&amp;Q69&amp;$F$1,sheet03!$M$2:$M$1191&amp;sheet03!$AF$2:$AF$1191&amp;sheet03!$O$2:$O$1191,0),55)</f>
        <v>1</v>
      </c>
      <c r="T69" s="60">
        <f t="array" aca="1" ref="T69" ca="1">INDEX(sheet03!$A$2:$BB$1191,MATCH(P$51&amp;Q69&amp;$F$1,sheet03!$M$2:$M$1191&amp;sheet03!$AF$2:$AF$1191&amp;sheet03!$O$2:$O$1191,0),40)</f>
        <v>164</v>
      </c>
      <c r="U69" s="60" t="str">
        <f t="array" aca="1" ref="U69" ca="1">INDEX(sheet03!$A$2:$BD$1191,MATCH(P$51&amp;Q69&amp;$F$1,sheet03!$M$2:$M$1191&amp;sheet03!$AF$2:$AF$1191&amp;sheet03!$O$2:$O$1191,0),56)</f>
        <v>右</v>
      </c>
      <c r="V69" s="14"/>
    </row>
    <row r="70" spans="1:22" ht="16.5" customHeight="1" x14ac:dyDescent="0.15">
      <c r="A70" s="102">
        <f ca="1">IF(ISERROR(SMALL(sheet03!CQ:CQ,ROW(V14))),"",INDIRECT("sheet03!cq"&amp;SMALL(sheet03!CQ:CQ,ROW(V14))))</f>
        <v>353</v>
      </c>
      <c r="B70" s="61">
        <f t="array" aca="1" ref="B70" ca="1">INDEX(sheet03!$A$2:$BB$1191,MATCH(B$51&amp;C70&amp;$F$1,sheet03!$M$2:$M$1191&amp;sheet03!$AF$2:$AF$1191&amp;sheet03!$O$2:$O$1191,0),31)</f>
        <v>0</v>
      </c>
      <c r="C70" s="58">
        <f ca="1">IF(A70="","",INDIRECT("sheet03!af"&amp;SMALL(sheet03!CQ:CQ,ROW(V14))))</f>
        <v>14</v>
      </c>
      <c r="D70" s="59" t="str">
        <f t="array" aca="1" ref="D70" ca="1">INDEX(sheet03!$A$2:$BB$1191,MATCH(B$51&amp;C70&amp;$F$1,sheet03!$M$2:$M$1191&amp;sheet03!$AF$2:$AF$1191&amp;sheet03!$O$2:$O$1191,0),28)</f>
        <v>向洋</v>
      </c>
      <c r="E70" s="60">
        <f t="array" aca="1" ref="E70" ca="1">INDEX(sheet03!$A$2:$BC$1191,MATCH(B$51&amp;C70&amp;$F$1,sheet03!$M$2:$M$1191&amp;sheet03!$AF$2:$AF$1191&amp;sheet03!$O$2:$O$1191,0),55)</f>
        <v>2</v>
      </c>
      <c r="F70" s="60">
        <f t="array" aca="1" ref="F70" ca="1">INDEX(sheet03!$A$2:$BB$1191,MATCH(B$51&amp;C70&amp;$F$1,sheet03!$M$2:$M$1191&amp;sheet03!$AF$2:$AF$1191&amp;sheet03!$O$2:$O$1191,0),40)</f>
        <v>162.80000000000001</v>
      </c>
      <c r="G70" s="60" t="str">
        <f t="array" aca="1" ref="G70" ca="1">INDEX(sheet03!$A$2:$BD$1191,MATCH(B$51&amp;C70&amp;$F$1,sheet03!$M$2:$M$1191&amp;sheet03!$AF$2:$AF$1191&amp;sheet03!$O$2:$O$1191,0),56)</f>
        <v>右</v>
      </c>
      <c r="H70" s="102">
        <f ca="1">IF(ISERROR(SMALL(sheet03!CR:CR,ROW(V14))),"",INDIRECT("sheet03!cr"&amp;SMALL(sheet03!CR:CR,ROW(V14))))</f>
        <v>0</v>
      </c>
      <c r="I70" s="57" t="e">
        <f t="array" aca="1" ref="I70" ca="1">INDEX(sheet03!$A$2:$BB$1191,MATCH(I$51&amp;J70&amp;$F$1,sheet03!$M$2:$M$1191&amp;sheet03!$AF$2:$AF$1191&amp;sheet03!$O$2:$O$1191,0),31)</f>
        <v>#N/A</v>
      </c>
      <c r="J70" s="58">
        <f ca="1">IF(H70="","",INDIRECT("sheet03!af"&amp;SMALL(sheet03!CR:CR,ROW(V14))))</f>
        <v>0</v>
      </c>
      <c r="K70" s="59" t="e">
        <f t="array" aca="1" ref="K70" ca="1">INDEX(sheet03!$A$2:$BB$1191,MATCH(I$51&amp;J70&amp;$F$1,sheet03!$M$2:$M$1191&amp;sheet03!$AF$2:$AF$1191&amp;sheet03!$O$2:$O$1191,0),28)</f>
        <v>#N/A</v>
      </c>
      <c r="L70" s="60" t="e">
        <f t="array" aca="1" ref="L70" ca="1">INDEX(sheet03!$A$2:$BC$1191,MATCH(I$51&amp;J70&amp;$F$1,sheet03!$M$2:$M$1191&amp;sheet03!$AF$2:$AF$1191&amp;sheet03!$O$2:$O$1191,0),55)</f>
        <v>#N/A</v>
      </c>
      <c r="M70" s="60" t="e">
        <f t="array" aca="1" ref="M70" ca="1">INDEX(sheet03!$A$2:$BB$1191,MATCH(I$51&amp;J70&amp;$F$1,sheet03!$M$2:$M$1191&amp;sheet03!$AF$2:$AF$1191&amp;sheet03!$O$2:$O$1191,0),40)</f>
        <v>#N/A</v>
      </c>
      <c r="N70" s="60" t="e">
        <f t="array" aca="1" ref="N70" ca="1">INDEX(sheet03!$A$2:$BD$1191,MATCH(I$51&amp;J70&amp;$F$1,sheet03!$M$2:$M$1191&amp;sheet03!$AF$2:$AF$1191&amp;sheet03!$O$2:$O$1191,0),56)</f>
        <v>#N/A</v>
      </c>
      <c r="O70" s="102">
        <f ca="1">IF(ISERROR(SMALL(sheet03!CS:CS,ROW(V14))),"",INDIRECT("sheet03!cs"&amp;SMALL(sheet03!CS:CS,ROW(V14))))</f>
        <v>0</v>
      </c>
      <c r="P70" s="57" t="e">
        <f t="array" aca="1" ref="P70" ca="1">INDEX(sheet03!$A$2:$BB$1191,MATCH(P$51&amp;Q70&amp;$F$1,sheet03!$M$2:$M$1191&amp;sheet03!$AF$2:$AF$1191&amp;sheet03!$O$2:$O$1191,0),31)</f>
        <v>#N/A</v>
      </c>
      <c r="Q70" s="58">
        <f ca="1">IF(O70="","",INDIRECT("sheet03!af"&amp;SMALL(sheet03!CS:CS,ROW(V14))))</f>
        <v>0</v>
      </c>
      <c r="R70" s="59" t="e">
        <f t="array" aca="1" ref="R70" ca="1">INDEX(sheet03!$A$2:$BB$1191,MATCH(P$51&amp;Q70&amp;$F$1,sheet03!$M$2:$M$1191&amp;sheet03!$AF$2:$AF$1191&amp;sheet03!$O$2:$O$1191,0),28)</f>
        <v>#N/A</v>
      </c>
      <c r="S70" s="60" t="e">
        <f t="array" aca="1" ref="S70" ca="1">INDEX(sheet03!$A$2:$BC$1191,MATCH(P$51&amp;Q70&amp;$F$1,sheet03!$M$2:$M$1191&amp;sheet03!$AF$2:$AF$1191&amp;sheet03!$O$2:$O$1191,0),55)</f>
        <v>#N/A</v>
      </c>
      <c r="T70" s="60" t="e">
        <f t="array" aca="1" ref="T70" ca="1">INDEX(sheet03!$A$2:$BB$1191,MATCH(P$51&amp;Q70&amp;$F$1,sheet03!$M$2:$M$1191&amp;sheet03!$AF$2:$AF$1191&amp;sheet03!$O$2:$O$1191,0),40)</f>
        <v>#N/A</v>
      </c>
      <c r="U70" s="60" t="e">
        <f t="array" aca="1" ref="U70" ca="1">INDEX(sheet03!$A$2:$BD$1191,MATCH(P$51&amp;Q70&amp;$F$1,sheet03!$M$2:$M$1191&amp;sheet03!$AF$2:$AF$1191&amp;sheet03!$O$2:$O$1191,0),56)</f>
        <v>#N/A</v>
      </c>
      <c r="V70" s="14"/>
    </row>
    <row r="71" spans="1:22" ht="16.5" customHeight="1" x14ac:dyDescent="0.15">
      <c r="A71" s="102">
        <f ca="1">IF(ISERROR(SMALL(sheet03!CQ:CQ,ROW(V15))),"",INDIRECT("sheet03!cq"&amp;SMALL(sheet03!CQ:CQ,ROW(V15))))</f>
        <v>0</v>
      </c>
      <c r="B71" s="61" t="e">
        <f t="array" aca="1" ref="B71" ca="1">INDEX(sheet03!$A$2:$BB$1191,MATCH(B$51&amp;C71&amp;$F$1,sheet03!$M$2:$M$1191&amp;sheet03!$AF$2:$AF$1191&amp;sheet03!$O$2:$O$1191,0),31)</f>
        <v>#N/A</v>
      </c>
      <c r="C71" s="58">
        <f ca="1">IF(A71="","",INDIRECT("sheet03!af"&amp;SMALL(sheet03!CQ:CQ,ROW(V15))))</f>
        <v>0</v>
      </c>
      <c r="D71" s="59" t="e">
        <f t="array" aca="1" ref="D71" ca="1">INDEX(sheet03!$A$2:$BB$1191,MATCH(B$51&amp;C71&amp;$F$1,sheet03!$M$2:$M$1191&amp;sheet03!$AF$2:$AF$1191&amp;sheet03!$O$2:$O$1191,0),28)</f>
        <v>#N/A</v>
      </c>
      <c r="E71" s="60" t="e">
        <f t="array" aca="1" ref="E71" ca="1">INDEX(sheet03!$A$2:$BC$1191,MATCH(B$51&amp;C71&amp;$F$1,sheet03!$M$2:$M$1191&amp;sheet03!$AF$2:$AF$1191&amp;sheet03!$O$2:$O$1191,0),55)</f>
        <v>#N/A</v>
      </c>
      <c r="F71" s="60" t="e">
        <f t="array" aca="1" ref="F71" ca="1">INDEX(sheet03!$A$2:$BB$1191,MATCH(B$51&amp;C71&amp;$F$1,sheet03!$M$2:$M$1191&amp;sheet03!$AF$2:$AF$1191&amp;sheet03!$O$2:$O$1191,0),40)</f>
        <v>#N/A</v>
      </c>
      <c r="G71" s="60" t="e">
        <f t="array" aca="1" ref="G71" ca="1">INDEX(sheet03!$A$2:$BD$1191,MATCH(B$51&amp;C71&amp;$F$1,sheet03!$M$2:$M$1191&amp;sheet03!$AF$2:$AF$1191&amp;sheet03!$O$2:$O$1191,0),56)</f>
        <v>#N/A</v>
      </c>
      <c r="H71" s="102" t="str">
        <f ca="1">IF(ISERROR(SMALL(sheet03!CR:CR,ROW(V15))),"",INDIRECT("sheet03!cr"&amp;SMALL(sheet03!CR:CR,ROW(V15))))</f>
        <v/>
      </c>
      <c r="I71" s="57" t="e">
        <f t="array" aca="1" ref="I71" ca="1">INDEX(sheet03!$A$2:$BB$1191,MATCH(I$51&amp;J71&amp;$F$1,sheet03!$M$2:$M$1191&amp;sheet03!$AF$2:$AF$1191&amp;sheet03!$O$2:$O$1191,0),31)</f>
        <v>#N/A</v>
      </c>
      <c r="J71" s="58" t="str">
        <f ca="1">IF(H71="","",INDIRECT("sheet03!af"&amp;SMALL(sheet03!CR:CR,ROW(V15))))</f>
        <v/>
      </c>
      <c r="K71" s="59" t="e">
        <f t="array" aca="1" ref="K71" ca="1">INDEX(sheet03!$A$2:$BB$1191,MATCH(I$51&amp;J71&amp;$F$1,sheet03!$M$2:$M$1191&amp;sheet03!$AF$2:$AF$1191&amp;sheet03!$O$2:$O$1191,0),28)</f>
        <v>#N/A</v>
      </c>
      <c r="L71" s="60" t="e">
        <f t="array" aca="1" ref="L71" ca="1">INDEX(sheet03!$A$2:$BC$1191,MATCH(I$51&amp;J71&amp;$F$1,sheet03!$M$2:$M$1191&amp;sheet03!$AF$2:$AF$1191&amp;sheet03!$O$2:$O$1191,0),55)</f>
        <v>#N/A</v>
      </c>
      <c r="M71" s="60" t="e">
        <f t="array" aca="1" ref="M71" ca="1">INDEX(sheet03!$A$2:$BB$1191,MATCH(I$51&amp;J71&amp;$F$1,sheet03!$M$2:$M$1191&amp;sheet03!$AF$2:$AF$1191&amp;sheet03!$O$2:$O$1191,0),40)</f>
        <v>#N/A</v>
      </c>
      <c r="N71" s="60" t="e">
        <f t="array" aca="1" ref="N71" ca="1">INDEX(sheet03!$A$2:$BD$1191,MATCH(I$51&amp;J71&amp;$F$1,sheet03!$M$2:$M$1191&amp;sheet03!$AF$2:$AF$1191&amp;sheet03!$O$2:$O$1191,0),56)</f>
        <v>#N/A</v>
      </c>
      <c r="O71" s="102" t="str">
        <f ca="1">IF(ISERROR(SMALL(sheet03!CS:CS,ROW(V15))),"",INDIRECT("sheet03!cs"&amp;SMALL(sheet03!CS:CS,ROW(V15))))</f>
        <v/>
      </c>
      <c r="P71" s="57" t="e">
        <f t="array" aca="1" ref="P71" ca="1">INDEX(sheet03!$A$2:$BB$1191,MATCH(P$51&amp;Q71&amp;$F$1,sheet03!$M$2:$M$1191&amp;sheet03!$AF$2:$AF$1191&amp;sheet03!$O$2:$O$1191,0),31)</f>
        <v>#N/A</v>
      </c>
      <c r="Q71" s="58" t="str">
        <f ca="1">IF(O71="","",INDIRECT("sheet03!af"&amp;SMALL(sheet03!CS:CS,ROW(V15))))</f>
        <v/>
      </c>
      <c r="R71" s="59" t="e">
        <f t="array" aca="1" ref="R71" ca="1">INDEX(sheet03!$A$2:$BB$1191,MATCH(P$51&amp;Q71&amp;$F$1,sheet03!$M$2:$M$1191&amp;sheet03!$AF$2:$AF$1191&amp;sheet03!$O$2:$O$1191,0),28)</f>
        <v>#N/A</v>
      </c>
      <c r="S71" s="60" t="e">
        <f t="array" aca="1" ref="S71" ca="1">INDEX(sheet03!$A$2:$BC$1191,MATCH(P$51&amp;Q71&amp;$F$1,sheet03!$M$2:$M$1191&amp;sheet03!$AF$2:$AF$1191&amp;sheet03!$O$2:$O$1191,0),55)</f>
        <v>#N/A</v>
      </c>
      <c r="T71" s="60" t="e">
        <f t="array" aca="1" ref="T71" ca="1">INDEX(sheet03!$A$2:$BB$1191,MATCH(P$51&amp;Q71&amp;$F$1,sheet03!$M$2:$M$1191&amp;sheet03!$AF$2:$AF$1191&amp;sheet03!$O$2:$O$1191,0),40)</f>
        <v>#N/A</v>
      </c>
      <c r="U71" s="60" t="e">
        <f t="array" aca="1" ref="U71" ca="1">INDEX(sheet03!$A$2:$BD$1191,MATCH(P$51&amp;Q71&amp;$F$1,sheet03!$M$2:$M$1191&amp;sheet03!$AF$2:$AF$1191&amp;sheet03!$O$2:$O$1191,0),56)</f>
        <v>#N/A</v>
      </c>
      <c r="V71" s="14"/>
    </row>
    <row r="72" spans="1:22" ht="16.5" customHeight="1" x14ac:dyDescent="0.15">
      <c r="A72" s="102" t="str">
        <f ca="1">IF(ISERROR(SMALL(sheet03!CQ:CQ,ROW(V16))),"",INDIRECT("sheet03!cq"&amp;SMALL(sheet03!CQ:CQ,ROW(V16))))</f>
        <v/>
      </c>
      <c r="B72" s="62" t="e">
        <f t="array" aca="1" ref="B72" ca="1">INDEX(sheet03!$A$2:$BB$1191,MATCH(B$51&amp;C72&amp;$F$1,sheet03!$M$2:$M$1191&amp;sheet03!$AF$2:$AF$1191&amp;sheet03!$O$2:$O$1191,0),31)</f>
        <v>#N/A</v>
      </c>
      <c r="C72" s="63" t="str">
        <f ca="1">IF(A72="","",INDIRECT("sheet03!af"&amp;SMALL(sheet03!CQ:CQ,ROW(V16))))</f>
        <v/>
      </c>
      <c r="D72" s="64" t="e">
        <f t="array" aca="1" ref="D72" ca="1">INDEX(sheet03!$A$2:$BB$1191,MATCH(B$51&amp;C72&amp;$F$1,sheet03!$M$2:$M$1191&amp;sheet03!$AF$2:$AF$1191&amp;sheet03!$O$2:$O$1191,0),28)</f>
        <v>#N/A</v>
      </c>
      <c r="E72" s="65" t="e">
        <f t="array" aca="1" ref="E72" ca="1">INDEX(sheet03!$A$2:$BC$1191,MATCH(B$51&amp;C72&amp;$F$1,sheet03!$M$2:$M$1191&amp;sheet03!$AF$2:$AF$1191&amp;sheet03!$O$2:$O$1191,0),55)</f>
        <v>#N/A</v>
      </c>
      <c r="F72" s="65" t="e">
        <f t="array" aca="1" ref="F72" ca="1">INDEX(sheet03!$A$2:$BB$1191,MATCH(B$51&amp;C72&amp;$F$1,sheet03!$M$2:$M$1191&amp;sheet03!$AF$2:$AF$1191&amp;sheet03!$O$2:$O$1191,0),40)</f>
        <v>#N/A</v>
      </c>
      <c r="G72" s="65" t="e">
        <f t="array" aca="1" ref="G72" ca="1">INDEX(sheet03!$A$2:$BD$1191,MATCH(B$51&amp;C72&amp;$F$1,sheet03!$M$2:$M$1191&amp;sheet03!$AF$2:$AF$1191&amp;sheet03!$O$2:$O$1191,0),56)</f>
        <v>#N/A</v>
      </c>
      <c r="H72" s="102" t="str">
        <f ca="1">IF(ISERROR(SMALL(sheet03!CR:CR,ROW(V16))),"",INDIRECT("sheet03!cr"&amp;SMALL(sheet03!CR:CR,ROW(V16))))</f>
        <v/>
      </c>
      <c r="I72" s="66" t="e">
        <f t="array" aca="1" ref="I72" ca="1">INDEX(sheet03!$A$2:$BB$1191,MATCH(I$51&amp;J72&amp;$F$1,sheet03!$M$2:$M$1191&amp;sheet03!$AF$2:$AF$1191&amp;sheet03!$O$2:$O$1191,0),31)</f>
        <v>#N/A</v>
      </c>
      <c r="J72" s="63" t="str">
        <f ca="1">IF(H72="","",INDIRECT("sheet03!af"&amp;SMALL(sheet03!CR:CR,ROW(V16))))</f>
        <v/>
      </c>
      <c r="K72" s="64" t="e">
        <f t="array" aca="1" ref="K72" ca="1">INDEX(sheet03!$A$2:$BB$1191,MATCH(I$51&amp;J72&amp;$F$1,sheet03!$M$2:$M$1191&amp;sheet03!$AF$2:$AF$1191&amp;sheet03!$O$2:$O$1191,0),28)</f>
        <v>#N/A</v>
      </c>
      <c r="L72" s="65" t="e">
        <f t="array" aca="1" ref="L72" ca="1">INDEX(sheet03!$A$2:$BC$1191,MATCH(I$51&amp;J72&amp;$F$1,sheet03!$M$2:$M$1191&amp;sheet03!$AF$2:$AF$1191&amp;sheet03!$O$2:$O$1191,0),55)</f>
        <v>#N/A</v>
      </c>
      <c r="M72" s="65" t="e">
        <f t="array" aca="1" ref="M72" ca="1">INDEX(sheet03!$A$2:$BB$1191,MATCH(I$51&amp;J72&amp;$F$1,sheet03!$M$2:$M$1191&amp;sheet03!$AF$2:$AF$1191&amp;sheet03!$O$2:$O$1191,0),40)</f>
        <v>#N/A</v>
      </c>
      <c r="N72" s="65" t="e">
        <f t="array" aca="1" ref="N72" ca="1">INDEX(sheet03!$A$2:$BD$1191,MATCH(I$51&amp;J72&amp;$F$1,sheet03!$M$2:$M$1191&amp;sheet03!$AF$2:$AF$1191&amp;sheet03!$O$2:$O$1191,0),56)</f>
        <v>#N/A</v>
      </c>
      <c r="O72" s="102" t="str">
        <f ca="1">IF(ISERROR(SMALL(sheet03!CS:CS,ROW(V16))),"",INDIRECT("sheet03!cs"&amp;SMALL(sheet03!CS:CS,ROW(V16))))</f>
        <v/>
      </c>
      <c r="P72" s="66" t="e">
        <f t="array" aca="1" ref="P72" ca="1">INDEX(sheet03!$A$2:$BB$1191,MATCH(P$51&amp;Q72&amp;$F$1,sheet03!$M$2:$M$1191&amp;sheet03!$AF$2:$AF$1191&amp;sheet03!$O$2:$O$1191,0),31)</f>
        <v>#N/A</v>
      </c>
      <c r="Q72" s="63" t="str">
        <f ca="1">IF(O72="","",INDIRECT("sheet03!af"&amp;SMALL(sheet03!CS:CS,ROW(V16))))</f>
        <v/>
      </c>
      <c r="R72" s="64" t="e">
        <f t="array" aca="1" ref="R72" ca="1">INDEX(sheet03!$A$2:$BB$1191,MATCH(P$51&amp;Q72&amp;$F$1,sheet03!$M$2:$M$1191&amp;sheet03!$AF$2:$AF$1191&amp;sheet03!$O$2:$O$1191,0),28)</f>
        <v>#N/A</v>
      </c>
      <c r="S72" s="65" t="e">
        <f t="array" aca="1" ref="S72" ca="1">INDEX(sheet03!$A$2:$BC$1191,MATCH(P$51&amp;Q72&amp;$F$1,sheet03!$M$2:$M$1191&amp;sheet03!$AF$2:$AF$1191&amp;sheet03!$O$2:$O$1191,0),55)</f>
        <v>#N/A</v>
      </c>
      <c r="T72" s="65" t="e">
        <f t="array" aca="1" ref="T72" ca="1">INDEX(sheet03!$A$2:$BB$1191,MATCH(P$51&amp;Q72&amp;$F$1,sheet03!$M$2:$M$1191&amp;sheet03!$AF$2:$AF$1191&amp;sheet03!$O$2:$O$1191,0),40)</f>
        <v>#N/A</v>
      </c>
      <c r="U72" s="65" t="e">
        <f t="array" aca="1" ref="U72" ca="1">INDEX(sheet03!$A$2:$BD$1191,MATCH(P$51&amp;Q72&amp;$F$1,sheet03!$M$2:$M$1191&amp;sheet03!$AF$2:$AF$1191&amp;sheet03!$O$2:$O$1191,0),56)</f>
        <v>#N/A</v>
      </c>
      <c r="V72" s="14"/>
    </row>
    <row r="73" spans="1:22" ht="16.5" customHeight="1" x14ac:dyDescent="0.15">
      <c r="B73" s="96"/>
      <c r="C73" s="125"/>
      <c r="D73" s="70">
        <f t="array" ref="D73">INDEX(sheet01!$A$2:$Z$61,MATCH(B51&amp;$F$1,sheet01!$M$2:$M$61&amp;sheet01!$O$2:$O$61,0),24)</f>
        <v>0</v>
      </c>
      <c r="E73" s="97"/>
      <c r="F73" s="97"/>
      <c r="G73" s="98"/>
      <c r="H73" s="104"/>
      <c r="I73" s="96"/>
      <c r="J73" s="125"/>
      <c r="K73" s="70">
        <f t="array" ref="K73">INDEX(sheet01!$A$2:$Z$61,MATCH(I51&amp;$F$1,sheet01!$M$2:$M$61&amp;sheet01!$O$2:$O$61,0),24)</f>
        <v>0</v>
      </c>
      <c r="L73" s="97"/>
      <c r="M73" s="97"/>
      <c r="N73" s="98"/>
      <c r="O73" s="104"/>
      <c r="P73" s="96"/>
      <c r="Q73" s="125"/>
      <c r="R73" s="70">
        <f t="array" ref="R73">INDEX(sheet01!$A$2:$Z$61,MATCH(P51&amp;$F$1,sheet01!$M$2:$M$61&amp;sheet01!$O$2:$O$61,0),24)</f>
        <v>0</v>
      </c>
      <c r="S73" s="97"/>
      <c r="T73" s="97"/>
      <c r="U73" s="98"/>
    </row>
    <row r="74" spans="1:22" ht="15" customHeight="1" x14ac:dyDescent="0.15">
      <c r="B74" s="14"/>
      <c r="C74" s="14"/>
      <c r="D74" s="14"/>
      <c r="E74" s="14"/>
      <c r="F74" s="14"/>
      <c r="G74" s="14"/>
      <c r="H74" s="104"/>
      <c r="I74" s="14"/>
      <c r="J74" s="14"/>
      <c r="K74" s="14"/>
      <c r="L74" s="14"/>
      <c r="M74" s="14"/>
      <c r="N74" s="14"/>
      <c r="O74" s="104"/>
      <c r="P74" s="14"/>
      <c r="Q74" s="14"/>
      <c r="R74" s="14"/>
      <c r="S74" s="14"/>
      <c r="T74" s="14"/>
      <c r="U74" s="14"/>
    </row>
    <row r="75" spans="1:22" ht="18.75" customHeight="1" x14ac:dyDescent="0.15">
      <c r="B75" s="124" t="s">
        <v>15</v>
      </c>
      <c r="C75" s="11"/>
      <c r="D75" s="11"/>
      <c r="E75" s="123" t="s">
        <v>4192</v>
      </c>
      <c r="F75" s="12"/>
      <c r="G75" s="111" t="str">
        <f>MID(E75,2,1)</f>
        <v>3</v>
      </c>
      <c r="H75" s="104"/>
      <c r="I75" s="124" t="s">
        <v>15</v>
      </c>
      <c r="J75" s="14"/>
      <c r="K75" s="14"/>
      <c r="L75" s="123" t="s">
        <v>4194</v>
      </c>
      <c r="M75" s="12"/>
      <c r="N75" s="111" t="str">
        <f>MID(L75,2,1)</f>
        <v>4</v>
      </c>
      <c r="O75" s="104"/>
      <c r="P75" s="124" t="s">
        <v>15</v>
      </c>
      <c r="Q75" s="14"/>
      <c r="R75" s="14"/>
      <c r="S75" s="123" t="s">
        <v>4195</v>
      </c>
      <c r="T75" s="12"/>
      <c r="U75" s="111" t="str">
        <f>MID(S75,2,1)</f>
        <v>5</v>
      </c>
    </row>
    <row r="76" spans="1:22" ht="16.5" customHeight="1" x14ac:dyDescent="0.2">
      <c r="B76" s="91" t="str">
        <f t="array" ref="B76">INDEX(sheet01!$K$2:$Z$61,MATCH($G$75&amp;B75&amp;$F$1,sheet01!$Q$2:$Q$61&amp;sheet01!$P$2:$P$61&amp;sheet01!$O$2:$O$61,0),3)</f>
        <v>山陰本線江津益田</v>
      </c>
      <c r="C76" s="68"/>
      <c r="D76" s="69"/>
      <c r="E76" s="70"/>
      <c r="F76" s="70"/>
      <c r="G76" s="71"/>
      <c r="H76" s="104"/>
      <c r="I76" s="91" t="str">
        <f t="array" ref="I76">INDEX(sheet01!$K$2:$Z$61,MATCH($N$75&amp;I75&amp;$F$1,sheet01!$Q$2:$Q$61&amp;sheet01!$P$2:$P$61&amp;sheet01!$O$2:$O$61,0),3)</f>
        <v>山陰本線益田長門市</v>
      </c>
      <c r="J76" s="68"/>
      <c r="K76" s="69"/>
      <c r="L76" s="70"/>
      <c r="M76" s="70"/>
      <c r="N76" s="71"/>
      <c r="O76" s="104"/>
      <c r="P76" s="91" t="str">
        <f t="array" ref="P76">INDEX(sheet01!$K$2:$Z$61,MATCH(U$75&amp;P75&amp;$F$1,sheet01!$Q$2:$Q$61&amp;sheet01!$P$2:$P$61&amp;sheet01!$O$2:$O$61,0),3)</f>
        <v>山陰本線長門市幡生</v>
      </c>
      <c r="Q76" s="68"/>
      <c r="R76" s="69"/>
      <c r="S76" s="70"/>
      <c r="T76" s="70"/>
      <c r="U76" s="71"/>
    </row>
    <row r="77" spans="1:22" ht="16.5" customHeight="1" x14ac:dyDescent="0.15">
      <c r="B77" s="99" t="s">
        <v>6</v>
      </c>
      <c r="C77" s="92"/>
      <c r="D77" s="74" t="str">
        <f t="array" ref="D77">INDEX(sheet03!$A$2:$BB$1191,MATCH(B76&amp;"101"&amp;$F$1,sheet03!$M$2:$M$1191&amp;sheet03!$AF$2:$AF$1191&amp;sheet03!$O$2:$O$1191,0),28)</f>
        <v>益田</v>
      </c>
      <c r="E77" s="75" t="s">
        <v>1</v>
      </c>
      <c r="F77" s="76" t="str">
        <f t="array" ref="F77">INDEX(sheet01!$A$2:$Z$61,MATCH(B$76&amp;$F$1,sheet01!$M$2:$M$61&amp;sheet01!$O$2:$O$61,0),18)</f>
        <v>紺/紺</v>
      </c>
      <c r="G77" s="77"/>
      <c r="H77" s="104"/>
      <c r="I77" s="99" t="s">
        <v>6</v>
      </c>
      <c r="J77" s="92"/>
      <c r="K77" s="74" t="str">
        <f t="array" ref="K77">INDEX(sheet03!$A$2:$BB$1191,MATCH(I76&amp;"101"&amp;$F$1,sheet03!$M$2:$M$1191&amp;sheet03!$AF$2:$AF$1191&amp;sheet03!$O$2:$O$1191,0),28)</f>
        <v>長門市</v>
      </c>
      <c r="L77" s="75" t="s">
        <v>1</v>
      </c>
      <c r="M77" s="76" t="str">
        <f t="array" ref="M77">INDEX(sheet01!$A$2:$Z$61,MATCH(I$76&amp;$F$1,sheet01!$M$2:$M$61&amp;sheet01!$O$2:$O$61,0),18)</f>
        <v>黄/紺</v>
      </c>
      <c r="N77" s="77"/>
      <c r="O77" s="104"/>
      <c r="P77" s="99" t="s">
        <v>6</v>
      </c>
      <c r="Q77" s="92"/>
      <c r="R77" s="74" t="str">
        <f t="array" ref="R77">INDEX(sheet03!$A$2:$BB$1191,MATCH(P76&amp;"101"&amp;$F$1,sheet03!$M$2:$M$1191&amp;sheet03!$AF$2:$AF$1191&amp;sheet03!$O$2:$O$1191,0),28)</f>
        <v>福江</v>
      </c>
      <c r="S77" s="75" t="s">
        <v>1</v>
      </c>
      <c r="T77" s="76" t="str">
        <f t="array" ref="T77">INDEX(sheet01!$A$2:$Z$61,MATCH(P$76&amp;$F$1,sheet01!$M$2:$M$61&amp;sheet01!$O$2:$O$61,0),18)</f>
        <v>臙脂/臙脂</v>
      </c>
      <c r="U77" s="77"/>
    </row>
    <row r="78" spans="1:22" ht="16.5" customHeight="1" x14ac:dyDescent="0.15">
      <c r="B78" s="78" t="s">
        <v>7</v>
      </c>
      <c r="C78" s="79"/>
      <c r="D78" s="80" t="e">
        <f t="array" ref="D78">INDEX(sheet03!$A$2:$BB$1191,MATCH(B76&amp;"102"&amp;$F$1,sheet03!$M$2:$M$1191&amp;sheet03!$AF$2:$AF$1191&amp;sheet03!$O$2:$O$1191,0),28)</f>
        <v>#N/A</v>
      </c>
      <c r="E78" s="81" t="s">
        <v>2</v>
      </c>
      <c r="F78" s="93" t="str">
        <f t="array" ref="F78">INDEX(sheet01!$A$2:$Z$61,MATCH(B$76&amp;$F$1,sheet01!$M$2:$M$61&amp;sheet01!$O$2:$O$61,0),20)</f>
        <v>白/白</v>
      </c>
      <c r="G78" s="82"/>
      <c r="H78" s="104"/>
      <c r="I78" s="78" t="s">
        <v>7</v>
      </c>
      <c r="J78" s="79"/>
      <c r="K78" s="80" t="e">
        <f t="array" ref="K78">INDEX(sheet03!$A$2:$BB$1191,MATCH(I76&amp;"102"&amp;$F$1,sheet03!$M$2:$M$1191&amp;sheet03!$AF$2:$AF$1191&amp;sheet03!$O$2:$O$1191,0),28)</f>
        <v>#N/A</v>
      </c>
      <c r="L78" s="81" t="s">
        <v>2</v>
      </c>
      <c r="M78" s="93" t="str">
        <f t="array" ref="M78">INDEX(sheet01!$A$2:$Z$61,MATCH(I$76&amp;$F$1,sheet01!$M$2:$M$61&amp;sheet01!$O$2:$O$61,0),20)</f>
        <v>赤紺/紺</v>
      </c>
      <c r="N78" s="82"/>
      <c r="O78" s="104"/>
      <c r="P78" s="78" t="s">
        <v>7</v>
      </c>
      <c r="Q78" s="79"/>
      <c r="R78" s="80" t="str">
        <f t="array" ref="R78">INDEX(sheet03!$A$2:$BB$1191,MATCH(P76&amp;"102"&amp;$F$1,sheet03!$M$2:$M$1191&amp;sheet03!$AF$2:$AF$1191&amp;sheet03!$O$2:$O$1191,0),28)</f>
        <v>安岡</v>
      </c>
      <c r="S78" s="81" t="s">
        <v>2</v>
      </c>
      <c r="T78" s="93" t="str">
        <f t="array" ref="T78">INDEX(sheet01!$A$2:$Z$61,MATCH(P$76&amp;$F$1,sheet01!$M$2:$M$61&amp;sheet01!$O$2:$O$61,0),20)</f>
        <v>白/青</v>
      </c>
      <c r="U78" s="82"/>
    </row>
    <row r="79" spans="1:22" ht="16.5" customHeight="1" x14ac:dyDescent="0.15">
      <c r="B79" s="78" t="s">
        <v>8</v>
      </c>
      <c r="C79" s="79"/>
      <c r="D79" s="80" t="e">
        <f t="array" ref="D79">INDEX(sheet03!$A$2:$BB$1191,MATCH(B76&amp;"103"&amp;$F$1,sheet03!$M$2:$M$1191&amp;sheet03!$AF$2:$AF$1191&amp;sheet03!$O$2:$O$1191,0),28)</f>
        <v>#N/A</v>
      </c>
      <c r="E79" s="81" t="s">
        <v>3</v>
      </c>
      <c r="F79" s="93" t="str">
        <f t="array" ref="F79">INDEX(sheet01!$A$2:$Z$61,MATCH(B$76&amp;$F$1,sheet01!$M$2:$M$61&amp;sheet01!$O$2:$O$61,0),19)</f>
        <v>橙/黒</v>
      </c>
      <c r="G79" s="82"/>
      <c r="H79" s="104"/>
      <c r="I79" s="78" t="s">
        <v>8</v>
      </c>
      <c r="J79" s="79"/>
      <c r="K79" s="80" t="e">
        <f t="array" ref="K79">INDEX(sheet03!$A$2:$BB$1191,MATCH(I76&amp;"103"&amp;$F$1,sheet03!$M$2:$M$1191&amp;sheet03!$AF$2:$AF$1191&amp;sheet03!$O$2:$O$1191,0),28)</f>
        <v>#N/A</v>
      </c>
      <c r="L79" s="81" t="s">
        <v>3</v>
      </c>
      <c r="M79" s="93" t="str">
        <f t="array" ref="M79">INDEX(sheet01!$A$2:$Z$61,MATCH(I$76&amp;$F$1,sheet01!$M$2:$M$61&amp;sheet01!$O$2:$O$61,0),19)</f>
        <v>白/青</v>
      </c>
      <c r="N79" s="82"/>
      <c r="O79" s="104"/>
      <c r="P79" s="78" t="s">
        <v>8</v>
      </c>
      <c r="Q79" s="79"/>
      <c r="R79" s="80" t="str">
        <f t="array" ref="R79">INDEX(sheet03!$A$2:$BB$1191,MATCH(P76&amp;"103"&amp;$F$1,sheet03!$M$2:$M$1191&amp;sheet03!$AF$2:$AF$1191&amp;sheet03!$O$2:$O$1191,0),28)</f>
        <v>梶栗郷大地</v>
      </c>
      <c r="S79" s="81" t="s">
        <v>3</v>
      </c>
      <c r="T79" s="93" t="str">
        <f t="array" ref="T79">INDEX(sheet01!$A$2:$Z$61,MATCH(P$76&amp;$F$1,sheet01!$M$2:$M$61&amp;sheet01!$O$2:$O$61,0),19)</f>
        <v>紺/紺</v>
      </c>
      <c r="U79" s="82"/>
    </row>
    <row r="80" spans="1:22" ht="16.5" customHeight="1" x14ac:dyDescent="0.15">
      <c r="B80" s="83" t="s">
        <v>9</v>
      </c>
      <c r="C80" s="84"/>
      <c r="D80" s="85" t="e">
        <f t="array" ref="D80">INDEX(sheet03!$A$2:$BB$1191,MATCH(B76&amp;"104"&amp;$F$1,sheet03!$M$2:$M$1191&amp;sheet03!$AF$2:$AF$1191&amp;sheet03!$O$2:$O$1191,0),28)</f>
        <v>#N/A</v>
      </c>
      <c r="E80" s="86" t="s">
        <v>4</v>
      </c>
      <c r="F80" s="94" t="str">
        <f t="array" ref="F80">INDEX(sheet01!$A$2:$Z$61,MATCH(B$76&amp;$F$1,sheet01!$M$2:$M$61&amp;sheet01!$O$2:$O$61,0),21)</f>
        <v>黄/黒</v>
      </c>
      <c r="G80" s="87"/>
      <c r="H80" s="104"/>
      <c r="I80" s="83" t="s">
        <v>9</v>
      </c>
      <c r="J80" s="84"/>
      <c r="K80" s="85" t="e">
        <f t="array" ref="K80">INDEX(sheet03!$A$2:$BB$1191,MATCH(I76&amp;"104"&amp;$F$1,sheet03!$M$2:$M$1191&amp;sheet03!$AF$2:$AF$1191&amp;sheet03!$O$2:$O$1191,0),28)</f>
        <v>#N/A</v>
      </c>
      <c r="L80" s="86" t="s">
        <v>4</v>
      </c>
      <c r="M80" s="94" t="str">
        <f t="array" ref="M80">INDEX(sheet01!$A$2:$Z$61,MATCH(I$76&amp;$F$1,sheet01!$M$2:$M$61&amp;sheet01!$O$2:$O$61,0),21)</f>
        <v>白/白</v>
      </c>
      <c r="N80" s="87"/>
      <c r="O80" s="104"/>
      <c r="P80" s="83" t="s">
        <v>9</v>
      </c>
      <c r="Q80" s="84"/>
      <c r="R80" s="85" t="str">
        <f t="array" ref="R80">INDEX(sheet03!$A$2:$BB$1191,MATCH(P76&amp;"104"&amp;$F$1,sheet03!$M$2:$M$1191&amp;sheet03!$AF$2:$AF$1191&amp;sheet03!$O$2:$O$1191,0),28)</f>
        <v>綾羅木</v>
      </c>
      <c r="S80" s="86" t="s">
        <v>4</v>
      </c>
      <c r="T80" s="94" t="str">
        <f t="array" ref="T80">INDEX(sheet01!$A$2:$Z$61,MATCH(P$76&amp;$F$1,sheet01!$M$2:$M$61&amp;sheet01!$O$2:$O$61,0),21)</f>
        <v>灰/灰</v>
      </c>
      <c r="U80" s="87"/>
    </row>
    <row r="81" spans="1:22" ht="16.5" customHeight="1" x14ac:dyDescent="0.15">
      <c r="B81" s="88" t="s">
        <v>10</v>
      </c>
      <c r="C81" s="89" t="s">
        <v>5</v>
      </c>
      <c r="D81" s="90" t="s">
        <v>11</v>
      </c>
      <c r="E81" s="90" t="s">
        <v>12</v>
      </c>
      <c r="F81" s="90" t="s">
        <v>1437</v>
      </c>
      <c r="G81" s="90" t="s">
        <v>1438</v>
      </c>
      <c r="H81" s="104"/>
      <c r="I81" s="88" t="s">
        <v>10</v>
      </c>
      <c r="J81" s="89" t="s">
        <v>5</v>
      </c>
      <c r="K81" s="90" t="s">
        <v>11</v>
      </c>
      <c r="L81" s="90" t="s">
        <v>12</v>
      </c>
      <c r="M81" s="90" t="s">
        <v>1437</v>
      </c>
      <c r="N81" s="90" t="s">
        <v>1438</v>
      </c>
      <c r="O81" s="104"/>
      <c r="P81" s="88" t="s">
        <v>10</v>
      </c>
      <c r="Q81" s="89" t="s">
        <v>5</v>
      </c>
      <c r="R81" s="90" t="s">
        <v>11</v>
      </c>
      <c r="S81" s="90" t="s">
        <v>12</v>
      </c>
      <c r="T81" s="90" t="s">
        <v>1437</v>
      </c>
      <c r="U81" s="90" t="s">
        <v>1438</v>
      </c>
    </row>
    <row r="82" spans="1:22" ht="16.5" customHeight="1" x14ac:dyDescent="0.15">
      <c r="A82" s="102">
        <f ca="1">IF(ISERROR(SMALL(sheet03!CT:CT,ROW(V1))),"",INDIRECT("sheet03!ct"&amp;SMALL(sheet03!CT:CT,ROW(V1))))</f>
        <v>504</v>
      </c>
      <c r="B82" s="52">
        <f t="array" aca="1" ref="B82" ca="1">INDEX(sheet03!$A$2:$BB$1191,MATCH(B$76&amp;C82&amp;$F$1,sheet03!$M$2:$M$1191&amp;sheet03!$AF$2:$AF$1191&amp;sheet03!$O$2:$O$1191,0),31)</f>
        <v>0</v>
      </c>
      <c r="C82" s="53">
        <f ca="1">IF(A82="","",INDIRECT("sheet03!af"&amp;SMALL(sheet03!CT:CT,ROW(V1))))</f>
        <v>1</v>
      </c>
      <c r="D82" s="54" t="str">
        <f t="array" aca="1" ref="D82" ca="1">INDEX(sheet03!$A$2:$BB$1191,MATCH(B$76&amp;C82&amp;$F$1,sheet03!$M$2:$M$1191&amp;sheet03!$AF$2:$AF$1191&amp;sheet03!$O$2:$O$1191,0),28)</f>
        <v>都野津</v>
      </c>
      <c r="E82" s="55">
        <f t="array" aca="1" ref="E82" ca="1">INDEX(sheet03!$A$2:$BC$1191,MATCH(B$76&amp;C82&amp;$F$1,sheet03!$M$2:$M$1191&amp;sheet03!$AF$2:$AF$1191&amp;sheet03!$O$2:$O$1191,0),55)</f>
        <v>2</v>
      </c>
      <c r="F82" s="55">
        <f t="array" aca="1" ref="F82" ca="1">INDEX(sheet03!$A$2:$BB$1191,MATCH(B$76&amp;C82&amp;$F$1,sheet03!$M$2:$M$1191&amp;sheet03!$AF$2:$AF$1191&amp;sheet03!$O$2:$O$1191,0),40)</f>
        <v>155</v>
      </c>
      <c r="G82" s="55" t="str">
        <f t="array" aca="1" ref="G82" ca="1">INDEX(sheet03!$A$2:$BD$1191,MATCH(B$76&amp;C82&amp;$F$1,sheet03!$M$2:$M$1191&amp;sheet03!$AF$2:$AF$1191&amp;sheet03!$O$2:$O$1191,0),56)</f>
        <v>右</v>
      </c>
      <c r="H82" s="102">
        <f ca="1">IF(ISERROR(SMALL(sheet03!CU:CU,ROW(V1))),"",INDIRECT("sheet03!cu"&amp;SMALL(sheet03!CU:CU,ROW(V1))))</f>
        <v>519</v>
      </c>
      <c r="I82" s="52">
        <f t="array" aca="1" ref="I82" ca="1">INDEX(sheet03!$A$2:$BB$1191,MATCH(I$76&amp;J82&amp;$F$1,sheet03!$M$2:$M$1191&amp;sheet03!$AF$2:$AF$1191&amp;sheet03!$O$2:$O$1191,0),31)</f>
        <v>0</v>
      </c>
      <c r="J82" s="53">
        <f ca="1">IF(H82="","",INDIRECT("sheet03!af"&amp;SMALL(sheet03!CU:CU,ROW(V1))))</f>
        <v>1</v>
      </c>
      <c r="K82" s="54" t="str">
        <f t="array" aca="1" ref="K82" ca="1">INDEX(sheet03!$A$2:$BB$1191,MATCH(I$76&amp;J82&amp;$F$1,sheet03!$M$2:$M$1191&amp;sheet03!$AF$2:$AF$1191&amp;sheet03!$O$2:$O$1191,0),28)</f>
        <v>戸田小浜</v>
      </c>
      <c r="L82" s="55">
        <f t="array" aca="1" ref="L82" ca="1">INDEX(sheet03!$A$2:$BC$1191,MATCH(I$76&amp;J82&amp;$F$1,sheet03!$M$2:$M$1191&amp;sheet03!$AF$2:$AF$1191&amp;sheet03!$O$2:$O$1191,0),55)</f>
        <v>2</v>
      </c>
      <c r="M82" s="55">
        <f t="array" aca="1" ref="M82" ca="1">INDEX(sheet03!$A$2:$BB$1191,MATCH(I$76&amp;J82&amp;$F$1,sheet03!$M$2:$M$1191&amp;sheet03!$AF$2:$AF$1191&amp;sheet03!$O$2:$O$1191,0),40)</f>
        <v>169.2</v>
      </c>
      <c r="N82" s="55" t="str">
        <f t="array" aca="1" ref="N82" ca="1">INDEX(sheet03!$A$2:$BD$1191,MATCH(I$76&amp;J82&amp;$F$1,sheet03!$M$2:$M$1191&amp;sheet03!$AF$2:$AF$1191&amp;sheet03!$O$2:$O$1191,0),56)</f>
        <v>右</v>
      </c>
      <c r="O82" s="102">
        <f ca="1">IF(ISERROR(SMALL(sheet03!CV:CV,ROW(V1))),"",INDIRECT("sheet03!cv"&amp;SMALL(sheet03!CV:CV,ROW(V1))))</f>
        <v>545</v>
      </c>
      <c r="P82" s="52">
        <f t="array" aca="1" ref="P82" ca="1">INDEX(sheet03!$A$2:$BB$1191,MATCH(P$76&amp;Q82&amp;$F$1,sheet03!$M$2:$M$1191&amp;sheet03!$AF$2:$AF$1191&amp;sheet03!$O$2:$O$1191,0),31)</f>
        <v>0</v>
      </c>
      <c r="Q82" s="53">
        <f ca="1">IF(O82="","",INDIRECT("sheet03!af"&amp;SMALL(sheet03!CV:CV,ROW(V1))))</f>
        <v>1</v>
      </c>
      <c r="R82" s="54" t="str">
        <f t="array" aca="1" ref="R82" ca="1">INDEX(sheet03!$A$2:$BB$1191,MATCH(P$76&amp;Q82&amp;$F$1,sheet03!$M$2:$M$1191&amp;sheet03!$AF$2:$AF$1191&amp;sheet03!$O$2:$O$1191,0),28)</f>
        <v>黄波戸</v>
      </c>
      <c r="S82" s="55">
        <f t="array" aca="1" ref="S82" ca="1">INDEX(sheet03!$A$2:$BC$1191,MATCH(P$76&amp;Q82&amp;$F$1,sheet03!$M$2:$M$1191&amp;sheet03!$AF$2:$AF$1191&amp;sheet03!$O$2:$O$1191,0),55)</f>
        <v>2</v>
      </c>
      <c r="T82" s="55">
        <f t="array" aca="1" ref="T82" ca="1">INDEX(sheet03!$A$2:$BB$1191,MATCH(P$76&amp;Q82&amp;$F$1,sheet03!$M$2:$M$1191&amp;sheet03!$AF$2:$AF$1191&amp;sheet03!$O$2:$O$1191,0),40)</f>
        <v>153</v>
      </c>
      <c r="U82" s="55" t="str">
        <f t="array" aca="1" ref="U82" ca="1">INDEX(sheet03!$A$2:$BD$1191,MATCH(P$76&amp;Q82&amp;$F$1,sheet03!$M$2:$M$1191&amp;sheet03!$AF$2:$AF$1191&amp;sheet03!$O$2:$O$1191,0),56)</f>
        <v>右</v>
      </c>
    </row>
    <row r="83" spans="1:22" ht="16.5" customHeight="1" x14ac:dyDescent="0.15">
      <c r="A83" s="102">
        <f ca="1">IF(ISERROR(SMALL(sheet03!CT:CT,ROW(V2))),"",INDIRECT("sheet03!ct"&amp;SMALL(sheet03!CT:CT,ROW(V2))))</f>
        <v>505</v>
      </c>
      <c r="B83" s="57">
        <f t="array" aca="1" ref="B83" ca="1">INDEX(sheet03!$A$2:$BB$1191,MATCH(B$76&amp;C83&amp;$F$1,sheet03!$M$2:$M$1191&amp;sheet03!$AF$2:$AF$1191&amp;sheet03!$O$2:$O$1191,0),31)</f>
        <v>0</v>
      </c>
      <c r="C83" s="58">
        <f ca="1">IF(A83="","",INDIRECT("sheet03!af"&amp;SMALL(sheet03!CT:CT,ROW(V2))))</f>
        <v>2</v>
      </c>
      <c r="D83" s="59" t="str">
        <f t="array" aca="1" ref="D83" ca="1">INDEX(sheet03!$A$2:$BB$1191,MATCH(B$76&amp;C83&amp;$F$1,sheet03!$M$2:$M$1191&amp;sheet03!$AF$2:$AF$1191&amp;sheet03!$O$2:$O$1191,0),28)</f>
        <v>敬川</v>
      </c>
      <c r="E83" s="60">
        <f t="array" aca="1" ref="E83" ca="1">INDEX(sheet03!$A$2:$BC$1191,MATCH(B$76&amp;C83&amp;$F$1,sheet03!$M$2:$M$1191&amp;sheet03!$AF$2:$AF$1191&amp;sheet03!$O$2:$O$1191,0),55)</f>
        <v>2</v>
      </c>
      <c r="F83" s="60">
        <f t="array" aca="1" ref="F83" ca="1">INDEX(sheet03!$A$2:$BB$1191,MATCH(B$76&amp;C83&amp;$F$1,sheet03!$M$2:$M$1191&amp;sheet03!$AF$2:$AF$1191&amp;sheet03!$O$2:$O$1191,0),40)</f>
        <v>165.8</v>
      </c>
      <c r="G83" s="60" t="str">
        <f t="array" aca="1" ref="G83" ca="1">INDEX(sheet03!$A$2:$BD$1191,MATCH(B$76&amp;C83&amp;$F$1,sheet03!$M$2:$M$1191&amp;sheet03!$AF$2:$AF$1191&amp;sheet03!$O$2:$O$1191,0),56)</f>
        <v>右</v>
      </c>
      <c r="H83" s="102">
        <f ca="1">IF(ISERROR(SMALL(sheet03!CU:CU,ROW(V2))),"",INDIRECT("sheet03!cu"&amp;SMALL(sheet03!CU:CU,ROW(V2))))</f>
        <v>520</v>
      </c>
      <c r="I83" s="57">
        <f t="array" aca="1" ref="I83" ca="1">INDEX(sheet03!$A$2:$BB$1191,MATCH(I$76&amp;J83&amp;$F$1,sheet03!$M$2:$M$1191&amp;sheet03!$AF$2:$AF$1191&amp;sheet03!$O$2:$O$1191,0),31)</f>
        <v>0</v>
      </c>
      <c r="J83" s="58">
        <f ca="1">IF(H83="","",INDIRECT("sheet03!af"&amp;SMALL(sheet03!CU:CU,ROW(V2))))</f>
        <v>2</v>
      </c>
      <c r="K83" s="59" t="str">
        <f t="array" aca="1" ref="K83" ca="1">INDEX(sheet03!$A$2:$BB$1191,MATCH(I$76&amp;J83&amp;$F$1,sheet03!$M$2:$M$1191&amp;sheet03!$AF$2:$AF$1191&amp;sheet03!$O$2:$O$1191,0),28)</f>
        <v>飯浦</v>
      </c>
      <c r="L83" s="60">
        <f t="array" aca="1" ref="L83" ca="1">INDEX(sheet03!$A$2:$BC$1191,MATCH(I$76&amp;J83&amp;$F$1,sheet03!$M$2:$M$1191&amp;sheet03!$AF$2:$AF$1191&amp;sheet03!$O$2:$O$1191,0),55)</f>
        <v>1</v>
      </c>
      <c r="M83" s="60">
        <f t="array" aca="1" ref="M83" ca="1">INDEX(sheet03!$A$2:$BB$1191,MATCH(I$76&amp;J83&amp;$F$1,sheet03!$M$2:$M$1191&amp;sheet03!$AF$2:$AF$1191&amp;sheet03!$O$2:$O$1191,0),40)</f>
        <v>173</v>
      </c>
      <c r="N83" s="60" t="str">
        <f t="array" aca="1" ref="N83" ca="1">INDEX(sheet03!$A$2:$BD$1191,MATCH(I$76&amp;J83&amp;$F$1,sheet03!$M$2:$M$1191&amp;sheet03!$AF$2:$AF$1191&amp;sheet03!$O$2:$O$1191,0),56)</f>
        <v>右</v>
      </c>
      <c r="O83" s="102">
        <f ca="1">IF(ISERROR(SMALL(sheet03!CV:CV,ROW(V2))),"",INDIRECT("sheet03!cv"&amp;SMALL(sheet03!CV:CV,ROW(V2))))</f>
        <v>546</v>
      </c>
      <c r="P83" s="57">
        <f t="array" aca="1" ref="P83" ca="1">INDEX(sheet03!$A$2:$BB$1191,MATCH(P$76&amp;Q83&amp;$F$1,sheet03!$M$2:$M$1191&amp;sheet03!$AF$2:$AF$1191&amp;sheet03!$O$2:$O$1191,0),31)</f>
        <v>0</v>
      </c>
      <c r="Q83" s="58">
        <f ca="1">IF(O83="","",INDIRECT("sheet03!af"&amp;SMALL(sheet03!CV:CV,ROW(V2))))</f>
        <v>2</v>
      </c>
      <c r="R83" s="59" t="str">
        <f t="array" aca="1" ref="R83" ca="1">INDEX(sheet03!$A$2:$BB$1191,MATCH(P$76&amp;Q83&amp;$F$1,sheet03!$M$2:$M$1191&amp;sheet03!$AF$2:$AF$1191&amp;sheet03!$O$2:$O$1191,0),28)</f>
        <v>長門古市</v>
      </c>
      <c r="S83" s="60">
        <f t="array" aca="1" ref="S83" ca="1">INDEX(sheet03!$A$2:$BC$1191,MATCH(P$76&amp;Q83&amp;$F$1,sheet03!$M$2:$M$1191&amp;sheet03!$AF$2:$AF$1191&amp;sheet03!$O$2:$O$1191,0),55)</f>
        <v>2</v>
      </c>
      <c r="T83" s="60">
        <f t="array" aca="1" ref="T83" ca="1">INDEX(sheet03!$A$2:$BB$1191,MATCH(P$76&amp;Q83&amp;$F$1,sheet03!$M$2:$M$1191&amp;sheet03!$AF$2:$AF$1191&amp;sheet03!$O$2:$O$1191,0),40)</f>
        <v>160</v>
      </c>
      <c r="U83" s="60" t="str">
        <f t="array" aca="1" ref="U83" ca="1">INDEX(sheet03!$A$2:$BD$1191,MATCH(P$76&amp;Q83&amp;$F$1,sheet03!$M$2:$M$1191&amp;sheet03!$AF$2:$AF$1191&amp;sheet03!$O$2:$O$1191,0),56)</f>
        <v>右</v>
      </c>
    </row>
    <row r="84" spans="1:22" ht="16.5" customHeight="1" x14ac:dyDescent="0.15">
      <c r="A84" s="102">
        <f ca="1">IF(ISERROR(SMALL(sheet03!CT:CT,ROW(V3))),"",INDIRECT("sheet03!ct"&amp;SMALL(sheet03!CT:CT,ROW(V3))))</f>
        <v>506</v>
      </c>
      <c r="B84" s="61">
        <f t="array" aca="1" ref="B84" ca="1">INDEX(sheet03!$A$2:$BB$1191,MATCH(B$76&amp;C84&amp;$F$1,sheet03!$M$2:$M$1191&amp;sheet03!$AF$2:$AF$1191&amp;sheet03!$O$2:$O$1191,0),31)</f>
        <v>0</v>
      </c>
      <c r="C84" s="58">
        <f ca="1">IF(A84="","",INDIRECT("sheet03!af"&amp;SMALL(sheet03!CT:CT,ROW(V3))))</f>
        <v>3</v>
      </c>
      <c r="D84" s="59" t="str">
        <f t="array" aca="1" ref="D84" ca="1">INDEX(sheet03!$A$2:$BB$1191,MATCH(B$76&amp;C84&amp;$F$1,sheet03!$M$2:$M$1191&amp;sheet03!$AF$2:$AF$1191&amp;sheet03!$O$2:$O$1191,0),28)</f>
        <v>波子</v>
      </c>
      <c r="E84" s="60">
        <f t="array" aca="1" ref="E84" ca="1">INDEX(sheet03!$A$2:$BC$1191,MATCH(B$76&amp;C84&amp;$F$1,sheet03!$M$2:$M$1191&amp;sheet03!$AF$2:$AF$1191&amp;sheet03!$O$2:$O$1191,0),55)</f>
        <v>2</v>
      </c>
      <c r="F84" s="60">
        <f t="array" aca="1" ref="F84" ca="1">INDEX(sheet03!$A$2:$BB$1191,MATCH(B$76&amp;C84&amp;$F$1,sheet03!$M$2:$M$1191&amp;sheet03!$AF$2:$AF$1191&amp;sheet03!$O$2:$O$1191,0),40)</f>
        <v>157</v>
      </c>
      <c r="G84" s="60" t="str">
        <f t="array" aca="1" ref="G84" ca="1">INDEX(sheet03!$A$2:$BD$1191,MATCH(B$76&amp;C84&amp;$F$1,sheet03!$M$2:$M$1191&amp;sheet03!$AF$2:$AF$1191&amp;sheet03!$O$2:$O$1191,0),56)</f>
        <v>右</v>
      </c>
      <c r="H84" s="102">
        <f ca="1">IF(ISERROR(SMALL(sheet03!CU:CU,ROW(V3))),"",INDIRECT("sheet03!cu"&amp;SMALL(sheet03!CU:CU,ROW(V3))))</f>
        <v>521</v>
      </c>
      <c r="I84" s="57">
        <f t="array" aca="1" ref="I84" ca="1">INDEX(sheet03!$A$2:$BB$1191,MATCH(I$76&amp;J84&amp;$F$1,sheet03!$M$2:$M$1191&amp;sheet03!$AF$2:$AF$1191&amp;sheet03!$O$2:$O$1191,0),31)</f>
        <v>0</v>
      </c>
      <c r="J84" s="58">
        <f ca="1">IF(H84="","",INDIRECT("sheet03!af"&amp;SMALL(sheet03!CU:CU,ROW(V3))))</f>
        <v>3</v>
      </c>
      <c r="K84" s="59" t="str">
        <f t="array" aca="1" ref="K84" ca="1">INDEX(sheet03!$A$2:$BB$1191,MATCH(I$76&amp;J84&amp;$F$1,sheet03!$M$2:$M$1191&amp;sheet03!$AF$2:$AF$1191&amp;sheet03!$O$2:$O$1191,0),28)</f>
        <v>江崎</v>
      </c>
      <c r="L84" s="60">
        <f t="array" aca="1" ref="L84" ca="1">INDEX(sheet03!$A$2:$BC$1191,MATCH(I$76&amp;J84&amp;$F$1,sheet03!$M$2:$M$1191&amp;sheet03!$AF$2:$AF$1191&amp;sheet03!$O$2:$O$1191,0),55)</f>
        <v>2</v>
      </c>
      <c r="M84" s="60">
        <f t="array" aca="1" ref="M84" ca="1">INDEX(sheet03!$A$2:$BB$1191,MATCH(I$76&amp;J84&amp;$F$1,sheet03!$M$2:$M$1191&amp;sheet03!$AF$2:$AF$1191&amp;sheet03!$O$2:$O$1191,0),40)</f>
        <v>155</v>
      </c>
      <c r="N84" s="60" t="str">
        <f t="array" aca="1" ref="N84" ca="1">INDEX(sheet03!$A$2:$BD$1191,MATCH(I$76&amp;J84&amp;$F$1,sheet03!$M$2:$M$1191&amp;sheet03!$AF$2:$AF$1191&amp;sheet03!$O$2:$O$1191,0),56)</f>
        <v>右</v>
      </c>
      <c r="O84" s="102">
        <f ca="1">IF(ISERROR(SMALL(sheet03!CV:CV,ROW(V3))),"",INDIRECT("sheet03!cv"&amp;SMALL(sheet03!CV:CV,ROW(V3))))</f>
        <v>547</v>
      </c>
      <c r="P84" s="57">
        <f t="array" aca="1" ref="P84" ca="1">INDEX(sheet03!$A$2:$BB$1191,MATCH(P$76&amp;Q84&amp;$F$1,sheet03!$M$2:$M$1191&amp;sheet03!$AF$2:$AF$1191&amp;sheet03!$O$2:$O$1191,0),31)</f>
        <v>0</v>
      </c>
      <c r="Q84" s="58">
        <f ca="1">IF(O84="","",INDIRECT("sheet03!af"&amp;SMALL(sheet03!CV:CV,ROW(V3))))</f>
        <v>3</v>
      </c>
      <c r="R84" s="59" t="str">
        <f t="array" aca="1" ref="R84" ca="1">INDEX(sheet03!$A$2:$BB$1191,MATCH(P$76&amp;Q84&amp;$F$1,sheet03!$M$2:$M$1191&amp;sheet03!$AF$2:$AF$1191&amp;sheet03!$O$2:$O$1191,0),28)</f>
        <v>人丸</v>
      </c>
      <c r="S84" s="60">
        <f t="array" aca="1" ref="S84" ca="1">INDEX(sheet03!$A$2:$BC$1191,MATCH(P$76&amp;Q84&amp;$F$1,sheet03!$M$2:$M$1191&amp;sheet03!$AF$2:$AF$1191&amp;sheet03!$O$2:$O$1191,0),55)</f>
        <v>2</v>
      </c>
      <c r="T84" s="60">
        <f t="array" aca="1" ref="T84" ca="1">INDEX(sheet03!$A$2:$BB$1191,MATCH(P$76&amp;Q84&amp;$F$1,sheet03!$M$2:$M$1191&amp;sheet03!$AF$2:$AF$1191&amp;sheet03!$O$2:$O$1191,0),40)</f>
        <v>162</v>
      </c>
      <c r="U84" s="60" t="str">
        <f t="array" aca="1" ref="U84" ca="1">INDEX(sheet03!$A$2:$BD$1191,MATCH(P$76&amp;Q84&amp;$F$1,sheet03!$M$2:$M$1191&amp;sheet03!$AF$2:$AF$1191&amp;sheet03!$O$2:$O$1191,0),56)</f>
        <v>右</v>
      </c>
    </row>
    <row r="85" spans="1:22" ht="16.5" customHeight="1" x14ac:dyDescent="0.15">
      <c r="A85" s="102">
        <f ca="1">IF(ISERROR(SMALL(sheet03!CT:CT,ROW(V4))),"",INDIRECT("sheet03!ct"&amp;SMALL(sheet03!CT:CT,ROW(V4))))</f>
        <v>507</v>
      </c>
      <c r="B85" s="61">
        <f t="array" aca="1" ref="B85" ca="1">INDEX(sheet03!$A$2:$BB$1191,MATCH(B$76&amp;C85&amp;$F$1,sheet03!$M$2:$M$1191&amp;sheet03!$AF$2:$AF$1191&amp;sheet03!$O$2:$O$1191,0),31)</f>
        <v>0</v>
      </c>
      <c r="C85" s="58">
        <f ca="1">IF(A85="","",INDIRECT("sheet03!af"&amp;SMALL(sheet03!CT:CT,ROW(V4))))</f>
        <v>4</v>
      </c>
      <c r="D85" s="59" t="str">
        <f t="array" aca="1" ref="D85" ca="1">INDEX(sheet03!$A$2:$BB$1191,MATCH(B$76&amp;C85&amp;$F$1,sheet03!$M$2:$M$1191&amp;sheet03!$AF$2:$AF$1191&amp;sheet03!$O$2:$O$1191,0),28)</f>
        <v>久代</v>
      </c>
      <c r="E85" s="60">
        <f t="array" aca="1" ref="E85" ca="1">INDEX(sheet03!$A$2:$BC$1191,MATCH(B$76&amp;C85&amp;$F$1,sheet03!$M$2:$M$1191&amp;sheet03!$AF$2:$AF$1191&amp;sheet03!$O$2:$O$1191,0),55)</f>
        <v>1</v>
      </c>
      <c r="F85" s="60">
        <f t="array" aca="1" ref="F85" ca="1">INDEX(sheet03!$A$2:$BB$1191,MATCH(B$76&amp;C85&amp;$F$1,sheet03!$M$2:$M$1191&amp;sheet03!$AF$2:$AF$1191&amp;sheet03!$O$2:$O$1191,0),40)</f>
        <v>164</v>
      </c>
      <c r="G85" s="60" t="str">
        <f t="array" aca="1" ref="G85" ca="1">INDEX(sheet03!$A$2:$BD$1191,MATCH(B$76&amp;C85&amp;$F$1,sheet03!$M$2:$M$1191&amp;sheet03!$AF$2:$AF$1191&amp;sheet03!$O$2:$O$1191,0),56)</f>
        <v>右</v>
      </c>
      <c r="H85" s="102">
        <f ca="1">IF(ISERROR(SMALL(sheet03!CU:CU,ROW(V4))),"",INDIRECT("sheet03!cu"&amp;SMALL(sheet03!CU:CU,ROW(V4))))</f>
        <v>522</v>
      </c>
      <c r="I85" s="57">
        <f t="array" aca="1" ref="I85" ca="1">INDEX(sheet03!$A$2:$BB$1191,MATCH(I$76&amp;J85&amp;$F$1,sheet03!$M$2:$M$1191&amp;sheet03!$AF$2:$AF$1191&amp;sheet03!$O$2:$O$1191,0),31)</f>
        <v>0</v>
      </c>
      <c r="J85" s="58">
        <f ca="1">IF(H85="","",INDIRECT("sheet03!af"&amp;SMALL(sheet03!CU:CU,ROW(V4))))</f>
        <v>4</v>
      </c>
      <c r="K85" s="59" t="str">
        <f t="array" aca="1" ref="K85" ca="1">INDEX(sheet03!$A$2:$BB$1191,MATCH(I$76&amp;J85&amp;$F$1,sheet03!$M$2:$M$1191&amp;sheet03!$AF$2:$AF$1191&amp;sheet03!$O$2:$O$1191,0),28)</f>
        <v>須佐</v>
      </c>
      <c r="L85" s="60">
        <f t="array" aca="1" ref="L85" ca="1">INDEX(sheet03!$A$2:$BC$1191,MATCH(I$76&amp;J85&amp;$F$1,sheet03!$M$2:$M$1191&amp;sheet03!$AF$2:$AF$1191&amp;sheet03!$O$2:$O$1191,0),55)</f>
        <v>2</v>
      </c>
      <c r="M85" s="60">
        <f t="array" aca="1" ref="M85" ca="1">INDEX(sheet03!$A$2:$BB$1191,MATCH(I$76&amp;J85&amp;$F$1,sheet03!$M$2:$M$1191&amp;sheet03!$AF$2:$AF$1191&amp;sheet03!$O$2:$O$1191,0),40)</f>
        <v>165.8</v>
      </c>
      <c r="N85" s="60" t="str">
        <f t="array" aca="1" ref="N85" ca="1">INDEX(sheet03!$A$2:$BD$1191,MATCH(I$76&amp;J85&amp;$F$1,sheet03!$M$2:$M$1191&amp;sheet03!$AF$2:$AF$1191&amp;sheet03!$O$2:$O$1191,0),56)</f>
        <v>右</v>
      </c>
      <c r="O85" s="102">
        <f ca="1">IF(ISERROR(SMALL(sheet03!CV:CV,ROW(V4))),"",INDIRECT("sheet03!cv"&amp;SMALL(sheet03!CV:CV,ROW(V4))))</f>
        <v>548</v>
      </c>
      <c r="P85" s="57">
        <f t="array" aca="1" ref="P85" ca="1">INDEX(sheet03!$A$2:$BB$1191,MATCH(P$76&amp;Q85&amp;$F$1,sheet03!$M$2:$M$1191&amp;sheet03!$AF$2:$AF$1191&amp;sheet03!$O$2:$O$1191,0),31)</f>
        <v>0</v>
      </c>
      <c r="Q85" s="58">
        <f ca="1">IF(O85="","",INDIRECT("sheet03!af"&amp;SMALL(sheet03!CV:CV,ROW(V4))))</f>
        <v>4</v>
      </c>
      <c r="R85" s="59" t="str">
        <f t="array" aca="1" ref="R85" ca="1">INDEX(sheet03!$A$2:$BB$1191,MATCH(P$76&amp;Q85&amp;$F$1,sheet03!$M$2:$M$1191&amp;sheet03!$AF$2:$AF$1191&amp;sheet03!$O$2:$O$1191,0),28)</f>
        <v>伊上</v>
      </c>
      <c r="S85" s="60">
        <f t="array" aca="1" ref="S85" ca="1">INDEX(sheet03!$A$2:$BC$1191,MATCH(P$76&amp;Q85&amp;$F$1,sheet03!$M$2:$M$1191&amp;sheet03!$AF$2:$AF$1191&amp;sheet03!$O$2:$O$1191,0),55)</f>
        <v>2</v>
      </c>
      <c r="T85" s="60">
        <f t="array" aca="1" ref="T85" ca="1">INDEX(sheet03!$A$2:$BB$1191,MATCH(P$76&amp;Q85&amp;$F$1,sheet03!$M$2:$M$1191&amp;sheet03!$AF$2:$AF$1191&amp;sheet03!$O$2:$O$1191,0),40)</f>
        <v>153</v>
      </c>
      <c r="U85" s="60" t="str">
        <f t="array" aca="1" ref="U85" ca="1">INDEX(sheet03!$A$2:$BD$1191,MATCH(P$76&amp;Q85&amp;$F$1,sheet03!$M$2:$M$1191&amp;sheet03!$AF$2:$AF$1191&amp;sheet03!$O$2:$O$1191,0),56)</f>
        <v>右</v>
      </c>
    </row>
    <row r="86" spans="1:22" ht="16.5" customHeight="1" x14ac:dyDescent="0.15">
      <c r="A86" s="102">
        <f ca="1">IF(ISERROR(SMALL(sheet03!CT:CT,ROW(V5))),"",INDIRECT("sheet03!ct"&amp;SMALL(sheet03!CT:CT,ROW(V5))))</f>
        <v>508</v>
      </c>
      <c r="B86" s="61">
        <f t="array" aca="1" ref="B86" ca="1">INDEX(sheet03!$A$2:$BB$1191,MATCH(B$76&amp;C86&amp;$F$1,sheet03!$M$2:$M$1191&amp;sheet03!$AF$2:$AF$1191&amp;sheet03!$O$2:$O$1191,0),31)</f>
        <v>0</v>
      </c>
      <c r="C86" s="58">
        <f ca="1">IF(A86="","",INDIRECT("sheet03!af"&amp;SMALL(sheet03!CT:CT,ROW(V5))))</f>
        <v>5</v>
      </c>
      <c r="D86" s="59" t="str">
        <f t="array" aca="1" ref="D86" ca="1">INDEX(sheet03!$A$2:$BB$1191,MATCH(B$76&amp;C86&amp;$F$1,sheet03!$M$2:$M$1191&amp;sheet03!$AF$2:$AF$1191&amp;sheet03!$O$2:$O$1191,0),28)</f>
        <v>下府</v>
      </c>
      <c r="E86" s="60">
        <f t="array" aca="1" ref="E86" ca="1">INDEX(sheet03!$A$2:$BC$1191,MATCH(B$76&amp;C86&amp;$F$1,sheet03!$M$2:$M$1191&amp;sheet03!$AF$2:$AF$1191&amp;sheet03!$O$2:$O$1191,0),55)</f>
        <v>1</v>
      </c>
      <c r="F86" s="60">
        <f t="array" aca="1" ref="F86" ca="1">INDEX(sheet03!$A$2:$BB$1191,MATCH(B$76&amp;C86&amp;$F$1,sheet03!$M$2:$M$1191&amp;sheet03!$AF$2:$AF$1191&amp;sheet03!$O$2:$O$1191,0),40)</f>
        <v>163</v>
      </c>
      <c r="G86" s="60" t="str">
        <f t="array" aca="1" ref="G86" ca="1">INDEX(sheet03!$A$2:$BD$1191,MATCH(B$76&amp;C86&amp;$F$1,sheet03!$M$2:$M$1191&amp;sheet03!$AF$2:$AF$1191&amp;sheet03!$O$2:$O$1191,0),56)</f>
        <v>右</v>
      </c>
      <c r="H86" s="102">
        <f ca="1">IF(ISERROR(SMALL(sheet03!CU:CU,ROW(V5))),"",INDIRECT("sheet03!cu"&amp;SMALL(sheet03!CU:CU,ROW(V5))))</f>
        <v>523</v>
      </c>
      <c r="I86" s="57">
        <f t="array" aca="1" ref="I86" ca="1">INDEX(sheet03!$A$2:$BB$1191,MATCH(I$76&amp;J86&amp;$F$1,sheet03!$M$2:$M$1191&amp;sheet03!$AF$2:$AF$1191&amp;sheet03!$O$2:$O$1191,0),31)</f>
        <v>0</v>
      </c>
      <c r="J86" s="58">
        <f ca="1">IF(H86="","",INDIRECT("sheet03!af"&amp;SMALL(sheet03!CU:CU,ROW(V5))))</f>
        <v>5</v>
      </c>
      <c r="K86" s="59" t="str">
        <f t="array" aca="1" ref="K86" ca="1">INDEX(sheet03!$A$2:$BB$1191,MATCH(I$76&amp;J86&amp;$F$1,sheet03!$M$2:$M$1191&amp;sheet03!$AF$2:$AF$1191&amp;sheet03!$O$2:$O$1191,0),28)</f>
        <v>宇田郷</v>
      </c>
      <c r="L86" s="60">
        <f t="array" aca="1" ref="L86" ca="1">INDEX(sheet03!$A$2:$BC$1191,MATCH(I$76&amp;J86&amp;$F$1,sheet03!$M$2:$M$1191&amp;sheet03!$AF$2:$AF$1191&amp;sheet03!$O$2:$O$1191,0),55)</f>
        <v>2</v>
      </c>
      <c r="M86" s="60">
        <f t="array" aca="1" ref="M86" ca="1">INDEX(sheet03!$A$2:$BB$1191,MATCH(I$76&amp;J86&amp;$F$1,sheet03!$M$2:$M$1191&amp;sheet03!$AF$2:$AF$1191&amp;sheet03!$O$2:$O$1191,0),40)</f>
        <v>157</v>
      </c>
      <c r="N86" s="60" t="str">
        <f t="array" aca="1" ref="N86" ca="1">INDEX(sheet03!$A$2:$BD$1191,MATCH(I$76&amp;J86&amp;$F$1,sheet03!$M$2:$M$1191&amp;sheet03!$AF$2:$AF$1191&amp;sheet03!$O$2:$O$1191,0),56)</f>
        <v>右</v>
      </c>
      <c r="O86" s="102">
        <f ca="1">IF(ISERROR(SMALL(sheet03!CV:CV,ROW(V5))),"",INDIRECT("sheet03!cv"&amp;SMALL(sheet03!CV:CV,ROW(V5))))</f>
        <v>549</v>
      </c>
      <c r="P86" s="57">
        <f t="array" aca="1" ref="P86" ca="1">INDEX(sheet03!$A$2:$BB$1191,MATCH(P$76&amp;Q86&amp;$F$1,sheet03!$M$2:$M$1191&amp;sheet03!$AF$2:$AF$1191&amp;sheet03!$O$2:$O$1191,0),31)</f>
        <v>0</v>
      </c>
      <c r="Q86" s="58">
        <f ca="1">IF(O86="","",INDIRECT("sheet03!af"&amp;SMALL(sheet03!CV:CV,ROW(V5))))</f>
        <v>5</v>
      </c>
      <c r="R86" s="59" t="str">
        <f t="array" aca="1" ref="R86" ca="1">INDEX(sheet03!$A$2:$BB$1191,MATCH(P$76&amp;Q86&amp;$F$1,sheet03!$M$2:$M$1191&amp;sheet03!$AF$2:$AF$1191&amp;sheet03!$O$2:$O$1191,0),28)</f>
        <v>長門粟野</v>
      </c>
      <c r="S86" s="60">
        <f t="array" aca="1" ref="S86" ca="1">INDEX(sheet03!$A$2:$BC$1191,MATCH(P$76&amp;Q86&amp;$F$1,sheet03!$M$2:$M$1191&amp;sheet03!$AF$2:$AF$1191&amp;sheet03!$O$2:$O$1191,0),55)</f>
        <v>1</v>
      </c>
      <c r="T86" s="60">
        <f t="array" aca="1" ref="T86" ca="1">INDEX(sheet03!$A$2:$BB$1191,MATCH(P$76&amp;Q86&amp;$F$1,sheet03!$M$2:$M$1191&amp;sheet03!$AF$2:$AF$1191&amp;sheet03!$O$2:$O$1191,0),40)</f>
        <v>156.69999999999999</v>
      </c>
      <c r="U86" s="60" t="str">
        <f t="array" aca="1" ref="U86" ca="1">INDEX(sheet03!$A$2:$BD$1191,MATCH(P$76&amp;Q86&amp;$F$1,sheet03!$M$2:$M$1191&amp;sheet03!$AF$2:$AF$1191&amp;sheet03!$O$2:$O$1191,0),56)</f>
        <v>右</v>
      </c>
    </row>
    <row r="87" spans="1:22" ht="16.5" customHeight="1" x14ac:dyDescent="0.15">
      <c r="A87" s="102">
        <f ca="1">IF(ISERROR(SMALL(sheet03!CT:CT,ROW(V6))),"",INDIRECT("sheet03!ct"&amp;SMALL(sheet03!CT:CT,ROW(V6))))</f>
        <v>509</v>
      </c>
      <c r="B87" s="57" t="str">
        <f t="array" aca="1" ref="B87" ca="1">INDEX(sheet03!$A$2:$BB$1191,MATCH(B$76&amp;C87&amp;$F$1,sheet03!$M$2:$M$1191&amp;sheet03!$AF$2:$AF$1191&amp;sheet03!$O$2:$O$1191,0),31)</f>
        <v>c</v>
      </c>
      <c r="C87" s="58">
        <f ca="1">IF(A87="","",INDIRECT("sheet03!af"&amp;SMALL(sheet03!CT:CT,ROW(V6))))</f>
        <v>6</v>
      </c>
      <c r="D87" s="59" t="str">
        <f t="array" aca="1" ref="D87" ca="1">INDEX(sheet03!$A$2:$BB$1191,MATCH(B$76&amp;C87&amp;$F$1,sheet03!$M$2:$M$1191&amp;sheet03!$AF$2:$AF$1191&amp;sheet03!$O$2:$O$1191,0),28)</f>
        <v>浜田</v>
      </c>
      <c r="E87" s="60">
        <f t="array" aca="1" ref="E87" ca="1">INDEX(sheet03!$A$2:$BC$1191,MATCH(B$76&amp;C87&amp;$F$1,sheet03!$M$2:$M$1191&amp;sheet03!$AF$2:$AF$1191&amp;sheet03!$O$2:$O$1191,0),55)</f>
        <v>1</v>
      </c>
      <c r="F87" s="60">
        <f t="array" aca="1" ref="F87" ca="1">INDEX(sheet03!$A$2:$BB$1191,MATCH(B$76&amp;C87&amp;$F$1,sheet03!$M$2:$M$1191&amp;sheet03!$AF$2:$AF$1191&amp;sheet03!$O$2:$O$1191,0),40)</f>
        <v>150</v>
      </c>
      <c r="G87" s="60" t="str">
        <f t="array" aca="1" ref="G87" ca="1">INDEX(sheet03!$A$2:$BD$1191,MATCH(B$76&amp;C87&amp;$F$1,sheet03!$M$2:$M$1191&amp;sheet03!$AF$2:$AF$1191&amp;sheet03!$O$2:$O$1191,0),56)</f>
        <v>右</v>
      </c>
      <c r="H87" s="102">
        <f ca="1">IF(ISERROR(SMALL(sheet03!CU:CU,ROW(V6))),"",INDIRECT("sheet03!cu"&amp;SMALL(sheet03!CU:CU,ROW(V6))))</f>
        <v>524</v>
      </c>
      <c r="I87" s="57">
        <f t="array" aca="1" ref="I87" ca="1">INDEX(sheet03!$A$2:$BB$1191,MATCH(I$76&amp;J87&amp;$F$1,sheet03!$M$2:$M$1191&amp;sheet03!$AF$2:$AF$1191&amp;sheet03!$O$2:$O$1191,0),31)</f>
        <v>0</v>
      </c>
      <c r="J87" s="58">
        <f ca="1">IF(H87="","",INDIRECT("sheet03!af"&amp;SMALL(sheet03!CU:CU,ROW(V6))))</f>
        <v>6</v>
      </c>
      <c r="K87" s="59" t="str">
        <f t="array" aca="1" ref="K87" ca="1">INDEX(sheet03!$A$2:$BB$1191,MATCH(I$76&amp;J87&amp;$F$1,sheet03!$M$2:$M$1191&amp;sheet03!$AF$2:$AF$1191&amp;sheet03!$O$2:$O$1191,0),28)</f>
        <v>木与</v>
      </c>
      <c r="L87" s="60">
        <f t="array" aca="1" ref="L87" ca="1">INDEX(sheet03!$A$2:$BC$1191,MATCH(I$76&amp;J87&amp;$F$1,sheet03!$M$2:$M$1191&amp;sheet03!$AF$2:$AF$1191&amp;sheet03!$O$2:$O$1191,0),55)</f>
        <v>2</v>
      </c>
      <c r="M87" s="60">
        <f t="array" aca="1" ref="M87" ca="1">INDEX(sheet03!$A$2:$BB$1191,MATCH(I$76&amp;J87&amp;$F$1,sheet03!$M$2:$M$1191&amp;sheet03!$AF$2:$AF$1191&amp;sheet03!$O$2:$O$1191,0),40)</f>
        <v>164</v>
      </c>
      <c r="N87" s="60" t="str">
        <f t="array" aca="1" ref="N87" ca="1">INDEX(sheet03!$A$2:$BD$1191,MATCH(I$76&amp;J87&amp;$F$1,sheet03!$M$2:$M$1191&amp;sheet03!$AF$2:$AF$1191&amp;sheet03!$O$2:$O$1191,0),56)</f>
        <v>右</v>
      </c>
      <c r="O87" s="102">
        <f ca="1">IF(ISERROR(SMALL(sheet03!CV:CV,ROW(V6))),"",INDIRECT("sheet03!cv"&amp;SMALL(sheet03!CV:CV,ROW(V6))))</f>
        <v>550</v>
      </c>
      <c r="P87" s="57">
        <f t="array" aca="1" ref="P87" ca="1">INDEX(sheet03!$A$2:$BB$1191,MATCH(P$76&amp;Q87&amp;$F$1,sheet03!$M$2:$M$1191&amp;sheet03!$AF$2:$AF$1191&amp;sheet03!$O$2:$O$1191,0),31)</f>
        <v>0</v>
      </c>
      <c r="Q87" s="58">
        <f ca="1">IF(O87="","",INDIRECT("sheet03!af"&amp;SMALL(sheet03!CV:CV,ROW(V6))))</f>
        <v>6</v>
      </c>
      <c r="R87" s="59" t="str">
        <f t="array" aca="1" ref="R87" ca="1">INDEX(sheet03!$A$2:$BB$1191,MATCH(P$76&amp;Q87&amp;$F$1,sheet03!$M$2:$M$1191&amp;sheet03!$AF$2:$AF$1191&amp;sheet03!$O$2:$O$1191,0),28)</f>
        <v>阿川</v>
      </c>
      <c r="S87" s="60">
        <f t="array" aca="1" ref="S87" ca="1">INDEX(sheet03!$A$2:$BC$1191,MATCH(P$76&amp;Q87&amp;$F$1,sheet03!$M$2:$M$1191&amp;sheet03!$AF$2:$AF$1191&amp;sheet03!$O$2:$O$1191,0),55)</f>
        <v>1</v>
      </c>
      <c r="T87" s="60">
        <f t="array" aca="1" ref="T87" ca="1">INDEX(sheet03!$A$2:$BB$1191,MATCH(P$76&amp;Q87&amp;$F$1,sheet03!$M$2:$M$1191&amp;sheet03!$AF$2:$AF$1191&amp;sheet03!$O$2:$O$1191,0),40)</f>
        <v>162</v>
      </c>
      <c r="U87" s="60" t="str">
        <f t="array" aca="1" ref="U87" ca="1">INDEX(sheet03!$A$2:$BD$1191,MATCH(P$76&amp;Q87&amp;$F$1,sheet03!$M$2:$M$1191&amp;sheet03!$AF$2:$AF$1191&amp;sheet03!$O$2:$O$1191,0),56)</f>
        <v>右</v>
      </c>
    </row>
    <row r="88" spans="1:22" ht="16.5" customHeight="1" x14ac:dyDescent="0.15">
      <c r="A88" s="102">
        <f ca="1">IF(ISERROR(SMALL(sheet03!CT:CT,ROW(V7))),"",INDIRECT("sheet03!ct"&amp;SMALL(sheet03!CT:CT,ROW(V7))))</f>
        <v>510</v>
      </c>
      <c r="B88" s="61">
        <f t="array" aca="1" ref="B88" ca="1">INDEX(sheet03!$A$2:$BB$1191,MATCH(B$76&amp;C88&amp;$F$1,sheet03!$M$2:$M$1191&amp;sheet03!$AF$2:$AF$1191&amp;sheet03!$O$2:$O$1191,0),31)</f>
        <v>0</v>
      </c>
      <c r="C88" s="58">
        <f ca="1">IF(A88="","",INDIRECT("sheet03!af"&amp;SMALL(sheet03!CT:CT,ROW(V7))))</f>
        <v>7</v>
      </c>
      <c r="D88" s="59" t="str">
        <f t="array" aca="1" ref="D88" ca="1">INDEX(sheet03!$A$2:$BB$1191,MATCH(B$76&amp;C88&amp;$F$1,sheet03!$M$2:$M$1191&amp;sheet03!$AF$2:$AF$1191&amp;sheet03!$O$2:$O$1191,0),28)</f>
        <v>西浜田</v>
      </c>
      <c r="E88" s="60">
        <f t="array" aca="1" ref="E88" ca="1">INDEX(sheet03!$A$2:$BC$1191,MATCH(B$76&amp;C88&amp;$F$1,sheet03!$M$2:$M$1191&amp;sheet03!$AF$2:$AF$1191&amp;sheet03!$O$2:$O$1191,0),55)</f>
        <v>1</v>
      </c>
      <c r="F88" s="60">
        <f t="array" aca="1" ref="F88" ca="1">INDEX(sheet03!$A$2:$BB$1191,MATCH(B$76&amp;C88&amp;$F$1,sheet03!$M$2:$M$1191&amp;sheet03!$AF$2:$AF$1191&amp;sheet03!$O$2:$O$1191,0),40)</f>
        <v>163</v>
      </c>
      <c r="G88" s="60" t="str">
        <f t="array" aca="1" ref="G88" ca="1">INDEX(sheet03!$A$2:$BD$1191,MATCH(B$76&amp;C88&amp;$F$1,sheet03!$M$2:$M$1191&amp;sheet03!$AF$2:$AF$1191&amp;sheet03!$O$2:$O$1191,0),56)</f>
        <v>右</v>
      </c>
      <c r="H88" s="102">
        <f ca="1">IF(ISERROR(SMALL(sheet03!CU:CU,ROW(V7))),"",INDIRECT("sheet03!cu"&amp;SMALL(sheet03!CU:CU,ROW(V7))))</f>
        <v>525</v>
      </c>
      <c r="I88" s="57">
        <f t="array" aca="1" ref="I88" ca="1">INDEX(sheet03!$A$2:$BB$1191,MATCH(I$76&amp;J88&amp;$F$1,sheet03!$M$2:$M$1191&amp;sheet03!$AF$2:$AF$1191&amp;sheet03!$O$2:$O$1191,0),31)</f>
        <v>0</v>
      </c>
      <c r="J88" s="58">
        <f ca="1">IF(H88="","",INDIRECT("sheet03!af"&amp;SMALL(sheet03!CU:CU,ROW(V7))))</f>
        <v>7</v>
      </c>
      <c r="K88" s="59" t="str">
        <f t="array" aca="1" ref="K88" ca="1">INDEX(sheet03!$A$2:$BB$1191,MATCH(I$76&amp;J88&amp;$F$1,sheet03!$M$2:$M$1191&amp;sheet03!$AF$2:$AF$1191&amp;sheet03!$O$2:$O$1191,0),28)</f>
        <v>奈古</v>
      </c>
      <c r="L88" s="60">
        <f t="array" aca="1" ref="L88" ca="1">INDEX(sheet03!$A$2:$BC$1191,MATCH(I$76&amp;J88&amp;$F$1,sheet03!$M$2:$M$1191&amp;sheet03!$AF$2:$AF$1191&amp;sheet03!$O$2:$O$1191,0),55)</f>
        <v>1</v>
      </c>
      <c r="M88" s="60">
        <f t="array" aca="1" ref="M88" ca="1">INDEX(sheet03!$A$2:$BB$1191,MATCH(I$76&amp;J88&amp;$F$1,sheet03!$M$2:$M$1191&amp;sheet03!$AF$2:$AF$1191&amp;sheet03!$O$2:$O$1191,0),40)</f>
        <v>163</v>
      </c>
      <c r="N88" s="60" t="str">
        <f t="array" aca="1" ref="N88" ca="1">INDEX(sheet03!$A$2:$BD$1191,MATCH(I$76&amp;J88&amp;$F$1,sheet03!$M$2:$M$1191&amp;sheet03!$AF$2:$AF$1191&amp;sheet03!$O$2:$O$1191,0),56)</f>
        <v>右</v>
      </c>
      <c r="O88" s="102">
        <f ca="1">IF(ISERROR(SMALL(sheet03!CV:CV,ROW(V7))),"",INDIRECT("sheet03!cv"&amp;SMALL(sheet03!CV:CV,ROW(V7))))</f>
        <v>551</v>
      </c>
      <c r="P88" s="57">
        <f t="array" aca="1" ref="P88" ca="1">INDEX(sheet03!$A$2:$BB$1191,MATCH(P$76&amp;Q88&amp;$F$1,sheet03!$M$2:$M$1191&amp;sheet03!$AF$2:$AF$1191&amp;sheet03!$O$2:$O$1191,0),31)</f>
        <v>0</v>
      </c>
      <c r="Q88" s="58">
        <f ca="1">IF(O88="","",INDIRECT("sheet03!af"&amp;SMALL(sheet03!CV:CV,ROW(V7))))</f>
        <v>7</v>
      </c>
      <c r="R88" s="59" t="str">
        <f t="array" aca="1" ref="R88" ca="1">INDEX(sheet03!$A$2:$BB$1191,MATCH(P$76&amp;Q88&amp;$F$1,sheet03!$M$2:$M$1191&amp;sheet03!$AF$2:$AF$1191&amp;sheet03!$O$2:$O$1191,0),28)</f>
        <v>特牛</v>
      </c>
      <c r="S88" s="60">
        <f t="array" aca="1" ref="S88" ca="1">INDEX(sheet03!$A$2:$BC$1191,MATCH(P$76&amp;Q88&amp;$F$1,sheet03!$M$2:$M$1191&amp;sheet03!$AF$2:$AF$1191&amp;sheet03!$O$2:$O$1191,0),55)</f>
        <v>1</v>
      </c>
      <c r="T88" s="60">
        <f t="array" aca="1" ref="T88" ca="1">INDEX(sheet03!$A$2:$BB$1191,MATCH(P$76&amp;Q88&amp;$F$1,sheet03!$M$2:$M$1191&amp;sheet03!$AF$2:$AF$1191&amp;sheet03!$O$2:$O$1191,0),40)</f>
        <v>153</v>
      </c>
      <c r="U88" s="60" t="str">
        <f t="array" aca="1" ref="U88" ca="1">INDEX(sheet03!$A$2:$BD$1191,MATCH(P$76&amp;Q88&amp;$F$1,sheet03!$M$2:$M$1191&amp;sheet03!$AF$2:$AF$1191&amp;sheet03!$O$2:$O$1191,0),56)</f>
        <v>右</v>
      </c>
    </row>
    <row r="89" spans="1:22" ht="16.5" customHeight="1" x14ac:dyDescent="0.15">
      <c r="A89" s="102">
        <f ca="1">IF(ISERROR(SMALL(sheet03!CT:CT,ROW(V8))),"",INDIRECT("sheet03!ct"&amp;SMALL(sheet03!CT:CT,ROW(V8))))</f>
        <v>511</v>
      </c>
      <c r="B89" s="61">
        <f t="array" aca="1" ref="B89" ca="1">INDEX(sheet03!$A$2:$BB$1191,MATCH(B$76&amp;C89&amp;$F$1,sheet03!$M$2:$M$1191&amp;sheet03!$AF$2:$AF$1191&amp;sheet03!$O$2:$O$1191,0),31)</f>
        <v>0</v>
      </c>
      <c r="C89" s="58">
        <f ca="1">IF(A89="","",INDIRECT("sheet03!af"&amp;SMALL(sheet03!CT:CT,ROW(V8))))</f>
        <v>8</v>
      </c>
      <c r="D89" s="59" t="str">
        <f t="array" aca="1" ref="D89" ca="1">INDEX(sheet03!$A$2:$BB$1191,MATCH(B$76&amp;C89&amp;$F$1,sheet03!$M$2:$M$1191&amp;sheet03!$AF$2:$AF$1191&amp;sheet03!$O$2:$O$1191,0),28)</f>
        <v>周布</v>
      </c>
      <c r="E89" s="60">
        <f t="array" aca="1" ref="E89" ca="1">INDEX(sheet03!$A$2:$BC$1191,MATCH(B$76&amp;C89&amp;$F$1,sheet03!$M$2:$M$1191&amp;sheet03!$AF$2:$AF$1191&amp;sheet03!$O$2:$O$1191,0),55)</f>
        <v>1</v>
      </c>
      <c r="F89" s="60">
        <f t="array" aca="1" ref="F89" ca="1">INDEX(sheet03!$A$2:$BB$1191,MATCH(B$76&amp;C89&amp;$F$1,sheet03!$M$2:$M$1191&amp;sheet03!$AF$2:$AF$1191&amp;sheet03!$O$2:$O$1191,0),40)</f>
        <v>153</v>
      </c>
      <c r="G89" s="60" t="str">
        <f t="array" aca="1" ref="G89" ca="1">INDEX(sheet03!$A$2:$BD$1191,MATCH(B$76&amp;C89&amp;$F$1,sheet03!$M$2:$M$1191&amp;sheet03!$AF$2:$AF$1191&amp;sheet03!$O$2:$O$1191,0),56)</f>
        <v>右</v>
      </c>
      <c r="H89" s="102">
        <f ca="1">IF(ISERROR(SMALL(sheet03!CU:CU,ROW(V8))),"",INDIRECT("sheet03!cu"&amp;SMALL(sheet03!CU:CU,ROW(V8))))</f>
        <v>526</v>
      </c>
      <c r="I89" s="57">
        <f t="array" aca="1" ref="I89" ca="1">INDEX(sheet03!$A$2:$BB$1191,MATCH(I$76&amp;J89&amp;$F$1,sheet03!$M$2:$M$1191&amp;sheet03!$AF$2:$AF$1191&amp;sheet03!$O$2:$O$1191,0),31)</f>
        <v>0</v>
      </c>
      <c r="J89" s="58">
        <f ca="1">IF(H89="","",INDIRECT("sheet03!af"&amp;SMALL(sheet03!CU:CU,ROW(V8))))</f>
        <v>8</v>
      </c>
      <c r="K89" s="59" t="str">
        <f t="array" aca="1" ref="K89" ca="1">INDEX(sheet03!$A$2:$BB$1191,MATCH(I$76&amp;J89&amp;$F$1,sheet03!$M$2:$M$1191&amp;sheet03!$AF$2:$AF$1191&amp;sheet03!$O$2:$O$1191,0),28)</f>
        <v>長門大井</v>
      </c>
      <c r="L89" s="60">
        <f t="array" aca="1" ref="L89" ca="1">INDEX(sheet03!$A$2:$BC$1191,MATCH(I$76&amp;J89&amp;$F$1,sheet03!$M$2:$M$1191&amp;sheet03!$AF$2:$AF$1191&amp;sheet03!$O$2:$O$1191,0),55)</f>
        <v>1</v>
      </c>
      <c r="M89" s="60">
        <f t="array" aca="1" ref="M89" ca="1">INDEX(sheet03!$A$2:$BB$1191,MATCH(I$76&amp;J89&amp;$F$1,sheet03!$M$2:$M$1191&amp;sheet03!$AF$2:$AF$1191&amp;sheet03!$O$2:$O$1191,0),40)</f>
        <v>150</v>
      </c>
      <c r="N89" s="60" t="str">
        <f t="array" aca="1" ref="N89" ca="1">INDEX(sheet03!$A$2:$BD$1191,MATCH(I$76&amp;J89&amp;$F$1,sheet03!$M$2:$M$1191&amp;sheet03!$AF$2:$AF$1191&amp;sheet03!$O$2:$O$1191,0),56)</f>
        <v>右</v>
      </c>
      <c r="O89" s="102">
        <f ca="1">IF(ISERROR(SMALL(sheet03!CV:CV,ROW(V8))),"",INDIRECT("sheet03!cv"&amp;SMALL(sheet03!CV:CV,ROW(V8))))</f>
        <v>552</v>
      </c>
      <c r="P89" s="57">
        <f t="array" aca="1" ref="P89" ca="1">INDEX(sheet03!$A$2:$BB$1191,MATCH(P$76&amp;Q89&amp;$F$1,sheet03!$M$2:$M$1191&amp;sheet03!$AF$2:$AF$1191&amp;sheet03!$O$2:$O$1191,0),31)</f>
        <v>0</v>
      </c>
      <c r="Q89" s="58">
        <f ca="1">IF(O89="","",INDIRECT("sheet03!af"&amp;SMALL(sheet03!CV:CV,ROW(V8))))</f>
        <v>8</v>
      </c>
      <c r="R89" s="59" t="str">
        <f t="array" aca="1" ref="R89" ca="1">INDEX(sheet03!$A$2:$BB$1191,MATCH(P$76&amp;Q89&amp;$F$1,sheet03!$M$2:$M$1191&amp;sheet03!$AF$2:$AF$1191&amp;sheet03!$O$2:$O$1191,0),28)</f>
        <v>滝部</v>
      </c>
      <c r="S89" s="60">
        <f t="array" aca="1" ref="S89" ca="1">INDEX(sheet03!$A$2:$BC$1191,MATCH(P$76&amp;Q89&amp;$F$1,sheet03!$M$2:$M$1191&amp;sheet03!$AF$2:$AF$1191&amp;sheet03!$O$2:$O$1191,0),55)</f>
        <v>1</v>
      </c>
      <c r="T89" s="60">
        <f t="array" aca="1" ref="T89" ca="1">INDEX(sheet03!$A$2:$BB$1191,MATCH(P$76&amp;Q89&amp;$F$1,sheet03!$M$2:$M$1191&amp;sheet03!$AF$2:$AF$1191&amp;sheet03!$O$2:$O$1191,0),40)</f>
        <v>151</v>
      </c>
      <c r="U89" s="60" t="str">
        <f t="array" aca="1" ref="U89" ca="1">INDEX(sheet03!$A$2:$BD$1191,MATCH(P$76&amp;Q89&amp;$F$1,sheet03!$M$2:$M$1191&amp;sheet03!$AF$2:$AF$1191&amp;sheet03!$O$2:$O$1191,0),56)</f>
        <v>右</v>
      </c>
    </row>
    <row r="90" spans="1:22" ht="16.5" customHeight="1" x14ac:dyDescent="0.15">
      <c r="A90" s="102">
        <f ca="1">IF(ISERROR(SMALL(sheet03!CT:CT,ROW(V9))),"",INDIRECT("sheet03!ct"&amp;SMALL(sheet03!CT:CT,ROW(V9))))</f>
        <v>512</v>
      </c>
      <c r="B90" s="61">
        <f t="array" aca="1" ref="B90" ca="1">INDEX(sheet03!$A$2:$BB$1191,MATCH(B$76&amp;C90&amp;$F$1,sheet03!$M$2:$M$1191&amp;sheet03!$AF$2:$AF$1191&amp;sheet03!$O$2:$O$1191,0),31)</f>
        <v>0</v>
      </c>
      <c r="C90" s="58">
        <f ca="1">IF(A90="","",INDIRECT("sheet03!af"&amp;SMALL(sheet03!CT:CT,ROW(V9))))</f>
        <v>9</v>
      </c>
      <c r="D90" s="59" t="str">
        <f t="array" aca="1" ref="D90" ca="1">INDEX(sheet03!$A$2:$BB$1191,MATCH(B$76&amp;C90&amp;$F$1,sheet03!$M$2:$M$1191&amp;sheet03!$AF$2:$AF$1191&amp;sheet03!$O$2:$O$1191,0),28)</f>
        <v>折居</v>
      </c>
      <c r="E90" s="60">
        <f t="array" aca="1" ref="E90" ca="1">INDEX(sheet03!$A$2:$BC$1191,MATCH(B$76&amp;C90&amp;$F$1,sheet03!$M$2:$M$1191&amp;sheet03!$AF$2:$AF$1191&amp;sheet03!$O$2:$O$1191,0),55)</f>
        <v>1</v>
      </c>
      <c r="F90" s="60">
        <f t="array" aca="1" ref="F90" ca="1">INDEX(sheet03!$A$2:$BB$1191,MATCH(B$76&amp;C90&amp;$F$1,sheet03!$M$2:$M$1191&amp;sheet03!$AF$2:$AF$1191&amp;sheet03!$O$2:$O$1191,0),40)</f>
        <v>160</v>
      </c>
      <c r="G90" s="60" t="str">
        <f t="array" aca="1" ref="G90" ca="1">INDEX(sheet03!$A$2:$BD$1191,MATCH(B$76&amp;C90&amp;$F$1,sheet03!$M$2:$M$1191&amp;sheet03!$AF$2:$AF$1191&amp;sheet03!$O$2:$O$1191,0),56)</f>
        <v>右</v>
      </c>
      <c r="H90" s="102">
        <f ca="1">IF(ISERROR(SMALL(sheet03!CU:CU,ROW(V9))),"",INDIRECT("sheet03!cu"&amp;SMALL(sheet03!CU:CU,ROW(V9))))</f>
        <v>527</v>
      </c>
      <c r="I90" s="57">
        <f t="array" aca="1" ref="I90" ca="1">INDEX(sheet03!$A$2:$BB$1191,MATCH(I$76&amp;J90&amp;$F$1,sheet03!$M$2:$M$1191&amp;sheet03!$AF$2:$AF$1191&amp;sheet03!$O$2:$O$1191,0),31)</f>
        <v>0</v>
      </c>
      <c r="J90" s="58">
        <f ca="1">IF(H90="","",INDIRECT("sheet03!af"&amp;SMALL(sheet03!CU:CU,ROW(V9))))</f>
        <v>9</v>
      </c>
      <c r="K90" s="59" t="str">
        <f t="array" aca="1" ref="K90" ca="1">INDEX(sheet03!$A$2:$BB$1191,MATCH(I$76&amp;J90&amp;$F$1,sheet03!$M$2:$M$1191&amp;sheet03!$AF$2:$AF$1191&amp;sheet03!$O$2:$O$1191,0),28)</f>
        <v>越ケ浜</v>
      </c>
      <c r="L90" s="60">
        <f t="array" aca="1" ref="L90" ca="1">INDEX(sheet03!$A$2:$BC$1191,MATCH(I$76&amp;J90&amp;$F$1,sheet03!$M$2:$M$1191&amp;sheet03!$AF$2:$AF$1191&amp;sheet03!$O$2:$O$1191,0),55)</f>
        <v>1</v>
      </c>
      <c r="M90" s="60">
        <f t="array" aca="1" ref="M90" ca="1">INDEX(sheet03!$A$2:$BB$1191,MATCH(I$76&amp;J90&amp;$F$1,sheet03!$M$2:$M$1191&amp;sheet03!$AF$2:$AF$1191&amp;sheet03!$O$2:$O$1191,0),40)</f>
        <v>163</v>
      </c>
      <c r="N90" s="60" t="str">
        <f t="array" aca="1" ref="N90" ca="1">INDEX(sheet03!$A$2:$BD$1191,MATCH(I$76&amp;J90&amp;$F$1,sheet03!$M$2:$M$1191&amp;sheet03!$AF$2:$AF$1191&amp;sheet03!$O$2:$O$1191,0),56)</f>
        <v>右</v>
      </c>
      <c r="O90" s="102">
        <f ca="1">IF(ISERROR(SMALL(sheet03!CV:CV,ROW(V9))),"",INDIRECT("sheet03!cv"&amp;SMALL(sheet03!CV:CV,ROW(V9))))</f>
        <v>553</v>
      </c>
      <c r="P90" s="57">
        <f t="array" aca="1" ref="P90" ca="1">INDEX(sheet03!$A$2:$BB$1191,MATCH(P$76&amp;Q90&amp;$F$1,sheet03!$M$2:$M$1191&amp;sheet03!$AF$2:$AF$1191&amp;sheet03!$O$2:$O$1191,0),31)</f>
        <v>0</v>
      </c>
      <c r="Q90" s="58">
        <f ca="1">IF(O90="","",INDIRECT("sheet03!af"&amp;SMALL(sheet03!CV:CV,ROW(V9))))</f>
        <v>9</v>
      </c>
      <c r="R90" s="59" t="str">
        <f t="array" aca="1" ref="R90" ca="1">INDEX(sheet03!$A$2:$BB$1191,MATCH(P$76&amp;Q90&amp;$F$1,sheet03!$M$2:$M$1191&amp;sheet03!$AF$2:$AF$1191&amp;sheet03!$O$2:$O$1191,0),28)</f>
        <v>長門二見</v>
      </c>
      <c r="S90" s="60">
        <f t="array" aca="1" ref="S90" ca="1">INDEX(sheet03!$A$2:$BC$1191,MATCH(P$76&amp;Q90&amp;$F$1,sheet03!$M$2:$M$1191&amp;sheet03!$AF$2:$AF$1191&amp;sheet03!$O$2:$O$1191,0),55)</f>
        <v>1</v>
      </c>
      <c r="T90" s="60">
        <f t="array" aca="1" ref="T90" ca="1">INDEX(sheet03!$A$2:$BB$1191,MATCH(P$76&amp;Q90&amp;$F$1,sheet03!$M$2:$M$1191&amp;sheet03!$AF$2:$AF$1191&amp;sheet03!$O$2:$O$1191,0),40)</f>
        <v>169.2</v>
      </c>
      <c r="U90" s="60" t="str">
        <f t="array" aca="1" ref="U90" ca="1">INDEX(sheet03!$A$2:$BD$1191,MATCH(P$76&amp;Q90&amp;$F$1,sheet03!$M$2:$M$1191&amp;sheet03!$AF$2:$AF$1191&amp;sheet03!$O$2:$O$1191,0),56)</f>
        <v>右</v>
      </c>
    </row>
    <row r="91" spans="1:22" ht="16.5" customHeight="1" x14ac:dyDescent="0.15">
      <c r="A91" s="102">
        <f ca="1">IF(ISERROR(SMALL(sheet03!CT:CT,ROW(V10))),"",INDIRECT("sheet03!ct"&amp;SMALL(sheet03!CT:CT,ROW(V10))))</f>
        <v>513</v>
      </c>
      <c r="B91" s="61">
        <f t="array" aca="1" ref="B91" ca="1">INDEX(sheet03!$A$2:$BB$1191,MATCH(B$76&amp;C91&amp;$F$1,sheet03!$M$2:$M$1191&amp;sheet03!$AF$2:$AF$1191&amp;sheet03!$O$2:$O$1191,0),31)</f>
        <v>0</v>
      </c>
      <c r="C91" s="58">
        <f ca="1">IF(A91="","",INDIRECT("sheet03!af"&amp;SMALL(sheet03!CT:CT,ROW(V10))))</f>
        <v>10</v>
      </c>
      <c r="D91" s="59" t="str">
        <f t="array" aca="1" ref="D91" ca="1">INDEX(sheet03!$A$2:$BB$1191,MATCH(B$76&amp;C91&amp;$F$1,sheet03!$M$2:$M$1191&amp;sheet03!$AF$2:$AF$1191&amp;sheet03!$O$2:$O$1191,0),28)</f>
        <v>三保三隅</v>
      </c>
      <c r="E91" s="60">
        <f t="array" aca="1" ref="E91" ca="1">INDEX(sheet03!$A$2:$BC$1191,MATCH(B$76&amp;C91&amp;$F$1,sheet03!$M$2:$M$1191&amp;sheet03!$AF$2:$AF$1191&amp;sheet03!$O$2:$O$1191,0),55)</f>
        <v>1</v>
      </c>
      <c r="F91" s="60">
        <f t="array" aca="1" ref="F91" ca="1">INDEX(sheet03!$A$2:$BB$1191,MATCH(B$76&amp;C91&amp;$F$1,sheet03!$M$2:$M$1191&amp;sheet03!$AF$2:$AF$1191&amp;sheet03!$O$2:$O$1191,0),40)</f>
        <v>162</v>
      </c>
      <c r="G91" s="60" t="str">
        <f t="array" aca="1" ref="G91" ca="1">INDEX(sheet03!$A$2:$BD$1191,MATCH(B$76&amp;C91&amp;$F$1,sheet03!$M$2:$M$1191&amp;sheet03!$AF$2:$AF$1191&amp;sheet03!$O$2:$O$1191,0),56)</f>
        <v>右</v>
      </c>
      <c r="H91" s="102">
        <f ca="1">IF(ISERROR(SMALL(sheet03!CU:CU,ROW(V10))),"",INDIRECT("sheet03!cu"&amp;SMALL(sheet03!CU:CU,ROW(V10))))</f>
        <v>528</v>
      </c>
      <c r="I91" s="57" t="str">
        <f t="array" aca="1" ref="I91" ca="1">INDEX(sheet03!$A$2:$BB$1191,MATCH(I$76&amp;J91&amp;$F$1,sheet03!$M$2:$M$1191&amp;sheet03!$AF$2:$AF$1191&amp;sheet03!$O$2:$O$1191,0),31)</f>
        <v>c</v>
      </c>
      <c r="J91" s="58">
        <f ca="1">IF(H91="","",INDIRECT("sheet03!af"&amp;SMALL(sheet03!CU:CU,ROW(V10))))</f>
        <v>10</v>
      </c>
      <c r="K91" s="59" t="str">
        <f t="array" aca="1" ref="K91" ca="1">INDEX(sheet03!$A$2:$BB$1191,MATCH(I$76&amp;J91&amp;$F$1,sheet03!$M$2:$M$1191&amp;sheet03!$AF$2:$AF$1191&amp;sheet03!$O$2:$O$1191,0),28)</f>
        <v>東萩</v>
      </c>
      <c r="L91" s="60">
        <f t="array" aca="1" ref="L91" ca="1">INDEX(sheet03!$A$2:$BC$1191,MATCH(I$76&amp;J91&amp;$F$1,sheet03!$M$2:$M$1191&amp;sheet03!$AF$2:$AF$1191&amp;sheet03!$O$2:$O$1191,0),55)</f>
        <v>2</v>
      </c>
      <c r="M91" s="60">
        <f t="array" aca="1" ref="M91" ca="1">INDEX(sheet03!$A$2:$BB$1191,MATCH(I$76&amp;J91&amp;$F$1,sheet03!$M$2:$M$1191&amp;sheet03!$AF$2:$AF$1191&amp;sheet03!$O$2:$O$1191,0),40)</f>
        <v>153</v>
      </c>
      <c r="N91" s="60" t="str">
        <f t="array" aca="1" ref="N91" ca="1">INDEX(sheet03!$A$2:$BD$1191,MATCH(I$76&amp;J91&amp;$F$1,sheet03!$M$2:$M$1191&amp;sheet03!$AF$2:$AF$1191&amp;sheet03!$O$2:$O$1191,0),56)</f>
        <v>右</v>
      </c>
      <c r="O91" s="102">
        <f ca="1">IF(ISERROR(SMALL(sheet03!CV:CV,ROW(V10))),"",INDIRECT("sheet03!cv"&amp;SMALL(sheet03!CV:CV,ROW(V10))))</f>
        <v>554</v>
      </c>
      <c r="P91" s="57">
        <f t="array" aca="1" ref="P91" ca="1">INDEX(sheet03!$A$2:$BB$1191,MATCH(P$76&amp;Q91&amp;$F$1,sheet03!$M$2:$M$1191&amp;sheet03!$AF$2:$AF$1191&amp;sheet03!$O$2:$O$1191,0),31)</f>
        <v>0</v>
      </c>
      <c r="Q91" s="58">
        <f ca="1">IF(O91="","",INDIRECT("sheet03!af"&amp;SMALL(sheet03!CV:CV,ROW(V10))))</f>
        <v>10</v>
      </c>
      <c r="R91" s="59" t="str">
        <f t="array" aca="1" ref="R91" ca="1">INDEX(sheet03!$A$2:$BB$1191,MATCH(P$76&amp;Q91&amp;$F$1,sheet03!$M$2:$M$1191&amp;sheet03!$AF$2:$AF$1191&amp;sheet03!$O$2:$O$1191,0),28)</f>
        <v>宇賀本郷</v>
      </c>
      <c r="S91" s="60">
        <f t="array" aca="1" ref="S91" ca="1">INDEX(sheet03!$A$2:$BC$1191,MATCH(P$76&amp;Q91&amp;$F$1,sheet03!$M$2:$M$1191&amp;sheet03!$AF$2:$AF$1191&amp;sheet03!$O$2:$O$1191,0),55)</f>
        <v>1</v>
      </c>
      <c r="T91" s="60">
        <f t="array" aca="1" ref="T91" ca="1">INDEX(sheet03!$A$2:$BB$1191,MATCH(P$76&amp;Q91&amp;$F$1,sheet03!$M$2:$M$1191&amp;sheet03!$AF$2:$AF$1191&amp;sheet03!$O$2:$O$1191,0),40)</f>
        <v>173</v>
      </c>
      <c r="U91" s="60" t="str">
        <f t="array" aca="1" ref="U91" ca="1">INDEX(sheet03!$A$2:$BD$1191,MATCH(P$76&amp;Q91&amp;$F$1,sheet03!$M$2:$M$1191&amp;sheet03!$AF$2:$AF$1191&amp;sheet03!$O$2:$O$1191,0),56)</f>
        <v>右</v>
      </c>
    </row>
    <row r="92" spans="1:22" ht="16.5" customHeight="1" x14ac:dyDescent="0.15">
      <c r="A92" s="102">
        <f ca="1">IF(ISERROR(SMALL(sheet03!CT:CT,ROW(V11))),"",INDIRECT("sheet03!ct"&amp;SMALL(sheet03!CT:CT,ROW(V11))))</f>
        <v>514</v>
      </c>
      <c r="B92" s="61">
        <f t="array" aca="1" ref="B92" ca="1">INDEX(sheet03!$A$2:$BB$1191,MATCH(B$76&amp;C92&amp;$F$1,sheet03!$M$2:$M$1191&amp;sheet03!$AF$2:$AF$1191&amp;sheet03!$O$2:$O$1191,0),31)</f>
        <v>0</v>
      </c>
      <c r="C92" s="58">
        <f ca="1">IF(A92="","",INDIRECT("sheet03!af"&amp;SMALL(sheet03!CT:CT,ROW(V11))))</f>
        <v>11</v>
      </c>
      <c r="D92" s="59" t="str">
        <f t="array" aca="1" ref="D92" ca="1">INDEX(sheet03!$A$2:$BB$1191,MATCH(B$76&amp;C92&amp;$F$1,sheet03!$M$2:$M$1191&amp;sheet03!$AF$2:$AF$1191&amp;sheet03!$O$2:$O$1191,0),28)</f>
        <v>岡見</v>
      </c>
      <c r="E92" s="60">
        <f t="array" aca="1" ref="E92" ca="1">INDEX(sheet03!$A$2:$BC$1191,MATCH(B$76&amp;C92&amp;$F$1,sheet03!$M$2:$M$1191&amp;sheet03!$AF$2:$AF$1191&amp;sheet03!$O$2:$O$1191,0),55)</f>
        <v>1</v>
      </c>
      <c r="F92" s="60">
        <f t="array" aca="1" ref="F92" ca="1">INDEX(sheet03!$A$2:$BB$1191,MATCH(B$76&amp;C92&amp;$F$1,sheet03!$M$2:$M$1191&amp;sheet03!$AF$2:$AF$1191&amp;sheet03!$O$2:$O$1191,0),40)</f>
        <v>153</v>
      </c>
      <c r="G92" s="60" t="str">
        <f t="array" aca="1" ref="G92" ca="1">INDEX(sheet03!$A$2:$BD$1191,MATCH(B$76&amp;C92&amp;$F$1,sheet03!$M$2:$M$1191&amp;sheet03!$AF$2:$AF$1191&amp;sheet03!$O$2:$O$1191,0),56)</f>
        <v>右</v>
      </c>
      <c r="H92" s="102">
        <f ca="1">IF(ISERROR(SMALL(sheet03!CU:CU,ROW(V11))),"",INDIRECT("sheet03!cu"&amp;SMALL(sheet03!CU:CU,ROW(V11))))</f>
        <v>529</v>
      </c>
      <c r="I92" s="57">
        <f t="array" aca="1" ref="I92" ca="1">INDEX(sheet03!$A$2:$BB$1191,MATCH(I$76&amp;J92&amp;$F$1,sheet03!$M$2:$M$1191&amp;sheet03!$AF$2:$AF$1191&amp;sheet03!$O$2:$O$1191,0),31)</f>
        <v>0</v>
      </c>
      <c r="J92" s="58">
        <f ca="1">IF(H92="","",INDIRECT("sheet03!af"&amp;SMALL(sheet03!CU:CU,ROW(V11))))</f>
        <v>11</v>
      </c>
      <c r="K92" s="59" t="str">
        <f t="array" aca="1" ref="K92" ca="1">INDEX(sheet03!$A$2:$BB$1191,MATCH(I$76&amp;J92&amp;$F$1,sheet03!$M$2:$M$1191&amp;sheet03!$AF$2:$AF$1191&amp;sheet03!$O$2:$O$1191,0),28)</f>
        <v>萩</v>
      </c>
      <c r="L92" s="60">
        <f t="array" aca="1" ref="L92" ca="1">INDEX(sheet03!$A$2:$BC$1191,MATCH(I$76&amp;J92&amp;$F$1,sheet03!$M$2:$M$1191&amp;sheet03!$AF$2:$AF$1191&amp;sheet03!$O$2:$O$1191,0),55)</f>
        <v>2</v>
      </c>
      <c r="M92" s="60">
        <f t="array" aca="1" ref="M92" ca="1">INDEX(sheet03!$A$2:$BB$1191,MATCH(I$76&amp;J92&amp;$F$1,sheet03!$M$2:$M$1191&amp;sheet03!$AF$2:$AF$1191&amp;sheet03!$O$2:$O$1191,0),40)</f>
        <v>160</v>
      </c>
      <c r="N92" s="60" t="str">
        <f t="array" aca="1" ref="N92" ca="1">INDEX(sheet03!$A$2:$BD$1191,MATCH(I$76&amp;J92&amp;$F$1,sheet03!$M$2:$M$1191&amp;sheet03!$AF$2:$AF$1191&amp;sheet03!$O$2:$O$1191,0),56)</f>
        <v>右</v>
      </c>
      <c r="O92" s="102">
        <f ca="1">IF(ISERROR(SMALL(sheet03!CV:CV,ROW(V11))),"",INDIRECT("sheet03!cv"&amp;SMALL(sheet03!CV:CV,ROW(V11))))</f>
        <v>555</v>
      </c>
      <c r="P92" s="57">
        <f t="array" aca="1" ref="P92" ca="1">INDEX(sheet03!$A$2:$BB$1191,MATCH(P$76&amp;Q92&amp;$F$1,sheet03!$M$2:$M$1191&amp;sheet03!$AF$2:$AF$1191&amp;sheet03!$O$2:$O$1191,0),31)</f>
        <v>0</v>
      </c>
      <c r="Q92" s="58">
        <f ca="1">IF(O92="","",INDIRECT("sheet03!af"&amp;SMALL(sheet03!CV:CV,ROW(V11))))</f>
        <v>11</v>
      </c>
      <c r="R92" s="59" t="str">
        <f t="array" aca="1" ref="R92" ca="1">INDEX(sheet03!$A$2:$BB$1191,MATCH(P$76&amp;Q92&amp;$F$1,sheet03!$M$2:$M$1191&amp;sheet03!$AF$2:$AF$1191&amp;sheet03!$O$2:$O$1191,0),28)</f>
        <v>湯玉</v>
      </c>
      <c r="S92" s="60">
        <f t="array" aca="1" ref="S92" ca="1">INDEX(sheet03!$A$2:$BC$1191,MATCH(P$76&amp;Q92&amp;$F$1,sheet03!$M$2:$M$1191&amp;sheet03!$AF$2:$AF$1191&amp;sheet03!$O$2:$O$1191,0),55)</f>
        <v>2</v>
      </c>
      <c r="T92" s="60">
        <f t="array" aca="1" ref="T92" ca="1">INDEX(sheet03!$A$2:$BB$1191,MATCH(P$76&amp;Q92&amp;$F$1,sheet03!$M$2:$M$1191&amp;sheet03!$AF$2:$AF$1191&amp;sheet03!$O$2:$O$1191,0),40)</f>
        <v>155</v>
      </c>
      <c r="U92" s="60" t="str">
        <f t="array" aca="1" ref="U92" ca="1">INDEX(sheet03!$A$2:$BD$1191,MATCH(P$76&amp;Q92&amp;$F$1,sheet03!$M$2:$M$1191&amp;sheet03!$AF$2:$AF$1191&amp;sheet03!$O$2:$O$1191,0),56)</f>
        <v>右</v>
      </c>
    </row>
    <row r="93" spans="1:22" ht="16.5" customHeight="1" x14ac:dyDescent="0.15">
      <c r="A93" s="102">
        <f ca="1">IF(ISERROR(SMALL(sheet03!CT:CT,ROW(V12))),"",INDIRECT("sheet03!ct"&amp;SMALL(sheet03!CT:CT,ROW(V12))))</f>
        <v>515</v>
      </c>
      <c r="B93" s="61">
        <f t="array" aca="1" ref="B93" ca="1">INDEX(sheet03!$A$2:$BB$1191,MATCH(B$76&amp;C93&amp;$F$1,sheet03!$M$2:$M$1191&amp;sheet03!$AF$2:$AF$1191&amp;sheet03!$O$2:$O$1191,0),31)</f>
        <v>0</v>
      </c>
      <c r="C93" s="58">
        <f ca="1">IF(A93="","",INDIRECT("sheet03!af"&amp;SMALL(sheet03!CT:CT,ROW(V12))))</f>
        <v>12</v>
      </c>
      <c r="D93" s="59" t="str">
        <f t="array" aca="1" ref="D93" ca="1">INDEX(sheet03!$A$2:$BB$1191,MATCH(B$76&amp;C93&amp;$F$1,sheet03!$M$2:$M$1191&amp;sheet03!$AF$2:$AF$1191&amp;sheet03!$O$2:$O$1191,0),28)</f>
        <v>鎌手</v>
      </c>
      <c r="E93" s="60">
        <f t="array" aca="1" ref="E93" ca="1">INDEX(sheet03!$A$2:$BC$1191,MATCH(B$76&amp;C93&amp;$F$1,sheet03!$M$2:$M$1191&amp;sheet03!$AF$2:$AF$1191&amp;sheet03!$O$2:$O$1191,0),55)</f>
        <v>1</v>
      </c>
      <c r="F93" s="60">
        <f t="array" aca="1" ref="F93" ca="1">INDEX(sheet03!$A$2:$BB$1191,MATCH(B$76&amp;C93&amp;$F$1,sheet03!$M$2:$M$1191&amp;sheet03!$AF$2:$AF$1191&amp;sheet03!$O$2:$O$1191,0),40)</f>
        <v>156.69999999999999</v>
      </c>
      <c r="G93" s="60" t="str">
        <f t="array" aca="1" ref="G93" ca="1">INDEX(sheet03!$A$2:$BD$1191,MATCH(B$76&amp;C93&amp;$F$1,sheet03!$M$2:$M$1191&amp;sheet03!$AF$2:$AF$1191&amp;sheet03!$O$2:$O$1191,0),56)</f>
        <v>右</v>
      </c>
      <c r="H93" s="102">
        <f ca="1">IF(ISERROR(SMALL(sheet03!CU:CU,ROW(V12))),"",INDIRECT("sheet03!cu"&amp;SMALL(sheet03!CU:CU,ROW(V12))))</f>
        <v>530</v>
      </c>
      <c r="I93" s="57">
        <f t="array" aca="1" ref="I93" ca="1">INDEX(sheet03!$A$2:$BB$1191,MATCH(I$76&amp;J93&amp;$F$1,sheet03!$M$2:$M$1191&amp;sheet03!$AF$2:$AF$1191&amp;sheet03!$O$2:$O$1191,0),31)</f>
        <v>0</v>
      </c>
      <c r="J93" s="58">
        <f ca="1">IF(H93="","",INDIRECT("sheet03!af"&amp;SMALL(sheet03!CU:CU,ROW(V12))))</f>
        <v>12</v>
      </c>
      <c r="K93" s="59" t="str">
        <f t="array" aca="1" ref="K93" ca="1">INDEX(sheet03!$A$2:$BB$1191,MATCH(I$76&amp;J93&amp;$F$1,sheet03!$M$2:$M$1191&amp;sheet03!$AF$2:$AF$1191&amp;sheet03!$O$2:$O$1191,0),28)</f>
        <v>玉江</v>
      </c>
      <c r="L93" s="60">
        <f t="array" aca="1" ref="L93" ca="1">INDEX(sheet03!$A$2:$BC$1191,MATCH(I$76&amp;J93&amp;$F$1,sheet03!$M$2:$M$1191&amp;sheet03!$AF$2:$AF$1191&amp;sheet03!$O$2:$O$1191,0),55)</f>
        <v>2</v>
      </c>
      <c r="M93" s="60">
        <f t="array" aca="1" ref="M93" ca="1">INDEX(sheet03!$A$2:$BB$1191,MATCH(I$76&amp;J93&amp;$F$1,sheet03!$M$2:$M$1191&amp;sheet03!$AF$2:$AF$1191&amp;sheet03!$O$2:$O$1191,0),40)</f>
        <v>162</v>
      </c>
      <c r="N93" s="60" t="str">
        <f t="array" aca="1" ref="N93" ca="1">INDEX(sheet03!$A$2:$BD$1191,MATCH(I$76&amp;J93&amp;$F$1,sheet03!$M$2:$M$1191&amp;sheet03!$AF$2:$AF$1191&amp;sheet03!$O$2:$O$1191,0),56)</f>
        <v>右</v>
      </c>
      <c r="O93" s="102">
        <f ca="1">IF(ISERROR(SMALL(sheet03!CV:CV,ROW(V12))),"",INDIRECT("sheet03!cv"&amp;SMALL(sheet03!CV:CV,ROW(V12))))</f>
        <v>556</v>
      </c>
      <c r="P93" s="57" t="str">
        <f t="array" aca="1" ref="P93" ca="1">INDEX(sheet03!$A$2:$BB$1191,MATCH(P$76&amp;Q93&amp;$F$1,sheet03!$M$2:$M$1191&amp;sheet03!$AF$2:$AF$1191&amp;sheet03!$O$2:$O$1191,0),31)</f>
        <v>ｃ</v>
      </c>
      <c r="Q93" s="58">
        <f ca="1">IF(O93="","",INDIRECT("sheet03!af"&amp;SMALL(sheet03!CV:CV,ROW(V12))))</f>
        <v>12</v>
      </c>
      <c r="R93" s="59" t="str">
        <f t="array" aca="1" ref="R93" ca="1">INDEX(sheet03!$A$2:$BB$1191,MATCH(P$76&amp;Q93&amp;$F$1,sheet03!$M$2:$M$1191&amp;sheet03!$AF$2:$AF$1191&amp;sheet03!$O$2:$O$1191,0),28)</f>
        <v>小串</v>
      </c>
      <c r="S93" s="60">
        <f t="array" aca="1" ref="S93" ca="1">INDEX(sheet03!$A$2:$BC$1191,MATCH(P$76&amp;Q93&amp;$F$1,sheet03!$M$2:$M$1191&amp;sheet03!$AF$2:$AF$1191&amp;sheet03!$O$2:$O$1191,0),55)</f>
        <v>1</v>
      </c>
      <c r="T93" s="60">
        <f t="array" aca="1" ref="T93" ca="1">INDEX(sheet03!$A$2:$BB$1191,MATCH(P$76&amp;Q93&amp;$F$1,sheet03!$M$2:$M$1191&amp;sheet03!$AF$2:$AF$1191&amp;sheet03!$O$2:$O$1191,0),40)</f>
        <v>165.8</v>
      </c>
      <c r="U93" s="60" t="str">
        <f t="array" aca="1" ref="U93" ca="1">INDEX(sheet03!$A$2:$BD$1191,MATCH(P$76&amp;Q93&amp;$F$1,sheet03!$M$2:$M$1191&amp;sheet03!$AF$2:$AF$1191&amp;sheet03!$O$2:$O$1191,0),56)</f>
        <v>右</v>
      </c>
    </row>
    <row r="94" spans="1:22" ht="16.5" customHeight="1" x14ac:dyDescent="0.15">
      <c r="A94" s="102">
        <f ca="1">IF(ISERROR(SMALL(sheet03!CT:CT,ROW(V13))),"",INDIRECT("sheet03!ct"&amp;SMALL(sheet03!CT:CT,ROW(V13))))</f>
        <v>516</v>
      </c>
      <c r="B94" s="61">
        <f t="array" aca="1" ref="B94" ca="1">INDEX(sheet03!$A$2:$BB$1191,MATCH(B$76&amp;C94&amp;$F$1,sheet03!$M$2:$M$1191&amp;sheet03!$AF$2:$AF$1191&amp;sheet03!$O$2:$O$1191,0),31)</f>
        <v>0</v>
      </c>
      <c r="C94" s="58">
        <f ca="1">IF(A94="","",INDIRECT("sheet03!af"&amp;SMALL(sheet03!CT:CT,ROW(V13))))</f>
        <v>13</v>
      </c>
      <c r="D94" s="59" t="str">
        <f t="array" aca="1" ref="D94" ca="1">INDEX(sheet03!$A$2:$BB$1191,MATCH(B$76&amp;C94&amp;$F$1,sheet03!$M$2:$M$1191&amp;sheet03!$AF$2:$AF$1191&amp;sheet03!$O$2:$O$1191,0),28)</f>
        <v>石見津田</v>
      </c>
      <c r="E94" s="60">
        <f t="array" aca="1" ref="E94" ca="1">INDEX(sheet03!$A$2:$BC$1191,MATCH(B$76&amp;C94&amp;$F$1,sheet03!$M$2:$M$1191&amp;sheet03!$AF$2:$AF$1191&amp;sheet03!$O$2:$O$1191,0),55)</f>
        <v>1</v>
      </c>
      <c r="F94" s="60">
        <f t="array" aca="1" ref="F94" ca="1">INDEX(sheet03!$A$2:$BB$1191,MATCH(B$76&amp;C94&amp;$F$1,sheet03!$M$2:$M$1191&amp;sheet03!$AF$2:$AF$1191&amp;sheet03!$O$2:$O$1191,0),40)</f>
        <v>162</v>
      </c>
      <c r="G94" s="60" t="str">
        <f t="array" aca="1" ref="G94" ca="1">INDEX(sheet03!$A$2:$BD$1191,MATCH(B$76&amp;C94&amp;$F$1,sheet03!$M$2:$M$1191&amp;sheet03!$AF$2:$AF$1191&amp;sheet03!$O$2:$O$1191,0),56)</f>
        <v>右</v>
      </c>
      <c r="H94" s="102">
        <f ca="1">IF(ISERROR(SMALL(sheet03!CU:CU,ROW(V13))),"",INDIRECT("sheet03!cu"&amp;SMALL(sheet03!CU:CU,ROW(V13))))</f>
        <v>531</v>
      </c>
      <c r="I94" s="57">
        <f t="array" aca="1" ref="I94" ca="1">INDEX(sheet03!$A$2:$BB$1191,MATCH(I$76&amp;J94&amp;$F$1,sheet03!$M$2:$M$1191&amp;sheet03!$AF$2:$AF$1191&amp;sheet03!$O$2:$O$1191,0),31)</f>
        <v>0</v>
      </c>
      <c r="J94" s="58">
        <f ca="1">IF(H94="","",INDIRECT("sheet03!af"&amp;SMALL(sheet03!CU:CU,ROW(V13))))</f>
        <v>13</v>
      </c>
      <c r="K94" s="59" t="str">
        <f t="array" aca="1" ref="K94" ca="1">INDEX(sheet03!$A$2:$BB$1191,MATCH(I$76&amp;J94&amp;$F$1,sheet03!$M$2:$M$1191&amp;sheet03!$AF$2:$AF$1191&amp;sheet03!$O$2:$O$1191,0),28)</f>
        <v>三見</v>
      </c>
      <c r="L94" s="60">
        <f t="array" aca="1" ref="L94" ca="1">INDEX(sheet03!$A$2:$BC$1191,MATCH(I$76&amp;J94&amp;$F$1,sheet03!$M$2:$M$1191&amp;sheet03!$AF$2:$AF$1191&amp;sheet03!$O$2:$O$1191,0),55)</f>
        <v>2</v>
      </c>
      <c r="M94" s="60">
        <f t="array" aca="1" ref="M94" ca="1">INDEX(sheet03!$A$2:$BB$1191,MATCH(I$76&amp;J94&amp;$F$1,sheet03!$M$2:$M$1191&amp;sheet03!$AF$2:$AF$1191&amp;sheet03!$O$2:$O$1191,0),40)</f>
        <v>153</v>
      </c>
      <c r="N94" s="60" t="str">
        <f t="array" aca="1" ref="N94" ca="1">INDEX(sheet03!$A$2:$BD$1191,MATCH(I$76&amp;J94&amp;$F$1,sheet03!$M$2:$M$1191&amp;sheet03!$AF$2:$AF$1191&amp;sheet03!$O$2:$O$1191,0),56)</f>
        <v>右</v>
      </c>
      <c r="O94" s="102">
        <f ca="1">IF(ISERROR(SMALL(sheet03!CV:CV,ROW(V13))),"",INDIRECT("sheet03!cv"&amp;SMALL(sheet03!CV:CV,ROW(V13))))</f>
        <v>557</v>
      </c>
      <c r="P94" s="57">
        <f t="array" aca="1" ref="P94" ca="1">INDEX(sheet03!$A$2:$BB$1191,MATCH(P$76&amp;Q94&amp;$F$1,sheet03!$M$2:$M$1191&amp;sheet03!$AF$2:$AF$1191&amp;sheet03!$O$2:$O$1191,0),31)</f>
        <v>0</v>
      </c>
      <c r="Q94" s="58">
        <f ca="1">IF(O94="","",INDIRECT("sheet03!af"&amp;SMALL(sheet03!CV:CV,ROW(V13))))</f>
        <v>13</v>
      </c>
      <c r="R94" s="59" t="str">
        <f t="array" aca="1" ref="R94" ca="1">INDEX(sheet03!$A$2:$BB$1191,MATCH(P$76&amp;Q94&amp;$F$1,sheet03!$M$2:$M$1191&amp;sheet03!$AF$2:$AF$1191&amp;sheet03!$O$2:$O$1191,0),28)</f>
        <v>川棚温泉</v>
      </c>
      <c r="S94" s="60">
        <f t="array" aca="1" ref="S94" ca="1">INDEX(sheet03!$A$2:$BC$1191,MATCH(P$76&amp;Q94&amp;$F$1,sheet03!$M$2:$M$1191&amp;sheet03!$AF$2:$AF$1191&amp;sheet03!$O$2:$O$1191,0),55)</f>
        <v>2</v>
      </c>
      <c r="T94" s="60">
        <f t="array" aca="1" ref="T94" ca="1">INDEX(sheet03!$A$2:$BB$1191,MATCH(P$76&amp;Q94&amp;$F$1,sheet03!$M$2:$M$1191&amp;sheet03!$AF$2:$AF$1191&amp;sheet03!$O$2:$O$1191,0),40)</f>
        <v>157</v>
      </c>
      <c r="U94" s="60" t="str">
        <f t="array" aca="1" ref="U94" ca="1">INDEX(sheet03!$A$2:$BD$1191,MATCH(P$76&amp;Q94&amp;$F$1,sheet03!$M$2:$M$1191&amp;sheet03!$AF$2:$AF$1191&amp;sheet03!$O$2:$O$1191,0),56)</f>
        <v>右</v>
      </c>
    </row>
    <row r="95" spans="1:22" ht="16.5" customHeight="1" x14ac:dyDescent="0.15">
      <c r="A95" s="102">
        <f ca="1">IF(ISERROR(SMALL(sheet03!CT:CT,ROW(V14))),"",INDIRECT("sheet03!ct"&amp;SMALL(sheet03!CT:CT,ROW(V14))))</f>
        <v>0</v>
      </c>
      <c r="B95" s="61" t="e">
        <f t="array" aca="1" ref="B95" ca="1">INDEX(sheet03!$A$2:$BB$1191,MATCH(B$76&amp;C95&amp;$F$1,sheet03!$M$2:$M$1191&amp;sheet03!$AF$2:$AF$1191&amp;sheet03!$O$2:$O$1191,0),31)</f>
        <v>#N/A</v>
      </c>
      <c r="C95" s="58">
        <f ca="1">IF(A95="","",INDIRECT("sheet03!af"&amp;SMALL(sheet03!CT:CT,ROW(V14))))</f>
        <v>0</v>
      </c>
      <c r="D95" s="59" t="e">
        <f t="array" aca="1" ref="D95" ca="1">INDEX(sheet03!$A$2:$BB$1191,MATCH(B$76&amp;C95&amp;$F$1,sheet03!$M$2:$M$1191&amp;sheet03!$AF$2:$AF$1191&amp;sheet03!$O$2:$O$1191,0),28)</f>
        <v>#N/A</v>
      </c>
      <c r="E95" s="60" t="e">
        <f t="array" aca="1" ref="E95" ca="1">INDEX(sheet03!$A$2:$BC$1191,MATCH(B$76&amp;C95&amp;$F$1,sheet03!$M$2:$M$1191&amp;sheet03!$AF$2:$AF$1191&amp;sheet03!$O$2:$O$1191,0),55)</f>
        <v>#N/A</v>
      </c>
      <c r="F95" s="60" t="e">
        <f t="array" aca="1" ref="F95" ca="1">INDEX(sheet03!$A$2:$BB$1191,MATCH(B$76&amp;C95&amp;$F$1,sheet03!$M$2:$M$1191&amp;sheet03!$AF$2:$AF$1191&amp;sheet03!$O$2:$O$1191,0),40)</f>
        <v>#N/A</v>
      </c>
      <c r="G95" s="60" t="e">
        <f t="array" aca="1" ref="G95" ca="1">INDEX(sheet03!$A$2:$BD$1191,MATCH(B$76&amp;C95&amp;$F$1,sheet03!$M$2:$M$1191&amp;sheet03!$AF$2:$AF$1191&amp;sheet03!$O$2:$O$1191,0),56)</f>
        <v>#N/A</v>
      </c>
      <c r="H95" s="102">
        <f ca="1">IF(ISERROR(SMALL(sheet03!CU:CU,ROW(V14))),"",INDIRECT("sheet03!cu"&amp;SMALL(sheet03!CU:CU,ROW(V14))))</f>
        <v>532</v>
      </c>
      <c r="I95" s="57">
        <f t="array" aca="1" ref="I95" ca="1">INDEX(sheet03!$A$2:$BB$1191,MATCH(I$76&amp;J95&amp;$F$1,sheet03!$M$2:$M$1191&amp;sheet03!$AF$2:$AF$1191&amp;sheet03!$O$2:$O$1191,0),31)</f>
        <v>0</v>
      </c>
      <c r="J95" s="58">
        <f ca="1">IF(H95="","",INDIRECT("sheet03!af"&amp;SMALL(sheet03!CU:CU,ROW(V14))))</f>
        <v>14</v>
      </c>
      <c r="K95" s="59" t="str">
        <f t="array" aca="1" ref="K95" ca="1">INDEX(sheet03!$A$2:$BB$1191,MATCH(I$76&amp;J95&amp;$F$1,sheet03!$M$2:$M$1191&amp;sheet03!$AF$2:$AF$1191&amp;sheet03!$O$2:$O$1191,0),28)</f>
        <v>飯井</v>
      </c>
      <c r="L95" s="60">
        <f t="array" aca="1" ref="L95" ca="1">INDEX(sheet03!$A$2:$BC$1191,MATCH(I$76&amp;J95&amp;$F$1,sheet03!$M$2:$M$1191&amp;sheet03!$AF$2:$AF$1191&amp;sheet03!$O$2:$O$1191,0),55)</f>
        <v>1</v>
      </c>
      <c r="M95" s="60">
        <f t="array" aca="1" ref="M95" ca="1">INDEX(sheet03!$A$2:$BB$1191,MATCH(I$76&amp;J95&amp;$F$1,sheet03!$M$2:$M$1191&amp;sheet03!$AF$2:$AF$1191&amp;sheet03!$O$2:$O$1191,0),40)</f>
        <v>156.69999999999999</v>
      </c>
      <c r="N95" s="60" t="str">
        <f t="array" aca="1" ref="N95" ca="1">INDEX(sheet03!$A$2:$BD$1191,MATCH(I$76&amp;J95&amp;$F$1,sheet03!$M$2:$M$1191&amp;sheet03!$AF$2:$AF$1191&amp;sheet03!$O$2:$O$1191,0),56)</f>
        <v>右</v>
      </c>
      <c r="O95" s="102">
        <f ca="1">IF(ISERROR(SMALL(sheet03!CV:CV,ROW(V14))),"",INDIRECT("sheet03!cv"&amp;SMALL(sheet03!CV:CV,ROW(V14))))</f>
        <v>558</v>
      </c>
      <c r="P95" s="57">
        <f t="array" aca="1" ref="P95" ca="1">INDEX(sheet03!$A$2:$BB$1191,MATCH(P$76&amp;Q95&amp;$F$1,sheet03!$M$2:$M$1191&amp;sheet03!$AF$2:$AF$1191&amp;sheet03!$O$2:$O$1191,0),31)</f>
        <v>0</v>
      </c>
      <c r="Q95" s="58">
        <f ca="1">IF(O95="","",INDIRECT("sheet03!af"&amp;SMALL(sheet03!CV:CV,ROW(V14))))</f>
        <v>14</v>
      </c>
      <c r="R95" s="59" t="str">
        <f t="array" aca="1" ref="R95" ca="1">INDEX(sheet03!$A$2:$BB$1191,MATCH(P$76&amp;Q95&amp;$F$1,sheet03!$M$2:$M$1191&amp;sheet03!$AF$2:$AF$1191&amp;sheet03!$O$2:$O$1191,0),28)</f>
        <v>黒井村</v>
      </c>
      <c r="S95" s="60">
        <f t="array" aca="1" ref="S95" ca="1">INDEX(sheet03!$A$2:$BC$1191,MATCH(P$76&amp;Q95&amp;$F$1,sheet03!$M$2:$M$1191&amp;sheet03!$AF$2:$AF$1191&amp;sheet03!$O$2:$O$1191,0),55)</f>
        <v>2</v>
      </c>
      <c r="T95" s="60">
        <f t="array" aca="1" ref="T95" ca="1">INDEX(sheet03!$A$2:$BB$1191,MATCH(P$76&amp;Q95&amp;$F$1,sheet03!$M$2:$M$1191&amp;sheet03!$AF$2:$AF$1191&amp;sheet03!$O$2:$O$1191,0),40)</f>
        <v>164</v>
      </c>
      <c r="U95" s="60" t="str">
        <f t="array" aca="1" ref="U95" ca="1">INDEX(sheet03!$A$2:$BD$1191,MATCH(P$76&amp;Q95&amp;$F$1,sheet03!$M$2:$M$1191&amp;sheet03!$AF$2:$AF$1191&amp;sheet03!$O$2:$O$1191,0),56)</f>
        <v>右</v>
      </c>
      <c r="V95" s="14"/>
    </row>
    <row r="96" spans="1:22" ht="16.5" customHeight="1" x14ac:dyDescent="0.15">
      <c r="A96" s="102" t="str">
        <f ca="1">IF(ISERROR(SMALL(sheet03!CT:CT,ROW(V15))),"",INDIRECT("sheet03!ct"&amp;SMALL(sheet03!CT:CT,ROW(V15))))</f>
        <v/>
      </c>
      <c r="B96" s="61" t="e">
        <f t="array" aca="1" ref="B96" ca="1">INDEX(sheet03!$A$2:$BB$1191,MATCH(B$76&amp;C96&amp;$F$1,sheet03!$M$2:$M$1191&amp;sheet03!$AF$2:$AF$1191&amp;sheet03!$O$2:$O$1191,0),31)</f>
        <v>#N/A</v>
      </c>
      <c r="C96" s="58" t="str">
        <f ca="1">IF(A96="","",INDIRECT("sheet03!af"&amp;SMALL(sheet03!CT:CT,ROW(V15))))</f>
        <v/>
      </c>
      <c r="D96" s="59" t="e">
        <f t="array" aca="1" ref="D96" ca="1">INDEX(sheet03!$A$2:$BB$1191,MATCH(B$76&amp;C96&amp;$F$1,sheet03!$M$2:$M$1191&amp;sheet03!$AF$2:$AF$1191&amp;sheet03!$O$2:$O$1191,0),28)</f>
        <v>#N/A</v>
      </c>
      <c r="E96" s="60" t="e">
        <f t="array" aca="1" ref="E96" ca="1">INDEX(sheet03!$A$2:$BC$1191,MATCH(B$76&amp;C96&amp;$F$1,sheet03!$M$2:$M$1191&amp;sheet03!$AF$2:$AF$1191&amp;sheet03!$O$2:$O$1191,0),55)</f>
        <v>#N/A</v>
      </c>
      <c r="F96" s="60" t="e">
        <f t="array" aca="1" ref="F96" ca="1">INDEX(sheet03!$A$2:$BB$1191,MATCH(B$76&amp;C96&amp;$F$1,sheet03!$M$2:$M$1191&amp;sheet03!$AF$2:$AF$1191&amp;sheet03!$O$2:$O$1191,0),40)</f>
        <v>#N/A</v>
      </c>
      <c r="G96" s="60" t="e">
        <f t="array" aca="1" ref="G96" ca="1">INDEX(sheet03!$A$2:$BD$1191,MATCH(B$76&amp;C96&amp;$F$1,sheet03!$M$2:$M$1191&amp;sheet03!$AF$2:$AF$1191&amp;sheet03!$O$2:$O$1191,0),56)</f>
        <v>#N/A</v>
      </c>
      <c r="H96" s="102">
        <f ca="1">IF(ISERROR(SMALL(sheet03!CU:CU,ROW(V15))),"",INDIRECT("sheet03!cu"&amp;SMALL(sheet03!CU:CU,ROW(V15))))</f>
        <v>533</v>
      </c>
      <c r="I96" s="57">
        <f t="array" aca="1" ref="I96" ca="1">INDEX(sheet03!$A$2:$BB$1191,MATCH(I$76&amp;J96&amp;$F$1,sheet03!$M$2:$M$1191&amp;sheet03!$AF$2:$AF$1191&amp;sheet03!$O$2:$O$1191,0),31)</f>
        <v>0</v>
      </c>
      <c r="J96" s="58">
        <f ca="1">IF(H96="","",INDIRECT("sheet03!af"&amp;SMALL(sheet03!CU:CU,ROW(V15))))</f>
        <v>15</v>
      </c>
      <c r="K96" s="59" t="str">
        <f t="array" aca="1" ref="K96" ca="1">INDEX(sheet03!$A$2:$BB$1191,MATCH(I$76&amp;J96&amp;$F$1,sheet03!$M$2:$M$1191&amp;sheet03!$AF$2:$AF$1191&amp;sheet03!$O$2:$O$1191,0),28)</f>
        <v>長門三隅</v>
      </c>
      <c r="L96" s="60">
        <f t="array" aca="1" ref="L96" ca="1">INDEX(sheet03!$A$2:$BC$1191,MATCH(I$76&amp;J96&amp;$F$1,sheet03!$M$2:$M$1191&amp;sheet03!$AF$2:$AF$1191&amp;sheet03!$O$2:$O$1191,0),55)</f>
        <v>1</v>
      </c>
      <c r="M96" s="60">
        <f t="array" aca="1" ref="M96" ca="1">INDEX(sheet03!$A$2:$BB$1191,MATCH(I$76&amp;J96&amp;$F$1,sheet03!$M$2:$M$1191&amp;sheet03!$AF$2:$AF$1191&amp;sheet03!$O$2:$O$1191,0),40)</f>
        <v>162</v>
      </c>
      <c r="N96" s="60" t="str">
        <f t="array" aca="1" ref="N96" ca="1">INDEX(sheet03!$A$2:$BD$1191,MATCH(I$76&amp;J96&amp;$F$1,sheet03!$M$2:$M$1191&amp;sheet03!$AF$2:$AF$1191&amp;sheet03!$O$2:$O$1191,0),56)</f>
        <v>右</v>
      </c>
      <c r="O96" s="102">
        <f ca="1">IF(ISERROR(SMALL(sheet03!CV:CV,ROW(V15))),"",INDIRECT("sheet03!cv"&amp;SMALL(sheet03!CV:CV,ROW(V15))))</f>
        <v>559</v>
      </c>
      <c r="P96" s="57">
        <f t="array" aca="1" ref="P96" ca="1">INDEX(sheet03!$A$2:$BB$1191,MATCH(P$76&amp;Q96&amp;$F$1,sheet03!$M$2:$M$1191&amp;sheet03!$AF$2:$AF$1191&amp;sheet03!$O$2:$O$1191,0),31)</f>
        <v>0</v>
      </c>
      <c r="Q96" s="58">
        <f ca="1">IF(O96="","",INDIRECT("sheet03!af"&amp;SMALL(sheet03!CV:CV,ROW(V15))))</f>
        <v>15</v>
      </c>
      <c r="R96" s="59" t="str">
        <f t="array" aca="1" ref="R96" ca="1">INDEX(sheet03!$A$2:$BB$1191,MATCH(P$76&amp;Q96&amp;$F$1,sheet03!$M$2:$M$1191&amp;sheet03!$AF$2:$AF$1191&amp;sheet03!$O$2:$O$1191,0),28)</f>
        <v>梅ヶ峠</v>
      </c>
      <c r="S96" s="60">
        <f t="array" aca="1" ref="S96" ca="1">INDEX(sheet03!$A$2:$BC$1191,MATCH(P$76&amp;Q96&amp;$F$1,sheet03!$M$2:$M$1191&amp;sheet03!$AF$2:$AF$1191&amp;sheet03!$O$2:$O$1191,0),55)</f>
        <v>2</v>
      </c>
      <c r="T96" s="60">
        <f t="array" aca="1" ref="T96" ca="1">INDEX(sheet03!$A$2:$BB$1191,MATCH(P$76&amp;Q96&amp;$F$1,sheet03!$M$2:$M$1191&amp;sheet03!$AF$2:$AF$1191&amp;sheet03!$O$2:$O$1191,0),40)</f>
        <v>163</v>
      </c>
      <c r="U96" s="60" t="str">
        <f t="array" aca="1" ref="U96" ca="1">INDEX(sheet03!$A$2:$BD$1191,MATCH(P$76&amp;Q96&amp;$F$1,sheet03!$M$2:$M$1191&amp;sheet03!$AF$2:$AF$1191&amp;sheet03!$O$2:$O$1191,0),56)</f>
        <v>右</v>
      </c>
      <c r="V96" s="14"/>
    </row>
    <row r="97" spans="1:21" ht="16.5" customHeight="1" x14ac:dyDescent="0.15">
      <c r="A97" s="102" t="str">
        <f ca="1">IF(ISERROR(SMALL(sheet03!CT:CT,ROW(V16))),"",INDIRECT("sheet03!ct"&amp;SMALL(sheet03!CT:CT,ROW(V16))))</f>
        <v/>
      </c>
      <c r="B97" s="62" t="e">
        <f t="array" aca="1" ref="B97" ca="1">INDEX(sheet03!$A$2:$BB$1191,MATCH(B$76&amp;C97&amp;$F$1,sheet03!$M$2:$M$1191&amp;sheet03!$AF$2:$AF$1191&amp;sheet03!$O$2:$O$1191,0),31)</f>
        <v>#N/A</v>
      </c>
      <c r="C97" s="63" t="str">
        <f ca="1">IF(A97="","",INDIRECT("sheet03!af"&amp;SMALL(sheet03!CT:CT,ROW(V16))))</f>
        <v/>
      </c>
      <c r="D97" s="64" t="e">
        <f t="array" aca="1" ref="D97" ca="1">INDEX(sheet03!$A$2:$BB$1191,MATCH(B$76&amp;C97&amp;$F$1,sheet03!$M$2:$M$1191&amp;sheet03!$AF$2:$AF$1191&amp;sheet03!$O$2:$O$1191,0),28)</f>
        <v>#N/A</v>
      </c>
      <c r="E97" s="65" t="e">
        <f t="array" aca="1" ref="E97" ca="1">INDEX(sheet03!$A$2:$BC$1191,MATCH(B$76&amp;C97&amp;$F$1,sheet03!$M$2:$M$1191&amp;sheet03!$AF$2:$AF$1191&amp;sheet03!$O$2:$O$1191,0),55)</f>
        <v>#N/A</v>
      </c>
      <c r="F97" s="65" t="e">
        <f t="array" aca="1" ref="F97" ca="1">INDEX(sheet03!$A$2:$BB$1191,MATCH(B$76&amp;C97&amp;$F$1,sheet03!$M$2:$M$1191&amp;sheet03!$AF$2:$AF$1191&amp;sheet03!$O$2:$O$1191,0),40)</f>
        <v>#N/A</v>
      </c>
      <c r="G97" s="65" t="e">
        <f t="array" aca="1" ref="G97" ca="1">INDEX(sheet03!$A$2:$BD$1191,MATCH(B$76&amp;C97&amp;$F$1,sheet03!$M$2:$M$1191&amp;sheet03!$AF$2:$AF$1191&amp;sheet03!$O$2:$O$1191,0),56)</f>
        <v>#N/A</v>
      </c>
      <c r="H97" s="102">
        <f ca="1">IF(ISERROR(SMALL(sheet03!CU:CU,ROW(V16))),"",INDIRECT("sheet03!cu"&amp;SMALL(sheet03!CU:CU,ROW(V16))))</f>
        <v>0</v>
      </c>
      <c r="I97" s="66" t="e">
        <f t="array" aca="1" ref="I97" ca="1">INDEX(sheet03!$A$2:$BB$1191,MATCH(I$76&amp;J97&amp;$F$1,sheet03!$M$2:$M$1191&amp;sheet03!$AF$2:$AF$1191&amp;sheet03!$O$2:$O$1191,0),31)</f>
        <v>#N/A</v>
      </c>
      <c r="J97" s="100">
        <f ca="1">IF(H97="","",INDIRECT("sheet03!af"&amp;SMALL(sheet03!CU:CU,ROW(V16))))</f>
        <v>0</v>
      </c>
      <c r="K97" s="64" t="e">
        <f t="array" aca="1" ref="K97" ca="1">INDEX(sheet03!$A$2:$BB$1191,MATCH(I$76&amp;J97&amp;$F$1,sheet03!$M$2:$M$1191&amp;sheet03!$AF$2:$AF$1191&amp;sheet03!$O$2:$O$1191,0),28)</f>
        <v>#N/A</v>
      </c>
      <c r="L97" s="65" t="e">
        <f t="array" aca="1" ref="L97" ca="1">INDEX(sheet03!$A$2:$BC$1191,MATCH(I$76&amp;J97&amp;$F$1,sheet03!$M$2:$M$1191&amp;sheet03!$AF$2:$AF$1191&amp;sheet03!$O$2:$O$1191,0),55)</f>
        <v>#N/A</v>
      </c>
      <c r="M97" s="65" t="e">
        <f t="array" aca="1" ref="M97" ca="1">INDEX(sheet03!$A$2:$BB$1191,MATCH(I$76&amp;J97&amp;$F$1,sheet03!$M$2:$M$1191&amp;sheet03!$AF$2:$AF$1191&amp;sheet03!$O$2:$O$1191,0),40)</f>
        <v>#N/A</v>
      </c>
      <c r="N97" s="65" t="e">
        <f t="array" aca="1" ref="N97" ca="1">INDEX(sheet03!$A$2:$BD$1191,MATCH(I$76&amp;J97&amp;$F$1,sheet03!$M$2:$M$1191&amp;sheet03!$AF$2:$AF$1191&amp;sheet03!$O$2:$O$1191,0),56)</f>
        <v>#N/A</v>
      </c>
      <c r="O97" s="102">
        <f ca="1">IF(ISERROR(SMALL(sheet03!CV:CV,ROW(V16))),"",INDIRECT("sheet03!cv"&amp;SMALL(sheet03!CV:CV,ROW(V16))))</f>
        <v>560</v>
      </c>
      <c r="P97" s="66">
        <f t="array" aca="1" ref="P97" ca="1">INDEX(sheet03!$A$2:$BB$1191,MATCH(P$76&amp;Q97&amp;$F$1,sheet03!$M$2:$M$1191&amp;sheet03!$AF$2:$AF$1191&amp;sheet03!$O$2:$O$1191,0),31)</f>
        <v>0</v>
      </c>
      <c r="Q97" s="100">
        <f ca="1">IF(O97="","",INDIRECT("sheet03!af"&amp;SMALL(sheet03!CV:CV,ROW(V16))))</f>
        <v>16</v>
      </c>
      <c r="R97" s="64" t="str">
        <f t="array" aca="1" ref="R97" ca="1">INDEX(sheet03!$A$2:$BB$1191,MATCH(P$76&amp;Q97&amp;$F$1,sheet03!$M$2:$M$1191&amp;sheet03!$AF$2:$AF$1191&amp;sheet03!$O$2:$O$1191,0),28)</f>
        <v>吉見</v>
      </c>
      <c r="S97" s="65">
        <f t="array" aca="1" ref="S97" ca="1">INDEX(sheet03!$A$2:$BC$1191,MATCH(P$76&amp;Q97&amp;$F$1,sheet03!$M$2:$M$1191&amp;sheet03!$AF$2:$AF$1191&amp;sheet03!$O$2:$O$1191,0),55)</f>
        <v>2</v>
      </c>
      <c r="T97" s="65">
        <f t="array" aca="1" ref="T97" ca="1">INDEX(sheet03!$A$2:$BB$1191,MATCH(P$76&amp;Q97&amp;$F$1,sheet03!$M$2:$M$1191&amp;sheet03!$AF$2:$AF$1191&amp;sheet03!$O$2:$O$1191,0),40)</f>
        <v>150</v>
      </c>
      <c r="U97" s="65" t="str">
        <f t="array" aca="1" ref="U97" ca="1">INDEX(sheet03!$A$2:$BD$1191,MATCH(P$76&amp;Q97&amp;$F$1,sheet03!$M$2:$M$1191&amp;sheet03!$AF$2:$AF$1191&amp;sheet03!$O$2:$O$1191,0),56)</f>
        <v>右</v>
      </c>
    </row>
    <row r="98" spans="1:21" ht="16.5" customHeight="1" x14ac:dyDescent="0.15">
      <c r="B98" s="96"/>
      <c r="C98" s="125"/>
      <c r="D98" s="70" t="str">
        <f t="array" ref="D98">INDEX(sheet01!$A$2:$Z$61,MATCH(B76&amp;$F$1,sheet01!$M$2:$M$61&amp;sheet01!$O$2:$O$61,0),24)</f>
        <v>所木</v>
      </c>
      <c r="E98" s="97"/>
      <c r="F98" s="97"/>
      <c r="G98" s="98"/>
      <c r="H98" s="104"/>
      <c r="I98" s="96"/>
      <c r="J98" s="125"/>
      <c r="K98" s="70" t="str">
        <f t="array" ref="K98">INDEX(sheet01!$A$2:$Z$61,MATCH(I76&amp;$F$1,sheet01!$M$2:$M$61&amp;sheet01!$O$2:$O$61,0),24)</f>
        <v>船佐</v>
      </c>
      <c r="L98" s="97"/>
      <c r="M98" s="97"/>
      <c r="N98" s="98"/>
      <c r="P98" s="96"/>
      <c r="Q98" s="125"/>
      <c r="R98" s="70" t="str">
        <f t="array" ref="R98">INDEX(sheet01!$A$2:$Z$61,MATCH(P76&amp;$F$1,sheet01!$M$2:$M$61&amp;sheet01!$O$2:$O$61,0),24)</f>
        <v>長谷</v>
      </c>
      <c r="S98" s="97"/>
      <c r="T98" s="97"/>
      <c r="U98" s="98"/>
    </row>
    <row r="99" spans="1:21" ht="16.5" customHeight="1" x14ac:dyDescent="0.15"/>
  </sheetData>
  <sheetProtection password="CE88" sheet="1" selectLockedCells="1"/>
  <phoneticPr fontId="4"/>
  <conditionalFormatting sqref="D3:D6 B8:G23 D24:G24 B2 F3:G6">
    <cfRule type="containsErrors" dxfId="51" priority="51">
      <formula>ISERROR(B2)</formula>
    </cfRule>
  </conditionalFormatting>
  <conditionalFormatting sqref="P2">
    <cfRule type="containsErrors" dxfId="50" priority="50">
      <formula>ISERROR(P2)</formula>
    </cfRule>
  </conditionalFormatting>
  <conditionalFormatting sqref="B27">
    <cfRule type="containsErrors" dxfId="49" priority="49">
      <formula>ISERROR(B27)</formula>
    </cfRule>
  </conditionalFormatting>
  <conditionalFormatting sqref="I27">
    <cfRule type="containsErrors" dxfId="48" priority="48">
      <formula>ISERROR(I27)</formula>
    </cfRule>
  </conditionalFormatting>
  <conditionalFormatting sqref="P27">
    <cfRule type="containsErrors" dxfId="47" priority="47">
      <formula>ISERROR(P27)</formula>
    </cfRule>
  </conditionalFormatting>
  <conditionalFormatting sqref="M3:M6">
    <cfRule type="containsErrors" dxfId="46" priority="46">
      <formula>ISERROR(M3)</formula>
    </cfRule>
  </conditionalFormatting>
  <conditionalFormatting sqref="T3:T6">
    <cfRule type="containsErrors" dxfId="45" priority="45">
      <formula>ISERROR(T3)</formula>
    </cfRule>
  </conditionalFormatting>
  <conditionalFormatting sqref="F28:F31">
    <cfRule type="containsErrors" dxfId="44" priority="44">
      <formula>ISERROR(F28)</formula>
    </cfRule>
  </conditionalFormatting>
  <conditionalFormatting sqref="M28:M31">
    <cfRule type="containsErrors" dxfId="43" priority="43">
      <formula>ISERROR(M28)</formula>
    </cfRule>
  </conditionalFormatting>
  <conditionalFormatting sqref="T28:T31">
    <cfRule type="containsErrors" dxfId="42" priority="42">
      <formula>ISERROR(T28)</formula>
    </cfRule>
  </conditionalFormatting>
  <conditionalFormatting sqref="F52">
    <cfRule type="containsErrors" dxfId="41" priority="41">
      <formula>ISERROR(F52)</formula>
    </cfRule>
  </conditionalFormatting>
  <conditionalFormatting sqref="F77">
    <cfRule type="containsErrors" dxfId="40" priority="40">
      <formula>ISERROR(F77)</formula>
    </cfRule>
  </conditionalFormatting>
  <conditionalFormatting sqref="M77">
    <cfRule type="containsErrors" dxfId="39" priority="39">
      <formula>ISERROR(M77)</formula>
    </cfRule>
  </conditionalFormatting>
  <conditionalFormatting sqref="K3:K6">
    <cfRule type="containsErrors" dxfId="38" priority="38">
      <formula>ISERROR(K3)</formula>
    </cfRule>
  </conditionalFormatting>
  <conditionalFormatting sqref="R3:R6">
    <cfRule type="containsErrors" dxfId="37" priority="37">
      <formula>ISERROR(R3)</formula>
    </cfRule>
  </conditionalFormatting>
  <conditionalFormatting sqref="D29:D31">
    <cfRule type="containsErrors" dxfId="36" priority="36">
      <formula>ISERROR(D29)</formula>
    </cfRule>
  </conditionalFormatting>
  <conditionalFormatting sqref="K28:K31">
    <cfRule type="containsErrors" dxfId="35" priority="35">
      <formula>ISERROR(K28)</formula>
    </cfRule>
  </conditionalFormatting>
  <conditionalFormatting sqref="R28:R31">
    <cfRule type="containsErrors" dxfId="34" priority="34">
      <formula>ISERROR(R28)</formula>
    </cfRule>
  </conditionalFormatting>
  <conditionalFormatting sqref="D52:D55">
    <cfRule type="containsErrors" dxfId="33" priority="33">
      <formula>ISERROR(D52)</formula>
    </cfRule>
  </conditionalFormatting>
  <conditionalFormatting sqref="K52:K55">
    <cfRule type="containsErrors" dxfId="32" priority="32">
      <formula>ISERROR(K52)</formula>
    </cfRule>
  </conditionalFormatting>
  <conditionalFormatting sqref="D77:D80">
    <cfRule type="containsErrors" dxfId="31" priority="31">
      <formula>ISERROR(D77)</formula>
    </cfRule>
  </conditionalFormatting>
  <conditionalFormatting sqref="K77:K80">
    <cfRule type="containsErrors" dxfId="30" priority="30">
      <formula>ISERROR(K77)</formula>
    </cfRule>
  </conditionalFormatting>
  <conditionalFormatting sqref="P8:U23">
    <cfRule type="containsErrors" dxfId="29" priority="29">
      <formula>ISERROR(P8)</formula>
    </cfRule>
  </conditionalFormatting>
  <conditionalFormatting sqref="I8:N23">
    <cfRule type="containsErrors" dxfId="28" priority="28">
      <formula>ISERROR(I8)</formula>
    </cfRule>
  </conditionalFormatting>
  <conditionalFormatting sqref="K24">
    <cfRule type="containsErrors" dxfId="27" priority="27">
      <formula>ISERROR(K24)</formula>
    </cfRule>
  </conditionalFormatting>
  <conditionalFormatting sqref="R24">
    <cfRule type="containsErrors" dxfId="26" priority="26">
      <formula>ISERROR(R24)</formula>
    </cfRule>
  </conditionalFormatting>
  <conditionalFormatting sqref="B33:G33">
    <cfRule type="containsErrors" dxfId="25" priority="25">
      <formula>ISERROR(B33)</formula>
    </cfRule>
  </conditionalFormatting>
  <conditionalFormatting sqref="B33:G48 D29:D31 B27">
    <cfRule type="containsErrors" dxfId="24" priority="24">
      <formula>ISERROR(B27)</formula>
    </cfRule>
  </conditionalFormatting>
  <conditionalFormatting sqref="I33:N33">
    <cfRule type="containsErrors" dxfId="23" priority="23">
      <formula>ISERROR(I33)</formula>
    </cfRule>
  </conditionalFormatting>
  <conditionalFormatting sqref="I33:N33">
    <cfRule type="containsErrors" dxfId="22" priority="22">
      <formula>ISERROR(I33)</formula>
    </cfRule>
  </conditionalFormatting>
  <conditionalFormatting sqref="O33">
    <cfRule type="containsErrors" dxfId="21" priority="21">
      <formula>ISERROR(O33)</formula>
    </cfRule>
  </conditionalFormatting>
  <conditionalFormatting sqref="O33:O48">
    <cfRule type="containsErrors" dxfId="20" priority="20">
      <formula>ISERROR(O33)</formula>
    </cfRule>
  </conditionalFormatting>
  <conditionalFormatting sqref="P33:U33">
    <cfRule type="containsErrors" dxfId="19" priority="19">
      <formula>ISERROR(P33)</formula>
    </cfRule>
  </conditionalFormatting>
  <conditionalFormatting sqref="P33:U33">
    <cfRule type="containsErrors" dxfId="18" priority="52">
      <formula>ISERROR(P33)</formula>
    </cfRule>
  </conditionalFormatting>
  <conditionalFormatting sqref="P27:U48 I27:N48">
    <cfRule type="containsErrors" dxfId="17" priority="18">
      <formula>ISERROR(I27)</formula>
    </cfRule>
  </conditionalFormatting>
  <conditionalFormatting sqref="B57:G57">
    <cfRule type="containsErrors" dxfId="16" priority="17">
      <formula>ISERROR(B57)</formula>
    </cfRule>
  </conditionalFormatting>
  <conditionalFormatting sqref="B57:G57">
    <cfRule type="containsErrors" dxfId="15" priority="16">
      <formula>ISERROR(B57)</formula>
    </cfRule>
  </conditionalFormatting>
  <conditionalFormatting sqref="I57:N57">
    <cfRule type="containsErrors" dxfId="14" priority="15">
      <formula>ISERROR(I57)</formula>
    </cfRule>
  </conditionalFormatting>
  <conditionalFormatting sqref="I57:N57">
    <cfRule type="containsErrors" dxfId="13" priority="14">
      <formula>ISERROR(I57)</formula>
    </cfRule>
  </conditionalFormatting>
  <conditionalFormatting sqref="B51:G72 B73 E73:G73 I73 L73:N73 I51:N72">
    <cfRule type="containsErrors" dxfId="12" priority="13">
      <formula>ISERROR(B51)</formula>
    </cfRule>
  </conditionalFormatting>
  <conditionalFormatting sqref="B76:G97 I76:N97 B98 E98:G98 I98 L98:N98">
    <cfRule type="containsErrors" dxfId="11" priority="12">
      <formula>ISERROR(B76)</formula>
    </cfRule>
  </conditionalFormatting>
  <conditionalFormatting sqref="T77">
    <cfRule type="containsErrors" dxfId="10" priority="11">
      <formula>ISERROR(T77)</formula>
    </cfRule>
  </conditionalFormatting>
  <conditionalFormatting sqref="R77:R80">
    <cfRule type="containsErrors" dxfId="9" priority="10">
      <formula>ISERROR(R77)</formula>
    </cfRule>
  </conditionalFormatting>
  <conditionalFormatting sqref="P76:U97 P98 S98:U98">
    <cfRule type="containsErrors" dxfId="8" priority="9">
      <formula>ISERROR(P76)</formula>
    </cfRule>
  </conditionalFormatting>
  <conditionalFormatting sqref="R52:R55">
    <cfRule type="containsErrors" dxfId="7" priority="8">
      <formula>ISERROR(R52)</formula>
    </cfRule>
  </conditionalFormatting>
  <conditionalFormatting sqref="P57:U57">
    <cfRule type="containsErrors" dxfId="6" priority="7">
      <formula>ISERROR(P57)</formula>
    </cfRule>
  </conditionalFormatting>
  <conditionalFormatting sqref="P57:U57">
    <cfRule type="containsErrors" dxfId="5" priority="6">
      <formula>ISERROR(P57)</formula>
    </cfRule>
  </conditionalFormatting>
  <conditionalFormatting sqref="P51:U51 P73 S73:U73 P56:U72 P52:S55 U52:U55">
    <cfRule type="containsErrors" dxfId="4" priority="5">
      <formula>ISERROR(P51)</formula>
    </cfRule>
  </conditionalFormatting>
  <conditionalFormatting sqref="D28">
    <cfRule type="containsErrors" dxfId="3" priority="4">
      <formula>ISERROR(D28)</formula>
    </cfRule>
  </conditionalFormatting>
  <conditionalFormatting sqref="M52">
    <cfRule type="containsErrors" dxfId="2" priority="3">
      <formula>ISERROR(M52)</formula>
    </cfRule>
  </conditionalFormatting>
  <conditionalFormatting sqref="T52">
    <cfRule type="containsErrors" dxfId="1" priority="2">
      <formula>ISERROR(T52)</formula>
    </cfRule>
  </conditionalFormatting>
  <conditionalFormatting sqref="T52:T55">
    <cfRule type="containsErrors" dxfId="0" priority="1">
      <formula>ISERROR(T52)</formula>
    </cfRule>
  </conditionalFormatting>
  <dataValidations disablePrompts="1" count="1">
    <dataValidation type="list" allowBlank="1" showInputMessage="1" sqref="C24 J24 Q24 Q49 J49 C49 C73 J73 Q73 Q98 J98 C98" xr:uid="{A14A7856-9904-4C8F-B96B-D6A19883FABA}">
      <formula1>",ﾄﾚｰﾅｰ,ﾄﾞｸﾀｰ"</formula1>
    </dataValidation>
  </dataValidations>
  <pageMargins left="0.70866141732283472" right="0.19685039370078741" top="0.78740157480314965" bottom="0.59055118110236227" header="0.51181102362204722" footer="0.31496062992125984"/>
  <pageSetup paperSize="9" orientation="portrait" r:id="rId1"/>
  <headerFooter alignWithMargins="0">
    <oddHeader>&amp;L&amp;14選手名簿【女子】</oddHeader>
    <oddFooter>&amp;C－&amp;P－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4063-743E-4E2C-A1FC-895E6D7F9ED1}">
  <dimension ref="A1:BA46"/>
  <sheetViews>
    <sheetView workbookViewId="0">
      <selection activeCell="A2" sqref="A2"/>
    </sheetView>
  </sheetViews>
  <sheetFormatPr defaultRowHeight="13.5" x14ac:dyDescent="0.15"/>
  <cols>
    <col min="1" max="1" width="9" style="35"/>
    <col min="2" max="10" width="0" style="35" hidden="1" customWidth="1"/>
    <col min="11" max="15" width="9" style="35"/>
    <col min="16" max="16" width="8.125" style="35" customWidth="1"/>
    <col min="17" max="17" width="3.375" style="35" customWidth="1"/>
    <col min="18" max="18" width="9" style="35"/>
    <col min="19" max="19" width="7" style="35" customWidth="1"/>
    <col min="20" max="16384" width="9" style="35"/>
  </cols>
  <sheetData>
    <row r="1" spans="1:53" x14ac:dyDescent="0.15">
      <c r="A1" s="35" t="s">
        <v>52</v>
      </c>
      <c r="B1" s="35" t="s">
        <v>53</v>
      </c>
      <c r="C1" s="35" t="s">
        <v>54</v>
      </c>
      <c r="D1" s="35" t="s">
        <v>55</v>
      </c>
      <c r="E1" s="35" t="s">
        <v>56</v>
      </c>
      <c r="F1" s="35" t="s">
        <v>57</v>
      </c>
      <c r="G1" s="35" t="s">
        <v>58</v>
      </c>
      <c r="H1" s="35" t="s">
        <v>59</v>
      </c>
      <c r="I1" s="35" t="s">
        <v>60</v>
      </c>
      <c r="J1" s="35" t="s">
        <v>61</v>
      </c>
      <c r="K1" s="35" t="s">
        <v>62</v>
      </c>
      <c r="L1" s="35" t="s">
        <v>63</v>
      </c>
      <c r="M1" s="35" t="s">
        <v>64</v>
      </c>
      <c r="N1" s="35" t="s">
        <v>65</v>
      </c>
      <c r="O1" s="35" t="s">
        <v>66</v>
      </c>
      <c r="P1" s="35" t="s">
        <v>67</v>
      </c>
      <c r="Q1" s="35" t="s">
        <v>68</v>
      </c>
      <c r="R1" s="35" t="s">
        <v>69</v>
      </c>
      <c r="S1" s="35" t="s">
        <v>70</v>
      </c>
      <c r="T1" s="35" t="s">
        <v>71</v>
      </c>
      <c r="U1" s="35" t="s">
        <v>72</v>
      </c>
      <c r="V1" s="35" t="s">
        <v>73</v>
      </c>
      <c r="W1" s="35" t="s">
        <v>74</v>
      </c>
      <c r="X1" s="35" t="s">
        <v>75</v>
      </c>
      <c r="Y1" s="35" t="s">
        <v>76</v>
      </c>
      <c r="Z1" s="35" t="s">
        <v>77</v>
      </c>
      <c r="AA1" s="35" t="s">
        <v>78</v>
      </c>
      <c r="AB1" s="35" t="s">
        <v>79</v>
      </c>
      <c r="AC1" s="35" t="s">
        <v>80</v>
      </c>
      <c r="AD1" s="35" t="s">
        <v>81</v>
      </c>
      <c r="AE1" s="35" t="s">
        <v>82</v>
      </c>
      <c r="AF1" s="35" t="s">
        <v>83</v>
      </c>
      <c r="AG1" s="35" t="s">
        <v>84</v>
      </c>
      <c r="AH1" s="35" t="s">
        <v>85</v>
      </c>
      <c r="AI1" s="35" t="s">
        <v>59</v>
      </c>
      <c r="AJ1" s="35" t="s">
        <v>86</v>
      </c>
      <c r="AK1" s="35" t="s">
        <v>87</v>
      </c>
      <c r="AL1" s="35" t="s">
        <v>88</v>
      </c>
      <c r="AM1" s="35" t="s">
        <v>89</v>
      </c>
      <c r="AN1" s="35" t="s">
        <v>90</v>
      </c>
      <c r="AO1" s="35" t="s">
        <v>91</v>
      </c>
      <c r="AP1" s="35" t="s">
        <v>92</v>
      </c>
      <c r="AQ1" s="35" t="s">
        <v>93</v>
      </c>
      <c r="AR1" s="35" t="s">
        <v>94</v>
      </c>
      <c r="AS1" s="35" t="s">
        <v>95</v>
      </c>
      <c r="AT1" s="35" t="s">
        <v>96</v>
      </c>
      <c r="AU1" s="35" t="s">
        <v>97</v>
      </c>
      <c r="AV1" s="35" t="s">
        <v>98</v>
      </c>
      <c r="AW1" s="35" t="s">
        <v>99</v>
      </c>
      <c r="AX1" s="35" t="s">
        <v>100</v>
      </c>
      <c r="AY1" s="35" t="s">
        <v>101</v>
      </c>
      <c r="AZ1" s="35" t="s">
        <v>102</v>
      </c>
      <c r="BA1" s="35" t="s">
        <v>103</v>
      </c>
    </row>
    <row r="2" spans="1:53" x14ac:dyDescent="0.15">
      <c r="A2" s="36">
        <v>45285</v>
      </c>
      <c r="B2" s="36">
        <v>45287</v>
      </c>
      <c r="C2" s="35" t="s">
        <v>104</v>
      </c>
      <c r="D2" s="35" t="s">
        <v>105</v>
      </c>
      <c r="E2" s="35" t="s">
        <v>106</v>
      </c>
      <c r="F2" s="35" t="s">
        <v>107</v>
      </c>
      <c r="G2" s="35" t="s">
        <v>108</v>
      </c>
      <c r="H2" s="35" t="s">
        <v>15</v>
      </c>
      <c r="I2" s="35" t="s">
        <v>109</v>
      </c>
      <c r="J2" s="35" t="s">
        <v>110</v>
      </c>
      <c r="K2" s="37">
        <v>1</v>
      </c>
      <c r="L2" s="35" t="s">
        <v>111</v>
      </c>
      <c r="M2" s="35" t="s">
        <v>112</v>
      </c>
      <c r="N2" s="35" t="s">
        <v>113</v>
      </c>
      <c r="O2" s="35" t="s">
        <v>114</v>
      </c>
      <c r="P2" s="51" t="s">
        <v>1435</v>
      </c>
      <c r="Q2" s="120">
        <v>1</v>
      </c>
      <c r="R2" s="35" t="s">
        <v>38</v>
      </c>
      <c r="S2" s="35" t="s">
        <v>24</v>
      </c>
      <c r="T2" s="35" t="s">
        <v>36</v>
      </c>
      <c r="U2" s="35" t="s">
        <v>19</v>
      </c>
      <c r="V2" s="35" t="s">
        <v>36</v>
      </c>
      <c r="W2" s="35" t="s">
        <v>19</v>
      </c>
      <c r="X2" s="35" t="s">
        <v>1481</v>
      </c>
    </row>
    <row r="3" spans="1:53" x14ac:dyDescent="0.15">
      <c r="A3" s="36">
        <v>45285</v>
      </c>
      <c r="B3" s="36">
        <v>45287</v>
      </c>
      <c r="C3" s="35" t="s">
        <v>104</v>
      </c>
      <c r="D3" s="35" t="s">
        <v>105</v>
      </c>
      <c r="E3" s="35" t="s">
        <v>106</v>
      </c>
      <c r="F3" s="35" t="s">
        <v>107</v>
      </c>
      <c r="G3" s="35" t="s">
        <v>108</v>
      </c>
      <c r="H3" s="35" t="s">
        <v>15</v>
      </c>
      <c r="I3" s="35" t="s">
        <v>109</v>
      </c>
      <c r="J3" s="35" t="s">
        <v>110</v>
      </c>
      <c r="K3" s="37">
        <v>2</v>
      </c>
      <c r="L3" s="35" t="s">
        <v>117</v>
      </c>
      <c r="M3" s="35" t="s">
        <v>115</v>
      </c>
      <c r="N3" s="35" t="s">
        <v>116</v>
      </c>
      <c r="O3" s="35" t="s">
        <v>114</v>
      </c>
      <c r="P3" s="51" t="s">
        <v>1435</v>
      </c>
      <c r="Q3" s="120">
        <v>2</v>
      </c>
      <c r="R3" s="35" t="s">
        <v>38</v>
      </c>
      <c r="S3" s="35" t="s">
        <v>24</v>
      </c>
      <c r="T3" s="35" t="s">
        <v>36</v>
      </c>
      <c r="U3" s="35" t="s">
        <v>19</v>
      </c>
      <c r="V3" s="35" t="s">
        <v>36</v>
      </c>
      <c r="W3" s="35" t="s">
        <v>19</v>
      </c>
      <c r="X3" s="35" t="s">
        <v>1482</v>
      </c>
    </row>
    <row r="4" spans="1:53" x14ac:dyDescent="0.15">
      <c r="A4" s="36">
        <v>45285</v>
      </c>
      <c r="B4" s="36">
        <v>45287</v>
      </c>
      <c r="C4" s="35" t="s">
        <v>104</v>
      </c>
      <c r="D4" s="35" t="s">
        <v>105</v>
      </c>
      <c r="E4" s="35" t="s">
        <v>106</v>
      </c>
      <c r="F4" s="35" t="s">
        <v>107</v>
      </c>
      <c r="G4" s="35" t="s">
        <v>108</v>
      </c>
      <c r="H4" s="35" t="s">
        <v>15</v>
      </c>
      <c r="I4" s="35" t="s">
        <v>109</v>
      </c>
      <c r="J4" s="35" t="s">
        <v>110</v>
      </c>
      <c r="K4" s="37">
        <v>3</v>
      </c>
      <c r="L4" s="35" t="s">
        <v>120</v>
      </c>
      <c r="M4" s="35" t="s">
        <v>118</v>
      </c>
      <c r="N4" s="35" t="s">
        <v>119</v>
      </c>
      <c r="O4" s="35" t="s">
        <v>114</v>
      </c>
      <c r="P4" s="51" t="s">
        <v>1435</v>
      </c>
      <c r="Q4" s="120">
        <v>3</v>
      </c>
      <c r="R4" s="35" t="s">
        <v>38</v>
      </c>
      <c r="S4" s="35" t="s">
        <v>18</v>
      </c>
      <c r="T4" s="35" t="s">
        <v>19</v>
      </c>
      <c r="U4" s="35" t="s">
        <v>25</v>
      </c>
      <c r="V4" s="35" t="s">
        <v>31</v>
      </c>
      <c r="X4" s="35" t="s">
        <v>1483</v>
      </c>
    </row>
    <row r="5" spans="1:53" x14ac:dyDescent="0.15">
      <c r="A5" s="36">
        <v>45285</v>
      </c>
      <c r="B5" s="36">
        <v>45287</v>
      </c>
      <c r="C5" s="35" t="s">
        <v>104</v>
      </c>
      <c r="D5" s="35" t="s">
        <v>105</v>
      </c>
      <c r="E5" s="35" t="s">
        <v>106</v>
      </c>
      <c r="F5" s="35" t="s">
        <v>107</v>
      </c>
      <c r="G5" s="35" t="s">
        <v>108</v>
      </c>
      <c r="H5" s="35" t="s">
        <v>15</v>
      </c>
      <c r="I5" s="35" t="s">
        <v>109</v>
      </c>
      <c r="J5" s="35" t="s">
        <v>110</v>
      </c>
      <c r="K5" s="37">
        <v>4</v>
      </c>
      <c r="L5" s="35" t="s">
        <v>123</v>
      </c>
      <c r="M5" s="35" t="s">
        <v>121</v>
      </c>
      <c r="N5" s="35" t="s">
        <v>122</v>
      </c>
      <c r="O5" s="35" t="s">
        <v>114</v>
      </c>
      <c r="P5" s="51" t="s">
        <v>1435</v>
      </c>
      <c r="Q5" s="120">
        <v>4</v>
      </c>
      <c r="R5" s="35" t="s">
        <v>22</v>
      </c>
      <c r="S5" s="35" t="s">
        <v>31</v>
      </c>
      <c r="T5" s="35" t="s">
        <v>25</v>
      </c>
      <c r="U5" s="35" t="s">
        <v>30</v>
      </c>
      <c r="V5" s="35" t="s">
        <v>17</v>
      </c>
      <c r="X5" s="35" t="s">
        <v>1484</v>
      </c>
    </row>
    <row r="6" spans="1:53" x14ac:dyDescent="0.15">
      <c r="A6" s="36">
        <v>45285</v>
      </c>
      <c r="B6" s="36">
        <v>45287</v>
      </c>
      <c r="C6" s="35" t="s">
        <v>104</v>
      </c>
      <c r="D6" s="35" t="s">
        <v>105</v>
      </c>
      <c r="E6" s="35" t="s">
        <v>106</v>
      </c>
      <c r="F6" s="35" t="s">
        <v>107</v>
      </c>
      <c r="G6" s="35" t="s">
        <v>108</v>
      </c>
      <c r="H6" s="35" t="s">
        <v>15</v>
      </c>
      <c r="I6" s="35" t="s">
        <v>109</v>
      </c>
      <c r="J6" s="35" t="s">
        <v>110</v>
      </c>
      <c r="K6" s="37">
        <v>5</v>
      </c>
      <c r="L6" s="35" t="s">
        <v>130</v>
      </c>
      <c r="M6" s="35" t="s">
        <v>124</v>
      </c>
      <c r="N6" s="35" t="s">
        <v>125</v>
      </c>
      <c r="O6" s="35" t="s">
        <v>114</v>
      </c>
      <c r="P6" s="51" t="s">
        <v>1435</v>
      </c>
      <c r="Q6" s="120">
        <v>5</v>
      </c>
      <c r="R6" s="35" t="s">
        <v>22</v>
      </c>
      <c r="S6" s="35" t="s">
        <v>24</v>
      </c>
      <c r="T6" s="35" t="s">
        <v>35</v>
      </c>
      <c r="U6" s="35" t="s">
        <v>42</v>
      </c>
      <c r="V6" s="35" t="s">
        <v>46</v>
      </c>
      <c r="W6" s="35" t="s">
        <v>41</v>
      </c>
      <c r="X6" s="35" t="s">
        <v>1485</v>
      </c>
    </row>
    <row r="7" spans="1:53" x14ac:dyDescent="0.15">
      <c r="A7" s="36">
        <v>45285</v>
      </c>
      <c r="B7" s="36">
        <v>45287</v>
      </c>
      <c r="C7" s="35" t="s">
        <v>104</v>
      </c>
      <c r="D7" s="35" t="s">
        <v>126</v>
      </c>
      <c r="E7" s="35" t="s">
        <v>127</v>
      </c>
      <c r="F7" s="35" t="s">
        <v>128</v>
      </c>
      <c r="G7" s="35" t="s">
        <v>108</v>
      </c>
      <c r="H7" s="35" t="s">
        <v>15</v>
      </c>
      <c r="I7" s="35" t="s">
        <v>129</v>
      </c>
      <c r="J7" s="35" t="s">
        <v>110</v>
      </c>
      <c r="K7" s="37">
        <v>6</v>
      </c>
      <c r="L7" s="35" t="s">
        <v>133</v>
      </c>
      <c r="M7" s="35" t="s">
        <v>131</v>
      </c>
      <c r="N7" s="35" t="s">
        <v>132</v>
      </c>
      <c r="O7" s="35" t="s">
        <v>114</v>
      </c>
      <c r="P7" s="51" t="s">
        <v>50</v>
      </c>
      <c r="Q7" s="120">
        <v>1</v>
      </c>
      <c r="R7" s="35" t="s">
        <v>22</v>
      </c>
      <c r="S7" s="35" t="s">
        <v>24</v>
      </c>
      <c r="T7" s="35" t="s">
        <v>35</v>
      </c>
      <c r="U7" s="35" t="s">
        <v>42</v>
      </c>
      <c r="V7" s="35" t="s">
        <v>46</v>
      </c>
      <c r="W7" s="35" t="s">
        <v>36</v>
      </c>
      <c r="X7" s="35" t="s">
        <v>1486</v>
      </c>
    </row>
    <row r="8" spans="1:53" x14ac:dyDescent="0.15">
      <c r="A8" s="36">
        <v>45285</v>
      </c>
      <c r="B8" s="36">
        <v>45287</v>
      </c>
      <c r="C8" s="35" t="s">
        <v>104</v>
      </c>
      <c r="D8" s="35" t="s">
        <v>105</v>
      </c>
      <c r="E8" s="35" t="s">
        <v>106</v>
      </c>
      <c r="F8" s="35" t="s">
        <v>107</v>
      </c>
      <c r="G8" s="35" t="s">
        <v>108</v>
      </c>
      <c r="H8" s="35" t="s">
        <v>15</v>
      </c>
      <c r="I8" s="35" t="s">
        <v>109</v>
      </c>
      <c r="J8" s="35" t="s">
        <v>110</v>
      </c>
      <c r="K8" s="37">
        <v>7</v>
      </c>
      <c r="L8" s="35" t="s">
        <v>136</v>
      </c>
      <c r="M8" s="35" t="s">
        <v>134</v>
      </c>
      <c r="N8" s="35" t="s">
        <v>135</v>
      </c>
      <c r="O8" s="35" t="s">
        <v>114</v>
      </c>
      <c r="P8" s="51" t="s">
        <v>50</v>
      </c>
      <c r="Q8" s="120">
        <v>2</v>
      </c>
      <c r="R8" s="35" t="s">
        <v>38</v>
      </c>
      <c r="S8" s="35" t="s">
        <v>25</v>
      </c>
      <c r="T8" s="35" t="s">
        <v>48</v>
      </c>
      <c r="U8" s="35" t="s">
        <v>22</v>
      </c>
      <c r="V8" s="35" t="s">
        <v>36</v>
      </c>
      <c r="X8" s="35" t="s">
        <v>1487</v>
      </c>
    </row>
    <row r="9" spans="1:53" x14ac:dyDescent="0.15">
      <c r="A9" s="36">
        <v>45285</v>
      </c>
      <c r="B9" s="36">
        <v>45287</v>
      </c>
      <c r="C9" s="35" t="s">
        <v>104</v>
      </c>
      <c r="D9" s="35" t="s">
        <v>105</v>
      </c>
      <c r="E9" s="35" t="s">
        <v>106</v>
      </c>
      <c r="F9" s="35" t="s">
        <v>107</v>
      </c>
      <c r="G9" s="35" t="s">
        <v>108</v>
      </c>
      <c r="H9" s="35" t="s">
        <v>15</v>
      </c>
      <c r="I9" s="35" t="s">
        <v>109</v>
      </c>
      <c r="J9" s="35" t="s">
        <v>110</v>
      </c>
      <c r="K9" s="37">
        <v>8</v>
      </c>
      <c r="L9" s="35" t="s">
        <v>140</v>
      </c>
      <c r="M9" s="35" t="s">
        <v>137</v>
      </c>
      <c r="N9" s="35" t="s">
        <v>138</v>
      </c>
      <c r="O9" s="35" t="s">
        <v>114</v>
      </c>
      <c r="P9" s="51" t="s">
        <v>50</v>
      </c>
      <c r="Q9" s="120">
        <v>3</v>
      </c>
      <c r="R9" s="35" t="s">
        <v>139</v>
      </c>
      <c r="S9" s="35" t="s">
        <v>42</v>
      </c>
      <c r="T9" s="35" t="s">
        <v>38</v>
      </c>
      <c r="U9" s="35" t="s">
        <v>19</v>
      </c>
      <c r="V9" s="35" t="s">
        <v>25</v>
      </c>
      <c r="X9" s="35" t="s">
        <v>1488</v>
      </c>
    </row>
    <row r="10" spans="1:53" x14ac:dyDescent="0.15">
      <c r="A10" s="36"/>
      <c r="B10" s="36"/>
      <c r="D10" s="35" t="s">
        <v>126</v>
      </c>
      <c r="E10" s="35" t="s">
        <v>127</v>
      </c>
      <c r="F10" s="35" t="s">
        <v>128</v>
      </c>
      <c r="G10" s="35" t="s">
        <v>108</v>
      </c>
      <c r="H10" s="35" t="s">
        <v>15</v>
      </c>
      <c r="I10" s="35" t="s">
        <v>129</v>
      </c>
      <c r="J10" s="35" t="s">
        <v>110</v>
      </c>
      <c r="K10" s="37">
        <v>9</v>
      </c>
      <c r="L10" s="35" t="s">
        <v>147</v>
      </c>
      <c r="M10" s="35" t="s">
        <v>141</v>
      </c>
      <c r="N10" s="35" t="s">
        <v>142</v>
      </c>
      <c r="O10" s="35" t="s">
        <v>114</v>
      </c>
      <c r="P10" s="51" t="s">
        <v>50</v>
      </c>
      <c r="Q10" s="120">
        <v>4</v>
      </c>
      <c r="R10" s="35" t="s">
        <v>22</v>
      </c>
      <c r="S10" s="35" t="s">
        <v>24</v>
      </c>
      <c r="T10" s="35" t="s">
        <v>35</v>
      </c>
      <c r="U10" s="35" t="s">
        <v>42</v>
      </c>
      <c r="V10" s="35" t="s">
        <v>46</v>
      </c>
      <c r="W10" s="35" t="s">
        <v>41</v>
      </c>
      <c r="X10" s="35" t="s">
        <v>1489</v>
      </c>
    </row>
    <row r="11" spans="1:53" x14ac:dyDescent="0.15">
      <c r="A11" s="36">
        <v>45285</v>
      </c>
      <c r="B11" s="36">
        <v>45287</v>
      </c>
      <c r="C11" s="35" t="s">
        <v>104</v>
      </c>
      <c r="D11" s="35" t="s">
        <v>143</v>
      </c>
      <c r="E11" s="35" t="s">
        <v>144</v>
      </c>
      <c r="F11" s="35" t="s">
        <v>145</v>
      </c>
      <c r="G11" s="35" t="s">
        <v>108</v>
      </c>
      <c r="H11" s="35" t="s">
        <v>15</v>
      </c>
      <c r="I11" s="35" t="s">
        <v>146</v>
      </c>
      <c r="J11" s="35" t="s">
        <v>110</v>
      </c>
      <c r="K11" s="37">
        <v>10</v>
      </c>
      <c r="L11" s="35" t="s">
        <v>154</v>
      </c>
      <c r="M11" s="35" t="s">
        <v>148</v>
      </c>
      <c r="N11" s="35" t="s">
        <v>149</v>
      </c>
      <c r="O11" s="35" t="s">
        <v>114</v>
      </c>
      <c r="P11" s="51" t="s">
        <v>50</v>
      </c>
      <c r="Q11" s="120">
        <v>5</v>
      </c>
      <c r="R11" s="35" t="s">
        <v>25</v>
      </c>
      <c r="S11" s="35" t="s">
        <v>18</v>
      </c>
      <c r="T11" s="35" t="s">
        <v>22</v>
      </c>
      <c r="U11" s="35" t="s">
        <v>38</v>
      </c>
      <c r="V11" s="35" t="s">
        <v>36</v>
      </c>
      <c r="X11" s="35" t="s">
        <v>1490</v>
      </c>
    </row>
    <row r="12" spans="1:53" x14ac:dyDescent="0.15">
      <c r="A12" s="36">
        <v>45285</v>
      </c>
      <c r="B12" s="36">
        <v>45287</v>
      </c>
      <c r="C12" s="35" t="s">
        <v>104</v>
      </c>
      <c r="D12" s="35" t="s">
        <v>150</v>
      </c>
      <c r="E12" s="35" t="s">
        <v>151</v>
      </c>
      <c r="F12" s="35" t="s">
        <v>152</v>
      </c>
      <c r="G12" s="35" t="s">
        <v>108</v>
      </c>
      <c r="H12" s="35" t="s">
        <v>15</v>
      </c>
      <c r="I12" s="35" t="s">
        <v>153</v>
      </c>
      <c r="J12" s="35" t="s">
        <v>110</v>
      </c>
      <c r="K12" s="37">
        <v>11</v>
      </c>
      <c r="L12" s="35" t="s">
        <v>162</v>
      </c>
      <c r="M12" s="35" t="s">
        <v>155</v>
      </c>
      <c r="N12" s="35" t="s">
        <v>156</v>
      </c>
      <c r="O12" s="35" t="s">
        <v>114</v>
      </c>
      <c r="P12" s="51" t="s">
        <v>47</v>
      </c>
      <c r="Q12" s="120">
        <v>1</v>
      </c>
      <c r="R12" s="35" t="s">
        <v>25</v>
      </c>
      <c r="S12" s="35" t="s">
        <v>157</v>
      </c>
      <c r="T12" s="35" t="s">
        <v>22</v>
      </c>
      <c r="U12" s="35" t="s">
        <v>23</v>
      </c>
      <c r="V12" s="35" t="s">
        <v>37</v>
      </c>
      <c r="W12" s="35" t="s">
        <v>36</v>
      </c>
    </row>
    <row r="13" spans="1:53" x14ac:dyDescent="0.15">
      <c r="A13" s="36"/>
      <c r="B13" s="36"/>
      <c r="D13" s="35" t="s">
        <v>158</v>
      </c>
      <c r="E13" s="35" t="s">
        <v>159</v>
      </c>
      <c r="F13" s="35" t="s">
        <v>160</v>
      </c>
      <c r="G13" s="35" t="s">
        <v>108</v>
      </c>
      <c r="H13" s="35" t="s">
        <v>15</v>
      </c>
      <c r="I13" s="35" t="s">
        <v>161</v>
      </c>
      <c r="J13" s="35" t="s">
        <v>110</v>
      </c>
      <c r="K13" s="37">
        <v>12</v>
      </c>
      <c r="L13" s="35" t="s">
        <v>165</v>
      </c>
      <c r="M13" s="35" t="s">
        <v>163</v>
      </c>
      <c r="N13" s="35" t="s">
        <v>164</v>
      </c>
      <c r="O13" s="35" t="s">
        <v>114</v>
      </c>
      <c r="P13" s="51" t="s">
        <v>47</v>
      </c>
      <c r="Q13" s="120">
        <v>2</v>
      </c>
      <c r="R13" s="35" t="s">
        <v>22</v>
      </c>
      <c r="S13" s="35" t="s">
        <v>24</v>
      </c>
      <c r="T13" s="35" t="s">
        <v>35</v>
      </c>
      <c r="U13" s="35" t="s">
        <v>42</v>
      </c>
      <c r="V13" s="35" t="s">
        <v>46</v>
      </c>
    </row>
    <row r="14" spans="1:53" x14ac:dyDescent="0.15">
      <c r="A14" s="36">
        <v>45285</v>
      </c>
      <c r="B14" s="36">
        <v>45287</v>
      </c>
      <c r="C14" s="35" t="s">
        <v>104</v>
      </c>
      <c r="D14" s="35" t="s">
        <v>105</v>
      </c>
      <c r="E14" s="35" t="s">
        <v>106</v>
      </c>
      <c r="F14" s="35" t="s">
        <v>107</v>
      </c>
      <c r="G14" s="35" t="s">
        <v>108</v>
      </c>
      <c r="H14" s="35" t="s">
        <v>15</v>
      </c>
      <c r="I14" s="35" t="s">
        <v>109</v>
      </c>
      <c r="J14" s="35" t="s">
        <v>110</v>
      </c>
      <c r="K14" s="37">
        <v>13</v>
      </c>
      <c r="L14" s="35" t="s">
        <v>168</v>
      </c>
      <c r="M14" s="35" t="s">
        <v>166</v>
      </c>
      <c r="N14" s="35" t="s">
        <v>167</v>
      </c>
      <c r="O14" s="35" t="s">
        <v>114</v>
      </c>
      <c r="P14" s="51" t="s">
        <v>47</v>
      </c>
      <c r="Q14" s="120">
        <v>3</v>
      </c>
      <c r="R14" s="35" t="s">
        <v>25</v>
      </c>
      <c r="S14" s="35" t="s">
        <v>23</v>
      </c>
      <c r="T14" s="35" t="s">
        <v>22</v>
      </c>
      <c r="U14" s="35" t="s">
        <v>24</v>
      </c>
      <c r="V14" s="35" t="s">
        <v>36</v>
      </c>
      <c r="W14" s="35" t="s">
        <v>43</v>
      </c>
    </row>
    <row r="15" spans="1:53" x14ac:dyDescent="0.15">
      <c r="A15" s="36">
        <v>45285</v>
      </c>
      <c r="B15" s="36">
        <v>45287</v>
      </c>
      <c r="C15" s="35" t="s">
        <v>104</v>
      </c>
      <c r="D15" s="35" t="s">
        <v>105</v>
      </c>
      <c r="E15" s="35" t="s">
        <v>106</v>
      </c>
      <c r="F15" s="35" t="s">
        <v>107</v>
      </c>
      <c r="G15" s="35" t="s">
        <v>108</v>
      </c>
      <c r="H15" s="35" t="s">
        <v>15</v>
      </c>
      <c r="I15" s="35" t="s">
        <v>109</v>
      </c>
      <c r="J15" s="35" t="s">
        <v>110</v>
      </c>
      <c r="K15" s="37">
        <v>14</v>
      </c>
      <c r="L15" s="35" t="s">
        <v>175</v>
      </c>
      <c r="M15" s="35" t="s">
        <v>169</v>
      </c>
      <c r="N15" s="35" t="s">
        <v>170</v>
      </c>
      <c r="O15" s="35" t="s">
        <v>114</v>
      </c>
      <c r="P15" s="51" t="s">
        <v>47</v>
      </c>
      <c r="Q15" s="120">
        <v>4</v>
      </c>
      <c r="R15" s="35" t="s">
        <v>171</v>
      </c>
      <c r="S15" s="35" t="s">
        <v>172</v>
      </c>
      <c r="T15" s="35" t="s">
        <v>173</v>
      </c>
      <c r="U15" s="35" t="s">
        <v>174</v>
      </c>
      <c r="V15" s="35" t="s">
        <v>36</v>
      </c>
      <c r="W15" s="35" t="s">
        <v>19</v>
      </c>
    </row>
    <row r="16" spans="1:53" x14ac:dyDescent="0.15">
      <c r="A16" s="36">
        <v>45285</v>
      </c>
      <c r="B16" s="36">
        <v>45287</v>
      </c>
      <c r="C16" s="35" t="s">
        <v>104</v>
      </c>
      <c r="D16" s="35" t="s">
        <v>105</v>
      </c>
      <c r="E16" s="35" t="s">
        <v>106</v>
      </c>
      <c r="F16" s="35" t="s">
        <v>107</v>
      </c>
      <c r="G16" s="35" t="s">
        <v>108</v>
      </c>
      <c r="H16" s="35" t="s">
        <v>15</v>
      </c>
      <c r="I16" s="35" t="s">
        <v>109</v>
      </c>
      <c r="J16" s="35" t="s">
        <v>110</v>
      </c>
      <c r="K16" s="37">
        <v>15</v>
      </c>
      <c r="L16" s="35" t="s">
        <v>178</v>
      </c>
      <c r="M16" s="35" t="s">
        <v>176</v>
      </c>
      <c r="N16" s="35" t="s">
        <v>177</v>
      </c>
      <c r="O16" s="35" t="s">
        <v>114</v>
      </c>
      <c r="P16" s="51" t="s">
        <v>27</v>
      </c>
      <c r="Q16" s="120">
        <v>1</v>
      </c>
      <c r="R16" s="35" t="s">
        <v>36</v>
      </c>
      <c r="S16" s="35" t="s">
        <v>45</v>
      </c>
      <c r="T16" s="35" t="s">
        <v>23</v>
      </c>
      <c r="U16" s="35" t="s">
        <v>33</v>
      </c>
      <c r="V16" s="35" t="s">
        <v>30</v>
      </c>
      <c r="W16" s="35" t="s">
        <v>36</v>
      </c>
    </row>
    <row r="17" spans="1:24" x14ac:dyDescent="0.15">
      <c r="A17" s="36">
        <v>45285</v>
      </c>
      <c r="B17" s="36">
        <v>45287</v>
      </c>
      <c r="C17" s="35" t="s">
        <v>104</v>
      </c>
      <c r="D17" s="35" t="s">
        <v>105</v>
      </c>
      <c r="E17" s="35" t="s">
        <v>106</v>
      </c>
      <c r="F17" s="35" t="s">
        <v>107</v>
      </c>
      <c r="G17" s="35" t="s">
        <v>108</v>
      </c>
      <c r="H17" s="35" t="s">
        <v>15</v>
      </c>
      <c r="I17" s="35" t="s">
        <v>109</v>
      </c>
      <c r="J17" s="35" t="s">
        <v>110</v>
      </c>
      <c r="K17" s="37">
        <v>16</v>
      </c>
      <c r="L17" s="35" t="s">
        <v>183</v>
      </c>
      <c r="M17" s="35" t="s">
        <v>179</v>
      </c>
      <c r="N17" s="35" t="s">
        <v>180</v>
      </c>
      <c r="O17" s="35" t="s">
        <v>114</v>
      </c>
      <c r="P17" s="51" t="s">
        <v>27</v>
      </c>
      <c r="Q17" s="120">
        <v>2</v>
      </c>
      <c r="R17" s="35" t="s">
        <v>18</v>
      </c>
      <c r="S17" s="35" t="s">
        <v>181</v>
      </c>
      <c r="T17" s="35" t="s">
        <v>182</v>
      </c>
      <c r="U17" s="35" t="s">
        <v>30</v>
      </c>
      <c r="V17" s="35" t="s">
        <v>36</v>
      </c>
      <c r="W17" s="35" t="s">
        <v>19</v>
      </c>
    </row>
    <row r="18" spans="1:24" x14ac:dyDescent="0.15">
      <c r="A18" s="36">
        <v>45285</v>
      </c>
      <c r="B18" s="36">
        <v>45287</v>
      </c>
      <c r="C18" s="35" t="s">
        <v>104</v>
      </c>
      <c r="D18" s="35" t="s">
        <v>105</v>
      </c>
      <c r="E18" s="35" t="s">
        <v>106</v>
      </c>
      <c r="F18" s="35" t="s">
        <v>107</v>
      </c>
      <c r="G18" s="35" t="s">
        <v>108</v>
      </c>
      <c r="H18" s="35" t="s">
        <v>15</v>
      </c>
      <c r="I18" s="35" t="s">
        <v>109</v>
      </c>
      <c r="J18" s="35" t="s">
        <v>110</v>
      </c>
      <c r="K18" s="37">
        <v>17</v>
      </c>
      <c r="L18" s="35" t="s">
        <v>186</v>
      </c>
      <c r="M18" s="35" t="s">
        <v>184</v>
      </c>
      <c r="N18" s="35" t="s">
        <v>185</v>
      </c>
      <c r="O18" s="35" t="s">
        <v>114</v>
      </c>
      <c r="P18" s="51" t="s">
        <v>27</v>
      </c>
      <c r="Q18" s="120">
        <v>3</v>
      </c>
      <c r="R18" s="35" t="s">
        <v>25</v>
      </c>
      <c r="S18" s="35" t="s">
        <v>157</v>
      </c>
      <c r="T18" s="35" t="s">
        <v>22</v>
      </c>
      <c r="U18" s="35" t="s">
        <v>23</v>
      </c>
      <c r="V18" s="35" t="s">
        <v>37</v>
      </c>
      <c r="W18" s="35" t="s">
        <v>41</v>
      </c>
    </row>
    <row r="19" spans="1:24" x14ac:dyDescent="0.15">
      <c r="A19" s="36">
        <v>45285</v>
      </c>
      <c r="B19" s="36">
        <v>45287</v>
      </c>
      <c r="C19" s="35" t="s">
        <v>104</v>
      </c>
      <c r="D19" s="35" t="s">
        <v>105</v>
      </c>
      <c r="E19" s="35" t="s">
        <v>106</v>
      </c>
      <c r="F19" s="35" t="s">
        <v>107</v>
      </c>
      <c r="G19" s="35" t="s">
        <v>108</v>
      </c>
      <c r="H19" s="35" t="s">
        <v>15</v>
      </c>
      <c r="I19" s="35" t="s">
        <v>109</v>
      </c>
      <c r="J19" s="35" t="s">
        <v>110</v>
      </c>
      <c r="K19" s="37">
        <v>18</v>
      </c>
      <c r="L19" s="35" t="s">
        <v>189</v>
      </c>
      <c r="M19" s="35" t="s">
        <v>187</v>
      </c>
      <c r="N19" s="35" t="s">
        <v>188</v>
      </c>
      <c r="O19" s="35" t="s">
        <v>114</v>
      </c>
      <c r="P19" s="51" t="s">
        <v>27</v>
      </c>
      <c r="Q19" s="120">
        <v>4</v>
      </c>
      <c r="R19" s="35" t="s">
        <v>22</v>
      </c>
      <c r="S19" s="35" t="s">
        <v>43</v>
      </c>
      <c r="T19" s="35" t="s">
        <v>25</v>
      </c>
      <c r="U19" s="35" t="s">
        <v>19</v>
      </c>
      <c r="V19" s="35" t="s">
        <v>36</v>
      </c>
      <c r="W19" s="35" t="s">
        <v>43</v>
      </c>
    </row>
    <row r="20" spans="1:24" x14ac:dyDescent="0.15">
      <c r="A20" s="36">
        <v>45285</v>
      </c>
      <c r="B20" s="36">
        <v>45287</v>
      </c>
      <c r="C20" s="35" t="s">
        <v>104</v>
      </c>
      <c r="D20" s="35" t="s">
        <v>105</v>
      </c>
      <c r="E20" s="35" t="s">
        <v>106</v>
      </c>
      <c r="F20" s="35" t="s">
        <v>107</v>
      </c>
      <c r="G20" s="35" t="s">
        <v>108</v>
      </c>
      <c r="H20" s="35" t="s">
        <v>15</v>
      </c>
      <c r="I20" s="35" t="s">
        <v>109</v>
      </c>
      <c r="J20" s="35" t="s">
        <v>110</v>
      </c>
      <c r="K20" s="37">
        <v>19</v>
      </c>
      <c r="L20" s="35" t="s">
        <v>193</v>
      </c>
      <c r="M20" s="35" t="s">
        <v>190</v>
      </c>
      <c r="N20" s="35" t="s">
        <v>191</v>
      </c>
      <c r="O20" s="35" t="s">
        <v>114</v>
      </c>
      <c r="P20" s="51" t="s">
        <v>28</v>
      </c>
      <c r="Q20" s="120">
        <v>1</v>
      </c>
      <c r="R20" s="35" t="s">
        <v>192</v>
      </c>
      <c r="S20" s="35" t="s">
        <v>157</v>
      </c>
      <c r="T20" s="35" t="s">
        <v>39</v>
      </c>
      <c r="U20" s="35" t="s">
        <v>43</v>
      </c>
      <c r="V20" s="35" t="s">
        <v>36</v>
      </c>
      <c r="W20" s="35" t="s">
        <v>36</v>
      </c>
    </row>
    <row r="21" spans="1:24" x14ac:dyDescent="0.15">
      <c r="A21" s="36">
        <v>45285</v>
      </c>
      <c r="B21" s="36">
        <v>45287</v>
      </c>
      <c r="C21" s="35" t="s">
        <v>104</v>
      </c>
      <c r="D21" s="35" t="s">
        <v>105</v>
      </c>
      <c r="E21" s="35" t="s">
        <v>106</v>
      </c>
      <c r="F21" s="35" t="s">
        <v>107</v>
      </c>
      <c r="G21" s="35" t="s">
        <v>108</v>
      </c>
      <c r="H21" s="35" t="s">
        <v>15</v>
      </c>
      <c r="I21" s="35" t="s">
        <v>109</v>
      </c>
      <c r="J21" s="35" t="s">
        <v>110</v>
      </c>
      <c r="K21" s="37">
        <v>20</v>
      </c>
      <c r="L21" s="35" t="s">
        <v>197</v>
      </c>
      <c r="M21" s="35" t="s">
        <v>194</v>
      </c>
      <c r="N21" s="35" t="s">
        <v>195</v>
      </c>
      <c r="O21" s="35" t="s">
        <v>114</v>
      </c>
      <c r="P21" s="51" t="s">
        <v>28</v>
      </c>
      <c r="Q21" s="120">
        <v>2</v>
      </c>
      <c r="R21" s="35" t="s">
        <v>22</v>
      </c>
      <c r="S21" s="35" t="s">
        <v>43</v>
      </c>
      <c r="T21" s="35" t="s">
        <v>25</v>
      </c>
      <c r="U21" s="35" t="s">
        <v>19</v>
      </c>
      <c r="V21" s="35" t="s">
        <v>36</v>
      </c>
      <c r="W21" s="35" t="s">
        <v>19</v>
      </c>
    </row>
    <row r="22" spans="1:24" x14ac:dyDescent="0.15">
      <c r="A22" s="36">
        <v>45285</v>
      </c>
      <c r="B22" s="36">
        <v>45287</v>
      </c>
      <c r="C22" s="35" t="s">
        <v>104</v>
      </c>
      <c r="D22" s="35" t="s">
        <v>105</v>
      </c>
      <c r="E22" s="35" t="s">
        <v>106</v>
      </c>
      <c r="F22" s="35" t="s">
        <v>196</v>
      </c>
      <c r="G22" s="35" t="s">
        <v>108</v>
      </c>
      <c r="H22" s="35" t="s">
        <v>15</v>
      </c>
      <c r="I22" s="35" t="s">
        <v>109</v>
      </c>
      <c r="J22" s="35" t="s">
        <v>110</v>
      </c>
      <c r="K22" s="37">
        <v>21</v>
      </c>
      <c r="L22" s="35" t="s">
        <v>205</v>
      </c>
      <c r="M22" s="35" t="s">
        <v>198</v>
      </c>
      <c r="N22" s="35" t="s">
        <v>199</v>
      </c>
      <c r="O22" s="35" t="s">
        <v>114</v>
      </c>
      <c r="P22" s="51" t="s">
        <v>28</v>
      </c>
      <c r="Q22" s="120">
        <v>3</v>
      </c>
      <c r="R22" s="35" t="s">
        <v>201</v>
      </c>
      <c r="S22" s="35" t="s">
        <v>202</v>
      </c>
      <c r="T22" s="35" t="s">
        <v>203</v>
      </c>
      <c r="U22" s="35" t="s">
        <v>204</v>
      </c>
      <c r="V22" s="35" t="s">
        <v>36</v>
      </c>
      <c r="W22" s="35" t="s">
        <v>41</v>
      </c>
    </row>
    <row r="23" spans="1:24" x14ac:dyDescent="0.15">
      <c r="A23" s="36">
        <v>45285</v>
      </c>
      <c r="B23" s="36">
        <v>45287</v>
      </c>
      <c r="C23" s="35" t="s">
        <v>104</v>
      </c>
      <c r="D23" s="35" t="s">
        <v>105</v>
      </c>
      <c r="E23" s="35" t="s">
        <v>106</v>
      </c>
      <c r="F23" s="35" t="s">
        <v>196</v>
      </c>
      <c r="G23" s="35" t="s">
        <v>108</v>
      </c>
      <c r="H23" s="35" t="s">
        <v>15</v>
      </c>
      <c r="I23" s="35" t="s">
        <v>109</v>
      </c>
      <c r="J23" s="35" t="s">
        <v>110</v>
      </c>
      <c r="K23" s="37">
        <v>22</v>
      </c>
      <c r="L23" s="35" t="s">
        <v>209</v>
      </c>
      <c r="M23" s="35" t="s">
        <v>206</v>
      </c>
      <c r="N23" s="35" t="s">
        <v>207</v>
      </c>
      <c r="O23" s="35" t="s">
        <v>114</v>
      </c>
      <c r="P23" s="51" t="s">
        <v>28</v>
      </c>
      <c r="Q23" s="120">
        <v>4</v>
      </c>
      <c r="R23" s="35" t="s">
        <v>17</v>
      </c>
      <c r="S23" s="35" t="s">
        <v>41</v>
      </c>
      <c r="T23" s="35" t="s">
        <v>31</v>
      </c>
      <c r="U23" s="35" t="s">
        <v>34</v>
      </c>
      <c r="V23" s="35" t="s">
        <v>36</v>
      </c>
      <c r="W23" s="35" t="s">
        <v>36</v>
      </c>
    </row>
    <row r="24" spans="1:24" x14ac:dyDescent="0.15">
      <c r="A24" s="36">
        <v>45274</v>
      </c>
      <c r="B24" s="36">
        <v>45288</v>
      </c>
      <c r="C24" s="35" t="s">
        <v>104</v>
      </c>
      <c r="D24" s="35" t="s">
        <v>126</v>
      </c>
      <c r="E24" s="35" t="s">
        <v>127</v>
      </c>
      <c r="F24" s="35" t="s">
        <v>208</v>
      </c>
      <c r="G24" s="35" t="s">
        <v>108</v>
      </c>
      <c r="H24" s="35" t="s">
        <v>15</v>
      </c>
      <c r="I24" s="35" t="s">
        <v>129</v>
      </c>
      <c r="J24" s="35" t="s">
        <v>110</v>
      </c>
      <c r="K24" s="37">
        <v>1</v>
      </c>
      <c r="L24" s="35" t="s">
        <v>213</v>
      </c>
      <c r="M24" s="35" t="s">
        <v>210</v>
      </c>
      <c r="N24" s="35" t="s">
        <v>211</v>
      </c>
      <c r="O24" s="35" t="s">
        <v>200</v>
      </c>
      <c r="P24" s="51" t="s">
        <v>1435</v>
      </c>
      <c r="Q24" s="120">
        <v>1</v>
      </c>
      <c r="R24" s="35" t="s">
        <v>38</v>
      </c>
      <c r="S24" s="35" t="s">
        <v>44</v>
      </c>
      <c r="T24" s="35" t="s">
        <v>39</v>
      </c>
      <c r="U24" s="35" t="s">
        <v>29</v>
      </c>
      <c r="V24" s="35" t="s">
        <v>36</v>
      </c>
      <c r="W24" s="35" t="s">
        <v>19</v>
      </c>
      <c r="X24" s="35" t="s">
        <v>1491</v>
      </c>
    </row>
    <row r="25" spans="1:24" x14ac:dyDescent="0.15">
      <c r="A25" s="36">
        <v>45275</v>
      </c>
      <c r="B25" s="36">
        <v>45289</v>
      </c>
      <c r="C25" s="35" t="s">
        <v>104</v>
      </c>
      <c r="D25" s="35" t="s">
        <v>143</v>
      </c>
      <c r="E25" s="35" t="s">
        <v>144</v>
      </c>
      <c r="F25" s="35" t="s">
        <v>212</v>
      </c>
      <c r="G25" s="35" t="s">
        <v>108</v>
      </c>
      <c r="H25" s="35" t="s">
        <v>15</v>
      </c>
      <c r="I25" s="35" t="s">
        <v>146</v>
      </c>
      <c r="J25" s="35" t="s">
        <v>110</v>
      </c>
      <c r="K25" s="37">
        <v>2</v>
      </c>
      <c r="L25" s="35" t="s">
        <v>217</v>
      </c>
      <c r="M25" s="35" t="s">
        <v>214</v>
      </c>
      <c r="N25" s="35" t="s">
        <v>215</v>
      </c>
      <c r="O25" s="35" t="s">
        <v>200</v>
      </c>
      <c r="P25" s="51" t="s">
        <v>1435</v>
      </c>
      <c r="Q25" s="120">
        <v>2</v>
      </c>
      <c r="R25" s="35" t="s">
        <v>17</v>
      </c>
      <c r="S25" s="35" t="s">
        <v>46</v>
      </c>
      <c r="T25" s="35" t="s">
        <v>30</v>
      </c>
      <c r="U25" s="35" t="s">
        <v>31</v>
      </c>
      <c r="V25" s="35" t="s">
        <v>19</v>
      </c>
      <c r="W25" s="35" t="s">
        <v>157</v>
      </c>
      <c r="X25" s="35" t="s">
        <v>1492</v>
      </c>
    </row>
    <row r="26" spans="1:24" x14ac:dyDescent="0.15">
      <c r="A26" s="36">
        <v>45276</v>
      </c>
      <c r="B26" s="36">
        <v>45290</v>
      </c>
      <c r="C26" s="35" t="s">
        <v>104</v>
      </c>
      <c r="D26" s="35" t="s">
        <v>150</v>
      </c>
      <c r="E26" s="35" t="s">
        <v>151</v>
      </c>
      <c r="F26" s="35" t="s">
        <v>216</v>
      </c>
      <c r="G26" s="35" t="s">
        <v>108</v>
      </c>
      <c r="H26" s="35" t="s">
        <v>15</v>
      </c>
      <c r="I26" s="35" t="s">
        <v>153</v>
      </c>
      <c r="J26" s="35" t="s">
        <v>110</v>
      </c>
      <c r="K26" s="37">
        <v>3</v>
      </c>
      <c r="L26" s="35" t="s">
        <v>221</v>
      </c>
      <c r="M26" s="35" t="s">
        <v>218</v>
      </c>
      <c r="N26" s="35" t="s">
        <v>219</v>
      </c>
      <c r="O26" s="35" t="s">
        <v>200</v>
      </c>
      <c r="P26" s="51" t="s">
        <v>1435</v>
      </c>
      <c r="Q26" s="120">
        <v>3</v>
      </c>
      <c r="R26" s="35" t="s">
        <v>17</v>
      </c>
      <c r="S26" s="35" t="s">
        <v>43</v>
      </c>
      <c r="T26" s="35" t="s">
        <v>25</v>
      </c>
      <c r="U26" s="35" t="s">
        <v>23</v>
      </c>
      <c r="V26" s="35" t="s">
        <v>36</v>
      </c>
      <c r="W26" s="35" t="s">
        <v>19</v>
      </c>
      <c r="X26" s="35" t="s">
        <v>1493</v>
      </c>
    </row>
    <row r="27" spans="1:24" x14ac:dyDescent="0.15">
      <c r="A27" s="36">
        <v>45277</v>
      </c>
      <c r="B27" s="36">
        <v>45291</v>
      </c>
      <c r="C27" s="35" t="s">
        <v>104</v>
      </c>
      <c r="D27" s="35" t="s">
        <v>158</v>
      </c>
      <c r="E27" s="35" t="s">
        <v>159</v>
      </c>
      <c r="F27" s="35" t="s">
        <v>220</v>
      </c>
      <c r="G27" s="35" t="s">
        <v>108</v>
      </c>
      <c r="H27" s="35" t="s">
        <v>15</v>
      </c>
      <c r="I27" s="35" t="s">
        <v>161</v>
      </c>
      <c r="J27" s="35" t="s">
        <v>110</v>
      </c>
      <c r="K27" s="37">
        <v>4</v>
      </c>
      <c r="L27" s="35" t="s">
        <v>228</v>
      </c>
      <c r="M27" s="35" t="s">
        <v>222</v>
      </c>
      <c r="N27" s="35" t="s">
        <v>223</v>
      </c>
      <c r="O27" s="35" t="s">
        <v>200</v>
      </c>
      <c r="P27" s="51" t="s">
        <v>1435</v>
      </c>
      <c r="Q27" s="120">
        <v>4</v>
      </c>
      <c r="R27" s="35" t="s">
        <v>31</v>
      </c>
      <c r="S27" s="35" t="s">
        <v>40</v>
      </c>
      <c r="T27" s="35" t="s">
        <v>49</v>
      </c>
      <c r="U27" s="35" t="s">
        <v>25</v>
      </c>
      <c r="V27" s="35" t="s">
        <v>36</v>
      </c>
      <c r="W27" s="35" t="s">
        <v>19</v>
      </c>
      <c r="X27" s="35" t="s">
        <v>1494</v>
      </c>
    </row>
    <row r="28" spans="1:24" x14ac:dyDescent="0.15">
      <c r="A28" s="36">
        <v>45278</v>
      </c>
      <c r="B28" s="36">
        <v>45292</v>
      </c>
      <c r="C28" s="35" t="s">
        <v>104</v>
      </c>
      <c r="D28" s="35" t="s">
        <v>224</v>
      </c>
      <c r="E28" s="35" t="s">
        <v>225</v>
      </c>
      <c r="F28" s="35" t="s">
        <v>226</v>
      </c>
      <c r="G28" s="35" t="s">
        <v>108</v>
      </c>
      <c r="H28" s="35" t="s">
        <v>15</v>
      </c>
      <c r="I28" s="35" t="s">
        <v>227</v>
      </c>
      <c r="J28" s="35" t="s">
        <v>110</v>
      </c>
      <c r="K28" s="37">
        <v>5</v>
      </c>
      <c r="L28" s="35" t="s">
        <v>235</v>
      </c>
      <c r="M28" s="35" t="s">
        <v>229</v>
      </c>
      <c r="N28" s="35" t="s">
        <v>230</v>
      </c>
      <c r="O28" s="35" t="s">
        <v>200</v>
      </c>
      <c r="P28" s="51" t="s">
        <v>1435</v>
      </c>
      <c r="Q28" s="120">
        <v>5</v>
      </c>
      <c r="R28" s="35" t="s">
        <v>32</v>
      </c>
      <c r="S28" s="35" t="s">
        <v>17</v>
      </c>
      <c r="T28" s="35" t="s">
        <v>40</v>
      </c>
      <c r="U28" s="35" t="s">
        <v>34</v>
      </c>
      <c r="V28" s="35" t="s">
        <v>36</v>
      </c>
      <c r="W28" s="35" t="s">
        <v>19</v>
      </c>
      <c r="X28" s="35" t="s">
        <v>1495</v>
      </c>
    </row>
    <row r="29" spans="1:24" x14ac:dyDescent="0.15">
      <c r="A29" s="36">
        <v>45279</v>
      </c>
      <c r="B29" s="36">
        <v>45293</v>
      </c>
      <c r="C29" s="35" t="s">
        <v>104</v>
      </c>
      <c r="D29" s="35" t="s">
        <v>231</v>
      </c>
      <c r="E29" s="35" t="s">
        <v>232</v>
      </c>
      <c r="F29" s="35" t="s">
        <v>233</v>
      </c>
      <c r="G29" s="35" t="s">
        <v>108</v>
      </c>
      <c r="H29" s="35" t="s">
        <v>15</v>
      </c>
      <c r="I29" s="35" t="s">
        <v>234</v>
      </c>
      <c r="J29" s="35" t="s">
        <v>110</v>
      </c>
      <c r="K29" s="37">
        <v>6</v>
      </c>
      <c r="L29" s="35" t="s">
        <v>242</v>
      </c>
      <c r="M29" s="35" t="s">
        <v>236</v>
      </c>
      <c r="N29" s="35" t="s">
        <v>237</v>
      </c>
      <c r="O29" s="35" t="s">
        <v>200</v>
      </c>
      <c r="P29" s="51" t="s">
        <v>50</v>
      </c>
      <c r="Q29" s="120">
        <v>1</v>
      </c>
      <c r="R29" s="35" t="s">
        <v>22</v>
      </c>
      <c r="S29" s="35" t="s">
        <v>42</v>
      </c>
      <c r="T29" s="35" t="s">
        <v>18</v>
      </c>
      <c r="U29" s="35" t="s">
        <v>33</v>
      </c>
      <c r="V29" s="35" t="s">
        <v>36</v>
      </c>
      <c r="W29" s="35" t="s">
        <v>157</v>
      </c>
      <c r="X29" s="35" t="s">
        <v>1496</v>
      </c>
    </row>
    <row r="30" spans="1:24" x14ac:dyDescent="0.15">
      <c r="A30" s="36">
        <v>45280</v>
      </c>
      <c r="B30" s="36">
        <v>45294</v>
      </c>
      <c r="C30" s="35" t="s">
        <v>104</v>
      </c>
      <c r="D30" s="35" t="s">
        <v>238</v>
      </c>
      <c r="E30" s="35" t="s">
        <v>239</v>
      </c>
      <c r="F30" s="35" t="s">
        <v>240</v>
      </c>
      <c r="G30" s="35" t="s">
        <v>108</v>
      </c>
      <c r="H30" s="35" t="s">
        <v>15</v>
      </c>
      <c r="I30" s="35" t="s">
        <v>241</v>
      </c>
      <c r="J30" s="35" t="s">
        <v>110</v>
      </c>
      <c r="K30" s="37">
        <v>7</v>
      </c>
      <c r="L30" s="35" t="s">
        <v>249</v>
      </c>
      <c r="M30" s="35" t="s">
        <v>243</v>
      </c>
      <c r="N30" s="35" t="s">
        <v>244</v>
      </c>
      <c r="O30" s="35" t="s">
        <v>200</v>
      </c>
      <c r="P30" s="51" t="s">
        <v>50</v>
      </c>
      <c r="Q30" s="120">
        <v>2</v>
      </c>
      <c r="R30" s="35" t="s">
        <v>22</v>
      </c>
      <c r="S30" s="35" t="s">
        <v>43</v>
      </c>
      <c r="T30" s="35" t="s">
        <v>25</v>
      </c>
      <c r="U30" s="35" t="s">
        <v>19</v>
      </c>
      <c r="V30" s="35" t="s">
        <v>36</v>
      </c>
      <c r="W30" s="35" t="s">
        <v>43</v>
      </c>
      <c r="X30" s="35" t="s">
        <v>1497</v>
      </c>
    </row>
    <row r="31" spans="1:24" x14ac:dyDescent="0.15">
      <c r="A31" s="36">
        <v>45281</v>
      </c>
      <c r="B31" s="36">
        <v>45295</v>
      </c>
      <c r="C31" s="35" t="s">
        <v>104</v>
      </c>
      <c r="D31" s="35" t="s">
        <v>245</v>
      </c>
      <c r="E31" s="35" t="s">
        <v>246</v>
      </c>
      <c r="F31" s="35" t="s">
        <v>247</v>
      </c>
      <c r="G31" s="35" t="s">
        <v>108</v>
      </c>
      <c r="H31" s="35" t="s">
        <v>15</v>
      </c>
      <c r="I31" s="35" t="s">
        <v>248</v>
      </c>
      <c r="J31" s="35" t="s">
        <v>110</v>
      </c>
      <c r="K31" s="37">
        <v>8</v>
      </c>
      <c r="L31" s="35" t="s">
        <v>256</v>
      </c>
      <c r="M31" s="35" t="s">
        <v>250</v>
      </c>
      <c r="N31" s="35" t="s">
        <v>251</v>
      </c>
      <c r="O31" s="35" t="s">
        <v>200</v>
      </c>
      <c r="P31" s="51" t="s">
        <v>50</v>
      </c>
      <c r="Q31" s="120">
        <v>3</v>
      </c>
      <c r="R31" s="35" t="s">
        <v>192</v>
      </c>
      <c r="S31" s="35" t="s">
        <v>157</v>
      </c>
      <c r="T31" s="35" t="s">
        <v>39</v>
      </c>
      <c r="U31" s="35" t="s">
        <v>43</v>
      </c>
      <c r="V31" s="35" t="s">
        <v>36</v>
      </c>
      <c r="W31" s="35" t="s">
        <v>19</v>
      </c>
    </row>
    <row r="32" spans="1:24" x14ac:dyDescent="0.15">
      <c r="A32" s="36">
        <v>45282</v>
      </c>
      <c r="B32" s="36">
        <v>45296</v>
      </c>
      <c r="C32" s="35" t="s">
        <v>104</v>
      </c>
      <c r="D32" s="35" t="s">
        <v>252</v>
      </c>
      <c r="E32" s="35" t="s">
        <v>253</v>
      </c>
      <c r="F32" s="35" t="s">
        <v>254</v>
      </c>
      <c r="G32" s="35" t="s">
        <v>108</v>
      </c>
      <c r="H32" s="35" t="s">
        <v>15</v>
      </c>
      <c r="I32" s="35" t="s">
        <v>255</v>
      </c>
      <c r="J32" s="35" t="s">
        <v>110</v>
      </c>
      <c r="K32" s="37">
        <v>9</v>
      </c>
      <c r="L32" s="35" t="s">
        <v>263</v>
      </c>
      <c r="M32" s="35" t="s">
        <v>257</v>
      </c>
      <c r="N32" s="35" t="s">
        <v>258</v>
      </c>
      <c r="O32" s="35" t="s">
        <v>200</v>
      </c>
      <c r="P32" s="51" t="s">
        <v>50</v>
      </c>
      <c r="Q32" s="120">
        <v>4</v>
      </c>
      <c r="R32" s="35" t="s">
        <v>17</v>
      </c>
      <c r="S32" s="35" t="s">
        <v>30</v>
      </c>
      <c r="T32" s="35" t="s">
        <v>25</v>
      </c>
      <c r="U32" s="35" t="s">
        <v>37</v>
      </c>
      <c r="V32" s="35" t="s">
        <v>36</v>
      </c>
      <c r="W32" s="35" t="s">
        <v>19</v>
      </c>
    </row>
    <row r="33" spans="1:23" x14ac:dyDescent="0.15">
      <c r="A33" s="36">
        <v>45283</v>
      </c>
      <c r="B33" s="36">
        <v>45297</v>
      </c>
      <c r="C33" s="35" t="s">
        <v>104</v>
      </c>
      <c r="D33" s="35" t="s">
        <v>259</v>
      </c>
      <c r="E33" s="35" t="s">
        <v>260</v>
      </c>
      <c r="F33" s="35" t="s">
        <v>261</v>
      </c>
      <c r="G33" s="35" t="s">
        <v>108</v>
      </c>
      <c r="H33" s="35" t="s">
        <v>15</v>
      </c>
      <c r="I33" s="35" t="s">
        <v>262</v>
      </c>
      <c r="J33" s="35" t="s">
        <v>110</v>
      </c>
      <c r="K33" s="37">
        <v>10</v>
      </c>
      <c r="L33" s="35" t="s">
        <v>270</v>
      </c>
      <c r="M33" s="35" t="s">
        <v>264</v>
      </c>
      <c r="N33" s="35" t="s">
        <v>265</v>
      </c>
      <c r="O33" s="35" t="s">
        <v>200</v>
      </c>
      <c r="P33" s="51" t="s">
        <v>50</v>
      </c>
      <c r="Q33" s="120">
        <v>5</v>
      </c>
      <c r="R33" s="35" t="s">
        <v>201</v>
      </c>
      <c r="S33" s="35" t="s">
        <v>202</v>
      </c>
      <c r="T33" s="35" t="s">
        <v>203</v>
      </c>
      <c r="U33" s="35" t="s">
        <v>204</v>
      </c>
      <c r="V33" s="35" t="s">
        <v>36</v>
      </c>
      <c r="W33" s="35" t="s">
        <v>157</v>
      </c>
    </row>
    <row r="34" spans="1:23" x14ac:dyDescent="0.15">
      <c r="A34" s="36">
        <v>45284</v>
      </c>
      <c r="B34" s="36">
        <v>45298</v>
      </c>
      <c r="C34" s="35" t="s">
        <v>104</v>
      </c>
      <c r="D34" s="35" t="s">
        <v>266</v>
      </c>
      <c r="E34" s="35" t="s">
        <v>267</v>
      </c>
      <c r="F34" s="35" t="s">
        <v>268</v>
      </c>
      <c r="G34" s="35" t="s">
        <v>108</v>
      </c>
      <c r="H34" s="35" t="s">
        <v>15</v>
      </c>
      <c r="I34" s="35" t="s">
        <v>269</v>
      </c>
      <c r="J34" s="35" t="s">
        <v>110</v>
      </c>
      <c r="K34" s="37">
        <v>11</v>
      </c>
      <c r="L34" s="35" t="s">
        <v>273</v>
      </c>
      <c r="M34" s="35" t="s">
        <v>271</v>
      </c>
      <c r="N34" s="35" t="s">
        <v>272</v>
      </c>
      <c r="O34" s="35" t="s">
        <v>200</v>
      </c>
      <c r="P34" s="51" t="s">
        <v>47</v>
      </c>
      <c r="Q34" s="120">
        <v>1</v>
      </c>
      <c r="R34" s="35" t="s">
        <v>17</v>
      </c>
      <c r="S34" s="35" t="s">
        <v>41</v>
      </c>
      <c r="T34" s="35" t="s">
        <v>31</v>
      </c>
      <c r="U34" s="35" t="s">
        <v>34</v>
      </c>
      <c r="V34" s="35" t="s">
        <v>36</v>
      </c>
      <c r="W34" s="35" t="s">
        <v>19</v>
      </c>
    </row>
    <row r="35" spans="1:23" x14ac:dyDescent="0.15">
      <c r="A35" s="36">
        <v>45285</v>
      </c>
      <c r="B35" s="36">
        <v>45287</v>
      </c>
      <c r="C35" s="35" t="s">
        <v>104</v>
      </c>
      <c r="D35" s="35" t="s">
        <v>105</v>
      </c>
      <c r="E35" s="35" t="s">
        <v>106</v>
      </c>
      <c r="F35" s="35" t="s">
        <v>196</v>
      </c>
      <c r="G35" s="35" t="s">
        <v>108</v>
      </c>
      <c r="H35" s="35" t="s">
        <v>15</v>
      </c>
      <c r="I35" s="35" t="s">
        <v>109</v>
      </c>
      <c r="J35" s="35" t="s">
        <v>110</v>
      </c>
      <c r="K35" s="37">
        <v>12</v>
      </c>
      <c r="L35" s="35" t="s">
        <v>276</v>
      </c>
      <c r="M35" s="35" t="s">
        <v>274</v>
      </c>
      <c r="N35" s="35" t="s">
        <v>275</v>
      </c>
      <c r="O35" s="35" t="s">
        <v>200</v>
      </c>
      <c r="P35" s="51" t="s">
        <v>47</v>
      </c>
      <c r="Q35" s="120">
        <v>2</v>
      </c>
      <c r="R35" s="35" t="s">
        <v>22</v>
      </c>
      <c r="S35" s="35" t="s">
        <v>43</v>
      </c>
      <c r="T35" s="35" t="s">
        <v>25</v>
      </c>
      <c r="U35" s="35" t="s">
        <v>19</v>
      </c>
      <c r="V35" s="35" t="s">
        <v>36</v>
      </c>
      <c r="W35" s="35" t="s">
        <v>157</v>
      </c>
    </row>
    <row r="36" spans="1:23" x14ac:dyDescent="0.15">
      <c r="A36" s="36">
        <v>45285</v>
      </c>
      <c r="B36" s="36">
        <v>45287</v>
      </c>
      <c r="C36" s="35" t="s">
        <v>104</v>
      </c>
      <c r="D36" s="35" t="s">
        <v>105</v>
      </c>
      <c r="E36" s="35" t="s">
        <v>106</v>
      </c>
      <c r="F36" s="35" t="s">
        <v>196</v>
      </c>
      <c r="G36" s="35" t="s">
        <v>108</v>
      </c>
      <c r="H36" s="35" t="s">
        <v>15</v>
      </c>
      <c r="I36" s="35" t="s">
        <v>109</v>
      </c>
      <c r="J36" s="35" t="s">
        <v>110</v>
      </c>
      <c r="K36" s="37">
        <v>13</v>
      </c>
      <c r="L36" s="35" t="s">
        <v>279</v>
      </c>
      <c r="M36" s="35" t="s">
        <v>277</v>
      </c>
      <c r="N36" s="35" t="s">
        <v>278</v>
      </c>
      <c r="O36" s="35" t="s">
        <v>200</v>
      </c>
      <c r="P36" s="51" t="s">
        <v>47</v>
      </c>
      <c r="Q36" s="120">
        <v>3</v>
      </c>
      <c r="R36" s="35" t="s">
        <v>192</v>
      </c>
      <c r="S36" s="35" t="s">
        <v>157</v>
      </c>
      <c r="T36" s="35" t="s">
        <v>39</v>
      </c>
      <c r="U36" s="35" t="s">
        <v>43</v>
      </c>
      <c r="V36" s="35" t="s">
        <v>36</v>
      </c>
      <c r="W36" s="35" t="s">
        <v>19</v>
      </c>
    </row>
    <row r="37" spans="1:23" x14ac:dyDescent="0.15">
      <c r="A37" s="36">
        <v>45285</v>
      </c>
      <c r="B37" s="36">
        <v>45287</v>
      </c>
      <c r="C37" s="35" t="s">
        <v>104</v>
      </c>
      <c r="D37" s="35" t="s">
        <v>105</v>
      </c>
      <c r="E37" s="35" t="s">
        <v>106</v>
      </c>
      <c r="F37" s="35" t="s">
        <v>196</v>
      </c>
      <c r="G37" s="35" t="s">
        <v>108</v>
      </c>
      <c r="H37" s="35" t="s">
        <v>15</v>
      </c>
      <c r="I37" s="35" t="s">
        <v>109</v>
      </c>
      <c r="J37" s="35" t="s">
        <v>110</v>
      </c>
      <c r="K37" s="37">
        <v>14</v>
      </c>
      <c r="L37" s="35" t="s">
        <v>282</v>
      </c>
      <c r="M37" s="35" t="s">
        <v>280</v>
      </c>
      <c r="N37" s="35" t="s">
        <v>281</v>
      </c>
      <c r="O37" s="35" t="s">
        <v>200</v>
      </c>
      <c r="P37" s="51" t="s">
        <v>47</v>
      </c>
      <c r="Q37" s="120">
        <v>4</v>
      </c>
      <c r="R37" s="35" t="s">
        <v>17</v>
      </c>
      <c r="S37" s="35" t="s">
        <v>30</v>
      </c>
      <c r="T37" s="35" t="s">
        <v>25</v>
      </c>
      <c r="U37" s="35" t="s">
        <v>37</v>
      </c>
      <c r="V37" s="35" t="s">
        <v>36</v>
      </c>
      <c r="W37" s="35" t="s">
        <v>19</v>
      </c>
    </row>
    <row r="38" spans="1:23" x14ac:dyDescent="0.15">
      <c r="A38" s="36">
        <v>45285</v>
      </c>
      <c r="B38" s="36">
        <v>45287</v>
      </c>
      <c r="C38" s="35" t="s">
        <v>104</v>
      </c>
      <c r="D38" s="35" t="s">
        <v>105</v>
      </c>
      <c r="E38" s="35" t="s">
        <v>106</v>
      </c>
      <c r="F38" s="35" t="s">
        <v>196</v>
      </c>
      <c r="G38" s="35" t="s">
        <v>108</v>
      </c>
      <c r="H38" s="35" t="s">
        <v>15</v>
      </c>
      <c r="I38" s="35" t="s">
        <v>109</v>
      </c>
      <c r="J38" s="35" t="s">
        <v>110</v>
      </c>
      <c r="K38" s="37">
        <v>15</v>
      </c>
      <c r="L38" s="35" t="s">
        <v>285</v>
      </c>
      <c r="M38" s="35" t="s">
        <v>283</v>
      </c>
      <c r="N38" s="35" t="s">
        <v>284</v>
      </c>
      <c r="O38" s="35" t="s">
        <v>200</v>
      </c>
      <c r="P38" s="51" t="s">
        <v>27</v>
      </c>
      <c r="Q38" s="120">
        <v>1</v>
      </c>
      <c r="R38" s="35" t="s">
        <v>201</v>
      </c>
      <c r="S38" s="35" t="s">
        <v>202</v>
      </c>
      <c r="T38" s="35" t="s">
        <v>203</v>
      </c>
      <c r="U38" s="35" t="s">
        <v>204</v>
      </c>
      <c r="V38" s="35" t="s">
        <v>36</v>
      </c>
      <c r="W38" s="35" t="s">
        <v>19</v>
      </c>
    </row>
    <row r="39" spans="1:23" x14ac:dyDescent="0.15">
      <c r="A39" s="36">
        <v>45285</v>
      </c>
      <c r="B39" s="36">
        <v>45287</v>
      </c>
      <c r="C39" s="35" t="s">
        <v>104</v>
      </c>
      <c r="D39" s="35" t="s">
        <v>105</v>
      </c>
      <c r="E39" s="35" t="s">
        <v>106</v>
      </c>
      <c r="F39" s="35" t="s">
        <v>196</v>
      </c>
      <c r="G39" s="35" t="s">
        <v>108</v>
      </c>
      <c r="H39" s="35" t="s">
        <v>15</v>
      </c>
      <c r="I39" s="35" t="s">
        <v>109</v>
      </c>
      <c r="J39" s="35" t="s">
        <v>110</v>
      </c>
      <c r="K39" s="37">
        <v>16</v>
      </c>
      <c r="L39" s="35" t="s">
        <v>288</v>
      </c>
      <c r="M39" s="35" t="s">
        <v>286</v>
      </c>
      <c r="N39" s="35" t="s">
        <v>287</v>
      </c>
      <c r="O39" s="35" t="s">
        <v>200</v>
      </c>
      <c r="P39" s="51" t="s">
        <v>27</v>
      </c>
      <c r="Q39" s="120">
        <v>2</v>
      </c>
      <c r="R39" s="35" t="s">
        <v>17</v>
      </c>
      <c r="S39" s="35" t="s">
        <v>41</v>
      </c>
      <c r="T39" s="35" t="s">
        <v>31</v>
      </c>
      <c r="U39" s="35" t="s">
        <v>34</v>
      </c>
      <c r="V39" s="35" t="s">
        <v>36</v>
      </c>
      <c r="W39" s="35" t="s">
        <v>157</v>
      </c>
    </row>
    <row r="40" spans="1:23" x14ac:dyDescent="0.15">
      <c r="A40" s="36">
        <v>45285</v>
      </c>
      <c r="B40" s="36">
        <v>45287</v>
      </c>
      <c r="C40" s="35" t="s">
        <v>104</v>
      </c>
      <c r="D40" s="35" t="s">
        <v>105</v>
      </c>
      <c r="E40" s="35" t="s">
        <v>106</v>
      </c>
      <c r="F40" s="35" t="s">
        <v>196</v>
      </c>
      <c r="G40" s="35" t="s">
        <v>108</v>
      </c>
      <c r="H40" s="35" t="s">
        <v>15</v>
      </c>
      <c r="I40" s="35" t="s">
        <v>109</v>
      </c>
      <c r="J40" s="35" t="s">
        <v>110</v>
      </c>
      <c r="K40" s="37">
        <v>17</v>
      </c>
      <c r="L40" s="35" t="s">
        <v>291</v>
      </c>
      <c r="M40" s="35" t="s">
        <v>289</v>
      </c>
      <c r="N40" s="35" t="s">
        <v>290</v>
      </c>
      <c r="O40" s="35" t="s">
        <v>200</v>
      </c>
      <c r="P40" s="51" t="s">
        <v>27</v>
      </c>
      <c r="Q40" s="120">
        <v>3</v>
      </c>
      <c r="R40" s="35" t="s">
        <v>192</v>
      </c>
      <c r="S40" s="35" t="s">
        <v>157</v>
      </c>
      <c r="T40" s="35" t="s">
        <v>39</v>
      </c>
      <c r="U40" s="35" t="s">
        <v>43</v>
      </c>
      <c r="V40" s="35" t="s">
        <v>36</v>
      </c>
      <c r="W40" s="35" t="s">
        <v>19</v>
      </c>
    </row>
    <row r="41" spans="1:23" x14ac:dyDescent="0.15">
      <c r="A41" s="36">
        <v>45285</v>
      </c>
      <c r="B41" s="36">
        <v>45287</v>
      </c>
      <c r="C41" s="35" t="s">
        <v>104</v>
      </c>
      <c r="D41" s="35" t="s">
        <v>105</v>
      </c>
      <c r="E41" s="35" t="s">
        <v>106</v>
      </c>
      <c r="F41" s="35" t="s">
        <v>196</v>
      </c>
      <c r="G41" s="35" t="s">
        <v>108</v>
      </c>
      <c r="H41" s="35" t="s">
        <v>15</v>
      </c>
      <c r="I41" s="35" t="s">
        <v>109</v>
      </c>
      <c r="J41" s="35" t="s">
        <v>110</v>
      </c>
      <c r="K41" s="37">
        <v>18</v>
      </c>
      <c r="L41" s="35" t="s">
        <v>294</v>
      </c>
      <c r="M41" s="35" t="s">
        <v>292</v>
      </c>
      <c r="N41" s="35" t="s">
        <v>293</v>
      </c>
      <c r="O41" s="35" t="s">
        <v>200</v>
      </c>
      <c r="P41" s="51" t="s">
        <v>27</v>
      </c>
      <c r="Q41" s="120">
        <v>4</v>
      </c>
      <c r="R41" s="35" t="s">
        <v>22</v>
      </c>
      <c r="S41" s="35" t="s">
        <v>43</v>
      </c>
      <c r="T41" s="35" t="s">
        <v>25</v>
      </c>
      <c r="U41" s="35" t="s">
        <v>19</v>
      </c>
      <c r="V41" s="35" t="s">
        <v>36</v>
      </c>
      <c r="W41" s="35" t="s">
        <v>36</v>
      </c>
    </row>
    <row r="42" spans="1:23" x14ac:dyDescent="0.15">
      <c r="A42" s="36">
        <v>45285</v>
      </c>
      <c r="B42" s="36">
        <v>45287</v>
      </c>
      <c r="C42" s="35" t="s">
        <v>104</v>
      </c>
      <c r="D42" s="35" t="s">
        <v>150</v>
      </c>
      <c r="E42" s="35" t="s">
        <v>151</v>
      </c>
      <c r="F42" s="35" t="s">
        <v>216</v>
      </c>
      <c r="G42" s="35" t="s">
        <v>108</v>
      </c>
      <c r="H42" s="35" t="s">
        <v>15</v>
      </c>
      <c r="I42" s="35" t="s">
        <v>153</v>
      </c>
      <c r="J42" s="35" t="s">
        <v>110</v>
      </c>
      <c r="K42" s="37">
        <v>19</v>
      </c>
      <c r="L42" s="35" t="s">
        <v>1431</v>
      </c>
      <c r="M42" s="35" t="s">
        <v>295</v>
      </c>
      <c r="N42" s="35" t="s">
        <v>296</v>
      </c>
      <c r="O42" s="35" t="s">
        <v>200</v>
      </c>
      <c r="P42" s="51" t="s">
        <v>28</v>
      </c>
      <c r="Q42" s="120">
        <v>1</v>
      </c>
      <c r="R42" s="35" t="s">
        <v>192</v>
      </c>
      <c r="S42" s="35" t="s">
        <v>157</v>
      </c>
      <c r="T42" s="35" t="s">
        <v>39</v>
      </c>
      <c r="U42" s="35" t="s">
        <v>43</v>
      </c>
      <c r="V42" s="35" t="s">
        <v>36</v>
      </c>
      <c r="W42" s="35" t="s">
        <v>19</v>
      </c>
    </row>
    <row r="43" spans="1:23" x14ac:dyDescent="0.15">
      <c r="A43" s="36">
        <v>45285</v>
      </c>
      <c r="B43" s="36">
        <v>45287</v>
      </c>
      <c r="C43" s="35" t="s">
        <v>104</v>
      </c>
      <c r="D43" s="35" t="s">
        <v>158</v>
      </c>
      <c r="E43" s="35" t="s">
        <v>159</v>
      </c>
      <c r="F43" s="35" t="s">
        <v>220</v>
      </c>
      <c r="G43" s="35" t="s">
        <v>108</v>
      </c>
      <c r="H43" s="35" t="s">
        <v>15</v>
      </c>
      <c r="I43" s="35" t="s">
        <v>161</v>
      </c>
      <c r="J43" s="35" t="s">
        <v>110</v>
      </c>
      <c r="K43" s="37">
        <v>20</v>
      </c>
      <c r="L43" s="35" t="s">
        <v>1432</v>
      </c>
      <c r="M43" s="35" t="s">
        <v>297</v>
      </c>
      <c r="N43" s="35" t="s">
        <v>298</v>
      </c>
      <c r="O43" s="35" t="s">
        <v>200</v>
      </c>
      <c r="P43" s="51" t="s">
        <v>28</v>
      </c>
      <c r="Q43" s="120">
        <v>2</v>
      </c>
      <c r="R43" s="35" t="s">
        <v>17</v>
      </c>
      <c r="S43" s="35" t="s">
        <v>30</v>
      </c>
      <c r="T43" s="35" t="s">
        <v>25</v>
      </c>
      <c r="U43" s="35" t="s">
        <v>37</v>
      </c>
      <c r="V43" s="35" t="s">
        <v>36</v>
      </c>
      <c r="W43" s="35" t="s">
        <v>157</v>
      </c>
    </row>
    <row r="44" spans="1:23" x14ac:dyDescent="0.15">
      <c r="A44" s="36">
        <v>45285</v>
      </c>
      <c r="B44" s="36">
        <v>45287</v>
      </c>
      <c r="C44" s="35" t="s">
        <v>104</v>
      </c>
      <c r="D44" s="35" t="s">
        <v>224</v>
      </c>
      <c r="E44" s="35" t="s">
        <v>225</v>
      </c>
      <c r="F44" s="35" t="s">
        <v>226</v>
      </c>
      <c r="G44" s="35" t="s">
        <v>108</v>
      </c>
      <c r="H44" s="35" t="s">
        <v>15</v>
      </c>
      <c r="I44" s="35" t="s">
        <v>227</v>
      </c>
      <c r="J44" s="35" t="s">
        <v>110</v>
      </c>
      <c r="K44" s="37">
        <v>21</v>
      </c>
      <c r="L44" s="35" t="s">
        <v>1433</v>
      </c>
      <c r="M44" s="35" t="s">
        <v>299</v>
      </c>
      <c r="N44" s="35" t="s">
        <v>300</v>
      </c>
      <c r="O44" s="35" t="s">
        <v>200</v>
      </c>
      <c r="P44" s="51" t="s">
        <v>28</v>
      </c>
      <c r="Q44" s="120">
        <v>3</v>
      </c>
      <c r="R44" s="35" t="s">
        <v>201</v>
      </c>
      <c r="S44" s="35" t="s">
        <v>202</v>
      </c>
      <c r="T44" s="35" t="s">
        <v>203</v>
      </c>
      <c r="U44" s="35" t="s">
        <v>204</v>
      </c>
      <c r="V44" s="35" t="s">
        <v>36</v>
      </c>
      <c r="W44" s="35" t="s">
        <v>19</v>
      </c>
    </row>
    <row r="45" spans="1:23" x14ac:dyDescent="0.15">
      <c r="A45" s="36">
        <v>45285</v>
      </c>
      <c r="B45" s="36">
        <v>45287</v>
      </c>
      <c r="C45" s="35" t="s">
        <v>104</v>
      </c>
      <c r="D45" s="35" t="s">
        <v>224</v>
      </c>
      <c r="E45" s="35" t="s">
        <v>225</v>
      </c>
      <c r="F45" s="35" t="s">
        <v>226</v>
      </c>
      <c r="G45" s="35" t="s">
        <v>108</v>
      </c>
      <c r="H45" s="35" t="s">
        <v>15</v>
      </c>
      <c r="I45" s="35" t="s">
        <v>227</v>
      </c>
      <c r="J45" s="35" t="s">
        <v>110</v>
      </c>
      <c r="K45" s="37">
        <v>22</v>
      </c>
      <c r="L45" s="35" t="s">
        <v>1434</v>
      </c>
      <c r="M45" s="103" t="s">
        <v>1501</v>
      </c>
      <c r="N45" s="103" t="s">
        <v>1502</v>
      </c>
      <c r="O45" s="35" t="s">
        <v>200</v>
      </c>
      <c r="P45" s="51" t="s">
        <v>28</v>
      </c>
      <c r="Q45" s="120">
        <v>4</v>
      </c>
      <c r="R45" s="35" t="s">
        <v>201</v>
      </c>
      <c r="S45" s="35" t="s">
        <v>202</v>
      </c>
      <c r="T45" s="35" t="s">
        <v>203</v>
      </c>
      <c r="U45" s="35" t="s">
        <v>204</v>
      </c>
      <c r="V45" s="35" t="s">
        <v>36</v>
      </c>
      <c r="W45" s="35" t="s">
        <v>157</v>
      </c>
    </row>
    <row r="46" spans="1:23" x14ac:dyDescent="0.15">
      <c r="A46" s="36">
        <v>45285</v>
      </c>
      <c r="B46" s="36">
        <v>45287</v>
      </c>
      <c r="C46" s="35" t="s">
        <v>104</v>
      </c>
      <c r="D46" s="35" t="s">
        <v>224</v>
      </c>
      <c r="E46" s="35" t="s">
        <v>225</v>
      </c>
      <c r="F46" s="35" t="s">
        <v>226</v>
      </c>
      <c r="G46" s="35" t="s">
        <v>108</v>
      </c>
      <c r="H46" s="35" t="s">
        <v>15</v>
      </c>
      <c r="I46" s="35" t="s">
        <v>227</v>
      </c>
      <c r="J46" s="35" t="s">
        <v>110</v>
      </c>
      <c r="K46" s="37">
        <v>23</v>
      </c>
      <c r="L46" s="103" t="s">
        <v>1505</v>
      </c>
      <c r="M46" s="103" t="s">
        <v>1503</v>
      </c>
      <c r="N46" s="103" t="s">
        <v>1504</v>
      </c>
      <c r="O46" s="35" t="s">
        <v>200</v>
      </c>
      <c r="P46" s="51" t="s">
        <v>28</v>
      </c>
      <c r="Q46" s="120"/>
      <c r="R46" s="35" t="s">
        <v>201</v>
      </c>
      <c r="S46" s="35" t="s">
        <v>202</v>
      </c>
      <c r="T46" s="35" t="s">
        <v>203</v>
      </c>
      <c r="U46" s="35" t="s">
        <v>204</v>
      </c>
      <c r="V46" s="35" t="s">
        <v>36</v>
      </c>
      <c r="W46" s="35" t="s">
        <v>19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A6458-8C84-4A77-B32E-CDC09F3CD86D}">
  <dimension ref="A1:CV820"/>
  <sheetViews>
    <sheetView tabSelected="1" workbookViewId="0">
      <pane xSplit="13" ySplit="1" topLeftCell="N2" activePane="bottomRight" state="frozen"/>
      <selection activeCell="M1" sqref="M1"/>
      <selection pane="topRight" activeCell="N1" sqref="N1"/>
      <selection pane="bottomLeft" activeCell="M2" sqref="M2"/>
      <selection pane="bottomRight" activeCell="AC208" sqref="AC208"/>
    </sheetView>
  </sheetViews>
  <sheetFormatPr defaultRowHeight="13.5" x14ac:dyDescent="0.15"/>
  <cols>
    <col min="1" max="1" width="5.375" style="35" customWidth="1"/>
    <col min="2" max="5" width="9" style="35" hidden="1" customWidth="1"/>
    <col min="6" max="6" width="18" style="35" hidden="1" customWidth="1"/>
    <col min="7" max="12" width="9" style="35" hidden="1" customWidth="1"/>
    <col min="13" max="13" width="12.625" style="35" customWidth="1"/>
    <col min="14" max="15" width="9" style="35"/>
    <col min="16" max="24" width="0" style="35" hidden="1" customWidth="1"/>
    <col min="25" max="26" width="9" style="35"/>
    <col min="27" max="27" width="13.5" style="35" customWidth="1"/>
    <col min="28" max="28" width="14.75" style="35" customWidth="1"/>
    <col min="29" max="29" width="21.25" style="35" customWidth="1"/>
    <col min="30" max="32" width="9" style="35"/>
    <col min="33" max="33" width="15.875" style="35" customWidth="1"/>
    <col min="34" max="50" width="9" style="35"/>
    <col min="51" max="51" width="12.875" style="35" customWidth="1"/>
    <col min="52" max="56" width="9" style="35"/>
    <col min="57" max="100" width="3.625" style="42" customWidth="1"/>
    <col min="101" max="16384" width="9" style="35"/>
  </cols>
  <sheetData>
    <row r="1" spans="1:100" x14ac:dyDescent="0.15">
      <c r="A1" s="35" t="s">
        <v>52</v>
      </c>
      <c r="B1" s="35" t="s">
        <v>53</v>
      </c>
      <c r="C1" s="35" t="s">
        <v>54</v>
      </c>
      <c r="D1" s="35" t="s">
        <v>55</v>
      </c>
      <c r="E1" s="35" t="s">
        <v>56</v>
      </c>
      <c r="F1" s="35" t="s">
        <v>57</v>
      </c>
      <c r="G1" s="35" t="s">
        <v>58</v>
      </c>
      <c r="H1" s="35" t="s">
        <v>59</v>
      </c>
      <c r="I1" s="35" t="s">
        <v>60</v>
      </c>
      <c r="J1" s="35" t="s">
        <v>61</v>
      </c>
      <c r="K1" s="35" t="s">
        <v>62</v>
      </c>
      <c r="L1" s="35" t="s">
        <v>63</v>
      </c>
      <c r="M1" s="38" t="s">
        <v>64</v>
      </c>
      <c r="N1" s="38" t="s">
        <v>65</v>
      </c>
      <c r="O1" s="35" t="s">
        <v>66</v>
      </c>
      <c r="P1" s="35" t="s">
        <v>67</v>
      </c>
      <c r="Q1" s="35" t="s">
        <v>68</v>
      </c>
      <c r="R1" s="35" t="s">
        <v>69</v>
      </c>
      <c r="S1" s="35" t="s">
        <v>70</v>
      </c>
      <c r="T1" s="35" t="s">
        <v>71</v>
      </c>
      <c r="U1" s="35" t="s">
        <v>72</v>
      </c>
      <c r="V1" s="35" t="s">
        <v>73</v>
      </c>
      <c r="W1" s="35" t="s">
        <v>74</v>
      </c>
      <c r="X1" s="35" t="s">
        <v>75</v>
      </c>
      <c r="Y1" s="35" t="s">
        <v>76</v>
      </c>
      <c r="Z1" s="35" t="s">
        <v>77</v>
      </c>
      <c r="AA1" s="35" t="s">
        <v>78</v>
      </c>
      <c r="AB1" s="38" t="s">
        <v>79</v>
      </c>
      <c r="AC1" s="35" t="s">
        <v>80</v>
      </c>
      <c r="AD1" s="35" t="s">
        <v>81</v>
      </c>
      <c r="AE1" s="38" t="s">
        <v>82</v>
      </c>
      <c r="AF1" s="38" t="s">
        <v>83</v>
      </c>
      <c r="AG1" s="35" t="s">
        <v>84</v>
      </c>
      <c r="AH1" s="35" t="s">
        <v>85</v>
      </c>
      <c r="AI1" s="35" t="s">
        <v>59</v>
      </c>
      <c r="AJ1" s="35" t="s">
        <v>86</v>
      </c>
      <c r="AK1" s="35" t="s">
        <v>87</v>
      </c>
      <c r="AL1" s="35" t="s">
        <v>88</v>
      </c>
      <c r="AM1" s="35" t="s">
        <v>89</v>
      </c>
      <c r="AN1" s="35" t="s">
        <v>90</v>
      </c>
      <c r="AO1" s="35" t="s">
        <v>91</v>
      </c>
      <c r="AP1" s="35" t="s">
        <v>92</v>
      </c>
      <c r="AQ1" s="35" t="s">
        <v>93</v>
      </c>
      <c r="AR1" s="35" t="s">
        <v>94</v>
      </c>
      <c r="AS1" s="35" t="s">
        <v>95</v>
      </c>
      <c r="AT1" s="35" t="s">
        <v>96</v>
      </c>
      <c r="AU1" s="35" t="s">
        <v>97</v>
      </c>
      <c r="AV1" s="35" t="s">
        <v>98</v>
      </c>
      <c r="AW1" s="35" t="s">
        <v>99</v>
      </c>
      <c r="AX1" s="35" t="s">
        <v>100</v>
      </c>
      <c r="AY1" s="35" t="s">
        <v>101</v>
      </c>
      <c r="AZ1" s="35" t="s">
        <v>102</v>
      </c>
      <c r="BA1" s="35" t="s">
        <v>103</v>
      </c>
      <c r="BB1" s="38"/>
      <c r="BC1" s="38"/>
      <c r="BD1" s="38"/>
      <c r="BE1" s="39">
        <v>1001</v>
      </c>
      <c r="BF1" s="39">
        <v>1002</v>
      </c>
      <c r="BG1" s="39">
        <v>1003</v>
      </c>
      <c r="BH1" s="39">
        <v>1004</v>
      </c>
      <c r="BI1" s="39">
        <v>1005</v>
      </c>
      <c r="BJ1" s="39">
        <v>1006</v>
      </c>
      <c r="BK1" s="39">
        <v>1007</v>
      </c>
      <c r="BL1" s="39">
        <v>1008</v>
      </c>
      <c r="BM1" s="39">
        <v>1009</v>
      </c>
      <c r="BN1" s="39">
        <v>1010</v>
      </c>
      <c r="BO1" s="39">
        <v>1011</v>
      </c>
      <c r="BP1" s="39">
        <v>1012</v>
      </c>
      <c r="BQ1" s="39">
        <v>1013</v>
      </c>
      <c r="BR1" s="39">
        <v>1014</v>
      </c>
      <c r="BS1" s="39">
        <v>1015</v>
      </c>
      <c r="BT1" s="39">
        <v>1016</v>
      </c>
      <c r="BU1" s="39">
        <v>1017</v>
      </c>
      <c r="BV1" s="39">
        <v>1018</v>
      </c>
      <c r="BW1" s="39">
        <v>1019</v>
      </c>
      <c r="BX1" s="39">
        <v>1020</v>
      </c>
      <c r="BY1" s="39">
        <v>1021</v>
      </c>
      <c r="BZ1" s="39">
        <v>1022</v>
      </c>
      <c r="CA1" s="40">
        <v>2001</v>
      </c>
      <c r="CB1" s="40">
        <v>2002</v>
      </c>
      <c r="CC1" s="40">
        <v>2003</v>
      </c>
      <c r="CD1" s="40">
        <v>2004</v>
      </c>
      <c r="CE1" s="40">
        <v>2005</v>
      </c>
      <c r="CF1" s="40">
        <v>2006</v>
      </c>
      <c r="CG1" s="40">
        <v>2007</v>
      </c>
      <c r="CH1" s="40">
        <v>2008</v>
      </c>
      <c r="CI1" s="40">
        <v>2009</v>
      </c>
      <c r="CJ1" s="40">
        <v>2010</v>
      </c>
      <c r="CK1" s="40">
        <v>2011</v>
      </c>
      <c r="CL1" s="40">
        <v>2012</v>
      </c>
      <c r="CM1" s="40">
        <v>2013</v>
      </c>
      <c r="CN1" s="40">
        <v>2014</v>
      </c>
      <c r="CO1" s="40">
        <v>2015</v>
      </c>
      <c r="CP1" s="40">
        <v>2016</v>
      </c>
      <c r="CQ1" s="40">
        <v>2017</v>
      </c>
      <c r="CR1" s="40">
        <v>2018</v>
      </c>
      <c r="CS1" s="40">
        <v>2019</v>
      </c>
      <c r="CT1" s="40">
        <v>2020</v>
      </c>
      <c r="CU1" s="40">
        <v>2021</v>
      </c>
      <c r="CV1" s="40">
        <v>2022</v>
      </c>
    </row>
    <row r="2" spans="1:100" x14ac:dyDescent="0.15">
      <c r="A2" s="36">
        <v>45285</v>
      </c>
      <c r="B2" s="36">
        <v>45287</v>
      </c>
      <c r="C2" s="35" t="s">
        <v>104</v>
      </c>
      <c r="D2" s="35" t="s">
        <v>105</v>
      </c>
      <c r="E2" s="35" t="s">
        <v>301</v>
      </c>
      <c r="F2" s="35" t="s">
        <v>302</v>
      </c>
      <c r="G2" s="35" t="s">
        <v>108</v>
      </c>
      <c r="H2" s="35" t="s">
        <v>15</v>
      </c>
      <c r="I2" s="35" t="s">
        <v>109</v>
      </c>
      <c r="J2" s="35" t="s">
        <v>303</v>
      </c>
      <c r="L2" s="35" t="s">
        <v>304</v>
      </c>
      <c r="M2" s="35" t="s">
        <v>112</v>
      </c>
      <c r="N2" s="35" t="s">
        <v>113</v>
      </c>
      <c r="O2" s="35" t="s">
        <v>305</v>
      </c>
      <c r="Y2" s="35" t="s">
        <v>306</v>
      </c>
      <c r="AA2" s="35" t="s">
        <v>307</v>
      </c>
      <c r="AB2" s="35" t="s">
        <v>308</v>
      </c>
      <c r="AC2" s="35" t="str">
        <f t="shared" ref="AC2:AC21" si="0">PHONETIC(AB2)</f>
        <v>スオウシモゴウ</v>
      </c>
      <c r="AD2" s="35" t="s">
        <v>309</v>
      </c>
      <c r="AF2" s="35">
        <v>1</v>
      </c>
      <c r="AG2" s="41">
        <v>38969</v>
      </c>
      <c r="AN2" s="35">
        <v>166.5</v>
      </c>
      <c r="AO2" s="35">
        <v>54.1</v>
      </c>
      <c r="AP2" s="35" t="s">
        <v>310</v>
      </c>
      <c r="AV2" s="35" t="s">
        <v>311</v>
      </c>
      <c r="BB2" s="35">
        <f t="shared" ref="BB2:BB65" si="1">IF(AG2="","",DATEDIF(AG2,DATE(2023,4,1),"y"))</f>
        <v>16</v>
      </c>
      <c r="BC2" s="35">
        <f>IF(BB2="","",IF(BB2=15,1,IF(BB2=16,2,IF(BB2=17,3,"役員"))))</f>
        <v>2</v>
      </c>
      <c r="BD2" s="35" t="str">
        <f>LEFT(AP2,1)</f>
        <v>右</v>
      </c>
      <c r="BE2" s="42" t="str">
        <f>IF($O2="男子",IF($AF2&gt;100,"",IF($M2=選抜男子!B$2,ROW(),"")),"")</f>
        <v/>
      </c>
      <c r="BF2" s="42" t="str">
        <f>IF($O2="男子",IF($AF2&gt;100,"",IF($M2=選抜男子!I$2,ROW(),"")),"")</f>
        <v/>
      </c>
      <c r="BG2" s="42" t="str">
        <f>IF($O2="男子",IF($AF2&gt;100,"",IF($M2=選抜男子!P$2,ROW(),"")),"")</f>
        <v/>
      </c>
      <c r="BH2" s="42" t="str">
        <f>IF($O2="男子",IF($AF2&gt;100,"",IF($M2=選抜男子!B$27,ROW(),"")),"")</f>
        <v/>
      </c>
      <c r="BI2" s="42" t="str">
        <f>IF($O2="男子",IF($AF2&gt;100,"",IF($M2=選抜男子!I$27,ROW(),"")),"")</f>
        <v/>
      </c>
      <c r="BJ2" s="42" t="str">
        <f>IF($O2="男子",IF($AF2&gt;100,"",IF($M2=選抜男子!P$27,ROW(),"")),"")</f>
        <v/>
      </c>
      <c r="BK2" s="42" t="str">
        <f>IF($O2="男子",IF($AF2&gt;100,"",IF($M2=選抜男子!B$51,ROW(),"")),"")</f>
        <v/>
      </c>
      <c r="BL2" s="42">
        <f>IF($O2="男子",IF($AF2&gt;100,"",IF($M2=選抜男子!I$51,ROW(),"")),"")</f>
        <v>2</v>
      </c>
      <c r="BM2" s="42" t="str">
        <f>IF($O2="男子",IF($AF2&gt;100,"",IF($M2=選抜男子!B$76,ROW(),"")),"")</f>
        <v/>
      </c>
      <c r="BN2" s="42" t="str">
        <f>IF($O2="男子",IF($AF2&gt;100,"",IF($M2=選抜男子!I$76,ROW(),"")),"")</f>
        <v/>
      </c>
      <c r="BO2" s="42" t="str">
        <f>IF($O2="男子",IF($AF2&gt;100,"",IF($M2=新人男子!B$2,ROW(),"")),"")</f>
        <v/>
      </c>
      <c r="BP2" s="42" t="str">
        <f>IF($O2="男子",IF($AF2&gt;100,"",IF($M2=新人男子!I$2,ROW(),"")),"")</f>
        <v/>
      </c>
      <c r="BQ2" s="42" t="str">
        <f>IF($O2="男子",IF($AF2&gt;100,"",IF($M2=新人男子!P$2,ROW(),"")),"")</f>
        <v/>
      </c>
      <c r="BR2" s="42" t="str">
        <f>IF($O2="男子",IF($AF2&gt;100,"",IF($M2=新人男子!B$27,ROW(),"")),"")</f>
        <v/>
      </c>
      <c r="BS2" s="42" t="str">
        <f>IF($O2="男子",IF($AF2&gt;100,"",IF($M2=新人男子!I$27,ROW(),"")),"")</f>
        <v/>
      </c>
      <c r="BT2" s="42" t="str">
        <f>IF($O2="男子",IF($AF2&gt;100,"",IF($M2=新人男子!P$27,ROW(),"")),"")</f>
        <v/>
      </c>
      <c r="BU2" s="42" t="str">
        <f>IF($O2="男子",IF($AF2&gt;100,"",IF($M2=新人男子!B$51,ROW(),"")),"")</f>
        <v/>
      </c>
      <c r="BV2" s="42" t="str">
        <f>IF($O2="男子",IF($AF2&gt;100,"",IF($M2=新人男子!I$51,ROW(),"")),"")</f>
        <v/>
      </c>
      <c r="BW2" s="42" t="str">
        <f>IF($O2="男子",IF($AF2&gt;100,"",IF($M2=新人男子!P$51,ROW(),"")),"")</f>
        <v/>
      </c>
      <c r="BX2" s="42" t="str">
        <f>IF($O2="男子",IF($AF2&gt;100,"",IF($M2=新人男子!B$76,ROW(),"")),"")</f>
        <v/>
      </c>
      <c r="BY2" s="42" t="str">
        <f>IF($O2="男子",IF($AF2&gt;100,"",IF($M2=新人男子!I$76,ROW(),"")),"")</f>
        <v/>
      </c>
      <c r="BZ2" s="42" t="str">
        <f>IF($O2="男子",IF($AF2&gt;100,"",IF($M2=新人男子!P$76,ROW(),"")),"")</f>
        <v/>
      </c>
      <c r="CA2" s="42" t="str">
        <f>IF($O2="女子",IF($AF2&gt;100,"",IF($M2=選抜女子!B$2,ROW(),"")),"")</f>
        <v/>
      </c>
      <c r="CB2" s="42" t="str">
        <f>IF($O2="女子",IF($AF2&gt;100,"",IF($M2=選抜女子!I$2,ROW(),"")),"")</f>
        <v/>
      </c>
      <c r="CC2" s="42" t="str">
        <f>IF($O2="女子",IF($AF2&gt;100,"",IF($M2=選抜女子!P$2,ROW(),"")),"")</f>
        <v/>
      </c>
      <c r="CD2" s="42" t="str">
        <f>IF($O2="女子",IF($AF2&gt;100,"",IF($M2=選抜女子!B$27,ROW(),"")),"")</f>
        <v/>
      </c>
      <c r="CE2" s="42" t="str">
        <f>IF($O2="女子",IF($AF2&gt;100,"",IF($M2=選抜女子!I$27,ROW(),"")),"")</f>
        <v/>
      </c>
      <c r="CF2" s="42" t="str">
        <f>IF($O2="女子",IF($AF2&gt;100,"",IF($M2=選抜女子!P$27,ROW(),"")),"")</f>
        <v/>
      </c>
      <c r="CG2" s="42" t="str">
        <f>IF($O2="女子",IF($AF2&gt;100,"",IF($M2=選抜女子!B$51,ROW(),"")),"")</f>
        <v/>
      </c>
      <c r="CH2" s="42" t="str">
        <f>IF($O2="女子",IF($AF2&gt;100,"",IF($M2=選抜女子!I$51,ROW(),"")),"")</f>
        <v/>
      </c>
      <c r="CI2" s="42" t="str">
        <f>IF($O2="女子",IF($AF2&gt;100,"",IF($M2=選抜女子!B$76,ROW(),"")),"")</f>
        <v/>
      </c>
      <c r="CJ2" s="42" t="str">
        <f>IF($O2="女子",IF($AF2&gt;100,"",IF($M2=選抜女子!I$76,ROW(),"")),"")</f>
        <v/>
      </c>
      <c r="CK2" s="42" t="str">
        <f>IF($O2="女子",IF($AF2&gt;100,"",IF($M2=新人女子!B$2,ROW(),"")),"")</f>
        <v/>
      </c>
      <c r="CL2" s="42" t="str">
        <f>IF($O2="女子",IF($AF2&gt;100,"",IF($M2=新人女子!I$2,ROW(),"")),"")</f>
        <v/>
      </c>
      <c r="CM2" s="42" t="str">
        <f>IF($O2="女子",IF($AF2&gt;100,"",IF($M2=新人女子!P$2,ROW(),"")),"")</f>
        <v/>
      </c>
      <c r="CN2" s="42" t="str">
        <f>IF($O2="女子",IF($AF2&gt;100,"",IF($M2=新人女子!B$27,ROW(),"")),"")</f>
        <v/>
      </c>
      <c r="CO2" s="42" t="str">
        <f>IF($O2="女子",IF($AF2&gt;100,"",IF($M2=新人女子!I$27,ROW(),"")),"")</f>
        <v/>
      </c>
      <c r="CP2" s="42" t="str">
        <f>IF($O2="女子",IF($AF2&gt;100,"",IF($M2=新人女子!P$27,ROW(),"")),"")</f>
        <v/>
      </c>
      <c r="CQ2" s="42" t="str">
        <f>IF($O2="女子",IF($AF2&gt;100,"",IF($M2=新人女子!B$51,ROW(),"")),"")</f>
        <v/>
      </c>
      <c r="CR2" s="42" t="str">
        <f>IF($O2="女子",IF($AF2&gt;100,"",IF($M2=新人女子!I$51,ROW(),"")),"")</f>
        <v/>
      </c>
      <c r="CS2" s="42" t="str">
        <f>IF($O2="女子",IF($AF2&gt;100,"",IF($M2=新人女子!P$51,ROW(),"")),"")</f>
        <v/>
      </c>
      <c r="CT2" s="42" t="str">
        <f>IF($O2="女子",IF($AF2&gt;100,"",IF($M2=新人女子!B$76,ROW(),"")),"")</f>
        <v/>
      </c>
      <c r="CU2" s="42" t="str">
        <f>IF($O2="女子",IF($AF2&gt;100,"",IF($M2=新人女子!I$76,ROW(),"")),"")</f>
        <v/>
      </c>
      <c r="CV2" s="42" t="str">
        <f>IF($O2="女子",IF($AF2&gt;100,"",IF($M2=新人女子!P$76,ROW(),"")),"")</f>
        <v/>
      </c>
    </row>
    <row r="3" spans="1:100" x14ac:dyDescent="0.15">
      <c r="A3" s="36">
        <v>45285</v>
      </c>
      <c r="B3" s="36">
        <v>45287</v>
      </c>
      <c r="C3" s="35" t="s">
        <v>104</v>
      </c>
      <c r="D3" s="35" t="s">
        <v>105</v>
      </c>
      <c r="E3" s="35" t="s">
        <v>301</v>
      </c>
      <c r="F3" s="35" t="s">
        <v>302</v>
      </c>
      <c r="G3" s="35" t="s">
        <v>108</v>
      </c>
      <c r="H3" s="35" t="s">
        <v>15</v>
      </c>
      <c r="I3" s="35" t="s">
        <v>109</v>
      </c>
      <c r="J3" s="35" t="s">
        <v>303</v>
      </c>
      <c r="L3" s="35" t="s">
        <v>304</v>
      </c>
      <c r="M3" s="35" t="s">
        <v>112</v>
      </c>
      <c r="N3" s="35" t="s">
        <v>113</v>
      </c>
      <c r="O3" s="35" t="s">
        <v>305</v>
      </c>
      <c r="Y3" s="35" t="s">
        <v>306</v>
      </c>
      <c r="AA3" s="35" t="s">
        <v>312</v>
      </c>
      <c r="AB3" s="35" t="s">
        <v>313</v>
      </c>
      <c r="AC3" s="35" t="str">
        <f t="shared" si="0"/>
        <v>カミゴウ</v>
      </c>
      <c r="AD3" s="35" t="s">
        <v>309</v>
      </c>
      <c r="AF3" s="35">
        <v>2</v>
      </c>
      <c r="AG3" s="41">
        <v>38903</v>
      </c>
      <c r="AN3" s="35">
        <v>174</v>
      </c>
      <c r="AO3" s="35">
        <v>68.2</v>
      </c>
      <c r="AP3" s="35" t="s">
        <v>310</v>
      </c>
      <c r="AV3" s="35" t="s">
        <v>311</v>
      </c>
      <c r="BB3" s="35">
        <f t="shared" si="1"/>
        <v>16</v>
      </c>
      <c r="BC3" s="35">
        <f t="shared" ref="BC3:BC69" si="2">IF(BB3="","",IF(BB3=15,1,IF(BB3=16,2,IF(BB3=17,3,"役員"))))</f>
        <v>2</v>
      </c>
      <c r="BD3" s="35" t="str">
        <f t="shared" ref="BD3:BD69" si="3">LEFT(AP3,1)</f>
        <v>右</v>
      </c>
      <c r="BE3" s="42" t="str">
        <f>IF($O3="男子",IF($AF3&gt;100,"",IF($M3=選抜男子!B$2,ROW(),"")),"")</f>
        <v/>
      </c>
      <c r="BF3" s="42" t="str">
        <f>IF($O3="男子",IF($AF3&gt;100,"",IF($M3=選抜男子!I$2,ROW(),"")),"")</f>
        <v/>
      </c>
      <c r="BG3" s="42" t="str">
        <f>IF($O3="男子",IF($AF3&gt;100,"",IF($M3=選抜男子!P$2,ROW(),"")),"")</f>
        <v/>
      </c>
      <c r="BH3" s="42" t="str">
        <f>IF($O3="男子",IF($AF3&gt;100,"",IF($M3=選抜男子!B$27,ROW(),"")),"")</f>
        <v/>
      </c>
      <c r="BI3" s="42" t="str">
        <f>IF($O3="男子",IF($AF3&gt;100,"",IF($M3=選抜男子!I$27,ROW(),"")),"")</f>
        <v/>
      </c>
      <c r="BJ3" s="42" t="str">
        <f>IF($O3="男子",IF($AF3&gt;100,"",IF($M3=選抜男子!P$27,ROW(),"")),"")</f>
        <v/>
      </c>
      <c r="BK3" s="42" t="str">
        <f>IF($O3="男子",IF($AF3&gt;100,"",IF($M3=選抜男子!B$51,ROW(),"")),"")</f>
        <v/>
      </c>
      <c r="BL3" s="42">
        <f>IF($O3="男子",IF($AF3&gt;100,"",IF($M3=選抜男子!I$51,ROW(),"")),"")</f>
        <v>3</v>
      </c>
      <c r="BM3" s="42" t="str">
        <f>IF($O3="男子",IF($AF3&gt;100,"",IF($M3=選抜男子!B$76,ROW(),"")),"")</f>
        <v/>
      </c>
      <c r="BN3" s="42" t="str">
        <f>IF($O3="男子",IF($AF3&gt;100,"",IF($M3=選抜男子!I$76,ROW(),"")),"")</f>
        <v/>
      </c>
      <c r="BO3" s="42" t="str">
        <f>IF($O3="男子",IF($AF3&gt;100,"",IF($M3=新人男子!B$2,ROW(),"")),"")</f>
        <v/>
      </c>
      <c r="BP3" s="42" t="str">
        <f>IF($O3="男子",IF($AF3&gt;100,"",IF($M3=新人男子!I$2,ROW(),"")),"")</f>
        <v/>
      </c>
      <c r="BQ3" s="42" t="str">
        <f>IF($O3="男子",IF($AF3&gt;100,"",IF($M3=新人男子!P$2,ROW(),"")),"")</f>
        <v/>
      </c>
      <c r="BR3" s="42" t="str">
        <f>IF($O3="男子",IF($AF3&gt;100,"",IF($M3=新人男子!B$27,ROW(),"")),"")</f>
        <v/>
      </c>
      <c r="BS3" s="42" t="str">
        <f>IF($O3="男子",IF($AF3&gt;100,"",IF($M3=新人男子!I$27,ROW(),"")),"")</f>
        <v/>
      </c>
      <c r="BT3" s="42" t="str">
        <f>IF($O3="男子",IF($AF3&gt;100,"",IF($M3=新人男子!P$27,ROW(),"")),"")</f>
        <v/>
      </c>
      <c r="BU3" s="42" t="str">
        <f>IF($O3="男子",IF($AF3&gt;100,"",IF($M3=新人男子!B$51,ROW(),"")),"")</f>
        <v/>
      </c>
      <c r="BV3" s="42" t="str">
        <f>IF($O3="男子",IF($AF3&gt;100,"",IF($M3=新人男子!I$51,ROW(),"")),"")</f>
        <v/>
      </c>
      <c r="BW3" s="42" t="str">
        <f>IF($O3="男子",IF($AF3&gt;100,"",IF($M3=新人男子!P$51,ROW(),"")),"")</f>
        <v/>
      </c>
      <c r="BX3" s="42" t="str">
        <f>IF($O3="男子",IF($AF3&gt;100,"",IF($M3=新人男子!B$76,ROW(),"")),"")</f>
        <v/>
      </c>
      <c r="BY3" s="42" t="str">
        <f>IF($O3="男子",IF($AF3&gt;100,"",IF($M3=新人男子!I$76,ROW(),"")),"")</f>
        <v/>
      </c>
      <c r="BZ3" s="42" t="str">
        <f>IF($O3="男子",IF($AF3&gt;100,"",IF($M3=新人男子!P$76,ROW(),"")),"")</f>
        <v/>
      </c>
      <c r="CA3" s="42" t="str">
        <f>IF($O3="女子",IF($AF3&gt;100,"",IF($M3=選抜女子!B$2,ROW(),"")),"")</f>
        <v/>
      </c>
      <c r="CB3" s="42" t="str">
        <f>IF($O3="女子",IF($AF3&gt;100,"",IF($M3=選抜女子!I$2,ROW(),"")),"")</f>
        <v/>
      </c>
      <c r="CC3" s="42" t="str">
        <f>IF($O3="女子",IF($AF3&gt;100,"",IF($M3=選抜女子!P$2,ROW(),"")),"")</f>
        <v/>
      </c>
      <c r="CD3" s="42" t="str">
        <f>IF($O3="女子",IF($AF3&gt;100,"",IF($M3=選抜女子!B$27,ROW(),"")),"")</f>
        <v/>
      </c>
      <c r="CE3" s="42" t="str">
        <f>IF($O3="女子",IF($AF3&gt;100,"",IF($M3=選抜女子!I$27,ROW(),"")),"")</f>
        <v/>
      </c>
      <c r="CF3" s="42" t="str">
        <f>IF($O3="女子",IF($AF3&gt;100,"",IF($M3=選抜女子!P$27,ROW(),"")),"")</f>
        <v/>
      </c>
      <c r="CG3" s="42" t="str">
        <f>IF($O3="女子",IF($AF3&gt;100,"",IF($M3=選抜女子!B$51,ROW(),"")),"")</f>
        <v/>
      </c>
      <c r="CH3" s="42" t="str">
        <f>IF($O3="女子",IF($AF3&gt;100,"",IF($M3=選抜女子!I$51,ROW(),"")),"")</f>
        <v/>
      </c>
      <c r="CI3" s="42" t="str">
        <f>IF($O3="女子",IF($AF3&gt;100,"",IF($M3=選抜女子!B$76,ROW(),"")),"")</f>
        <v/>
      </c>
      <c r="CJ3" s="42" t="str">
        <f>IF($O3="女子",IF($AF3&gt;100,"",IF($M3=選抜女子!I$76,ROW(),"")),"")</f>
        <v/>
      </c>
      <c r="CK3" s="42" t="str">
        <f>IF($O3="女子",IF($AF3&gt;100,"",IF($M3=新人女子!B$2,ROW(),"")),"")</f>
        <v/>
      </c>
      <c r="CL3" s="42" t="str">
        <f>IF($O3="女子",IF($AF3&gt;100,"",IF($M3=新人女子!I$2,ROW(),"")),"")</f>
        <v/>
      </c>
      <c r="CM3" s="42" t="str">
        <f>IF($O3="女子",IF($AF3&gt;100,"",IF($M3=新人女子!P$2,ROW(),"")),"")</f>
        <v/>
      </c>
      <c r="CN3" s="42" t="str">
        <f>IF($O3="女子",IF($AF3&gt;100,"",IF($M3=新人女子!B$27,ROW(),"")),"")</f>
        <v/>
      </c>
      <c r="CO3" s="42" t="str">
        <f>IF($O3="女子",IF($AF3&gt;100,"",IF($M3=新人女子!I$27,ROW(),"")),"")</f>
        <v/>
      </c>
      <c r="CP3" s="42" t="str">
        <f>IF($O3="女子",IF($AF3&gt;100,"",IF($M3=新人女子!P$27,ROW(),"")),"")</f>
        <v/>
      </c>
      <c r="CQ3" s="42" t="str">
        <f>IF($O3="女子",IF($AF3&gt;100,"",IF($M3=新人女子!B$51,ROW(),"")),"")</f>
        <v/>
      </c>
      <c r="CR3" s="42" t="str">
        <f>IF($O3="女子",IF($AF3&gt;100,"",IF($M3=新人女子!I$51,ROW(),"")),"")</f>
        <v/>
      </c>
      <c r="CS3" s="42" t="str">
        <f>IF($O3="女子",IF($AF3&gt;100,"",IF($M3=新人女子!P$51,ROW(),"")),"")</f>
        <v/>
      </c>
      <c r="CT3" s="42" t="str">
        <f>IF($O3="女子",IF($AF3&gt;100,"",IF($M3=新人女子!B$76,ROW(),"")),"")</f>
        <v/>
      </c>
      <c r="CU3" s="42" t="str">
        <f>IF($O3="女子",IF($AF3&gt;100,"",IF($M3=新人女子!I$76,ROW(),"")),"")</f>
        <v/>
      </c>
      <c r="CV3" s="42" t="str">
        <f>IF($O3="女子",IF($AF3&gt;100,"",IF($M3=新人女子!P$76,ROW(),"")),"")</f>
        <v/>
      </c>
    </row>
    <row r="4" spans="1:100" x14ac:dyDescent="0.15">
      <c r="A4" s="36">
        <v>45285</v>
      </c>
      <c r="B4" s="36">
        <v>45287</v>
      </c>
      <c r="C4" s="35" t="s">
        <v>104</v>
      </c>
      <c r="D4" s="35" t="s">
        <v>105</v>
      </c>
      <c r="E4" s="35" t="s">
        <v>301</v>
      </c>
      <c r="F4" s="35" t="s">
        <v>302</v>
      </c>
      <c r="G4" s="35" t="s">
        <v>108</v>
      </c>
      <c r="H4" s="35" t="s">
        <v>15</v>
      </c>
      <c r="I4" s="35" t="s">
        <v>109</v>
      </c>
      <c r="J4" s="35" t="s">
        <v>303</v>
      </c>
      <c r="L4" s="35" t="s">
        <v>304</v>
      </c>
      <c r="M4" s="35" t="s">
        <v>112</v>
      </c>
      <c r="N4" s="35" t="s">
        <v>113</v>
      </c>
      <c r="O4" s="35" t="s">
        <v>305</v>
      </c>
      <c r="Y4" s="35" t="s">
        <v>306</v>
      </c>
      <c r="AA4" s="35" t="s">
        <v>314</v>
      </c>
      <c r="AB4" s="35" t="s">
        <v>315</v>
      </c>
      <c r="AC4" s="35" t="str">
        <f t="shared" si="0"/>
        <v>ニホヅ</v>
      </c>
      <c r="AD4" s="35" t="s">
        <v>309</v>
      </c>
      <c r="AF4" s="35">
        <v>3</v>
      </c>
      <c r="AG4" s="41">
        <v>39092</v>
      </c>
      <c r="AN4" s="35">
        <v>167</v>
      </c>
      <c r="AO4" s="35">
        <v>50</v>
      </c>
      <c r="AP4" s="35" t="s">
        <v>310</v>
      </c>
      <c r="AV4" s="35" t="s">
        <v>311</v>
      </c>
      <c r="BB4" s="35">
        <f t="shared" si="1"/>
        <v>16</v>
      </c>
      <c r="BC4" s="35">
        <f t="shared" si="2"/>
        <v>2</v>
      </c>
      <c r="BD4" s="35" t="str">
        <f t="shared" si="3"/>
        <v>右</v>
      </c>
      <c r="BE4" s="42" t="str">
        <f>IF($O4="男子",IF($AF4&gt;100,"",IF($M4=選抜男子!B$2,ROW(),"")),"")</f>
        <v/>
      </c>
      <c r="BF4" s="42" t="str">
        <f>IF($O4="男子",IF($AF4&gt;100,"",IF($M4=選抜男子!I$2,ROW(),"")),"")</f>
        <v/>
      </c>
      <c r="BG4" s="42" t="str">
        <f>IF($O4="男子",IF($AF4&gt;100,"",IF($M4=選抜男子!P$2,ROW(),"")),"")</f>
        <v/>
      </c>
      <c r="BH4" s="42" t="str">
        <f>IF($O4="男子",IF($AF4&gt;100,"",IF($M4=選抜男子!B$27,ROW(),"")),"")</f>
        <v/>
      </c>
      <c r="BI4" s="42" t="str">
        <f>IF($O4="男子",IF($AF4&gt;100,"",IF($M4=選抜男子!I$27,ROW(),"")),"")</f>
        <v/>
      </c>
      <c r="BJ4" s="42" t="str">
        <f>IF($O4="男子",IF($AF4&gt;100,"",IF($M4=選抜男子!P$27,ROW(),"")),"")</f>
        <v/>
      </c>
      <c r="BK4" s="42" t="str">
        <f>IF($O4="男子",IF($AF4&gt;100,"",IF($M4=選抜男子!B$51,ROW(),"")),"")</f>
        <v/>
      </c>
      <c r="BL4" s="42">
        <f>IF($O4="男子",IF($AF4&gt;100,"",IF($M4=選抜男子!I$51,ROW(),"")),"")</f>
        <v>4</v>
      </c>
      <c r="BM4" s="42" t="str">
        <f>IF($O4="男子",IF($AF4&gt;100,"",IF($M4=選抜男子!B$76,ROW(),"")),"")</f>
        <v/>
      </c>
      <c r="BN4" s="42" t="str">
        <f>IF($O4="男子",IF($AF4&gt;100,"",IF($M4=選抜男子!I$76,ROW(),"")),"")</f>
        <v/>
      </c>
      <c r="BO4" s="42" t="str">
        <f>IF($O4="男子",IF($AF4&gt;100,"",IF($M4=新人男子!B$2,ROW(),"")),"")</f>
        <v/>
      </c>
      <c r="BP4" s="42" t="str">
        <f>IF($O4="男子",IF($AF4&gt;100,"",IF($M4=新人男子!I$2,ROW(),"")),"")</f>
        <v/>
      </c>
      <c r="BQ4" s="42" t="str">
        <f>IF($O4="男子",IF($AF4&gt;100,"",IF($M4=新人男子!P$2,ROW(),"")),"")</f>
        <v/>
      </c>
      <c r="BR4" s="42" t="str">
        <f>IF($O4="男子",IF($AF4&gt;100,"",IF($M4=新人男子!B$27,ROW(),"")),"")</f>
        <v/>
      </c>
      <c r="BS4" s="42" t="str">
        <f>IF($O4="男子",IF($AF4&gt;100,"",IF($M4=新人男子!I$27,ROW(),"")),"")</f>
        <v/>
      </c>
      <c r="BT4" s="42" t="str">
        <f>IF($O4="男子",IF($AF4&gt;100,"",IF($M4=新人男子!P$27,ROW(),"")),"")</f>
        <v/>
      </c>
      <c r="BU4" s="42" t="str">
        <f>IF($O4="男子",IF($AF4&gt;100,"",IF($M4=新人男子!B$51,ROW(),"")),"")</f>
        <v/>
      </c>
      <c r="BV4" s="42" t="str">
        <f>IF($O4="男子",IF($AF4&gt;100,"",IF($M4=新人男子!I$51,ROW(),"")),"")</f>
        <v/>
      </c>
      <c r="BW4" s="42" t="str">
        <f>IF($O4="男子",IF($AF4&gt;100,"",IF($M4=新人男子!P$51,ROW(),"")),"")</f>
        <v/>
      </c>
      <c r="BX4" s="42" t="str">
        <f>IF($O4="男子",IF($AF4&gt;100,"",IF($M4=新人男子!B$76,ROW(),"")),"")</f>
        <v/>
      </c>
      <c r="BY4" s="42" t="str">
        <f>IF($O4="男子",IF($AF4&gt;100,"",IF($M4=新人男子!I$76,ROW(),"")),"")</f>
        <v/>
      </c>
      <c r="BZ4" s="42" t="str">
        <f>IF($O4="男子",IF($AF4&gt;100,"",IF($M4=新人男子!P$76,ROW(),"")),"")</f>
        <v/>
      </c>
      <c r="CA4" s="42" t="str">
        <f>IF($O4="女子",IF($AF4&gt;100,"",IF($M4=選抜女子!B$2,ROW(),"")),"")</f>
        <v/>
      </c>
      <c r="CB4" s="42" t="str">
        <f>IF($O4="女子",IF($AF4&gt;100,"",IF($M4=選抜女子!I$2,ROW(),"")),"")</f>
        <v/>
      </c>
      <c r="CC4" s="42" t="str">
        <f>IF($O4="女子",IF($AF4&gt;100,"",IF($M4=選抜女子!P$2,ROW(),"")),"")</f>
        <v/>
      </c>
      <c r="CD4" s="42" t="str">
        <f>IF($O4="女子",IF($AF4&gt;100,"",IF($M4=選抜女子!B$27,ROW(),"")),"")</f>
        <v/>
      </c>
      <c r="CE4" s="42" t="str">
        <f>IF($O4="女子",IF($AF4&gt;100,"",IF($M4=選抜女子!I$27,ROW(),"")),"")</f>
        <v/>
      </c>
      <c r="CF4" s="42" t="str">
        <f>IF($O4="女子",IF($AF4&gt;100,"",IF($M4=選抜女子!P$27,ROW(),"")),"")</f>
        <v/>
      </c>
      <c r="CG4" s="42" t="str">
        <f>IF($O4="女子",IF($AF4&gt;100,"",IF($M4=選抜女子!B$51,ROW(),"")),"")</f>
        <v/>
      </c>
      <c r="CH4" s="42" t="str">
        <f>IF($O4="女子",IF($AF4&gt;100,"",IF($M4=選抜女子!I$51,ROW(),"")),"")</f>
        <v/>
      </c>
      <c r="CI4" s="42" t="str">
        <f>IF($O4="女子",IF($AF4&gt;100,"",IF($M4=選抜女子!B$76,ROW(),"")),"")</f>
        <v/>
      </c>
      <c r="CJ4" s="42" t="str">
        <f>IF($O4="女子",IF($AF4&gt;100,"",IF($M4=選抜女子!I$76,ROW(),"")),"")</f>
        <v/>
      </c>
      <c r="CK4" s="42" t="str">
        <f>IF($O4="女子",IF($AF4&gt;100,"",IF($M4=新人女子!B$2,ROW(),"")),"")</f>
        <v/>
      </c>
      <c r="CL4" s="42" t="str">
        <f>IF($O4="女子",IF($AF4&gt;100,"",IF($M4=新人女子!I$2,ROW(),"")),"")</f>
        <v/>
      </c>
      <c r="CM4" s="42" t="str">
        <f>IF($O4="女子",IF($AF4&gt;100,"",IF($M4=新人女子!P$2,ROW(),"")),"")</f>
        <v/>
      </c>
      <c r="CN4" s="42" t="str">
        <f>IF($O4="女子",IF($AF4&gt;100,"",IF($M4=新人女子!B$27,ROW(),"")),"")</f>
        <v/>
      </c>
      <c r="CO4" s="42" t="str">
        <f>IF($O4="女子",IF($AF4&gt;100,"",IF($M4=新人女子!I$27,ROW(),"")),"")</f>
        <v/>
      </c>
      <c r="CP4" s="42" t="str">
        <f>IF($O4="女子",IF($AF4&gt;100,"",IF($M4=新人女子!P$27,ROW(),"")),"")</f>
        <v/>
      </c>
      <c r="CQ4" s="42" t="str">
        <f>IF($O4="女子",IF($AF4&gt;100,"",IF($M4=新人女子!B$51,ROW(),"")),"")</f>
        <v/>
      </c>
      <c r="CR4" s="42" t="str">
        <f>IF($O4="女子",IF($AF4&gt;100,"",IF($M4=新人女子!I$51,ROW(),"")),"")</f>
        <v/>
      </c>
      <c r="CS4" s="42" t="str">
        <f>IF($O4="女子",IF($AF4&gt;100,"",IF($M4=新人女子!P$51,ROW(),"")),"")</f>
        <v/>
      </c>
      <c r="CT4" s="42" t="str">
        <f>IF($O4="女子",IF($AF4&gt;100,"",IF($M4=新人女子!B$76,ROW(),"")),"")</f>
        <v/>
      </c>
      <c r="CU4" s="42" t="str">
        <f>IF($O4="女子",IF($AF4&gt;100,"",IF($M4=新人女子!I$76,ROW(),"")),"")</f>
        <v/>
      </c>
      <c r="CV4" s="42" t="str">
        <f>IF($O4="女子",IF($AF4&gt;100,"",IF($M4=新人女子!P$76,ROW(),"")),"")</f>
        <v/>
      </c>
    </row>
    <row r="5" spans="1:100" x14ac:dyDescent="0.15">
      <c r="A5" s="36">
        <v>45285</v>
      </c>
      <c r="B5" s="36">
        <v>45287</v>
      </c>
      <c r="C5" s="35" t="s">
        <v>104</v>
      </c>
      <c r="D5" s="35" t="s">
        <v>105</v>
      </c>
      <c r="E5" s="35" t="s">
        <v>301</v>
      </c>
      <c r="F5" s="35" t="s">
        <v>302</v>
      </c>
      <c r="G5" s="35" t="s">
        <v>108</v>
      </c>
      <c r="H5" s="35" t="s">
        <v>15</v>
      </c>
      <c r="I5" s="35" t="s">
        <v>109</v>
      </c>
      <c r="J5" s="35" t="s">
        <v>303</v>
      </c>
      <c r="L5" s="35" t="s">
        <v>304</v>
      </c>
      <c r="M5" s="35" t="s">
        <v>112</v>
      </c>
      <c r="N5" s="35" t="s">
        <v>113</v>
      </c>
      <c r="O5" s="35" t="s">
        <v>305</v>
      </c>
      <c r="Y5" s="35" t="s">
        <v>306</v>
      </c>
      <c r="AA5" s="35" t="s">
        <v>316</v>
      </c>
      <c r="AB5" s="35" t="s">
        <v>317</v>
      </c>
      <c r="AC5" s="35" t="str">
        <f t="shared" si="0"/>
        <v>オオトシ</v>
      </c>
      <c r="AD5" s="35" t="s">
        <v>309</v>
      </c>
      <c r="AF5" s="35">
        <v>4</v>
      </c>
      <c r="AG5" s="41">
        <v>38899</v>
      </c>
      <c r="AN5" s="35">
        <v>168.5</v>
      </c>
      <c r="AO5" s="35">
        <v>56</v>
      </c>
      <c r="AP5" s="35" t="s">
        <v>310</v>
      </c>
      <c r="AV5" s="35" t="s">
        <v>311</v>
      </c>
      <c r="BB5" s="35">
        <f t="shared" si="1"/>
        <v>16</v>
      </c>
      <c r="BC5" s="35">
        <f t="shared" si="2"/>
        <v>2</v>
      </c>
      <c r="BD5" s="35" t="str">
        <f t="shared" si="3"/>
        <v>右</v>
      </c>
      <c r="BE5" s="42" t="str">
        <f>IF($O5="男子",IF($AF5&gt;100,"",IF($M5=選抜男子!B$2,ROW(),"")),"")</f>
        <v/>
      </c>
      <c r="BF5" s="42" t="str">
        <f>IF($O5="男子",IF($AF5&gt;100,"",IF($M5=選抜男子!I$2,ROW(),"")),"")</f>
        <v/>
      </c>
      <c r="BG5" s="42" t="str">
        <f>IF($O5="男子",IF($AF5&gt;100,"",IF($M5=選抜男子!P$2,ROW(),"")),"")</f>
        <v/>
      </c>
      <c r="BH5" s="42" t="str">
        <f>IF($O5="男子",IF($AF5&gt;100,"",IF($M5=選抜男子!B$27,ROW(),"")),"")</f>
        <v/>
      </c>
      <c r="BI5" s="42" t="str">
        <f>IF($O5="男子",IF($AF5&gt;100,"",IF($M5=選抜男子!I$27,ROW(),"")),"")</f>
        <v/>
      </c>
      <c r="BJ5" s="42" t="str">
        <f>IF($O5="男子",IF($AF5&gt;100,"",IF($M5=選抜男子!P$27,ROW(),"")),"")</f>
        <v/>
      </c>
      <c r="BK5" s="42" t="str">
        <f>IF($O5="男子",IF($AF5&gt;100,"",IF($M5=選抜男子!B$51,ROW(),"")),"")</f>
        <v/>
      </c>
      <c r="BL5" s="42">
        <f>IF($O5="男子",IF($AF5&gt;100,"",IF($M5=選抜男子!I$51,ROW(),"")),"")</f>
        <v>5</v>
      </c>
      <c r="BM5" s="42" t="str">
        <f>IF($O5="男子",IF($AF5&gt;100,"",IF($M5=選抜男子!B$76,ROW(),"")),"")</f>
        <v/>
      </c>
      <c r="BN5" s="42" t="str">
        <f>IF($O5="男子",IF($AF5&gt;100,"",IF($M5=選抜男子!I$76,ROW(),"")),"")</f>
        <v/>
      </c>
      <c r="BO5" s="42" t="str">
        <f>IF($O5="男子",IF($AF5&gt;100,"",IF($M5=新人男子!B$2,ROW(),"")),"")</f>
        <v/>
      </c>
      <c r="BP5" s="42" t="str">
        <f>IF($O5="男子",IF($AF5&gt;100,"",IF($M5=新人男子!I$2,ROW(),"")),"")</f>
        <v/>
      </c>
      <c r="BQ5" s="42" t="str">
        <f>IF($O5="男子",IF($AF5&gt;100,"",IF($M5=新人男子!P$2,ROW(),"")),"")</f>
        <v/>
      </c>
      <c r="BR5" s="42" t="str">
        <f>IF($O5="男子",IF($AF5&gt;100,"",IF($M5=新人男子!B$27,ROW(),"")),"")</f>
        <v/>
      </c>
      <c r="BS5" s="42" t="str">
        <f>IF($O5="男子",IF($AF5&gt;100,"",IF($M5=新人男子!I$27,ROW(),"")),"")</f>
        <v/>
      </c>
      <c r="BT5" s="42" t="str">
        <f>IF($O5="男子",IF($AF5&gt;100,"",IF($M5=新人男子!P$27,ROW(),"")),"")</f>
        <v/>
      </c>
      <c r="BU5" s="42" t="str">
        <f>IF($O5="男子",IF($AF5&gt;100,"",IF($M5=新人男子!B$51,ROW(),"")),"")</f>
        <v/>
      </c>
      <c r="BV5" s="42" t="str">
        <f>IF($O5="男子",IF($AF5&gt;100,"",IF($M5=新人男子!I$51,ROW(),"")),"")</f>
        <v/>
      </c>
      <c r="BW5" s="42" t="str">
        <f>IF($O5="男子",IF($AF5&gt;100,"",IF($M5=新人男子!P$51,ROW(),"")),"")</f>
        <v/>
      </c>
      <c r="BX5" s="42" t="str">
        <f>IF($O5="男子",IF($AF5&gt;100,"",IF($M5=新人男子!B$76,ROW(),"")),"")</f>
        <v/>
      </c>
      <c r="BY5" s="42" t="str">
        <f>IF($O5="男子",IF($AF5&gt;100,"",IF($M5=新人男子!I$76,ROW(),"")),"")</f>
        <v/>
      </c>
      <c r="BZ5" s="42" t="str">
        <f>IF($O5="男子",IF($AF5&gt;100,"",IF($M5=新人男子!P$76,ROW(),"")),"")</f>
        <v/>
      </c>
      <c r="CA5" s="42" t="str">
        <f>IF($O5="女子",IF($AF5&gt;100,"",IF($M5=選抜女子!B$2,ROW(),"")),"")</f>
        <v/>
      </c>
      <c r="CB5" s="42" t="str">
        <f>IF($O5="女子",IF($AF5&gt;100,"",IF($M5=選抜女子!I$2,ROW(),"")),"")</f>
        <v/>
      </c>
      <c r="CC5" s="42" t="str">
        <f>IF($O5="女子",IF($AF5&gt;100,"",IF($M5=選抜女子!P$2,ROW(),"")),"")</f>
        <v/>
      </c>
      <c r="CD5" s="42" t="str">
        <f>IF($O5="女子",IF($AF5&gt;100,"",IF($M5=選抜女子!B$27,ROW(),"")),"")</f>
        <v/>
      </c>
      <c r="CE5" s="42" t="str">
        <f>IF($O5="女子",IF($AF5&gt;100,"",IF($M5=選抜女子!I$27,ROW(),"")),"")</f>
        <v/>
      </c>
      <c r="CF5" s="42" t="str">
        <f>IF($O5="女子",IF($AF5&gt;100,"",IF($M5=選抜女子!P$27,ROW(),"")),"")</f>
        <v/>
      </c>
      <c r="CG5" s="42" t="str">
        <f>IF($O5="女子",IF($AF5&gt;100,"",IF($M5=選抜女子!B$51,ROW(),"")),"")</f>
        <v/>
      </c>
      <c r="CH5" s="42" t="str">
        <f>IF($O5="女子",IF($AF5&gt;100,"",IF($M5=選抜女子!I$51,ROW(),"")),"")</f>
        <v/>
      </c>
      <c r="CI5" s="42" t="str">
        <f>IF($O5="女子",IF($AF5&gt;100,"",IF($M5=選抜女子!B$76,ROW(),"")),"")</f>
        <v/>
      </c>
      <c r="CJ5" s="42" t="str">
        <f>IF($O5="女子",IF($AF5&gt;100,"",IF($M5=選抜女子!I$76,ROW(),"")),"")</f>
        <v/>
      </c>
      <c r="CK5" s="42" t="str">
        <f>IF($O5="女子",IF($AF5&gt;100,"",IF($M5=新人女子!B$2,ROW(),"")),"")</f>
        <v/>
      </c>
      <c r="CL5" s="42" t="str">
        <f>IF($O5="女子",IF($AF5&gt;100,"",IF($M5=新人女子!I$2,ROW(),"")),"")</f>
        <v/>
      </c>
      <c r="CM5" s="42" t="str">
        <f>IF($O5="女子",IF($AF5&gt;100,"",IF($M5=新人女子!P$2,ROW(),"")),"")</f>
        <v/>
      </c>
      <c r="CN5" s="42" t="str">
        <f>IF($O5="女子",IF($AF5&gt;100,"",IF($M5=新人女子!B$27,ROW(),"")),"")</f>
        <v/>
      </c>
      <c r="CO5" s="42" t="str">
        <f>IF($O5="女子",IF($AF5&gt;100,"",IF($M5=新人女子!I$27,ROW(),"")),"")</f>
        <v/>
      </c>
      <c r="CP5" s="42" t="str">
        <f>IF($O5="女子",IF($AF5&gt;100,"",IF($M5=新人女子!P$27,ROW(),"")),"")</f>
        <v/>
      </c>
      <c r="CQ5" s="42" t="str">
        <f>IF($O5="女子",IF($AF5&gt;100,"",IF($M5=新人女子!B$51,ROW(),"")),"")</f>
        <v/>
      </c>
      <c r="CR5" s="42" t="str">
        <f>IF($O5="女子",IF($AF5&gt;100,"",IF($M5=新人女子!I$51,ROW(),"")),"")</f>
        <v/>
      </c>
      <c r="CS5" s="42" t="str">
        <f>IF($O5="女子",IF($AF5&gt;100,"",IF($M5=新人女子!P$51,ROW(),"")),"")</f>
        <v/>
      </c>
      <c r="CT5" s="42" t="str">
        <f>IF($O5="女子",IF($AF5&gt;100,"",IF($M5=新人女子!B$76,ROW(),"")),"")</f>
        <v/>
      </c>
      <c r="CU5" s="42" t="str">
        <f>IF($O5="女子",IF($AF5&gt;100,"",IF($M5=新人女子!I$76,ROW(),"")),"")</f>
        <v/>
      </c>
      <c r="CV5" s="42" t="str">
        <f>IF($O5="女子",IF($AF5&gt;100,"",IF($M5=新人女子!P$76,ROW(),"")),"")</f>
        <v/>
      </c>
    </row>
    <row r="6" spans="1:100" x14ac:dyDescent="0.15">
      <c r="A6" s="36">
        <v>45285</v>
      </c>
      <c r="B6" s="36">
        <v>45287</v>
      </c>
      <c r="C6" s="35" t="s">
        <v>104</v>
      </c>
      <c r="D6" s="35" t="s">
        <v>105</v>
      </c>
      <c r="E6" s="35" t="s">
        <v>301</v>
      </c>
      <c r="F6" s="35" t="s">
        <v>302</v>
      </c>
      <c r="G6" s="35" t="s">
        <v>108</v>
      </c>
      <c r="H6" s="35" t="s">
        <v>15</v>
      </c>
      <c r="I6" s="35" t="s">
        <v>109</v>
      </c>
      <c r="J6" s="35" t="s">
        <v>303</v>
      </c>
      <c r="L6" s="35" t="s">
        <v>304</v>
      </c>
      <c r="M6" s="35" t="s">
        <v>112</v>
      </c>
      <c r="N6" s="35" t="s">
        <v>113</v>
      </c>
      <c r="O6" s="35" t="s">
        <v>305</v>
      </c>
      <c r="Y6" s="35" t="s">
        <v>306</v>
      </c>
      <c r="AA6" s="35" t="s">
        <v>318</v>
      </c>
      <c r="AB6" s="35" t="s">
        <v>319</v>
      </c>
      <c r="AC6" s="35" t="str">
        <f t="shared" si="0"/>
        <v>ヤバラ</v>
      </c>
      <c r="AD6" s="35" t="s">
        <v>309</v>
      </c>
      <c r="AF6" s="35">
        <v>5</v>
      </c>
      <c r="AG6" s="41">
        <v>39110</v>
      </c>
      <c r="AN6" s="35">
        <v>160</v>
      </c>
      <c r="AO6" s="35">
        <v>47.5</v>
      </c>
      <c r="AP6" s="35" t="s">
        <v>310</v>
      </c>
      <c r="AV6" s="35" t="s">
        <v>311</v>
      </c>
      <c r="BB6" s="35">
        <f t="shared" si="1"/>
        <v>16</v>
      </c>
      <c r="BC6" s="35">
        <f t="shared" si="2"/>
        <v>2</v>
      </c>
      <c r="BD6" s="35" t="str">
        <f t="shared" si="3"/>
        <v>右</v>
      </c>
      <c r="BE6" s="42" t="str">
        <f>IF($O6="男子",IF($AF6&gt;100,"",IF($M6=選抜男子!B$2,ROW(),"")),"")</f>
        <v/>
      </c>
      <c r="BF6" s="42" t="str">
        <f>IF($O6="男子",IF($AF6&gt;100,"",IF($M6=選抜男子!I$2,ROW(),"")),"")</f>
        <v/>
      </c>
      <c r="BG6" s="42" t="str">
        <f>IF($O6="男子",IF($AF6&gt;100,"",IF($M6=選抜男子!P$2,ROW(),"")),"")</f>
        <v/>
      </c>
      <c r="BH6" s="42" t="str">
        <f>IF($O6="男子",IF($AF6&gt;100,"",IF($M6=選抜男子!B$27,ROW(),"")),"")</f>
        <v/>
      </c>
      <c r="BI6" s="42" t="str">
        <f>IF($O6="男子",IF($AF6&gt;100,"",IF($M6=選抜男子!I$27,ROW(),"")),"")</f>
        <v/>
      </c>
      <c r="BJ6" s="42" t="str">
        <f>IF($O6="男子",IF($AF6&gt;100,"",IF($M6=選抜男子!P$27,ROW(),"")),"")</f>
        <v/>
      </c>
      <c r="BK6" s="42" t="str">
        <f>IF($O6="男子",IF($AF6&gt;100,"",IF($M6=選抜男子!B$51,ROW(),"")),"")</f>
        <v/>
      </c>
      <c r="BL6" s="42">
        <f>IF($O6="男子",IF($AF6&gt;100,"",IF($M6=選抜男子!I$51,ROW(),"")),"")</f>
        <v>6</v>
      </c>
      <c r="BM6" s="42" t="str">
        <f>IF($O6="男子",IF($AF6&gt;100,"",IF($M6=選抜男子!B$76,ROW(),"")),"")</f>
        <v/>
      </c>
      <c r="BN6" s="42" t="str">
        <f>IF($O6="男子",IF($AF6&gt;100,"",IF($M6=選抜男子!I$76,ROW(),"")),"")</f>
        <v/>
      </c>
      <c r="BO6" s="42" t="str">
        <f>IF($O6="男子",IF($AF6&gt;100,"",IF($M6=新人男子!B$2,ROW(),"")),"")</f>
        <v/>
      </c>
      <c r="BP6" s="42" t="str">
        <f>IF($O6="男子",IF($AF6&gt;100,"",IF($M6=新人男子!I$2,ROW(),"")),"")</f>
        <v/>
      </c>
      <c r="BQ6" s="42" t="str">
        <f>IF($O6="男子",IF($AF6&gt;100,"",IF($M6=新人男子!P$2,ROW(),"")),"")</f>
        <v/>
      </c>
      <c r="BR6" s="42" t="str">
        <f>IF($O6="男子",IF($AF6&gt;100,"",IF($M6=新人男子!B$27,ROW(),"")),"")</f>
        <v/>
      </c>
      <c r="BS6" s="42" t="str">
        <f>IF($O6="男子",IF($AF6&gt;100,"",IF($M6=新人男子!I$27,ROW(),"")),"")</f>
        <v/>
      </c>
      <c r="BT6" s="42" t="str">
        <f>IF($O6="男子",IF($AF6&gt;100,"",IF($M6=新人男子!P$27,ROW(),"")),"")</f>
        <v/>
      </c>
      <c r="BU6" s="42" t="str">
        <f>IF($O6="男子",IF($AF6&gt;100,"",IF($M6=新人男子!B$51,ROW(),"")),"")</f>
        <v/>
      </c>
      <c r="BV6" s="42" t="str">
        <f>IF($O6="男子",IF($AF6&gt;100,"",IF($M6=新人男子!I$51,ROW(),"")),"")</f>
        <v/>
      </c>
      <c r="BW6" s="42" t="str">
        <f>IF($O6="男子",IF($AF6&gt;100,"",IF($M6=新人男子!P$51,ROW(),"")),"")</f>
        <v/>
      </c>
      <c r="BX6" s="42" t="str">
        <f>IF($O6="男子",IF($AF6&gt;100,"",IF($M6=新人男子!B$76,ROW(),"")),"")</f>
        <v/>
      </c>
      <c r="BY6" s="42" t="str">
        <f>IF($O6="男子",IF($AF6&gt;100,"",IF($M6=新人男子!I$76,ROW(),"")),"")</f>
        <v/>
      </c>
      <c r="BZ6" s="42" t="str">
        <f>IF($O6="男子",IF($AF6&gt;100,"",IF($M6=新人男子!P$76,ROW(),"")),"")</f>
        <v/>
      </c>
      <c r="CA6" s="42" t="str">
        <f>IF($O6="女子",IF($AF6&gt;100,"",IF($M6=選抜女子!B$2,ROW(),"")),"")</f>
        <v/>
      </c>
      <c r="CB6" s="42" t="str">
        <f>IF($O6="女子",IF($AF6&gt;100,"",IF($M6=選抜女子!I$2,ROW(),"")),"")</f>
        <v/>
      </c>
      <c r="CC6" s="42" t="str">
        <f>IF($O6="女子",IF($AF6&gt;100,"",IF($M6=選抜女子!P$2,ROW(),"")),"")</f>
        <v/>
      </c>
      <c r="CD6" s="42" t="str">
        <f>IF($O6="女子",IF($AF6&gt;100,"",IF($M6=選抜女子!B$27,ROW(),"")),"")</f>
        <v/>
      </c>
      <c r="CE6" s="42" t="str">
        <f>IF($O6="女子",IF($AF6&gt;100,"",IF($M6=選抜女子!I$27,ROW(),"")),"")</f>
        <v/>
      </c>
      <c r="CF6" s="42" t="str">
        <f>IF($O6="女子",IF($AF6&gt;100,"",IF($M6=選抜女子!P$27,ROW(),"")),"")</f>
        <v/>
      </c>
      <c r="CG6" s="42" t="str">
        <f>IF($O6="女子",IF($AF6&gt;100,"",IF($M6=選抜女子!B$51,ROW(),"")),"")</f>
        <v/>
      </c>
      <c r="CH6" s="42" t="str">
        <f>IF($O6="女子",IF($AF6&gt;100,"",IF($M6=選抜女子!I$51,ROW(),"")),"")</f>
        <v/>
      </c>
      <c r="CI6" s="42" t="str">
        <f>IF($O6="女子",IF($AF6&gt;100,"",IF($M6=選抜女子!B$76,ROW(),"")),"")</f>
        <v/>
      </c>
      <c r="CJ6" s="42" t="str">
        <f>IF($O6="女子",IF($AF6&gt;100,"",IF($M6=選抜女子!I$76,ROW(),"")),"")</f>
        <v/>
      </c>
      <c r="CK6" s="42" t="str">
        <f>IF($O6="女子",IF($AF6&gt;100,"",IF($M6=新人女子!B$2,ROW(),"")),"")</f>
        <v/>
      </c>
      <c r="CL6" s="42" t="str">
        <f>IF($O6="女子",IF($AF6&gt;100,"",IF($M6=新人女子!I$2,ROW(),"")),"")</f>
        <v/>
      </c>
      <c r="CM6" s="42" t="str">
        <f>IF($O6="女子",IF($AF6&gt;100,"",IF($M6=新人女子!P$2,ROW(),"")),"")</f>
        <v/>
      </c>
      <c r="CN6" s="42" t="str">
        <f>IF($O6="女子",IF($AF6&gt;100,"",IF($M6=新人女子!B$27,ROW(),"")),"")</f>
        <v/>
      </c>
      <c r="CO6" s="42" t="str">
        <f>IF($O6="女子",IF($AF6&gt;100,"",IF($M6=新人女子!I$27,ROW(),"")),"")</f>
        <v/>
      </c>
      <c r="CP6" s="42" t="str">
        <f>IF($O6="女子",IF($AF6&gt;100,"",IF($M6=新人女子!P$27,ROW(),"")),"")</f>
        <v/>
      </c>
      <c r="CQ6" s="42" t="str">
        <f>IF($O6="女子",IF($AF6&gt;100,"",IF($M6=新人女子!B$51,ROW(),"")),"")</f>
        <v/>
      </c>
      <c r="CR6" s="42" t="str">
        <f>IF($O6="女子",IF($AF6&gt;100,"",IF($M6=新人女子!I$51,ROW(),"")),"")</f>
        <v/>
      </c>
      <c r="CS6" s="42" t="str">
        <f>IF($O6="女子",IF($AF6&gt;100,"",IF($M6=新人女子!P$51,ROW(),"")),"")</f>
        <v/>
      </c>
      <c r="CT6" s="42" t="str">
        <f>IF($O6="女子",IF($AF6&gt;100,"",IF($M6=新人女子!B$76,ROW(),"")),"")</f>
        <v/>
      </c>
      <c r="CU6" s="42" t="str">
        <f>IF($O6="女子",IF($AF6&gt;100,"",IF($M6=新人女子!I$76,ROW(),"")),"")</f>
        <v/>
      </c>
      <c r="CV6" s="42" t="str">
        <f>IF($O6="女子",IF($AF6&gt;100,"",IF($M6=新人女子!P$76,ROW(),"")),"")</f>
        <v/>
      </c>
    </row>
    <row r="7" spans="1:100" x14ac:dyDescent="0.15">
      <c r="A7" s="36">
        <v>45285</v>
      </c>
      <c r="B7" s="36">
        <v>45287</v>
      </c>
      <c r="C7" s="35" t="s">
        <v>104</v>
      </c>
      <c r="D7" s="35" t="s">
        <v>105</v>
      </c>
      <c r="E7" s="35" t="s">
        <v>301</v>
      </c>
      <c r="F7" s="35" t="s">
        <v>302</v>
      </c>
      <c r="G7" s="35" t="s">
        <v>108</v>
      </c>
      <c r="H7" s="35" t="s">
        <v>15</v>
      </c>
      <c r="I7" s="35" t="s">
        <v>109</v>
      </c>
      <c r="J7" s="35" t="s">
        <v>303</v>
      </c>
      <c r="L7" s="35" t="s">
        <v>304</v>
      </c>
      <c r="M7" s="35" t="s">
        <v>112</v>
      </c>
      <c r="N7" s="35" t="s">
        <v>113</v>
      </c>
      <c r="O7" s="35" t="s">
        <v>305</v>
      </c>
      <c r="Y7" s="35" t="s">
        <v>306</v>
      </c>
      <c r="AA7" s="35" t="s">
        <v>320</v>
      </c>
      <c r="AB7" s="35" t="s">
        <v>321</v>
      </c>
      <c r="AC7" s="35" t="str">
        <f t="shared" si="0"/>
        <v>ユダオンセン</v>
      </c>
      <c r="AD7" s="35" t="s">
        <v>309</v>
      </c>
      <c r="AF7" s="35">
        <v>6</v>
      </c>
      <c r="AG7" s="41">
        <v>39022</v>
      </c>
      <c r="AN7" s="35">
        <v>182</v>
      </c>
      <c r="AO7" s="35">
        <v>59</v>
      </c>
      <c r="AP7" s="35" t="s">
        <v>310</v>
      </c>
      <c r="AV7" s="35" t="s">
        <v>311</v>
      </c>
      <c r="BB7" s="35">
        <f t="shared" si="1"/>
        <v>16</v>
      </c>
      <c r="BC7" s="35">
        <f t="shared" si="2"/>
        <v>2</v>
      </c>
      <c r="BD7" s="35" t="str">
        <f t="shared" si="3"/>
        <v>右</v>
      </c>
      <c r="BE7" s="42" t="str">
        <f>IF($O7="男子",IF($AF7&gt;100,"",IF($M7=選抜男子!B$2,ROW(),"")),"")</f>
        <v/>
      </c>
      <c r="BF7" s="42" t="str">
        <f>IF($O7="男子",IF($AF7&gt;100,"",IF($M7=選抜男子!I$2,ROW(),"")),"")</f>
        <v/>
      </c>
      <c r="BG7" s="42" t="str">
        <f>IF($O7="男子",IF($AF7&gt;100,"",IF($M7=選抜男子!P$2,ROW(),"")),"")</f>
        <v/>
      </c>
      <c r="BH7" s="42" t="str">
        <f>IF($O7="男子",IF($AF7&gt;100,"",IF($M7=選抜男子!B$27,ROW(),"")),"")</f>
        <v/>
      </c>
      <c r="BI7" s="42" t="str">
        <f>IF($O7="男子",IF($AF7&gt;100,"",IF($M7=選抜男子!I$27,ROW(),"")),"")</f>
        <v/>
      </c>
      <c r="BJ7" s="42" t="str">
        <f>IF($O7="男子",IF($AF7&gt;100,"",IF($M7=選抜男子!P$27,ROW(),"")),"")</f>
        <v/>
      </c>
      <c r="BK7" s="42" t="str">
        <f>IF($O7="男子",IF($AF7&gt;100,"",IF($M7=選抜男子!B$51,ROW(),"")),"")</f>
        <v/>
      </c>
      <c r="BL7" s="42">
        <f>IF($O7="男子",IF($AF7&gt;100,"",IF($M7=選抜男子!I$51,ROW(),"")),"")</f>
        <v>7</v>
      </c>
      <c r="BM7" s="42" t="str">
        <f>IF($O7="男子",IF($AF7&gt;100,"",IF($M7=選抜男子!B$76,ROW(),"")),"")</f>
        <v/>
      </c>
      <c r="BN7" s="42" t="str">
        <f>IF($O7="男子",IF($AF7&gt;100,"",IF($M7=選抜男子!I$76,ROW(),"")),"")</f>
        <v/>
      </c>
      <c r="BO7" s="42" t="str">
        <f>IF($O7="男子",IF($AF7&gt;100,"",IF($M7=新人男子!B$2,ROW(),"")),"")</f>
        <v/>
      </c>
      <c r="BP7" s="42" t="str">
        <f>IF($O7="男子",IF($AF7&gt;100,"",IF($M7=新人男子!I$2,ROW(),"")),"")</f>
        <v/>
      </c>
      <c r="BQ7" s="42" t="str">
        <f>IF($O7="男子",IF($AF7&gt;100,"",IF($M7=新人男子!P$2,ROW(),"")),"")</f>
        <v/>
      </c>
      <c r="BR7" s="42" t="str">
        <f>IF($O7="男子",IF($AF7&gt;100,"",IF($M7=新人男子!B$27,ROW(),"")),"")</f>
        <v/>
      </c>
      <c r="BS7" s="42" t="str">
        <f>IF($O7="男子",IF($AF7&gt;100,"",IF($M7=新人男子!I$27,ROW(),"")),"")</f>
        <v/>
      </c>
      <c r="BT7" s="42" t="str">
        <f>IF($O7="男子",IF($AF7&gt;100,"",IF($M7=新人男子!P$27,ROW(),"")),"")</f>
        <v/>
      </c>
      <c r="BU7" s="42" t="str">
        <f>IF($O7="男子",IF($AF7&gt;100,"",IF($M7=新人男子!B$51,ROW(),"")),"")</f>
        <v/>
      </c>
      <c r="BV7" s="42" t="str">
        <f>IF($O7="男子",IF($AF7&gt;100,"",IF($M7=新人男子!I$51,ROW(),"")),"")</f>
        <v/>
      </c>
      <c r="BW7" s="42" t="str">
        <f>IF($O7="男子",IF($AF7&gt;100,"",IF($M7=新人男子!P$51,ROW(),"")),"")</f>
        <v/>
      </c>
      <c r="BX7" s="42" t="str">
        <f>IF($O7="男子",IF($AF7&gt;100,"",IF($M7=新人男子!B$76,ROW(),"")),"")</f>
        <v/>
      </c>
      <c r="BY7" s="42" t="str">
        <f>IF($O7="男子",IF($AF7&gt;100,"",IF($M7=新人男子!I$76,ROW(),"")),"")</f>
        <v/>
      </c>
      <c r="BZ7" s="42" t="str">
        <f>IF($O7="男子",IF($AF7&gt;100,"",IF($M7=新人男子!P$76,ROW(),"")),"")</f>
        <v/>
      </c>
      <c r="CA7" s="42" t="str">
        <f>IF($O7="女子",IF($AF7&gt;100,"",IF($M7=選抜女子!B$2,ROW(),"")),"")</f>
        <v/>
      </c>
      <c r="CB7" s="42" t="str">
        <f>IF($O7="女子",IF($AF7&gt;100,"",IF($M7=選抜女子!I$2,ROW(),"")),"")</f>
        <v/>
      </c>
      <c r="CC7" s="42" t="str">
        <f>IF($O7="女子",IF($AF7&gt;100,"",IF($M7=選抜女子!P$2,ROW(),"")),"")</f>
        <v/>
      </c>
      <c r="CD7" s="42" t="str">
        <f>IF($O7="女子",IF($AF7&gt;100,"",IF($M7=選抜女子!B$27,ROW(),"")),"")</f>
        <v/>
      </c>
      <c r="CE7" s="42" t="str">
        <f>IF($O7="女子",IF($AF7&gt;100,"",IF($M7=選抜女子!I$27,ROW(),"")),"")</f>
        <v/>
      </c>
      <c r="CF7" s="42" t="str">
        <f>IF($O7="女子",IF($AF7&gt;100,"",IF($M7=選抜女子!P$27,ROW(),"")),"")</f>
        <v/>
      </c>
      <c r="CG7" s="42" t="str">
        <f>IF($O7="女子",IF($AF7&gt;100,"",IF($M7=選抜女子!B$51,ROW(),"")),"")</f>
        <v/>
      </c>
      <c r="CH7" s="42" t="str">
        <f>IF($O7="女子",IF($AF7&gt;100,"",IF($M7=選抜女子!I$51,ROW(),"")),"")</f>
        <v/>
      </c>
      <c r="CI7" s="42" t="str">
        <f>IF($O7="女子",IF($AF7&gt;100,"",IF($M7=選抜女子!B$76,ROW(),"")),"")</f>
        <v/>
      </c>
      <c r="CJ7" s="42" t="str">
        <f>IF($O7="女子",IF($AF7&gt;100,"",IF($M7=選抜女子!I$76,ROW(),"")),"")</f>
        <v/>
      </c>
      <c r="CK7" s="42" t="str">
        <f>IF($O7="女子",IF($AF7&gt;100,"",IF($M7=新人女子!B$2,ROW(),"")),"")</f>
        <v/>
      </c>
      <c r="CL7" s="42" t="str">
        <f>IF($O7="女子",IF($AF7&gt;100,"",IF($M7=新人女子!I$2,ROW(),"")),"")</f>
        <v/>
      </c>
      <c r="CM7" s="42" t="str">
        <f>IF($O7="女子",IF($AF7&gt;100,"",IF($M7=新人女子!P$2,ROW(),"")),"")</f>
        <v/>
      </c>
      <c r="CN7" s="42" t="str">
        <f>IF($O7="女子",IF($AF7&gt;100,"",IF($M7=新人女子!B$27,ROW(),"")),"")</f>
        <v/>
      </c>
      <c r="CO7" s="42" t="str">
        <f>IF($O7="女子",IF($AF7&gt;100,"",IF($M7=新人女子!I$27,ROW(),"")),"")</f>
        <v/>
      </c>
      <c r="CP7" s="42" t="str">
        <f>IF($O7="女子",IF($AF7&gt;100,"",IF($M7=新人女子!P$27,ROW(),"")),"")</f>
        <v/>
      </c>
      <c r="CQ7" s="42" t="str">
        <f>IF($O7="女子",IF($AF7&gt;100,"",IF($M7=新人女子!B$51,ROW(),"")),"")</f>
        <v/>
      </c>
      <c r="CR7" s="42" t="str">
        <f>IF($O7="女子",IF($AF7&gt;100,"",IF($M7=新人女子!I$51,ROW(),"")),"")</f>
        <v/>
      </c>
      <c r="CS7" s="42" t="str">
        <f>IF($O7="女子",IF($AF7&gt;100,"",IF($M7=新人女子!P$51,ROW(),"")),"")</f>
        <v/>
      </c>
      <c r="CT7" s="42" t="str">
        <f>IF($O7="女子",IF($AF7&gt;100,"",IF($M7=新人女子!B$76,ROW(),"")),"")</f>
        <v/>
      </c>
      <c r="CU7" s="42" t="str">
        <f>IF($O7="女子",IF($AF7&gt;100,"",IF($M7=新人女子!I$76,ROW(),"")),"")</f>
        <v/>
      </c>
      <c r="CV7" s="42" t="str">
        <f>IF($O7="女子",IF($AF7&gt;100,"",IF($M7=新人女子!P$76,ROW(),"")),"")</f>
        <v/>
      </c>
    </row>
    <row r="8" spans="1:100" x14ac:dyDescent="0.15">
      <c r="A8" s="36">
        <v>45285</v>
      </c>
      <c r="B8" s="36">
        <v>45287</v>
      </c>
      <c r="C8" s="35" t="s">
        <v>104</v>
      </c>
      <c r="D8" s="35" t="s">
        <v>105</v>
      </c>
      <c r="E8" s="35" t="s">
        <v>301</v>
      </c>
      <c r="F8" s="35" t="s">
        <v>302</v>
      </c>
      <c r="G8" s="35" t="s">
        <v>108</v>
      </c>
      <c r="H8" s="35" t="s">
        <v>15</v>
      </c>
      <c r="I8" s="35" t="s">
        <v>109</v>
      </c>
      <c r="J8" s="35" t="s">
        <v>303</v>
      </c>
      <c r="L8" s="35" t="s">
        <v>304</v>
      </c>
      <c r="M8" s="35" t="s">
        <v>112</v>
      </c>
      <c r="N8" s="35" t="s">
        <v>113</v>
      </c>
      <c r="O8" s="35" t="s">
        <v>305</v>
      </c>
      <c r="Y8" s="35" t="s">
        <v>306</v>
      </c>
      <c r="AA8" s="35" t="s">
        <v>322</v>
      </c>
      <c r="AB8" s="35" t="s">
        <v>323</v>
      </c>
      <c r="AC8" s="35" t="str">
        <f t="shared" si="0"/>
        <v>ヤマグチ</v>
      </c>
      <c r="AD8" s="35" t="s">
        <v>309</v>
      </c>
      <c r="AE8" s="35" t="s">
        <v>324</v>
      </c>
      <c r="AF8" s="35">
        <v>7</v>
      </c>
      <c r="AG8" s="41">
        <v>39332</v>
      </c>
      <c r="AN8" s="35">
        <v>163</v>
      </c>
      <c r="AO8" s="35">
        <v>64</v>
      </c>
      <c r="AP8" s="35" t="s">
        <v>310</v>
      </c>
      <c r="AV8" s="35" t="s">
        <v>311</v>
      </c>
      <c r="BB8" s="35">
        <f t="shared" si="1"/>
        <v>15</v>
      </c>
      <c r="BC8" s="35">
        <f t="shared" si="2"/>
        <v>1</v>
      </c>
      <c r="BD8" s="35" t="str">
        <f t="shared" si="3"/>
        <v>右</v>
      </c>
      <c r="BE8" s="42" t="str">
        <f>IF($O8="男子",IF($AF8&gt;100,"",IF($M8=選抜男子!B$2,ROW(),"")),"")</f>
        <v/>
      </c>
      <c r="BF8" s="42" t="str">
        <f>IF($O8="男子",IF($AF8&gt;100,"",IF($M8=選抜男子!I$2,ROW(),"")),"")</f>
        <v/>
      </c>
      <c r="BG8" s="42" t="str">
        <f>IF($O8="男子",IF($AF8&gt;100,"",IF($M8=選抜男子!P$2,ROW(),"")),"")</f>
        <v/>
      </c>
      <c r="BH8" s="42" t="str">
        <f>IF($O8="男子",IF($AF8&gt;100,"",IF($M8=選抜男子!B$27,ROW(),"")),"")</f>
        <v/>
      </c>
      <c r="BI8" s="42" t="str">
        <f>IF($O8="男子",IF($AF8&gt;100,"",IF($M8=選抜男子!I$27,ROW(),"")),"")</f>
        <v/>
      </c>
      <c r="BJ8" s="42" t="str">
        <f>IF($O8="男子",IF($AF8&gt;100,"",IF($M8=選抜男子!P$27,ROW(),"")),"")</f>
        <v/>
      </c>
      <c r="BK8" s="42" t="str">
        <f>IF($O8="男子",IF($AF8&gt;100,"",IF($M8=選抜男子!B$51,ROW(),"")),"")</f>
        <v/>
      </c>
      <c r="BL8" s="42">
        <f>IF($O8="男子",IF($AF8&gt;100,"",IF($M8=選抜男子!I$51,ROW(),"")),"")</f>
        <v>8</v>
      </c>
      <c r="BM8" s="42" t="str">
        <f>IF($O8="男子",IF($AF8&gt;100,"",IF($M8=選抜男子!B$76,ROW(),"")),"")</f>
        <v/>
      </c>
      <c r="BN8" s="42" t="str">
        <f>IF($O8="男子",IF($AF8&gt;100,"",IF($M8=選抜男子!I$76,ROW(),"")),"")</f>
        <v/>
      </c>
      <c r="BO8" s="42" t="str">
        <f>IF($O8="男子",IF($AF8&gt;100,"",IF($M8=新人男子!B$2,ROW(),"")),"")</f>
        <v/>
      </c>
      <c r="BP8" s="42" t="str">
        <f>IF($O8="男子",IF($AF8&gt;100,"",IF($M8=新人男子!I$2,ROW(),"")),"")</f>
        <v/>
      </c>
      <c r="BQ8" s="42" t="str">
        <f>IF($O8="男子",IF($AF8&gt;100,"",IF($M8=新人男子!P$2,ROW(),"")),"")</f>
        <v/>
      </c>
      <c r="BR8" s="42" t="str">
        <f>IF($O8="男子",IF($AF8&gt;100,"",IF($M8=新人男子!B$27,ROW(),"")),"")</f>
        <v/>
      </c>
      <c r="BS8" s="42" t="str">
        <f>IF($O8="男子",IF($AF8&gt;100,"",IF($M8=新人男子!I$27,ROW(),"")),"")</f>
        <v/>
      </c>
      <c r="BT8" s="42" t="str">
        <f>IF($O8="男子",IF($AF8&gt;100,"",IF($M8=新人男子!P$27,ROW(),"")),"")</f>
        <v/>
      </c>
      <c r="BU8" s="42" t="str">
        <f>IF($O8="男子",IF($AF8&gt;100,"",IF($M8=新人男子!B$51,ROW(),"")),"")</f>
        <v/>
      </c>
      <c r="BV8" s="42" t="str">
        <f>IF($O8="男子",IF($AF8&gt;100,"",IF($M8=新人男子!I$51,ROW(),"")),"")</f>
        <v/>
      </c>
      <c r="BW8" s="42" t="str">
        <f>IF($O8="男子",IF($AF8&gt;100,"",IF($M8=新人男子!P$51,ROW(),"")),"")</f>
        <v/>
      </c>
      <c r="BX8" s="42" t="str">
        <f>IF($O8="男子",IF($AF8&gt;100,"",IF($M8=新人男子!B$76,ROW(),"")),"")</f>
        <v/>
      </c>
      <c r="BY8" s="42" t="str">
        <f>IF($O8="男子",IF($AF8&gt;100,"",IF($M8=新人男子!I$76,ROW(),"")),"")</f>
        <v/>
      </c>
      <c r="BZ8" s="42" t="str">
        <f>IF($O8="男子",IF($AF8&gt;100,"",IF($M8=新人男子!P$76,ROW(),"")),"")</f>
        <v/>
      </c>
      <c r="CA8" s="42" t="str">
        <f>IF($O8="女子",IF($AF8&gt;100,"",IF($M8=選抜女子!B$2,ROW(),"")),"")</f>
        <v/>
      </c>
      <c r="CB8" s="42" t="str">
        <f>IF($O8="女子",IF($AF8&gt;100,"",IF($M8=選抜女子!I$2,ROW(),"")),"")</f>
        <v/>
      </c>
      <c r="CC8" s="42" t="str">
        <f>IF($O8="女子",IF($AF8&gt;100,"",IF($M8=選抜女子!P$2,ROW(),"")),"")</f>
        <v/>
      </c>
      <c r="CD8" s="42" t="str">
        <f>IF($O8="女子",IF($AF8&gt;100,"",IF($M8=選抜女子!B$27,ROW(),"")),"")</f>
        <v/>
      </c>
      <c r="CE8" s="42" t="str">
        <f>IF($O8="女子",IF($AF8&gt;100,"",IF($M8=選抜女子!I$27,ROW(),"")),"")</f>
        <v/>
      </c>
      <c r="CF8" s="42" t="str">
        <f>IF($O8="女子",IF($AF8&gt;100,"",IF($M8=選抜女子!P$27,ROW(),"")),"")</f>
        <v/>
      </c>
      <c r="CG8" s="42" t="str">
        <f>IF($O8="女子",IF($AF8&gt;100,"",IF($M8=選抜女子!B$51,ROW(),"")),"")</f>
        <v/>
      </c>
      <c r="CH8" s="42" t="str">
        <f>IF($O8="女子",IF($AF8&gt;100,"",IF($M8=選抜女子!I$51,ROW(),"")),"")</f>
        <v/>
      </c>
      <c r="CI8" s="42" t="str">
        <f>IF($O8="女子",IF($AF8&gt;100,"",IF($M8=選抜女子!B$76,ROW(),"")),"")</f>
        <v/>
      </c>
      <c r="CJ8" s="42" t="str">
        <f>IF($O8="女子",IF($AF8&gt;100,"",IF($M8=選抜女子!I$76,ROW(),"")),"")</f>
        <v/>
      </c>
      <c r="CK8" s="42" t="str">
        <f>IF($O8="女子",IF($AF8&gt;100,"",IF($M8=新人女子!B$2,ROW(),"")),"")</f>
        <v/>
      </c>
      <c r="CL8" s="42" t="str">
        <f>IF($O8="女子",IF($AF8&gt;100,"",IF($M8=新人女子!I$2,ROW(),"")),"")</f>
        <v/>
      </c>
      <c r="CM8" s="42" t="str">
        <f>IF($O8="女子",IF($AF8&gt;100,"",IF($M8=新人女子!P$2,ROW(),"")),"")</f>
        <v/>
      </c>
      <c r="CN8" s="42" t="str">
        <f>IF($O8="女子",IF($AF8&gt;100,"",IF($M8=新人女子!B$27,ROW(),"")),"")</f>
        <v/>
      </c>
      <c r="CO8" s="42" t="str">
        <f>IF($O8="女子",IF($AF8&gt;100,"",IF($M8=新人女子!I$27,ROW(),"")),"")</f>
        <v/>
      </c>
      <c r="CP8" s="42" t="str">
        <f>IF($O8="女子",IF($AF8&gt;100,"",IF($M8=新人女子!P$27,ROW(),"")),"")</f>
        <v/>
      </c>
      <c r="CQ8" s="42" t="str">
        <f>IF($O8="女子",IF($AF8&gt;100,"",IF($M8=新人女子!B$51,ROW(),"")),"")</f>
        <v/>
      </c>
      <c r="CR8" s="42" t="str">
        <f>IF($O8="女子",IF($AF8&gt;100,"",IF($M8=新人女子!I$51,ROW(),"")),"")</f>
        <v/>
      </c>
      <c r="CS8" s="42" t="str">
        <f>IF($O8="女子",IF($AF8&gt;100,"",IF($M8=新人女子!P$51,ROW(),"")),"")</f>
        <v/>
      </c>
      <c r="CT8" s="42" t="str">
        <f>IF($O8="女子",IF($AF8&gt;100,"",IF($M8=新人女子!B$76,ROW(),"")),"")</f>
        <v/>
      </c>
      <c r="CU8" s="42" t="str">
        <f>IF($O8="女子",IF($AF8&gt;100,"",IF($M8=新人女子!I$76,ROW(),"")),"")</f>
        <v/>
      </c>
      <c r="CV8" s="42" t="str">
        <f>IF($O8="女子",IF($AF8&gt;100,"",IF($M8=新人女子!P$76,ROW(),"")),"")</f>
        <v/>
      </c>
    </row>
    <row r="9" spans="1:100" x14ac:dyDescent="0.15">
      <c r="A9" s="36">
        <v>45285</v>
      </c>
      <c r="B9" s="36">
        <v>45287</v>
      </c>
      <c r="C9" s="35" t="s">
        <v>104</v>
      </c>
      <c r="D9" s="35" t="s">
        <v>105</v>
      </c>
      <c r="E9" s="35" t="s">
        <v>301</v>
      </c>
      <c r="F9" s="35" t="s">
        <v>302</v>
      </c>
      <c r="G9" s="35" t="s">
        <v>108</v>
      </c>
      <c r="H9" s="35" t="s">
        <v>15</v>
      </c>
      <c r="I9" s="35" t="s">
        <v>109</v>
      </c>
      <c r="J9" s="35" t="s">
        <v>303</v>
      </c>
      <c r="L9" s="35" t="s">
        <v>304</v>
      </c>
      <c r="M9" s="35" t="s">
        <v>112</v>
      </c>
      <c r="N9" s="35" t="s">
        <v>113</v>
      </c>
      <c r="O9" s="35" t="s">
        <v>305</v>
      </c>
      <c r="Y9" s="35" t="s">
        <v>306</v>
      </c>
      <c r="AA9" s="35" t="s">
        <v>325</v>
      </c>
      <c r="AB9" s="35" t="s">
        <v>326</v>
      </c>
      <c r="AC9" s="35" t="str">
        <f t="shared" si="0"/>
        <v>カミヤマグチ</v>
      </c>
      <c r="AD9" s="35" t="s">
        <v>309</v>
      </c>
      <c r="AF9" s="35">
        <v>8</v>
      </c>
      <c r="AG9" s="41">
        <v>39243</v>
      </c>
      <c r="AN9" s="35">
        <v>179</v>
      </c>
      <c r="AO9" s="35">
        <v>76</v>
      </c>
      <c r="AP9" s="35" t="s">
        <v>327</v>
      </c>
      <c r="AV9" s="35" t="s">
        <v>311</v>
      </c>
      <c r="BB9" s="35">
        <f t="shared" si="1"/>
        <v>15</v>
      </c>
      <c r="BC9" s="35">
        <f t="shared" si="2"/>
        <v>1</v>
      </c>
      <c r="BD9" s="35" t="str">
        <f t="shared" si="3"/>
        <v>左</v>
      </c>
      <c r="BE9" s="42" t="str">
        <f>IF($O9="男子",IF($AF9&gt;100,"",IF($M9=選抜男子!B$2,ROW(),"")),"")</f>
        <v/>
      </c>
      <c r="BF9" s="42" t="str">
        <f>IF($O9="男子",IF($AF9&gt;100,"",IF($M9=選抜男子!I$2,ROW(),"")),"")</f>
        <v/>
      </c>
      <c r="BG9" s="42" t="str">
        <f>IF($O9="男子",IF($AF9&gt;100,"",IF($M9=選抜男子!P$2,ROW(),"")),"")</f>
        <v/>
      </c>
      <c r="BH9" s="42" t="str">
        <f>IF($O9="男子",IF($AF9&gt;100,"",IF($M9=選抜男子!B$27,ROW(),"")),"")</f>
        <v/>
      </c>
      <c r="BI9" s="42" t="str">
        <f>IF($O9="男子",IF($AF9&gt;100,"",IF($M9=選抜男子!I$27,ROW(),"")),"")</f>
        <v/>
      </c>
      <c r="BJ9" s="42" t="str">
        <f>IF($O9="男子",IF($AF9&gt;100,"",IF($M9=選抜男子!P$27,ROW(),"")),"")</f>
        <v/>
      </c>
      <c r="BK9" s="42" t="str">
        <f>IF($O9="男子",IF($AF9&gt;100,"",IF($M9=選抜男子!B$51,ROW(),"")),"")</f>
        <v/>
      </c>
      <c r="BL9" s="42">
        <f>IF($O9="男子",IF($AF9&gt;100,"",IF($M9=選抜男子!I$51,ROW(),"")),"")</f>
        <v>9</v>
      </c>
      <c r="BM9" s="42" t="str">
        <f>IF($O9="男子",IF($AF9&gt;100,"",IF($M9=選抜男子!B$76,ROW(),"")),"")</f>
        <v/>
      </c>
      <c r="BN9" s="42" t="str">
        <f>IF($O9="男子",IF($AF9&gt;100,"",IF($M9=選抜男子!I$76,ROW(),"")),"")</f>
        <v/>
      </c>
      <c r="BO9" s="42" t="str">
        <f>IF($O9="男子",IF($AF9&gt;100,"",IF($M9=新人男子!B$2,ROW(),"")),"")</f>
        <v/>
      </c>
      <c r="BP9" s="42" t="str">
        <f>IF($O9="男子",IF($AF9&gt;100,"",IF($M9=新人男子!I$2,ROW(),"")),"")</f>
        <v/>
      </c>
      <c r="BQ9" s="42" t="str">
        <f>IF($O9="男子",IF($AF9&gt;100,"",IF($M9=新人男子!P$2,ROW(),"")),"")</f>
        <v/>
      </c>
      <c r="BR9" s="42" t="str">
        <f>IF($O9="男子",IF($AF9&gt;100,"",IF($M9=新人男子!B$27,ROW(),"")),"")</f>
        <v/>
      </c>
      <c r="BS9" s="42" t="str">
        <f>IF($O9="男子",IF($AF9&gt;100,"",IF($M9=新人男子!I$27,ROW(),"")),"")</f>
        <v/>
      </c>
      <c r="BT9" s="42" t="str">
        <f>IF($O9="男子",IF($AF9&gt;100,"",IF($M9=新人男子!P$27,ROW(),"")),"")</f>
        <v/>
      </c>
      <c r="BU9" s="42" t="str">
        <f>IF($O9="男子",IF($AF9&gt;100,"",IF($M9=新人男子!B$51,ROW(),"")),"")</f>
        <v/>
      </c>
      <c r="BV9" s="42" t="str">
        <f>IF($O9="男子",IF($AF9&gt;100,"",IF($M9=新人男子!I$51,ROW(),"")),"")</f>
        <v/>
      </c>
      <c r="BW9" s="42" t="str">
        <f>IF($O9="男子",IF($AF9&gt;100,"",IF($M9=新人男子!P$51,ROW(),"")),"")</f>
        <v/>
      </c>
      <c r="BX9" s="42" t="str">
        <f>IF($O9="男子",IF($AF9&gt;100,"",IF($M9=新人男子!B$76,ROW(),"")),"")</f>
        <v/>
      </c>
      <c r="BY9" s="42" t="str">
        <f>IF($O9="男子",IF($AF9&gt;100,"",IF($M9=新人男子!I$76,ROW(),"")),"")</f>
        <v/>
      </c>
      <c r="BZ9" s="42" t="str">
        <f>IF($O9="男子",IF($AF9&gt;100,"",IF($M9=新人男子!P$76,ROW(),"")),"")</f>
        <v/>
      </c>
      <c r="CA9" s="42" t="str">
        <f>IF($O9="女子",IF($AF9&gt;100,"",IF($M9=選抜女子!B$2,ROW(),"")),"")</f>
        <v/>
      </c>
      <c r="CB9" s="42" t="str">
        <f>IF($O9="女子",IF($AF9&gt;100,"",IF($M9=選抜女子!I$2,ROW(),"")),"")</f>
        <v/>
      </c>
      <c r="CC9" s="42" t="str">
        <f>IF($O9="女子",IF($AF9&gt;100,"",IF($M9=選抜女子!P$2,ROW(),"")),"")</f>
        <v/>
      </c>
      <c r="CD9" s="42" t="str">
        <f>IF($O9="女子",IF($AF9&gt;100,"",IF($M9=選抜女子!B$27,ROW(),"")),"")</f>
        <v/>
      </c>
      <c r="CE9" s="42" t="str">
        <f>IF($O9="女子",IF($AF9&gt;100,"",IF($M9=選抜女子!I$27,ROW(),"")),"")</f>
        <v/>
      </c>
      <c r="CF9" s="42" t="str">
        <f>IF($O9="女子",IF($AF9&gt;100,"",IF($M9=選抜女子!P$27,ROW(),"")),"")</f>
        <v/>
      </c>
      <c r="CG9" s="42" t="str">
        <f>IF($O9="女子",IF($AF9&gt;100,"",IF($M9=選抜女子!B$51,ROW(),"")),"")</f>
        <v/>
      </c>
      <c r="CH9" s="42" t="str">
        <f>IF($O9="女子",IF($AF9&gt;100,"",IF($M9=選抜女子!I$51,ROW(),"")),"")</f>
        <v/>
      </c>
      <c r="CI9" s="42" t="str">
        <f>IF($O9="女子",IF($AF9&gt;100,"",IF($M9=選抜女子!B$76,ROW(),"")),"")</f>
        <v/>
      </c>
      <c r="CJ9" s="42" t="str">
        <f>IF($O9="女子",IF($AF9&gt;100,"",IF($M9=選抜女子!I$76,ROW(),"")),"")</f>
        <v/>
      </c>
      <c r="CK9" s="42" t="str">
        <f>IF($O9="女子",IF($AF9&gt;100,"",IF($M9=新人女子!B$2,ROW(),"")),"")</f>
        <v/>
      </c>
      <c r="CL9" s="42" t="str">
        <f>IF($O9="女子",IF($AF9&gt;100,"",IF($M9=新人女子!I$2,ROW(),"")),"")</f>
        <v/>
      </c>
      <c r="CM9" s="42" t="str">
        <f>IF($O9="女子",IF($AF9&gt;100,"",IF($M9=新人女子!P$2,ROW(),"")),"")</f>
        <v/>
      </c>
      <c r="CN9" s="42" t="str">
        <f>IF($O9="女子",IF($AF9&gt;100,"",IF($M9=新人女子!B$27,ROW(),"")),"")</f>
        <v/>
      </c>
      <c r="CO9" s="42" t="str">
        <f>IF($O9="女子",IF($AF9&gt;100,"",IF($M9=新人女子!I$27,ROW(),"")),"")</f>
        <v/>
      </c>
      <c r="CP9" s="42" t="str">
        <f>IF($O9="女子",IF($AF9&gt;100,"",IF($M9=新人女子!P$27,ROW(),"")),"")</f>
        <v/>
      </c>
      <c r="CQ9" s="42" t="str">
        <f>IF($O9="女子",IF($AF9&gt;100,"",IF($M9=新人女子!B$51,ROW(),"")),"")</f>
        <v/>
      </c>
      <c r="CR9" s="42" t="str">
        <f>IF($O9="女子",IF($AF9&gt;100,"",IF($M9=新人女子!I$51,ROW(),"")),"")</f>
        <v/>
      </c>
      <c r="CS9" s="42" t="str">
        <f>IF($O9="女子",IF($AF9&gt;100,"",IF($M9=新人女子!P$51,ROW(),"")),"")</f>
        <v/>
      </c>
      <c r="CT9" s="42" t="str">
        <f>IF($O9="女子",IF($AF9&gt;100,"",IF($M9=新人女子!B$76,ROW(),"")),"")</f>
        <v/>
      </c>
      <c r="CU9" s="42" t="str">
        <f>IF($O9="女子",IF($AF9&gt;100,"",IF($M9=新人女子!I$76,ROW(),"")),"")</f>
        <v/>
      </c>
      <c r="CV9" s="42" t="str">
        <f>IF($O9="女子",IF($AF9&gt;100,"",IF($M9=新人女子!P$76,ROW(),"")),"")</f>
        <v/>
      </c>
    </row>
    <row r="10" spans="1:100" x14ac:dyDescent="0.15">
      <c r="A10" s="36">
        <v>45285</v>
      </c>
      <c r="B10" s="36">
        <v>45287</v>
      </c>
      <c r="C10" s="35" t="s">
        <v>104</v>
      </c>
      <c r="D10" s="35" t="s">
        <v>105</v>
      </c>
      <c r="E10" s="35" t="s">
        <v>301</v>
      </c>
      <c r="F10" s="35" t="s">
        <v>302</v>
      </c>
      <c r="G10" s="35" t="s">
        <v>108</v>
      </c>
      <c r="H10" s="35" t="s">
        <v>15</v>
      </c>
      <c r="I10" s="35" t="s">
        <v>109</v>
      </c>
      <c r="J10" s="35" t="s">
        <v>303</v>
      </c>
      <c r="L10" s="35" t="s">
        <v>304</v>
      </c>
      <c r="M10" s="35" t="s">
        <v>112</v>
      </c>
      <c r="N10" s="35" t="s">
        <v>113</v>
      </c>
      <c r="O10" s="35" t="s">
        <v>305</v>
      </c>
      <c r="Y10" s="35" t="s">
        <v>306</v>
      </c>
      <c r="AA10" s="35" t="s">
        <v>328</v>
      </c>
      <c r="AB10" s="35" t="s">
        <v>329</v>
      </c>
      <c r="AC10" s="35" t="str">
        <f t="shared" si="0"/>
        <v>ミヤノ</v>
      </c>
      <c r="AD10" s="35" t="s">
        <v>309</v>
      </c>
      <c r="AF10" s="35">
        <v>9</v>
      </c>
      <c r="AG10" s="41">
        <v>39361</v>
      </c>
      <c r="AN10" s="35">
        <v>167</v>
      </c>
      <c r="AO10" s="35">
        <v>47</v>
      </c>
      <c r="AP10" s="35" t="s">
        <v>310</v>
      </c>
      <c r="AV10" s="35" t="s">
        <v>311</v>
      </c>
      <c r="BB10" s="35">
        <f t="shared" si="1"/>
        <v>15</v>
      </c>
      <c r="BC10" s="35">
        <f t="shared" si="2"/>
        <v>1</v>
      </c>
      <c r="BD10" s="35" t="str">
        <f t="shared" si="3"/>
        <v>右</v>
      </c>
      <c r="BE10" s="42" t="str">
        <f>IF($O10="男子",IF($AF10&gt;100,"",IF($M10=選抜男子!B$2,ROW(),"")),"")</f>
        <v/>
      </c>
      <c r="BF10" s="42" t="str">
        <f>IF($O10="男子",IF($AF10&gt;100,"",IF($M10=選抜男子!I$2,ROW(),"")),"")</f>
        <v/>
      </c>
      <c r="BG10" s="42" t="str">
        <f>IF($O10="男子",IF($AF10&gt;100,"",IF($M10=選抜男子!P$2,ROW(),"")),"")</f>
        <v/>
      </c>
      <c r="BH10" s="42" t="str">
        <f>IF($O10="男子",IF($AF10&gt;100,"",IF($M10=選抜男子!B$27,ROW(),"")),"")</f>
        <v/>
      </c>
      <c r="BI10" s="42" t="str">
        <f>IF($O10="男子",IF($AF10&gt;100,"",IF($M10=選抜男子!I$27,ROW(),"")),"")</f>
        <v/>
      </c>
      <c r="BJ10" s="42" t="str">
        <f>IF($O10="男子",IF($AF10&gt;100,"",IF($M10=選抜男子!P$27,ROW(),"")),"")</f>
        <v/>
      </c>
      <c r="BK10" s="42" t="str">
        <f>IF($O10="男子",IF($AF10&gt;100,"",IF($M10=選抜男子!B$51,ROW(),"")),"")</f>
        <v/>
      </c>
      <c r="BL10" s="42">
        <f>IF($O10="男子",IF($AF10&gt;100,"",IF($M10=選抜男子!I$51,ROW(),"")),"")</f>
        <v>10</v>
      </c>
      <c r="BM10" s="42" t="str">
        <f>IF($O10="男子",IF($AF10&gt;100,"",IF($M10=選抜男子!B$76,ROW(),"")),"")</f>
        <v/>
      </c>
      <c r="BN10" s="42" t="str">
        <f>IF($O10="男子",IF($AF10&gt;100,"",IF($M10=選抜男子!I$76,ROW(),"")),"")</f>
        <v/>
      </c>
      <c r="BO10" s="42" t="str">
        <f>IF($O10="男子",IF($AF10&gt;100,"",IF($M10=新人男子!B$2,ROW(),"")),"")</f>
        <v/>
      </c>
      <c r="BP10" s="42" t="str">
        <f>IF($O10="男子",IF($AF10&gt;100,"",IF($M10=新人男子!I$2,ROW(),"")),"")</f>
        <v/>
      </c>
      <c r="BQ10" s="42" t="str">
        <f>IF($O10="男子",IF($AF10&gt;100,"",IF($M10=新人男子!P$2,ROW(),"")),"")</f>
        <v/>
      </c>
      <c r="BR10" s="42" t="str">
        <f>IF($O10="男子",IF($AF10&gt;100,"",IF($M10=新人男子!B$27,ROW(),"")),"")</f>
        <v/>
      </c>
      <c r="BS10" s="42" t="str">
        <f>IF($O10="男子",IF($AF10&gt;100,"",IF($M10=新人男子!I$27,ROW(),"")),"")</f>
        <v/>
      </c>
      <c r="BT10" s="42" t="str">
        <f>IF($O10="男子",IF($AF10&gt;100,"",IF($M10=新人男子!P$27,ROW(),"")),"")</f>
        <v/>
      </c>
      <c r="BU10" s="42" t="str">
        <f>IF($O10="男子",IF($AF10&gt;100,"",IF($M10=新人男子!B$51,ROW(),"")),"")</f>
        <v/>
      </c>
      <c r="BV10" s="42" t="str">
        <f>IF($O10="男子",IF($AF10&gt;100,"",IF($M10=新人男子!I$51,ROW(),"")),"")</f>
        <v/>
      </c>
      <c r="BW10" s="42" t="str">
        <f>IF($O10="男子",IF($AF10&gt;100,"",IF($M10=新人男子!P$51,ROW(),"")),"")</f>
        <v/>
      </c>
      <c r="BX10" s="42" t="str">
        <f>IF($O10="男子",IF($AF10&gt;100,"",IF($M10=新人男子!B$76,ROW(),"")),"")</f>
        <v/>
      </c>
      <c r="BY10" s="42" t="str">
        <f>IF($O10="男子",IF($AF10&gt;100,"",IF($M10=新人男子!I$76,ROW(),"")),"")</f>
        <v/>
      </c>
      <c r="BZ10" s="42" t="str">
        <f>IF($O10="男子",IF($AF10&gt;100,"",IF($M10=新人男子!P$76,ROW(),"")),"")</f>
        <v/>
      </c>
      <c r="CA10" s="42" t="str">
        <f>IF($O10="女子",IF($AF10&gt;100,"",IF($M10=選抜女子!B$2,ROW(),"")),"")</f>
        <v/>
      </c>
      <c r="CB10" s="42" t="str">
        <f>IF($O10="女子",IF($AF10&gt;100,"",IF($M10=選抜女子!I$2,ROW(),"")),"")</f>
        <v/>
      </c>
      <c r="CC10" s="42" t="str">
        <f>IF($O10="女子",IF($AF10&gt;100,"",IF($M10=選抜女子!P$2,ROW(),"")),"")</f>
        <v/>
      </c>
      <c r="CD10" s="42" t="str">
        <f>IF($O10="女子",IF($AF10&gt;100,"",IF($M10=選抜女子!B$27,ROW(),"")),"")</f>
        <v/>
      </c>
      <c r="CE10" s="42" t="str">
        <f>IF($O10="女子",IF($AF10&gt;100,"",IF($M10=選抜女子!I$27,ROW(),"")),"")</f>
        <v/>
      </c>
      <c r="CF10" s="42" t="str">
        <f>IF($O10="女子",IF($AF10&gt;100,"",IF($M10=選抜女子!P$27,ROW(),"")),"")</f>
        <v/>
      </c>
      <c r="CG10" s="42" t="str">
        <f>IF($O10="女子",IF($AF10&gt;100,"",IF($M10=選抜女子!B$51,ROW(),"")),"")</f>
        <v/>
      </c>
      <c r="CH10" s="42" t="str">
        <f>IF($O10="女子",IF($AF10&gt;100,"",IF($M10=選抜女子!I$51,ROW(),"")),"")</f>
        <v/>
      </c>
      <c r="CI10" s="42" t="str">
        <f>IF($O10="女子",IF($AF10&gt;100,"",IF($M10=選抜女子!B$76,ROW(),"")),"")</f>
        <v/>
      </c>
      <c r="CJ10" s="42" t="str">
        <f>IF($O10="女子",IF($AF10&gt;100,"",IF($M10=選抜女子!I$76,ROW(),"")),"")</f>
        <v/>
      </c>
      <c r="CK10" s="42" t="str">
        <f>IF($O10="女子",IF($AF10&gt;100,"",IF($M10=新人女子!B$2,ROW(),"")),"")</f>
        <v/>
      </c>
      <c r="CL10" s="42" t="str">
        <f>IF($O10="女子",IF($AF10&gt;100,"",IF($M10=新人女子!I$2,ROW(),"")),"")</f>
        <v/>
      </c>
      <c r="CM10" s="42" t="str">
        <f>IF($O10="女子",IF($AF10&gt;100,"",IF($M10=新人女子!P$2,ROW(),"")),"")</f>
        <v/>
      </c>
      <c r="CN10" s="42" t="str">
        <f>IF($O10="女子",IF($AF10&gt;100,"",IF($M10=新人女子!B$27,ROW(),"")),"")</f>
        <v/>
      </c>
      <c r="CO10" s="42" t="str">
        <f>IF($O10="女子",IF($AF10&gt;100,"",IF($M10=新人女子!I$27,ROW(),"")),"")</f>
        <v/>
      </c>
      <c r="CP10" s="42" t="str">
        <f>IF($O10="女子",IF($AF10&gt;100,"",IF($M10=新人女子!P$27,ROW(),"")),"")</f>
        <v/>
      </c>
      <c r="CQ10" s="42" t="str">
        <f>IF($O10="女子",IF($AF10&gt;100,"",IF($M10=新人女子!B$51,ROW(),"")),"")</f>
        <v/>
      </c>
      <c r="CR10" s="42" t="str">
        <f>IF($O10="女子",IF($AF10&gt;100,"",IF($M10=新人女子!I$51,ROW(),"")),"")</f>
        <v/>
      </c>
      <c r="CS10" s="42" t="str">
        <f>IF($O10="女子",IF($AF10&gt;100,"",IF($M10=新人女子!P$51,ROW(),"")),"")</f>
        <v/>
      </c>
      <c r="CT10" s="42" t="str">
        <f>IF($O10="女子",IF($AF10&gt;100,"",IF($M10=新人女子!B$76,ROW(),"")),"")</f>
        <v/>
      </c>
      <c r="CU10" s="42" t="str">
        <f>IF($O10="女子",IF($AF10&gt;100,"",IF($M10=新人女子!I$76,ROW(),"")),"")</f>
        <v/>
      </c>
      <c r="CV10" s="42" t="str">
        <f>IF($O10="女子",IF($AF10&gt;100,"",IF($M10=新人女子!P$76,ROW(),"")),"")</f>
        <v/>
      </c>
    </row>
    <row r="11" spans="1:100" x14ac:dyDescent="0.15">
      <c r="A11" s="36">
        <v>45285</v>
      </c>
      <c r="B11" s="36">
        <v>45287</v>
      </c>
      <c r="C11" s="35" t="s">
        <v>104</v>
      </c>
      <c r="D11" s="35" t="s">
        <v>105</v>
      </c>
      <c r="E11" s="35" t="s">
        <v>301</v>
      </c>
      <c r="F11" s="35" t="s">
        <v>302</v>
      </c>
      <c r="G11" s="35" t="s">
        <v>108</v>
      </c>
      <c r="H11" s="35" t="s">
        <v>15</v>
      </c>
      <c r="I11" s="35" t="s">
        <v>109</v>
      </c>
      <c r="J11" s="35" t="s">
        <v>303</v>
      </c>
      <c r="L11" s="35" t="s">
        <v>304</v>
      </c>
      <c r="M11" s="35" t="s">
        <v>112</v>
      </c>
      <c r="N11" s="35" t="s">
        <v>113</v>
      </c>
      <c r="O11" s="35" t="s">
        <v>305</v>
      </c>
      <c r="Y11" s="35" t="s">
        <v>306</v>
      </c>
      <c r="AA11" s="35" t="s">
        <v>330</v>
      </c>
      <c r="AB11" s="35" t="s">
        <v>331</v>
      </c>
      <c r="AC11" s="35" t="str">
        <f t="shared" si="0"/>
        <v>ニホ</v>
      </c>
      <c r="AD11" s="35" t="s">
        <v>309</v>
      </c>
      <c r="AF11" s="35">
        <v>10</v>
      </c>
      <c r="AG11" s="41">
        <v>39321</v>
      </c>
      <c r="AN11" s="35">
        <v>173</v>
      </c>
      <c r="AO11" s="35">
        <v>53</v>
      </c>
      <c r="AP11" s="35" t="s">
        <v>310</v>
      </c>
      <c r="AV11" s="35" t="s">
        <v>311</v>
      </c>
      <c r="BB11" s="35">
        <f t="shared" si="1"/>
        <v>15</v>
      </c>
      <c r="BC11" s="35">
        <f t="shared" si="2"/>
        <v>1</v>
      </c>
      <c r="BD11" s="35" t="str">
        <f t="shared" si="3"/>
        <v>右</v>
      </c>
      <c r="BE11" s="42" t="str">
        <f>IF($O11="男子",IF($AF11&gt;100,"",IF($M11=選抜男子!B$2,ROW(),"")),"")</f>
        <v/>
      </c>
      <c r="BF11" s="42" t="str">
        <f>IF($O11="男子",IF($AF11&gt;100,"",IF($M11=選抜男子!I$2,ROW(),"")),"")</f>
        <v/>
      </c>
      <c r="BG11" s="42" t="str">
        <f>IF($O11="男子",IF($AF11&gt;100,"",IF($M11=選抜男子!P$2,ROW(),"")),"")</f>
        <v/>
      </c>
      <c r="BH11" s="42" t="str">
        <f>IF($O11="男子",IF($AF11&gt;100,"",IF($M11=選抜男子!B$27,ROW(),"")),"")</f>
        <v/>
      </c>
      <c r="BI11" s="42" t="str">
        <f>IF($O11="男子",IF($AF11&gt;100,"",IF($M11=選抜男子!I$27,ROW(),"")),"")</f>
        <v/>
      </c>
      <c r="BJ11" s="42" t="str">
        <f>IF($O11="男子",IF($AF11&gt;100,"",IF($M11=選抜男子!P$27,ROW(),"")),"")</f>
        <v/>
      </c>
      <c r="BK11" s="42" t="str">
        <f>IF($O11="男子",IF($AF11&gt;100,"",IF($M11=選抜男子!B$51,ROW(),"")),"")</f>
        <v/>
      </c>
      <c r="BL11" s="42">
        <f>IF($O11="男子",IF($AF11&gt;100,"",IF($M11=選抜男子!I$51,ROW(),"")),"")</f>
        <v>11</v>
      </c>
      <c r="BM11" s="42" t="str">
        <f>IF($O11="男子",IF($AF11&gt;100,"",IF($M11=選抜男子!B$76,ROW(),"")),"")</f>
        <v/>
      </c>
      <c r="BN11" s="42" t="str">
        <f>IF($O11="男子",IF($AF11&gt;100,"",IF($M11=選抜男子!I$76,ROW(),"")),"")</f>
        <v/>
      </c>
      <c r="BO11" s="42" t="str">
        <f>IF($O11="男子",IF($AF11&gt;100,"",IF($M11=新人男子!B$2,ROW(),"")),"")</f>
        <v/>
      </c>
      <c r="BP11" s="42" t="str">
        <f>IF($O11="男子",IF($AF11&gt;100,"",IF($M11=新人男子!I$2,ROW(),"")),"")</f>
        <v/>
      </c>
      <c r="BQ11" s="42" t="str">
        <f>IF($O11="男子",IF($AF11&gt;100,"",IF($M11=新人男子!P$2,ROW(),"")),"")</f>
        <v/>
      </c>
      <c r="BR11" s="42" t="str">
        <f>IF($O11="男子",IF($AF11&gt;100,"",IF($M11=新人男子!B$27,ROW(),"")),"")</f>
        <v/>
      </c>
      <c r="BS11" s="42" t="str">
        <f>IF($O11="男子",IF($AF11&gt;100,"",IF($M11=新人男子!I$27,ROW(),"")),"")</f>
        <v/>
      </c>
      <c r="BT11" s="42" t="str">
        <f>IF($O11="男子",IF($AF11&gt;100,"",IF($M11=新人男子!P$27,ROW(),"")),"")</f>
        <v/>
      </c>
      <c r="BU11" s="42" t="str">
        <f>IF($O11="男子",IF($AF11&gt;100,"",IF($M11=新人男子!B$51,ROW(),"")),"")</f>
        <v/>
      </c>
      <c r="BV11" s="42" t="str">
        <f>IF($O11="男子",IF($AF11&gt;100,"",IF($M11=新人男子!I$51,ROW(),"")),"")</f>
        <v/>
      </c>
      <c r="BW11" s="42" t="str">
        <f>IF($O11="男子",IF($AF11&gt;100,"",IF($M11=新人男子!P$51,ROW(),"")),"")</f>
        <v/>
      </c>
      <c r="BX11" s="42" t="str">
        <f>IF($O11="男子",IF($AF11&gt;100,"",IF($M11=新人男子!B$76,ROW(),"")),"")</f>
        <v/>
      </c>
      <c r="BY11" s="42" t="str">
        <f>IF($O11="男子",IF($AF11&gt;100,"",IF($M11=新人男子!I$76,ROW(),"")),"")</f>
        <v/>
      </c>
      <c r="BZ11" s="42" t="str">
        <f>IF($O11="男子",IF($AF11&gt;100,"",IF($M11=新人男子!P$76,ROW(),"")),"")</f>
        <v/>
      </c>
      <c r="CA11" s="42" t="str">
        <f>IF($O11="女子",IF($AF11&gt;100,"",IF($M11=選抜女子!B$2,ROW(),"")),"")</f>
        <v/>
      </c>
      <c r="CB11" s="42" t="str">
        <f>IF($O11="女子",IF($AF11&gt;100,"",IF($M11=選抜女子!I$2,ROW(),"")),"")</f>
        <v/>
      </c>
      <c r="CC11" s="42" t="str">
        <f>IF($O11="女子",IF($AF11&gt;100,"",IF($M11=選抜女子!P$2,ROW(),"")),"")</f>
        <v/>
      </c>
      <c r="CD11" s="42" t="str">
        <f>IF($O11="女子",IF($AF11&gt;100,"",IF($M11=選抜女子!B$27,ROW(),"")),"")</f>
        <v/>
      </c>
      <c r="CE11" s="42" t="str">
        <f>IF($O11="女子",IF($AF11&gt;100,"",IF($M11=選抜女子!I$27,ROW(),"")),"")</f>
        <v/>
      </c>
      <c r="CF11" s="42" t="str">
        <f>IF($O11="女子",IF($AF11&gt;100,"",IF($M11=選抜女子!P$27,ROW(),"")),"")</f>
        <v/>
      </c>
      <c r="CG11" s="42" t="str">
        <f>IF($O11="女子",IF($AF11&gt;100,"",IF($M11=選抜女子!B$51,ROW(),"")),"")</f>
        <v/>
      </c>
      <c r="CH11" s="42" t="str">
        <f>IF($O11="女子",IF($AF11&gt;100,"",IF($M11=選抜女子!I$51,ROW(),"")),"")</f>
        <v/>
      </c>
      <c r="CI11" s="42" t="str">
        <f>IF($O11="女子",IF($AF11&gt;100,"",IF($M11=選抜女子!B$76,ROW(),"")),"")</f>
        <v/>
      </c>
      <c r="CJ11" s="42" t="str">
        <f>IF($O11="女子",IF($AF11&gt;100,"",IF($M11=選抜女子!I$76,ROW(),"")),"")</f>
        <v/>
      </c>
      <c r="CK11" s="42" t="str">
        <f>IF($O11="女子",IF($AF11&gt;100,"",IF($M11=新人女子!B$2,ROW(),"")),"")</f>
        <v/>
      </c>
      <c r="CL11" s="42" t="str">
        <f>IF($O11="女子",IF($AF11&gt;100,"",IF($M11=新人女子!I$2,ROW(),"")),"")</f>
        <v/>
      </c>
      <c r="CM11" s="42" t="str">
        <f>IF($O11="女子",IF($AF11&gt;100,"",IF($M11=新人女子!P$2,ROW(),"")),"")</f>
        <v/>
      </c>
      <c r="CN11" s="42" t="str">
        <f>IF($O11="女子",IF($AF11&gt;100,"",IF($M11=新人女子!B$27,ROW(),"")),"")</f>
        <v/>
      </c>
      <c r="CO11" s="42" t="str">
        <f>IF($O11="女子",IF($AF11&gt;100,"",IF($M11=新人女子!I$27,ROW(),"")),"")</f>
        <v/>
      </c>
      <c r="CP11" s="42" t="str">
        <f>IF($O11="女子",IF($AF11&gt;100,"",IF($M11=新人女子!P$27,ROW(),"")),"")</f>
        <v/>
      </c>
      <c r="CQ11" s="42" t="str">
        <f>IF($O11="女子",IF($AF11&gt;100,"",IF($M11=新人女子!B$51,ROW(),"")),"")</f>
        <v/>
      </c>
      <c r="CR11" s="42" t="str">
        <f>IF($O11="女子",IF($AF11&gt;100,"",IF($M11=新人女子!I$51,ROW(),"")),"")</f>
        <v/>
      </c>
      <c r="CS11" s="42" t="str">
        <f>IF($O11="女子",IF($AF11&gt;100,"",IF($M11=新人女子!P$51,ROW(),"")),"")</f>
        <v/>
      </c>
      <c r="CT11" s="42" t="str">
        <f>IF($O11="女子",IF($AF11&gt;100,"",IF($M11=新人女子!B$76,ROW(),"")),"")</f>
        <v/>
      </c>
      <c r="CU11" s="42" t="str">
        <f>IF($O11="女子",IF($AF11&gt;100,"",IF($M11=新人女子!I$76,ROW(),"")),"")</f>
        <v/>
      </c>
      <c r="CV11" s="42" t="str">
        <f>IF($O11="女子",IF($AF11&gt;100,"",IF($M11=新人女子!P$76,ROW(),"")),"")</f>
        <v/>
      </c>
    </row>
    <row r="12" spans="1:100" x14ac:dyDescent="0.15">
      <c r="A12" s="36">
        <v>45285</v>
      </c>
      <c r="B12" s="36">
        <v>45287</v>
      </c>
      <c r="C12" s="35" t="s">
        <v>104</v>
      </c>
      <c r="D12" s="35" t="s">
        <v>105</v>
      </c>
      <c r="E12" s="35" t="s">
        <v>301</v>
      </c>
      <c r="F12" s="35" t="s">
        <v>302</v>
      </c>
      <c r="G12" s="35" t="s">
        <v>108</v>
      </c>
      <c r="H12" s="35" t="s">
        <v>15</v>
      </c>
      <c r="I12" s="35" t="s">
        <v>109</v>
      </c>
      <c r="J12" s="35" t="s">
        <v>303</v>
      </c>
      <c r="L12" s="35" t="s">
        <v>304</v>
      </c>
      <c r="M12" s="35" t="s">
        <v>112</v>
      </c>
      <c r="N12" s="35" t="s">
        <v>113</v>
      </c>
      <c r="O12" s="35" t="s">
        <v>305</v>
      </c>
      <c r="Y12" s="35" t="s">
        <v>306</v>
      </c>
      <c r="AA12" s="35" t="s">
        <v>332</v>
      </c>
      <c r="AB12" s="35" t="s">
        <v>333</v>
      </c>
      <c r="AC12" s="35" t="str">
        <f t="shared" si="0"/>
        <v>シノメ</v>
      </c>
      <c r="AD12" s="35" t="s">
        <v>309</v>
      </c>
      <c r="AF12" s="35">
        <v>11</v>
      </c>
      <c r="AG12" s="41">
        <v>39400</v>
      </c>
      <c r="AN12" s="35">
        <v>177</v>
      </c>
      <c r="AO12" s="35">
        <v>59</v>
      </c>
      <c r="AP12" s="35" t="s">
        <v>310</v>
      </c>
      <c r="AV12" s="35" t="s">
        <v>311</v>
      </c>
      <c r="BB12" s="35">
        <f t="shared" si="1"/>
        <v>15</v>
      </c>
      <c r="BC12" s="35">
        <f t="shared" si="2"/>
        <v>1</v>
      </c>
      <c r="BD12" s="35" t="str">
        <f t="shared" si="3"/>
        <v>右</v>
      </c>
      <c r="BE12" s="42" t="str">
        <f>IF($O12="男子",IF($AF12&gt;100,"",IF($M12=選抜男子!B$2,ROW(),"")),"")</f>
        <v/>
      </c>
      <c r="BF12" s="42" t="str">
        <f>IF($O12="男子",IF($AF12&gt;100,"",IF($M12=選抜男子!I$2,ROW(),"")),"")</f>
        <v/>
      </c>
      <c r="BG12" s="42" t="str">
        <f>IF($O12="男子",IF($AF12&gt;100,"",IF($M12=選抜男子!P$2,ROW(),"")),"")</f>
        <v/>
      </c>
      <c r="BH12" s="42" t="str">
        <f>IF($O12="男子",IF($AF12&gt;100,"",IF($M12=選抜男子!B$27,ROW(),"")),"")</f>
        <v/>
      </c>
      <c r="BI12" s="42" t="str">
        <f>IF($O12="男子",IF($AF12&gt;100,"",IF($M12=選抜男子!I$27,ROW(),"")),"")</f>
        <v/>
      </c>
      <c r="BJ12" s="42" t="str">
        <f>IF($O12="男子",IF($AF12&gt;100,"",IF($M12=選抜男子!P$27,ROW(),"")),"")</f>
        <v/>
      </c>
      <c r="BK12" s="42" t="str">
        <f>IF($O12="男子",IF($AF12&gt;100,"",IF($M12=選抜男子!B$51,ROW(),"")),"")</f>
        <v/>
      </c>
      <c r="BL12" s="42">
        <f>IF($O12="男子",IF($AF12&gt;100,"",IF($M12=選抜男子!I$51,ROW(),"")),"")</f>
        <v>12</v>
      </c>
      <c r="BM12" s="42" t="str">
        <f>IF($O12="男子",IF($AF12&gt;100,"",IF($M12=選抜男子!B$76,ROW(),"")),"")</f>
        <v/>
      </c>
      <c r="BN12" s="42" t="str">
        <f>IF($O12="男子",IF($AF12&gt;100,"",IF($M12=選抜男子!I$76,ROW(),"")),"")</f>
        <v/>
      </c>
      <c r="BO12" s="42" t="str">
        <f>IF($O12="男子",IF($AF12&gt;100,"",IF($M12=新人男子!B$2,ROW(),"")),"")</f>
        <v/>
      </c>
      <c r="BP12" s="42" t="str">
        <f>IF($O12="男子",IF($AF12&gt;100,"",IF($M12=新人男子!I$2,ROW(),"")),"")</f>
        <v/>
      </c>
      <c r="BQ12" s="42" t="str">
        <f>IF($O12="男子",IF($AF12&gt;100,"",IF($M12=新人男子!P$2,ROW(),"")),"")</f>
        <v/>
      </c>
      <c r="BR12" s="42" t="str">
        <f>IF($O12="男子",IF($AF12&gt;100,"",IF($M12=新人男子!B$27,ROW(),"")),"")</f>
        <v/>
      </c>
      <c r="BS12" s="42" t="str">
        <f>IF($O12="男子",IF($AF12&gt;100,"",IF($M12=新人男子!I$27,ROW(),"")),"")</f>
        <v/>
      </c>
      <c r="BT12" s="42" t="str">
        <f>IF($O12="男子",IF($AF12&gt;100,"",IF($M12=新人男子!P$27,ROW(),"")),"")</f>
        <v/>
      </c>
      <c r="BU12" s="42" t="str">
        <f>IF($O12="男子",IF($AF12&gt;100,"",IF($M12=新人男子!B$51,ROW(),"")),"")</f>
        <v/>
      </c>
      <c r="BV12" s="42" t="str">
        <f>IF($O12="男子",IF($AF12&gt;100,"",IF($M12=新人男子!I$51,ROW(),"")),"")</f>
        <v/>
      </c>
      <c r="BW12" s="42" t="str">
        <f>IF($O12="男子",IF($AF12&gt;100,"",IF($M12=新人男子!P$51,ROW(),"")),"")</f>
        <v/>
      </c>
      <c r="BX12" s="42" t="str">
        <f>IF($O12="男子",IF($AF12&gt;100,"",IF($M12=新人男子!B$76,ROW(),"")),"")</f>
        <v/>
      </c>
      <c r="BY12" s="42" t="str">
        <f>IF($O12="男子",IF($AF12&gt;100,"",IF($M12=新人男子!I$76,ROW(),"")),"")</f>
        <v/>
      </c>
      <c r="BZ12" s="42" t="str">
        <f>IF($O12="男子",IF($AF12&gt;100,"",IF($M12=新人男子!P$76,ROW(),"")),"")</f>
        <v/>
      </c>
      <c r="CA12" s="42" t="str">
        <f>IF($O12="女子",IF($AF12&gt;100,"",IF($M12=選抜女子!B$2,ROW(),"")),"")</f>
        <v/>
      </c>
      <c r="CB12" s="42" t="str">
        <f>IF($O12="女子",IF($AF12&gt;100,"",IF($M12=選抜女子!I$2,ROW(),"")),"")</f>
        <v/>
      </c>
      <c r="CC12" s="42" t="str">
        <f>IF($O12="女子",IF($AF12&gt;100,"",IF($M12=選抜女子!P$2,ROW(),"")),"")</f>
        <v/>
      </c>
      <c r="CD12" s="42" t="str">
        <f>IF($O12="女子",IF($AF12&gt;100,"",IF($M12=選抜女子!B$27,ROW(),"")),"")</f>
        <v/>
      </c>
      <c r="CE12" s="42" t="str">
        <f>IF($O12="女子",IF($AF12&gt;100,"",IF($M12=選抜女子!I$27,ROW(),"")),"")</f>
        <v/>
      </c>
      <c r="CF12" s="42" t="str">
        <f>IF($O12="女子",IF($AF12&gt;100,"",IF($M12=選抜女子!P$27,ROW(),"")),"")</f>
        <v/>
      </c>
      <c r="CG12" s="42" t="str">
        <f>IF($O12="女子",IF($AF12&gt;100,"",IF($M12=選抜女子!B$51,ROW(),"")),"")</f>
        <v/>
      </c>
      <c r="CH12" s="42" t="str">
        <f>IF($O12="女子",IF($AF12&gt;100,"",IF($M12=選抜女子!I$51,ROW(),"")),"")</f>
        <v/>
      </c>
      <c r="CI12" s="42" t="str">
        <f>IF($O12="女子",IF($AF12&gt;100,"",IF($M12=選抜女子!B$76,ROW(),"")),"")</f>
        <v/>
      </c>
      <c r="CJ12" s="42" t="str">
        <f>IF($O12="女子",IF($AF12&gt;100,"",IF($M12=選抜女子!I$76,ROW(),"")),"")</f>
        <v/>
      </c>
      <c r="CK12" s="42" t="str">
        <f>IF($O12="女子",IF($AF12&gt;100,"",IF($M12=新人女子!B$2,ROW(),"")),"")</f>
        <v/>
      </c>
      <c r="CL12" s="42" t="str">
        <f>IF($O12="女子",IF($AF12&gt;100,"",IF($M12=新人女子!I$2,ROW(),"")),"")</f>
        <v/>
      </c>
      <c r="CM12" s="42" t="str">
        <f>IF($O12="女子",IF($AF12&gt;100,"",IF($M12=新人女子!P$2,ROW(),"")),"")</f>
        <v/>
      </c>
      <c r="CN12" s="42" t="str">
        <f>IF($O12="女子",IF($AF12&gt;100,"",IF($M12=新人女子!B$27,ROW(),"")),"")</f>
        <v/>
      </c>
      <c r="CO12" s="42" t="str">
        <f>IF($O12="女子",IF($AF12&gt;100,"",IF($M12=新人女子!I$27,ROW(),"")),"")</f>
        <v/>
      </c>
      <c r="CP12" s="42" t="str">
        <f>IF($O12="女子",IF($AF12&gt;100,"",IF($M12=新人女子!P$27,ROW(),"")),"")</f>
        <v/>
      </c>
      <c r="CQ12" s="42" t="str">
        <f>IF($O12="女子",IF($AF12&gt;100,"",IF($M12=新人女子!B$51,ROW(),"")),"")</f>
        <v/>
      </c>
      <c r="CR12" s="42" t="str">
        <f>IF($O12="女子",IF($AF12&gt;100,"",IF($M12=新人女子!I$51,ROW(),"")),"")</f>
        <v/>
      </c>
      <c r="CS12" s="42" t="str">
        <f>IF($O12="女子",IF($AF12&gt;100,"",IF($M12=新人女子!P$51,ROW(),"")),"")</f>
        <v/>
      </c>
      <c r="CT12" s="42" t="str">
        <f>IF($O12="女子",IF($AF12&gt;100,"",IF($M12=新人女子!B$76,ROW(),"")),"")</f>
        <v/>
      </c>
      <c r="CU12" s="42" t="str">
        <f>IF($O12="女子",IF($AF12&gt;100,"",IF($M12=新人女子!I$76,ROW(),"")),"")</f>
        <v/>
      </c>
      <c r="CV12" s="42" t="str">
        <f>IF($O12="女子",IF($AF12&gt;100,"",IF($M12=新人女子!P$76,ROW(),"")),"")</f>
        <v/>
      </c>
    </row>
    <row r="13" spans="1:100" x14ac:dyDescent="0.15">
      <c r="A13" s="36">
        <v>45285</v>
      </c>
      <c r="B13" s="36">
        <v>45287</v>
      </c>
      <c r="C13" s="35" t="s">
        <v>104</v>
      </c>
      <c r="D13" s="35" t="s">
        <v>105</v>
      </c>
      <c r="E13" s="35" t="s">
        <v>301</v>
      </c>
      <c r="F13" s="35" t="s">
        <v>302</v>
      </c>
      <c r="G13" s="35" t="s">
        <v>108</v>
      </c>
      <c r="H13" s="35" t="s">
        <v>15</v>
      </c>
      <c r="I13" s="35" t="s">
        <v>109</v>
      </c>
      <c r="J13" s="35" t="s">
        <v>303</v>
      </c>
      <c r="L13" s="35" t="s">
        <v>304</v>
      </c>
      <c r="M13" s="35" t="s">
        <v>112</v>
      </c>
      <c r="N13" s="35" t="s">
        <v>113</v>
      </c>
      <c r="O13" s="35" t="s">
        <v>305</v>
      </c>
      <c r="Y13" s="35" t="s">
        <v>306</v>
      </c>
      <c r="AA13" s="35" t="s">
        <v>334</v>
      </c>
      <c r="AB13" s="35" t="s">
        <v>335</v>
      </c>
      <c r="AC13" s="35" t="str">
        <f t="shared" si="0"/>
        <v>チョウモンキョウ</v>
      </c>
      <c r="AD13" s="35" t="s">
        <v>309</v>
      </c>
      <c r="AF13" s="35">
        <v>12</v>
      </c>
      <c r="AG13" s="41">
        <v>39328</v>
      </c>
      <c r="AN13" s="35">
        <v>167</v>
      </c>
      <c r="AO13" s="35">
        <v>62</v>
      </c>
      <c r="AP13" s="35" t="s">
        <v>310</v>
      </c>
      <c r="AV13" s="35" t="s">
        <v>311</v>
      </c>
      <c r="BB13" s="35">
        <f t="shared" si="1"/>
        <v>15</v>
      </c>
      <c r="BC13" s="35">
        <f t="shared" si="2"/>
        <v>1</v>
      </c>
      <c r="BD13" s="35" t="str">
        <f t="shared" si="3"/>
        <v>右</v>
      </c>
      <c r="BE13" s="42" t="str">
        <f>IF($O13="男子",IF($AF13&gt;100,"",IF($M13=選抜男子!B$2,ROW(),"")),"")</f>
        <v/>
      </c>
      <c r="BF13" s="42" t="str">
        <f>IF($O13="男子",IF($AF13&gt;100,"",IF($M13=選抜男子!I$2,ROW(),"")),"")</f>
        <v/>
      </c>
      <c r="BG13" s="42" t="str">
        <f>IF($O13="男子",IF($AF13&gt;100,"",IF($M13=選抜男子!P$2,ROW(),"")),"")</f>
        <v/>
      </c>
      <c r="BH13" s="42" t="str">
        <f>IF($O13="男子",IF($AF13&gt;100,"",IF($M13=選抜男子!B$27,ROW(),"")),"")</f>
        <v/>
      </c>
      <c r="BI13" s="42" t="str">
        <f>IF($O13="男子",IF($AF13&gt;100,"",IF($M13=選抜男子!I$27,ROW(),"")),"")</f>
        <v/>
      </c>
      <c r="BJ13" s="42" t="str">
        <f>IF($O13="男子",IF($AF13&gt;100,"",IF($M13=選抜男子!P$27,ROW(),"")),"")</f>
        <v/>
      </c>
      <c r="BK13" s="42" t="str">
        <f>IF($O13="男子",IF($AF13&gt;100,"",IF($M13=選抜男子!B$51,ROW(),"")),"")</f>
        <v/>
      </c>
      <c r="BL13" s="42">
        <f>IF($O13="男子",IF($AF13&gt;100,"",IF($M13=選抜男子!I$51,ROW(),"")),"")</f>
        <v>13</v>
      </c>
      <c r="BM13" s="42" t="str">
        <f>IF($O13="男子",IF($AF13&gt;100,"",IF($M13=選抜男子!B$76,ROW(),"")),"")</f>
        <v/>
      </c>
      <c r="BN13" s="42" t="str">
        <f>IF($O13="男子",IF($AF13&gt;100,"",IF($M13=選抜男子!I$76,ROW(),"")),"")</f>
        <v/>
      </c>
      <c r="BO13" s="42" t="str">
        <f>IF($O13="男子",IF($AF13&gt;100,"",IF($M13=新人男子!B$2,ROW(),"")),"")</f>
        <v/>
      </c>
      <c r="BP13" s="42" t="str">
        <f>IF($O13="男子",IF($AF13&gt;100,"",IF($M13=新人男子!I$2,ROW(),"")),"")</f>
        <v/>
      </c>
      <c r="BQ13" s="42" t="str">
        <f>IF($O13="男子",IF($AF13&gt;100,"",IF($M13=新人男子!P$2,ROW(),"")),"")</f>
        <v/>
      </c>
      <c r="BR13" s="42" t="str">
        <f>IF($O13="男子",IF($AF13&gt;100,"",IF($M13=新人男子!B$27,ROW(),"")),"")</f>
        <v/>
      </c>
      <c r="BS13" s="42" t="str">
        <f>IF($O13="男子",IF($AF13&gt;100,"",IF($M13=新人男子!I$27,ROW(),"")),"")</f>
        <v/>
      </c>
      <c r="BT13" s="42" t="str">
        <f>IF($O13="男子",IF($AF13&gt;100,"",IF($M13=新人男子!P$27,ROW(),"")),"")</f>
        <v/>
      </c>
      <c r="BU13" s="42" t="str">
        <f>IF($O13="男子",IF($AF13&gt;100,"",IF($M13=新人男子!B$51,ROW(),"")),"")</f>
        <v/>
      </c>
      <c r="BV13" s="42" t="str">
        <f>IF($O13="男子",IF($AF13&gt;100,"",IF($M13=新人男子!I$51,ROW(),"")),"")</f>
        <v/>
      </c>
      <c r="BW13" s="42" t="str">
        <f>IF($O13="男子",IF($AF13&gt;100,"",IF($M13=新人男子!P$51,ROW(),"")),"")</f>
        <v/>
      </c>
      <c r="BX13" s="42" t="str">
        <f>IF($O13="男子",IF($AF13&gt;100,"",IF($M13=新人男子!B$76,ROW(),"")),"")</f>
        <v/>
      </c>
      <c r="BY13" s="42" t="str">
        <f>IF($O13="男子",IF($AF13&gt;100,"",IF($M13=新人男子!I$76,ROW(),"")),"")</f>
        <v/>
      </c>
      <c r="BZ13" s="42" t="str">
        <f>IF($O13="男子",IF($AF13&gt;100,"",IF($M13=新人男子!P$76,ROW(),"")),"")</f>
        <v/>
      </c>
      <c r="CA13" s="42" t="str">
        <f>IF($O13="女子",IF($AF13&gt;100,"",IF($M13=選抜女子!B$2,ROW(),"")),"")</f>
        <v/>
      </c>
      <c r="CB13" s="42" t="str">
        <f>IF($O13="女子",IF($AF13&gt;100,"",IF($M13=選抜女子!I$2,ROW(),"")),"")</f>
        <v/>
      </c>
      <c r="CC13" s="42" t="str">
        <f>IF($O13="女子",IF($AF13&gt;100,"",IF($M13=選抜女子!P$2,ROW(),"")),"")</f>
        <v/>
      </c>
      <c r="CD13" s="42" t="str">
        <f>IF($O13="女子",IF($AF13&gt;100,"",IF($M13=選抜女子!B$27,ROW(),"")),"")</f>
        <v/>
      </c>
      <c r="CE13" s="42" t="str">
        <f>IF($O13="女子",IF($AF13&gt;100,"",IF($M13=選抜女子!I$27,ROW(),"")),"")</f>
        <v/>
      </c>
      <c r="CF13" s="42" t="str">
        <f>IF($O13="女子",IF($AF13&gt;100,"",IF($M13=選抜女子!P$27,ROW(),"")),"")</f>
        <v/>
      </c>
      <c r="CG13" s="42" t="str">
        <f>IF($O13="女子",IF($AF13&gt;100,"",IF($M13=選抜女子!B$51,ROW(),"")),"")</f>
        <v/>
      </c>
      <c r="CH13" s="42" t="str">
        <f>IF($O13="女子",IF($AF13&gt;100,"",IF($M13=選抜女子!I$51,ROW(),"")),"")</f>
        <v/>
      </c>
      <c r="CI13" s="42" t="str">
        <f>IF($O13="女子",IF($AF13&gt;100,"",IF($M13=選抜女子!B$76,ROW(),"")),"")</f>
        <v/>
      </c>
      <c r="CJ13" s="42" t="str">
        <f>IF($O13="女子",IF($AF13&gt;100,"",IF($M13=選抜女子!I$76,ROW(),"")),"")</f>
        <v/>
      </c>
      <c r="CK13" s="42" t="str">
        <f>IF($O13="女子",IF($AF13&gt;100,"",IF($M13=新人女子!B$2,ROW(),"")),"")</f>
        <v/>
      </c>
      <c r="CL13" s="42" t="str">
        <f>IF($O13="女子",IF($AF13&gt;100,"",IF($M13=新人女子!I$2,ROW(),"")),"")</f>
        <v/>
      </c>
      <c r="CM13" s="42" t="str">
        <f>IF($O13="女子",IF($AF13&gt;100,"",IF($M13=新人女子!P$2,ROW(),"")),"")</f>
        <v/>
      </c>
      <c r="CN13" s="42" t="str">
        <f>IF($O13="女子",IF($AF13&gt;100,"",IF($M13=新人女子!B$27,ROW(),"")),"")</f>
        <v/>
      </c>
      <c r="CO13" s="42" t="str">
        <f>IF($O13="女子",IF($AF13&gt;100,"",IF($M13=新人女子!I$27,ROW(),"")),"")</f>
        <v/>
      </c>
      <c r="CP13" s="42" t="str">
        <f>IF($O13="女子",IF($AF13&gt;100,"",IF($M13=新人女子!P$27,ROW(),"")),"")</f>
        <v/>
      </c>
      <c r="CQ13" s="42" t="str">
        <f>IF($O13="女子",IF($AF13&gt;100,"",IF($M13=新人女子!B$51,ROW(),"")),"")</f>
        <v/>
      </c>
      <c r="CR13" s="42" t="str">
        <f>IF($O13="女子",IF($AF13&gt;100,"",IF($M13=新人女子!I$51,ROW(),"")),"")</f>
        <v/>
      </c>
      <c r="CS13" s="42" t="str">
        <f>IF($O13="女子",IF($AF13&gt;100,"",IF($M13=新人女子!P$51,ROW(),"")),"")</f>
        <v/>
      </c>
      <c r="CT13" s="42" t="str">
        <f>IF($O13="女子",IF($AF13&gt;100,"",IF($M13=新人女子!B$76,ROW(),"")),"")</f>
        <v/>
      </c>
      <c r="CU13" s="42" t="str">
        <f>IF($O13="女子",IF($AF13&gt;100,"",IF($M13=新人女子!I$76,ROW(),"")),"")</f>
        <v/>
      </c>
      <c r="CV13" s="42" t="str">
        <f>IF($O13="女子",IF($AF13&gt;100,"",IF($M13=新人女子!P$76,ROW(),"")),"")</f>
        <v/>
      </c>
    </row>
    <row r="14" spans="1:100" x14ac:dyDescent="0.15">
      <c r="A14" s="36">
        <v>45285</v>
      </c>
      <c r="B14" s="36">
        <v>45287</v>
      </c>
      <c r="C14" s="35" t="s">
        <v>104</v>
      </c>
      <c r="D14" s="35" t="s">
        <v>105</v>
      </c>
      <c r="E14" s="35" t="s">
        <v>301</v>
      </c>
      <c r="F14" s="35" t="s">
        <v>302</v>
      </c>
      <c r="G14" s="35" t="s">
        <v>108</v>
      </c>
      <c r="H14" s="35" t="s">
        <v>15</v>
      </c>
      <c r="I14" s="35" t="s">
        <v>109</v>
      </c>
      <c r="J14" s="35" t="s">
        <v>303</v>
      </c>
      <c r="L14" s="35" t="s">
        <v>304</v>
      </c>
      <c r="M14" s="35" t="s">
        <v>112</v>
      </c>
      <c r="N14" s="35" t="s">
        <v>113</v>
      </c>
      <c r="O14" s="35" t="s">
        <v>305</v>
      </c>
      <c r="Y14" s="35" t="s">
        <v>306</v>
      </c>
      <c r="AA14" s="35" t="s">
        <v>336</v>
      </c>
      <c r="AB14" s="35" t="s">
        <v>337</v>
      </c>
      <c r="AC14" s="35" t="str">
        <f t="shared" si="0"/>
        <v>ワタリガワ</v>
      </c>
      <c r="AD14" s="35" t="s">
        <v>309</v>
      </c>
      <c r="AF14" s="35">
        <v>13</v>
      </c>
      <c r="AG14" s="41">
        <v>39457</v>
      </c>
      <c r="AN14" s="35">
        <v>170</v>
      </c>
      <c r="AO14" s="35">
        <v>45</v>
      </c>
      <c r="AP14" s="35" t="s">
        <v>310</v>
      </c>
      <c r="AV14" s="35" t="s">
        <v>311</v>
      </c>
      <c r="BB14" s="35">
        <f t="shared" si="1"/>
        <v>15</v>
      </c>
      <c r="BC14" s="35">
        <f t="shared" si="2"/>
        <v>1</v>
      </c>
      <c r="BD14" s="35" t="str">
        <f t="shared" si="3"/>
        <v>右</v>
      </c>
      <c r="BE14" s="42" t="str">
        <f>IF($O14="男子",IF($AF14&gt;100,"",IF($M14=選抜男子!B$2,ROW(),"")),"")</f>
        <v/>
      </c>
      <c r="BF14" s="42" t="str">
        <f>IF($O14="男子",IF($AF14&gt;100,"",IF($M14=選抜男子!I$2,ROW(),"")),"")</f>
        <v/>
      </c>
      <c r="BG14" s="42" t="str">
        <f>IF($O14="男子",IF($AF14&gt;100,"",IF($M14=選抜男子!P$2,ROW(),"")),"")</f>
        <v/>
      </c>
      <c r="BH14" s="42" t="str">
        <f>IF($O14="男子",IF($AF14&gt;100,"",IF($M14=選抜男子!B$27,ROW(),"")),"")</f>
        <v/>
      </c>
      <c r="BI14" s="42" t="str">
        <f>IF($O14="男子",IF($AF14&gt;100,"",IF($M14=選抜男子!I$27,ROW(),"")),"")</f>
        <v/>
      </c>
      <c r="BJ14" s="42" t="str">
        <f>IF($O14="男子",IF($AF14&gt;100,"",IF($M14=選抜男子!P$27,ROW(),"")),"")</f>
        <v/>
      </c>
      <c r="BK14" s="42" t="str">
        <f>IF($O14="男子",IF($AF14&gt;100,"",IF($M14=選抜男子!B$51,ROW(),"")),"")</f>
        <v/>
      </c>
      <c r="BL14" s="42">
        <f>IF($O14="男子",IF($AF14&gt;100,"",IF($M14=選抜男子!I$51,ROW(),"")),"")</f>
        <v>14</v>
      </c>
      <c r="BM14" s="42" t="str">
        <f>IF($O14="男子",IF($AF14&gt;100,"",IF($M14=選抜男子!B$76,ROW(),"")),"")</f>
        <v/>
      </c>
      <c r="BN14" s="42" t="str">
        <f>IF($O14="男子",IF($AF14&gt;100,"",IF($M14=選抜男子!I$76,ROW(),"")),"")</f>
        <v/>
      </c>
      <c r="BO14" s="42" t="str">
        <f>IF($O14="男子",IF($AF14&gt;100,"",IF($M14=新人男子!B$2,ROW(),"")),"")</f>
        <v/>
      </c>
      <c r="BP14" s="42" t="str">
        <f>IF($O14="男子",IF($AF14&gt;100,"",IF($M14=新人男子!I$2,ROW(),"")),"")</f>
        <v/>
      </c>
      <c r="BQ14" s="42" t="str">
        <f>IF($O14="男子",IF($AF14&gt;100,"",IF($M14=新人男子!P$2,ROW(),"")),"")</f>
        <v/>
      </c>
      <c r="BR14" s="42" t="str">
        <f>IF($O14="男子",IF($AF14&gt;100,"",IF($M14=新人男子!B$27,ROW(),"")),"")</f>
        <v/>
      </c>
      <c r="BS14" s="42" t="str">
        <f>IF($O14="男子",IF($AF14&gt;100,"",IF($M14=新人男子!I$27,ROW(),"")),"")</f>
        <v/>
      </c>
      <c r="BT14" s="42" t="str">
        <f>IF($O14="男子",IF($AF14&gt;100,"",IF($M14=新人男子!P$27,ROW(),"")),"")</f>
        <v/>
      </c>
      <c r="BU14" s="42" t="str">
        <f>IF($O14="男子",IF($AF14&gt;100,"",IF($M14=新人男子!B$51,ROW(),"")),"")</f>
        <v/>
      </c>
      <c r="BV14" s="42" t="str">
        <f>IF($O14="男子",IF($AF14&gt;100,"",IF($M14=新人男子!I$51,ROW(),"")),"")</f>
        <v/>
      </c>
      <c r="BW14" s="42" t="str">
        <f>IF($O14="男子",IF($AF14&gt;100,"",IF($M14=新人男子!P$51,ROW(),"")),"")</f>
        <v/>
      </c>
      <c r="BX14" s="42" t="str">
        <f>IF($O14="男子",IF($AF14&gt;100,"",IF($M14=新人男子!B$76,ROW(),"")),"")</f>
        <v/>
      </c>
      <c r="BY14" s="42" t="str">
        <f>IF($O14="男子",IF($AF14&gt;100,"",IF($M14=新人男子!I$76,ROW(),"")),"")</f>
        <v/>
      </c>
      <c r="BZ14" s="42" t="str">
        <f>IF($O14="男子",IF($AF14&gt;100,"",IF($M14=新人男子!P$76,ROW(),"")),"")</f>
        <v/>
      </c>
      <c r="CA14" s="42" t="str">
        <f>IF($O14="女子",IF($AF14&gt;100,"",IF($M14=選抜女子!B$2,ROW(),"")),"")</f>
        <v/>
      </c>
      <c r="CB14" s="42" t="str">
        <f>IF($O14="女子",IF($AF14&gt;100,"",IF($M14=選抜女子!I$2,ROW(),"")),"")</f>
        <v/>
      </c>
      <c r="CC14" s="42" t="str">
        <f>IF($O14="女子",IF($AF14&gt;100,"",IF($M14=選抜女子!P$2,ROW(),"")),"")</f>
        <v/>
      </c>
      <c r="CD14" s="42" t="str">
        <f>IF($O14="女子",IF($AF14&gt;100,"",IF($M14=選抜女子!B$27,ROW(),"")),"")</f>
        <v/>
      </c>
      <c r="CE14" s="42" t="str">
        <f>IF($O14="女子",IF($AF14&gt;100,"",IF($M14=選抜女子!I$27,ROW(),"")),"")</f>
        <v/>
      </c>
      <c r="CF14" s="42" t="str">
        <f>IF($O14="女子",IF($AF14&gt;100,"",IF($M14=選抜女子!P$27,ROW(),"")),"")</f>
        <v/>
      </c>
      <c r="CG14" s="42" t="str">
        <f>IF($O14="女子",IF($AF14&gt;100,"",IF($M14=選抜女子!B$51,ROW(),"")),"")</f>
        <v/>
      </c>
      <c r="CH14" s="42" t="str">
        <f>IF($O14="女子",IF($AF14&gt;100,"",IF($M14=選抜女子!I$51,ROW(),"")),"")</f>
        <v/>
      </c>
      <c r="CI14" s="42" t="str">
        <f>IF($O14="女子",IF($AF14&gt;100,"",IF($M14=選抜女子!B$76,ROW(),"")),"")</f>
        <v/>
      </c>
      <c r="CJ14" s="42" t="str">
        <f>IF($O14="女子",IF($AF14&gt;100,"",IF($M14=選抜女子!I$76,ROW(),"")),"")</f>
        <v/>
      </c>
      <c r="CK14" s="42" t="str">
        <f>IF($O14="女子",IF($AF14&gt;100,"",IF($M14=新人女子!B$2,ROW(),"")),"")</f>
        <v/>
      </c>
      <c r="CL14" s="42" t="str">
        <f>IF($O14="女子",IF($AF14&gt;100,"",IF($M14=新人女子!I$2,ROW(),"")),"")</f>
        <v/>
      </c>
      <c r="CM14" s="42" t="str">
        <f>IF($O14="女子",IF($AF14&gt;100,"",IF($M14=新人女子!P$2,ROW(),"")),"")</f>
        <v/>
      </c>
      <c r="CN14" s="42" t="str">
        <f>IF($O14="女子",IF($AF14&gt;100,"",IF($M14=新人女子!B$27,ROW(),"")),"")</f>
        <v/>
      </c>
      <c r="CO14" s="42" t="str">
        <f>IF($O14="女子",IF($AF14&gt;100,"",IF($M14=新人女子!I$27,ROW(),"")),"")</f>
        <v/>
      </c>
      <c r="CP14" s="42" t="str">
        <f>IF($O14="女子",IF($AF14&gt;100,"",IF($M14=新人女子!P$27,ROW(),"")),"")</f>
        <v/>
      </c>
      <c r="CQ14" s="42" t="str">
        <f>IF($O14="女子",IF($AF14&gt;100,"",IF($M14=新人女子!B$51,ROW(),"")),"")</f>
        <v/>
      </c>
      <c r="CR14" s="42" t="str">
        <f>IF($O14="女子",IF($AF14&gt;100,"",IF($M14=新人女子!I$51,ROW(),"")),"")</f>
        <v/>
      </c>
      <c r="CS14" s="42" t="str">
        <f>IF($O14="女子",IF($AF14&gt;100,"",IF($M14=新人女子!P$51,ROW(),"")),"")</f>
        <v/>
      </c>
      <c r="CT14" s="42" t="str">
        <f>IF($O14="女子",IF($AF14&gt;100,"",IF($M14=新人女子!B$76,ROW(),"")),"")</f>
        <v/>
      </c>
      <c r="CU14" s="42" t="str">
        <f>IF($O14="女子",IF($AF14&gt;100,"",IF($M14=新人女子!I$76,ROW(),"")),"")</f>
        <v/>
      </c>
      <c r="CV14" s="42" t="str">
        <f>IF($O14="女子",IF($AF14&gt;100,"",IF($M14=新人女子!P$76,ROW(),"")),"")</f>
        <v/>
      </c>
    </row>
    <row r="15" spans="1:100" x14ac:dyDescent="0.15">
      <c r="A15" s="36">
        <v>45285</v>
      </c>
      <c r="B15" s="36">
        <v>45287</v>
      </c>
      <c r="C15" s="35" t="s">
        <v>104</v>
      </c>
      <c r="D15" s="35" t="s">
        <v>105</v>
      </c>
      <c r="E15" s="35" t="s">
        <v>301</v>
      </c>
      <c r="F15" s="35" t="s">
        <v>302</v>
      </c>
      <c r="G15" s="35" t="s">
        <v>108</v>
      </c>
      <c r="H15" s="35" t="s">
        <v>15</v>
      </c>
      <c r="I15" s="35" t="s">
        <v>109</v>
      </c>
      <c r="J15" s="35" t="s">
        <v>303</v>
      </c>
      <c r="L15" s="35" t="s">
        <v>304</v>
      </c>
      <c r="M15" s="35" t="s">
        <v>112</v>
      </c>
      <c r="N15" s="35" t="s">
        <v>113</v>
      </c>
      <c r="O15" s="35" t="s">
        <v>305</v>
      </c>
      <c r="Y15" s="35" t="s">
        <v>306</v>
      </c>
      <c r="AA15" s="35" t="s">
        <v>338</v>
      </c>
      <c r="AB15" s="35" t="s">
        <v>339</v>
      </c>
      <c r="AC15" s="35" t="str">
        <f t="shared" si="0"/>
        <v>ミタニ</v>
      </c>
      <c r="AD15" s="35" t="s">
        <v>309</v>
      </c>
      <c r="AF15" s="35">
        <v>14</v>
      </c>
      <c r="AG15" s="41">
        <v>39513</v>
      </c>
      <c r="AN15" s="35">
        <v>162</v>
      </c>
      <c r="AO15" s="35">
        <v>52</v>
      </c>
      <c r="AP15" s="35" t="s">
        <v>310</v>
      </c>
      <c r="AV15" s="35" t="s">
        <v>311</v>
      </c>
      <c r="BB15" s="35">
        <f t="shared" si="1"/>
        <v>15</v>
      </c>
      <c r="BC15" s="35">
        <f t="shared" si="2"/>
        <v>1</v>
      </c>
      <c r="BD15" s="35" t="str">
        <f t="shared" si="3"/>
        <v>右</v>
      </c>
      <c r="BE15" s="42" t="str">
        <f>IF($O15="男子",IF($AF15&gt;100,"",IF($M15=選抜男子!B$2,ROW(),"")),"")</f>
        <v/>
      </c>
      <c r="BF15" s="42" t="str">
        <f>IF($O15="男子",IF($AF15&gt;100,"",IF($M15=選抜男子!I$2,ROW(),"")),"")</f>
        <v/>
      </c>
      <c r="BG15" s="42" t="str">
        <f>IF($O15="男子",IF($AF15&gt;100,"",IF($M15=選抜男子!P$2,ROW(),"")),"")</f>
        <v/>
      </c>
      <c r="BH15" s="42" t="str">
        <f>IF($O15="男子",IF($AF15&gt;100,"",IF($M15=選抜男子!B$27,ROW(),"")),"")</f>
        <v/>
      </c>
      <c r="BI15" s="42" t="str">
        <f>IF($O15="男子",IF($AF15&gt;100,"",IF($M15=選抜男子!I$27,ROW(),"")),"")</f>
        <v/>
      </c>
      <c r="BJ15" s="42" t="str">
        <f>IF($O15="男子",IF($AF15&gt;100,"",IF($M15=選抜男子!P$27,ROW(),"")),"")</f>
        <v/>
      </c>
      <c r="BK15" s="42" t="str">
        <f>IF($O15="男子",IF($AF15&gt;100,"",IF($M15=選抜男子!B$51,ROW(),"")),"")</f>
        <v/>
      </c>
      <c r="BL15" s="42">
        <f>IF($O15="男子",IF($AF15&gt;100,"",IF($M15=選抜男子!I$51,ROW(),"")),"")</f>
        <v>15</v>
      </c>
      <c r="BM15" s="42" t="str">
        <f>IF($O15="男子",IF($AF15&gt;100,"",IF($M15=選抜男子!B$76,ROW(),"")),"")</f>
        <v/>
      </c>
      <c r="BN15" s="42" t="str">
        <f>IF($O15="男子",IF($AF15&gt;100,"",IF($M15=選抜男子!I$76,ROW(),"")),"")</f>
        <v/>
      </c>
      <c r="BO15" s="42" t="str">
        <f>IF($O15="男子",IF($AF15&gt;100,"",IF($M15=新人男子!B$2,ROW(),"")),"")</f>
        <v/>
      </c>
      <c r="BP15" s="42" t="str">
        <f>IF($O15="男子",IF($AF15&gt;100,"",IF($M15=新人男子!I$2,ROW(),"")),"")</f>
        <v/>
      </c>
      <c r="BQ15" s="42" t="str">
        <f>IF($O15="男子",IF($AF15&gt;100,"",IF($M15=新人男子!P$2,ROW(),"")),"")</f>
        <v/>
      </c>
      <c r="BR15" s="42" t="str">
        <f>IF($O15="男子",IF($AF15&gt;100,"",IF($M15=新人男子!B$27,ROW(),"")),"")</f>
        <v/>
      </c>
      <c r="BS15" s="42" t="str">
        <f>IF($O15="男子",IF($AF15&gt;100,"",IF($M15=新人男子!I$27,ROW(),"")),"")</f>
        <v/>
      </c>
      <c r="BT15" s="42" t="str">
        <f>IF($O15="男子",IF($AF15&gt;100,"",IF($M15=新人男子!P$27,ROW(),"")),"")</f>
        <v/>
      </c>
      <c r="BU15" s="42" t="str">
        <f>IF($O15="男子",IF($AF15&gt;100,"",IF($M15=新人男子!B$51,ROW(),"")),"")</f>
        <v/>
      </c>
      <c r="BV15" s="42" t="str">
        <f>IF($O15="男子",IF($AF15&gt;100,"",IF($M15=新人男子!I$51,ROW(),"")),"")</f>
        <v/>
      </c>
      <c r="BW15" s="42" t="str">
        <f>IF($O15="男子",IF($AF15&gt;100,"",IF($M15=新人男子!P$51,ROW(),"")),"")</f>
        <v/>
      </c>
      <c r="BX15" s="42" t="str">
        <f>IF($O15="男子",IF($AF15&gt;100,"",IF($M15=新人男子!B$76,ROW(),"")),"")</f>
        <v/>
      </c>
      <c r="BY15" s="42" t="str">
        <f>IF($O15="男子",IF($AF15&gt;100,"",IF($M15=新人男子!I$76,ROW(),"")),"")</f>
        <v/>
      </c>
      <c r="BZ15" s="42" t="str">
        <f>IF($O15="男子",IF($AF15&gt;100,"",IF($M15=新人男子!P$76,ROW(),"")),"")</f>
        <v/>
      </c>
      <c r="CA15" s="42" t="str">
        <f>IF($O15="女子",IF($AF15&gt;100,"",IF($M15=選抜女子!B$2,ROW(),"")),"")</f>
        <v/>
      </c>
      <c r="CB15" s="42" t="str">
        <f>IF($O15="女子",IF($AF15&gt;100,"",IF($M15=選抜女子!I$2,ROW(),"")),"")</f>
        <v/>
      </c>
      <c r="CC15" s="42" t="str">
        <f>IF($O15="女子",IF($AF15&gt;100,"",IF($M15=選抜女子!P$2,ROW(),"")),"")</f>
        <v/>
      </c>
      <c r="CD15" s="42" t="str">
        <f>IF($O15="女子",IF($AF15&gt;100,"",IF($M15=選抜女子!B$27,ROW(),"")),"")</f>
        <v/>
      </c>
      <c r="CE15" s="42" t="str">
        <f>IF($O15="女子",IF($AF15&gt;100,"",IF($M15=選抜女子!I$27,ROW(),"")),"")</f>
        <v/>
      </c>
      <c r="CF15" s="42" t="str">
        <f>IF($O15="女子",IF($AF15&gt;100,"",IF($M15=選抜女子!P$27,ROW(),"")),"")</f>
        <v/>
      </c>
      <c r="CG15" s="42" t="str">
        <f>IF($O15="女子",IF($AF15&gt;100,"",IF($M15=選抜女子!B$51,ROW(),"")),"")</f>
        <v/>
      </c>
      <c r="CH15" s="42" t="str">
        <f>IF($O15="女子",IF($AF15&gt;100,"",IF($M15=選抜女子!I$51,ROW(),"")),"")</f>
        <v/>
      </c>
      <c r="CI15" s="42" t="str">
        <f>IF($O15="女子",IF($AF15&gt;100,"",IF($M15=選抜女子!B$76,ROW(),"")),"")</f>
        <v/>
      </c>
      <c r="CJ15" s="42" t="str">
        <f>IF($O15="女子",IF($AF15&gt;100,"",IF($M15=選抜女子!I$76,ROW(),"")),"")</f>
        <v/>
      </c>
      <c r="CK15" s="42" t="str">
        <f>IF($O15="女子",IF($AF15&gt;100,"",IF($M15=新人女子!B$2,ROW(),"")),"")</f>
        <v/>
      </c>
      <c r="CL15" s="42" t="str">
        <f>IF($O15="女子",IF($AF15&gt;100,"",IF($M15=新人女子!I$2,ROW(),"")),"")</f>
        <v/>
      </c>
      <c r="CM15" s="42" t="str">
        <f>IF($O15="女子",IF($AF15&gt;100,"",IF($M15=新人女子!P$2,ROW(),"")),"")</f>
        <v/>
      </c>
      <c r="CN15" s="42" t="str">
        <f>IF($O15="女子",IF($AF15&gt;100,"",IF($M15=新人女子!B$27,ROW(),"")),"")</f>
        <v/>
      </c>
      <c r="CO15" s="42" t="str">
        <f>IF($O15="女子",IF($AF15&gt;100,"",IF($M15=新人女子!I$27,ROW(),"")),"")</f>
        <v/>
      </c>
      <c r="CP15" s="42" t="str">
        <f>IF($O15="女子",IF($AF15&gt;100,"",IF($M15=新人女子!P$27,ROW(),"")),"")</f>
        <v/>
      </c>
      <c r="CQ15" s="42" t="str">
        <f>IF($O15="女子",IF($AF15&gt;100,"",IF($M15=新人女子!B$51,ROW(),"")),"")</f>
        <v/>
      </c>
      <c r="CR15" s="42" t="str">
        <f>IF($O15="女子",IF($AF15&gt;100,"",IF($M15=新人女子!I$51,ROW(),"")),"")</f>
        <v/>
      </c>
      <c r="CS15" s="42" t="str">
        <f>IF($O15="女子",IF($AF15&gt;100,"",IF($M15=新人女子!P$51,ROW(),"")),"")</f>
        <v/>
      </c>
      <c r="CT15" s="42" t="str">
        <f>IF($O15="女子",IF($AF15&gt;100,"",IF($M15=新人女子!B$76,ROW(),"")),"")</f>
        <v/>
      </c>
      <c r="CU15" s="42" t="str">
        <f>IF($O15="女子",IF($AF15&gt;100,"",IF($M15=新人女子!I$76,ROW(),"")),"")</f>
        <v/>
      </c>
      <c r="CV15" s="42" t="str">
        <f>IF($O15="女子",IF($AF15&gt;100,"",IF($M15=新人女子!P$76,ROW(),"")),"")</f>
        <v/>
      </c>
    </row>
    <row r="16" spans="1:100" x14ac:dyDescent="0.15">
      <c r="A16" s="36">
        <v>45285</v>
      </c>
      <c r="B16" s="36">
        <v>45287</v>
      </c>
      <c r="C16" s="35" t="s">
        <v>104</v>
      </c>
      <c r="D16" s="35" t="s">
        <v>105</v>
      </c>
      <c r="E16" s="35" t="s">
        <v>301</v>
      </c>
      <c r="F16" s="35" t="s">
        <v>302</v>
      </c>
      <c r="G16" s="35" t="s">
        <v>108</v>
      </c>
      <c r="H16" s="35" t="s">
        <v>15</v>
      </c>
      <c r="I16" s="35" t="s">
        <v>109</v>
      </c>
      <c r="J16" s="35" t="s">
        <v>303</v>
      </c>
      <c r="L16" s="35" t="s">
        <v>304</v>
      </c>
      <c r="M16" s="35" t="s">
        <v>112</v>
      </c>
      <c r="N16" s="35" t="s">
        <v>113</v>
      </c>
      <c r="O16" s="35" t="s">
        <v>305</v>
      </c>
      <c r="Y16" s="35" t="s">
        <v>306</v>
      </c>
      <c r="AA16" s="35" t="s">
        <v>340</v>
      </c>
      <c r="AB16" s="35" t="s">
        <v>341</v>
      </c>
      <c r="AC16" s="35" t="str">
        <f t="shared" si="0"/>
        <v>ナグサ</v>
      </c>
      <c r="AD16" s="35" t="s">
        <v>309</v>
      </c>
      <c r="AF16" s="35">
        <v>15</v>
      </c>
      <c r="AG16" s="41">
        <v>39199</v>
      </c>
      <c r="AN16" s="35">
        <v>165</v>
      </c>
      <c r="AO16" s="35">
        <v>49</v>
      </c>
      <c r="AP16" s="35" t="s">
        <v>327</v>
      </c>
      <c r="AV16" s="35" t="s">
        <v>311</v>
      </c>
      <c r="BB16" s="35">
        <f t="shared" si="1"/>
        <v>15</v>
      </c>
      <c r="BC16" s="35">
        <f t="shared" si="2"/>
        <v>1</v>
      </c>
      <c r="BD16" s="35" t="str">
        <f t="shared" si="3"/>
        <v>左</v>
      </c>
      <c r="BE16" s="42" t="str">
        <f>IF($O16="男子",IF($AF16&gt;100,"",IF($M16=選抜男子!B$2,ROW(),"")),"")</f>
        <v/>
      </c>
      <c r="BF16" s="42" t="str">
        <f>IF($O16="男子",IF($AF16&gt;100,"",IF($M16=選抜男子!I$2,ROW(),"")),"")</f>
        <v/>
      </c>
      <c r="BG16" s="42" t="str">
        <f>IF($O16="男子",IF($AF16&gt;100,"",IF($M16=選抜男子!P$2,ROW(),"")),"")</f>
        <v/>
      </c>
      <c r="BH16" s="42" t="str">
        <f>IF($O16="男子",IF($AF16&gt;100,"",IF($M16=選抜男子!B$27,ROW(),"")),"")</f>
        <v/>
      </c>
      <c r="BI16" s="42" t="str">
        <f>IF($O16="男子",IF($AF16&gt;100,"",IF($M16=選抜男子!I$27,ROW(),"")),"")</f>
        <v/>
      </c>
      <c r="BJ16" s="42" t="str">
        <f>IF($O16="男子",IF($AF16&gt;100,"",IF($M16=選抜男子!P$27,ROW(),"")),"")</f>
        <v/>
      </c>
      <c r="BK16" s="42" t="str">
        <f>IF($O16="男子",IF($AF16&gt;100,"",IF($M16=選抜男子!B$51,ROW(),"")),"")</f>
        <v/>
      </c>
      <c r="BL16" s="42">
        <f>IF($O16="男子",IF($AF16&gt;100,"",IF($M16=選抜男子!I$51,ROW(),"")),"")</f>
        <v>16</v>
      </c>
      <c r="BM16" s="42" t="str">
        <f>IF($O16="男子",IF($AF16&gt;100,"",IF($M16=選抜男子!B$76,ROW(),"")),"")</f>
        <v/>
      </c>
      <c r="BN16" s="42" t="str">
        <f>IF($O16="男子",IF($AF16&gt;100,"",IF($M16=選抜男子!I$76,ROW(),"")),"")</f>
        <v/>
      </c>
      <c r="BO16" s="42" t="str">
        <f>IF($O16="男子",IF($AF16&gt;100,"",IF($M16=新人男子!B$2,ROW(),"")),"")</f>
        <v/>
      </c>
      <c r="BP16" s="42" t="str">
        <f>IF($O16="男子",IF($AF16&gt;100,"",IF($M16=新人男子!I$2,ROW(),"")),"")</f>
        <v/>
      </c>
      <c r="BQ16" s="42" t="str">
        <f>IF($O16="男子",IF($AF16&gt;100,"",IF($M16=新人男子!P$2,ROW(),"")),"")</f>
        <v/>
      </c>
      <c r="BR16" s="42" t="str">
        <f>IF($O16="男子",IF($AF16&gt;100,"",IF($M16=新人男子!B$27,ROW(),"")),"")</f>
        <v/>
      </c>
      <c r="BS16" s="42" t="str">
        <f>IF($O16="男子",IF($AF16&gt;100,"",IF($M16=新人男子!I$27,ROW(),"")),"")</f>
        <v/>
      </c>
      <c r="BT16" s="42" t="str">
        <f>IF($O16="男子",IF($AF16&gt;100,"",IF($M16=新人男子!P$27,ROW(),"")),"")</f>
        <v/>
      </c>
      <c r="BU16" s="42" t="str">
        <f>IF($O16="男子",IF($AF16&gt;100,"",IF($M16=新人男子!B$51,ROW(),"")),"")</f>
        <v/>
      </c>
      <c r="BV16" s="42" t="str">
        <f>IF($O16="男子",IF($AF16&gt;100,"",IF($M16=新人男子!I$51,ROW(),"")),"")</f>
        <v/>
      </c>
      <c r="BW16" s="42" t="str">
        <f>IF($O16="男子",IF($AF16&gt;100,"",IF($M16=新人男子!P$51,ROW(),"")),"")</f>
        <v/>
      </c>
      <c r="BX16" s="42" t="str">
        <f>IF($O16="男子",IF($AF16&gt;100,"",IF($M16=新人男子!B$76,ROW(),"")),"")</f>
        <v/>
      </c>
      <c r="BY16" s="42" t="str">
        <f>IF($O16="男子",IF($AF16&gt;100,"",IF($M16=新人男子!I$76,ROW(),"")),"")</f>
        <v/>
      </c>
      <c r="BZ16" s="42" t="str">
        <f>IF($O16="男子",IF($AF16&gt;100,"",IF($M16=新人男子!P$76,ROW(),"")),"")</f>
        <v/>
      </c>
      <c r="CA16" s="42" t="str">
        <f>IF($O16="女子",IF($AF16&gt;100,"",IF($M16=選抜女子!B$2,ROW(),"")),"")</f>
        <v/>
      </c>
      <c r="CB16" s="42" t="str">
        <f>IF($O16="女子",IF($AF16&gt;100,"",IF($M16=選抜女子!I$2,ROW(),"")),"")</f>
        <v/>
      </c>
      <c r="CC16" s="42" t="str">
        <f>IF($O16="女子",IF($AF16&gt;100,"",IF($M16=選抜女子!P$2,ROW(),"")),"")</f>
        <v/>
      </c>
      <c r="CD16" s="42" t="str">
        <f>IF($O16="女子",IF($AF16&gt;100,"",IF($M16=選抜女子!B$27,ROW(),"")),"")</f>
        <v/>
      </c>
      <c r="CE16" s="42" t="str">
        <f>IF($O16="女子",IF($AF16&gt;100,"",IF($M16=選抜女子!I$27,ROW(),"")),"")</f>
        <v/>
      </c>
      <c r="CF16" s="42" t="str">
        <f>IF($O16="女子",IF($AF16&gt;100,"",IF($M16=選抜女子!P$27,ROW(),"")),"")</f>
        <v/>
      </c>
      <c r="CG16" s="42" t="str">
        <f>IF($O16="女子",IF($AF16&gt;100,"",IF($M16=選抜女子!B$51,ROW(),"")),"")</f>
        <v/>
      </c>
      <c r="CH16" s="42" t="str">
        <f>IF($O16="女子",IF($AF16&gt;100,"",IF($M16=選抜女子!I$51,ROW(),"")),"")</f>
        <v/>
      </c>
      <c r="CI16" s="42" t="str">
        <f>IF($O16="女子",IF($AF16&gt;100,"",IF($M16=選抜女子!B$76,ROW(),"")),"")</f>
        <v/>
      </c>
      <c r="CJ16" s="42" t="str">
        <f>IF($O16="女子",IF($AF16&gt;100,"",IF($M16=選抜女子!I$76,ROW(),"")),"")</f>
        <v/>
      </c>
      <c r="CK16" s="42" t="str">
        <f>IF($O16="女子",IF($AF16&gt;100,"",IF($M16=新人女子!B$2,ROW(),"")),"")</f>
        <v/>
      </c>
      <c r="CL16" s="42" t="str">
        <f>IF($O16="女子",IF($AF16&gt;100,"",IF($M16=新人女子!I$2,ROW(),"")),"")</f>
        <v/>
      </c>
      <c r="CM16" s="42" t="str">
        <f>IF($O16="女子",IF($AF16&gt;100,"",IF($M16=新人女子!P$2,ROW(),"")),"")</f>
        <v/>
      </c>
      <c r="CN16" s="42" t="str">
        <f>IF($O16="女子",IF($AF16&gt;100,"",IF($M16=新人女子!B$27,ROW(),"")),"")</f>
        <v/>
      </c>
      <c r="CO16" s="42" t="str">
        <f>IF($O16="女子",IF($AF16&gt;100,"",IF($M16=新人女子!I$27,ROW(),"")),"")</f>
        <v/>
      </c>
      <c r="CP16" s="42" t="str">
        <f>IF($O16="女子",IF($AF16&gt;100,"",IF($M16=新人女子!P$27,ROW(),"")),"")</f>
        <v/>
      </c>
      <c r="CQ16" s="42" t="str">
        <f>IF($O16="女子",IF($AF16&gt;100,"",IF($M16=新人女子!B$51,ROW(),"")),"")</f>
        <v/>
      </c>
      <c r="CR16" s="42" t="str">
        <f>IF($O16="女子",IF($AF16&gt;100,"",IF($M16=新人女子!I$51,ROW(),"")),"")</f>
        <v/>
      </c>
      <c r="CS16" s="42" t="str">
        <f>IF($O16="女子",IF($AF16&gt;100,"",IF($M16=新人女子!P$51,ROW(),"")),"")</f>
        <v/>
      </c>
      <c r="CT16" s="42" t="str">
        <f>IF($O16="女子",IF($AF16&gt;100,"",IF($M16=新人女子!B$76,ROW(),"")),"")</f>
        <v/>
      </c>
      <c r="CU16" s="42" t="str">
        <f>IF($O16="女子",IF($AF16&gt;100,"",IF($M16=新人女子!I$76,ROW(),"")),"")</f>
        <v/>
      </c>
      <c r="CV16" s="42" t="str">
        <f>IF($O16="女子",IF($AF16&gt;100,"",IF($M16=新人女子!P$76,ROW(),"")),"")</f>
        <v/>
      </c>
    </row>
    <row r="17" spans="1:100" x14ac:dyDescent="0.15">
      <c r="A17" s="36">
        <v>45285</v>
      </c>
      <c r="B17" s="36">
        <v>45287</v>
      </c>
      <c r="C17" s="35" t="s">
        <v>104</v>
      </c>
      <c r="D17" s="35" t="s">
        <v>105</v>
      </c>
      <c r="E17" s="35" t="s">
        <v>301</v>
      </c>
      <c r="F17" s="35" t="s">
        <v>302</v>
      </c>
      <c r="G17" s="35" t="s">
        <v>108</v>
      </c>
      <c r="H17" s="35" t="s">
        <v>15</v>
      </c>
      <c r="I17" s="35" t="s">
        <v>109</v>
      </c>
      <c r="J17" s="35" t="s">
        <v>303</v>
      </c>
      <c r="L17" s="35" t="s">
        <v>304</v>
      </c>
      <c r="M17" s="35" t="s">
        <v>112</v>
      </c>
      <c r="N17" s="35" t="s">
        <v>113</v>
      </c>
      <c r="O17" s="35" t="s">
        <v>305</v>
      </c>
      <c r="Y17" s="35" t="s">
        <v>306</v>
      </c>
      <c r="Z17" s="35">
        <v>1</v>
      </c>
      <c r="AA17" s="35" t="s">
        <v>342</v>
      </c>
      <c r="AB17" s="35" t="s">
        <v>343</v>
      </c>
      <c r="AC17" s="35" t="str">
        <f t="shared" si="0"/>
        <v>ナベクラ</v>
      </c>
      <c r="AD17" s="35" t="s">
        <v>309</v>
      </c>
      <c r="AF17" s="35">
        <v>16</v>
      </c>
      <c r="AG17" s="41">
        <v>39199</v>
      </c>
      <c r="AN17" s="35">
        <v>165</v>
      </c>
      <c r="AO17" s="35">
        <v>49</v>
      </c>
      <c r="AP17" s="35" t="s">
        <v>327</v>
      </c>
      <c r="AV17" s="35" t="s">
        <v>344</v>
      </c>
      <c r="AW17" s="35" t="s">
        <v>345</v>
      </c>
      <c r="BB17" s="35">
        <f t="shared" si="1"/>
        <v>15</v>
      </c>
      <c r="BC17" s="35">
        <f t="shared" si="2"/>
        <v>1</v>
      </c>
      <c r="BD17" s="35" t="str">
        <f t="shared" si="3"/>
        <v>左</v>
      </c>
      <c r="BE17" s="42" t="str">
        <f>IF($O17="男子",IF($AF17&gt;100,"",IF($M17=選抜男子!B$2,ROW(),"")),"")</f>
        <v/>
      </c>
      <c r="BF17" s="42" t="str">
        <f>IF($O17="男子",IF($AF17&gt;100,"",IF($M17=選抜男子!I$2,ROW(),"")),"")</f>
        <v/>
      </c>
      <c r="BG17" s="42" t="str">
        <f>IF($O17="男子",IF($AF17&gt;100,"",IF($M17=選抜男子!P$2,ROW(),"")),"")</f>
        <v/>
      </c>
      <c r="BH17" s="42" t="str">
        <f>IF($O17="男子",IF($AF17&gt;100,"",IF($M17=選抜男子!B$27,ROW(),"")),"")</f>
        <v/>
      </c>
      <c r="BI17" s="42" t="str">
        <f>IF($O17="男子",IF($AF17&gt;100,"",IF($M17=選抜男子!I$27,ROW(),"")),"")</f>
        <v/>
      </c>
      <c r="BJ17" s="42" t="str">
        <f>IF($O17="男子",IF($AF17&gt;100,"",IF($M17=選抜男子!P$27,ROW(),"")),"")</f>
        <v/>
      </c>
      <c r="BK17" s="42" t="str">
        <f>IF($O17="男子",IF($AF17&gt;100,"",IF($M17=選抜男子!B$51,ROW(),"")),"")</f>
        <v/>
      </c>
      <c r="BL17" s="42">
        <f>IF($O17="男子",IF($AF17&gt;100,"",IF($M17=選抜男子!I$51,ROW(),"")),"")</f>
        <v>17</v>
      </c>
      <c r="BM17" s="42" t="str">
        <f>IF($O17="男子",IF($AF17&gt;100,"",IF($M17=選抜男子!B$76,ROW(),"")),"")</f>
        <v/>
      </c>
      <c r="BN17" s="42" t="str">
        <f>IF($O17="男子",IF($AF17&gt;100,"",IF($M17=選抜男子!I$76,ROW(),"")),"")</f>
        <v/>
      </c>
      <c r="BO17" s="42" t="str">
        <f>IF($O17="男子",IF($AF17&gt;100,"",IF($M17=新人男子!B$2,ROW(),"")),"")</f>
        <v/>
      </c>
      <c r="BP17" s="42" t="str">
        <f>IF($O17="男子",IF($AF17&gt;100,"",IF($M17=新人男子!I$2,ROW(),"")),"")</f>
        <v/>
      </c>
      <c r="BQ17" s="42" t="str">
        <f>IF($O17="男子",IF($AF17&gt;100,"",IF($M17=新人男子!P$2,ROW(),"")),"")</f>
        <v/>
      </c>
      <c r="BR17" s="42" t="str">
        <f>IF($O17="男子",IF($AF17&gt;100,"",IF($M17=新人男子!B$27,ROW(),"")),"")</f>
        <v/>
      </c>
      <c r="BS17" s="42" t="str">
        <f>IF($O17="男子",IF($AF17&gt;100,"",IF($M17=新人男子!I$27,ROW(),"")),"")</f>
        <v/>
      </c>
      <c r="BT17" s="42" t="str">
        <f>IF($O17="男子",IF($AF17&gt;100,"",IF($M17=新人男子!P$27,ROW(),"")),"")</f>
        <v/>
      </c>
      <c r="BU17" s="42" t="str">
        <f>IF($O17="男子",IF($AF17&gt;100,"",IF($M17=新人男子!B$51,ROW(),"")),"")</f>
        <v/>
      </c>
      <c r="BV17" s="42" t="str">
        <f>IF($O17="男子",IF($AF17&gt;100,"",IF($M17=新人男子!I$51,ROW(),"")),"")</f>
        <v/>
      </c>
      <c r="BW17" s="42" t="str">
        <f>IF($O17="男子",IF($AF17&gt;100,"",IF($M17=新人男子!P$51,ROW(),"")),"")</f>
        <v/>
      </c>
      <c r="BX17" s="42" t="str">
        <f>IF($O17="男子",IF($AF17&gt;100,"",IF($M17=新人男子!B$76,ROW(),"")),"")</f>
        <v/>
      </c>
      <c r="BY17" s="42" t="str">
        <f>IF($O17="男子",IF($AF17&gt;100,"",IF($M17=新人男子!I$76,ROW(),"")),"")</f>
        <v/>
      </c>
      <c r="BZ17" s="42" t="str">
        <f>IF($O17="男子",IF($AF17&gt;100,"",IF($M17=新人男子!P$76,ROW(),"")),"")</f>
        <v/>
      </c>
      <c r="CA17" s="42" t="str">
        <f>IF($O17="女子",IF($AF17&gt;100,"",IF($M17=選抜女子!B$2,ROW(),"")),"")</f>
        <v/>
      </c>
      <c r="CB17" s="42" t="str">
        <f>IF($O17="女子",IF($AF17&gt;100,"",IF($M17=選抜女子!I$2,ROW(),"")),"")</f>
        <v/>
      </c>
      <c r="CC17" s="42" t="str">
        <f>IF($O17="女子",IF($AF17&gt;100,"",IF($M17=選抜女子!P$2,ROW(),"")),"")</f>
        <v/>
      </c>
      <c r="CD17" s="42" t="str">
        <f>IF($O17="女子",IF($AF17&gt;100,"",IF($M17=選抜女子!B$27,ROW(),"")),"")</f>
        <v/>
      </c>
      <c r="CE17" s="42" t="str">
        <f>IF($O17="女子",IF($AF17&gt;100,"",IF($M17=選抜女子!I$27,ROW(),"")),"")</f>
        <v/>
      </c>
      <c r="CF17" s="42" t="str">
        <f>IF($O17="女子",IF($AF17&gt;100,"",IF($M17=選抜女子!P$27,ROW(),"")),"")</f>
        <v/>
      </c>
      <c r="CG17" s="42" t="str">
        <f>IF($O17="女子",IF($AF17&gt;100,"",IF($M17=選抜女子!B$51,ROW(),"")),"")</f>
        <v/>
      </c>
      <c r="CH17" s="42" t="str">
        <f>IF($O17="女子",IF($AF17&gt;100,"",IF($M17=選抜女子!I$51,ROW(),"")),"")</f>
        <v/>
      </c>
      <c r="CI17" s="42" t="str">
        <f>IF($O17="女子",IF($AF17&gt;100,"",IF($M17=選抜女子!B$76,ROW(),"")),"")</f>
        <v/>
      </c>
      <c r="CJ17" s="42" t="str">
        <f>IF($O17="女子",IF($AF17&gt;100,"",IF($M17=選抜女子!I$76,ROW(),"")),"")</f>
        <v/>
      </c>
      <c r="CK17" s="42" t="str">
        <f>IF($O17="女子",IF($AF17&gt;100,"",IF($M17=新人女子!B$2,ROW(),"")),"")</f>
        <v/>
      </c>
      <c r="CL17" s="42" t="str">
        <f>IF($O17="女子",IF($AF17&gt;100,"",IF($M17=新人女子!I$2,ROW(),"")),"")</f>
        <v/>
      </c>
      <c r="CM17" s="42" t="str">
        <f>IF($O17="女子",IF($AF17&gt;100,"",IF($M17=新人女子!P$2,ROW(),"")),"")</f>
        <v/>
      </c>
      <c r="CN17" s="42" t="str">
        <f>IF($O17="女子",IF($AF17&gt;100,"",IF($M17=新人女子!B$27,ROW(),"")),"")</f>
        <v/>
      </c>
      <c r="CO17" s="42" t="str">
        <f>IF($O17="女子",IF($AF17&gt;100,"",IF($M17=新人女子!I$27,ROW(),"")),"")</f>
        <v/>
      </c>
      <c r="CP17" s="42" t="str">
        <f>IF($O17="女子",IF($AF17&gt;100,"",IF($M17=新人女子!P$27,ROW(),"")),"")</f>
        <v/>
      </c>
      <c r="CQ17" s="42" t="str">
        <f>IF($O17="女子",IF($AF17&gt;100,"",IF($M17=新人女子!B$51,ROW(),"")),"")</f>
        <v/>
      </c>
      <c r="CR17" s="42" t="str">
        <f>IF($O17="女子",IF($AF17&gt;100,"",IF($M17=新人女子!I$51,ROW(),"")),"")</f>
        <v/>
      </c>
      <c r="CS17" s="42" t="str">
        <f>IF($O17="女子",IF($AF17&gt;100,"",IF($M17=新人女子!P$51,ROW(),"")),"")</f>
        <v/>
      </c>
      <c r="CT17" s="42" t="str">
        <f>IF($O17="女子",IF($AF17&gt;100,"",IF($M17=新人女子!B$76,ROW(),"")),"")</f>
        <v/>
      </c>
      <c r="CU17" s="42" t="str">
        <f>IF($O17="女子",IF($AF17&gt;100,"",IF($M17=新人女子!I$76,ROW(),"")),"")</f>
        <v/>
      </c>
      <c r="CV17" s="42" t="str">
        <f>IF($O17="女子",IF($AF17&gt;100,"",IF($M17=新人女子!P$76,ROW(),"")),"")</f>
        <v/>
      </c>
    </row>
    <row r="18" spans="1:100" x14ac:dyDescent="0.15">
      <c r="A18" s="36">
        <v>45285</v>
      </c>
      <c r="B18" s="36">
        <v>45287</v>
      </c>
      <c r="C18" s="35" t="s">
        <v>104</v>
      </c>
      <c r="D18" s="35" t="s">
        <v>105</v>
      </c>
      <c r="E18" s="35" t="s">
        <v>301</v>
      </c>
      <c r="F18" s="35" t="s">
        <v>302</v>
      </c>
      <c r="G18" s="35" t="s">
        <v>108</v>
      </c>
      <c r="H18" s="35" t="s">
        <v>15</v>
      </c>
      <c r="I18" s="35" t="s">
        <v>109</v>
      </c>
      <c r="J18" s="35" t="s">
        <v>303</v>
      </c>
      <c r="L18" s="35" t="s">
        <v>304</v>
      </c>
      <c r="M18" s="35" t="s">
        <v>112</v>
      </c>
      <c r="N18" s="35" t="s">
        <v>113</v>
      </c>
      <c r="O18" s="35" t="s">
        <v>305</v>
      </c>
      <c r="Y18" s="35" t="s">
        <v>306</v>
      </c>
      <c r="AA18" s="35" t="s">
        <v>340</v>
      </c>
      <c r="AB18" s="35" t="s">
        <v>341</v>
      </c>
      <c r="AC18" s="35" t="str">
        <f t="shared" si="0"/>
        <v>ナグサ</v>
      </c>
      <c r="AD18" s="35" t="s">
        <v>309</v>
      </c>
      <c r="AF18" s="35">
        <v>101</v>
      </c>
      <c r="AG18" s="41">
        <v>39199</v>
      </c>
      <c r="AN18" s="35">
        <v>165</v>
      </c>
      <c r="AO18" s="35">
        <v>49</v>
      </c>
      <c r="AP18" s="35" t="s">
        <v>327</v>
      </c>
      <c r="AV18" s="35" t="s">
        <v>311</v>
      </c>
      <c r="BB18" s="35">
        <f t="shared" si="1"/>
        <v>15</v>
      </c>
      <c r="BC18" s="35">
        <f t="shared" si="2"/>
        <v>1</v>
      </c>
      <c r="BD18" s="35" t="str">
        <f t="shared" si="3"/>
        <v>左</v>
      </c>
      <c r="BE18" s="42" t="str">
        <f>IF($O18="男子",IF($AF18&gt;100,"",IF($M18=選抜男子!B$2,ROW(),"")),"")</f>
        <v/>
      </c>
      <c r="BF18" s="42" t="str">
        <f>IF($O18="男子",IF($AF18&gt;100,"",IF($M18=選抜男子!I$2,ROW(),"")),"")</f>
        <v/>
      </c>
      <c r="BG18" s="42" t="str">
        <f>IF($O18="男子",IF($AF18&gt;100,"",IF($M18=選抜男子!P$2,ROW(),"")),"")</f>
        <v/>
      </c>
      <c r="BH18" s="42" t="str">
        <f>IF($O18="男子",IF($AF18&gt;100,"",IF($M18=選抜男子!B$27,ROW(),"")),"")</f>
        <v/>
      </c>
      <c r="BI18" s="42" t="str">
        <f>IF($O18="男子",IF($AF18&gt;100,"",IF($M18=選抜男子!I$27,ROW(),"")),"")</f>
        <v/>
      </c>
      <c r="BJ18" s="42" t="str">
        <f>IF($O18="男子",IF($AF18&gt;100,"",IF($M18=選抜男子!P$27,ROW(),"")),"")</f>
        <v/>
      </c>
      <c r="BK18" s="42" t="str">
        <f>IF($O18="男子",IF($AF18&gt;100,"",IF($M18=選抜男子!B$51,ROW(),"")),"")</f>
        <v/>
      </c>
      <c r="BL18" s="42" t="str">
        <f>IF($O18="男子",IF($AF18&gt;100,"",IF($M18=選抜男子!I$51,ROW(),"")),"")</f>
        <v/>
      </c>
      <c r="BM18" s="42" t="str">
        <f>IF($O18="男子",IF($AF18&gt;100,"",IF($M18=選抜男子!B$76,ROW(),"")),"")</f>
        <v/>
      </c>
      <c r="BN18" s="42" t="str">
        <f>IF($O18="男子",IF($AF18&gt;100,"",IF($M18=選抜男子!I$76,ROW(),"")),"")</f>
        <v/>
      </c>
      <c r="BO18" s="42" t="str">
        <f>IF($O18="男子",IF($AF18&gt;100,"",IF($M18=新人男子!B$2,ROW(),"")),"")</f>
        <v/>
      </c>
      <c r="BP18" s="42" t="str">
        <f>IF($O18="男子",IF($AF18&gt;100,"",IF($M18=新人男子!I$2,ROW(),"")),"")</f>
        <v/>
      </c>
      <c r="BQ18" s="42" t="str">
        <f>IF($O18="男子",IF($AF18&gt;100,"",IF($M18=新人男子!P$2,ROW(),"")),"")</f>
        <v/>
      </c>
      <c r="BR18" s="42" t="str">
        <f>IF($O18="男子",IF($AF18&gt;100,"",IF($M18=新人男子!B$27,ROW(),"")),"")</f>
        <v/>
      </c>
      <c r="BS18" s="42" t="str">
        <f>IF($O18="男子",IF($AF18&gt;100,"",IF($M18=新人男子!I$27,ROW(),"")),"")</f>
        <v/>
      </c>
      <c r="BT18" s="42" t="str">
        <f>IF($O18="男子",IF($AF18&gt;100,"",IF($M18=新人男子!P$27,ROW(),"")),"")</f>
        <v/>
      </c>
      <c r="BU18" s="42" t="str">
        <f>IF($O18="男子",IF($AF18&gt;100,"",IF($M18=新人男子!B$51,ROW(),"")),"")</f>
        <v/>
      </c>
      <c r="BV18" s="42" t="str">
        <f>IF($O18="男子",IF($AF18&gt;100,"",IF($M18=新人男子!I$51,ROW(),"")),"")</f>
        <v/>
      </c>
      <c r="BW18" s="42" t="str">
        <f>IF($O18="男子",IF($AF18&gt;100,"",IF($M18=新人男子!P$51,ROW(),"")),"")</f>
        <v/>
      </c>
      <c r="BX18" s="42" t="str">
        <f>IF($O18="男子",IF($AF18&gt;100,"",IF($M18=新人男子!B$76,ROW(),"")),"")</f>
        <v/>
      </c>
      <c r="BY18" s="42" t="str">
        <f>IF($O18="男子",IF($AF18&gt;100,"",IF($M18=新人男子!I$76,ROW(),"")),"")</f>
        <v/>
      </c>
      <c r="BZ18" s="42" t="str">
        <f>IF($O18="男子",IF($AF18&gt;100,"",IF($M18=新人男子!P$76,ROW(),"")),"")</f>
        <v/>
      </c>
      <c r="CA18" s="42" t="str">
        <f>IF($O18="女子",IF($AF18&gt;100,"",IF($M18=選抜女子!B$2,ROW(),"")),"")</f>
        <v/>
      </c>
      <c r="CB18" s="42" t="str">
        <f>IF($O18="女子",IF($AF18&gt;100,"",IF($M18=選抜女子!I$2,ROW(),"")),"")</f>
        <v/>
      </c>
      <c r="CC18" s="42" t="str">
        <f>IF($O18="女子",IF($AF18&gt;100,"",IF($M18=選抜女子!P$2,ROW(),"")),"")</f>
        <v/>
      </c>
      <c r="CD18" s="42" t="str">
        <f>IF($O18="女子",IF($AF18&gt;100,"",IF($M18=選抜女子!B$27,ROW(),"")),"")</f>
        <v/>
      </c>
      <c r="CE18" s="42" t="str">
        <f>IF($O18="女子",IF($AF18&gt;100,"",IF($M18=選抜女子!I$27,ROW(),"")),"")</f>
        <v/>
      </c>
      <c r="CF18" s="42" t="str">
        <f>IF($O18="女子",IF($AF18&gt;100,"",IF($M18=選抜女子!P$27,ROW(),"")),"")</f>
        <v/>
      </c>
      <c r="CG18" s="42" t="str">
        <f>IF($O18="女子",IF($AF18&gt;100,"",IF($M18=選抜女子!B$51,ROW(),"")),"")</f>
        <v/>
      </c>
      <c r="CH18" s="42" t="str">
        <f>IF($O18="女子",IF($AF18&gt;100,"",IF($M18=選抜女子!I$51,ROW(),"")),"")</f>
        <v/>
      </c>
      <c r="CI18" s="42" t="str">
        <f>IF($O18="女子",IF($AF18&gt;100,"",IF($M18=選抜女子!B$76,ROW(),"")),"")</f>
        <v/>
      </c>
      <c r="CJ18" s="42" t="str">
        <f>IF($O18="女子",IF($AF18&gt;100,"",IF($M18=選抜女子!I$76,ROW(),"")),"")</f>
        <v/>
      </c>
      <c r="CK18" s="42" t="str">
        <f>IF($O18="女子",IF($AF18&gt;100,"",IF($M18=新人女子!B$2,ROW(),"")),"")</f>
        <v/>
      </c>
      <c r="CL18" s="42" t="str">
        <f>IF($O18="女子",IF($AF18&gt;100,"",IF($M18=新人女子!I$2,ROW(),"")),"")</f>
        <v/>
      </c>
      <c r="CM18" s="42" t="str">
        <f>IF($O18="女子",IF($AF18&gt;100,"",IF($M18=新人女子!P$2,ROW(),"")),"")</f>
        <v/>
      </c>
      <c r="CN18" s="42" t="str">
        <f>IF($O18="女子",IF($AF18&gt;100,"",IF($M18=新人女子!B$27,ROW(),"")),"")</f>
        <v/>
      </c>
      <c r="CO18" s="42" t="str">
        <f>IF($O18="女子",IF($AF18&gt;100,"",IF($M18=新人女子!I$27,ROW(),"")),"")</f>
        <v/>
      </c>
      <c r="CP18" s="42" t="str">
        <f>IF($O18="女子",IF($AF18&gt;100,"",IF($M18=新人女子!P$27,ROW(),"")),"")</f>
        <v/>
      </c>
      <c r="CQ18" s="42" t="str">
        <f>IF($O18="女子",IF($AF18&gt;100,"",IF($M18=新人女子!B$51,ROW(),"")),"")</f>
        <v/>
      </c>
      <c r="CR18" s="42" t="str">
        <f>IF($O18="女子",IF($AF18&gt;100,"",IF($M18=新人女子!I$51,ROW(),"")),"")</f>
        <v/>
      </c>
      <c r="CS18" s="42" t="str">
        <f>IF($O18="女子",IF($AF18&gt;100,"",IF($M18=新人女子!P$51,ROW(),"")),"")</f>
        <v/>
      </c>
      <c r="CT18" s="42" t="str">
        <f>IF($O18="女子",IF($AF18&gt;100,"",IF($M18=新人女子!B$76,ROW(),"")),"")</f>
        <v/>
      </c>
      <c r="CU18" s="42" t="str">
        <f>IF($O18="女子",IF($AF18&gt;100,"",IF($M18=新人女子!I$76,ROW(),"")),"")</f>
        <v/>
      </c>
      <c r="CV18" s="42" t="str">
        <f>IF($O18="女子",IF($AF18&gt;100,"",IF($M18=新人女子!P$76,ROW(),"")),"")</f>
        <v/>
      </c>
    </row>
    <row r="19" spans="1:100" x14ac:dyDescent="0.15">
      <c r="A19" s="36">
        <v>45285</v>
      </c>
      <c r="B19" s="36">
        <v>45287</v>
      </c>
      <c r="C19" s="35" t="s">
        <v>104</v>
      </c>
      <c r="D19" s="35" t="s">
        <v>105</v>
      </c>
      <c r="E19" s="35" t="s">
        <v>301</v>
      </c>
      <c r="F19" s="35" t="s">
        <v>302</v>
      </c>
      <c r="G19" s="35" t="s">
        <v>108</v>
      </c>
      <c r="H19" s="35" t="s">
        <v>15</v>
      </c>
      <c r="I19" s="35" t="s">
        <v>109</v>
      </c>
      <c r="J19" s="35" t="s">
        <v>303</v>
      </c>
      <c r="L19" s="35" t="s">
        <v>304</v>
      </c>
      <c r="M19" s="35" t="s">
        <v>112</v>
      </c>
      <c r="N19" s="35" t="s">
        <v>113</v>
      </c>
      <c r="O19" s="35" t="s">
        <v>305</v>
      </c>
      <c r="Y19" s="35" t="s">
        <v>306</v>
      </c>
      <c r="Z19" s="35">
        <v>1</v>
      </c>
      <c r="AA19" s="35" t="s">
        <v>342</v>
      </c>
      <c r="AB19" s="35" t="s">
        <v>343</v>
      </c>
      <c r="AC19" s="35" t="str">
        <f t="shared" si="0"/>
        <v>ナベクラ</v>
      </c>
      <c r="AD19" s="35" t="s">
        <v>309</v>
      </c>
      <c r="AF19" s="35">
        <v>102</v>
      </c>
      <c r="AG19" s="41">
        <v>34076</v>
      </c>
      <c r="AN19" s="35">
        <v>165</v>
      </c>
      <c r="AO19" s="35">
        <v>49</v>
      </c>
      <c r="AP19" s="35" t="s">
        <v>327</v>
      </c>
      <c r="AV19" s="35" t="s">
        <v>344</v>
      </c>
      <c r="AW19" s="35" t="s">
        <v>345</v>
      </c>
      <c r="BB19" s="35">
        <f t="shared" si="1"/>
        <v>29</v>
      </c>
      <c r="BC19" s="35" t="str">
        <f t="shared" si="2"/>
        <v>役員</v>
      </c>
      <c r="BD19" s="35" t="str">
        <f t="shared" si="3"/>
        <v>左</v>
      </c>
      <c r="BE19" s="42" t="str">
        <f>IF($O19="男子",IF($AF19&gt;100,"",IF($M19=選抜男子!B$2,ROW(),"")),"")</f>
        <v/>
      </c>
      <c r="BF19" s="42" t="str">
        <f>IF($O19="男子",IF($AF19&gt;100,"",IF($M19=選抜男子!I$2,ROW(),"")),"")</f>
        <v/>
      </c>
      <c r="BG19" s="42" t="str">
        <f>IF($O19="男子",IF($AF19&gt;100,"",IF($M19=選抜男子!P$2,ROW(),"")),"")</f>
        <v/>
      </c>
      <c r="BH19" s="42" t="str">
        <f>IF($O19="男子",IF($AF19&gt;100,"",IF($M19=選抜男子!B$27,ROW(),"")),"")</f>
        <v/>
      </c>
      <c r="BI19" s="42" t="str">
        <f>IF($O19="男子",IF($AF19&gt;100,"",IF($M19=選抜男子!I$27,ROW(),"")),"")</f>
        <v/>
      </c>
      <c r="BJ19" s="42" t="str">
        <f>IF($O19="男子",IF($AF19&gt;100,"",IF($M19=選抜男子!P$27,ROW(),"")),"")</f>
        <v/>
      </c>
      <c r="BK19" s="42" t="str">
        <f>IF($O19="男子",IF($AF19&gt;100,"",IF($M19=選抜男子!B$51,ROW(),"")),"")</f>
        <v/>
      </c>
      <c r="BL19" s="42" t="str">
        <f>IF($O19="男子",IF($AF19&gt;100,"",IF($M19=選抜男子!I$51,ROW(),"")),"")</f>
        <v/>
      </c>
      <c r="BM19" s="42" t="str">
        <f>IF($O19="男子",IF($AF19&gt;100,"",IF($M19=選抜男子!B$76,ROW(),"")),"")</f>
        <v/>
      </c>
      <c r="BN19" s="42" t="str">
        <f>IF($O19="男子",IF($AF19&gt;100,"",IF($M19=選抜男子!I$76,ROW(),"")),"")</f>
        <v/>
      </c>
      <c r="BO19" s="42" t="str">
        <f>IF($O19="男子",IF($AF19&gt;100,"",IF($M19=新人男子!B$2,ROW(),"")),"")</f>
        <v/>
      </c>
      <c r="BP19" s="42" t="str">
        <f>IF($O19="男子",IF($AF19&gt;100,"",IF($M19=新人男子!I$2,ROW(),"")),"")</f>
        <v/>
      </c>
      <c r="BQ19" s="42" t="str">
        <f>IF($O19="男子",IF($AF19&gt;100,"",IF($M19=新人男子!P$2,ROW(),"")),"")</f>
        <v/>
      </c>
      <c r="BR19" s="42" t="str">
        <f>IF($O19="男子",IF($AF19&gt;100,"",IF($M19=新人男子!B$27,ROW(),"")),"")</f>
        <v/>
      </c>
      <c r="BS19" s="42" t="str">
        <f>IF($O19="男子",IF($AF19&gt;100,"",IF($M19=新人男子!I$27,ROW(),"")),"")</f>
        <v/>
      </c>
      <c r="BT19" s="42" t="str">
        <f>IF($O19="男子",IF($AF19&gt;100,"",IF($M19=新人男子!P$27,ROW(),"")),"")</f>
        <v/>
      </c>
      <c r="BU19" s="42" t="str">
        <f>IF($O19="男子",IF($AF19&gt;100,"",IF($M19=新人男子!B$51,ROW(),"")),"")</f>
        <v/>
      </c>
      <c r="BV19" s="42" t="str">
        <f>IF($O19="男子",IF($AF19&gt;100,"",IF($M19=新人男子!I$51,ROW(),"")),"")</f>
        <v/>
      </c>
      <c r="BW19" s="42" t="str">
        <f>IF($O19="男子",IF($AF19&gt;100,"",IF($M19=新人男子!P$51,ROW(),"")),"")</f>
        <v/>
      </c>
      <c r="BX19" s="42" t="str">
        <f>IF($O19="男子",IF($AF19&gt;100,"",IF($M19=新人男子!B$76,ROW(),"")),"")</f>
        <v/>
      </c>
      <c r="BY19" s="42" t="str">
        <f>IF($O19="男子",IF($AF19&gt;100,"",IF($M19=新人男子!I$76,ROW(),"")),"")</f>
        <v/>
      </c>
      <c r="BZ19" s="42" t="str">
        <f>IF($O19="男子",IF($AF19&gt;100,"",IF($M19=新人男子!P$76,ROW(),"")),"")</f>
        <v/>
      </c>
      <c r="CA19" s="42" t="str">
        <f>IF($O19="女子",IF($AF19&gt;100,"",IF($M19=選抜女子!B$2,ROW(),"")),"")</f>
        <v/>
      </c>
      <c r="CB19" s="42" t="str">
        <f>IF($O19="女子",IF($AF19&gt;100,"",IF($M19=選抜女子!I$2,ROW(),"")),"")</f>
        <v/>
      </c>
      <c r="CC19" s="42" t="str">
        <f>IF($O19="女子",IF($AF19&gt;100,"",IF($M19=選抜女子!P$2,ROW(),"")),"")</f>
        <v/>
      </c>
      <c r="CD19" s="42" t="str">
        <f>IF($O19="女子",IF($AF19&gt;100,"",IF($M19=選抜女子!B$27,ROW(),"")),"")</f>
        <v/>
      </c>
      <c r="CE19" s="42" t="str">
        <f>IF($O19="女子",IF($AF19&gt;100,"",IF($M19=選抜女子!I$27,ROW(),"")),"")</f>
        <v/>
      </c>
      <c r="CF19" s="42" t="str">
        <f>IF($O19="女子",IF($AF19&gt;100,"",IF($M19=選抜女子!P$27,ROW(),"")),"")</f>
        <v/>
      </c>
      <c r="CG19" s="42" t="str">
        <f>IF($O19="女子",IF($AF19&gt;100,"",IF($M19=選抜女子!B$51,ROW(),"")),"")</f>
        <v/>
      </c>
      <c r="CH19" s="42" t="str">
        <f>IF($O19="女子",IF($AF19&gt;100,"",IF($M19=選抜女子!I$51,ROW(),"")),"")</f>
        <v/>
      </c>
      <c r="CI19" s="42" t="str">
        <f>IF($O19="女子",IF($AF19&gt;100,"",IF($M19=選抜女子!B$76,ROW(),"")),"")</f>
        <v/>
      </c>
      <c r="CJ19" s="42" t="str">
        <f>IF($O19="女子",IF($AF19&gt;100,"",IF($M19=選抜女子!I$76,ROW(),"")),"")</f>
        <v/>
      </c>
      <c r="CK19" s="42" t="str">
        <f>IF($O19="女子",IF($AF19&gt;100,"",IF($M19=新人女子!B$2,ROW(),"")),"")</f>
        <v/>
      </c>
      <c r="CL19" s="42" t="str">
        <f>IF($O19="女子",IF($AF19&gt;100,"",IF($M19=新人女子!I$2,ROW(),"")),"")</f>
        <v/>
      </c>
      <c r="CM19" s="42" t="str">
        <f>IF($O19="女子",IF($AF19&gt;100,"",IF($M19=新人女子!P$2,ROW(),"")),"")</f>
        <v/>
      </c>
      <c r="CN19" s="42" t="str">
        <f>IF($O19="女子",IF($AF19&gt;100,"",IF($M19=新人女子!B$27,ROW(),"")),"")</f>
        <v/>
      </c>
      <c r="CO19" s="42" t="str">
        <f>IF($O19="女子",IF($AF19&gt;100,"",IF($M19=新人女子!I$27,ROW(),"")),"")</f>
        <v/>
      </c>
      <c r="CP19" s="42" t="str">
        <f>IF($O19="女子",IF($AF19&gt;100,"",IF($M19=新人女子!P$27,ROW(),"")),"")</f>
        <v/>
      </c>
      <c r="CQ19" s="42" t="str">
        <f>IF($O19="女子",IF($AF19&gt;100,"",IF($M19=新人女子!B$51,ROW(),"")),"")</f>
        <v/>
      </c>
      <c r="CR19" s="42" t="str">
        <f>IF($O19="女子",IF($AF19&gt;100,"",IF($M19=新人女子!I$51,ROW(),"")),"")</f>
        <v/>
      </c>
      <c r="CS19" s="42" t="str">
        <f>IF($O19="女子",IF($AF19&gt;100,"",IF($M19=新人女子!P$51,ROW(),"")),"")</f>
        <v/>
      </c>
      <c r="CT19" s="42" t="str">
        <f>IF($O19="女子",IF($AF19&gt;100,"",IF($M19=新人女子!B$76,ROW(),"")),"")</f>
        <v/>
      </c>
      <c r="CU19" s="42" t="str">
        <f>IF($O19="女子",IF($AF19&gt;100,"",IF($M19=新人女子!I$76,ROW(),"")),"")</f>
        <v/>
      </c>
      <c r="CV19" s="42" t="str">
        <f>IF($O19="女子",IF($AF19&gt;100,"",IF($M19=新人女子!P$76,ROW(),"")),"")</f>
        <v/>
      </c>
    </row>
    <row r="20" spans="1:100" x14ac:dyDescent="0.15">
      <c r="A20" s="36">
        <v>45285</v>
      </c>
      <c r="B20" s="36">
        <v>45287</v>
      </c>
      <c r="C20" s="35" t="s">
        <v>104</v>
      </c>
      <c r="D20" s="35" t="s">
        <v>105</v>
      </c>
      <c r="E20" s="35" t="s">
        <v>301</v>
      </c>
      <c r="F20" s="35" t="s">
        <v>302</v>
      </c>
      <c r="G20" s="35" t="s">
        <v>108</v>
      </c>
      <c r="H20" s="35" t="s">
        <v>15</v>
      </c>
      <c r="I20" s="35" t="s">
        <v>109</v>
      </c>
      <c r="J20" s="35" t="s">
        <v>303</v>
      </c>
      <c r="L20" s="35" t="s">
        <v>304</v>
      </c>
      <c r="M20" s="35" t="s">
        <v>112</v>
      </c>
      <c r="N20" s="35" t="s">
        <v>113</v>
      </c>
      <c r="O20" s="35" t="s">
        <v>305</v>
      </c>
      <c r="Y20" s="35" t="s">
        <v>306</v>
      </c>
      <c r="AA20" s="35" t="s">
        <v>346</v>
      </c>
      <c r="AB20" s="35" t="s">
        <v>347</v>
      </c>
      <c r="AC20" s="35" t="str">
        <f t="shared" si="0"/>
        <v>トクサ</v>
      </c>
      <c r="AD20" s="35" t="s">
        <v>309</v>
      </c>
      <c r="AF20" s="35">
        <v>103</v>
      </c>
      <c r="AG20" s="41">
        <v>17587</v>
      </c>
      <c r="AN20" s="35">
        <v>165</v>
      </c>
      <c r="AO20" s="35">
        <v>49</v>
      </c>
      <c r="AP20" s="35" t="s">
        <v>327</v>
      </c>
      <c r="AV20" s="35" t="s">
        <v>344</v>
      </c>
      <c r="AW20" s="35" t="s">
        <v>348</v>
      </c>
      <c r="BB20" s="35">
        <f t="shared" si="1"/>
        <v>75</v>
      </c>
      <c r="BC20" s="35" t="str">
        <f t="shared" si="2"/>
        <v>役員</v>
      </c>
      <c r="BD20" s="35" t="str">
        <f t="shared" si="3"/>
        <v>左</v>
      </c>
      <c r="BE20" s="42" t="str">
        <f>IF($O20="男子",IF($AF20&gt;100,"",IF($M20=選抜男子!B$2,ROW(),"")),"")</f>
        <v/>
      </c>
      <c r="BF20" s="42" t="str">
        <f>IF($O20="男子",IF($AF20&gt;100,"",IF($M20=選抜男子!I$2,ROW(),"")),"")</f>
        <v/>
      </c>
      <c r="BG20" s="42" t="str">
        <f>IF($O20="男子",IF($AF20&gt;100,"",IF($M20=選抜男子!P$2,ROW(),"")),"")</f>
        <v/>
      </c>
      <c r="BH20" s="42" t="str">
        <f>IF($O20="男子",IF($AF20&gt;100,"",IF($M20=選抜男子!B$27,ROW(),"")),"")</f>
        <v/>
      </c>
      <c r="BI20" s="42" t="str">
        <f>IF($O20="男子",IF($AF20&gt;100,"",IF($M20=選抜男子!I$27,ROW(),"")),"")</f>
        <v/>
      </c>
      <c r="BJ20" s="42" t="str">
        <f>IF($O20="男子",IF($AF20&gt;100,"",IF($M20=選抜男子!P$27,ROW(),"")),"")</f>
        <v/>
      </c>
      <c r="BK20" s="42" t="str">
        <f>IF($O20="男子",IF($AF20&gt;100,"",IF($M20=選抜男子!B$51,ROW(),"")),"")</f>
        <v/>
      </c>
      <c r="BL20" s="42" t="str">
        <f>IF($O20="男子",IF($AF20&gt;100,"",IF($M20=選抜男子!I$51,ROW(),"")),"")</f>
        <v/>
      </c>
      <c r="BM20" s="42" t="str">
        <f>IF($O20="男子",IF($AF20&gt;100,"",IF($M20=選抜男子!B$76,ROW(),"")),"")</f>
        <v/>
      </c>
      <c r="BN20" s="42" t="str">
        <f>IF($O20="男子",IF($AF20&gt;100,"",IF($M20=選抜男子!I$76,ROW(),"")),"")</f>
        <v/>
      </c>
      <c r="BO20" s="42" t="str">
        <f>IF($O20="男子",IF($AF20&gt;100,"",IF($M20=新人男子!B$2,ROW(),"")),"")</f>
        <v/>
      </c>
      <c r="BP20" s="42" t="str">
        <f>IF($O20="男子",IF($AF20&gt;100,"",IF($M20=新人男子!I$2,ROW(),"")),"")</f>
        <v/>
      </c>
      <c r="BQ20" s="42" t="str">
        <f>IF($O20="男子",IF($AF20&gt;100,"",IF($M20=新人男子!P$2,ROW(),"")),"")</f>
        <v/>
      </c>
      <c r="BR20" s="42" t="str">
        <f>IF($O20="男子",IF($AF20&gt;100,"",IF($M20=新人男子!B$27,ROW(),"")),"")</f>
        <v/>
      </c>
      <c r="BS20" s="42" t="str">
        <f>IF($O20="男子",IF($AF20&gt;100,"",IF($M20=新人男子!I$27,ROW(),"")),"")</f>
        <v/>
      </c>
      <c r="BT20" s="42" t="str">
        <f>IF($O20="男子",IF($AF20&gt;100,"",IF($M20=新人男子!P$27,ROW(),"")),"")</f>
        <v/>
      </c>
      <c r="BU20" s="42" t="str">
        <f>IF($O20="男子",IF($AF20&gt;100,"",IF($M20=新人男子!B$51,ROW(),"")),"")</f>
        <v/>
      </c>
      <c r="BV20" s="42" t="str">
        <f>IF($O20="男子",IF($AF20&gt;100,"",IF($M20=新人男子!I$51,ROW(),"")),"")</f>
        <v/>
      </c>
      <c r="BW20" s="42" t="str">
        <f>IF($O20="男子",IF($AF20&gt;100,"",IF($M20=新人男子!P$51,ROW(),"")),"")</f>
        <v/>
      </c>
      <c r="BX20" s="42" t="str">
        <f>IF($O20="男子",IF($AF20&gt;100,"",IF($M20=新人男子!B$76,ROW(),"")),"")</f>
        <v/>
      </c>
      <c r="BY20" s="42" t="str">
        <f>IF($O20="男子",IF($AF20&gt;100,"",IF($M20=新人男子!I$76,ROW(),"")),"")</f>
        <v/>
      </c>
      <c r="BZ20" s="42" t="str">
        <f>IF($O20="男子",IF($AF20&gt;100,"",IF($M20=新人男子!P$76,ROW(),"")),"")</f>
        <v/>
      </c>
      <c r="CA20" s="42" t="str">
        <f>IF($O20="女子",IF($AF20&gt;100,"",IF($M20=選抜女子!B$2,ROW(),"")),"")</f>
        <v/>
      </c>
      <c r="CB20" s="42" t="str">
        <f>IF($O20="女子",IF($AF20&gt;100,"",IF($M20=選抜女子!I$2,ROW(),"")),"")</f>
        <v/>
      </c>
      <c r="CC20" s="42" t="str">
        <f>IF($O20="女子",IF($AF20&gt;100,"",IF($M20=選抜女子!P$2,ROW(),"")),"")</f>
        <v/>
      </c>
      <c r="CD20" s="42" t="str">
        <f>IF($O20="女子",IF($AF20&gt;100,"",IF($M20=選抜女子!B$27,ROW(),"")),"")</f>
        <v/>
      </c>
      <c r="CE20" s="42" t="str">
        <f>IF($O20="女子",IF($AF20&gt;100,"",IF($M20=選抜女子!I$27,ROW(),"")),"")</f>
        <v/>
      </c>
      <c r="CF20" s="42" t="str">
        <f>IF($O20="女子",IF($AF20&gt;100,"",IF($M20=選抜女子!P$27,ROW(),"")),"")</f>
        <v/>
      </c>
      <c r="CG20" s="42" t="str">
        <f>IF($O20="女子",IF($AF20&gt;100,"",IF($M20=選抜女子!B$51,ROW(),"")),"")</f>
        <v/>
      </c>
      <c r="CH20" s="42" t="str">
        <f>IF($O20="女子",IF($AF20&gt;100,"",IF($M20=選抜女子!I$51,ROW(),"")),"")</f>
        <v/>
      </c>
      <c r="CI20" s="42" t="str">
        <f>IF($O20="女子",IF($AF20&gt;100,"",IF($M20=選抜女子!B$76,ROW(),"")),"")</f>
        <v/>
      </c>
      <c r="CJ20" s="42" t="str">
        <f>IF($O20="女子",IF($AF20&gt;100,"",IF($M20=選抜女子!I$76,ROW(),"")),"")</f>
        <v/>
      </c>
      <c r="CK20" s="42" t="str">
        <f>IF($O20="女子",IF($AF20&gt;100,"",IF($M20=新人女子!B$2,ROW(),"")),"")</f>
        <v/>
      </c>
      <c r="CL20" s="42" t="str">
        <f>IF($O20="女子",IF($AF20&gt;100,"",IF($M20=新人女子!I$2,ROW(),"")),"")</f>
        <v/>
      </c>
      <c r="CM20" s="42" t="str">
        <f>IF($O20="女子",IF($AF20&gt;100,"",IF($M20=新人女子!P$2,ROW(),"")),"")</f>
        <v/>
      </c>
      <c r="CN20" s="42" t="str">
        <f>IF($O20="女子",IF($AF20&gt;100,"",IF($M20=新人女子!B$27,ROW(),"")),"")</f>
        <v/>
      </c>
      <c r="CO20" s="42" t="str">
        <f>IF($O20="女子",IF($AF20&gt;100,"",IF($M20=新人女子!I$27,ROW(),"")),"")</f>
        <v/>
      </c>
      <c r="CP20" s="42" t="str">
        <f>IF($O20="女子",IF($AF20&gt;100,"",IF($M20=新人女子!P$27,ROW(),"")),"")</f>
        <v/>
      </c>
      <c r="CQ20" s="42" t="str">
        <f>IF($O20="女子",IF($AF20&gt;100,"",IF($M20=新人女子!B$51,ROW(),"")),"")</f>
        <v/>
      </c>
      <c r="CR20" s="42" t="str">
        <f>IF($O20="女子",IF($AF20&gt;100,"",IF($M20=新人女子!I$51,ROW(),"")),"")</f>
        <v/>
      </c>
      <c r="CS20" s="42" t="str">
        <f>IF($O20="女子",IF($AF20&gt;100,"",IF($M20=新人女子!P$51,ROW(),"")),"")</f>
        <v/>
      </c>
      <c r="CT20" s="42" t="str">
        <f>IF($O20="女子",IF($AF20&gt;100,"",IF($M20=新人女子!B$76,ROW(),"")),"")</f>
        <v/>
      </c>
      <c r="CU20" s="42" t="str">
        <f>IF($O20="女子",IF($AF20&gt;100,"",IF($M20=新人女子!I$76,ROW(),"")),"")</f>
        <v/>
      </c>
      <c r="CV20" s="42" t="str">
        <f>IF($O20="女子",IF($AF20&gt;100,"",IF($M20=新人女子!P$76,ROW(),"")),"")</f>
        <v/>
      </c>
    </row>
    <row r="21" spans="1:100" x14ac:dyDescent="0.15">
      <c r="A21" s="36">
        <v>45285</v>
      </c>
      <c r="B21" s="36">
        <v>45287</v>
      </c>
      <c r="C21" s="35" t="s">
        <v>104</v>
      </c>
      <c r="D21" s="35" t="s">
        <v>105</v>
      </c>
      <c r="E21" s="35" t="s">
        <v>301</v>
      </c>
      <c r="F21" s="35" t="s">
        <v>302</v>
      </c>
      <c r="G21" s="35" t="s">
        <v>108</v>
      </c>
      <c r="H21" s="35" t="s">
        <v>15</v>
      </c>
      <c r="I21" s="35" t="s">
        <v>109</v>
      </c>
      <c r="J21" s="35" t="s">
        <v>303</v>
      </c>
      <c r="L21" s="35" t="s">
        <v>304</v>
      </c>
      <c r="M21" s="35" t="s">
        <v>112</v>
      </c>
      <c r="N21" s="35" t="s">
        <v>113</v>
      </c>
      <c r="O21" s="35" t="s">
        <v>305</v>
      </c>
      <c r="Y21" s="35" t="s">
        <v>306</v>
      </c>
      <c r="Z21" s="35">
        <v>1</v>
      </c>
      <c r="AA21" s="35" t="s">
        <v>342</v>
      </c>
      <c r="AB21" s="35" t="s">
        <v>343</v>
      </c>
      <c r="AC21" s="35" t="str">
        <f t="shared" si="0"/>
        <v>ナベクラ</v>
      </c>
      <c r="AD21" s="35" t="s">
        <v>309</v>
      </c>
      <c r="AF21" s="35">
        <v>104</v>
      </c>
      <c r="AG21" s="41">
        <v>34076</v>
      </c>
      <c r="AN21" s="35">
        <v>165</v>
      </c>
      <c r="AO21" s="35">
        <v>49</v>
      </c>
      <c r="AP21" s="35" t="s">
        <v>327</v>
      </c>
      <c r="AV21" s="35" t="s">
        <v>344</v>
      </c>
      <c r="AW21" s="35" t="s">
        <v>345</v>
      </c>
      <c r="BB21" s="35">
        <f t="shared" si="1"/>
        <v>29</v>
      </c>
      <c r="BC21" s="35" t="str">
        <f t="shared" si="2"/>
        <v>役員</v>
      </c>
      <c r="BD21" s="35" t="str">
        <f t="shared" si="3"/>
        <v>左</v>
      </c>
      <c r="BE21" s="42" t="str">
        <f>IF($O21="男子",IF($AF21&gt;100,"",IF($M21=選抜男子!B$2,ROW(),"")),"")</f>
        <v/>
      </c>
      <c r="BF21" s="42" t="str">
        <f>IF($O21="男子",IF($AF21&gt;100,"",IF($M21=選抜男子!I$2,ROW(),"")),"")</f>
        <v/>
      </c>
      <c r="BG21" s="42" t="str">
        <f>IF($O21="男子",IF($AF21&gt;100,"",IF($M21=選抜男子!P$2,ROW(),"")),"")</f>
        <v/>
      </c>
      <c r="BH21" s="42" t="str">
        <f>IF($O21="男子",IF($AF21&gt;100,"",IF($M21=選抜男子!B$27,ROW(),"")),"")</f>
        <v/>
      </c>
      <c r="BI21" s="42" t="str">
        <f>IF($O21="男子",IF($AF21&gt;100,"",IF($M21=選抜男子!I$27,ROW(),"")),"")</f>
        <v/>
      </c>
      <c r="BJ21" s="42" t="str">
        <f>IF($O21="男子",IF($AF21&gt;100,"",IF($M21=選抜男子!P$27,ROW(),"")),"")</f>
        <v/>
      </c>
      <c r="BK21" s="42" t="str">
        <f>IF($O21="男子",IF($AF21&gt;100,"",IF($M21=選抜男子!B$51,ROW(),"")),"")</f>
        <v/>
      </c>
      <c r="BL21" s="42" t="str">
        <f>IF($O21="男子",IF($AF21&gt;100,"",IF($M21=選抜男子!I$51,ROW(),"")),"")</f>
        <v/>
      </c>
      <c r="BM21" s="42" t="str">
        <f>IF($O21="男子",IF($AF21&gt;100,"",IF($M21=選抜男子!B$76,ROW(),"")),"")</f>
        <v/>
      </c>
      <c r="BN21" s="42" t="str">
        <f>IF($O21="男子",IF($AF21&gt;100,"",IF($M21=選抜男子!I$76,ROW(),"")),"")</f>
        <v/>
      </c>
      <c r="BO21" s="42" t="str">
        <f>IF($O21="男子",IF($AF21&gt;100,"",IF($M21=新人男子!B$2,ROW(),"")),"")</f>
        <v/>
      </c>
      <c r="BP21" s="42" t="str">
        <f>IF($O21="男子",IF($AF21&gt;100,"",IF($M21=新人男子!I$2,ROW(),"")),"")</f>
        <v/>
      </c>
      <c r="BQ21" s="42" t="str">
        <f>IF($O21="男子",IF($AF21&gt;100,"",IF($M21=新人男子!P$2,ROW(),"")),"")</f>
        <v/>
      </c>
      <c r="BR21" s="42" t="str">
        <f>IF($O21="男子",IF($AF21&gt;100,"",IF($M21=新人男子!B$27,ROW(),"")),"")</f>
        <v/>
      </c>
      <c r="BS21" s="42" t="str">
        <f>IF($O21="男子",IF($AF21&gt;100,"",IF($M21=新人男子!I$27,ROW(),"")),"")</f>
        <v/>
      </c>
      <c r="BT21" s="42" t="str">
        <f>IF($O21="男子",IF($AF21&gt;100,"",IF($M21=新人男子!P$27,ROW(),"")),"")</f>
        <v/>
      </c>
      <c r="BU21" s="42" t="str">
        <f>IF($O21="男子",IF($AF21&gt;100,"",IF($M21=新人男子!B$51,ROW(),"")),"")</f>
        <v/>
      </c>
      <c r="BV21" s="42" t="str">
        <f>IF($O21="男子",IF($AF21&gt;100,"",IF($M21=新人男子!I$51,ROW(),"")),"")</f>
        <v/>
      </c>
      <c r="BW21" s="42" t="str">
        <f>IF($O21="男子",IF($AF21&gt;100,"",IF($M21=新人男子!P$51,ROW(),"")),"")</f>
        <v/>
      </c>
      <c r="BX21" s="42" t="str">
        <f>IF($O21="男子",IF($AF21&gt;100,"",IF($M21=新人男子!B$76,ROW(),"")),"")</f>
        <v/>
      </c>
      <c r="BY21" s="42" t="str">
        <f>IF($O21="男子",IF($AF21&gt;100,"",IF($M21=新人男子!I$76,ROW(),"")),"")</f>
        <v/>
      </c>
      <c r="BZ21" s="42" t="str">
        <f>IF($O21="男子",IF($AF21&gt;100,"",IF($M21=新人男子!P$76,ROW(),"")),"")</f>
        <v/>
      </c>
      <c r="CA21" s="42" t="str">
        <f>IF($O21="女子",IF($AF21&gt;100,"",IF($M21=選抜女子!B$2,ROW(),"")),"")</f>
        <v/>
      </c>
      <c r="CB21" s="42" t="str">
        <f>IF($O21="女子",IF($AF21&gt;100,"",IF($M21=選抜女子!I$2,ROW(),"")),"")</f>
        <v/>
      </c>
      <c r="CC21" s="42" t="str">
        <f>IF($O21="女子",IF($AF21&gt;100,"",IF($M21=選抜女子!P$2,ROW(),"")),"")</f>
        <v/>
      </c>
      <c r="CD21" s="42" t="str">
        <f>IF($O21="女子",IF($AF21&gt;100,"",IF($M21=選抜女子!B$27,ROW(),"")),"")</f>
        <v/>
      </c>
      <c r="CE21" s="42" t="str">
        <f>IF($O21="女子",IF($AF21&gt;100,"",IF($M21=選抜女子!I$27,ROW(),"")),"")</f>
        <v/>
      </c>
      <c r="CF21" s="42" t="str">
        <f>IF($O21="女子",IF($AF21&gt;100,"",IF($M21=選抜女子!P$27,ROW(),"")),"")</f>
        <v/>
      </c>
      <c r="CG21" s="42" t="str">
        <f>IF($O21="女子",IF($AF21&gt;100,"",IF($M21=選抜女子!B$51,ROW(),"")),"")</f>
        <v/>
      </c>
      <c r="CH21" s="42" t="str">
        <f>IF($O21="女子",IF($AF21&gt;100,"",IF($M21=選抜女子!I$51,ROW(),"")),"")</f>
        <v/>
      </c>
      <c r="CI21" s="42" t="str">
        <f>IF($O21="女子",IF($AF21&gt;100,"",IF($M21=選抜女子!B$76,ROW(),"")),"")</f>
        <v/>
      </c>
      <c r="CJ21" s="42" t="str">
        <f>IF($O21="女子",IF($AF21&gt;100,"",IF($M21=選抜女子!I$76,ROW(),"")),"")</f>
        <v/>
      </c>
      <c r="CK21" s="42" t="str">
        <f>IF($O21="女子",IF($AF21&gt;100,"",IF($M21=新人女子!B$2,ROW(),"")),"")</f>
        <v/>
      </c>
      <c r="CL21" s="42" t="str">
        <f>IF($O21="女子",IF($AF21&gt;100,"",IF($M21=新人女子!I$2,ROW(),"")),"")</f>
        <v/>
      </c>
      <c r="CM21" s="42" t="str">
        <f>IF($O21="女子",IF($AF21&gt;100,"",IF($M21=新人女子!P$2,ROW(),"")),"")</f>
        <v/>
      </c>
      <c r="CN21" s="42" t="str">
        <f>IF($O21="女子",IF($AF21&gt;100,"",IF($M21=新人女子!B$27,ROW(),"")),"")</f>
        <v/>
      </c>
      <c r="CO21" s="42" t="str">
        <f>IF($O21="女子",IF($AF21&gt;100,"",IF($M21=新人女子!I$27,ROW(),"")),"")</f>
        <v/>
      </c>
      <c r="CP21" s="42" t="str">
        <f>IF($O21="女子",IF($AF21&gt;100,"",IF($M21=新人女子!P$27,ROW(),"")),"")</f>
        <v/>
      </c>
      <c r="CQ21" s="42" t="str">
        <f>IF($O21="女子",IF($AF21&gt;100,"",IF($M21=新人女子!B$51,ROW(),"")),"")</f>
        <v/>
      </c>
      <c r="CR21" s="42" t="str">
        <f>IF($O21="女子",IF($AF21&gt;100,"",IF($M21=新人女子!I$51,ROW(),"")),"")</f>
        <v/>
      </c>
      <c r="CS21" s="42" t="str">
        <f>IF($O21="女子",IF($AF21&gt;100,"",IF($M21=新人女子!P$51,ROW(),"")),"")</f>
        <v/>
      </c>
      <c r="CT21" s="42" t="str">
        <f>IF($O21="女子",IF($AF21&gt;100,"",IF($M21=新人女子!B$76,ROW(),"")),"")</f>
        <v/>
      </c>
      <c r="CU21" s="42" t="str">
        <f>IF($O21="女子",IF($AF21&gt;100,"",IF($M21=新人女子!I$76,ROW(),"")),"")</f>
        <v/>
      </c>
      <c r="CV21" s="42" t="str">
        <f>IF($O21="女子",IF($AF21&gt;100,"",IF($M21=新人女子!P$76,ROW(),"")),"")</f>
        <v/>
      </c>
    </row>
    <row r="22" spans="1:100" x14ac:dyDescent="0.15">
      <c r="A22" s="36"/>
      <c r="B22" s="36"/>
      <c r="AG22" s="41"/>
      <c r="AN22" s="35">
        <v>165</v>
      </c>
      <c r="AO22" s="35">
        <v>49</v>
      </c>
      <c r="AP22" s="35" t="s">
        <v>327</v>
      </c>
      <c r="BB22" s="35" t="str">
        <f t="shared" si="1"/>
        <v/>
      </c>
      <c r="BC22" s="35" t="str">
        <f t="shared" si="2"/>
        <v/>
      </c>
      <c r="BD22" s="35" t="str">
        <f t="shared" si="3"/>
        <v>左</v>
      </c>
      <c r="BE22" s="42" t="str">
        <f>IF($O22="男子",IF($AF22&gt;100,"",IF($M22=選抜男子!B$2,ROW(),"")),"")</f>
        <v/>
      </c>
      <c r="BF22" s="42" t="str">
        <f>IF($O22="男子",IF($AF22&gt;100,"",IF($M22=選抜男子!I$2,ROW(),"")),"")</f>
        <v/>
      </c>
      <c r="BG22" s="42" t="str">
        <f>IF($O22="男子",IF($AF22&gt;100,"",IF($M22=選抜男子!P$2,ROW(),"")),"")</f>
        <v/>
      </c>
      <c r="BH22" s="42" t="str">
        <f>IF($O22="男子",IF($AF22&gt;100,"",IF($M22=選抜男子!B$27,ROW(),"")),"")</f>
        <v/>
      </c>
      <c r="BI22" s="42" t="str">
        <f>IF($O22="男子",IF($AF22&gt;100,"",IF($M22=選抜男子!I$27,ROW(),"")),"")</f>
        <v/>
      </c>
      <c r="BJ22" s="42" t="str">
        <f>IF($O22="男子",IF($AF22&gt;100,"",IF($M22=選抜男子!P$27,ROW(),"")),"")</f>
        <v/>
      </c>
      <c r="BK22" s="42" t="str">
        <f>IF($O22="男子",IF($AF22&gt;100,"",IF($M22=選抜男子!B$51,ROW(),"")),"")</f>
        <v/>
      </c>
      <c r="BL22" s="42" t="str">
        <f>IF($O22="男子",IF($AF22&gt;100,"",IF($M22=選抜男子!I$51,ROW(),"")),"")</f>
        <v/>
      </c>
      <c r="BM22" s="42" t="str">
        <f>IF($O22="男子",IF($AF22&gt;100,"",IF($M22=選抜男子!B$76,ROW(),"")),"")</f>
        <v/>
      </c>
      <c r="BN22" s="42" t="str">
        <f>IF($O22="男子",IF($AF22&gt;100,"",IF($M22=選抜男子!I$76,ROW(),"")),"")</f>
        <v/>
      </c>
      <c r="BO22" s="42" t="str">
        <f>IF($O22="男子",IF($AF22&gt;100,"",IF($M22=新人男子!B$2,ROW(),"")),"")</f>
        <v/>
      </c>
      <c r="BP22" s="42" t="str">
        <f>IF($O22="男子",IF($AF22&gt;100,"",IF($M22=新人男子!I$2,ROW(),"")),"")</f>
        <v/>
      </c>
      <c r="BQ22" s="42" t="str">
        <f>IF($O22="男子",IF($AF22&gt;100,"",IF($M22=新人男子!P$2,ROW(),"")),"")</f>
        <v/>
      </c>
      <c r="BR22" s="42" t="str">
        <f>IF($O22="男子",IF($AF22&gt;100,"",IF($M22=新人男子!B$27,ROW(),"")),"")</f>
        <v/>
      </c>
      <c r="BS22" s="42" t="str">
        <f>IF($O22="男子",IF($AF22&gt;100,"",IF($M22=新人男子!I$27,ROW(),"")),"")</f>
        <v/>
      </c>
      <c r="BT22" s="42" t="str">
        <f>IF($O22="男子",IF($AF22&gt;100,"",IF($M22=新人男子!P$27,ROW(),"")),"")</f>
        <v/>
      </c>
      <c r="BU22" s="42" t="str">
        <f>IF($O22="男子",IF($AF22&gt;100,"",IF($M22=新人男子!B$51,ROW(),"")),"")</f>
        <v/>
      </c>
      <c r="BV22" s="42" t="str">
        <f>IF($O22="男子",IF($AF22&gt;100,"",IF($M22=新人男子!I$51,ROW(),"")),"")</f>
        <v/>
      </c>
      <c r="BW22" s="42" t="str">
        <f>IF($O22="男子",IF($AF22&gt;100,"",IF($M22=新人男子!P$51,ROW(),"")),"")</f>
        <v/>
      </c>
      <c r="BX22" s="42" t="str">
        <f>IF($O22="男子",IF($AF22&gt;100,"",IF($M22=新人男子!B$76,ROW(),"")),"")</f>
        <v/>
      </c>
      <c r="BY22" s="42" t="str">
        <f>IF($O22="男子",IF($AF22&gt;100,"",IF($M22=新人男子!I$76,ROW(),"")),"")</f>
        <v/>
      </c>
      <c r="BZ22" s="42" t="str">
        <f>IF($O22="男子",IF($AF22&gt;100,"",IF($M22=新人男子!P$76,ROW(),"")),"")</f>
        <v/>
      </c>
      <c r="CA22" s="42" t="str">
        <f>IF($O22="女子",IF($AF22&gt;100,"",IF($M22=選抜女子!B$2,ROW(),"")),"")</f>
        <v/>
      </c>
      <c r="CB22" s="42" t="str">
        <f>IF($O22="女子",IF($AF22&gt;100,"",IF($M22=選抜女子!I$2,ROW(),"")),"")</f>
        <v/>
      </c>
      <c r="CC22" s="42" t="str">
        <f>IF($O22="女子",IF($AF22&gt;100,"",IF($M22=選抜女子!P$2,ROW(),"")),"")</f>
        <v/>
      </c>
      <c r="CD22" s="42" t="str">
        <f>IF($O22="女子",IF($AF22&gt;100,"",IF($M22=選抜女子!B$27,ROW(),"")),"")</f>
        <v/>
      </c>
      <c r="CE22" s="42" t="str">
        <f>IF($O22="女子",IF($AF22&gt;100,"",IF($M22=選抜女子!I$27,ROW(),"")),"")</f>
        <v/>
      </c>
      <c r="CF22" s="42" t="str">
        <f>IF($O22="女子",IF($AF22&gt;100,"",IF($M22=選抜女子!P$27,ROW(),"")),"")</f>
        <v/>
      </c>
      <c r="CG22" s="42" t="str">
        <f>IF($O22="女子",IF($AF22&gt;100,"",IF($M22=選抜女子!B$51,ROW(),"")),"")</f>
        <v/>
      </c>
      <c r="CH22" s="42" t="str">
        <f>IF($O22="女子",IF($AF22&gt;100,"",IF($M22=選抜女子!I$51,ROW(),"")),"")</f>
        <v/>
      </c>
      <c r="CI22" s="42" t="str">
        <f>IF($O22="女子",IF($AF22&gt;100,"",IF($M22=選抜女子!B$76,ROW(),"")),"")</f>
        <v/>
      </c>
      <c r="CJ22" s="42" t="str">
        <f>IF($O22="女子",IF($AF22&gt;100,"",IF($M22=選抜女子!I$76,ROW(),"")),"")</f>
        <v/>
      </c>
      <c r="CK22" s="42" t="str">
        <f>IF($O22="女子",IF($AF22&gt;100,"",IF($M22=新人女子!B$2,ROW(),"")),"")</f>
        <v/>
      </c>
      <c r="CL22" s="42" t="str">
        <f>IF($O22="女子",IF($AF22&gt;100,"",IF($M22=新人女子!I$2,ROW(),"")),"")</f>
        <v/>
      </c>
      <c r="CM22" s="42" t="str">
        <f>IF($O22="女子",IF($AF22&gt;100,"",IF($M22=新人女子!P$2,ROW(),"")),"")</f>
        <v/>
      </c>
      <c r="CN22" s="42" t="str">
        <f>IF($O22="女子",IF($AF22&gt;100,"",IF($M22=新人女子!B$27,ROW(),"")),"")</f>
        <v/>
      </c>
      <c r="CO22" s="42" t="str">
        <f>IF($O22="女子",IF($AF22&gt;100,"",IF($M22=新人女子!I$27,ROW(),"")),"")</f>
        <v/>
      </c>
      <c r="CP22" s="42" t="str">
        <f>IF($O22="女子",IF($AF22&gt;100,"",IF($M22=新人女子!P$27,ROW(),"")),"")</f>
        <v/>
      </c>
      <c r="CQ22" s="42" t="str">
        <f>IF($O22="女子",IF($AF22&gt;100,"",IF($M22=新人女子!B$51,ROW(),"")),"")</f>
        <v/>
      </c>
      <c r="CR22" s="42" t="str">
        <f>IF($O22="女子",IF($AF22&gt;100,"",IF($M22=新人女子!I$51,ROW(),"")),"")</f>
        <v/>
      </c>
      <c r="CS22" s="42" t="str">
        <f>IF($O22="女子",IF($AF22&gt;100,"",IF($M22=新人女子!P$51,ROW(),"")),"")</f>
        <v/>
      </c>
      <c r="CT22" s="42" t="str">
        <f>IF($O22="女子",IF($AF22&gt;100,"",IF($M22=新人女子!B$76,ROW(),"")),"")</f>
        <v/>
      </c>
      <c r="CU22" s="42" t="str">
        <f>IF($O22="女子",IF($AF22&gt;100,"",IF($M22=新人女子!I$76,ROW(),"")),"")</f>
        <v/>
      </c>
      <c r="CV22" s="42" t="str">
        <f>IF($O22="女子",IF($AF22&gt;100,"",IF($M22=新人女子!P$76,ROW(),"")),"")</f>
        <v/>
      </c>
    </row>
    <row r="23" spans="1:100" x14ac:dyDescent="0.15">
      <c r="A23" s="36">
        <v>45285</v>
      </c>
      <c r="B23" s="36">
        <v>45287</v>
      </c>
      <c r="C23" s="35" t="s">
        <v>104</v>
      </c>
      <c r="D23" s="35" t="s">
        <v>105</v>
      </c>
      <c r="E23" s="35" t="s">
        <v>301</v>
      </c>
      <c r="F23" s="35" t="s">
        <v>302</v>
      </c>
      <c r="G23" s="35" t="s">
        <v>108</v>
      </c>
      <c r="H23" s="35" t="s">
        <v>15</v>
      </c>
      <c r="I23" s="35" t="s">
        <v>109</v>
      </c>
      <c r="J23" s="35" t="s">
        <v>303</v>
      </c>
      <c r="L23" s="35" t="s">
        <v>304</v>
      </c>
      <c r="M23" s="35" t="s">
        <v>115</v>
      </c>
      <c r="N23" s="35" t="s">
        <v>116</v>
      </c>
      <c r="O23" s="35" t="s">
        <v>305</v>
      </c>
      <c r="Y23" s="35" t="s">
        <v>306</v>
      </c>
      <c r="Z23" s="35">
        <v>1</v>
      </c>
      <c r="AA23" s="35" t="s">
        <v>349</v>
      </c>
      <c r="AB23" s="35" t="s">
        <v>350</v>
      </c>
      <c r="AC23" s="35" t="str">
        <f>PHONETIC(AB23)</f>
        <v>フナヒラヤマ</v>
      </c>
      <c r="AD23" s="35" t="s">
        <v>309</v>
      </c>
      <c r="AF23" s="35">
        <v>101</v>
      </c>
      <c r="AG23" s="41">
        <v>30041</v>
      </c>
      <c r="AN23" s="35">
        <v>165</v>
      </c>
      <c r="AO23" s="35">
        <v>49</v>
      </c>
      <c r="AP23" s="35" t="s">
        <v>327</v>
      </c>
      <c r="AV23" s="35" t="s">
        <v>344</v>
      </c>
      <c r="AW23" s="35" t="s">
        <v>351</v>
      </c>
      <c r="BB23" s="35">
        <f t="shared" si="1"/>
        <v>41</v>
      </c>
      <c r="BC23" s="35" t="str">
        <f t="shared" si="2"/>
        <v>役員</v>
      </c>
      <c r="BD23" s="35" t="str">
        <f t="shared" si="3"/>
        <v>左</v>
      </c>
      <c r="BE23" s="42" t="str">
        <f>IF($O23="男子",IF($AF23&gt;100,"",IF($M23=選抜男子!B$2,ROW(),"")),"")</f>
        <v/>
      </c>
      <c r="BF23" s="42" t="str">
        <f>IF($O23="男子",IF($AF23&gt;100,"",IF($M23=選抜男子!I$2,ROW(),"")),"")</f>
        <v/>
      </c>
      <c r="BG23" s="42" t="str">
        <f>IF($O23="男子",IF($AF23&gt;100,"",IF($M23=選抜男子!P$2,ROW(),"")),"")</f>
        <v/>
      </c>
      <c r="BH23" s="42" t="str">
        <f>IF($O23="男子",IF($AF23&gt;100,"",IF($M23=選抜男子!B$27,ROW(),"")),"")</f>
        <v/>
      </c>
      <c r="BI23" s="42" t="str">
        <f>IF($O23="男子",IF($AF23&gt;100,"",IF($M23=選抜男子!I$27,ROW(),"")),"")</f>
        <v/>
      </c>
      <c r="BJ23" s="42" t="str">
        <f>IF($O23="男子",IF($AF23&gt;100,"",IF($M23=選抜男子!P$27,ROW(),"")),"")</f>
        <v/>
      </c>
      <c r="BK23" s="42" t="str">
        <f>IF($O23="男子",IF($AF23&gt;100,"",IF($M23=選抜男子!B$51,ROW(),"")),"")</f>
        <v/>
      </c>
      <c r="BL23" s="42" t="str">
        <f>IF($O23="男子",IF($AF23&gt;100,"",IF($M23=選抜男子!I$51,ROW(),"")),"")</f>
        <v/>
      </c>
      <c r="BM23" s="42" t="str">
        <f>IF($O23="男子",IF($AF23&gt;100,"",IF($M23=選抜男子!B$76,ROW(),"")),"")</f>
        <v/>
      </c>
      <c r="BN23" s="42" t="str">
        <f>IF($O23="男子",IF($AF23&gt;100,"",IF($M23=選抜男子!I$76,ROW(),"")),"")</f>
        <v/>
      </c>
      <c r="BO23" s="42" t="str">
        <f>IF($O23="男子",IF($AF23&gt;100,"",IF($M23=新人男子!B$2,ROW(),"")),"")</f>
        <v/>
      </c>
      <c r="BP23" s="42" t="str">
        <f>IF($O23="男子",IF($AF23&gt;100,"",IF($M23=新人男子!I$2,ROW(),"")),"")</f>
        <v/>
      </c>
      <c r="BQ23" s="42" t="str">
        <f>IF($O23="男子",IF($AF23&gt;100,"",IF($M23=新人男子!P$2,ROW(),"")),"")</f>
        <v/>
      </c>
      <c r="BR23" s="42" t="str">
        <f>IF($O23="男子",IF($AF23&gt;100,"",IF($M23=新人男子!B$27,ROW(),"")),"")</f>
        <v/>
      </c>
      <c r="BS23" s="42" t="str">
        <f>IF($O23="男子",IF($AF23&gt;100,"",IF($M23=新人男子!I$27,ROW(),"")),"")</f>
        <v/>
      </c>
      <c r="BT23" s="42" t="str">
        <f>IF($O23="男子",IF($AF23&gt;100,"",IF($M23=新人男子!P$27,ROW(),"")),"")</f>
        <v/>
      </c>
      <c r="BU23" s="42" t="str">
        <f>IF($O23="男子",IF($AF23&gt;100,"",IF($M23=新人男子!B$51,ROW(),"")),"")</f>
        <v/>
      </c>
      <c r="BV23" s="42" t="str">
        <f>IF($O23="男子",IF($AF23&gt;100,"",IF($M23=新人男子!I$51,ROW(),"")),"")</f>
        <v/>
      </c>
      <c r="BW23" s="42" t="str">
        <f>IF($O23="男子",IF($AF23&gt;100,"",IF($M23=新人男子!P$51,ROW(),"")),"")</f>
        <v/>
      </c>
      <c r="BX23" s="42" t="str">
        <f>IF($O23="男子",IF($AF23&gt;100,"",IF($M23=新人男子!B$76,ROW(),"")),"")</f>
        <v/>
      </c>
      <c r="BY23" s="42" t="str">
        <f>IF($O23="男子",IF($AF23&gt;100,"",IF($M23=新人男子!I$76,ROW(),"")),"")</f>
        <v/>
      </c>
      <c r="BZ23" s="42" t="str">
        <f>IF($O23="男子",IF($AF23&gt;100,"",IF($M23=新人男子!P$76,ROW(),"")),"")</f>
        <v/>
      </c>
      <c r="CA23" s="42" t="str">
        <f>IF($O23="女子",IF($AF23&gt;100,"",IF($M23=選抜女子!B$2,ROW(),"")),"")</f>
        <v/>
      </c>
      <c r="CB23" s="42" t="str">
        <f>IF($O23="女子",IF($AF23&gt;100,"",IF($M23=選抜女子!I$2,ROW(),"")),"")</f>
        <v/>
      </c>
      <c r="CC23" s="42" t="str">
        <f>IF($O23="女子",IF($AF23&gt;100,"",IF($M23=選抜女子!P$2,ROW(),"")),"")</f>
        <v/>
      </c>
      <c r="CD23" s="42" t="str">
        <f>IF($O23="女子",IF($AF23&gt;100,"",IF($M23=選抜女子!B$27,ROW(),"")),"")</f>
        <v/>
      </c>
      <c r="CE23" s="42" t="str">
        <f>IF($O23="女子",IF($AF23&gt;100,"",IF($M23=選抜女子!I$27,ROW(),"")),"")</f>
        <v/>
      </c>
      <c r="CF23" s="42" t="str">
        <f>IF($O23="女子",IF($AF23&gt;100,"",IF($M23=選抜女子!P$27,ROW(),"")),"")</f>
        <v/>
      </c>
      <c r="CG23" s="42" t="str">
        <f>IF($O23="女子",IF($AF23&gt;100,"",IF($M23=選抜女子!B$51,ROW(),"")),"")</f>
        <v/>
      </c>
      <c r="CH23" s="42" t="str">
        <f>IF($O23="女子",IF($AF23&gt;100,"",IF($M23=選抜女子!I$51,ROW(),"")),"")</f>
        <v/>
      </c>
      <c r="CI23" s="42" t="str">
        <f>IF($O23="女子",IF($AF23&gt;100,"",IF($M23=選抜女子!B$76,ROW(),"")),"")</f>
        <v/>
      </c>
      <c r="CJ23" s="42" t="str">
        <f>IF($O23="女子",IF($AF23&gt;100,"",IF($M23=選抜女子!I$76,ROW(),"")),"")</f>
        <v/>
      </c>
      <c r="CK23" s="42" t="str">
        <f>IF($O23="女子",IF($AF23&gt;100,"",IF($M23=新人女子!B$2,ROW(),"")),"")</f>
        <v/>
      </c>
      <c r="CL23" s="42" t="str">
        <f>IF($O23="女子",IF($AF23&gt;100,"",IF($M23=新人女子!I$2,ROW(),"")),"")</f>
        <v/>
      </c>
      <c r="CM23" s="42" t="str">
        <f>IF($O23="女子",IF($AF23&gt;100,"",IF($M23=新人女子!P$2,ROW(),"")),"")</f>
        <v/>
      </c>
      <c r="CN23" s="42" t="str">
        <f>IF($O23="女子",IF($AF23&gt;100,"",IF($M23=新人女子!B$27,ROW(),"")),"")</f>
        <v/>
      </c>
      <c r="CO23" s="42" t="str">
        <f>IF($O23="女子",IF($AF23&gt;100,"",IF($M23=新人女子!I$27,ROW(),"")),"")</f>
        <v/>
      </c>
      <c r="CP23" s="42" t="str">
        <f>IF($O23="女子",IF($AF23&gt;100,"",IF($M23=新人女子!P$27,ROW(),"")),"")</f>
        <v/>
      </c>
      <c r="CQ23" s="42" t="str">
        <f>IF($O23="女子",IF($AF23&gt;100,"",IF($M23=新人女子!B$51,ROW(),"")),"")</f>
        <v/>
      </c>
      <c r="CR23" s="42" t="str">
        <f>IF($O23="女子",IF($AF23&gt;100,"",IF($M23=新人女子!I$51,ROW(),"")),"")</f>
        <v/>
      </c>
      <c r="CS23" s="42" t="str">
        <f>IF($O23="女子",IF($AF23&gt;100,"",IF($M23=新人女子!P$51,ROW(),"")),"")</f>
        <v/>
      </c>
      <c r="CT23" s="42" t="str">
        <f>IF($O23="女子",IF($AF23&gt;100,"",IF($M23=新人女子!B$76,ROW(),"")),"")</f>
        <v/>
      </c>
      <c r="CU23" s="42" t="str">
        <f>IF($O23="女子",IF($AF23&gt;100,"",IF($M23=新人女子!I$76,ROW(),"")),"")</f>
        <v/>
      </c>
      <c r="CV23" s="42" t="str">
        <f>IF($O23="女子",IF($AF23&gt;100,"",IF($M23=新人女子!P$76,ROW(),"")),"")</f>
        <v/>
      </c>
    </row>
    <row r="24" spans="1:100" x14ac:dyDescent="0.15">
      <c r="A24" s="36">
        <v>45285</v>
      </c>
      <c r="B24" s="36">
        <v>45287</v>
      </c>
      <c r="C24" s="35" t="s">
        <v>104</v>
      </c>
      <c r="D24" s="35" t="s">
        <v>105</v>
      </c>
      <c r="E24" s="35" t="s">
        <v>301</v>
      </c>
      <c r="F24" s="35" t="s">
        <v>302</v>
      </c>
      <c r="G24" s="35" t="s">
        <v>108</v>
      </c>
      <c r="H24" s="35" t="s">
        <v>15</v>
      </c>
      <c r="I24" s="35" t="s">
        <v>109</v>
      </c>
      <c r="J24" s="35" t="s">
        <v>303</v>
      </c>
      <c r="L24" s="35" t="s">
        <v>304</v>
      </c>
      <c r="M24" s="35" t="s">
        <v>115</v>
      </c>
      <c r="N24" s="35" t="s">
        <v>116</v>
      </c>
      <c r="O24" s="35" t="s">
        <v>305</v>
      </c>
      <c r="Y24" s="35" t="s">
        <v>306</v>
      </c>
      <c r="AA24" s="35" t="s">
        <v>346</v>
      </c>
      <c r="AB24" s="35" t="s">
        <v>352</v>
      </c>
      <c r="AC24" s="35" t="str">
        <f>PHONETIC(AB24)</f>
        <v>ツワノ</v>
      </c>
      <c r="AD24" s="35" t="s">
        <v>309</v>
      </c>
      <c r="AF24" s="35">
        <v>102</v>
      </c>
      <c r="AG24" s="41">
        <v>17587</v>
      </c>
      <c r="AN24" s="35">
        <v>165</v>
      </c>
      <c r="AO24" s="35">
        <v>49</v>
      </c>
      <c r="AP24" s="35" t="s">
        <v>327</v>
      </c>
      <c r="AV24" s="35" t="s">
        <v>344</v>
      </c>
      <c r="AW24" s="35" t="s">
        <v>348</v>
      </c>
      <c r="BB24" s="35">
        <f t="shared" si="1"/>
        <v>75</v>
      </c>
      <c r="BC24" s="35" t="str">
        <f t="shared" si="2"/>
        <v>役員</v>
      </c>
      <c r="BD24" s="35" t="str">
        <f t="shared" si="3"/>
        <v>左</v>
      </c>
      <c r="BE24" s="42" t="str">
        <f>IF($O24="男子",IF($AF24&gt;100,"",IF($M24=選抜男子!B$2,ROW(),"")),"")</f>
        <v/>
      </c>
      <c r="BF24" s="42" t="str">
        <f>IF($O24="男子",IF($AF24&gt;100,"",IF($M24=選抜男子!I$2,ROW(),"")),"")</f>
        <v/>
      </c>
      <c r="BG24" s="42" t="str">
        <f>IF($O24="男子",IF($AF24&gt;100,"",IF($M24=選抜男子!P$2,ROW(),"")),"")</f>
        <v/>
      </c>
      <c r="BH24" s="42" t="str">
        <f>IF($O24="男子",IF($AF24&gt;100,"",IF($M24=選抜男子!B$27,ROW(),"")),"")</f>
        <v/>
      </c>
      <c r="BI24" s="42" t="str">
        <f>IF($O24="男子",IF($AF24&gt;100,"",IF($M24=選抜男子!I$27,ROW(),"")),"")</f>
        <v/>
      </c>
      <c r="BJ24" s="42" t="str">
        <f>IF($O24="男子",IF($AF24&gt;100,"",IF($M24=選抜男子!P$27,ROW(),"")),"")</f>
        <v/>
      </c>
      <c r="BK24" s="42" t="str">
        <f>IF($O24="男子",IF($AF24&gt;100,"",IF($M24=選抜男子!B$51,ROW(),"")),"")</f>
        <v/>
      </c>
      <c r="BL24" s="42" t="str">
        <f>IF($O24="男子",IF($AF24&gt;100,"",IF($M24=選抜男子!I$51,ROW(),"")),"")</f>
        <v/>
      </c>
      <c r="BM24" s="42" t="str">
        <f>IF($O24="男子",IF($AF24&gt;100,"",IF($M24=選抜男子!B$76,ROW(),"")),"")</f>
        <v/>
      </c>
      <c r="BN24" s="42" t="str">
        <f>IF($O24="男子",IF($AF24&gt;100,"",IF($M24=選抜男子!I$76,ROW(),"")),"")</f>
        <v/>
      </c>
      <c r="BO24" s="42" t="str">
        <f>IF($O24="男子",IF($AF24&gt;100,"",IF($M24=新人男子!B$2,ROW(),"")),"")</f>
        <v/>
      </c>
      <c r="BP24" s="42" t="str">
        <f>IF($O24="男子",IF($AF24&gt;100,"",IF($M24=新人男子!I$2,ROW(),"")),"")</f>
        <v/>
      </c>
      <c r="BQ24" s="42" t="str">
        <f>IF($O24="男子",IF($AF24&gt;100,"",IF($M24=新人男子!P$2,ROW(),"")),"")</f>
        <v/>
      </c>
      <c r="BR24" s="42" t="str">
        <f>IF($O24="男子",IF($AF24&gt;100,"",IF($M24=新人男子!B$27,ROW(),"")),"")</f>
        <v/>
      </c>
      <c r="BS24" s="42" t="str">
        <f>IF($O24="男子",IF($AF24&gt;100,"",IF($M24=新人男子!I$27,ROW(),"")),"")</f>
        <v/>
      </c>
      <c r="BT24" s="42" t="str">
        <f>IF($O24="男子",IF($AF24&gt;100,"",IF($M24=新人男子!P$27,ROW(),"")),"")</f>
        <v/>
      </c>
      <c r="BU24" s="42" t="str">
        <f>IF($O24="男子",IF($AF24&gt;100,"",IF($M24=新人男子!B$51,ROW(),"")),"")</f>
        <v/>
      </c>
      <c r="BV24" s="42" t="str">
        <f>IF($O24="男子",IF($AF24&gt;100,"",IF($M24=新人男子!I$51,ROW(),"")),"")</f>
        <v/>
      </c>
      <c r="BW24" s="42" t="str">
        <f>IF($O24="男子",IF($AF24&gt;100,"",IF($M24=新人男子!P$51,ROW(),"")),"")</f>
        <v/>
      </c>
      <c r="BX24" s="42" t="str">
        <f>IF($O24="男子",IF($AF24&gt;100,"",IF($M24=新人男子!B$76,ROW(),"")),"")</f>
        <v/>
      </c>
      <c r="BY24" s="42" t="str">
        <f>IF($O24="男子",IF($AF24&gt;100,"",IF($M24=新人男子!I$76,ROW(),"")),"")</f>
        <v/>
      </c>
      <c r="BZ24" s="42" t="str">
        <f>IF($O24="男子",IF($AF24&gt;100,"",IF($M24=新人男子!P$76,ROW(),"")),"")</f>
        <v/>
      </c>
      <c r="CA24" s="42" t="str">
        <f>IF($O24="女子",IF($AF24&gt;100,"",IF($M24=選抜女子!B$2,ROW(),"")),"")</f>
        <v/>
      </c>
      <c r="CB24" s="42" t="str">
        <f>IF($O24="女子",IF($AF24&gt;100,"",IF($M24=選抜女子!I$2,ROW(),"")),"")</f>
        <v/>
      </c>
      <c r="CC24" s="42" t="str">
        <f>IF($O24="女子",IF($AF24&gt;100,"",IF($M24=選抜女子!P$2,ROW(),"")),"")</f>
        <v/>
      </c>
      <c r="CD24" s="42" t="str">
        <f>IF($O24="女子",IF($AF24&gt;100,"",IF($M24=選抜女子!B$27,ROW(),"")),"")</f>
        <v/>
      </c>
      <c r="CE24" s="42" t="str">
        <f>IF($O24="女子",IF($AF24&gt;100,"",IF($M24=選抜女子!I$27,ROW(),"")),"")</f>
        <v/>
      </c>
      <c r="CF24" s="42" t="str">
        <f>IF($O24="女子",IF($AF24&gt;100,"",IF($M24=選抜女子!P$27,ROW(),"")),"")</f>
        <v/>
      </c>
      <c r="CG24" s="42" t="str">
        <f>IF($O24="女子",IF($AF24&gt;100,"",IF($M24=選抜女子!B$51,ROW(),"")),"")</f>
        <v/>
      </c>
      <c r="CH24" s="42" t="str">
        <f>IF($O24="女子",IF($AF24&gt;100,"",IF($M24=選抜女子!I$51,ROW(),"")),"")</f>
        <v/>
      </c>
      <c r="CI24" s="42" t="str">
        <f>IF($O24="女子",IF($AF24&gt;100,"",IF($M24=選抜女子!B$76,ROW(),"")),"")</f>
        <v/>
      </c>
      <c r="CJ24" s="42" t="str">
        <f>IF($O24="女子",IF($AF24&gt;100,"",IF($M24=選抜女子!I$76,ROW(),"")),"")</f>
        <v/>
      </c>
      <c r="CK24" s="42" t="str">
        <f>IF($O24="女子",IF($AF24&gt;100,"",IF($M24=新人女子!B$2,ROW(),"")),"")</f>
        <v/>
      </c>
      <c r="CL24" s="42" t="str">
        <f>IF($O24="女子",IF($AF24&gt;100,"",IF($M24=新人女子!I$2,ROW(),"")),"")</f>
        <v/>
      </c>
      <c r="CM24" s="42" t="str">
        <f>IF($O24="女子",IF($AF24&gt;100,"",IF($M24=新人女子!P$2,ROW(),"")),"")</f>
        <v/>
      </c>
      <c r="CN24" s="42" t="str">
        <f>IF($O24="女子",IF($AF24&gt;100,"",IF($M24=新人女子!B$27,ROW(),"")),"")</f>
        <v/>
      </c>
      <c r="CO24" s="42" t="str">
        <f>IF($O24="女子",IF($AF24&gt;100,"",IF($M24=新人女子!I$27,ROW(),"")),"")</f>
        <v/>
      </c>
      <c r="CP24" s="42" t="str">
        <f>IF($O24="女子",IF($AF24&gt;100,"",IF($M24=新人女子!P$27,ROW(),"")),"")</f>
        <v/>
      </c>
      <c r="CQ24" s="42" t="str">
        <f>IF($O24="女子",IF($AF24&gt;100,"",IF($M24=新人女子!B$51,ROW(),"")),"")</f>
        <v/>
      </c>
      <c r="CR24" s="42" t="str">
        <f>IF($O24="女子",IF($AF24&gt;100,"",IF($M24=新人女子!I$51,ROW(),"")),"")</f>
        <v/>
      </c>
      <c r="CS24" s="42" t="str">
        <f>IF($O24="女子",IF($AF24&gt;100,"",IF($M24=新人女子!P$51,ROW(),"")),"")</f>
        <v/>
      </c>
      <c r="CT24" s="42" t="str">
        <f>IF($O24="女子",IF($AF24&gt;100,"",IF($M24=新人女子!B$76,ROW(),"")),"")</f>
        <v/>
      </c>
      <c r="CU24" s="42" t="str">
        <f>IF($O24="女子",IF($AF24&gt;100,"",IF($M24=新人女子!I$76,ROW(),"")),"")</f>
        <v/>
      </c>
      <c r="CV24" s="42" t="str">
        <f>IF($O24="女子",IF($AF24&gt;100,"",IF($M24=新人女子!P$76,ROW(),"")),"")</f>
        <v/>
      </c>
    </row>
    <row r="25" spans="1:100" x14ac:dyDescent="0.15">
      <c r="A25" s="36">
        <v>45285</v>
      </c>
      <c r="B25" s="36">
        <v>45287</v>
      </c>
      <c r="C25" s="35" t="s">
        <v>104</v>
      </c>
      <c r="D25" s="35" t="s">
        <v>105</v>
      </c>
      <c r="E25" s="35" t="s">
        <v>301</v>
      </c>
      <c r="F25" s="35" t="s">
        <v>302</v>
      </c>
      <c r="G25" s="35" t="s">
        <v>108</v>
      </c>
      <c r="H25" s="35" t="s">
        <v>15</v>
      </c>
      <c r="I25" s="35" t="s">
        <v>109</v>
      </c>
      <c r="J25" s="35" t="s">
        <v>303</v>
      </c>
      <c r="L25" s="35" t="s">
        <v>304</v>
      </c>
      <c r="M25" s="35" t="s">
        <v>115</v>
      </c>
      <c r="N25" s="35" t="s">
        <v>116</v>
      </c>
      <c r="O25" s="35" t="s">
        <v>305</v>
      </c>
      <c r="Y25" s="35" t="s">
        <v>306</v>
      </c>
      <c r="Z25" s="35">
        <v>1</v>
      </c>
      <c r="AA25" s="35" t="s">
        <v>349</v>
      </c>
      <c r="AB25" s="35" t="s">
        <v>353</v>
      </c>
      <c r="AC25" s="35" t="str">
        <f>PHONETIC(AB25)</f>
        <v>アオノヤマ</v>
      </c>
      <c r="AD25" s="35" t="s">
        <v>309</v>
      </c>
      <c r="AF25" s="35">
        <v>2</v>
      </c>
      <c r="AG25" s="41">
        <v>39513</v>
      </c>
      <c r="AN25" s="35">
        <v>165</v>
      </c>
      <c r="AO25" s="35">
        <v>49</v>
      </c>
      <c r="AP25" s="35" t="s">
        <v>327</v>
      </c>
      <c r="AV25" s="35" t="s">
        <v>311</v>
      </c>
      <c r="BB25" s="35">
        <f t="shared" si="1"/>
        <v>15</v>
      </c>
      <c r="BC25" s="35">
        <f t="shared" si="2"/>
        <v>1</v>
      </c>
      <c r="BD25" s="35" t="str">
        <f t="shared" si="3"/>
        <v>左</v>
      </c>
      <c r="BE25" s="42" t="str">
        <f>IF($O25="男子",IF($AF25&gt;100,"",IF($M25=選抜男子!B$2,ROW(),"")),"")</f>
        <v/>
      </c>
      <c r="BF25" s="42" t="str">
        <f>IF($O25="男子",IF($AF25&gt;100,"",IF($M25=選抜男子!I$2,ROW(),"")),"")</f>
        <v/>
      </c>
      <c r="BG25" s="42" t="str">
        <f>IF($O25="男子",IF($AF25&gt;100,"",IF($M25=選抜男子!P$2,ROW(),"")),"")</f>
        <v/>
      </c>
      <c r="BH25" s="42" t="str">
        <f>IF($O25="男子",IF($AF25&gt;100,"",IF($M25=選抜男子!B$27,ROW(),"")),"")</f>
        <v/>
      </c>
      <c r="BI25" s="42" t="str">
        <f>IF($O25="男子",IF($AF25&gt;100,"",IF($M25=選抜男子!I$27,ROW(),"")),"")</f>
        <v/>
      </c>
      <c r="BJ25" s="42" t="str">
        <f>IF($O25="男子",IF($AF25&gt;100,"",IF($M25=選抜男子!P$27,ROW(),"")),"")</f>
        <v/>
      </c>
      <c r="BK25" s="42" t="str">
        <f>IF($O25="男子",IF($AF25&gt;100,"",IF($M25=選抜男子!B$51,ROW(),"")),"")</f>
        <v/>
      </c>
      <c r="BL25" s="42" t="str">
        <f>IF($O25="男子",IF($AF25&gt;100,"",IF($M25=選抜男子!I$51,ROW(),"")),"")</f>
        <v/>
      </c>
      <c r="BM25" s="42" t="str">
        <f>IF($O25="男子",IF($AF25&gt;100,"",IF($M25=選抜男子!B$76,ROW(),"")),"")</f>
        <v/>
      </c>
      <c r="BN25" s="42">
        <f>IF($O25="男子",IF($AF25&gt;100,"",IF($M25=選抜男子!I$76,ROW(),"")),"")</f>
        <v>25</v>
      </c>
      <c r="BO25" s="42" t="str">
        <f>IF($O25="男子",IF($AF25&gt;100,"",IF($M25=新人男子!B$2,ROW(),"")),"")</f>
        <v/>
      </c>
      <c r="BP25" s="42" t="str">
        <f>IF($O25="男子",IF($AF25&gt;100,"",IF($M25=新人男子!I$2,ROW(),"")),"")</f>
        <v/>
      </c>
      <c r="BQ25" s="42" t="str">
        <f>IF($O25="男子",IF($AF25&gt;100,"",IF($M25=新人男子!P$2,ROW(),"")),"")</f>
        <v/>
      </c>
      <c r="BR25" s="42" t="str">
        <f>IF($O25="男子",IF($AF25&gt;100,"",IF($M25=新人男子!B$27,ROW(),"")),"")</f>
        <v/>
      </c>
      <c r="BS25" s="42" t="str">
        <f>IF($O25="男子",IF($AF25&gt;100,"",IF($M25=新人男子!I$27,ROW(),"")),"")</f>
        <v/>
      </c>
      <c r="BT25" s="42" t="str">
        <f>IF($O25="男子",IF($AF25&gt;100,"",IF($M25=新人男子!P$27,ROW(),"")),"")</f>
        <v/>
      </c>
      <c r="BU25" s="42" t="str">
        <f>IF($O25="男子",IF($AF25&gt;100,"",IF($M25=新人男子!B$51,ROW(),"")),"")</f>
        <v/>
      </c>
      <c r="BV25" s="42" t="str">
        <f>IF($O25="男子",IF($AF25&gt;100,"",IF($M25=新人男子!I$51,ROW(),"")),"")</f>
        <v/>
      </c>
      <c r="BW25" s="42" t="str">
        <f>IF($O25="男子",IF($AF25&gt;100,"",IF($M25=新人男子!P$51,ROW(),"")),"")</f>
        <v/>
      </c>
      <c r="BX25" s="42" t="str">
        <f>IF($O25="男子",IF($AF25&gt;100,"",IF($M25=新人男子!B$76,ROW(),"")),"")</f>
        <v/>
      </c>
      <c r="BY25" s="42" t="str">
        <f>IF($O25="男子",IF($AF25&gt;100,"",IF($M25=新人男子!I$76,ROW(),"")),"")</f>
        <v/>
      </c>
      <c r="BZ25" s="42" t="str">
        <f>IF($O25="男子",IF($AF25&gt;100,"",IF($M25=新人男子!P$76,ROW(),"")),"")</f>
        <v/>
      </c>
      <c r="CA25" s="42" t="str">
        <f>IF($O25="女子",IF($AF25&gt;100,"",IF($M25=選抜女子!B$2,ROW(),"")),"")</f>
        <v/>
      </c>
      <c r="CB25" s="42" t="str">
        <f>IF($O25="女子",IF($AF25&gt;100,"",IF($M25=選抜女子!I$2,ROW(),"")),"")</f>
        <v/>
      </c>
      <c r="CC25" s="42" t="str">
        <f>IF($O25="女子",IF($AF25&gt;100,"",IF($M25=選抜女子!P$2,ROW(),"")),"")</f>
        <v/>
      </c>
      <c r="CD25" s="42" t="str">
        <f>IF($O25="女子",IF($AF25&gt;100,"",IF($M25=選抜女子!B$27,ROW(),"")),"")</f>
        <v/>
      </c>
      <c r="CE25" s="42" t="str">
        <f>IF($O25="女子",IF($AF25&gt;100,"",IF($M25=選抜女子!I$27,ROW(),"")),"")</f>
        <v/>
      </c>
      <c r="CF25" s="42" t="str">
        <f>IF($O25="女子",IF($AF25&gt;100,"",IF($M25=選抜女子!P$27,ROW(),"")),"")</f>
        <v/>
      </c>
      <c r="CG25" s="42" t="str">
        <f>IF($O25="女子",IF($AF25&gt;100,"",IF($M25=選抜女子!B$51,ROW(),"")),"")</f>
        <v/>
      </c>
      <c r="CH25" s="42" t="str">
        <f>IF($O25="女子",IF($AF25&gt;100,"",IF($M25=選抜女子!I$51,ROW(),"")),"")</f>
        <v/>
      </c>
      <c r="CI25" s="42" t="str">
        <f>IF($O25="女子",IF($AF25&gt;100,"",IF($M25=選抜女子!B$76,ROW(),"")),"")</f>
        <v/>
      </c>
      <c r="CJ25" s="42" t="str">
        <f>IF($O25="女子",IF($AF25&gt;100,"",IF($M25=選抜女子!I$76,ROW(),"")),"")</f>
        <v/>
      </c>
      <c r="CK25" s="42" t="str">
        <f>IF($O25="女子",IF($AF25&gt;100,"",IF($M25=新人女子!B$2,ROW(),"")),"")</f>
        <v/>
      </c>
      <c r="CL25" s="42" t="str">
        <f>IF($O25="女子",IF($AF25&gt;100,"",IF($M25=新人女子!I$2,ROW(),"")),"")</f>
        <v/>
      </c>
      <c r="CM25" s="42" t="str">
        <f>IF($O25="女子",IF($AF25&gt;100,"",IF($M25=新人女子!P$2,ROW(),"")),"")</f>
        <v/>
      </c>
      <c r="CN25" s="42" t="str">
        <f>IF($O25="女子",IF($AF25&gt;100,"",IF($M25=新人女子!B$27,ROW(),"")),"")</f>
        <v/>
      </c>
      <c r="CO25" s="42" t="str">
        <f>IF($O25="女子",IF($AF25&gt;100,"",IF($M25=新人女子!I$27,ROW(),"")),"")</f>
        <v/>
      </c>
      <c r="CP25" s="42" t="str">
        <f>IF($O25="女子",IF($AF25&gt;100,"",IF($M25=新人女子!P$27,ROW(),"")),"")</f>
        <v/>
      </c>
      <c r="CQ25" s="42" t="str">
        <f>IF($O25="女子",IF($AF25&gt;100,"",IF($M25=新人女子!B$51,ROW(),"")),"")</f>
        <v/>
      </c>
      <c r="CR25" s="42" t="str">
        <f>IF($O25="女子",IF($AF25&gt;100,"",IF($M25=新人女子!I$51,ROW(),"")),"")</f>
        <v/>
      </c>
      <c r="CS25" s="42" t="str">
        <f>IF($O25="女子",IF($AF25&gt;100,"",IF($M25=新人女子!P$51,ROW(),"")),"")</f>
        <v/>
      </c>
      <c r="CT25" s="42" t="str">
        <f>IF($O25="女子",IF($AF25&gt;100,"",IF($M25=新人女子!B$76,ROW(),"")),"")</f>
        <v/>
      </c>
      <c r="CU25" s="42" t="str">
        <f>IF($O25="女子",IF($AF25&gt;100,"",IF($M25=新人女子!I$76,ROW(),"")),"")</f>
        <v/>
      </c>
      <c r="CV25" s="42" t="str">
        <f>IF($O25="女子",IF($AF25&gt;100,"",IF($M25=新人女子!P$76,ROW(),"")),"")</f>
        <v/>
      </c>
    </row>
    <row r="26" spans="1:100" x14ac:dyDescent="0.15">
      <c r="A26" s="36">
        <v>45285</v>
      </c>
      <c r="B26" s="36">
        <v>45287</v>
      </c>
      <c r="C26" s="35" t="s">
        <v>104</v>
      </c>
      <c r="D26" s="35" t="s">
        <v>126</v>
      </c>
      <c r="E26" s="35" t="s">
        <v>873</v>
      </c>
      <c r="F26" s="35" t="s">
        <v>874</v>
      </c>
      <c r="G26" s="35" t="s">
        <v>108</v>
      </c>
      <c r="H26" s="35" t="s">
        <v>15</v>
      </c>
      <c r="I26" s="35" t="s">
        <v>129</v>
      </c>
      <c r="J26" s="35" t="s">
        <v>303</v>
      </c>
      <c r="M26" s="35" t="s">
        <v>115</v>
      </c>
      <c r="N26" s="35" t="s">
        <v>116</v>
      </c>
      <c r="O26" s="35" t="s">
        <v>305</v>
      </c>
      <c r="Y26" s="35" t="s">
        <v>306</v>
      </c>
      <c r="AA26" s="35" t="s">
        <v>354</v>
      </c>
      <c r="AB26" s="35" t="s">
        <v>355</v>
      </c>
      <c r="AC26" s="35" t="str">
        <f t="shared" ref="AC26:AC30" si="4">PHONETIC(AB26)</f>
        <v>ニチハラ</v>
      </c>
      <c r="AD26" s="35" t="s">
        <v>309</v>
      </c>
      <c r="AF26" s="35">
        <v>3</v>
      </c>
      <c r="AG26" s="41">
        <v>39514</v>
      </c>
      <c r="AN26" s="35">
        <v>165</v>
      </c>
      <c r="AO26" s="35">
        <v>49</v>
      </c>
      <c r="AP26" s="35" t="s">
        <v>327</v>
      </c>
      <c r="BB26" s="35">
        <f t="shared" si="1"/>
        <v>15</v>
      </c>
      <c r="BC26" s="35">
        <f t="shared" si="2"/>
        <v>1</v>
      </c>
      <c r="BD26" s="35" t="str">
        <f t="shared" si="3"/>
        <v>左</v>
      </c>
      <c r="BE26" s="42" t="str">
        <f>IF($O26="男子",IF($AF26&gt;100,"",IF($M26=選抜男子!B$2,ROW(),"")),"")</f>
        <v/>
      </c>
      <c r="BF26" s="42" t="str">
        <f>IF($O26="男子",IF($AF26&gt;100,"",IF($M26=選抜男子!I$2,ROW(),"")),"")</f>
        <v/>
      </c>
      <c r="BG26" s="42" t="str">
        <f>IF($O26="男子",IF($AF26&gt;100,"",IF($M26=選抜男子!P$2,ROW(),"")),"")</f>
        <v/>
      </c>
      <c r="BH26" s="42" t="str">
        <f>IF($O26="男子",IF($AF26&gt;100,"",IF($M26=選抜男子!B$27,ROW(),"")),"")</f>
        <v/>
      </c>
      <c r="BI26" s="42" t="str">
        <f>IF($O26="男子",IF($AF26&gt;100,"",IF($M26=選抜男子!I$27,ROW(),"")),"")</f>
        <v/>
      </c>
      <c r="BJ26" s="42" t="str">
        <f>IF($O26="男子",IF($AF26&gt;100,"",IF($M26=選抜男子!P$27,ROW(),"")),"")</f>
        <v/>
      </c>
      <c r="BK26" s="42" t="str">
        <f>IF($O26="男子",IF($AF26&gt;100,"",IF($M26=選抜男子!B$51,ROW(),"")),"")</f>
        <v/>
      </c>
      <c r="BL26" s="42" t="str">
        <f>IF($O26="男子",IF($AF26&gt;100,"",IF($M26=選抜男子!I$51,ROW(),"")),"")</f>
        <v/>
      </c>
      <c r="BM26" s="42" t="str">
        <f>IF($O26="男子",IF($AF26&gt;100,"",IF($M26=選抜男子!B$76,ROW(),"")),"")</f>
        <v/>
      </c>
      <c r="BN26" s="42">
        <f>IF($O26="男子",IF($AF26&gt;100,"",IF($M26=選抜男子!I$76,ROW(),"")),"")</f>
        <v>26</v>
      </c>
      <c r="BO26" s="42" t="str">
        <f>IF($O26="男子",IF($AF26&gt;100,"",IF($M26=新人男子!B$2,ROW(),"")),"")</f>
        <v/>
      </c>
      <c r="BP26" s="42" t="str">
        <f>IF($O26="男子",IF($AF26&gt;100,"",IF($M26=新人男子!I$2,ROW(),"")),"")</f>
        <v/>
      </c>
      <c r="BQ26" s="42" t="str">
        <f>IF($O26="男子",IF($AF26&gt;100,"",IF($M26=新人男子!P$2,ROW(),"")),"")</f>
        <v/>
      </c>
      <c r="BR26" s="42" t="str">
        <f>IF($O26="男子",IF($AF26&gt;100,"",IF($M26=新人男子!B$27,ROW(),"")),"")</f>
        <v/>
      </c>
      <c r="BS26" s="42" t="str">
        <f>IF($O26="男子",IF($AF26&gt;100,"",IF($M26=新人男子!I$27,ROW(),"")),"")</f>
        <v/>
      </c>
      <c r="BT26" s="42" t="str">
        <f>IF($O26="男子",IF($AF26&gt;100,"",IF($M26=新人男子!P$27,ROW(),"")),"")</f>
        <v/>
      </c>
      <c r="BU26" s="42" t="str">
        <f>IF($O26="男子",IF($AF26&gt;100,"",IF($M26=新人男子!B$51,ROW(),"")),"")</f>
        <v/>
      </c>
      <c r="BV26" s="42" t="str">
        <f>IF($O26="男子",IF($AF26&gt;100,"",IF($M26=新人男子!I$51,ROW(),"")),"")</f>
        <v/>
      </c>
      <c r="BW26" s="42" t="str">
        <f>IF($O26="男子",IF($AF26&gt;100,"",IF($M26=新人男子!P$51,ROW(),"")),"")</f>
        <v/>
      </c>
      <c r="BX26" s="42" t="str">
        <f>IF($O26="男子",IF($AF26&gt;100,"",IF($M26=新人男子!B$76,ROW(),"")),"")</f>
        <v/>
      </c>
      <c r="BY26" s="42" t="str">
        <f>IF($O26="男子",IF($AF26&gt;100,"",IF($M26=新人男子!I$76,ROW(),"")),"")</f>
        <v/>
      </c>
      <c r="BZ26" s="42" t="str">
        <f>IF($O26="男子",IF($AF26&gt;100,"",IF($M26=新人男子!P$76,ROW(),"")),"")</f>
        <v/>
      </c>
      <c r="CA26" s="42" t="str">
        <f>IF($O26="女子",IF($AF26&gt;100,"",IF($M26=選抜女子!B$2,ROW(),"")),"")</f>
        <v/>
      </c>
      <c r="CB26" s="42" t="str">
        <f>IF($O26="女子",IF($AF26&gt;100,"",IF($M26=選抜女子!I$2,ROW(),"")),"")</f>
        <v/>
      </c>
      <c r="CC26" s="42" t="str">
        <f>IF($O26="女子",IF($AF26&gt;100,"",IF($M26=選抜女子!P$2,ROW(),"")),"")</f>
        <v/>
      </c>
      <c r="CD26" s="42" t="str">
        <f>IF($O26="女子",IF($AF26&gt;100,"",IF($M26=選抜女子!B$27,ROW(),"")),"")</f>
        <v/>
      </c>
      <c r="CE26" s="42" t="str">
        <f>IF($O26="女子",IF($AF26&gt;100,"",IF($M26=選抜女子!I$27,ROW(),"")),"")</f>
        <v/>
      </c>
      <c r="CF26" s="42" t="str">
        <f>IF($O26="女子",IF($AF26&gt;100,"",IF($M26=選抜女子!P$27,ROW(),"")),"")</f>
        <v/>
      </c>
      <c r="CG26" s="42" t="str">
        <f>IF($O26="女子",IF($AF26&gt;100,"",IF($M26=選抜女子!B$51,ROW(),"")),"")</f>
        <v/>
      </c>
      <c r="CH26" s="42" t="str">
        <f>IF($O26="女子",IF($AF26&gt;100,"",IF($M26=選抜女子!I$51,ROW(),"")),"")</f>
        <v/>
      </c>
      <c r="CI26" s="42" t="str">
        <f>IF($O26="女子",IF($AF26&gt;100,"",IF($M26=選抜女子!B$76,ROW(),"")),"")</f>
        <v/>
      </c>
      <c r="CJ26" s="42" t="str">
        <f>IF($O26="女子",IF($AF26&gt;100,"",IF($M26=選抜女子!I$76,ROW(),"")),"")</f>
        <v/>
      </c>
      <c r="CK26" s="42" t="str">
        <f>IF($O26="女子",IF($AF26&gt;100,"",IF($M26=新人女子!B$2,ROW(),"")),"")</f>
        <v/>
      </c>
      <c r="CL26" s="42" t="str">
        <f>IF($O26="女子",IF($AF26&gt;100,"",IF($M26=新人女子!I$2,ROW(),"")),"")</f>
        <v/>
      </c>
      <c r="CM26" s="42" t="str">
        <f>IF($O26="女子",IF($AF26&gt;100,"",IF($M26=新人女子!P$2,ROW(),"")),"")</f>
        <v/>
      </c>
      <c r="CN26" s="42" t="str">
        <f>IF($O26="女子",IF($AF26&gt;100,"",IF($M26=新人女子!B$27,ROW(),"")),"")</f>
        <v/>
      </c>
      <c r="CO26" s="42" t="str">
        <f>IF($O26="女子",IF($AF26&gt;100,"",IF($M26=新人女子!I$27,ROW(),"")),"")</f>
        <v/>
      </c>
      <c r="CP26" s="42" t="str">
        <f>IF($O26="女子",IF($AF26&gt;100,"",IF($M26=新人女子!P$27,ROW(),"")),"")</f>
        <v/>
      </c>
      <c r="CQ26" s="42" t="str">
        <f>IF($O26="女子",IF($AF26&gt;100,"",IF($M26=新人女子!B$51,ROW(),"")),"")</f>
        <v/>
      </c>
      <c r="CR26" s="42" t="str">
        <f>IF($O26="女子",IF($AF26&gt;100,"",IF($M26=新人女子!I$51,ROW(),"")),"")</f>
        <v/>
      </c>
      <c r="CS26" s="42" t="str">
        <f>IF($O26="女子",IF($AF26&gt;100,"",IF($M26=新人女子!P$51,ROW(),"")),"")</f>
        <v/>
      </c>
      <c r="CT26" s="42" t="str">
        <f>IF($O26="女子",IF($AF26&gt;100,"",IF($M26=新人女子!B$76,ROW(),"")),"")</f>
        <v/>
      </c>
      <c r="CU26" s="42" t="str">
        <f>IF($O26="女子",IF($AF26&gt;100,"",IF($M26=新人女子!I$76,ROW(),"")),"")</f>
        <v/>
      </c>
      <c r="CV26" s="42" t="str">
        <f>IF($O26="女子",IF($AF26&gt;100,"",IF($M26=新人女子!P$76,ROW(),"")),"")</f>
        <v/>
      </c>
    </row>
    <row r="27" spans="1:100" x14ac:dyDescent="0.15">
      <c r="A27" s="36">
        <v>45285</v>
      </c>
      <c r="B27" s="36">
        <v>45287</v>
      </c>
      <c r="C27" s="35" t="s">
        <v>104</v>
      </c>
      <c r="D27" s="35" t="s">
        <v>143</v>
      </c>
      <c r="E27" s="35" t="s">
        <v>878</v>
      </c>
      <c r="F27" s="35" t="s">
        <v>879</v>
      </c>
      <c r="G27" s="35" t="s">
        <v>108</v>
      </c>
      <c r="H27" s="35" t="s">
        <v>15</v>
      </c>
      <c r="I27" s="35" t="s">
        <v>146</v>
      </c>
      <c r="J27" s="35" t="s">
        <v>303</v>
      </c>
      <c r="M27" s="35" t="s">
        <v>115</v>
      </c>
      <c r="N27" s="35" t="s">
        <v>116</v>
      </c>
      <c r="O27" s="35" t="s">
        <v>305</v>
      </c>
      <c r="Y27" s="35" t="s">
        <v>306</v>
      </c>
      <c r="AA27" s="35" t="s">
        <v>356</v>
      </c>
      <c r="AB27" s="35" t="s">
        <v>357</v>
      </c>
      <c r="AC27" s="35" t="str">
        <f t="shared" si="4"/>
        <v>アオハラ</v>
      </c>
      <c r="AD27" s="35" t="s">
        <v>309</v>
      </c>
      <c r="AF27" s="35">
        <v>5</v>
      </c>
      <c r="AG27" s="41">
        <v>39515</v>
      </c>
      <c r="AN27" s="35">
        <v>165</v>
      </c>
      <c r="AO27" s="35">
        <v>49</v>
      </c>
      <c r="AP27" s="35" t="s">
        <v>327</v>
      </c>
      <c r="BB27" s="35">
        <f t="shared" si="1"/>
        <v>15</v>
      </c>
      <c r="BC27" s="35">
        <f t="shared" si="2"/>
        <v>1</v>
      </c>
      <c r="BD27" s="35" t="str">
        <f t="shared" si="3"/>
        <v>左</v>
      </c>
      <c r="BE27" s="42" t="str">
        <f>IF($O27="男子",IF($AF27&gt;100,"",IF($M27=選抜男子!B$2,ROW(),"")),"")</f>
        <v/>
      </c>
      <c r="BF27" s="42" t="str">
        <f>IF($O27="男子",IF($AF27&gt;100,"",IF($M27=選抜男子!I$2,ROW(),"")),"")</f>
        <v/>
      </c>
      <c r="BG27" s="42" t="str">
        <f>IF($O27="男子",IF($AF27&gt;100,"",IF($M27=選抜男子!P$2,ROW(),"")),"")</f>
        <v/>
      </c>
      <c r="BH27" s="42" t="str">
        <f>IF($O27="男子",IF($AF27&gt;100,"",IF($M27=選抜男子!B$27,ROW(),"")),"")</f>
        <v/>
      </c>
      <c r="BI27" s="42" t="str">
        <f>IF($O27="男子",IF($AF27&gt;100,"",IF($M27=選抜男子!I$27,ROW(),"")),"")</f>
        <v/>
      </c>
      <c r="BJ27" s="42" t="str">
        <f>IF($O27="男子",IF($AF27&gt;100,"",IF($M27=選抜男子!P$27,ROW(),"")),"")</f>
        <v/>
      </c>
      <c r="BK27" s="42" t="str">
        <f>IF($O27="男子",IF($AF27&gt;100,"",IF($M27=選抜男子!B$51,ROW(),"")),"")</f>
        <v/>
      </c>
      <c r="BL27" s="42" t="str">
        <f>IF($O27="男子",IF($AF27&gt;100,"",IF($M27=選抜男子!I$51,ROW(),"")),"")</f>
        <v/>
      </c>
      <c r="BM27" s="42" t="str">
        <f>IF($O27="男子",IF($AF27&gt;100,"",IF($M27=選抜男子!B$76,ROW(),"")),"")</f>
        <v/>
      </c>
      <c r="BN27" s="42">
        <f>IF($O27="男子",IF($AF27&gt;100,"",IF($M27=選抜男子!I$76,ROW(),"")),"")</f>
        <v>27</v>
      </c>
      <c r="BO27" s="42" t="str">
        <f>IF($O27="男子",IF($AF27&gt;100,"",IF($M27=新人男子!B$2,ROW(),"")),"")</f>
        <v/>
      </c>
      <c r="BP27" s="42" t="str">
        <f>IF($O27="男子",IF($AF27&gt;100,"",IF($M27=新人男子!I$2,ROW(),"")),"")</f>
        <v/>
      </c>
      <c r="BQ27" s="42" t="str">
        <f>IF($O27="男子",IF($AF27&gt;100,"",IF($M27=新人男子!P$2,ROW(),"")),"")</f>
        <v/>
      </c>
      <c r="BR27" s="42" t="str">
        <f>IF($O27="男子",IF($AF27&gt;100,"",IF($M27=新人男子!B$27,ROW(),"")),"")</f>
        <v/>
      </c>
      <c r="BS27" s="42" t="str">
        <f>IF($O27="男子",IF($AF27&gt;100,"",IF($M27=新人男子!I$27,ROW(),"")),"")</f>
        <v/>
      </c>
      <c r="BT27" s="42" t="str">
        <f>IF($O27="男子",IF($AF27&gt;100,"",IF($M27=新人男子!P$27,ROW(),"")),"")</f>
        <v/>
      </c>
      <c r="BU27" s="42" t="str">
        <f>IF($O27="男子",IF($AF27&gt;100,"",IF($M27=新人男子!B$51,ROW(),"")),"")</f>
        <v/>
      </c>
      <c r="BV27" s="42" t="str">
        <f>IF($O27="男子",IF($AF27&gt;100,"",IF($M27=新人男子!I$51,ROW(),"")),"")</f>
        <v/>
      </c>
      <c r="BW27" s="42" t="str">
        <f>IF($O27="男子",IF($AF27&gt;100,"",IF($M27=新人男子!P$51,ROW(),"")),"")</f>
        <v/>
      </c>
      <c r="BX27" s="42" t="str">
        <f>IF($O27="男子",IF($AF27&gt;100,"",IF($M27=新人男子!B$76,ROW(),"")),"")</f>
        <v/>
      </c>
      <c r="BY27" s="42" t="str">
        <f>IF($O27="男子",IF($AF27&gt;100,"",IF($M27=新人男子!I$76,ROW(),"")),"")</f>
        <v/>
      </c>
      <c r="BZ27" s="42" t="str">
        <f>IF($O27="男子",IF($AF27&gt;100,"",IF($M27=新人男子!P$76,ROW(),"")),"")</f>
        <v/>
      </c>
      <c r="CA27" s="42" t="str">
        <f>IF($O27="女子",IF($AF27&gt;100,"",IF($M27=選抜女子!B$2,ROW(),"")),"")</f>
        <v/>
      </c>
      <c r="CB27" s="42" t="str">
        <f>IF($O27="女子",IF($AF27&gt;100,"",IF($M27=選抜女子!I$2,ROW(),"")),"")</f>
        <v/>
      </c>
      <c r="CC27" s="42" t="str">
        <f>IF($O27="女子",IF($AF27&gt;100,"",IF($M27=選抜女子!P$2,ROW(),"")),"")</f>
        <v/>
      </c>
      <c r="CD27" s="42" t="str">
        <f>IF($O27="女子",IF($AF27&gt;100,"",IF($M27=選抜女子!B$27,ROW(),"")),"")</f>
        <v/>
      </c>
      <c r="CE27" s="42" t="str">
        <f>IF($O27="女子",IF($AF27&gt;100,"",IF($M27=選抜女子!I$27,ROW(),"")),"")</f>
        <v/>
      </c>
      <c r="CF27" s="42" t="str">
        <f>IF($O27="女子",IF($AF27&gt;100,"",IF($M27=選抜女子!P$27,ROW(),"")),"")</f>
        <v/>
      </c>
      <c r="CG27" s="42" t="str">
        <f>IF($O27="女子",IF($AF27&gt;100,"",IF($M27=選抜女子!B$51,ROW(),"")),"")</f>
        <v/>
      </c>
      <c r="CH27" s="42" t="str">
        <f>IF($O27="女子",IF($AF27&gt;100,"",IF($M27=選抜女子!I$51,ROW(),"")),"")</f>
        <v/>
      </c>
      <c r="CI27" s="42" t="str">
        <f>IF($O27="女子",IF($AF27&gt;100,"",IF($M27=選抜女子!B$76,ROW(),"")),"")</f>
        <v/>
      </c>
      <c r="CJ27" s="42" t="str">
        <f>IF($O27="女子",IF($AF27&gt;100,"",IF($M27=選抜女子!I$76,ROW(),"")),"")</f>
        <v/>
      </c>
      <c r="CK27" s="42" t="str">
        <f>IF($O27="女子",IF($AF27&gt;100,"",IF($M27=新人女子!B$2,ROW(),"")),"")</f>
        <v/>
      </c>
      <c r="CL27" s="42" t="str">
        <f>IF($O27="女子",IF($AF27&gt;100,"",IF($M27=新人女子!I$2,ROW(),"")),"")</f>
        <v/>
      </c>
      <c r="CM27" s="42" t="str">
        <f>IF($O27="女子",IF($AF27&gt;100,"",IF($M27=新人女子!P$2,ROW(),"")),"")</f>
        <v/>
      </c>
      <c r="CN27" s="42" t="str">
        <f>IF($O27="女子",IF($AF27&gt;100,"",IF($M27=新人女子!B$27,ROW(),"")),"")</f>
        <v/>
      </c>
      <c r="CO27" s="42" t="str">
        <f>IF($O27="女子",IF($AF27&gt;100,"",IF($M27=新人女子!I$27,ROW(),"")),"")</f>
        <v/>
      </c>
      <c r="CP27" s="42" t="str">
        <f>IF($O27="女子",IF($AF27&gt;100,"",IF($M27=新人女子!P$27,ROW(),"")),"")</f>
        <v/>
      </c>
      <c r="CQ27" s="42" t="str">
        <f>IF($O27="女子",IF($AF27&gt;100,"",IF($M27=新人女子!B$51,ROW(),"")),"")</f>
        <v/>
      </c>
      <c r="CR27" s="42" t="str">
        <f>IF($O27="女子",IF($AF27&gt;100,"",IF($M27=新人女子!I$51,ROW(),"")),"")</f>
        <v/>
      </c>
      <c r="CS27" s="42" t="str">
        <f>IF($O27="女子",IF($AF27&gt;100,"",IF($M27=新人女子!P$51,ROW(),"")),"")</f>
        <v/>
      </c>
      <c r="CT27" s="42" t="str">
        <f>IF($O27="女子",IF($AF27&gt;100,"",IF($M27=新人女子!B$76,ROW(),"")),"")</f>
        <v/>
      </c>
      <c r="CU27" s="42" t="str">
        <f>IF($O27="女子",IF($AF27&gt;100,"",IF($M27=新人女子!I$76,ROW(),"")),"")</f>
        <v/>
      </c>
      <c r="CV27" s="42" t="str">
        <f>IF($O27="女子",IF($AF27&gt;100,"",IF($M27=新人女子!P$76,ROW(),"")),"")</f>
        <v/>
      </c>
    </row>
    <row r="28" spans="1:100" x14ac:dyDescent="0.15">
      <c r="A28" s="36">
        <v>45285</v>
      </c>
      <c r="B28" s="36">
        <v>45287</v>
      </c>
      <c r="C28" s="35" t="s">
        <v>104</v>
      </c>
      <c r="D28" s="35" t="s">
        <v>150</v>
      </c>
      <c r="E28" s="35" t="s">
        <v>883</v>
      </c>
      <c r="F28" s="35" t="s">
        <v>884</v>
      </c>
      <c r="G28" s="35" t="s">
        <v>108</v>
      </c>
      <c r="H28" s="35" t="s">
        <v>15</v>
      </c>
      <c r="I28" s="35" t="s">
        <v>153</v>
      </c>
      <c r="J28" s="35" t="s">
        <v>303</v>
      </c>
      <c r="M28" s="35" t="s">
        <v>115</v>
      </c>
      <c r="N28" s="35" t="s">
        <v>116</v>
      </c>
      <c r="O28" s="35" t="s">
        <v>305</v>
      </c>
      <c r="Y28" s="35" t="s">
        <v>306</v>
      </c>
      <c r="AA28" s="35" t="s">
        <v>358</v>
      </c>
      <c r="AB28" s="35" t="s">
        <v>359</v>
      </c>
      <c r="AC28" s="35" t="str">
        <f t="shared" si="4"/>
        <v>ヒガシアオハラ</v>
      </c>
      <c r="AD28" s="35" t="s">
        <v>309</v>
      </c>
      <c r="AF28" s="35">
        <v>6</v>
      </c>
      <c r="AG28" s="41">
        <v>39516</v>
      </c>
      <c r="AN28" s="35">
        <v>165</v>
      </c>
      <c r="AO28" s="35">
        <v>49</v>
      </c>
      <c r="AP28" s="35" t="s">
        <v>327</v>
      </c>
      <c r="BB28" s="35">
        <f t="shared" si="1"/>
        <v>15</v>
      </c>
      <c r="BC28" s="35">
        <f t="shared" si="2"/>
        <v>1</v>
      </c>
      <c r="BD28" s="35" t="str">
        <f t="shared" si="3"/>
        <v>左</v>
      </c>
      <c r="BE28" s="42" t="str">
        <f>IF($O28="男子",IF($AF28&gt;100,"",IF($M28=選抜男子!B$2,ROW(),"")),"")</f>
        <v/>
      </c>
      <c r="BF28" s="42" t="str">
        <f>IF($O28="男子",IF($AF28&gt;100,"",IF($M28=選抜男子!I$2,ROW(),"")),"")</f>
        <v/>
      </c>
      <c r="BG28" s="42" t="str">
        <f>IF($O28="男子",IF($AF28&gt;100,"",IF($M28=選抜男子!P$2,ROW(),"")),"")</f>
        <v/>
      </c>
      <c r="BH28" s="42" t="str">
        <f>IF($O28="男子",IF($AF28&gt;100,"",IF($M28=選抜男子!B$27,ROW(),"")),"")</f>
        <v/>
      </c>
      <c r="BI28" s="42" t="str">
        <f>IF($O28="男子",IF($AF28&gt;100,"",IF($M28=選抜男子!I$27,ROW(),"")),"")</f>
        <v/>
      </c>
      <c r="BJ28" s="42" t="str">
        <f>IF($O28="男子",IF($AF28&gt;100,"",IF($M28=選抜男子!P$27,ROW(),"")),"")</f>
        <v/>
      </c>
      <c r="BK28" s="42" t="str">
        <f>IF($O28="男子",IF($AF28&gt;100,"",IF($M28=選抜男子!B$51,ROW(),"")),"")</f>
        <v/>
      </c>
      <c r="BL28" s="42" t="str">
        <f>IF($O28="男子",IF($AF28&gt;100,"",IF($M28=選抜男子!I$51,ROW(),"")),"")</f>
        <v/>
      </c>
      <c r="BM28" s="42" t="str">
        <f>IF($O28="男子",IF($AF28&gt;100,"",IF($M28=選抜男子!B$76,ROW(),"")),"")</f>
        <v/>
      </c>
      <c r="BN28" s="42">
        <f>IF($O28="男子",IF($AF28&gt;100,"",IF($M28=選抜男子!I$76,ROW(),"")),"")</f>
        <v>28</v>
      </c>
      <c r="BO28" s="42" t="str">
        <f>IF($O28="男子",IF($AF28&gt;100,"",IF($M28=新人男子!B$2,ROW(),"")),"")</f>
        <v/>
      </c>
      <c r="BP28" s="42" t="str">
        <f>IF($O28="男子",IF($AF28&gt;100,"",IF($M28=新人男子!I$2,ROW(),"")),"")</f>
        <v/>
      </c>
      <c r="BQ28" s="42" t="str">
        <f>IF($O28="男子",IF($AF28&gt;100,"",IF($M28=新人男子!P$2,ROW(),"")),"")</f>
        <v/>
      </c>
      <c r="BR28" s="42" t="str">
        <f>IF($O28="男子",IF($AF28&gt;100,"",IF($M28=新人男子!B$27,ROW(),"")),"")</f>
        <v/>
      </c>
      <c r="BS28" s="42" t="str">
        <f>IF($O28="男子",IF($AF28&gt;100,"",IF($M28=新人男子!I$27,ROW(),"")),"")</f>
        <v/>
      </c>
      <c r="BT28" s="42" t="str">
        <f>IF($O28="男子",IF($AF28&gt;100,"",IF($M28=新人男子!P$27,ROW(),"")),"")</f>
        <v/>
      </c>
      <c r="BU28" s="42" t="str">
        <f>IF($O28="男子",IF($AF28&gt;100,"",IF($M28=新人男子!B$51,ROW(),"")),"")</f>
        <v/>
      </c>
      <c r="BV28" s="42" t="str">
        <f>IF($O28="男子",IF($AF28&gt;100,"",IF($M28=新人男子!I$51,ROW(),"")),"")</f>
        <v/>
      </c>
      <c r="BW28" s="42" t="str">
        <f>IF($O28="男子",IF($AF28&gt;100,"",IF($M28=新人男子!P$51,ROW(),"")),"")</f>
        <v/>
      </c>
      <c r="BX28" s="42" t="str">
        <f>IF($O28="男子",IF($AF28&gt;100,"",IF($M28=新人男子!B$76,ROW(),"")),"")</f>
        <v/>
      </c>
      <c r="BY28" s="42" t="str">
        <f>IF($O28="男子",IF($AF28&gt;100,"",IF($M28=新人男子!I$76,ROW(),"")),"")</f>
        <v/>
      </c>
      <c r="BZ28" s="42" t="str">
        <f>IF($O28="男子",IF($AF28&gt;100,"",IF($M28=新人男子!P$76,ROW(),"")),"")</f>
        <v/>
      </c>
      <c r="CA28" s="42" t="str">
        <f>IF($O28="女子",IF($AF28&gt;100,"",IF($M28=選抜女子!B$2,ROW(),"")),"")</f>
        <v/>
      </c>
      <c r="CB28" s="42" t="str">
        <f>IF($O28="女子",IF($AF28&gt;100,"",IF($M28=選抜女子!I$2,ROW(),"")),"")</f>
        <v/>
      </c>
      <c r="CC28" s="42" t="str">
        <f>IF($O28="女子",IF($AF28&gt;100,"",IF($M28=選抜女子!P$2,ROW(),"")),"")</f>
        <v/>
      </c>
      <c r="CD28" s="42" t="str">
        <f>IF($O28="女子",IF($AF28&gt;100,"",IF($M28=選抜女子!B$27,ROW(),"")),"")</f>
        <v/>
      </c>
      <c r="CE28" s="42" t="str">
        <f>IF($O28="女子",IF($AF28&gt;100,"",IF($M28=選抜女子!I$27,ROW(),"")),"")</f>
        <v/>
      </c>
      <c r="CF28" s="42" t="str">
        <f>IF($O28="女子",IF($AF28&gt;100,"",IF($M28=選抜女子!P$27,ROW(),"")),"")</f>
        <v/>
      </c>
      <c r="CG28" s="42" t="str">
        <f>IF($O28="女子",IF($AF28&gt;100,"",IF($M28=選抜女子!B$51,ROW(),"")),"")</f>
        <v/>
      </c>
      <c r="CH28" s="42" t="str">
        <f>IF($O28="女子",IF($AF28&gt;100,"",IF($M28=選抜女子!I$51,ROW(),"")),"")</f>
        <v/>
      </c>
      <c r="CI28" s="42" t="str">
        <f>IF($O28="女子",IF($AF28&gt;100,"",IF($M28=選抜女子!B$76,ROW(),"")),"")</f>
        <v/>
      </c>
      <c r="CJ28" s="42" t="str">
        <f>IF($O28="女子",IF($AF28&gt;100,"",IF($M28=選抜女子!I$76,ROW(),"")),"")</f>
        <v/>
      </c>
      <c r="CK28" s="42" t="str">
        <f>IF($O28="女子",IF($AF28&gt;100,"",IF($M28=新人女子!B$2,ROW(),"")),"")</f>
        <v/>
      </c>
      <c r="CL28" s="42" t="str">
        <f>IF($O28="女子",IF($AF28&gt;100,"",IF($M28=新人女子!I$2,ROW(),"")),"")</f>
        <v/>
      </c>
      <c r="CM28" s="42" t="str">
        <f>IF($O28="女子",IF($AF28&gt;100,"",IF($M28=新人女子!P$2,ROW(),"")),"")</f>
        <v/>
      </c>
      <c r="CN28" s="42" t="str">
        <f>IF($O28="女子",IF($AF28&gt;100,"",IF($M28=新人女子!B$27,ROW(),"")),"")</f>
        <v/>
      </c>
      <c r="CO28" s="42" t="str">
        <f>IF($O28="女子",IF($AF28&gt;100,"",IF($M28=新人女子!I$27,ROW(),"")),"")</f>
        <v/>
      </c>
      <c r="CP28" s="42" t="str">
        <f>IF($O28="女子",IF($AF28&gt;100,"",IF($M28=新人女子!P$27,ROW(),"")),"")</f>
        <v/>
      </c>
      <c r="CQ28" s="42" t="str">
        <f>IF($O28="女子",IF($AF28&gt;100,"",IF($M28=新人女子!B$51,ROW(),"")),"")</f>
        <v/>
      </c>
      <c r="CR28" s="42" t="str">
        <f>IF($O28="女子",IF($AF28&gt;100,"",IF($M28=新人女子!I$51,ROW(),"")),"")</f>
        <v/>
      </c>
      <c r="CS28" s="42" t="str">
        <f>IF($O28="女子",IF($AF28&gt;100,"",IF($M28=新人女子!P$51,ROW(),"")),"")</f>
        <v/>
      </c>
      <c r="CT28" s="42" t="str">
        <f>IF($O28="女子",IF($AF28&gt;100,"",IF($M28=新人女子!B$76,ROW(),"")),"")</f>
        <v/>
      </c>
      <c r="CU28" s="42" t="str">
        <f>IF($O28="女子",IF($AF28&gt;100,"",IF($M28=新人女子!I$76,ROW(),"")),"")</f>
        <v/>
      </c>
      <c r="CV28" s="42" t="str">
        <f>IF($O28="女子",IF($AF28&gt;100,"",IF($M28=新人女子!P$76,ROW(),"")),"")</f>
        <v/>
      </c>
    </row>
    <row r="29" spans="1:100" x14ac:dyDescent="0.15">
      <c r="A29" s="36">
        <v>45285</v>
      </c>
      <c r="B29" s="36">
        <v>45287</v>
      </c>
      <c r="C29" s="35" t="s">
        <v>104</v>
      </c>
      <c r="D29" s="35" t="s">
        <v>158</v>
      </c>
      <c r="E29" s="35" t="s">
        <v>888</v>
      </c>
      <c r="F29" s="35" t="s">
        <v>889</v>
      </c>
      <c r="G29" s="35" t="s">
        <v>108</v>
      </c>
      <c r="H29" s="35" t="s">
        <v>15</v>
      </c>
      <c r="I29" s="35" t="s">
        <v>161</v>
      </c>
      <c r="J29" s="35" t="s">
        <v>303</v>
      </c>
      <c r="M29" s="35" t="s">
        <v>115</v>
      </c>
      <c r="N29" s="35" t="s">
        <v>116</v>
      </c>
      <c r="O29" s="35" t="s">
        <v>305</v>
      </c>
      <c r="Y29" s="35" t="s">
        <v>306</v>
      </c>
      <c r="AA29" s="35" t="s">
        <v>360</v>
      </c>
      <c r="AB29" s="35" t="s">
        <v>361</v>
      </c>
      <c r="AC29" s="35" t="str">
        <f t="shared" si="4"/>
        <v>イワミヨコタ</v>
      </c>
      <c r="AD29" s="35" t="s">
        <v>309</v>
      </c>
      <c r="AE29" s="35" t="s">
        <v>362</v>
      </c>
      <c r="AF29" s="35">
        <v>8</v>
      </c>
      <c r="AG29" s="41">
        <v>39517</v>
      </c>
      <c r="AN29" s="35">
        <v>165</v>
      </c>
      <c r="AO29" s="35">
        <v>49</v>
      </c>
      <c r="AP29" s="35" t="s">
        <v>327</v>
      </c>
      <c r="BB29" s="35">
        <f t="shared" si="1"/>
        <v>15</v>
      </c>
      <c r="BC29" s="35">
        <f t="shared" si="2"/>
        <v>1</v>
      </c>
      <c r="BD29" s="35" t="str">
        <f t="shared" si="3"/>
        <v>左</v>
      </c>
      <c r="BE29" s="42" t="str">
        <f>IF($O29="男子",IF($AF29&gt;100,"",IF($M29=選抜男子!B$2,ROW(),"")),"")</f>
        <v/>
      </c>
      <c r="BF29" s="42" t="str">
        <f>IF($O29="男子",IF($AF29&gt;100,"",IF($M29=選抜男子!I$2,ROW(),"")),"")</f>
        <v/>
      </c>
      <c r="BG29" s="42" t="str">
        <f>IF($O29="男子",IF($AF29&gt;100,"",IF($M29=選抜男子!P$2,ROW(),"")),"")</f>
        <v/>
      </c>
      <c r="BH29" s="42" t="str">
        <f>IF($O29="男子",IF($AF29&gt;100,"",IF($M29=選抜男子!B$27,ROW(),"")),"")</f>
        <v/>
      </c>
      <c r="BI29" s="42" t="str">
        <f>IF($O29="男子",IF($AF29&gt;100,"",IF($M29=選抜男子!I$27,ROW(),"")),"")</f>
        <v/>
      </c>
      <c r="BJ29" s="42" t="str">
        <f>IF($O29="男子",IF($AF29&gt;100,"",IF($M29=選抜男子!P$27,ROW(),"")),"")</f>
        <v/>
      </c>
      <c r="BK29" s="42" t="str">
        <f>IF($O29="男子",IF($AF29&gt;100,"",IF($M29=選抜男子!B$51,ROW(),"")),"")</f>
        <v/>
      </c>
      <c r="BL29" s="42" t="str">
        <f>IF($O29="男子",IF($AF29&gt;100,"",IF($M29=選抜男子!I$51,ROW(),"")),"")</f>
        <v/>
      </c>
      <c r="BM29" s="42" t="str">
        <f>IF($O29="男子",IF($AF29&gt;100,"",IF($M29=選抜男子!B$76,ROW(),"")),"")</f>
        <v/>
      </c>
      <c r="BN29" s="42">
        <f>IF($O29="男子",IF($AF29&gt;100,"",IF($M29=選抜男子!I$76,ROW(),"")),"")</f>
        <v>29</v>
      </c>
      <c r="BO29" s="42" t="str">
        <f>IF($O29="男子",IF($AF29&gt;100,"",IF($M29=新人男子!B$2,ROW(),"")),"")</f>
        <v/>
      </c>
      <c r="BP29" s="42" t="str">
        <f>IF($O29="男子",IF($AF29&gt;100,"",IF($M29=新人男子!I$2,ROW(),"")),"")</f>
        <v/>
      </c>
      <c r="BQ29" s="42" t="str">
        <f>IF($O29="男子",IF($AF29&gt;100,"",IF($M29=新人男子!P$2,ROW(),"")),"")</f>
        <v/>
      </c>
      <c r="BR29" s="42" t="str">
        <f>IF($O29="男子",IF($AF29&gt;100,"",IF($M29=新人男子!B$27,ROW(),"")),"")</f>
        <v/>
      </c>
      <c r="BS29" s="42" t="str">
        <f>IF($O29="男子",IF($AF29&gt;100,"",IF($M29=新人男子!I$27,ROW(),"")),"")</f>
        <v/>
      </c>
      <c r="BT29" s="42" t="str">
        <f>IF($O29="男子",IF($AF29&gt;100,"",IF($M29=新人男子!P$27,ROW(),"")),"")</f>
        <v/>
      </c>
      <c r="BU29" s="42" t="str">
        <f>IF($O29="男子",IF($AF29&gt;100,"",IF($M29=新人男子!B$51,ROW(),"")),"")</f>
        <v/>
      </c>
      <c r="BV29" s="42" t="str">
        <f>IF($O29="男子",IF($AF29&gt;100,"",IF($M29=新人男子!I$51,ROW(),"")),"")</f>
        <v/>
      </c>
      <c r="BW29" s="42" t="str">
        <f>IF($O29="男子",IF($AF29&gt;100,"",IF($M29=新人男子!P$51,ROW(),"")),"")</f>
        <v/>
      </c>
      <c r="BX29" s="42" t="str">
        <f>IF($O29="男子",IF($AF29&gt;100,"",IF($M29=新人男子!B$76,ROW(),"")),"")</f>
        <v/>
      </c>
      <c r="BY29" s="42" t="str">
        <f>IF($O29="男子",IF($AF29&gt;100,"",IF($M29=新人男子!I$76,ROW(),"")),"")</f>
        <v/>
      </c>
      <c r="BZ29" s="42" t="str">
        <f>IF($O29="男子",IF($AF29&gt;100,"",IF($M29=新人男子!P$76,ROW(),"")),"")</f>
        <v/>
      </c>
      <c r="CA29" s="42" t="str">
        <f>IF($O29="女子",IF($AF29&gt;100,"",IF($M29=選抜女子!B$2,ROW(),"")),"")</f>
        <v/>
      </c>
      <c r="CB29" s="42" t="str">
        <f>IF($O29="女子",IF($AF29&gt;100,"",IF($M29=選抜女子!I$2,ROW(),"")),"")</f>
        <v/>
      </c>
      <c r="CC29" s="42" t="str">
        <f>IF($O29="女子",IF($AF29&gt;100,"",IF($M29=選抜女子!P$2,ROW(),"")),"")</f>
        <v/>
      </c>
      <c r="CD29" s="42" t="str">
        <f>IF($O29="女子",IF($AF29&gt;100,"",IF($M29=選抜女子!B$27,ROW(),"")),"")</f>
        <v/>
      </c>
      <c r="CE29" s="42" t="str">
        <f>IF($O29="女子",IF($AF29&gt;100,"",IF($M29=選抜女子!I$27,ROW(),"")),"")</f>
        <v/>
      </c>
      <c r="CF29" s="42" t="str">
        <f>IF($O29="女子",IF($AF29&gt;100,"",IF($M29=選抜女子!P$27,ROW(),"")),"")</f>
        <v/>
      </c>
      <c r="CG29" s="42" t="str">
        <f>IF($O29="女子",IF($AF29&gt;100,"",IF($M29=選抜女子!B$51,ROW(),"")),"")</f>
        <v/>
      </c>
      <c r="CH29" s="42" t="str">
        <f>IF($O29="女子",IF($AF29&gt;100,"",IF($M29=選抜女子!I$51,ROW(),"")),"")</f>
        <v/>
      </c>
      <c r="CI29" s="42" t="str">
        <f>IF($O29="女子",IF($AF29&gt;100,"",IF($M29=選抜女子!B$76,ROW(),"")),"")</f>
        <v/>
      </c>
      <c r="CJ29" s="42" t="str">
        <f>IF($O29="女子",IF($AF29&gt;100,"",IF($M29=選抜女子!I$76,ROW(),"")),"")</f>
        <v/>
      </c>
      <c r="CK29" s="42" t="str">
        <f>IF($O29="女子",IF($AF29&gt;100,"",IF($M29=新人女子!B$2,ROW(),"")),"")</f>
        <v/>
      </c>
      <c r="CL29" s="42" t="str">
        <f>IF($O29="女子",IF($AF29&gt;100,"",IF($M29=新人女子!I$2,ROW(),"")),"")</f>
        <v/>
      </c>
      <c r="CM29" s="42" t="str">
        <f>IF($O29="女子",IF($AF29&gt;100,"",IF($M29=新人女子!P$2,ROW(),"")),"")</f>
        <v/>
      </c>
      <c r="CN29" s="42" t="str">
        <f>IF($O29="女子",IF($AF29&gt;100,"",IF($M29=新人女子!B$27,ROW(),"")),"")</f>
        <v/>
      </c>
      <c r="CO29" s="42" t="str">
        <f>IF($O29="女子",IF($AF29&gt;100,"",IF($M29=新人女子!I$27,ROW(),"")),"")</f>
        <v/>
      </c>
      <c r="CP29" s="42" t="str">
        <f>IF($O29="女子",IF($AF29&gt;100,"",IF($M29=新人女子!P$27,ROW(),"")),"")</f>
        <v/>
      </c>
      <c r="CQ29" s="42" t="str">
        <f>IF($O29="女子",IF($AF29&gt;100,"",IF($M29=新人女子!B$51,ROW(),"")),"")</f>
        <v/>
      </c>
      <c r="CR29" s="42" t="str">
        <f>IF($O29="女子",IF($AF29&gt;100,"",IF($M29=新人女子!I$51,ROW(),"")),"")</f>
        <v/>
      </c>
      <c r="CS29" s="42" t="str">
        <f>IF($O29="女子",IF($AF29&gt;100,"",IF($M29=新人女子!P$51,ROW(),"")),"")</f>
        <v/>
      </c>
      <c r="CT29" s="42" t="str">
        <f>IF($O29="女子",IF($AF29&gt;100,"",IF($M29=新人女子!B$76,ROW(),"")),"")</f>
        <v/>
      </c>
      <c r="CU29" s="42" t="str">
        <f>IF($O29="女子",IF($AF29&gt;100,"",IF($M29=新人女子!I$76,ROW(),"")),"")</f>
        <v/>
      </c>
      <c r="CV29" s="42" t="str">
        <f>IF($O29="女子",IF($AF29&gt;100,"",IF($M29=新人女子!P$76,ROW(),"")),"")</f>
        <v/>
      </c>
    </row>
    <row r="30" spans="1:100" x14ac:dyDescent="0.15">
      <c r="A30" s="36">
        <v>45285</v>
      </c>
      <c r="B30" s="36">
        <v>45287</v>
      </c>
      <c r="C30" s="35" t="s">
        <v>104</v>
      </c>
      <c r="D30" s="35" t="s">
        <v>224</v>
      </c>
      <c r="E30" s="35" t="s">
        <v>893</v>
      </c>
      <c r="F30" s="35" t="s">
        <v>894</v>
      </c>
      <c r="G30" s="35" t="s">
        <v>108</v>
      </c>
      <c r="H30" s="35" t="s">
        <v>15</v>
      </c>
      <c r="I30" s="35" t="s">
        <v>227</v>
      </c>
      <c r="J30" s="35" t="s">
        <v>303</v>
      </c>
      <c r="M30" s="35" t="s">
        <v>115</v>
      </c>
      <c r="N30" s="35" t="s">
        <v>116</v>
      </c>
      <c r="O30" s="35" t="s">
        <v>305</v>
      </c>
      <c r="Y30" s="35" t="s">
        <v>306</v>
      </c>
      <c r="AA30" s="35" t="s">
        <v>360</v>
      </c>
      <c r="AB30" s="35" t="s">
        <v>363</v>
      </c>
      <c r="AC30" s="35" t="str">
        <f t="shared" si="4"/>
        <v>ホンマタガ</v>
      </c>
      <c r="AD30" s="35" t="s">
        <v>309</v>
      </c>
      <c r="AF30" s="35">
        <v>12</v>
      </c>
      <c r="AG30" s="41">
        <v>39517</v>
      </c>
      <c r="AN30" s="35">
        <v>165</v>
      </c>
      <c r="AO30" s="35">
        <v>49</v>
      </c>
      <c r="AP30" s="35" t="s">
        <v>327</v>
      </c>
      <c r="BB30" s="35">
        <f t="shared" si="1"/>
        <v>15</v>
      </c>
      <c r="BC30" s="35">
        <f t="shared" si="2"/>
        <v>1</v>
      </c>
      <c r="BD30" s="35" t="str">
        <f t="shared" si="3"/>
        <v>左</v>
      </c>
      <c r="BE30" s="42" t="str">
        <f>IF($O30="男子",IF($AF30&gt;100,"",IF($M30=選抜男子!B$2,ROW(),"")),"")</f>
        <v/>
      </c>
      <c r="BF30" s="42" t="str">
        <f>IF($O30="男子",IF($AF30&gt;100,"",IF($M30=選抜男子!I$2,ROW(),"")),"")</f>
        <v/>
      </c>
      <c r="BG30" s="42" t="str">
        <f>IF($O30="男子",IF($AF30&gt;100,"",IF($M30=選抜男子!P$2,ROW(),"")),"")</f>
        <v/>
      </c>
      <c r="BH30" s="42" t="str">
        <f>IF($O30="男子",IF($AF30&gt;100,"",IF($M30=選抜男子!B$27,ROW(),"")),"")</f>
        <v/>
      </c>
      <c r="BI30" s="42" t="str">
        <f>IF($O30="男子",IF($AF30&gt;100,"",IF($M30=選抜男子!I$27,ROW(),"")),"")</f>
        <v/>
      </c>
      <c r="BJ30" s="42" t="str">
        <f>IF($O30="男子",IF($AF30&gt;100,"",IF($M30=選抜男子!P$27,ROW(),"")),"")</f>
        <v/>
      </c>
      <c r="BK30" s="42" t="str">
        <f>IF($O30="男子",IF($AF30&gt;100,"",IF($M30=選抜男子!B$51,ROW(),"")),"")</f>
        <v/>
      </c>
      <c r="BL30" s="42" t="str">
        <f>IF($O30="男子",IF($AF30&gt;100,"",IF($M30=選抜男子!I$51,ROW(),"")),"")</f>
        <v/>
      </c>
      <c r="BM30" s="42" t="str">
        <f>IF($O30="男子",IF($AF30&gt;100,"",IF($M30=選抜男子!B$76,ROW(),"")),"")</f>
        <v/>
      </c>
      <c r="BN30" s="42">
        <f>IF($O30="男子",IF($AF30&gt;100,"",IF($M30=選抜男子!I$76,ROW(),"")),"")</f>
        <v>30</v>
      </c>
      <c r="BO30" s="42" t="str">
        <f>IF($O30="男子",IF($AF30&gt;100,"",IF($M30=新人男子!B$2,ROW(),"")),"")</f>
        <v/>
      </c>
      <c r="BP30" s="42" t="str">
        <f>IF($O30="男子",IF($AF30&gt;100,"",IF($M30=新人男子!I$2,ROW(),"")),"")</f>
        <v/>
      </c>
      <c r="BQ30" s="42" t="str">
        <f>IF($O30="男子",IF($AF30&gt;100,"",IF($M30=新人男子!P$2,ROW(),"")),"")</f>
        <v/>
      </c>
      <c r="BR30" s="42" t="str">
        <f>IF($O30="男子",IF($AF30&gt;100,"",IF($M30=新人男子!B$27,ROW(),"")),"")</f>
        <v/>
      </c>
      <c r="BS30" s="42" t="str">
        <f>IF($O30="男子",IF($AF30&gt;100,"",IF($M30=新人男子!I$27,ROW(),"")),"")</f>
        <v/>
      </c>
      <c r="BT30" s="42" t="str">
        <f>IF($O30="男子",IF($AF30&gt;100,"",IF($M30=新人男子!P$27,ROW(),"")),"")</f>
        <v/>
      </c>
      <c r="BU30" s="42" t="str">
        <f>IF($O30="男子",IF($AF30&gt;100,"",IF($M30=新人男子!B$51,ROW(),"")),"")</f>
        <v/>
      </c>
      <c r="BV30" s="42" t="str">
        <f>IF($O30="男子",IF($AF30&gt;100,"",IF($M30=新人男子!I$51,ROW(),"")),"")</f>
        <v/>
      </c>
      <c r="BW30" s="42" t="str">
        <f>IF($O30="男子",IF($AF30&gt;100,"",IF($M30=新人男子!P$51,ROW(),"")),"")</f>
        <v/>
      </c>
      <c r="BX30" s="42" t="str">
        <f>IF($O30="男子",IF($AF30&gt;100,"",IF($M30=新人男子!B$76,ROW(),"")),"")</f>
        <v/>
      </c>
      <c r="BY30" s="42" t="str">
        <f>IF($O30="男子",IF($AF30&gt;100,"",IF($M30=新人男子!I$76,ROW(),"")),"")</f>
        <v/>
      </c>
      <c r="BZ30" s="42" t="str">
        <f>IF($O30="男子",IF($AF30&gt;100,"",IF($M30=新人男子!P$76,ROW(),"")),"")</f>
        <v/>
      </c>
      <c r="CA30" s="42" t="str">
        <f>IF($O30="女子",IF($AF30&gt;100,"",IF($M30=選抜女子!B$2,ROW(),"")),"")</f>
        <v/>
      </c>
      <c r="CB30" s="42" t="str">
        <f>IF($O30="女子",IF($AF30&gt;100,"",IF($M30=選抜女子!I$2,ROW(),"")),"")</f>
        <v/>
      </c>
      <c r="CC30" s="42" t="str">
        <f>IF($O30="女子",IF($AF30&gt;100,"",IF($M30=選抜女子!P$2,ROW(),"")),"")</f>
        <v/>
      </c>
      <c r="CD30" s="42" t="str">
        <f>IF($O30="女子",IF($AF30&gt;100,"",IF($M30=選抜女子!B$27,ROW(),"")),"")</f>
        <v/>
      </c>
      <c r="CE30" s="42" t="str">
        <f>IF($O30="女子",IF($AF30&gt;100,"",IF($M30=選抜女子!I$27,ROW(),"")),"")</f>
        <v/>
      </c>
      <c r="CF30" s="42" t="str">
        <f>IF($O30="女子",IF($AF30&gt;100,"",IF($M30=選抜女子!P$27,ROW(),"")),"")</f>
        <v/>
      </c>
      <c r="CG30" s="42" t="str">
        <f>IF($O30="女子",IF($AF30&gt;100,"",IF($M30=選抜女子!B$51,ROW(),"")),"")</f>
        <v/>
      </c>
      <c r="CH30" s="42" t="str">
        <f>IF($O30="女子",IF($AF30&gt;100,"",IF($M30=選抜女子!I$51,ROW(),"")),"")</f>
        <v/>
      </c>
      <c r="CI30" s="42" t="str">
        <f>IF($O30="女子",IF($AF30&gt;100,"",IF($M30=選抜女子!B$76,ROW(),"")),"")</f>
        <v/>
      </c>
      <c r="CJ30" s="42" t="str">
        <f>IF($O30="女子",IF($AF30&gt;100,"",IF($M30=選抜女子!I$76,ROW(),"")),"")</f>
        <v/>
      </c>
      <c r="CK30" s="42" t="str">
        <f>IF($O30="女子",IF($AF30&gt;100,"",IF($M30=新人女子!B$2,ROW(),"")),"")</f>
        <v/>
      </c>
      <c r="CL30" s="42" t="str">
        <f>IF($O30="女子",IF($AF30&gt;100,"",IF($M30=新人女子!I$2,ROW(),"")),"")</f>
        <v/>
      </c>
      <c r="CM30" s="42" t="str">
        <f>IF($O30="女子",IF($AF30&gt;100,"",IF($M30=新人女子!P$2,ROW(),"")),"")</f>
        <v/>
      </c>
      <c r="CN30" s="42" t="str">
        <f>IF($O30="女子",IF($AF30&gt;100,"",IF($M30=新人女子!B$27,ROW(),"")),"")</f>
        <v/>
      </c>
      <c r="CO30" s="42" t="str">
        <f>IF($O30="女子",IF($AF30&gt;100,"",IF($M30=新人女子!I$27,ROW(),"")),"")</f>
        <v/>
      </c>
      <c r="CP30" s="42" t="str">
        <f>IF($O30="女子",IF($AF30&gt;100,"",IF($M30=新人女子!P$27,ROW(),"")),"")</f>
        <v/>
      </c>
      <c r="CQ30" s="42" t="str">
        <f>IF($O30="女子",IF($AF30&gt;100,"",IF($M30=新人女子!B$51,ROW(),"")),"")</f>
        <v/>
      </c>
      <c r="CR30" s="42" t="str">
        <f>IF($O30="女子",IF($AF30&gt;100,"",IF($M30=新人女子!I$51,ROW(),"")),"")</f>
        <v/>
      </c>
      <c r="CS30" s="42" t="str">
        <f>IF($O30="女子",IF($AF30&gt;100,"",IF($M30=新人女子!P$51,ROW(),"")),"")</f>
        <v/>
      </c>
      <c r="CT30" s="42" t="str">
        <f>IF($O30="女子",IF($AF30&gt;100,"",IF($M30=新人女子!B$76,ROW(),"")),"")</f>
        <v/>
      </c>
      <c r="CU30" s="42" t="str">
        <f>IF($O30="女子",IF($AF30&gt;100,"",IF($M30=新人女子!I$76,ROW(),"")),"")</f>
        <v/>
      </c>
      <c r="CV30" s="42" t="str">
        <f>IF($O30="女子",IF($AF30&gt;100,"",IF($M30=新人女子!P$76,ROW(),"")),"")</f>
        <v/>
      </c>
    </row>
    <row r="31" spans="1:100" x14ac:dyDescent="0.15">
      <c r="A31" s="36">
        <v>45285</v>
      </c>
      <c r="B31" s="36">
        <v>45287</v>
      </c>
      <c r="C31" s="35" t="s">
        <v>104</v>
      </c>
      <c r="D31" s="35" t="s">
        <v>231</v>
      </c>
      <c r="E31" s="35" t="s">
        <v>898</v>
      </c>
      <c r="F31" s="35" t="s">
        <v>899</v>
      </c>
      <c r="G31" s="35" t="s">
        <v>108</v>
      </c>
      <c r="H31" s="35" t="s">
        <v>15</v>
      </c>
      <c r="I31" s="35" t="s">
        <v>234</v>
      </c>
      <c r="J31" s="35" t="s">
        <v>303</v>
      </c>
      <c r="AG31" s="41"/>
      <c r="BB31" s="35" t="str">
        <f t="shared" si="1"/>
        <v/>
      </c>
      <c r="BC31" s="35" t="str">
        <f t="shared" si="2"/>
        <v/>
      </c>
      <c r="BD31" s="35" t="str">
        <f t="shared" si="3"/>
        <v/>
      </c>
      <c r="BE31" s="42" t="str">
        <f>IF($O31="男子",IF($AF31&gt;100,"",IF($M31=選抜男子!B$2,ROW(),"")),"")</f>
        <v/>
      </c>
      <c r="BF31" s="42" t="str">
        <f>IF($O31="男子",IF($AF31&gt;100,"",IF($M31=選抜男子!I$2,ROW(),"")),"")</f>
        <v/>
      </c>
      <c r="BG31" s="42" t="str">
        <f>IF($O31="男子",IF($AF31&gt;100,"",IF($M31=選抜男子!P$2,ROW(),"")),"")</f>
        <v/>
      </c>
      <c r="BH31" s="42" t="str">
        <f>IF($O31="男子",IF($AF31&gt;100,"",IF($M31=選抜男子!B$27,ROW(),"")),"")</f>
        <v/>
      </c>
      <c r="BI31" s="42" t="str">
        <f>IF($O31="男子",IF($AF31&gt;100,"",IF($M31=選抜男子!I$27,ROW(),"")),"")</f>
        <v/>
      </c>
      <c r="BJ31" s="42" t="str">
        <f>IF($O31="男子",IF($AF31&gt;100,"",IF($M31=選抜男子!P$27,ROW(),"")),"")</f>
        <v/>
      </c>
      <c r="BK31" s="42" t="str">
        <f>IF($O31="男子",IF($AF31&gt;100,"",IF($M31=選抜男子!B$51,ROW(),"")),"")</f>
        <v/>
      </c>
      <c r="BL31" s="42" t="str">
        <f>IF($O31="男子",IF($AF31&gt;100,"",IF($M31=選抜男子!I$51,ROW(),"")),"")</f>
        <v/>
      </c>
      <c r="BM31" s="42" t="str">
        <f>IF($O31="男子",IF($AF31&gt;100,"",IF($M31=選抜男子!B$76,ROW(),"")),"")</f>
        <v/>
      </c>
      <c r="BN31" s="42" t="str">
        <f>IF($O31="男子",IF($AF31&gt;100,"",IF($M31=選抜男子!I$76,ROW(),"")),"")</f>
        <v/>
      </c>
      <c r="BO31" s="42" t="str">
        <f>IF($O31="男子",IF($AF31&gt;100,"",IF($M31=新人男子!B$2,ROW(),"")),"")</f>
        <v/>
      </c>
      <c r="BP31" s="42" t="str">
        <f>IF($O31="男子",IF($AF31&gt;100,"",IF($M31=新人男子!I$2,ROW(),"")),"")</f>
        <v/>
      </c>
      <c r="BQ31" s="42" t="str">
        <f>IF($O31="男子",IF($AF31&gt;100,"",IF($M31=新人男子!P$2,ROW(),"")),"")</f>
        <v/>
      </c>
      <c r="BR31" s="42" t="str">
        <f>IF($O31="男子",IF($AF31&gt;100,"",IF($M31=新人男子!B$27,ROW(),"")),"")</f>
        <v/>
      </c>
      <c r="BS31" s="42" t="str">
        <f>IF($O31="男子",IF($AF31&gt;100,"",IF($M31=新人男子!I$27,ROW(),"")),"")</f>
        <v/>
      </c>
      <c r="BT31" s="42" t="str">
        <f>IF($O31="男子",IF($AF31&gt;100,"",IF($M31=新人男子!P$27,ROW(),"")),"")</f>
        <v/>
      </c>
      <c r="BU31" s="42" t="str">
        <f>IF($O31="男子",IF($AF31&gt;100,"",IF($M31=新人男子!B$51,ROW(),"")),"")</f>
        <v/>
      </c>
      <c r="BV31" s="42" t="str">
        <f>IF($O31="男子",IF($AF31&gt;100,"",IF($M31=新人男子!I$51,ROW(),"")),"")</f>
        <v/>
      </c>
      <c r="BW31" s="42" t="str">
        <f>IF($O31="男子",IF($AF31&gt;100,"",IF($M31=新人男子!P$51,ROW(),"")),"")</f>
        <v/>
      </c>
      <c r="BX31" s="42" t="str">
        <f>IF($O31="男子",IF($AF31&gt;100,"",IF($M31=新人男子!B$76,ROW(),"")),"")</f>
        <v/>
      </c>
      <c r="BY31" s="42" t="str">
        <f>IF($O31="男子",IF($AF31&gt;100,"",IF($M31=新人男子!I$76,ROW(),"")),"")</f>
        <v/>
      </c>
      <c r="BZ31" s="42" t="str">
        <f>IF($O31="男子",IF($AF31&gt;100,"",IF($M31=新人男子!P$76,ROW(),"")),"")</f>
        <v/>
      </c>
      <c r="CA31" s="42" t="str">
        <f>IF($O31="女子",IF($AF31&gt;100,"",IF($M31=選抜女子!B$2,ROW(),"")),"")</f>
        <v/>
      </c>
      <c r="CB31" s="42" t="str">
        <f>IF($O31="女子",IF($AF31&gt;100,"",IF($M31=選抜女子!I$2,ROW(),"")),"")</f>
        <v/>
      </c>
      <c r="CC31" s="42" t="str">
        <f>IF($O31="女子",IF($AF31&gt;100,"",IF($M31=選抜女子!P$2,ROW(),"")),"")</f>
        <v/>
      </c>
      <c r="CD31" s="42" t="str">
        <f>IF($O31="女子",IF($AF31&gt;100,"",IF($M31=選抜女子!B$27,ROW(),"")),"")</f>
        <v/>
      </c>
      <c r="CE31" s="42" t="str">
        <f>IF($O31="女子",IF($AF31&gt;100,"",IF($M31=選抜女子!I$27,ROW(),"")),"")</f>
        <v/>
      </c>
      <c r="CF31" s="42" t="str">
        <f>IF($O31="女子",IF($AF31&gt;100,"",IF($M31=選抜女子!P$27,ROW(),"")),"")</f>
        <v/>
      </c>
      <c r="CG31" s="42" t="str">
        <f>IF($O31="女子",IF($AF31&gt;100,"",IF($M31=選抜女子!B$51,ROW(),"")),"")</f>
        <v/>
      </c>
      <c r="CH31" s="42" t="str">
        <f>IF($O31="女子",IF($AF31&gt;100,"",IF($M31=選抜女子!I$51,ROW(),"")),"")</f>
        <v/>
      </c>
      <c r="CI31" s="42" t="str">
        <f>IF($O31="女子",IF($AF31&gt;100,"",IF($M31=選抜女子!B$76,ROW(),"")),"")</f>
        <v/>
      </c>
      <c r="CJ31" s="42" t="str">
        <f>IF($O31="女子",IF($AF31&gt;100,"",IF($M31=選抜女子!I$76,ROW(),"")),"")</f>
        <v/>
      </c>
      <c r="CK31" s="42" t="str">
        <f>IF($O31="女子",IF($AF31&gt;100,"",IF($M31=新人女子!B$2,ROW(),"")),"")</f>
        <v/>
      </c>
      <c r="CL31" s="42" t="str">
        <f>IF($O31="女子",IF($AF31&gt;100,"",IF($M31=新人女子!I$2,ROW(),"")),"")</f>
        <v/>
      </c>
      <c r="CM31" s="42" t="str">
        <f>IF($O31="女子",IF($AF31&gt;100,"",IF($M31=新人女子!P$2,ROW(),"")),"")</f>
        <v/>
      </c>
      <c r="CN31" s="42" t="str">
        <f>IF($O31="女子",IF($AF31&gt;100,"",IF($M31=新人女子!B$27,ROW(),"")),"")</f>
        <v/>
      </c>
      <c r="CO31" s="42" t="str">
        <f>IF($O31="女子",IF($AF31&gt;100,"",IF($M31=新人女子!I$27,ROW(),"")),"")</f>
        <v/>
      </c>
      <c r="CP31" s="42" t="str">
        <f>IF($O31="女子",IF($AF31&gt;100,"",IF($M31=新人女子!P$27,ROW(),"")),"")</f>
        <v/>
      </c>
      <c r="CQ31" s="42" t="str">
        <f>IF($O31="女子",IF($AF31&gt;100,"",IF($M31=新人女子!B$51,ROW(),"")),"")</f>
        <v/>
      </c>
      <c r="CR31" s="42" t="str">
        <f>IF($O31="女子",IF($AF31&gt;100,"",IF($M31=新人女子!I$51,ROW(),"")),"")</f>
        <v/>
      </c>
      <c r="CS31" s="42" t="str">
        <f>IF($O31="女子",IF($AF31&gt;100,"",IF($M31=新人女子!P$51,ROW(),"")),"")</f>
        <v/>
      </c>
      <c r="CT31" s="42" t="str">
        <f>IF($O31="女子",IF($AF31&gt;100,"",IF($M31=新人女子!B$76,ROW(),"")),"")</f>
        <v/>
      </c>
      <c r="CU31" s="42" t="str">
        <f>IF($O31="女子",IF($AF31&gt;100,"",IF($M31=新人女子!I$76,ROW(),"")),"")</f>
        <v/>
      </c>
      <c r="CV31" s="42" t="str">
        <f>IF($O31="女子",IF($AF31&gt;100,"",IF($M31=新人女子!P$76,ROW(),"")),"")</f>
        <v/>
      </c>
    </row>
    <row r="32" spans="1:100" x14ac:dyDescent="0.15">
      <c r="A32" s="36">
        <v>45285</v>
      </c>
      <c r="B32" s="36">
        <v>45287</v>
      </c>
      <c r="C32" s="35" t="s">
        <v>104</v>
      </c>
      <c r="D32" s="35" t="s">
        <v>238</v>
      </c>
      <c r="E32" s="35" t="s">
        <v>903</v>
      </c>
      <c r="F32" s="35" t="s">
        <v>904</v>
      </c>
      <c r="G32" s="35" t="s">
        <v>108</v>
      </c>
      <c r="H32" s="35" t="s">
        <v>15</v>
      </c>
      <c r="I32" s="35" t="s">
        <v>241</v>
      </c>
      <c r="J32" s="35" t="s">
        <v>303</v>
      </c>
      <c r="L32" s="35" t="s">
        <v>364</v>
      </c>
      <c r="M32" s="35" t="s">
        <v>118</v>
      </c>
      <c r="N32" s="35" t="s">
        <v>119</v>
      </c>
      <c r="O32" s="35" t="s">
        <v>305</v>
      </c>
      <c r="Y32" s="35" t="s">
        <v>306</v>
      </c>
      <c r="AA32" s="35" t="s">
        <v>354</v>
      </c>
      <c r="AB32" s="35" t="s">
        <v>365</v>
      </c>
      <c r="AC32" s="35" t="str">
        <f t="shared" ref="AC32:AC40" si="5">PHONETIC(AB32)</f>
        <v>メデ</v>
      </c>
      <c r="AD32" s="35" t="s">
        <v>309</v>
      </c>
      <c r="AF32" s="35">
        <v>1</v>
      </c>
      <c r="AG32" s="41">
        <v>38878</v>
      </c>
      <c r="AN32" s="35">
        <v>165.3</v>
      </c>
      <c r="AO32" s="35">
        <v>63</v>
      </c>
      <c r="AP32" s="35" t="s">
        <v>310</v>
      </c>
      <c r="AV32" s="35" t="s">
        <v>311</v>
      </c>
      <c r="BB32" s="35">
        <f t="shared" si="1"/>
        <v>16</v>
      </c>
      <c r="BC32" s="35">
        <f t="shared" si="2"/>
        <v>2</v>
      </c>
      <c r="BD32" s="35" t="str">
        <f t="shared" si="3"/>
        <v>右</v>
      </c>
      <c r="BE32" s="42" t="str">
        <f>IF($O32="男子",IF($AF32&gt;100,"",IF($M32=選抜男子!B$2,ROW(),"")),"")</f>
        <v/>
      </c>
      <c r="BF32" s="42" t="str">
        <f>IF($O32="男子",IF($AF32&gt;100,"",IF($M32=選抜男子!I$2,ROW(),"")),"")</f>
        <v/>
      </c>
      <c r="BG32" s="42" t="str">
        <f>IF($O32="男子",IF($AF32&gt;100,"",IF($M32=選抜男子!P$2,ROW(),"")),"")</f>
        <v/>
      </c>
      <c r="BH32" s="42" t="str">
        <f>IF($O32="男子",IF($AF32&gt;100,"",IF($M32=選抜男子!B$27,ROW(),"")),"")</f>
        <v/>
      </c>
      <c r="BI32" s="42" t="str">
        <f>IF($O32="男子",IF($AF32&gt;100,"",IF($M32=選抜男子!I$27,ROW(),"")),"")</f>
        <v/>
      </c>
      <c r="BJ32" s="42" t="str">
        <f>IF($O32="男子",IF($AF32&gt;100,"",IF($M32=選抜男子!P$27,ROW(),"")),"")</f>
        <v/>
      </c>
      <c r="BK32" s="42" t="str">
        <f>IF($O32="男子",IF($AF32&gt;100,"",IF($M32=選抜男子!B$51,ROW(),"")),"")</f>
        <v/>
      </c>
      <c r="BL32" s="42" t="str">
        <f>IF($O32="男子",IF($AF32&gt;100,"",IF($M32=選抜男子!I$51,ROW(),"")),"")</f>
        <v/>
      </c>
      <c r="BM32" s="42" t="str">
        <f>IF($O32="男子",IF($AF32&gt;100,"",IF($M32=選抜男子!B$76,ROW(),"")),"")</f>
        <v/>
      </c>
      <c r="BN32" s="42" t="str">
        <f>IF($O32="男子",IF($AF32&gt;100,"",IF($M32=選抜男子!I$76,ROW(),"")),"")</f>
        <v/>
      </c>
      <c r="BO32" s="42" t="str">
        <f>IF($O32="男子",IF($AF32&gt;100,"",IF($M32=新人男子!B$2,ROW(),"")),"")</f>
        <v/>
      </c>
      <c r="BP32" s="42" t="str">
        <f>IF($O32="男子",IF($AF32&gt;100,"",IF($M32=新人男子!I$2,ROW(),"")),"")</f>
        <v/>
      </c>
      <c r="BQ32" s="42" t="str">
        <f>IF($O32="男子",IF($AF32&gt;100,"",IF($M32=新人男子!P$2,ROW(),"")),"")</f>
        <v/>
      </c>
      <c r="BR32" s="42" t="str">
        <f>IF($O32="男子",IF($AF32&gt;100,"",IF($M32=新人男子!B$27,ROW(),"")),"")</f>
        <v/>
      </c>
      <c r="BS32" s="42" t="str">
        <f>IF($O32="男子",IF($AF32&gt;100,"",IF($M32=新人男子!I$27,ROW(),"")),"")</f>
        <v/>
      </c>
      <c r="BT32" s="42" t="str">
        <f>IF($O32="男子",IF($AF32&gt;100,"",IF($M32=新人男子!P$27,ROW(),"")),"")</f>
        <v/>
      </c>
      <c r="BU32" s="42" t="str">
        <f>IF($O32="男子",IF($AF32&gt;100,"",IF($M32=新人男子!B$51,ROW(),"")),"")</f>
        <v/>
      </c>
      <c r="BV32" s="42" t="str">
        <f>IF($O32="男子",IF($AF32&gt;100,"",IF($M32=新人男子!I$51,ROW(),"")),"")</f>
        <v/>
      </c>
      <c r="BW32" s="42" t="str">
        <f>IF($O32="男子",IF($AF32&gt;100,"",IF($M32=新人男子!P$51,ROW(),"")),"")</f>
        <v/>
      </c>
      <c r="BX32" s="42">
        <f>IF($O32="男子",IF($AF32&gt;100,"",IF($M32=新人男子!B$76,ROW(),"")),"")</f>
        <v>32</v>
      </c>
      <c r="BY32" s="42" t="str">
        <f>IF($O32="男子",IF($AF32&gt;100,"",IF($M32=新人男子!I$76,ROW(),"")),"")</f>
        <v/>
      </c>
      <c r="BZ32" s="42" t="str">
        <f>IF($O32="男子",IF($AF32&gt;100,"",IF($M32=新人男子!P$76,ROW(),"")),"")</f>
        <v/>
      </c>
      <c r="CA32" s="42" t="str">
        <f>IF($O32="女子",IF($AF32&gt;100,"",IF($M32=選抜女子!B$2,ROW(),"")),"")</f>
        <v/>
      </c>
      <c r="CB32" s="42" t="str">
        <f>IF($O32="女子",IF($AF32&gt;100,"",IF($M32=選抜女子!I$2,ROW(),"")),"")</f>
        <v/>
      </c>
      <c r="CC32" s="42" t="str">
        <f>IF($O32="女子",IF($AF32&gt;100,"",IF($M32=選抜女子!P$2,ROW(),"")),"")</f>
        <v/>
      </c>
      <c r="CD32" s="42" t="str">
        <f>IF($O32="女子",IF($AF32&gt;100,"",IF($M32=選抜女子!B$27,ROW(),"")),"")</f>
        <v/>
      </c>
      <c r="CE32" s="42" t="str">
        <f>IF($O32="女子",IF($AF32&gt;100,"",IF($M32=選抜女子!I$27,ROW(),"")),"")</f>
        <v/>
      </c>
      <c r="CF32" s="42" t="str">
        <f>IF($O32="女子",IF($AF32&gt;100,"",IF($M32=選抜女子!P$27,ROW(),"")),"")</f>
        <v/>
      </c>
      <c r="CG32" s="42" t="str">
        <f>IF($O32="女子",IF($AF32&gt;100,"",IF($M32=選抜女子!B$51,ROW(),"")),"")</f>
        <v/>
      </c>
      <c r="CH32" s="42" t="str">
        <f>IF($O32="女子",IF($AF32&gt;100,"",IF($M32=選抜女子!I$51,ROW(),"")),"")</f>
        <v/>
      </c>
      <c r="CI32" s="42" t="str">
        <f>IF($O32="女子",IF($AF32&gt;100,"",IF($M32=選抜女子!B$76,ROW(),"")),"")</f>
        <v/>
      </c>
      <c r="CJ32" s="42" t="str">
        <f>IF($O32="女子",IF($AF32&gt;100,"",IF($M32=選抜女子!I$76,ROW(),"")),"")</f>
        <v/>
      </c>
      <c r="CK32" s="42" t="str">
        <f>IF($O32="女子",IF($AF32&gt;100,"",IF($M32=新人女子!B$2,ROW(),"")),"")</f>
        <v/>
      </c>
      <c r="CL32" s="42" t="str">
        <f>IF($O32="女子",IF($AF32&gt;100,"",IF($M32=新人女子!I$2,ROW(),"")),"")</f>
        <v/>
      </c>
      <c r="CM32" s="42" t="str">
        <f>IF($O32="女子",IF($AF32&gt;100,"",IF($M32=新人女子!P$2,ROW(),"")),"")</f>
        <v/>
      </c>
      <c r="CN32" s="42" t="str">
        <f>IF($O32="女子",IF($AF32&gt;100,"",IF($M32=新人女子!B$27,ROW(),"")),"")</f>
        <v/>
      </c>
      <c r="CO32" s="42" t="str">
        <f>IF($O32="女子",IF($AF32&gt;100,"",IF($M32=新人女子!I$27,ROW(),"")),"")</f>
        <v/>
      </c>
      <c r="CP32" s="42" t="str">
        <f>IF($O32="女子",IF($AF32&gt;100,"",IF($M32=新人女子!P$27,ROW(),"")),"")</f>
        <v/>
      </c>
      <c r="CQ32" s="42" t="str">
        <f>IF($O32="女子",IF($AF32&gt;100,"",IF($M32=新人女子!B$51,ROW(),"")),"")</f>
        <v/>
      </c>
      <c r="CR32" s="42" t="str">
        <f>IF($O32="女子",IF($AF32&gt;100,"",IF($M32=新人女子!I$51,ROW(),"")),"")</f>
        <v/>
      </c>
      <c r="CS32" s="42" t="str">
        <f>IF($O32="女子",IF($AF32&gt;100,"",IF($M32=新人女子!P$51,ROW(),"")),"")</f>
        <v/>
      </c>
      <c r="CT32" s="42" t="str">
        <f>IF($O32="女子",IF($AF32&gt;100,"",IF($M32=新人女子!B$76,ROW(),"")),"")</f>
        <v/>
      </c>
      <c r="CU32" s="42" t="str">
        <f>IF($O32="女子",IF($AF32&gt;100,"",IF($M32=新人女子!I$76,ROW(),"")),"")</f>
        <v/>
      </c>
      <c r="CV32" s="42" t="str">
        <f>IF($O32="女子",IF($AF32&gt;100,"",IF($M32=新人女子!P$76,ROW(),"")),"")</f>
        <v/>
      </c>
    </row>
    <row r="33" spans="1:100" x14ac:dyDescent="0.15">
      <c r="A33" s="36">
        <v>45285</v>
      </c>
      <c r="B33" s="36">
        <v>45287</v>
      </c>
      <c r="C33" s="35" t="s">
        <v>104</v>
      </c>
      <c r="D33" s="35" t="s">
        <v>245</v>
      </c>
      <c r="E33" s="35" t="s">
        <v>908</v>
      </c>
      <c r="F33" s="35" t="s">
        <v>909</v>
      </c>
      <c r="G33" s="35" t="s">
        <v>108</v>
      </c>
      <c r="H33" s="35" t="s">
        <v>15</v>
      </c>
      <c r="I33" s="35" t="s">
        <v>248</v>
      </c>
      <c r="J33" s="35" t="s">
        <v>303</v>
      </c>
      <c r="L33" s="35" t="s">
        <v>364</v>
      </c>
      <c r="M33" s="35" t="s">
        <v>118</v>
      </c>
      <c r="N33" s="35" t="s">
        <v>119</v>
      </c>
      <c r="O33" s="35" t="s">
        <v>305</v>
      </c>
      <c r="Y33" s="35" t="s">
        <v>306</v>
      </c>
      <c r="AA33" s="35" t="s">
        <v>356</v>
      </c>
      <c r="AB33" s="35" t="s">
        <v>366</v>
      </c>
      <c r="AC33" s="35" t="str">
        <f t="shared" si="5"/>
        <v>ミナミナカガワ</v>
      </c>
      <c r="AD33" s="35" t="s">
        <v>309</v>
      </c>
      <c r="AF33" s="35">
        <v>2</v>
      </c>
      <c r="AG33" s="41">
        <v>39088</v>
      </c>
      <c r="AN33" s="35">
        <v>165</v>
      </c>
      <c r="AO33" s="35">
        <v>54</v>
      </c>
      <c r="AP33" s="35" t="s">
        <v>310</v>
      </c>
      <c r="AV33" s="35" t="s">
        <v>311</v>
      </c>
      <c r="BB33" s="35">
        <f t="shared" si="1"/>
        <v>16</v>
      </c>
      <c r="BC33" s="35">
        <f t="shared" si="2"/>
        <v>2</v>
      </c>
      <c r="BD33" s="35" t="str">
        <f t="shared" si="3"/>
        <v>右</v>
      </c>
      <c r="BE33" s="42" t="str">
        <f>IF($O33="男子",IF($AF33&gt;100,"",IF($M33=選抜男子!B$2,ROW(),"")),"")</f>
        <v/>
      </c>
      <c r="BF33" s="42" t="str">
        <f>IF($O33="男子",IF($AF33&gt;100,"",IF($M33=選抜男子!I$2,ROW(),"")),"")</f>
        <v/>
      </c>
      <c r="BG33" s="42" t="str">
        <f>IF($O33="男子",IF($AF33&gt;100,"",IF($M33=選抜男子!P$2,ROW(),"")),"")</f>
        <v/>
      </c>
      <c r="BH33" s="42" t="str">
        <f>IF($O33="男子",IF($AF33&gt;100,"",IF($M33=選抜男子!B$27,ROW(),"")),"")</f>
        <v/>
      </c>
      <c r="BI33" s="42" t="str">
        <f>IF($O33="男子",IF($AF33&gt;100,"",IF($M33=選抜男子!I$27,ROW(),"")),"")</f>
        <v/>
      </c>
      <c r="BJ33" s="42" t="str">
        <f>IF($O33="男子",IF($AF33&gt;100,"",IF($M33=選抜男子!P$27,ROW(),"")),"")</f>
        <v/>
      </c>
      <c r="BK33" s="42" t="str">
        <f>IF($O33="男子",IF($AF33&gt;100,"",IF($M33=選抜男子!B$51,ROW(),"")),"")</f>
        <v/>
      </c>
      <c r="BL33" s="42" t="str">
        <f>IF($O33="男子",IF($AF33&gt;100,"",IF($M33=選抜男子!I$51,ROW(),"")),"")</f>
        <v/>
      </c>
      <c r="BM33" s="42" t="str">
        <f>IF($O33="男子",IF($AF33&gt;100,"",IF($M33=選抜男子!B$76,ROW(),"")),"")</f>
        <v/>
      </c>
      <c r="BN33" s="42" t="str">
        <f>IF($O33="男子",IF($AF33&gt;100,"",IF($M33=選抜男子!I$76,ROW(),"")),"")</f>
        <v/>
      </c>
      <c r="BO33" s="42" t="str">
        <f>IF($O33="男子",IF($AF33&gt;100,"",IF($M33=新人男子!B$2,ROW(),"")),"")</f>
        <v/>
      </c>
      <c r="BP33" s="42" t="str">
        <f>IF($O33="男子",IF($AF33&gt;100,"",IF($M33=新人男子!I$2,ROW(),"")),"")</f>
        <v/>
      </c>
      <c r="BQ33" s="42" t="str">
        <f>IF($O33="男子",IF($AF33&gt;100,"",IF($M33=新人男子!P$2,ROW(),"")),"")</f>
        <v/>
      </c>
      <c r="BR33" s="42" t="str">
        <f>IF($O33="男子",IF($AF33&gt;100,"",IF($M33=新人男子!B$27,ROW(),"")),"")</f>
        <v/>
      </c>
      <c r="BS33" s="42" t="str">
        <f>IF($O33="男子",IF($AF33&gt;100,"",IF($M33=新人男子!I$27,ROW(),"")),"")</f>
        <v/>
      </c>
      <c r="BT33" s="42" t="str">
        <f>IF($O33="男子",IF($AF33&gt;100,"",IF($M33=新人男子!P$27,ROW(),"")),"")</f>
        <v/>
      </c>
      <c r="BU33" s="42" t="str">
        <f>IF($O33="男子",IF($AF33&gt;100,"",IF($M33=新人男子!B$51,ROW(),"")),"")</f>
        <v/>
      </c>
      <c r="BV33" s="42" t="str">
        <f>IF($O33="男子",IF($AF33&gt;100,"",IF($M33=新人男子!I$51,ROW(),"")),"")</f>
        <v/>
      </c>
      <c r="BW33" s="42" t="str">
        <f>IF($O33="男子",IF($AF33&gt;100,"",IF($M33=新人男子!P$51,ROW(),"")),"")</f>
        <v/>
      </c>
      <c r="BX33" s="42">
        <f>IF($O33="男子",IF($AF33&gt;100,"",IF($M33=新人男子!B$76,ROW(),"")),"")</f>
        <v>33</v>
      </c>
      <c r="BY33" s="42" t="str">
        <f>IF($O33="男子",IF($AF33&gt;100,"",IF($M33=新人男子!I$76,ROW(),"")),"")</f>
        <v/>
      </c>
      <c r="BZ33" s="42" t="str">
        <f>IF($O33="男子",IF($AF33&gt;100,"",IF($M33=新人男子!P$76,ROW(),"")),"")</f>
        <v/>
      </c>
      <c r="CA33" s="42" t="str">
        <f>IF($O33="女子",IF($AF33&gt;100,"",IF($M33=選抜女子!B$2,ROW(),"")),"")</f>
        <v/>
      </c>
      <c r="CB33" s="42" t="str">
        <f>IF($O33="女子",IF($AF33&gt;100,"",IF($M33=選抜女子!I$2,ROW(),"")),"")</f>
        <v/>
      </c>
      <c r="CC33" s="42" t="str">
        <f>IF($O33="女子",IF($AF33&gt;100,"",IF($M33=選抜女子!P$2,ROW(),"")),"")</f>
        <v/>
      </c>
      <c r="CD33" s="42" t="str">
        <f>IF($O33="女子",IF($AF33&gt;100,"",IF($M33=選抜女子!B$27,ROW(),"")),"")</f>
        <v/>
      </c>
      <c r="CE33" s="42" t="str">
        <f>IF($O33="女子",IF($AF33&gt;100,"",IF($M33=選抜女子!I$27,ROW(),"")),"")</f>
        <v/>
      </c>
      <c r="CF33" s="42" t="str">
        <f>IF($O33="女子",IF($AF33&gt;100,"",IF($M33=選抜女子!P$27,ROW(),"")),"")</f>
        <v/>
      </c>
      <c r="CG33" s="42" t="str">
        <f>IF($O33="女子",IF($AF33&gt;100,"",IF($M33=選抜女子!B$51,ROW(),"")),"")</f>
        <v/>
      </c>
      <c r="CH33" s="42" t="str">
        <f>IF($O33="女子",IF($AF33&gt;100,"",IF($M33=選抜女子!I$51,ROW(),"")),"")</f>
        <v/>
      </c>
      <c r="CI33" s="42" t="str">
        <f>IF($O33="女子",IF($AF33&gt;100,"",IF($M33=選抜女子!B$76,ROW(),"")),"")</f>
        <v/>
      </c>
      <c r="CJ33" s="42" t="str">
        <f>IF($O33="女子",IF($AF33&gt;100,"",IF($M33=選抜女子!I$76,ROW(),"")),"")</f>
        <v/>
      </c>
      <c r="CK33" s="42" t="str">
        <f>IF($O33="女子",IF($AF33&gt;100,"",IF($M33=新人女子!B$2,ROW(),"")),"")</f>
        <v/>
      </c>
      <c r="CL33" s="42" t="str">
        <f>IF($O33="女子",IF($AF33&gt;100,"",IF($M33=新人女子!I$2,ROW(),"")),"")</f>
        <v/>
      </c>
      <c r="CM33" s="42" t="str">
        <f>IF($O33="女子",IF($AF33&gt;100,"",IF($M33=新人女子!P$2,ROW(),"")),"")</f>
        <v/>
      </c>
      <c r="CN33" s="42" t="str">
        <f>IF($O33="女子",IF($AF33&gt;100,"",IF($M33=新人女子!B$27,ROW(),"")),"")</f>
        <v/>
      </c>
      <c r="CO33" s="42" t="str">
        <f>IF($O33="女子",IF($AF33&gt;100,"",IF($M33=新人女子!I$27,ROW(),"")),"")</f>
        <v/>
      </c>
      <c r="CP33" s="42" t="str">
        <f>IF($O33="女子",IF($AF33&gt;100,"",IF($M33=新人女子!P$27,ROW(),"")),"")</f>
        <v/>
      </c>
      <c r="CQ33" s="42" t="str">
        <f>IF($O33="女子",IF($AF33&gt;100,"",IF($M33=新人女子!B$51,ROW(),"")),"")</f>
        <v/>
      </c>
      <c r="CR33" s="42" t="str">
        <f>IF($O33="女子",IF($AF33&gt;100,"",IF($M33=新人女子!I$51,ROW(),"")),"")</f>
        <v/>
      </c>
      <c r="CS33" s="42" t="str">
        <f>IF($O33="女子",IF($AF33&gt;100,"",IF($M33=新人女子!P$51,ROW(),"")),"")</f>
        <v/>
      </c>
      <c r="CT33" s="42" t="str">
        <f>IF($O33="女子",IF($AF33&gt;100,"",IF($M33=新人女子!B$76,ROW(),"")),"")</f>
        <v/>
      </c>
      <c r="CU33" s="42" t="str">
        <f>IF($O33="女子",IF($AF33&gt;100,"",IF($M33=新人女子!I$76,ROW(),"")),"")</f>
        <v/>
      </c>
      <c r="CV33" s="42" t="str">
        <f>IF($O33="女子",IF($AF33&gt;100,"",IF($M33=新人女子!P$76,ROW(),"")),"")</f>
        <v/>
      </c>
    </row>
    <row r="34" spans="1:100" x14ac:dyDescent="0.15">
      <c r="A34" s="36">
        <v>45285</v>
      </c>
      <c r="B34" s="36">
        <v>45287</v>
      </c>
      <c r="C34" s="35" t="s">
        <v>104</v>
      </c>
      <c r="D34" s="35" t="s">
        <v>252</v>
      </c>
      <c r="E34" s="35" t="s">
        <v>913</v>
      </c>
      <c r="F34" s="35" t="s">
        <v>914</v>
      </c>
      <c r="G34" s="35" t="s">
        <v>108</v>
      </c>
      <c r="H34" s="35" t="s">
        <v>15</v>
      </c>
      <c r="I34" s="35" t="s">
        <v>255</v>
      </c>
      <c r="J34" s="35" t="s">
        <v>303</v>
      </c>
      <c r="L34" s="35" t="s">
        <v>364</v>
      </c>
      <c r="M34" s="35" t="s">
        <v>118</v>
      </c>
      <c r="N34" s="35" t="s">
        <v>119</v>
      </c>
      <c r="O34" s="35" t="s">
        <v>305</v>
      </c>
      <c r="Y34" s="35" t="s">
        <v>306</v>
      </c>
      <c r="AA34" s="35" t="s">
        <v>358</v>
      </c>
      <c r="AB34" s="35" t="s">
        <v>367</v>
      </c>
      <c r="AC34" s="35" t="str">
        <f t="shared" si="5"/>
        <v>ミナミオノダ</v>
      </c>
      <c r="AD34" s="35" t="s">
        <v>309</v>
      </c>
      <c r="AF34" s="35">
        <v>3</v>
      </c>
      <c r="AG34" s="41">
        <v>38955</v>
      </c>
      <c r="AN34" s="35">
        <v>170</v>
      </c>
      <c r="AO34" s="35">
        <v>49</v>
      </c>
      <c r="AP34" s="35" t="s">
        <v>310</v>
      </c>
      <c r="AV34" s="35" t="s">
        <v>311</v>
      </c>
      <c r="BB34" s="35">
        <f t="shared" si="1"/>
        <v>16</v>
      </c>
      <c r="BC34" s="35">
        <f t="shared" si="2"/>
        <v>2</v>
      </c>
      <c r="BD34" s="35" t="str">
        <f t="shared" si="3"/>
        <v>右</v>
      </c>
      <c r="BE34" s="42" t="str">
        <f>IF($O34="男子",IF($AF34&gt;100,"",IF($M34=選抜男子!B$2,ROW(),"")),"")</f>
        <v/>
      </c>
      <c r="BF34" s="42" t="str">
        <f>IF($O34="男子",IF($AF34&gt;100,"",IF($M34=選抜男子!I$2,ROW(),"")),"")</f>
        <v/>
      </c>
      <c r="BG34" s="42" t="str">
        <f>IF($O34="男子",IF($AF34&gt;100,"",IF($M34=選抜男子!P$2,ROW(),"")),"")</f>
        <v/>
      </c>
      <c r="BH34" s="42" t="str">
        <f>IF($O34="男子",IF($AF34&gt;100,"",IF($M34=選抜男子!B$27,ROW(),"")),"")</f>
        <v/>
      </c>
      <c r="BI34" s="42" t="str">
        <f>IF($O34="男子",IF($AF34&gt;100,"",IF($M34=選抜男子!I$27,ROW(),"")),"")</f>
        <v/>
      </c>
      <c r="BJ34" s="42" t="str">
        <f>IF($O34="男子",IF($AF34&gt;100,"",IF($M34=選抜男子!P$27,ROW(),"")),"")</f>
        <v/>
      </c>
      <c r="BK34" s="42" t="str">
        <f>IF($O34="男子",IF($AF34&gt;100,"",IF($M34=選抜男子!B$51,ROW(),"")),"")</f>
        <v/>
      </c>
      <c r="BL34" s="42" t="str">
        <f>IF($O34="男子",IF($AF34&gt;100,"",IF($M34=選抜男子!I$51,ROW(),"")),"")</f>
        <v/>
      </c>
      <c r="BM34" s="42" t="str">
        <f>IF($O34="男子",IF($AF34&gt;100,"",IF($M34=選抜男子!B$76,ROW(),"")),"")</f>
        <v/>
      </c>
      <c r="BN34" s="42" t="str">
        <f>IF($O34="男子",IF($AF34&gt;100,"",IF($M34=選抜男子!I$76,ROW(),"")),"")</f>
        <v/>
      </c>
      <c r="BO34" s="42" t="str">
        <f>IF($O34="男子",IF($AF34&gt;100,"",IF($M34=新人男子!B$2,ROW(),"")),"")</f>
        <v/>
      </c>
      <c r="BP34" s="42" t="str">
        <f>IF($O34="男子",IF($AF34&gt;100,"",IF($M34=新人男子!I$2,ROW(),"")),"")</f>
        <v/>
      </c>
      <c r="BQ34" s="42" t="str">
        <f>IF($O34="男子",IF($AF34&gt;100,"",IF($M34=新人男子!P$2,ROW(),"")),"")</f>
        <v/>
      </c>
      <c r="BR34" s="42" t="str">
        <f>IF($O34="男子",IF($AF34&gt;100,"",IF($M34=新人男子!B$27,ROW(),"")),"")</f>
        <v/>
      </c>
      <c r="BS34" s="42" t="str">
        <f>IF($O34="男子",IF($AF34&gt;100,"",IF($M34=新人男子!I$27,ROW(),"")),"")</f>
        <v/>
      </c>
      <c r="BT34" s="42" t="str">
        <f>IF($O34="男子",IF($AF34&gt;100,"",IF($M34=新人男子!P$27,ROW(),"")),"")</f>
        <v/>
      </c>
      <c r="BU34" s="42" t="str">
        <f>IF($O34="男子",IF($AF34&gt;100,"",IF($M34=新人男子!B$51,ROW(),"")),"")</f>
        <v/>
      </c>
      <c r="BV34" s="42" t="str">
        <f>IF($O34="男子",IF($AF34&gt;100,"",IF($M34=新人男子!I$51,ROW(),"")),"")</f>
        <v/>
      </c>
      <c r="BW34" s="42" t="str">
        <f>IF($O34="男子",IF($AF34&gt;100,"",IF($M34=新人男子!P$51,ROW(),"")),"")</f>
        <v/>
      </c>
      <c r="BX34" s="42">
        <f>IF($O34="男子",IF($AF34&gt;100,"",IF($M34=新人男子!B$76,ROW(),"")),"")</f>
        <v>34</v>
      </c>
      <c r="BY34" s="42" t="str">
        <f>IF($O34="男子",IF($AF34&gt;100,"",IF($M34=新人男子!I$76,ROW(),"")),"")</f>
        <v/>
      </c>
      <c r="BZ34" s="42" t="str">
        <f>IF($O34="男子",IF($AF34&gt;100,"",IF($M34=新人男子!P$76,ROW(),"")),"")</f>
        <v/>
      </c>
      <c r="CA34" s="42" t="str">
        <f>IF($O34="女子",IF($AF34&gt;100,"",IF($M34=選抜女子!B$2,ROW(),"")),"")</f>
        <v/>
      </c>
      <c r="CB34" s="42" t="str">
        <f>IF($O34="女子",IF($AF34&gt;100,"",IF($M34=選抜女子!I$2,ROW(),"")),"")</f>
        <v/>
      </c>
      <c r="CC34" s="42" t="str">
        <f>IF($O34="女子",IF($AF34&gt;100,"",IF($M34=選抜女子!P$2,ROW(),"")),"")</f>
        <v/>
      </c>
      <c r="CD34" s="42" t="str">
        <f>IF($O34="女子",IF($AF34&gt;100,"",IF($M34=選抜女子!B$27,ROW(),"")),"")</f>
        <v/>
      </c>
      <c r="CE34" s="42" t="str">
        <f>IF($O34="女子",IF($AF34&gt;100,"",IF($M34=選抜女子!I$27,ROW(),"")),"")</f>
        <v/>
      </c>
      <c r="CF34" s="42" t="str">
        <f>IF($O34="女子",IF($AF34&gt;100,"",IF($M34=選抜女子!P$27,ROW(),"")),"")</f>
        <v/>
      </c>
      <c r="CG34" s="42" t="str">
        <f>IF($O34="女子",IF($AF34&gt;100,"",IF($M34=選抜女子!B$51,ROW(),"")),"")</f>
        <v/>
      </c>
      <c r="CH34" s="42" t="str">
        <f>IF($O34="女子",IF($AF34&gt;100,"",IF($M34=選抜女子!I$51,ROW(),"")),"")</f>
        <v/>
      </c>
      <c r="CI34" s="42" t="str">
        <f>IF($O34="女子",IF($AF34&gt;100,"",IF($M34=選抜女子!B$76,ROW(),"")),"")</f>
        <v/>
      </c>
      <c r="CJ34" s="42" t="str">
        <f>IF($O34="女子",IF($AF34&gt;100,"",IF($M34=選抜女子!I$76,ROW(),"")),"")</f>
        <v/>
      </c>
      <c r="CK34" s="42" t="str">
        <f>IF($O34="女子",IF($AF34&gt;100,"",IF($M34=新人女子!B$2,ROW(),"")),"")</f>
        <v/>
      </c>
      <c r="CL34" s="42" t="str">
        <f>IF($O34="女子",IF($AF34&gt;100,"",IF($M34=新人女子!I$2,ROW(),"")),"")</f>
        <v/>
      </c>
      <c r="CM34" s="42" t="str">
        <f>IF($O34="女子",IF($AF34&gt;100,"",IF($M34=新人女子!P$2,ROW(),"")),"")</f>
        <v/>
      </c>
      <c r="CN34" s="42" t="str">
        <f>IF($O34="女子",IF($AF34&gt;100,"",IF($M34=新人女子!B$27,ROW(),"")),"")</f>
        <v/>
      </c>
      <c r="CO34" s="42" t="str">
        <f>IF($O34="女子",IF($AF34&gt;100,"",IF($M34=新人女子!I$27,ROW(),"")),"")</f>
        <v/>
      </c>
      <c r="CP34" s="42" t="str">
        <f>IF($O34="女子",IF($AF34&gt;100,"",IF($M34=新人女子!P$27,ROW(),"")),"")</f>
        <v/>
      </c>
      <c r="CQ34" s="42" t="str">
        <f>IF($O34="女子",IF($AF34&gt;100,"",IF($M34=新人女子!B$51,ROW(),"")),"")</f>
        <v/>
      </c>
      <c r="CR34" s="42" t="str">
        <f>IF($O34="女子",IF($AF34&gt;100,"",IF($M34=新人女子!I$51,ROW(),"")),"")</f>
        <v/>
      </c>
      <c r="CS34" s="42" t="str">
        <f>IF($O34="女子",IF($AF34&gt;100,"",IF($M34=新人女子!P$51,ROW(),"")),"")</f>
        <v/>
      </c>
      <c r="CT34" s="42" t="str">
        <f>IF($O34="女子",IF($AF34&gt;100,"",IF($M34=新人女子!B$76,ROW(),"")),"")</f>
        <v/>
      </c>
      <c r="CU34" s="42" t="str">
        <f>IF($O34="女子",IF($AF34&gt;100,"",IF($M34=新人女子!I$76,ROW(),"")),"")</f>
        <v/>
      </c>
      <c r="CV34" s="42" t="str">
        <f>IF($O34="女子",IF($AF34&gt;100,"",IF($M34=新人女子!P$76,ROW(),"")),"")</f>
        <v/>
      </c>
    </row>
    <row r="35" spans="1:100" x14ac:dyDescent="0.15">
      <c r="A35" s="36">
        <v>45285</v>
      </c>
      <c r="B35" s="36">
        <v>45287</v>
      </c>
      <c r="C35" s="35" t="s">
        <v>104</v>
      </c>
      <c r="D35" s="35" t="s">
        <v>259</v>
      </c>
      <c r="E35" s="35" t="s">
        <v>918</v>
      </c>
      <c r="F35" s="35" t="s">
        <v>919</v>
      </c>
      <c r="G35" s="35" t="s">
        <v>108</v>
      </c>
      <c r="H35" s="35" t="s">
        <v>15</v>
      </c>
      <c r="I35" s="35" t="s">
        <v>262</v>
      </c>
      <c r="J35" s="35" t="s">
        <v>303</v>
      </c>
      <c r="L35" s="35" t="s">
        <v>364</v>
      </c>
      <c r="M35" s="35" t="s">
        <v>118</v>
      </c>
      <c r="N35" s="35" t="s">
        <v>119</v>
      </c>
      <c r="O35" s="35" t="s">
        <v>305</v>
      </c>
      <c r="Y35" s="35" t="s">
        <v>306</v>
      </c>
      <c r="AA35" s="35" t="s">
        <v>360</v>
      </c>
      <c r="AB35" s="35" t="s">
        <v>368</v>
      </c>
      <c r="AC35" s="35" t="str">
        <f t="shared" si="5"/>
        <v>オノダコウ</v>
      </c>
      <c r="AD35" s="35" t="s">
        <v>309</v>
      </c>
      <c r="AF35" s="35">
        <v>4</v>
      </c>
      <c r="AG35" s="41">
        <v>38904</v>
      </c>
      <c r="AN35" s="35">
        <v>178</v>
      </c>
      <c r="AO35" s="35">
        <v>66.5</v>
      </c>
      <c r="AP35" s="35" t="s">
        <v>310</v>
      </c>
      <c r="AV35" s="35" t="s">
        <v>311</v>
      </c>
      <c r="BB35" s="35">
        <f t="shared" si="1"/>
        <v>16</v>
      </c>
      <c r="BC35" s="35">
        <f t="shared" si="2"/>
        <v>2</v>
      </c>
      <c r="BD35" s="35" t="str">
        <f t="shared" si="3"/>
        <v>右</v>
      </c>
      <c r="BE35" s="42" t="str">
        <f>IF($O35="男子",IF($AF35&gt;100,"",IF($M35=選抜男子!B$2,ROW(),"")),"")</f>
        <v/>
      </c>
      <c r="BF35" s="42" t="str">
        <f>IF($O35="男子",IF($AF35&gt;100,"",IF($M35=選抜男子!I$2,ROW(),"")),"")</f>
        <v/>
      </c>
      <c r="BG35" s="42" t="str">
        <f>IF($O35="男子",IF($AF35&gt;100,"",IF($M35=選抜男子!P$2,ROW(),"")),"")</f>
        <v/>
      </c>
      <c r="BH35" s="42" t="str">
        <f>IF($O35="男子",IF($AF35&gt;100,"",IF($M35=選抜男子!B$27,ROW(),"")),"")</f>
        <v/>
      </c>
      <c r="BI35" s="42" t="str">
        <f>IF($O35="男子",IF($AF35&gt;100,"",IF($M35=選抜男子!I$27,ROW(),"")),"")</f>
        <v/>
      </c>
      <c r="BJ35" s="42" t="str">
        <f>IF($O35="男子",IF($AF35&gt;100,"",IF($M35=選抜男子!P$27,ROW(),"")),"")</f>
        <v/>
      </c>
      <c r="BK35" s="42" t="str">
        <f>IF($O35="男子",IF($AF35&gt;100,"",IF($M35=選抜男子!B$51,ROW(),"")),"")</f>
        <v/>
      </c>
      <c r="BL35" s="42" t="str">
        <f>IF($O35="男子",IF($AF35&gt;100,"",IF($M35=選抜男子!I$51,ROW(),"")),"")</f>
        <v/>
      </c>
      <c r="BM35" s="42" t="str">
        <f>IF($O35="男子",IF($AF35&gt;100,"",IF($M35=選抜男子!B$76,ROW(),"")),"")</f>
        <v/>
      </c>
      <c r="BN35" s="42" t="str">
        <f>IF($O35="男子",IF($AF35&gt;100,"",IF($M35=選抜男子!I$76,ROW(),"")),"")</f>
        <v/>
      </c>
      <c r="BO35" s="42" t="str">
        <f>IF($O35="男子",IF($AF35&gt;100,"",IF($M35=新人男子!B$2,ROW(),"")),"")</f>
        <v/>
      </c>
      <c r="BP35" s="42" t="str">
        <f>IF($O35="男子",IF($AF35&gt;100,"",IF($M35=新人男子!I$2,ROW(),"")),"")</f>
        <v/>
      </c>
      <c r="BQ35" s="42" t="str">
        <f>IF($O35="男子",IF($AF35&gt;100,"",IF($M35=新人男子!P$2,ROW(),"")),"")</f>
        <v/>
      </c>
      <c r="BR35" s="42" t="str">
        <f>IF($O35="男子",IF($AF35&gt;100,"",IF($M35=新人男子!B$27,ROW(),"")),"")</f>
        <v/>
      </c>
      <c r="BS35" s="42" t="str">
        <f>IF($O35="男子",IF($AF35&gt;100,"",IF($M35=新人男子!I$27,ROW(),"")),"")</f>
        <v/>
      </c>
      <c r="BT35" s="42" t="str">
        <f>IF($O35="男子",IF($AF35&gt;100,"",IF($M35=新人男子!P$27,ROW(),"")),"")</f>
        <v/>
      </c>
      <c r="BU35" s="42" t="str">
        <f>IF($O35="男子",IF($AF35&gt;100,"",IF($M35=新人男子!B$51,ROW(),"")),"")</f>
        <v/>
      </c>
      <c r="BV35" s="42" t="str">
        <f>IF($O35="男子",IF($AF35&gt;100,"",IF($M35=新人男子!I$51,ROW(),"")),"")</f>
        <v/>
      </c>
      <c r="BW35" s="42" t="str">
        <f>IF($O35="男子",IF($AF35&gt;100,"",IF($M35=新人男子!P$51,ROW(),"")),"")</f>
        <v/>
      </c>
      <c r="BX35" s="42">
        <f>IF($O35="男子",IF($AF35&gt;100,"",IF($M35=新人男子!B$76,ROW(),"")),"")</f>
        <v>35</v>
      </c>
      <c r="BY35" s="42" t="str">
        <f>IF($O35="男子",IF($AF35&gt;100,"",IF($M35=新人男子!I$76,ROW(),"")),"")</f>
        <v/>
      </c>
      <c r="BZ35" s="42" t="str">
        <f>IF($O35="男子",IF($AF35&gt;100,"",IF($M35=新人男子!P$76,ROW(),"")),"")</f>
        <v/>
      </c>
      <c r="CA35" s="42" t="str">
        <f>IF($O35="女子",IF($AF35&gt;100,"",IF($M35=選抜女子!B$2,ROW(),"")),"")</f>
        <v/>
      </c>
      <c r="CB35" s="42" t="str">
        <f>IF($O35="女子",IF($AF35&gt;100,"",IF($M35=選抜女子!I$2,ROW(),"")),"")</f>
        <v/>
      </c>
      <c r="CC35" s="42" t="str">
        <f>IF($O35="女子",IF($AF35&gt;100,"",IF($M35=選抜女子!P$2,ROW(),"")),"")</f>
        <v/>
      </c>
      <c r="CD35" s="42" t="str">
        <f>IF($O35="女子",IF($AF35&gt;100,"",IF($M35=選抜女子!B$27,ROW(),"")),"")</f>
        <v/>
      </c>
      <c r="CE35" s="42" t="str">
        <f>IF($O35="女子",IF($AF35&gt;100,"",IF($M35=選抜女子!I$27,ROW(),"")),"")</f>
        <v/>
      </c>
      <c r="CF35" s="42" t="str">
        <f>IF($O35="女子",IF($AF35&gt;100,"",IF($M35=選抜女子!P$27,ROW(),"")),"")</f>
        <v/>
      </c>
      <c r="CG35" s="42" t="str">
        <f>IF($O35="女子",IF($AF35&gt;100,"",IF($M35=選抜女子!B$51,ROW(),"")),"")</f>
        <v/>
      </c>
      <c r="CH35" s="42" t="str">
        <f>IF($O35="女子",IF($AF35&gt;100,"",IF($M35=選抜女子!I$51,ROW(),"")),"")</f>
        <v/>
      </c>
      <c r="CI35" s="42" t="str">
        <f>IF($O35="女子",IF($AF35&gt;100,"",IF($M35=選抜女子!B$76,ROW(),"")),"")</f>
        <v/>
      </c>
      <c r="CJ35" s="42" t="str">
        <f>IF($O35="女子",IF($AF35&gt;100,"",IF($M35=選抜女子!I$76,ROW(),"")),"")</f>
        <v/>
      </c>
      <c r="CK35" s="42" t="str">
        <f>IF($O35="女子",IF($AF35&gt;100,"",IF($M35=新人女子!B$2,ROW(),"")),"")</f>
        <v/>
      </c>
      <c r="CL35" s="42" t="str">
        <f>IF($O35="女子",IF($AF35&gt;100,"",IF($M35=新人女子!I$2,ROW(),"")),"")</f>
        <v/>
      </c>
      <c r="CM35" s="42" t="str">
        <f>IF($O35="女子",IF($AF35&gt;100,"",IF($M35=新人女子!P$2,ROW(),"")),"")</f>
        <v/>
      </c>
      <c r="CN35" s="42" t="str">
        <f>IF($O35="女子",IF($AF35&gt;100,"",IF($M35=新人女子!B$27,ROW(),"")),"")</f>
        <v/>
      </c>
      <c r="CO35" s="42" t="str">
        <f>IF($O35="女子",IF($AF35&gt;100,"",IF($M35=新人女子!I$27,ROW(),"")),"")</f>
        <v/>
      </c>
      <c r="CP35" s="42" t="str">
        <f>IF($O35="女子",IF($AF35&gt;100,"",IF($M35=新人女子!P$27,ROW(),"")),"")</f>
        <v/>
      </c>
      <c r="CQ35" s="42" t="str">
        <f>IF($O35="女子",IF($AF35&gt;100,"",IF($M35=新人女子!B$51,ROW(),"")),"")</f>
        <v/>
      </c>
      <c r="CR35" s="42" t="str">
        <f>IF($O35="女子",IF($AF35&gt;100,"",IF($M35=新人女子!I$51,ROW(),"")),"")</f>
        <v/>
      </c>
      <c r="CS35" s="42" t="str">
        <f>IF($O35="女子",IF($AF35&gt;100,"",IF($M35=新人女子!P$51,ROW(),"")),"")</f>
        <v/>
      </c>
      <c r="CT35" s="42" t="str">
        <f>IF($O35="女子",IF($AF35&gt;100,"",IF($M35=新人女子!B$76,ROW(),"")),"")</f>
        <v/>
      </c>
      <c r="CU35" s="42" t="str">
        <f>IF($O35="女子",IF($AF35&gt;100,"",IF($M35=新人女子!I$76,ROW(),"")),"")</f>
        <v/>
      </c>
      <c r="CV35" s="42" t="str">
        <f>IF($O35="女子",IF($AF35&gt;100,"",IF($M35=新人女子!P$76,ROW(),"")),"")</f>
        <v/>
      </c>
    </row>
    <row r="36" spans="1:100" x14ac:dyDescent="0.15">
      <c r="A36" s="36">
        <v>45285</v>
      </c>
      <c r="B36" s="36">
        <v>45287</v>
      </c>
      <c r="C36" s="35" t="s">
        <v>104</v>
      </c>
      <c r="D36" s="35" t="s">
        <v>266</v>
      </c>
      <c r="E36" s="35" t="s">
        <v>923</v>
      </c>
      <c r="F36" s="35" t="s">
        <v>924</v>
      </c>
      <c r="G36" s="35" t="s">
        <v>108</v>
      </c>
      <c r="H36" s="35" t="s">
        <v>15</v>
      </c>
      <c r="I36" s="35" t="s">
        <v>269</v>
      </c>
      <c r="J36" s="35" t="s">
        <v>303</v>
      </c>
      <c r="L36" s="35" t="s">
        <v>364</v>
      </c>
      <c r="M36" s="35" t="s">
        <v>118</v>
      </c>
      <c r="N36" s="35" t="s">
        <v>119</v>
      </c>
      <c r="O36" s="35" t="s">
        <v>305</v>
      </c>
      <c r="Y36" s="35" t="s">
        <v>306</v>
      </c>
      <c r="AA36" s="35" t="s">
        <v>369</v>
      </c>
      <c r="AB36" s="35" t="s">
        <v>370</v>
      </c>
      <c r="AC36" s="35" t="str">
        <f t="shared" si="5"/>
        <v>スズメダ</v>
      </c>
      <c r="AD36" s="35" t="s">
        <v>309</v>
      </c>
      <c r="AF36" s="35">
        <v>5</v>
      </c>
      <c r="AG36" s="41">
        <v>39078</v>
      </c>
      <c r="AN36" s="35">
        <v>180</v>
      </c>
      <c r="AO36" s="35">
        <v>71.599999999999994</v>
      </c>
      <c r="AP36" s="35" t="s">
        <v>310</v>
      </c>
      <c r="AV36" s="35" t="s">
        <v>311</v>
      </c>
      <c r="BB36" s="35">
        <f t="shared" si="1"/>
        <v>16</v>
      </c>
      <c r="BC36" s="35">
        <f t="shared" si="2"/>
        <v>2</v>
      </c>
      <c r="BD36" s="35" t="str">
        <f t="shared" si="3"/>
        <v>右</v>
      </c>
      <c r="BE36" s="42" t="str">
        <f>IF($O36="男子",IF($AF36&gt;100,"",IF($M36=選抜男子!B$2,ROW(),"")),"")</f>
        <v/>
      </c>
      <c r="BF36" s="42" t="str">
        <f>IF($O36="男子",IF($AF36&gt;100,"",IF($M36=選抜男子!I$2,ROW(),"")),"")</f>
        <v/>
      </c>
      <c r="BG36" s="42" t="str">
        <f>IF($O36="男子",IF($AF36&gt;100,"",IF($M36=選抜男子!P$2,ROW(),"")),"")</f>
        <v/>
      </c>
      <c r="BH36" s="42" t="str">
        <f>IF($O36="男子",IF($AF36&gt;100,"",IF($M36=選抜男子!B$27,ROW(),"")),"")</f>
        <v/>
      </c>
      <c r="BI36" s="42" t="str">
        <f>IF($O36="男子",IF($AF36&gt;100,"",IF($M36=選抜男子!I$27,ROW(),"")),"")</f>
        <v/>
      </c>
      <c r="BJ36" s="42" t="str">
        <f>IF($O36="男子",IF($AF36&gt;100,"",IF($M36=選抜男子!P$27,ROW(),"")),"")</f>
        <v/>
      </c>
      <c r="BK36" s="42" t="str">
        <f>IF($O36="男子",IF($AF36&gt;100,"",IF($M36=選抜男子!B$51,ROW(),"")),"")</f>
        <v/>
      </c>
      <c r="BL36" s="42" t="str">
        <f>IF($O36="男子",IF($AF36&gt;100,"",IF($M36=選抜男子!I$51,ROW(),"")),"")</f>
        <v/>
      </c>
      <c r="BM36" s="42" t="str">
        <f>IF($O36="男子",IF($AF36&gt;100,"",IF($M36=選抜男子!B$76,ROW(),"")),"")</f>
        <v/>
      </c>
      <c r="BN36" s="42" t="str">
        <f>IF($O36="男子",IF($AF36&gt;100,"",IF($M36=選抜男子!I$76,ROW(),"")),"")</f>
        <v/>
      </c>
      <c r="BO36" s="42" t="str">
        <f>IF($O36="男子",IF($AF36&gt;100,"",IF($M36=新人男子!B$2,ROW(),"")),"")</f>
        <v/>
      </c>
      <c r="BP36" s="42" t="str">
        <f>IF($O36="男子",IF($AF36&gt;100,"",IF($M36=新人男子!I$2,ROW(),"")),"")</f>
        <v/>
      </c>
      <c r="BQ36" s="42" t="str">
        <f>IF($O36="男子",IF($AF36&gt;100,"",IF($M36=新人男子!P$2,ROW(),"")),"")</f>
        <v/>
      </c>
      <c r="BR36" s="42" t="str">
        <f>IF($O36="男子",IF($AF36&gt;100,"",IF($M36=新人男子!B$27,ROW(),"")),"")</f>
        <v/>
      </c>
      <c r="BS36" s="42" t="str">
        <f>IF($O36="男子",IF($AF36&gt;100,"",IF($M36=新人男子!I$27,ROW(),"")),"")</f>
        <v/>
      </c>
      <c r="BT36" s="42" t="str">
        <f>IF($O36="男子",IF($AF36&gt;100,"",IF($M36=新人男子!P$27,ROW(),"")),"")</f>
        <v/>
      </c>
      <c r="BU36" s="42" t="str">
        <f>IF($O36="男子",IF($AF36&gt;100,"",IF($M36=新人男子!B$51,ROW(),"")),"")</f>
        <v/>
      </c>
      <c r="BV36" s="42" t="str">
        <f>IF($O36="男子",IF($AF36&gt;100,"",IF($M36=新人男子!I$51,ROW(),"")),"")</f>
        <v/>
      </c>
      <c r="BW36" s="42" t="str">
        <f>IF($O36="男子",IF($AF36&gt;100,"",IF($M36=新人男子!P$51,ROW(),"")),"")</f>
        <v/>
      </c>
      <c r="BX36" s="42">
        <f>IF($O36="男子",IF($AF36&gt;100,"",IF($M36=新人男子!B$76,ROW(),"")),"")</f>
        <v>36</v>
      </c>
      <c r="BY36" s="42" t="str">
        <f>IF($O36="男子",IF($AF36&gt;100,"",IF($M36=新人男子!I$76,ROW(),"")),"")</f>
        <v/>
      </c>
      <c r="BZ36" s="42" t="str">
        <f>IF($O36="男子",IF($AF36&gt;100,"",IF($M36=新人男子!P$76,ROW(),"")),"")</f>
        <v/>
      </c>
      <c r="CA36" s="42" t="str">
        <f>IF($O36="女子",IF($AF36&gt;100,"",IF($M36=選抜女子!B$2,ROW(),"")),"")</f>
        <v/>
      </c>
      <c r="CB36" s="42" t="str">
        <f>IF($O36="女子",IF($AF36&gt;100,"",IF($M36=選抜女子!I$2,ROW(),"")),"")</f>
        <v/>
      </c>
      <c r="CC36" s="42" t="str">
        <f>IF($O36="女子",IF($AF36&gt;100,"",IF($M36=選抜女子!P$2,ROW(),"")),"")</f>
        <v/>
      </c>
      <c r="CD36" s="42" t="str">
        <f>IF($O36="女子",IF($AF36&gt;100,"",IF($M36=選抜女子!B$27,ROW(),"")),"")</f>
        <v/>
      </c>
      <c r="CE36" s="42" t="str">
        <f>IF($O36="女子",IF($AF36&gt;100,"",IF($M36=選抜女子!I$27,ROW(),"")),"")</f>
        <v/>
      </c>
      <c r="CF36" s="42" t="str">
        <f>IF($O36="女子",IF($AF36&gt;100,"",IF($M36=選抜女子!P$27,ROW(),"")),"")</f>
        <v/>
      </c>
      <c r="CG36" s="42" t="str">
        <f>IF($O36="女子",IF($AF36&gt;100,"",IF($M36=選抜女子!B$51,ROW(),"")),"")</f>
        <v/>
      </c>
      <c r="CH36" s="42" t="str">
        <f>IF($O36="女子",IF($AF36&gt;100,"",IF($M36=選抜女子!I$51,ROW(),"")),"")</f>
        <v/>
      </c>
      <c r="CI36" s="42" t="str">
        <f>IF($O36="女子",IF($AF36&gt;100,"",IF($M36=選抜女子!B$76,ROW(),"")),"")</f>
        <v/>
      </c>
      <c r="CJ36" s="42" t="str">
        <f>IF($O36="女子",IF($AF36&gt;100,"",IF($M36=選抜女子!I$76,ROW(),"")),"")</f>
        <v/>
      </c>
      <c r="CK36" s="42" t="str">
        <f>IF($O36="女子",IF($AF36&gt;100,"",IF($M36=新人女子!B$2,ROW(),"")),"")</f>
        <v/>
      </c>
      <c r="CL36" s="42" t="str">
        <f>IF($O36="女子",IF($AF36&gt;100,"",IF($M36=新人女子!I$2,ROW(),"")),"")</f>
        <v/>
      </c>
      <c r="CM36" s="42" t="str">
        <f>IF($O36="女子",IF($AF36&gt;100,"",IF($M36=新人女子!P$2,ROW(),"")),"")</f>
        <v/>
      </c>
      <c r="CN36" s="42" t="str">
        <f>IF($O36="女子",IF($AF36&gt;100,"",IF($M36=新人女子!B$27,ROW(),"")),"")</f>
        <v/>
      </c>
      <c r="CO36" s="42" t="str">
        <f>IF($O36="女子",IF($AF36&gt;100,"",IF($M36=新人女子!I$27,ROW(),"")),"")</f>
        <v/>
      </c>
      <c r="CP36" s="42" t="str">
        <f>IF($O36="女子",IF($AF36&gt;100,"",IF($M36=新人女子!P$27,ROW(),"")),"")</f>
        <v/>
      </c>
      <c r="CQ36" s="42" t="str">
        <f>IF($O36="女子",IF($AF36&gt;100,"",IF($M36=新人女子!B$51,ROW(),"")),"")</f>
        <v/>
      </c>
      <c r="CR36" s="42" t="str">
        <f>IF($O36="女子",IF($AF36&gt;100,"",IF($M36=新人女子!I$51,ROW(),"")),"")</f>
        <v/>
      </c>
      <c r="CS36" s="42" t="str">
        <f>IF($O36="女子",IF($AF36&gt;100,"",IF($M36=新人女子!P$51,ROW(),"")),"")</f>
        <v/>
      </c>
      <c r="CT36" s="42" t="str">
        <f>IF($O36="女子",IF($AF36&gt;100,"",IF($M36=新人女子!B$76,ROW(),"")),"")</f>
        <v/>
      </c>
      <c r="CU36" s="42" t="str">
        <f>IF($O36="女子",IF($AF36&gt;100,"",IF($M36=新人女子!I$76,ROW(),"")),"")</f>
        <v/>
      </c>
      <c r="CV36" s="42" t="str">
        <f>IF($O36="女子",IF($AF36&gt;100,"",IF($M36=新人女子!P$76,ROW(),"")),"")</f>
        <v/>
      </c>
    </row>
    <row r="37" spans="1:100" x14ac:dyDescent="0.15">
      <c r="A37" s="36">
        <v>45285</v>
      </c>
      <c r="B37" s="36">
        <v>45287</v>
      </c>
      <c r="C37" s="35" t="s">
        <v>104</v>
      </c>
      <c r="D37" s="35" t="s">
        <v>928</v>
      </c>
      <c r="E37" s="35" t="s">
        <v>929</v>
      </c>
      <c r="F37" s="35" t="s">
        <v>930</v>
      </c>
      <c r="G37" s="35" t="s">
        <v>108</v>
      </c>
      <c r="H37" s="35" t="s">
        <v>15</v>
      </c>
      <c r="I37" s="35" t="s">
        <v>931</v>
      </c>
      <c r="J37" s="35" t="s">
        <v>303</v>
      </c>
      <c r="L37" s="35" t="s">
        <v>364</v>
      </c>
      <c r="M37" s="35" t="s">
        <v>118</v>
      </c>
      <c r="N37" s="35" t="s">
        <v>119</v>
      </c>
      <c r="O37" s="35" t="s">
        <v>305</v>
      </c>
      <c r="Y37" s="35" t="s">
        <v>306</v>
      </c>
      <c r="AA37" s="35" t="s">
        <v>371</v>
      </c>
      <c r="AB37" s="35" t="s">
        <v>372</v>
      </c>
      <c r="AC37" s="35" t="str">
        <f t="shared" si="5"/>
        <v>ナガトナガサワ</v>
      </c>
      <c r="AD37" s="35" t="s">
        <v>309</v>
      </c>
      <c r="AF37" s="35">
        <v>6</v>
      </c>
      <c r="AG37" s="41">
        <v>38961</v>
      </c>
      <c r="AN37" s="35">
        <v>177</v>
      </c>
      <c r="AO37" s="35">
        <v>60</v>
      </c>
      <c r="AP37" s="35" t="s">
        <v>310</v>
      </c>
      <c r="AV37" s="35" t="s">
        <v>344</v>
      </c>
      <c r="AW37" s="35" t="s">
        <v>373</v>
      </c>
      <c r="BB37" s="35">
        <f t="shared" si="1"/>
        <v>16</v>
      </c>
      <c r="BC37" s="35">
        <f t="shared" si="2"/>
        <v>2</v>
      </c>
      <c r="BD37" s="35" t="str">
        <f t="shared" si="3"/>
        <v>右</v>
      </c>
      <c r="BE37" s="42" t="str">
        <f>IF($O37="男子",IF($AF37&gt;100,"",IF($M37=選抜男子!B$2,ROW(),"")),"")</f>
        <v/>
      </c>
      <c r="BF37" s="42" t="str">
        <f>IF($O37="男子",IF($AF37&gt;100,"",IF($M37=選抜男子!I$2,ROW(),"")),"")</f>
        <v/>
      </c>
      <c r="BG37" s="42" t="str">
        <f>IF($O37="男子",IF($AF37&gt;100,"",IF($M37=選抜男子!P$2,ROW(),"")),"")</f>
        <v/>
      </c>
      <c r="BH37" s="42" t="str">
        <f>IF($O37="男子",IF($AF37&gt;100,"",IF($M37=選抜男子!B$27,ROW(),"")),"")</f>
        <v/>
      </c>
      <c r="BI37" s="42" t="str">
        <f>IF($O37="男子",IF($AF37&gt;100,"",IF($M37=選抜男子!I$27,ROW(),"")),"")</f>
        <v/>
      </c>
      <c r="BJ37" s="42" t="str">
        <f>IF($O37="男子",IF($AF37&gt;100,"",IF($M37=選抜男子!P$27,ROW(),"")),"")</f>
        <v/>
      </c>
      <c r="BK37" s="42" t="str">
        <f>IF($O37="男子",IF($AF37&gt;100,"",IF($M37=選抜男子!B$51,ROW(),"")),"")</f>
        <v/>
      </c>
      <c r="BL37" s="42" t="str">
        <f>IF($O37="男子",IF($AF37&gt;100,"",IF($M37=選抜男子!I$51,ROW(),"")),"")</f>
        <v/>
      </c>
      <c r="BM37" s="42" t="str">
        <f>IF($O37="男子",IF($AF37&gt;100,"",IF($M37=選抜男子!B$76,ROW(),"")),"")</f>
        <v/>
      </c>
      <c r="BN37" s="42" t="str">
        <f>IF($O37="男子",IF($AF37&gt;100,"",IF($M37=選抜男子!I$76,ROW(),"")),"")</f>
        <v/>
      </c>
      <c r="BO37" s="42" t="str">
        <f>IF($O37="男子",IF($AF37&gt;100,"",IF($M37=新人男子!B$2,ROW(),"")),"")</f>
        <v/>
      </c>
      <c r="BP37" s="42" t="str">
        <f>IF($O37="男子",IF($AF37&gt;100,"",IF($M37=新人男子!I$2,ROW(),"")),"")</f>
        <v/>
      </c>
      <c r="BQ37" s="42" t="str">
        <f>IF($O37="男子",IF($AF37&gt;100,"",IF($M37=新人男子!P$2,ROW(),"")),"")</f>
        <v/>
      </c>
      <c r="BR37" s="42" t="str">
        <f>IF($O37="男子",IF($AF37&gt;100,"",IF($M37=新人男子!B$27,ROW(),"")),"")</f>
        <v/>
      </c>
      <c r="BS37" s="42" t="str">
        <f>IF($O37="男子",IF($AF37&gt;100,"",IF($M37=新人男子!I$27,ROW(),"")),"")</f>
        <v/>
      </c>
      <c r="BT37" s="42" t="str">
        <f>IF($O37="男子",IF($AF37&gt;100,"",IF($M37=新人男子!P$27,ROW(),"")),"")</f>
        <v/>
      </c>
      <c r="BU37" s="42" t="str">
        <f>IF($O37="男子",IF($AF37&gt;100,"",IF($M37=新人男子!B$51,ROW(),"")),"")</f>
        <v/>
      </c>
      <c r="BV37" s="42" t="str">
        <f>IF($O37="男子",IF($AF37&gt;100,"",IF($M37=新人男子!I$51,ROW(),"")),"")</f>
        <v/>
      </c>
      <c r="BW37" s="42" t="str">
        <f>IF($O37="男子",IF($AF37&gt;100,"",IF($M37=新人男子!P$51,ROW(),"")),"")</f>
        <v/>
      </c>
      <c r="BX37" s="42">
        <f>IF($O37="男子",IF($AF37&gt;100,"",IF($M37=新人男子!B$76,ROW(),"")),"")</f>
        <v>37</v>
      </c>
      <c r="BY37" s="42" t="str">
        <f>IF($O37="男子",IF($AF37&gt;100,"",IF($M37=新人男子!I$76,ROW(),"")),"")</f>
        <v/>
      </c>
      <c r="BZ37" s="42" t="str">
        <f>IF($O37="男子",IF($AF37&gt;100,"",IF($M37=新人男子!P$76,ROW(),"")),"")</f>
        <v/>
      </c>
      <c r="CA37" s="42" t="str">
        <f>IF($O37="女子",IF($AF37&gt;100,"",IF($M37=選抜女子!B$2,ROW(),"")),"")</f>
        <v/>
      </c>
      <c r="CB37" s="42" t="str">
        <f>IF($O37="女子",IF($AF37&gt;100,"",IF($M37=選抜女子!I$2,ROW(),"")),"")</f>
        <v/>
      </c>
      <c r="CC37" s="42" t="str">
        <f>IF($O37="女子",IF($AF37&gt;100,"",IF($M37=選抜女子!P$2,ROW(),"")),"")</f>
        <v/>
      </c>
      <c r="CD37" s="42" t="str">
        <f>IF($O37="女子",IF($AF37&gt;100,"",IF($M37=選抜女子!B$27,ROW(),"")),"")</f>
        <v/>
      </c>
      <c r="CE37" s="42" t="str">
        <f>IF($O37="女子",IF($AF37&gt;100,"",IF($M37=選抜女子!I$27,ROW(),"")),"")</f>
        <v/>
      </c>
      <c r="CF37" s="42" t="str">
        <f>IF($O37="女子",IF($AF37&gt;100,"",IF($M37=選抜女子!P$27,ROW(),"")),"")</f>
        <v/>
      </c>
      <c r="CG37" s="42" t="str">
        <f>IF($O37="女子",IF($AF37&gt;100,"",IF($M37=選抜女子!B$51,ROW(),"")),"")</f>
        <v/>
      </c>
      <c r="CH37" s="42" t="str">
        <f>IF($O37="女子",IF($AF37&gt;100,"",IF($M37=選抜女子!I$51,ROW(),"")),"")</f>
        <v/>
      </c>
      <c r="CI37" s="42" t="str">
        <f>IF($O37="女子",IF($AF37&gt;100,"",IF($M37=選抜女子!B$76,ROW(),"")),"")</f>
        <v/>
      </c>
      <c r="CJ37" s="42" t="str">
        <f>IF($O37="女子",IF($AF37&gt;100,"",IF($M37=選抜女子!I$76,ROW(),"")),"")</f>
        <v/>
      </c>
      <c r="CK37" s="42" t="str">
        <f>IF($O37="女子",IF($AF37&gt;100,"",IF($M37=新人女子!B$2,ROW(),"")),"")</f>
        <v/>
      </c>
      <c r="CL37" s="42" t="str">
        <f>IF($O37="女子",IF($AF37&gt;100,"",IF($M37=新人女子!I$2,ROW(),"")),"")</f>
        <v/>
      </c>
      <c r="CM37" s="42" t="str">
        <f>IF($O37="女子",IF($AF37&gt;100,"",IF($M37=新人女子!P$2,ROW(),"")),"")</f>
        <v/>
      </c>
      <c r="CN37" s="42" t="str">
        <f>IF($O37="女子",IF($AF37&gt;100,"",IF($M37=新人女子!B$27,ROW(),"")),"")</f>
        <v/>
      </c>
      <c r="CO37" s="42" t="str">
        <f>IF($O37="女子",IF($AF37&gt;100,"",IF($M37=新人女子!I$27,ROW(),"")),"")</f>
        <v/>
      </c>
      <c r="CP37" s="42" t="str">
        <f>IF($O37="女子",IF($AF37&gt;100,"",IF($M37=新人女子!P$27,ROW(),"")),"")</f>
        <v/>
      </c>
      <c r="CQ37" s="42" t="str">
        <f>IF($O37="女子",IF($AF37&gt;100,"",IF($M37=新人女子!B$51,ROW(),"")),"")</f>
        <v/>
      </c>
      <c r="CR37" s="42" t="str">
        <f>IF($O37="女子",IF($AF37&gt;100,"",IF($M37=新人女子!I$51,ROW(),"")),"")</f>
        <v/>
      </c>
      <c r="CS37" s="42" t="str">
        <f>IF($O37="女子",IF($AF37&gt;100,"",IF($M37=新人女子!P$51,ROW(),"")),"")</f>
        <v/>
      </c>
      <c r="CT37" s="42" t="str">
        <f>IF($O37="女子",IF($AF37&gt;100,"",IF($M37=新人女子!B$76,ROW(),"")),"")</f>
        <v/>
      </c>
      <c r="CU37" s="42" t="str">
        <f>IF($O37="女子",IF($AF37&gt;100,"",IF($M37=新人女子!I$76,ROW(),"")),"")</f>
        <v/>
      </c>
      <c r="CV37" s="42" t="str">
        <f>IF($O37="女子",IF($AF37&gt;100,"",IF($M37=新人女子!P$76,ROW(),"")),"")</f>
        <v/>
      </c>
    </row>
    <row r="38" spans="1:100" x14ac:dyDescent="0.15">
      <c r="A38" s="36">
        <v>45285</v>
      </c>
      <c r="B38" s="36">
        <v>45287</v>
      </c>
      <c r="C38" s="35" t="s">
        <v>104</v>
      </c>
      <c r="D38" s="35" t="s">
        <v>935</v>
      </c>
      <c r="E38" s="35" t="s">
        <v>936</v>
      </c>
      <c r="F38" s="35" t="s">
        <v>937</v>
      </c>
      <c r="G38" s="35" t="s">
        <v>108</v>
      </c>
      <c r="H38" s="35" t="s">
        <v>15</v>
      </c>
      <c r="I38" s="35" t="s">
        <v>938</v>
      </c>
      <c r="J38" s="35" t="s">
        <v>303</v>
      </c>
      <c r="L38" s="35" t="s">
        <v>364</v>
      </c>
      <c r="M38" s="35" t="s">
        <v>118</v>
      </c>
      <c r="N38" s="35" t="s">
        <v>119</v>
      </c>
      <c r="O38" s="35" t="s">
        <v>305</v>
      </c>
      <c r="Y38" s="35" t="s">
        <v>306</v>
      </c>
      <c r="AA38" s="35" t="s">
        <v>374</v>
      </c>
      <c r="AB38" s="35" t="s">
        <v>375</v>
      </c>
      <c r="AC38" s="35" t="str">
        <f t="shared" si="5"/>
        <v>ツマザキ</v>
      </c>
      <c r="AD38" s="35" t="s">
        <v>309</v>
      </c>
      <c r="AE38" s="35" t="s">
        <v>376</v>
      </c>
      <c r="AF38" s="35">
        <v>7</v>
      </c>
      <c r="AG38" s="41">
        <v>39106</v>
      </c>
      <c r="AN38" s="35">
        <v>163</v>
      </c>
      <c r="AO38" s="35">
        <v>60</v>
      </c>
      <c r="AP38" s="35" t="s">
        <v>310</v>
      </c>
      <c r="AV38" s="35" t="s">
        <v>311</v>
      </c>
      <c r="BB38" s="35">
        <f t="shared" si="1"/>
        <v>16</v>
      </c>
      <c r="BC38" s="35">
        <f t="shared" si="2"/>
        <v>2</v>
      </c>
      <c r="BD38" s="35" t="str">
        <f t="shared" si="3"/>
        <v>右</v>
      </c>
      <c r="BE38" s="42" t="str">
        <f>IF($O38="男子",IF($AF38&gt;100,"",IF($M38=選抜男子!B$2,ROW(),"")),"")</f>
        <v/>
      </c>
      <c r="BF38" s="42" t="str">
        <f>IF($O38="男子",IF($AF38&gt;100,"",IF($M38=選抜男子!I$2,ROW(),"")),"")</f>
        <v/>
      </c>
      <c r="BG38" s="42" t="str">
        <f>IF($O38="男子",IF($AF38&gt;100,"",IF($M38=選抜男子!P$2,ROW(),"")),"")</f>
        <v/>
      </c>
      <c r="BH38" s="42" t="str">
        <f>IF($O38="男子",IF($AF38&gt;100,"",IF($M38=選抜男子!B$27,ROW(),"")),"")</f>
        <v/>
      </c>
      <c r="BI38" s="42" t="str">
        <f>IF($O38="男子",IF($AF38&gt;100,"",IF($M38=選抜男子!I$27,ROW(),"")),"")</f>
        <v/>
      </c>
      <c r="BJ38" s="42" t="str">
        <f>IF($O38="男子",IF($AF38&gt;100,"",IF($M38=選抜男子!P$27,ROW(),"")),"")</f>
        <v/>
      </c>
      <c r="BK38" s="42" t="str">
        <f>IF($O38="男子",IF($AF38&gt;100,"",IF($M38=選抜男子!B$51,ROW(),"")),"")</f>
        <v/>
      </c>
      <c r="BL38" s="42" t="str">
        <f>IF($O38="男子",IF($AF38&gt;100,"",IF($M38=選抜男子!I$51,ROW(),"")),"")</f>
        <v/>
      </c>
      <c r="BM38" s="42" t="str">
        <f>IF($O38="男子",IF($AF38&gt;100,"",IF($M38=選抜男子!B$76,ROW(),"")),"")</f>
        <v/>
      </c>
      <c r="BN38" s="42" t="str">
        <f>IF($O38="男子",IF($AF38&gt;100,"",IF($M38=選抜男子!I$76,ROW(),"")),"")</f>
        <v/>
      </c>
      <c r="BO38" s="42" t="str">
        <f>IF($O38="男子",IF($AF38&gt;100,"",IF($M38=新人男子!B$2,ROW(),"")),"")</f>
        <v/>
      </c>
      <c r="BP38" s="42" t="str">
        <f>IF($O38="男子",IF($AF38&gt;100,"",IF($M38=新人男子!I$2,ROW(),"")),"")</f>
        <v/>
      </c>
      <c r="BQ38" s="42" t="str">
        <f>IF($O38="男子",IF($AF38&gt;100,"",IF($M38=新人男子!P$2,ROW(),"")),"")</f>
        <v/>
      </c>
      <c r="BR38" s="42" t="str">
        <f>IF($O38="男子",IF($AF38&gt;100,"",IF($M38=新人男子!B$27,ROW(),"")),"")</f>
        <v/>
      </c>
      <c r="BS38" s="42" t="str">
        <f>IF($O38="男子",IF($AF38&gt;100,"",IF($M38=新人男子!I$27,ROW(),"")),"")</f>
        <v/>
      </c>
      <c r="BT38" s="42" t="str">
        <f>IF($O38="男子",IF($AF38&gt;100,"",IF($M38=新人男子!P$27,ROW(),"")),"")</f>
        <v/>
      </c>
      <c r="BU38" s="42" t="str">
        <f>IF($O38="男子",IF($AF38&gt;100,"",IF($M38=新人男子!B$51,ROW(),"")),"")</f>
        <v/>
      </c>
      <c r="BV38" s="42" t="str">
        <f>IF($O38="男子",IF($AF38&gt;100,"",IF($M38=新人男子!I$51,ROW(),"")),"")</f>
        <v/>
      </c>
      <c r="BW38" s="42" t="str">
        <f>IF($O38="男子",IF($AF38&gt;100,"",IF($M38=新人男子!P$51,ROW(),"")),"")</f>
        <v/>
      </c>
      <c r="BX38" s="42">
        <f>IF($O38="男子",IF($AF38&gt;100,"",IF($M38=新人男子!B$76,ROW(),"")),"")</f>
        <v>38</v>
      </c>
      <c r="BY38" s="42" t="str">
        <f>IF($O38="男子",IF($AF38&gt;100,"",IF($M38=新人男子!I$76,ROW(),"")),"")</f>
        <v/>
      </c>
      <c r="BZ38" s="42" t="str">
        <f>IF($O38="男子",IF($AF38&gt;100,"",IF($M38=新人男子!P$76,ROW(),"")),"")</f>
        <v/>
      </c>
      <c r="CA38" s="42" t="str">
        <f>IF($O38="女子",IF($AF38&gt;100,"",IF($M38=選抜女子!B$2,ROW(),"")),"")</f>
        <v/>
      </c>
      <c r="CB38" s="42" t="str">
        <f>IF($O38="女子",IF($AF38&gt;100,"",IF($M38=選抜女子!I$2,ROW(),"")),"")</f>
        <v/>
      </c>
      <c r="CC38" s="42" t="str">
        <f>IF($O38="女子",IF($AF38&gt;100,"",IF($M38=選抜女子!P$2,ROW(),"")),"")</f>
        <v/>
      </c>
      <c r="CD38" s="42" t="str">
        <f>IF($O38="女子",IF($AF38&gt;100,"",IF($M38=選抜女子!B$27,ROW(),"")),"")</f>
        <v/>
      </c>
      <c r="CE38" s="42" t="str">
        <f>IF($O38="女子",IF($AF38&gt;100,"",IF($M38=選抜女子!I$27,ROW(),"")),"")</f>
        <v/>
      </c>
      <c r="CF38" s="42" t="str">
        <f>IF($O38="女子",IF($AF38&gt;100,"",IF($M38=選抜女子!P$27,ROW(),"")),"")</f>
        <v/>
      </c>
      <c r="CG38" s="42" t="str">
        <f>IF($O38="女子",IF($AF38&gt;100,"",IF($M38=選抜女子!B$51,ROW(),"")),"")</f>
        <v/>
      </c>
      <c r="CH38" s="42" t="str">
        <f>IF($O38="女子",IF($AF38&gt;100,"",IF($M38=選抜女子!I$51,ROW(),"")),"")</f>
        <v/>
      </c>
      <c r="CI38" s="42" t="str">
        <f>IF($O38="女子",IF($AF38&gt;100,"",IF($M38=選抜女子!B$76,ROW(),"")),"")</f>
        <v/>
      </c>
      <c r="CJ38" s="42" t="str">
        <f>IF($O38="女子",IF($AF38&gt;100,"",IF($M38=選抜女子!I$76,ROW(),"")),"")</f>
        <v/>
      </c>
      <c r="CK38" s="42" t="str">
        <f>IF($O38="女子",IF($AF38&gt;100,"",IF($M38=新人女子!B$2,ROW(),"")),"")</f>
        <v/>
      </c>
      <c r="CL38" s="42" t="str">
        <f>IF($O38="女子",IF($AF38&gt;100,"",IF($M38=新人女子!I$2,ROW(),"")),"")</f>
        <v/>
      </c>
      <c r="CM38" s="42" t="str">
        <f>IF($O38="女子",IF($AF38&gt;100,"",IF($M38=新人女子!P$2,ROW(),"")),"")</f>
        <v/>
      </c>
      <c r="CN38" s="42" t="str">
        <f>IF($O38="女子",IF($AF38&gt;100,"",IF($M38=新人女子!B$27,ROW(),"")),"")</f>
        <v/>
      </c>
      <c r="CO38" s="42" t="str">
        <f>IF($O38="女子",IF($AF38&gt;100,"",IF($M38=新人女子!I$27,ROW(),"")),"")</f>
        <v/>
      </c>
      <c r="CP38" s="42" t="str">
        <f>IF($O38="女子",IF($AF38&gt;100,"",IF($M38=新人女子!P$27,ROW(),"")),"")</f>
        <v/>
      </c>
      <c r="CQ38" s="42" t="str">
        <f>IF($O38="女子",IF($AF38&gt;100,"",IF($M38=新人女子!B$51,ROW(),"")),"")</f>
        <v/>
      </c>
      <c r="CR38" s="42" t="str">
        <f>IF($O38="女子",IF($AF38&gt;100,"",IF($M38=新人女子!I$51,ROW(),"")),"")</f>
        <v/>
      </c>
      <c r="CS38" s="42" t="str">
        <f>IF($O38="女子",IF($AF38&gt;100,"",IF($M38=新人女子!P$51,ROW(),"")),"")</f>
        <v/>
      </c>
      <c r="CT38" s="42" t="str">
        <f>IF($O38="女子",IF($AF38&gt;100,"",IF($M38=新人女子!B$76,ROW(),"")),"")</f>
        <v/>
      </c>
      <c r="CU38" s="42" t="str">
        <f>IF($O38="女子",IF($AF38&gt;100,"",IF($M38=新人女子!I$76,ROW(),"")),"")</f>
        <v/>
      </c>
      <c r="CV38" s="42" t="str">
        <f>IF($O38="女子",IF($AF38&gt;100,"",IF($M38=新人女子!P$76,ROW(),"")),"")</f>
        <v/>
      </c>
    </row>
    <row r="39" spans="1:100" x14ac:dyDescent="0.15">
      <c r="A39" s="36">
        <v>45285</v>
      </c>
      <c r="B39" s="36">
        <v>45287</v>
      </c>
      <c r="C39" s="35" t="s">
        <v>104</v>
      </c>
      <c r="D39" s="35" t="s">
        <v>942</v>
      </c>
      <c r="E39" s="35" t="s">
        <v>943</v>
      </c>
      <c r="F39" s="35" t="s">
        <v>944</v>
      </c>
      <c r="G39" s="35" t="s">
        <v>108</v>
      </c>
      <c r="H39" s="35" t="s">
        <v>15</v>
      </c>
      <c r="I39" s="35" t="s">
        <v>945</v>
      </c>
      <c r="J39" s="35" t="s">
        <v>303</v>
      </c>
      <c r="L39" s="35" t="s">
        <v>364</v>
      </c>
      <c r="M39" s="35" t="s">
        <v>118</v>
      </c>
      <c r="N39" s="35" t="s">
        <v>119</v>
      </c>
      <c r="O39" s="35" t="s">
        <v>305</v>
      </c>
      <c r="Y39" s="35" t="s">
        <v>306</v>
      </c>
      <c r="AA39" s="35" t="s">
        <v>377</v>
      </c>
      <c r="AB39" s="35" t="s">
        <v>378</v>
      </c>
      <c r="AC39" s="35" t="str">
        <f t="shared" si="5"/>
        <v>ハマゴウチ</v>
      </c>
      <c r="AD39" s="35" t="s">
        <v>309</v>
      </c>
      <c r="AF39" s="35">
        <v>8</v>
      </c>
      <c r="AG39" s="41">
        <v>39339</v>
      </c>
      <c r="AN39" s="35">
        <v>170</v>
      </c>
      <c r="AO39" s="35">
        <v>60</v>
      </c>
      <c r="AP39" s="35" t="s">
        <v>310</v>
      </c>
      <c r="AV39" s="35" t="s">
        <v>311</v>
      </c>
      <c r="BB39" s="35">
        <f t="shared" si="1"/>
        <v>15</v>
      </c>
      <c r="BC39" s="35">
        <f t="shared" si="2"/>
        <v>1</v>
      </c>
      <c r="BD39" s="35" t="str">
        <f t="shared" si="3"/>
        <v>右</v>
      </c>
      <c r="BE39" s="42" t="str">
        <f>IF($O39="男子",IF($AF39&gt;100,"",IF($M39=選抜男子!B$2,ROW(),"")),"")</f>
        <v/>
      </c>
      <c r="BF39" s="42" t="str">
        <f>IF($O39="男子",IF($AF39&gt;100,"",IF($M39=選抜男子!I$2,ROW(),"")),"")</f>
        <v/>
      </c>
      <c r="BG39" s="42" t="str">
        <f>IF($O39="男子",IF($AF39&gt;100,"",IF($M39=選抜男子!P$2,ROW(),"")),"")</f>
        <v/>
      </c>
      <c r="BH39" s="42" t="str">
        <f>IF($O39="男子",IF($AF39&gt;100,"",IF($M39=選抜男子!B$27,ROW(),"")),"")</f>
        <v/>
      </c>
      <c r="BI39" s="42" t="str">
        <f>IF($O39="男子",IF($AF39&gt;100,"",IF($M39=選抜男子!I$27,ROW(),"")),"")</f>
        <v/>
      </c>
      <c r="BJ39" s="42" t="str">
        <f>IF($O39="男子",IF($AF39&gt;100,"",IF($M39=選抜男子!P$27,ROW(),"")),"")</f>
        <v/>
      </c>
      <c r="BK39" s="42" t="str">
        <f>IF($O39="男子",IF($AF39&gt;100,"",IF($M39=選抜男子!B$51,ROW(),"")),"")</f>
        <v/>
      </c>
      <c r="BL39" s="42" t="str">
        <f>IF($O39="男子",IF($AF39&gt;100,"",IF($M39=選抜男子!I$51,ROW(),"")),"")</f>
        <v/>
      </c>
      <c r="BM39" s="42" t="str">
        <f>IF($O39="男子",IF($AF39&gt;100,"",IF($M39=選抜男子!B$76,ROW(),"")),"")</f>
        <v/>
      </c>
      <c r="BN39" s="42" t="str">
        <f>IF($O39="男子",IF($AF39&gt;100,"",IF($M39=選抜男子!I$76,ROW(),"")),"")</f>
        <v/>
      </c>
      <c r="BO39" s="42" t="str">
        <f>IF($O39="男子",IF($AF39&gt;100,"",IF($M39=新人男子!B$2,ROW(),"")),"")</f>
        <v/>
      </c>
      <c r="BP39" s="42" t="str">
        <f>IF($O39="男子",IF($AF39&gt;100,"",IF($M39=新人男子!I$2,ROW(),"")),"")</f>
        <v/>
      </c>
      <c r="BQ39" s="42" t="str">
        <f>IF($O39="男子",IF($AF39&gt;100,"",IF($M39=新人男子!P$2,ROW(),"")),"")</f>
        <v/>
      </c>
      <c r="BR39" s="42" t="str">
        <f>IF($O39="男子",IF($AF39&gt;100,"",IF($M39=新人男子!B$27,ROW(),"")),"")</f>
        <v/>
      </c>
      <c r="BS39" s="42" t="str">
        <f>IF($O39="男子",IF($AF39&gt;100,"",IF($M39=新人男子!I$27,ROW(),"")),"")</f>
        <v/>
      </c>
      <c r="BT39" s="42" t="str">
        <f>IF($O39="男子",IF($AF39&gt;100,"",IF($M39=新人男子!P$27,ROW(),"")),"")</f>
        <v/>
      </c>
      <c r="BU39" s="42" t="str">
        <f>IF($O39="男子",IF($AF39&gt;100,"",IF($M39=新人男子!B$51,ROW(),"")),"")</f>
        <v/>
      </c>
      <c r="BV39" s="42" t="str">
        <f>IF($O39="男子",IF($AF39&gt;100,"",IF($M39=新人男子!I$51,ROW(),"")),"")</f>
        <v/>
      </c>
      <c r="BW39" s="42" t="str">
        <f>IF($O39="男子",IF($AF39&gt;100,"",IF($M39=新人男子!P$51,ROW(),"")),"")</f>
        <v/>
      </c>
      <c r="BX39" s="42">
        <f>IF($O39="男子",IF($AF39&gt;100,"",IF($M39=新人男子!B$76,ROW(),"")),"")</f>
        <v>39</v>
      </c>
      <c r="BY39" s="42" t="str">
        <f>IF($O39="男子",IF($AF39&gt;100,"",IF($M39=新人男子!I$76,ROW(),"")),"")</f>
        <v/>
      </c>
      <c r="BZ39" s="42" t="str">
        <f>IF($O39="男子",IF($AF39&gt;100,"",IF($M39=新人男子!P$76,ROW(),"")),"")</f>
        <v/>
      </c>
      <c r="CA39" s="42" t="str">
        <f>IF($O39="女子",IF($AF39&gt;100,"",IF($M39=選抜女子!B$2,ROW(),"")),"")</f>
        <v/>
      </c>
      <c r="CB39" s="42" t="str">
        <f>IF($O39="女子",IF($AF39&gt;100,"",IF($M39=選抜女子!I$2,ROW(),"")),"")</f>
        <v/>
      </c>
      <c r="CC39" s="42" t="str">
        <f>IF($O39="女子",IF($AF39&gt;100,"",IF($M39=選抜女子!P$2,ROW(),"")),"")</f>
        <v/>
      </c>
      <c r="CD39" s="42" t="str">
        <f>IF($O39="女子",IF($AF39&gt;100,"",IF($M39=選抜女子!B$27,ROW(),"")),"")</f>
        <v/>
      </c>
      <c r="CE39" s="42" t="str">
        <f>IF($O39="女子",IF($AF39&gt;100,"",IF($M39=選抜女子!I$27,ROW(),"")),"")</f>
        <v/>
      </c>
      <c r="CF39" s="42" t="str">
        <f>IF($O39="女子",IF($AF39&gt;100,"",IF($M39=選抜女子!P$27,ROW(),"")),"")</f>
        <v/>
      </c>
      <c r="CG39" s="42" t="str">
        <f>IF($O39="女子",IF($AF39&gt;100,"",IF($M39=選抜女子!B$51,ROW(),"")),"")</f>
        <v/>
      </c>
      <c r="CH39" s="42" t="str">
        <f>IF($O39="女子",IF($AF39&gt;100,"",IF($M39=選抜女子!I$51,ROW(),"")),"")</f>
        <v/>
      </c>
      <c r="CI39" s="42" t="str">
        <f>IF($O39="女子",IF($AF39&gt;100,"",IF($M39=選抜女子!B$76,ROW(),"")),"")</f>
        <v/>
      </c>
      <c r="CJ39" s="42" t="str">
        <f>IF($O39="女子",IF($AF39&gt;100,"",IF($M39=選抜女子!I$76,ROW(),"")),"")</f>
        <v/>
      </c>
      <c r="CK39" s="42" t="str">
        <f>IF($O39="女子",IF($AF39&gt;100,"",IF($M39=新人女子!B$2,ROW(),"")),"")</f>
        <v/>
      </c>
      <c r="CL39" s="42" t="str">
        <f>IF($O39="女子",IF($AF39&gt;100,"",IF($M39=新人女子!I$2,ROW(),"")),"")</f>
        <v/>
      </c>
      <c r="CM39" s="42" t="str">
        <f>IF($O39="女子",IF($AF39&gt;100,"",IF($M39=新人女子!P$2,ROW(),"")),"")</f>
        <v/>
      </c>
      <c r="CN39" s="42" t="str">
        <f>IF($O39="女子",IF($AF39&gt;100,"",IF($M39=新人女子!B$27,ROW(),"")),"")</f>
        <v/>
      </c>
      <c r="CO39" s="42" t="str">
        <f>IF($O39="女子",IF($AF39&gt;100,"",IF($M39=新人女子!I$27,ROW(),"")),"")</f>
        <v/>
      </c>
      <c r="CP39" s="42" t="str">
        <f>IF($O39="女子",IF($AF39&gt;100,"",IF($M39=新人女子!P$27,ROW(),"")),"")</f>
        <v/>
      </c>
      <c r="CQ39" s="42" t="str">
        <f>IF($O39="女子",IF($AF39&gt;100,"",IF($M39=新人女子!B$51,ROW(),"")),"")</f>
        <v/>
      </c>
      <c r="CR39" s="42" t="str">
        <f>IF($O39="女子",IF($AF39&gt;100,"",IF($M39=新人女子!I$51,ROW(),"")),"")</f>
        <v/>
      </c>
      <c r="CS39" s="42" t="str">
        <f>IF($O39="女子",IF($AF39&gt;100,"",IF($M39=新人女子!P$51,ROW(),"")),"")</f>
        <v/>
      </c>
      <c r="CT39" s="42" t="str">
        <f>IF($O39="女子",IF($AF39&gt;100,"",IF($M39=新人女子!B$76,ROW(),"")),"")</f>
        <v/>
      </c>
      <c r="CU39" s="42" t="str">
        <f>IF($O39="女子",IF($AF39&gt;100,"",IF($M39=新人女子!I$76,ROW(),"")),"")</f>
        <v/>
      </c>
      <c r="CV39" s="42" t="str">
        <f>IF($O39="女子",IF($AF39&gt;100,"",IF($M39=新人女子!P$76,ROW(),"")),"")</f>
        <v/>
      </c>
    </row>
    <row r="40" spans="1:100" x14ac:dyDescent="0.15">
      <c r="A40" s="36">
        <v>45285</v>
      </c>
      <c r="B40" s="36">
        <v>45287</v>
      </c>
      <c r="C40" s="35" t="s">
        <v>104</v>
      </c>
      <c r="D40" s="35" t="s">
        <v>949</v>
      </c>
      <c r="E40" s="35" t="s">
        <v>950</v>
      </c>
      <c r="F40" s="35" t="s">
        <v>951</v>
      </c>
      <c r="G40" s="35" t="s">
        <v>108</v>
      </c>
      <c r="H40" s="35" t="s">
        <v>15</v>
      </c>
      <c r="I40" s="35" t="s">
        <v>952</v>
      </c>
      <c r="J40" s="35" t="s">
        <v>303</v>
      </c>
      <c r="L40" s="35" t="s">
        <v>364</v>
      </c>
      <c r="M40" s="35" t="s">
        <v>118</v>
      </c>
      <c r="N40" s="35" t="s">
        <v>119</v>
      </c>
      <c r="O40" s="35" t="s">
        <v>305</v>
      </c>
      <c r="Y40" s="35" t="s">
        <v>306</v>
      </c>
      <c r="Z40" s="35">
        <v>1</v>
      </c>
      <c r="AA40" s="35" t="s">
        <v>379</v>
      </c>
      <c r="AB40" s="35" t="s">
        <v>380</v>
      </c>
      <c r="AC40" s="35" t="str">
        <f t="shared" si="5"/>
        <v>ナガトモトヤマ</v>
      </c>
      <c r="AD40" s="35" t="s">
        <v>309</v>
      </c>
      <c r="AF40" s="35">
        <v>101</v>
      </c>
      <c r="AG40" s="41">
        <v>31378</v>
      </c>
      <c r="AN40" s="35">
        <v>161</v>
      </c>
      <c r="AO40" s="35">
        <v>43</v>
      </c>
      <c r="AP40" s="35" t="s">
        <v>310</v>
      </c>
      <c r="AV40" s="35" t="s">
        <v>344</v>
      </c>
      <c r="AW40" s="35" t="s">
        <v>345</v>
      </c>
      <c r="BB40" s="35">
        <f t="shared" si="1"/>
        <v>37</v>
      </c>
      <c r="BC40" s="35" t="str">
        <f t="shared" si="2"/>
        <v>役員</v>
      </c>
      <c r="BD40" s="35" t="str">
        <f t="shared" si="3"/>
        <v>右</v>
      </c>
      <c r="BE40" s="42" t="str">
        <f>IF($O40="男子",IF($AF40&gt;100,"",IF($M40=選抜男子!B$2,ROW(),"")),"")</f>
        <v/>
      </c>
      <c r="BF40" s="42" t="str">
        <f>IF($O40="男子",IF($AF40&gt;100,"",IF($M40=選抜男子!I$2,ROW(),"")),"")</f>
        <v/>
      </c>
      <c r="BG40" s="42" t="str">
        <f>IF($O40="男子",IF($AF40&gt;100,"",IF($M40=選抜男子!P$2,ROW(),"")),"")</f>
        <v/>
      </c>
      <c r="BH40" s="42" t="str">
        <f>IF($O40="男子",IF($AF40&gt;100,"",IF($M40=選抜男子!B$27,ROW(),"")),"")</f>
        <v/>
      </c>
      <c r="BI40" s="42" t="str">
        <f>IF($O40="男子",IF($AF40&gt;100,"",IF($M40=選抜男子!I$27,ROW(),"")),"")</f>
        <v/>
      </c>
      <c r="BJ40" s="42" t="str">
        <f>IF($O40="男子",IF($AF40&gt;100,"",IF($M40=選抜男子!P$27,ROW(),"")),"")</f>
        <v/>
      </c>
      <c r="BK40" s="42" t="str">
        <f>IF($O40="男子",IF($AF40&gt;100,"",IF($M40=選抜男子!B$51,ROW(),"")),"")</f>
        <v/>
      </c>
      <c r="BL40" s="42" t="str">
        <f>IF($O40="男子",IF($AF40&gt;100,"",IF($M40=選抜男子!I$51,ROW(),"")),"")</f>
        <v/>
      </c>
      <c r="BM40" s="42" t="str">
        <f>IF($O40="男子",IF($AF40&gt;100,"",IF($M40=選抜男子!B$76,ROW(),"")),"")</f>
        <v/>
      </c>
      <c r="BN40" s="42" t="str">
        <f>IF($O40="男子",IF($AF40&gt;100,"",IF($M40=選抜男子!I$76,ROW(),"")),"")</f>
        <v/>
      </c>
      <c r="BO40" s="42" t="str">
        <f>IF($O40="男子",IF($AF40&gt;100,"",IF($M40=新人男子!B$2,ROW(),"")),"")</f>
        <v/>
      </c>
      <c r="BP40" s="42" t="str">
        <f>IF($O40="男子",IF($AF40&gt;100,"",IF($M40=新人男子!I$2,ROW(),"")),"")</f>
        <v/>
      </c>
      <c r="BQ40" s="42" t="str">
        <f>IF($O40="男子",IF($AF40&gt;100,"",IF($M40=新人男子!P$2,ROW(),"")),"")</f>
        <v/>
      </c>
      <c r="BR40" s="42" t="str">
        <f>IF($O40="男子",IF($AF40&gt;100,"",IF($M40=新人男子!B$27,ROW(),"")),"")</f>
        <v/>
      </c>
      <c r="BS40" s="42" t="str">
        <f>IF($O40="男子",IF($AF40&gt;100,"",IF($M40=新人男子!I$27,ROW(),"")),"")</f>
        <v/>
      </c>
      <c r="BT40" s="42" t="str">
        <f>IF($O40="男子",IF($AF40&gt;100,"",IF($M40=新人男子!P$27,ROW(),"")),"")</f>
        <v/>
      </c>
      <c r="BU40" s="42" t="str">
        <f>IF($O40="男子",IF($AF40&gt;100,"",IF($M40=新人男子!B$51,ROW(),"")),"")</f>
        <v/>
      </c>
      <c r="BV40" s="42" t="str">
        <f>IF($O40="男子",IF($AF40&gt;100,"",IF($M40=新人男子!I$51,ROW(),"")),"")</f>
        <v/>
      </c>
      <c r="BW40" s="42" t="str">
        <f>IF($O40="男子",IF($AF40&gt;100,"",IF($M40=新人男子!P$51,ROW(),"")),"")</f>
        <v/>
      </c>
      <c r="BX40" s="42" t="str">
        <f>IF($O40="男子",IF($AF40&gt;100,"",IF($M40=新人男子!B$76,ROW(),"")),"")</f>
        <v/>
      </c>
      <c r="BY40" s="42" t="str">
        <f>IF($O40="男子",IF($AF40&gt;100,"",IF($M40=新人男子!I$76,ROW(),"")),"")</f>
        <v/>
      </c>
      <c r="BZ40" s="42" t="str">
        <f>IF($O40="男子",IF($AF40&gt;100,"",IF($M40=新人男子!P$76,ROW(),"")),"")</f>
        <v/>
      </c>
      <c r="CA40" s="42" t="str">
        <f>IF($O40="女子",IF($AF40&gt;100,"",IF($M40=選抜女子!B$2,ROW(),"")),"")</f>
        <v/>
      </c>
      <c r="CB40" s="42" t="str">
        <f>IF($O40="女子",IF($AF40&gt;100,"",IF($M40=選抜女子!I$2,ROW(),"")),"")</f>
        <v/>
      </c>
      <c r="CC40" s="42" t="str">
        <f>IF($O40="女子",IF($AF40&gt;100,"",IF($M40=選抜女子!P$2,ROW(),"")),"")</f>
        <v/>
      </c>
      <c r="CD40" s="42" t="str">
        <f>IF($O40="女子",IF($AF40&gt;100,"",IF($M40=選抜女子!B$27,ROW(),"")),"")</f>
        <v/>
      </c>
      <c r="CE40" s="42" t="str">
        <f>IF($O40="女子",IF($AF40&gt;100,"",IF($M40=選抜女子!I$27,ROW(),"")),"")</f>
        <v/>
      </c>
      <c r="CF40" s="42" t="str">
        <f>IF($O40="女子",IF($AF40&gt;100,"",IF($M40=選抜女子!P$27,ROW(),"")),"")</f>
        <v/>
      </c>
      <c r="CG40" s="42" t="str">
        <f>IF($O40="女子",IF($AF40&gt;100,"",IF($M40=選抜女子!B$51,ROW(),"")),"")</f>
        <v/>
      </c>
      <c r="CH40" s="42" t="str">
        <f>IF($O40="女子",IF($AF40&gt;100,"",IF($M40=選抜女子!I$51,ROW(),"")),"")</f>
        <v/>
      </c>
      <c r="CI40" s="42" t="str">
        <f>IF($O40="女子",IF($AF40&gt;100,"",IF($M40=選抜女子!B$76,ROW(),"")),"")</f>
        <v/>
      </c>
      <c r="CJ40" s="42" t="str">
        <f>IF($O40="女子",IF($AF40&gt;100,"",IF($M40=選抜女子!I$76,ROW(),"")),"")</f>
        <v/>
      </c>
      <c r="CK40" s="42" t="str">
        <f>IF($O40="女子",IF($AF40&gt;100,"",IF($M40=新人女子!B$2,ROW(),"")),"")</f>
        <v/>
      </c>
      <c r="CL40" s="42" t="str">
        <f>IF($O40="女子",IF($AF40&gt;100,"",IF($M40=新人女子!I$2,ROW(),"")),"")</f>
        <v/>
      </c>
      <c r="CM40" s="42" t="str">
        <f>IF($O40="女子",IF($AF40&gt;100,"",IF($M40=新人女子!P$2,ROW(),"")),"")</f>
        <v/>
      </c>
      <c r="CN40" s="42" t="str">
        <f>IF($O40="女子",IF($AF40&gt;100,"",IF($M40=新人女子!B$27,ROW(),"")),"")</f>
        <v/>
      </c>
      <c r="CO40" s="42" t="str">
        <f>IF($O40="女子",IF($AF40&gt;100,"",IF($M40=新人女子!I$27,ROW(),"")),"")</f>
        <v/>
      </c>
      <c r="CP40" s="42" t="str">
        <f>IF($O40="女子",IF($AF40&gt;100,"",IF($M40=新人女子!P$27,ROW(),"")),"")</f>
        <v/>
      </c>
      <c r="CQ40" s="42" t="str">
        <f>IF($O40="女子",IF($AF40&gt;100,"",IF($M40=新人女子!B$51,ROW(),"")),"")</f>
        <v/>
      </c>
      <c r="CR40" s="42" t="str">
        <f>IF($O40="女子",IF($AF40&gt;100,"",IF($M40=新人女子!I$51,ROW(),"")),"")</f>
        <v/>
      </c>
      <c r="CS40" s="42" t="str">
        <f>IF($O40="女子",IF($AF40&gt;100,"",IF($M40=新人女子!P$51,ROW(),"")),"")</f>
        <v/>
      </c>
      <c r="CT40" s="42" t="str">
        <f>IF($O40="女子",IF($AF40&gt;100,"",IF($M40=新人女子!B$76,ROW(),"")),"")</f>
        <v/>
      </c>
      <c r="CU40" s="42" t="str">
        <f>IF($O40="女子",IF($AF40&gt;100,"",IF($M40=新人女子!I$76,ROW(),"")),"")</f>
        <v/>
      </c>
      <c r="CV40" s="42" t="str">
        <f>IF($O40="女子",IF($AF40&gt;100,"",IF($M40=新人女子!P$76,ROW(),"")),"")</f>
        <v/>
      </c>
    </row>
    <row r="41" spans="1:100" x14ac:dyDescent="0.15">
      <c r="A41" s="36">
        <v>45285</v>
      </c>
      <c r="B41" s="36">
        <v>45287</v>
      </c>
      <c r="C41" s="35" t="s">
        <v>104</v>
      </c>
      <c r="D41" s="35" t="s">
        <v>956</v>
      </c>
      <c r="E41" s="35" t="s">
        <v>957</v>
      </c>
      <c r="F41" s="35" t="s">
        <v>958</v>
      </c>
      <c r="G41" s="35" t="s">
        <v>108</v>
      </c>
      <c r="H41" s="35" t="s">
        <v>15</v>
      </c>
      <c r="I41" s="35" t="s">
        <v>959</v>
      </c>
      <c r="J41" s="35" t="s">
        <v>303</v>
      </c>
      <c r="AG41" s="41"/>
      <c r="BB41" s="35" t="str">
        <f t="shared" si="1"/>
        <v/>
      </c>
      <c r="BC41" s="35" t="str">
        <f t="shared" si="2"/>
        <v/>
      </c>
      <c r="BD41" s="35" t="str">
        <f t="shared" si="3"/>
        <v/>
      </c>
      <c r="BE41" s="42" t="str">
        <f>IF($O41="男子",IF($AF41&gt;100,"",IF($M41=選抜男子!B$2,ROW(),"")),"")</f>
        <v/>
      </c>
      <c r="BF41" s="42" t="str">
        <f>IF($O41="男子",IF($AF41&gt;100,"",IF($M41=選抜男子!I$2,ROW(),"")),"")</f>
        <v/>
      </c>
      <c r="BG41" s="42" t="str">
        <f>IF($O41="男子",IF($AF41&gt;100,"",IF($M41=選抜男子!P$2,ROW(),"")),"")</f>
        <v/>
      </c>
      <c r="BH41" s="42" t="str">
        <f>IF($O41="男子",IF($AF41&gt;100,"",IF($M41=選抜男子!B$27,ROW(),"")),"")</f>
        <v/>
      </c>
      <c r="BI41" s="42" t="str">
        <f>IF($O41="男子",IF($AF41&gt;100,"",IF($M41=選抜男子!I$27,ROW(),"")),"")</f>
        <v/>
      </c>
      <c r="BJ41" s="42" t="str">
        <f>IF($O41="男子",IF($AF41&gt;100,"",IF($M41=選抜男子!P$27,ROW(),"")),"")</f>
        <v/>
      </c>
      <c r="BK41" s="42" t="str">
        <f>IF($O41="男子",IF($AF41&gt;100,"",IF($M41=選抜男子!B$51,ROW(),"")),"")</f>
        <v/>
      </c>
      <c r="BL41" s="42" t="str">
        <f>IF($O41="男子",IF($AF41&gt;100,"",IF($M41=選抜男子!I$51,ROW(),"")),"")</f>
        <v/>
      </c>
      <c r="BM41" s="42" t="str">
        <f>IF($O41="男子",IF($AF41&gt;100,"",IF($M41=選抜男子!B$76,ROW(),"")),"")</f>
        <v/>
      </c>
      <c r="BN41" s="42" t="str">
        <f>IF($O41="男子",IF($AF41&gt;100,"",IF($M41=選抜男子!I$76,ROW(),"")),"")</f>
        <v/>
      </c>
      <c r="BO41" s="42" t="str">
        <f>IF($O41="男子",IF($AF41&gt;100,"",IF($M41=新人男子!B$2,ROW(),"")),"")</f>
        <v/>
      </c>
      <c r="BP41" s="42" t="str">
        <f>IF($O41="男子",IF($AF41&gt;100,"",IF($M41=新人男子!I$2,ROW(),"")),"")</f>
        <v/>
      </c>
      <c r="BQ41" s="42" t="str">
        <f>IF($O41="男子",IF($AF41&gt;100,"",IF($M41=新人男子!P$2,ROW(),"")),"")</f>
        <v/>
      </c>
      <c r="BR41" s="42" t="str">
        <f>IF($O41="男子",IF($AF41&gt;100,"",IF($M41=新人男子!B$27,ROW(),"")),"")</f>
        <v/>
      </c>
      <c r="BS41" s="42" t="str">
        <f>IF($O41="男子",IF($AF41&gt;100,"",IF($M41=新人男子!I$27,ROW(),"")),"")</f>
        <v/>
      </c>
      <c r="BT41" s="42" t="str">
        <f>IF($O41="男子",IF($AF41&gt;100,"",IF($M41=新人男子!P$27,ROW(),"")),"")</f>
        <v/>
      </c>
      <c r="BU41" s="42" t="str">
        <f>IF($O41="男子",IF($AF41&gt;100,"",IF($M41=新人男子!B$51,ROW(),"")),"")</f>
        <v/>
      </c>
      <c r="BV41" s="42" t="str">
        <f>IF($O41="男子",IF($AF41&gt;100,"",IF($M41=新人男子!I$51,ROW(),"")),"")</f>
        <v/>
      </c>
      <c r="BW41" s="42" t="str">
        <f>IF($O41="男子",IF($AF41&gt;100,"",IF($M41=新人男子!P$51,ROW(),"")),"")</f>
        <v/>
      </c>
      <c r="BX41" s="42" t="str">
        <f>IF($O41="男子",IF($AF41&gt;100,"",IF($M41=新人男子!B$76,ROW(),"")),"")</f>
        <v/>
      </c>
      <c r="BY41" s="42" t="str">
        <f>IF($O41="男子",IF($AF41&gt;100,"",IF($M41=新人男子!I$76,ROW(),"")),"")</f>
        <v/>
      </c>
      <c r="BZ41" s="42" t="str">
        <f>IF($O41="男子",IF($AF41&gt;100,"",IF($M41=新人男子!P$76,ROW(),"")),"")</f>
        <v/>
      </c>
      <c r="CA41" s="42" t="str">
        <f>IF($O41="女子",IF($AF41&gt;100,"",IF($M41=選抜女子!B$2,ROW(),"")),"")</f>
        <v/>
      </c>
      <c r="CB41" s="42" t="str">
        <f>IF($O41="女子",IF($AF41&gt;100,"",IF($M41=選抜女子!I$2,ROW(),"")),"")</f>
        <v/>
      </c>
      <c r="CC41" s="42" t="str">
        <f>IF($O41="女子",IF($AF41&gt;100,"",IF($M41=選抜女子!P$2,ROW(),"")),"")</f>
        <v/>
      </c>
      <c r="CD41" s="42" t="str">
        <f>IF($O41="女子",IF($AF41&gt;100,"",IF($M41=選抜女子!B$27,ROW(),"")),"")</f>
        <v/>
      </c>
      <c r="CE41" s="42" t="str">
        <f>IF($O41="女子",IF($AF41&gt;100,"",IF($M41=選抜女子!I$27,ROW(),"")),"")</f>
        <v/>
      </c>
      <c r="CF41" s="42" t="str">
        <f>IF($O41="女子",IF($AF41&gt;100,"",IF($M41=選抜女子!P$27,ROW(),"")),"")</f>
        <v/>
      </c>
      <c r="CG41" s="42" t="str">
        <f>IF($O41="女子",IF($AF41&gt;100,"",IF($M41=選抜女子!B$51,ROW(),"")),"")</f>
        <v/>
      </c>
      <c r="CH41" s="42" t="str">
        <f>IF($O41="女子",IF($AF41&gt;100,"",IF($M41=選抜女子!I$51,ROW(),"")),"")</f>
        <v/>
      </c>
      <c r="CI41" s="42" t="str">
        <f>IF($O41="女子",IF($AF41&gt;100,"",IF($M41=選抜女子!B$76,ROW(),"")),"")</f>
        <v/>
      </c>
      <c r="CJ41" s="42" t="str">
        <f>IF($O41="女子",IF($AF41&gt;100,"",IF($M41=選抜女子!I$76,ROW(),"")),"")</f>
        <v/>
      </c>
      <c r="CK41" s="42" t="str">
        <f>IF($O41="女子",IF($AF41&gt;100,"",IF($M41=新人女子!B$2,ROW(),"")),"")</f>
        <v/>
      </c>
      <c r="CL41" s="42" t="str">
        <f>IF($O41="女子",IF($AF41&gt;100,"",IF($M41=新人女子!I$2,ROW(),"")),"")</f>
        <v/>
      </c>
      <c r="CM41" s="42" t="str">
        <f>IF($O41="女子",IF($AF41&gt;100,"",IF($M41=新人女子!P$2,ROW(),"")),"")</f>
        <v/>
      </c>
      <c r="CN41" s="42" t="str">
        <f>IF($O41="女子",IF($AF41&gt;100,"",IF($M41=新人女子!B$27,ROW(),"")),"")</f>
        <v/>
      </c>
      <c r="CO41" s="42" t="str">
        <f>IF($O41="女子",IF($AF41&gt;100,"",IF($M41=新人女子!I$27,ROW(),"")),"")</f>
        <v/>
      </c>
      <c r="CP41" s="42" t="str">
        <f>IF($O41="女子",IF($AF41&gt;100,"",IF($M41=新人女子!P$27,ROW(),"")),"")</f>
        <v/>
      </c>
      <c r="CQ41" s="42" t="str">
        <f>IF($O41="女子",IF($AF41&gt;100,"",IF($M41=新人女子!B$51,ROW(),"")),"")</f>
        <v/>
      </c>
      <c r="CR41" s="42" t="str">
        <f>IF($O41="女子",IF($AF41&gt;100,"",IF($M41=新人女子!I$51,ROW(),"")),"")</f>
        <v/>
      </c>
      <c r="CS41" s="42" t="str">
        <f>IF($O41="女子",IF($AF41&gt;100,"",IF($M41=新人女子!P$51,ROW(),"")),"")</f>
        <v/>
      </c>
      <c r="CT41" s="42" t="str">
        <f>IF($O41="女子",IF($AF41&gt;100,"",IF($M41=新人女子!B$76,ROW(),"")),"")</f>
        <v/>
      </c>
      <c r="CU41" s="42" t="str">
        <f>IF($O41="女子",IF($AF41&gt;100,"",IF($M41=新人女子!I$76,ROW(),"")),"")</f>
        <v/>
      </c>
      <c r="CV41" s="42" t="str">
        <f>IF($O41="女子",IF($AF41&gt;100,"",IF($M41=新人女子!P$76,ROW(),"")),"")</f>
        <v/>
      </c>
    </row>
    <row r="42" spans="1:100" x14ac:dyDescent="0.15">
      <c r="A42" s="36">
        <v>45285</v>
      </c>
      <c r="B42" s="36">
        <v>45287</v>
      </c>
      <c r="C42" s="35" t="s">
        <v>104</v>
      </c>
      <c r="D42" s="35" t="s">
        <v>963</v>
      </c>
      <c r="E42" s="35" t="s">
        <v>964</v>
      </c>
      <c r="F42" s="35" t="s">
        <v>965</v>
      </c>
      <c r="G42" s="35" t="s">
        <v>108</v>
      </c>
      <c r="H42" s="35" t="s">
        <v>15</v>
      </c>
      <c r="I42" s="35" t="s">
        <v>966</v>
      </c>
      <c r="J42" s="35" t="s">
        <v>303</v>
      </c>
      <c r="M42" s="35" t="s">
        <v>274</v>
      </c>
      <c r="N42" s="35" t="s">
        <v>275</v>
      </c>
      <c r="O42" s="35" t="s">
        <v>200</v>
      </c>
      <c r="Y42" s="35" t="s">
        <v>306</v>
      </c>
      <c r="AA42" s="35" t="s">
        <v>381</v>
      </c>
      <c r="AB42" s="35" t="s">
        <v>382</v>
      </c>
      <c r="AC42" s="35" t="str">
        <f t="shared" ref="AC42:AC56" si="6">PHONETIC(AB42)</f>
        <v>カミカガワ</v>
      </c>
      <c r="AD42" s="35" t="s">
        <v>309</v>
      </c>
      <c r="AF42" s="35">
        <v>1</v>
      </c>
      <c r="AG42" s="41">
        <v>38878</v>
      </c>
      <c r="AN42" s="35">
        <v>173</v>
      </c>
      <c r="AO42" s="35">
        <v>80</v>
      </c>
      <c r="AP42" s="35" t="s">
        <v>310</v>
      </c>
      <c r="BB42" s="35">
        <f t="shared" si="1"/>
        <v>16</v>
      </c>
      <c r="BC42" s="35">
        <f t="shared" si="2"/>
        <v>2</v>
      </c>
      <c r="BD42" s="35" t="str">
        <f t="shared" si="3"/>
        <v>右</v>
      </c>
      <c r="BE42" s="42" t="str">
        <f>IF($O42="男子",IF($AF42&gt;100,"",IF($M42=選抜男子!B$2,ROW(),"")),"")</f>
        <v/>
      </c>
      <c r="BF42" s="42" t="str">
        <f>IF($O42="男子",IF($AF42&gt;100,"",IF($M42=選抜男子!I$2,ROW(),"")),"")</f>
        <v/>
      </c>
      <c r="BG42" s="42" t="str">
        <f>IF($O42="男子",IF($AF42&gt;100,"",IF($M42=選抜男子!P$2,ROW(),"")),"")</f>
        <v/>
      </c>
      <c r="BH42" s="42" t="str">
        <f>IF($O42="男子",IF($AF42&gt;100,"",IF($M42=選抜男子!B$27,ROW(),"")),"")</f>
        <v/>
      </c>
      <c r="BI42" s="42" t="str">
        <f>IF($O42="男子",IF($AF42&gt;100,"",IF($M42=選抜男子!I$27,ROW(),"")),"")</f>
        <v/>
      </c>
      <c r="BJ42" s="42" t="str">
        <f>IF($O42="男子",IF($AF42&gt;100,"",IF($M42=選抜男子!P$27,ROW(),"")),"")</f>
        <v/>
      </c>
      <c r="BK42" s="42" t="str">
        <f>IF($O42="男子",IF($AF42&gt;100,"",IF($M42=選抜男子!B$51,ROW(),"")),"")</f>
        <v/>
      </c>
      <c r="BL42" s="42" t="str">
        <f>IF($O42="男子",IF($AF42&gt;100,"",IF($M42=選抜男子!I$51,ROW(),"")),"")</f>
        <v/>
      </c>
      <c r="BM42" s="42" t="str">
        <f>IF($O42="男子",IF($AF42&gt;100,"",IF($M42=選抜男子!B$76,ROW(),"")),"")</f>
        <v/>
      </c>
      <c r="BN42" s="42" t="str">
        <f>IF($O42="男子",IF($AF42&gt;100,"",IF($M42=選抜男子!I$76,ROW(),"")),"")</f>
        <v/>
      </c>
      <c r="BO42" s="42" t="str">
        <f>IF($O42="男子",IF($AF42&gt;100,"",IF($M42=新人男子!B$2,ROW(),"")),"")</f>
        <v/>
      </c>
      <c r="BP42" s="42" t="str">
        <f>IF($O42="男子",IF($AF42&gt;100,"",IF($M42=新人男子!I$2,ROW(),"")),"")</f>
        <v/>
      </c>
      <c r="BQ42" s="42" t="str">
        <f>IF($O42="男子",IF($AF42&gt;100,"",IF($M42=新人男子!P$2,ROW(),"")),"")</f>
        <v/>
      </c>
      <c r="BR42" s="42" t="str">
        <f>IF($O42="男子",IF($AF42&gt;100,"",IF($M42=新人男子!B$27,ROW(),"")),"")</f>
        <v/>
      </c>
      <c r="BS42" s="42" t="str">
        <f>IF($O42="男子",IF($AF42&gt;100,"",IF($M42=新人男子!I$27,ROW(),"")),"")</f>
        <v/>
      </c>
      <c r="BT42" s="42" t="str">
        <f>IF($O42="男子",IF($AF42&gt;100,"",IF($M42=新人男子!P$27,ROW(),"")),"")</f>
        <v/>
      </c>
      <c r="BU42" s="42" t="str">
        <f>IF($O42="男子",IF($AF42&gt;100,"",IF($M42=新人男子!B$51,ROW(),"")),"")</f>
        <v/>
      </c>
      <c r="BV42" s="42" t="str">
        <f>IF($O42="男子",IF($AF42&gt;100,"",IF($M42=新人男子!I$51,ROW(),"")),"")</f>
        <v/>
      </c>
      <c r="BW42" s="42" t="str">
        <f>IF($O42="男子",IF($AF42&gt;100,"",IF($M42=新人男子!P$51,ROW(),"")),"")</f>
        <v/>
      </c>
      <c r="BX42" s="42" t="str">
        <f>IF($O42="男子",IF($AF42&gt;100,"",IF($M42=新人男子!B$76,ROW(),"")),"")</f>
        <v/>
      </c>
      <c r="BY42" s="42" t="str">
        <f>IF($O42="男子",IF($AF42&gt;100,"",IF($M42=新人男子!I$76,ROW(),"")),"")</f>
        <v/>
      </c>
      <c r="BZ42" s="42" t="str">
        <f>IF($O42="男子",IF($AF42&gt;100,"",IF($M42=新人男子!P$76,ROW(),"")),"")</f>
        <v/>
      </c>
      <c r="CA42" s="42" t="str">
        <f>IF($O42="女子",IF($AF42&gt;100,"",IF($M42=選抜女子!B$2,ROW(),"")),"")</f>
        <v/>
      </c>
      <c r="CB42" s="42" t="str">
        <f>IF($O42="女子",IF($AF42&gt;100,"",IF($M42=選抜女子!I$2,ROW(),"")),"")</f>
        <v/>
      </c>
      <c r="CC42" s="42" t="str">
        <f>IF($O42="女子",IF($AF42&gt;100,"",IF($M42=選抜女子!P$2,ROW(),"")),"")</f>
        <v/>
      </c>
      <c r="CD42" s="42" t="str">
        <f>IF($O42="女子",IF($AF42&gt;100,"",IF($M42=選抜女子!B$27,ROW(),"")),"")</f>
        <v/>
      </c>
      <c r="CE42" s="42" t="str">
        <f>IF($O42="女子",IF($AF42&gt;100,"",IF($M42=選抜女子!I$27,ROW(),"")),"")</f>
        <v/>
      </c>
      <c r="CF42" s="42" t="str">
        <f>IF($O42="女子",IF($AF42&gt;100,"",IF($M42=選抜女子!P$27,ROW(),"")),"")</f>
        <v/>
      </c>
      <c r="CG42" s="42" t="str">
        <f>IF($O42="女子",IF($AF42&gt;100,"",IF($M42=選抜女子!B$51,ROW(),"")),"")</f>
        <v/>
      </c>
      <c r="CH42" s="42" t="str">
        <f>IF($O42="女子",IF($AF42&gt;100,"",IF($M42=選抜女子!I$51,ROW(),"")),"")</f>
        <v/>
      </c>
      <c r="CI42" s="42">
        <f>IF($O42="女子",IF($AF42&gt;100,"",IF($M42=選抜女子!B$76,ROW(),"")),"")</f>
        <v>42</v>
      </c>
      <c r="CJ42" s="42" t="str">
        <f>IF($O42="女子",IF($AF42&gt;100,"",IF($M42=選抜女子!I$76,ROW(),"")),"")</f>
        <v/>
      </c>
      <c r="CK42" s="42" t="str">
        <f>IF($O42="女子",IF($AF42&gt;100,"",IF($M42=新人女子!B$2,ROW(),"")),"")</f>
        <v/>
      </c>
      <c r="CL42" s="42" t="str">
        <f>IF($O42="女子",IF($AF42&gt;100,"",IF($M42=新人女子!I$2,ROW(),"")),"")</f>
        <v/>
      </c>
      <c r="CM42" s="42" t="str">
        <f>IF($O42="女子",IF($AF42&gt;100,"",IF($M42=新人女子!P$2,ROW(),"")),"")</f>
        <v/>
      </c>
      <c r="CN42" s="42" t="str">
        <f>IF($O42="女子",IF($AF42&gt;100,"",IF($M42=新人女子!B$27,ROW(),"")),"")</f>
        <v/>
      </c>
      <c r="CO42" s="42" t="str">
        <f>IF($O42="女子",IF($AF42&gt;100,"",IF($M42=新人女子!I$27,ROW(),"")),"")</f>
        <v/>
      </c>
      <c r="CP42" s="42" t="str">
        <f>IF($O42="女子",IF($AF42&gt;100,"",IF($M42=新人女子!P$27,ROW(),"")),"")</f>
        <v/>
      </c>
      <c r="CQ42" s="42" t="str">
        <f>IF($O42="女子",IF($AF42&gt;100,"",IF($M42=新人女子!B$51,ROW(),"")),"")</f>
        <v/>
      </c>
      <c r="CR42" s="42" t="str">
        <f>IF($O42="女子",IF($AF42&gt;100,"",IF($M42=新人女子!I$51,ROW(),"")),"")</f>
        <v/>
      </c>
      <c r="CS42" s="42" t="str">
        <f>IF($O42="女子",IF($AF42&gt;100,"",IF($M42=新人女子!P$51,ROW(),"")),"")</f>
        <v/>
      </c>
      <c r="CT42" s="42" t="str">
        <f>IF($O42="女子",IF($AF42&gt;100,"",IF($M42=新人女子!B$76,ROW(),"")),"")</f>
        <v/>
      </c>
      <c r="CU42" s="42" t="str">
        <f>IF($O42="女子",IF($AF42&gt;100,"",IF($M42=新人女子!I$76,ROW(),"")),"")</f>
        <v/>
      </c>
      <c r="CV42" s="42" t="str">
        <f>IF($O42="女子",IF($AF42&gt;100,"",IF($M42=新人女子!P$76,ROW(),"")),"")</f>
        <v/>
      </c>
    </row>
    <row r="43" spans="1:100" x14ac:dyDescent="0.15">
      <c r="A43" s="36">
        <v>45285</v>
      </c>
      <c r="B43" s="36">
        <v>45287</v>
      </c>
      <c r="C43" s="35" t="s">
        <v>104</v>
      </c>
      <c r="D43" s="35" t="s">
        <v>970</v>
      </c>
      <c r="E43" s="35" t="s">
        <v>971</v>
      </c>
      <c r="F43" s="35" t="s">
        <v>972</v>
      </c>
      <c r="G43" s="35" t="s">
        <v>108</v>
      </c>
      <c r="H43" s="35" t="s">
        <v>15</v>
      </c>
      <c r="I43" s="35" t="s">
        <v>973</v>
      </c>
      <c r="J43" s="35" t="s">
        <v>303</v>
      </c>
      <c r="M43" s="35" t="s">
        <v>274</v>
      </c>
      <c r="N43" s="35" t="s">
        <v>275</v>
      </c>
      <c r="O43" s="35" t="s">
        <v>200</v>
      </c>
      <c r="Y43" s="35" t="s">
        <v>306</v>
      </c>
      <c r="AA43" s="35" t="s">
        <v>383</v>
      </c>
      <c r="AB43" s="35" t="s">
        <v>384</v>
      </c>
      <c r="AC43" s="35" t="str">
        <f t="shared" si="6"/>
        <v>フカミゾ</v>
      </c>
      <c r="AD43" s="35" t="s">
        <v>309</v>
      </c>
      <c r="AF43" s="35">
        <v>2</v>
      </c>
      <c r="AG43" s="41">
        <v>39088</v>
      </c>
      <c r="AN43" s="35">
        <v>177</v>
      </c>
      <c r="AO43" s="35">
        <v>56</v>
      </c>
      <c r="AP43" s="35" t="s">
        <v>310</v>
      </c>
      <c r="BB43" s="35">
        <f t="shared" si="1"/>
        <v>16</v>
      </c>
      <c r="BC43" s="35">
        <f t="shared" si="2"/>
        <v>2</v>
      </c>
      <c r="BD43" s="35" t="str">
        <f t="shared" si="3"/>
        <v>右</v>
      </c>
      <c r="BE43" s="42" t="str">
        <f>IF($O43="男子",IF($AF43&gt;100,"",IF($M43=選抜男子!B$2,ROW(),"")),"")</f>
        <v/>
      </c>
      <c r="BF43" s="42" t="str">
        <f>IF($O43="男子",IF($AF43&gt;100,"",IF($M43=選抜男子!I$2,ROW(),"")),"")</f>
        <v/>
      </c>
      <c r="BG43" s="42" t="str">
        <f>IF($O43="男子",IF($AF43&gt;100,"",IF($M43=選抜男子!P$2,ROW(),"")),"")</f>
        <v/>
      </c>
      <c r="BH43" s="42" t="str">
        <f>IF($O43="男子",IF($AF43&gt;100,"",IF($M43=選抜男子!B$27,ROW(),"")),"")</f>
        <v/>
      </c>
      <c r="BI43" s="42" t="str">
        <f>IF($O43="男子",IF($AF43&gt;100,"",IF($M43=選抜男子!I$27,ROW(),"")),"")</f>
        <v/>
      </c>
      <c r="BJ43" s="42" t="str">
        <f>IF($O43="男子",IF($AF43&gt;100,"",IF($M43=選抜男子!P$27,ROW(),"")),"")</f>
        <v/>
      </c>
      <c r="BK43" s="42" t="str">
        <f>IF($O43="男子",IF($AF43&gt;100,"",IF($M43=選抜男子!B$51,ROW(),"")),"")</f>
        <v/>
      </c>
      <c r="BL43" s="42" t="str">
        <f>IF($O43="男子",IF($AF43&gt;100,"",IF($M43=選抜男子!I$51,ROW(),"")),"")</f>
        <v/>
      </c>
      <c r="BM43" s="42" t="str">
        <f>IF($O43="男子",IF($AF43&gt;100,"",IF($M43=選抜男子!B$76,ROW(),"")),"")</f>
        <v/>
      </c>
      <c r="BN43" s="42" t="str">
        <f>IF($O43="男子",IF($AF43&gt;100,"",IF($M43=選抜男子!I$76,ROW(),"")),"")</f>
        <v/>
      </c>
      <c r="BO43" s="42" t="str">
        <f>IF($O43="男子",IF($AF43&gt;100,"",IF($M43=新人男子!B$2,ROW(),"")),"")</f>
        <v/>
      </c>
      <c r="BP43" s="42" t="str">
        <f>IF($O43="男子",IF($AF43&gt;100,"",IF($M43=新人男子!I$2,ROW(),"")),"")</f>
        <v/>
      </c>
      <c r="BQ43" s="42" t="str">
        <f>IF($O43="男子",IF($AF43&gt;100,"",IF($M43=新人男子!P$2,ROW(),"")),"")</f>
        <v/>
      </c>
      <c r="BR43" s="42" t="str">
        <f>IF($O43="男子",IF($AF43&gt;100,"",IF($M43=新人男子!B$27,ROW(),"")),"")</f>
        <v/>
      </c>
      <c r="BS43" s="42" t="str">
        <f>IF($O43="男子",IF($AF43&gt;100,"",IF($M43=新人男子!I$27,ROW(),"")),"")</f>
        <v/>
      </c>
      <c r="BT43" s="42" t="str">
        <f>IF($O43="男子",IF($AF43&gt;100,"",IF($M43=新人男子!P$27,ROW(),"")),"")</f>
        <v/>
      </c>
      <c r="BU43" s="42" t="str">
        <f>IF($O43="男子",IF($AF43&gt;100,"",IF($M43=新人男子!B$51,ROW(),"")),"")</f>
        <v/>
      </c>
      <c r="BV43" s="42" t="str">
        <f>IF($O43="男子",IF($AF43&gt;100,"",IF($M43=新人男子!I$51,ROW(),"")),"")</f>
        <v/>
      </c>
      <c r="BW43" s="42" t="str">
        <f>IF($O43="男子",IF($AF43&gt;100,"",IF($M43=新人男子!P$51,ROW(),"")),"")</f>
        <v/>
      </c>
      <c r="BX43" s="42" t="str">
        <f>IF($O43="男子",IF($AF43&gt;100,"",IF($M43=新人男子!B$76,ROW(),"")),"")</f>
        <v/>
      </c>
      <c r="BY43" s="42" t="str">
        <f>IF($O43="男子",IF($AF43&gt;100,"",IF($M43=新人男子!I$76,ROW(),"")),"")</f>
        <v/>
      </c>
      <c r="BZ43" s="42" t="str">
        <f>IF($O43="男子",IF($AF43&gt;100,"",IF($M43=新人男子!P$76,ROW(),"")),"")</f>
        <v/>
      </c>
      <c r="CA43" s="42" t="str">
        <f>IF($O43="女子",IF($AF43&gt;100,"",IF($M43=選抜女子!B$2,ROW(),"")),"")</f>
        <v/>
      </c>
      <c r="CB43" s="42" t="str">
        <f>IF($O43="女子",IF($AF43&gt;100,"",IF($M43=選抜女子!I$2,ROW(),"")),"")</f>
        <v/>
      </c>
      <c r="CC43" s="42" t="str">
        <f>IF($O43="女子",IF($AF43&gt;100,"",IF($M43=選抜女子!P$2,ROW(),"")),"")</f>
        <v/>
      </c>
      <c r="CD43" s="42" t="str">
        <f>IF($O43="女子",IF($AF43&gt;100,"",IF($M43=選抜女子!B$27,ROW(),"")),"")</f>
        <v/>
      </c>
      <c r="CE43" s="42" t="str">
        <f>IF($O43="女子",IF($AF43&gt;100,"",IF($M43=選抜女子!I$27,ROW(),"")),"")</f>
        <v/>
      </c>
      <c r="CF43" s="42" t="str">
        <f>IF($O43="女子",IF($AF43&gt;100,"",IF($M43=選抜女子!P$27,ROW(),"")),"")</f>
        <v/>
      </c>
      <c r="CG43" s="42" t="str">
        <f>IF($O43="女子",IF($AF43&gt;100,"",IF($M43=選抜女子!B$51,ROW(),"")),"")</f>
        <v/>
      </c>
      <c r="CH43" s="42" t="str">
        <f>IF($O43="女子",IF($AF43&gt;100,"",IF($M43=選抜女子!I$51,ROW(),"")),"")</f>
        <v/>
      </c>
      <c r="CI43" s="42">
        <f>IF($O43="女子",IF($AF43&gt;100,"",IF($M43=選抜女子!B$76,ROW(),"")),"")</f>
        <v>43</v>
      </c>
      <c r="CJ43" s="42" t="str">
        <f>IF($O43="女子",IF($AF43&gt;100,"",IF($M43=選抜女子!I$76,ROW(),"")),"")</f>
        <v/>
      </c>
      <c r="CK43" s="42" t="str">
        <f>IF($O43="女子",IF($AF43&gt;100,"",IF($M43=新人女子!B$2,ROW(),"")),"")</f>
        <v/>
      </c>
      <c r="CL43" s="42" t="str">
        <f>IF($O43="女子",IF($AF43&gt;100,"",IF($M43=新人女子!I$2,ROW(),"")),"")</f>
        <v/>
      </c>
      <c r="CM43" s="42" t="str">
        <f>IF($O43="女子",IF($AF43&gt;100,"",IF($M43=新人女子!P$2,ROW(),"")),"")</f>
        <v/>
      </c>
      <c r="CN43" s="42" t="str">
        <f>IF($O43="女子",IF($AF43&gt;100,"",IF($M43=新人女子!B$27,ROW(),"")),"")</f>
        <v/>
      </c>
      <c r="CO43" s="42" t="str">
        <f>IF($O43="女子",IF($AF43&gt;100,"",IF($M43=新人女子!I$27,ROW(),"")),"")</f>
        <v/>
      </c>
      <c r="CP43" s="42" t="str">
        <f>IF($O43="女子",IF($AF43&gt;100,"",IF($M43=新人女子!P$27,ROW(),"")),"")</f>
        <v/>
      </c>
      <c r="CQ43" s="42" t="str">
        <f>IF($O43="女子",IF($AF43&gt;100,"",IF($M43=新人女子!B$51,ROW(),"")),"")</f>
        <v/>
      </c>
      <c r="CR43" s="42" t="str">
        <f>IF($O43="女子",IF($AF43&gt;100,"",IF($M43=新人女子!I$51,ROW(),"")),"")</f>
        <v/>
      </c>
      <c r="CS43" s="42" t="str">
        <f>IF($O43="女子",IF($AF43&gt;100,"",IF($M43=新人女子!P$51,ROW(),"")),"")</f>
        <v/>
      </c>
      <c r="CT43" s="42" t="str">
        <f>IF($O43="女子",IF($AF43&gt;100,"",IF($M43=新人女子!B$76,ROW(),"")),"")</f>
        <v/>
      </c>
      <c r="CU43" s="42" t="str">
        <f>IF($O43="女子",IF($AF43&gt;100,"",IF($M43=新人女子!I$76,ROW(),"")),"")</f>
        <v/>
      </c>
      <c r="CV43" s="42" t="str">
        <f>IF($O43="女子",IF($AF43&gt;100,"",IF($M43=新人女子!P$76,ROW(),"")),"")</f>
        <v/>
      </c>
    </row>
    <row r="44" spans="1:100" x14ac:dyDescent="0.15">
      <c r="A44" s="36">
        <v>45285</v>
      </c>
      <c r="B44" s="36">
        <v>45287</v>
      </c>
      <c r="C44" s="35" t="s">
        <v>104</v>
      </c>
      <c r="D44" s="35" t="s">
        <v>977</v>
      </c>
      <c r="E44" s="35" t="s">
        <v>978</v>
      </c>
      <c r="F44" s="35" t="s">
        <v>979</v>
      </c>
      <c r="G44" s="35" t="s">
        <v>108</v>
      </c>
      <c r="H44" s="35" t="s">
        <v>15</v>
      </c>
      <c r="I44" s="35" t="s">
        <v>980</v>
      </c>
      <c r="J44" s="35" t="s">
        <v>303</v>
      </c>
      <c r="M44" s="35" t="s">
        <v>274</v>
      </c>
      <c r="N44" s="35" t="s">
        <v>275</v>
      </c>
      <c r="O44" s="35" t="s">
        <v>200</v>
      </c>
      <c r="Y44" s="35" t="s">
        <v>306</v>
      </c>
      <c r="AA44" s="35" t="s">
        <v>385</v>
      </c>
      <c r="AB44" s="35" t="s">
        <v>386</v>
      </c>
      <c r="AC44" s="35" t="str">
        <f t="shared" si="6"/>
        <v>スオウサヤマ</v>
      </c>
      <c r="AD44" s="35" t="s">
        <v>309</v>
      </c>
      <c r="AF44" s="35">
        <v>3</v>
      </c>
      <c r="AG44" s="41">
        <v>38955</v>
      </c>
      <c r="AN44" s="35">
        <v>172</v>
      </c>
      <c r="AO44" s="35">
        <v>58</v>
      </c>
      <c r="AP44" s="35" t="s">
        <v>310</v>
      </c>
      <c r="BB44" s="35">
        <f t="shared" si="1"/>
        <v>16</v>
      </c>
      <c r="BC44" s="35">
        <f t="shared" si="2"/>
        <v>2</v>
      </c>
      <c r="BD44" s="35" t="str">
        <f t="shared" si="3"/>
        <v>右</v>
      </c>
      <c r="BE44" s="42" t="str">
        <f>IF($O44="男子",IF($AF44&gt;100,"",IF($M44=選抜男子!B$2,ROW(),"")),"")</f>
        <v/>
      </c>
      <c r="BF44" s="42" t="str">
        <f>IF($O44="男子",IF($AF44&gt;100,"",IF($M44=選抜男子!I$2,ROW(),"")),"")</f>
        <v/>
      </c>
      <c r="BG44" s="42" t="str">
        <f>IF($O44="男子",IF($AF44&gt;100,"",IF($M44=選抜男子!P$2,ROW(),"")),"")</f>
        <v/>
      </c>
      <c r="BH44" s="42" t="str">
        <f>IF($O44="男子",IF($AF44&gt;100,"",IF($M44=選抜男子!B$27,ROW(),"")),"")</f>
        <v/>
      </c>
      <c r="BI44" s="42" t="str">
        <f>IF($O44="男子",IF($AF44&gt;100,"",IF($M44=選抜男子!I$27,ROW(),"")),"")</f>
        <v/>
      </c>
      <c r="BJ44" s="42" t="str">
        <f>IF($O44="男子",IF($AF44&gt;100,"",IF($M44=選抜男子!P$27,ROW(),"")),"")</f>
        <v/>
      </c>
      <c r="BK44" s="42" t="str">
        <f>IF($O44="男子",IF($AF44&gt;100,"",IF($M44=選抜男子!B$51,ROW(),"")),"")</f>
        <v/>
      </c>
      <c r="BL44" s="42" t="str">
        <f>IF($O44="男子",IF($AF44&gt;100,"",IF($M44=選抜男子!I$51,ROW(),"")),"")</f>
        <v/>
      </c>
      <c r="BM44" s="42" t="str">
        <f>IF($O44="男子",IF($AF44&gt;100,"",IF($M44=選抜男子!B$76,ROW(),"")),"")</f>
        <v/>
      </c>
      <c r="BN44" s="42" t="str">
        <f>IF($O44="男子",IF($AF44&gt;100,"",IF($M44=選抜男子!I$76,ROW(),"")),"")</f>
        <v/>
      </c>
      <c r="BO44" s="42" t="str">
        <f>IF($O44="男子",IF($AF44&gt;100,"",IF($M44=新人男子!B$2,ROW(),"")),"")</f>
        <v/>
      </c>
      <c r="BP44" s="42" t="str">
        <f>IF($O44="男子",IF($AF44&gt;100,"",IF($M44=新人男子!I$2,ROW(),"")),"")</f>
        <v/>
      </c>
      <c r="BQ44" s="42" t="str">
        <f>IF($O44="男子",IF($AF44&gt;100,"",IF($M44=新人男子!P$2,ROW(),"")),"")</f>
        <v/>
      </c>
      <c r="BR44" s="42" t="str">
        <f>IF($O44="男子",IF($AF44&gt;100,"",IF($M44=新人男子!B$27,ROW(),"")),"")</f>
        <v/>
      </c>
      <c r="BS44" s="42" t="str">
        <f>IF($O44="男子",IF($AF44&gt;100,"",IF($M44=新人男子!I$27,ROW(),"")),"")</f>
        <v/>
      </c>
      <c r="BT44" s="42" t="str">
        <f>IF($O44="男子",IF($AF44&gt;100,"",IF($M44=新人男子!P$27,ROW(),"")),"")</f>
        <v/>
      </c>
      <c r="BU44" s="42" t="str">
        <f>IF($O44="男子",IF($AF44&gt;100,"",IF($M44=新人男子!B$51,ROW(),"")),"")</f>
        <v/>
      </c>
      <c r="BV44" s="42" t="str">
        <f>IF($O44="男子",IF($AF44&gt;100,"",IF($M44=新人男子!I$51,ROW(),"")),"")</f>
        <v/>
      </c>
      <c r="BW44" s="42" t="str">
        <f>IF($O44="男子",IF($AF44&gt;100,"",IF($M44=新人男子!P$51,ROW(),"")),"")</f>
        <v/>
      </c>
      <c r="BX44" s="42" t="str">
        <f>IF($O44="男子",IF($AF44&gt;100,"",IF($M44=新人男子!B$76,ROW(),"")),"")</f>
        <v/>
      </c>
      <c r="BY44" s="42" t="str">
        <f>IF($O44="男子",IF($AF44&gt;100,"",IF($M44=新人男子!I$76,ROW(),"")),"")</f>
        <v/>
      </c>
      <c r="BZ44" s="42" t="str">
        <f>IF($O44="男子",IF($AF44&gt;100,"",IF($M44=新人男子!P$76,ROW(),"")),"")</f>
        <v/>
      </c>
      <c r="CA44" s="42" t="str">
        <f>IF($O44="女子",IF($AF44&gt;100,"",IF($M44=選抜女子!B$2,ROW(),"")),"")</f>
        <v/>
      </c>
      <c r="CB44" s="42" t="str">
        <f>IF($O44="女子",IF($AF44&gt;100,"",IF($M44=選抜女子!I$2,ROW(),"")),"")</f>
        <v/>
      </c>
      <c r="CC44" s="42" t="str">
        <f>IF($O44="女子",IF($AF44&gt;100,"",IF($M44=選抜女子!P$2,ROW(),"")),"")</f>
        <v/>
      </c>
      <c r="CD44" s="42" t="str">
        <f>IF($O44="女子",IF($AF44&gt;100,"",IF($M44=選抜女子!B$27,ROW(),"")),"")</f>
        <v/>
      </c>
      <c r="CE44" s="42" t="str">
        <f>IF($O44="女子",IF($AF44&gt;100,"",IF($M44=選抜女子!I$27,ROW(),"")),"")</f>
        <v/>
      </c>
      <c r="CF44" s="42" t="str">
        <f>IF($O44="女子",IF($AF44&gt;100,"",IF($M44=選抜女子!P$27,ROW(),"")),"")</f>
        <v/>
      </c>
      <c r="CG44" s="42" t="str">
        <f>IF($O44="女子",IF($AF44&gt;100,"",IF($M44=選抜女子!B$51,ROW(),"")),"")</f>
        <v/>
      </c>
      <c r="CH44" s="42" t="str">
        <f>IF($O44="女子",IF($AF44&gt;100,"",IF($M44=選抜女子!I$51,ROW(),"")),"")</f>
        <v/>
      </c>
      <c r="CI44" s="42">
        <f>IF($O44="女子",IF($AF44&gt;100,"",IF($M44=選抜女子!B$76,ROW(),"")),"")</f>
        <v>44</v>
      </c>
      <c r="CJ44" s="42" t="str">
        <f>IF($O44="女子",IF($AF44&gt;100,"",IF($M44=選抜女子!I$76,ROW(),"")),"")</f>
        <v/>
      </c>
      <c r="CK44" s="42" t="str">
        <f>IF($O44="女子",IF($AF44&gt;100,"",IF($M44=新人女子!B$2,ROW(),"")),"")</f>
        <v/>
      </c>
      <c r="CL44" s="42" t="str">
        <f>IF($O44="女子",IF($AF44&gt;100,"",IF($M44=新人女子!I$2,ROW(),"")),"")</f>
        <v/>
      </c>
      <c r="CM44" s="42" t="str">
        <f>IF($O44="女子",IF($AF44&gt;100,"",IF($M44=新人女子!P$2,ROW(),"")),"")</f>
        <v/>
      </c>
      <c r="CN44" s="42" t="str">
        <f>IF($O44="女子",IF($AF44&gt;100,"",IF($M44=新人女子!B$27,ROW(),"")),"")</f>
        <v/>
      </c>
      <c r="CO44" s="42" t="str">
        <f>IF($O44="女子",IF($AF44&gt;100,"",IF($M44=新人女子!I$27,ROW(),"")),"")</f>
        <v/>
      </c>
      <c r="CP44" s="42" t="str">
        <f>IF($O44="女子",IF($AF44&gt;100,"",IF($M44=新人女子!P$27,ROW(),"")),"")</f>
        <v/>
      </c>
      <c r="CQ44" s="42" t="str">
        <f>IF($O44="女子",IF($AF44&gt;100,"",IF($M44=新人女子!B$51,ROW(),"")),"")</f>
        <v/>
      </c>
      <c r="CR44" s="42" t="str">
        <f>IF($O44="女子",IF($AF44&gt;100,"",IF($M44=新人女子!I$51,ROW(),"")),"")</f>
        <v/>
      </c>
      <c r="CS44" s="42" t="str">
        <f>IF($O44="女子",IF($AF44&gt;100,"",IF($M44=新人女子!P$51,ROW(),"")),"")</f>
        <v/>
      </c>
      <c r="CT44" s="42" t="str">
        <f>IF($O44="女子",IF($AF44&gt;100,"",IF($M44=新人女子!B$76,ROW(),"")),"")</f>
        <v/>
      </c>
      <c r="CU44" s="42" t="str">
        <f>IF($O44="女子",IF($AF44&gt;100,"",IF($M44=新人女子!I$76,ROW(),"")),"")</f>
        <v/>
      </c>
      <c r="CV44" s="42" t="str">
        <f>IF($O44="女子",IF($AF44&gt;100,"",IF($M44=新人女子!P$76,ROW(),"")),"")</f>
        <v/>
      </c>
    </row>
    <row r="45" spans="1:100" x14ac:dyDescent="0.15">
      <c r="A45" s="36">
        <v>45285</v>
      </c>
      <c r="B45" s="36">
        <v>45287</v>
      </c>
      <c r="C45" s="35" t="s">
        <v>104</v>
      </c>
      <c r="D45" s="35" t="s">
        <v>984</v>
      </c>
      <c r="E45" s="35" t="s">
        <v>985</v>
      </c>
      <c r="F45" s="35" t="s">
        <v>986</v>
      </c>
      <c r="G45" s="35" t="s">
        <v>108</v>
      </c>
      <c r="H45" s="35" t="s">
        <v>15</v>
      </c>
      <c r="I45" s="35" t="s">
        <v>987</v>
      </c>
      <c r="J45" s="35" t="s">
        <v>303</v>
      </c>
      <c r="M45" s="35" t="s">
        <v>274</v>
      </c>
      <c r="N45" s="35" t="s">
        <v>275</v>
      </c>
      <c r="O45" s="35" t="s">
        <v>200</v>
      </c>
      <c r="Y45" s="35" t="s">
        <v>306</v>
      </c>
      <c r="AA45" s="35" t="s">
        <v>387</v>
      </c>
      <c r="AB45" s="35" t="s">
        <v>388</v>
      </c>
      <c r="AC45" s="35" t="str">
        <f t="shared" si="6"/>
        <v>イワクラ</v>
      </c>
      <c r="AD45" s="35" t="s">
        <v>309</v>
      </c>
      <c r="AF45" s="35">
        <v>4</v>
      </c>
      <c r="AG45" s="41">
        <v>38904</v>
      </c>
      <c r="AN45" s="35">
        <v>168</v>
      </c>
      <c r="AO45" s="35">
        <v>53</v>
      </c>
      <c r="AP45" s="35" t="s">
        <v>310</v>
      </c>
      <c r="BB45" s="35">
        <f t="shared" si="1"/>
        <v>16</v>
      </c>
      <c r="BC45" s="35">
        <f t="shared" si="2"/>
        <v>2</v>
      </c>
      <c r="BD45" s="35" t="str">
        <f t="shared" si="3"/>
        <v>右</v>
      </c>
      <c r="BE45" s="42" t="str">
        <f>IF($O45="男子",IF($AF45&gt;100,"",IF($M45=選抜男子!B$2,ROW(),"")),"")</f>
        <v/>
      </c>
      <c r="BF45" s="42" t="str">
        <f>IF($O45="男子",IF($AF45&gt;100,"",IF($M45=選抜男子!I$2,ROW(),"")),"")</f>
        <v/>
      </c>
      <c r="BG45" s="42" t="str">
        <f>IF($O45="男子",IF($AF45&gt;100,"",IF($M45=選抜男子!P$2,ROW(),"")),"")</f>
        <v/>
      </c>
      <c r="BH45" s="42" t="str">
        <f>IF($O45="男子",IF($AF45&gt;100,"",IF($M45=選抜男子!B$27,ROW(),"")),"")</f>
        <v/>
      </c>
      <c r="BI45" s="42" t="str">
        <f>IF($O45="男子",IF($AF45&gt;100,"",IF($M45=選抜男子!I$27,ROW(),"")),"")</f>
        <v/>
      </c>
      <c r="BJ45" s="42" t="str">
        <f>IF($O45="男子",IF($AF45&gt;100,"",IF($M45=選抜男子!P$27,ROW(),"")),"")</f>
        <v/>
      </c>
      <c r="BK45" s="42" t="str">
        <f>IF($O45="男子",IF($AF45&gt;100,"",IF($M45=選抜男子!B$51,ROW(),"")),"")</f>
        <v/>
      </c>
      <c r="BL45" s="42" t="str">
        <f>IF($O45="男子",IF($AF45&gt;100,"",IF($M45=選抜男子!I$51,ROW(),"")),"")</f>
        <v/>
      </c>
      <c r="BM45" s="42" t="str">
        <f>IF($O45="男子",IF($AF45&gt;100,"",IF($M45=選抜男子!B$76,ROW(),"")),"")</f>
        <v/>
      </c>
      <c r="BN45" s="42" t="str">
        <f>IF($O45="男子",IF($AF45&gt;100,"",IF($M45=選抜男子!I$76,ROW(),"")),"")</f>
        <v/>
      </c>
      <c r="BO45" s="42" t="str">
        <f>IF($O45="男子",IF($AF45&gt;100,"",IF($M45=新人男子!B$2,ROW(),"")),"")</f>
        <v/>
      </c>
      <c r="BP45" s="42" t="str">
        <f>IF($O45="男子",IF($AF45&gt;100,"",IF($M45=新人男子!I$2,ROW(),"")),"")</f>
        <v/>
      </c>
      <c r="BQ45" s="42" t="str">
        <f>IF($O45="男子",IF($AF45&gt;100,"",IF($M45=新人男子!P$2,ROW(),"")),"")</f>
        <v/>
      </c>
      <c r="BR45" s="42" t="str">
        <f>IF($O45="男子",IF($AF45&gt;100,"",IF($M45=新人男子!B$27,ROW(),"")),"")</f>
        <v/>
      </c>
      <c r="BS45" s="42" t="str">
        <f>IF($O45="男子",IF($AF45&gt;100,"",IF($M45=新人男子!I$27,ROW(),"")),"")</f>
        <v/>
      </c>
      <c r="BT45" s="42" t="str">
        <f>IF($O45="男子",IF($AF45&gt;100,"",IF($M45=新人男子!P$27,ROW(),"")),"")</f>
        <v/>
      </c>
      <c r="BU45" s="42" t="str">
        <f>IF($O45="男子",IF($AF45&gt;100,"",IF($M45=新人男子!B$51,ROW(),"")),"")</f>
        <v/>
      </c>
      <c r="BV45" s="42" t="str">
        <f>IF($O45="男子",IF($AF45&gt;100,"",IF($M45=新人男子!I$51,ROW(),"")),"")</f>
        <v/>
      </c>
      <c r="BW45" s="42" t="str">
        <f>IF($O45="男子",IF($AF45&gt;100,"",IF($M45=新人男子!P$51,ROW(),"")),"")</f>
        <v/>
      </c>
      <c r="BX45" s="42" t="str">
        <f>IF($O45="男子",IF($AF45&gt;100,"",IF($M45=新人男子!B$76,ROW(),"")),"")</f>
        <v/>
      </c>
      <c r="BY45" s="42" t="str">
        <f>IF($O45="男子",IF($AF45&gt;100,"",IF($M45=新人男子!I$76,ROW(),"")),"")</f>
        <v/>
      </c>
      <c r="BZ45" s="42" t="str">
        <f>IF($O45="男子",IF($AF45&gt;100,"",IF($M45=新人男子!P$76,ROW(),"")),"")</f>
        <v/>
      </c>
      <c r="CA45" s="42" t="str">
        <f>IF($O45="女子",IF($AF45&gt;100,"",IF($M45=選抜女子!B$2,ROW(),"")),"")</f>
        <v/>
      </c>
      <c r="CB45" s="42" t="str">
        <f>IF($O45="女子",IF($AF45&gt;100,"",IF($M45=選抜女子!I$2,ROW(),"")),"")</f>
        <v/>
      </c>
      <c r="CC45" s="42" t="str">
        <f>IF($O45="女子",IF($AF45&gt;100,"",IF($M45=選抜女子!P$2,ROW(),"")),"")</f>
        <v/>
      </c>
      <c r="CD45" s="42" t="str">
        <f>IF($O45="女子",IF($AF45&gt;100,"",IF($M45=選抜女子!B$27,ROW(),"")),"")</f>
        <v/>
      </c>
      <c r="CE45" s="42" t="str">
        <f>IF($O45="女子",IF($AF45&gt;100,"",IF($M45=選抜女子!I$27,ROW(),"")),"")</f>
        <v/>
      </c>
      <c r="CF45" s="42" t="str">
        <f>IF($O45="女子",IF($AF45&gt;100,"",IF($M45=選抜女子!P$27,ROW(),"")),"")</f>
        <v/>
      </c>
      <c r="CG45" s="42" t="str">
        <f>IF($O45="女子",IF($AF45&gt;100,"",IF($M45=選抜女子!B$51,ROW(),"")),"")</f>
        <v/>
      </c>
      <c r="CH45" s="42" t="str">
        <f>IF($O45="女子",IF($AF45&gt;100,"",IF($M45=選抜女子!I$51,ROW(),"")),"")</f>
        <v/>
      </c>
      <c r="CI45" s="42">
        <f>IF($O45="女子",IF($AF45&gt;100,"",IF($M45=選抜女子!B$76,ROW(),"")),"")</f>
        <v>45</v>
      </c>
      <c r="CJ45" s="42" t="str">
        <f>IF($O45="女子",IF($AF45&gt;100,"",IF($M45=選抜女子!I$76,ROW(),"")),"")</f>
        <v/>
      </c>
      <c r="CK45" s="42" t="str">
        <f>IF($O45="女子",IF($AF45&gt;100,"",IF($M45=新人女子!B$2,ROW(),"")),"")</f>
        <v/>
      </c>
      <c r="CL45" s="42" t="str">
        <f>IF($O45="女子",IF($AF45&gt;100,"",IF($M45=新人女子!I$2,ROW(),"")),"")</f>
        <v/>
      </c>
      <c r="CM45" s="42" t="str">
        <f>IF($O45="女子",IF($AF45&gt;100,"",IF($M45=新人女子!P$2,ROW(),"")),"")</f>
        <v/>
      </c>
      <c r="CN45" s="42" t="str">
        <f>IF($O45="女子",IF($AF45&gt;100,"",IF($M45=新人女子!B$27,ROW(),"")),"")</f>
        <v/>
      </c>
      <c r="CO45" s="42" t="str">
        <f>IF($O45="女子",IF($AF45&gt;100,"",IF($M45=新人女子!I$27,ROW(),"")),"")</f>
        <v/>
      </c>
      <c r="CP45" s="42" t="str">
        <f>IF($O45="女子",IF($AF45&gt;100,"",IF($M45=新人女子!P$27,ROW(),"")),"")</f>
        <v/>
      </c>
      <c r="CQ45" s="42" t="str">
        <f>IF($O45="女子",IF($AF45&gt;100,"",IF($M45=新人女子!B$51,ROW(),"")),"")</f>
        <v/>
      </c>
      <c r="CR45" s="42" t="str">
        <f>IF($O45="女子",IF($AF45&gt;100,"",IF($M45=新人女子!I$51,ROW(),"")),"")</f>
        <v/>
      </c>
      <c r="CS45" s="42" t="str">
        <f>IF($O45="女子",IF($AF45&gt;100,"",IF($M45=新人女子!P$51,ROW(),"")),"")</f>
        <v/>
      </c>
      <c r="CT45" s="42" t="str">
        <f>IF($O45="女子",IF($AF45&gt;100,"",IF($M45=新人女子!B$76,ROW(),"")),"")</f>
        <v/>
      </c>
      <c r="CU45" s="42" t="str">
        <f>IF($O45="女子",IF($AF45&gt;100,"",IF($M45=新人女子!I$76,ROW(),"")),"")</f>
        <v/>
      </c>
      <c r="CV45" s="42" t="str">
        <f>IF($O45="女子",IF($AF45&gt;100,"",IF($M45=新人女子!P$76,ROW(),"")),"")</f>
        <v/>
      </c>
    </row>
    <row r="46" spans="1:100" x14ac:dyDescent="0.15">
      <c r="A46" s="36">
        <v>45285</v>
      </c>
      <c r="B46" s="36">
        <v>45287</v>
      </c>
      <c r="C46" s="35" t="s">
        <v>104</v>
      </c>
      <c r="D46" s="35" t="s">
        <v>991</v>
      </c>
      <c r="E46" s="35" t="s">
        <v>992</v>
      </c>
      <c r="F46" s="35" t="s">
        <v>993</v>
      </c>
      <c r="G46" s="35" t="s">
        <v>108</v>
      </c>
      <c r="H46" s="35" t="s">
        <v>15</v>
      </c>
      <c r="I46" s="35" t="s">
        <v>994</v>
      </c>
      <c r="J46" s="35" t="s">
        <v>303</v>
      </c>
      <c r="M46" s="35" t="s">
        <v>274</v>
      </c>
      <c r="N46" s="35" t="s">
        <v>275</v>
      </c>
      <c r="O46" s="35" t="s">
        <v>200</v>
      </c>
      <c r="Y46" s="35" t="s">
        <v>306</v>
      </c>
      <c r="AA46" s="35" t="s">
        <v>389</v>
      </c>
      <c r="AB46" s="35" t="s">
        <v>390</v>
      </c>
      <c r="AC46" s="35" t="str">
        <f t="shared" si="6"/>
        <v>アジス</v>
      </c>
      <c r="AD46" s="35" t="s">
        <v>309</v>
      </c>
      <c r="AF46" s="35">
        <v>5</v>
      </c>
      <c r="AG46" s="41">
        <v>39078</v>
      </c>
      <c r="AN46" s="35">
        <v>173</v>
      </c>
      <c r="AO46" s="35">
        <v>57.1</v>
      </c>
      <c r="AP46" s="35" t="s">
        <v>310</v>
      </c>
      <c r="BB46" s="35">
        <f t="shared" si="1"/>
        <v>16</v>
      </c>
      <c r="BC46" s="35">
        <f t="shared" si="2"/>
        <v>2</v>
      </c>
      <c r="BD46" s="35" t="str">
        <f t="shared" si="3"/>
        <v>右</v>
      </c>
      <c r="BE46" s="42" t="str">
        <f>IF($O46="男子",IF($AF46&gt;100,"",IF($M46=選抜男子!B$2,ROW(),"")),"")</f>
        <v/>
      </c>
      <c r="BF46" s="42" t="str">
        <f>IF($O46="男子",IF($AF46&gt;100,"",IF($M46=選抜男子!I$2,ROW(),"")),"")</f>
        <v/>
      </c>
      <c r="BG46" s="42" t="str">
        <f>IF($O46="男子",IF($AF46&gt;100,"",IF($M46=選抜男子!P$2,ROW(),"")),"")</f>
        <v/>
      </c>
      <c r="BH46" s="42" t="str">
        <f>IF($O46="男子",IF($AF46&gt;100,"",IF($M46=選抜男子!B$27,ROW(),"")),"")</f>
        <v/>
      </c>
      <c r="BI46" s="42" t="str">
        <f>IF($O46="男子",IF($AF46&gt;100,"",IF($M46=選抜男子!I$27,ROW(),"")),"")</f>
        <v/>
      </c>
      <c r="BJ46" s="42" t="str">
        <f>IF($O46="男子",IF($AF46&gt;100,"",IF($M46=選抜男子!P$27,ROW(),"")),"")</f>
        <v/>
      </c>
      <c r="BK46" s="42" t="str">
        <f>IF($O46="男子",IF($AF46&gt;100,"",IF($M46=選抜男子!B$51,ROW(),"")),"")</f>
        <v/>
      </c>
      <c r="BL46" s="42" t="str">
        <f>IF($O46="男子",IF($AF46&gt;100,"",IF($M46=選抜男子!I$51,ROW(),"")),"")</f>
        <v/>
      </c>
      <c r="BM46" s="42" t="str">
        <f>IF($O46="男子",IF($AF46&gt;100,"",IF($M46=選抜男子!B$76,ROW(),"")),"")</f>
        <v/>
      </c>
      <c r="BN46" s="42" t="str">
        <f>IF($O46="男子",IF($AF46&gt;100,"",IF($M46=選抜男子!I$76,ROW(),"")),"")</f>
        <v/>
      </c>
      <c r="BO46" s="42" t="str">
        <f>IF($O46="男子",IF($AF46&gt;100,"",IF($M46=新人男子!B$2,ROW(),"")),"")</f>
        <v/>
      </c>
      <c r="BP46" s="42" t="str">
        <f>IF($O46="男子",IF($AF46&gt;100,"",IF($M46=新人男子!I$2,ROW(),"")),"")</f>
        <v/>
      </c>
      <c r="BQ46" s="42" t="str">
        <f>IF($O46="男子",IF($AF46&gt;100,"",IF($M46=新人男子!P$2,ROW(),"")),"")</f>
        <v/>
      </c>
      <c r="BR46" s="42" t="str">
        <f>IF($O46="男子",IF($AF46&gt;100,"",IF($M46=新人男子!B$27,ROW(),"")),"")</f>
        <v/>
      </c>
      <c r="BS46" s="42" t="str">
        <f>IF($O46="男子",IF($AF46&gt;100,"",IF($M46=新人男子!I$27,ROW(),"")),"")</f>
        <v/>
      </c>
      <c r="BT46" s="42" t="str">
        <f>IF($O46="男子",IF($AF46&gt;100,"",IF($M46=新人男子!P$27,ROW(),"")),"")</f>
        <v/>
      </c>
      <c r="BU46" s="42" t="str">
        <f>IF($O46="男子",IF($AF46&gt;100,"",IF($M46=新人男子!B$51,ROW(),"")),"")</f>
        <v/>
      </c>
      <c r="BV46" s="42" t="str">
        <f>IF($O46="男子",IF($AF46&gt;100,"",IF($M46=新人男子!I$51,ROW(),"")),"")</f>
        <v/>
      </c>
      <c r="BW46" s="42" t="str">
        <f>IF($O46="男子",IF($AF46&gt;100,"",IF($M46=新人男子!P$51,ROW(),"")),"")</f>
        <v/>
      </c>
      <c r="BX46" s="42" t="str">
        <f>IF($O46="男子",IF($AF46&gt;100,"",IF($M46=新人男子!B$76,ROW(),"")),"")</f>
        <v/>
      </c>
      <c r="BY46" s="42" t="str">
        <f>IF($O46="男子",IF($AF46&gt;100,"",IF($M46=新人男子!I$76,ROW(),"")),"")</f>
        <v/>
      </c>
      <c r="BZ46" s="42" t="str">
        <f>IF($O46="男子",IF($AF46&gt;100,"",IF($M46=新人男子!P$76,ROW(),"")),"")</f>
        <v/>
      </c>
      <c r="CA46" s="42" t="str">
        <f>IF($O46="女子",IF($AF46&gt;100,"",IF($M46=選抜女子!B$2,ROW(),"")),"")</f>
        <v/>
      </c>
      <c r="CB46" s="42" t="str">
        <f>IF($O46="女子",IF($AF46&gt;100,"",IF($M46=選抜女子!I$2,ROW(),"")),"")</f>
        <v/>
      </c>
      <c r="CC46" s="42" t="str">
        <f>IF($O46="女子",IF($AF46&gt;100,"",IF($M46=選抜女子!P$2,ROW(),"")),"")</f>
        <v/>
      </c>
      <c r="CD46" s="42" t="str">
        <f>IF($O46="女子",IF($AF46&gt;100,"",IF($M46=選抜女子!B$27,ROW(),"")),"")</f>
        <v/>
      </c>
      <c r="CE46" s="42" t="str">
        <f>IF($O46="女子",IF($AF46&gt;100,"",IF($M46=選抜女子!I$27,ROW(),"")),"")</f>
        <v/>
      </c>
      <c r="CF46" s="42" t="str">
        <f>IF($O46="女子",IF($AF46&gt;100,"",IF($M46=選抜女子!P$27,ROW(),"")),"")</f>
        <v/>
      </c>
      <c r="CG46" s="42" t="str">
        <f>IF($O46="女子",IF($AF46&gt;100,"",IF($M46=選抜女子!B$51,ROW(),"")),"")</f>
        <v/>
      </c>
      <c r="CH46" s="42" t="str">
        <f>IF($O46="女子",IF($AF46&gt;100,"",IF($M46=選抜女子!I$51,ROW(),"")),"")</f>
        <v/>
      </c>
      <c r="CI46" s="42">
        <f>IF($O46="女子",IF($AF46&gt;100,"",IF($M46=選抜女子!B$76,ROW(),"")),"")</f>
        <v>46</v>
      </c>
      <c r="CJ46" s="42" t="str">
        <f>IF($O46="女子",IF($AF46&gt;100,"",IF($M46=選抜女子!I$76,ROW(),"")),"")</f>
        <v/>
      </c>
      <c r="CK46" s="42" t="str">
        <f>IF($O46="女子",IF($AF46&gt;100,"",IF($M46=新人女子!B$2,ROW(),"")),"")</f>
        <v/>
      </c>
      <c r="CL46" s="42" t="str">
        <f>IF($O46="女子",IF($AF46&gt;100,"",IF($M46=新人女子!I$2,ROW(),"")),"")</f>
        <v/>
      </c>
      <c r="CM46" s="42" t="str">
        <f>IF($O46="女子",IF($AF46&gt;100,"",IF($M46=新人女子!P$2,ROW(),"")),"")</f>
        <v/>
      </c>
      <c r="CN46" s="42" t="str">
        <f>IF($O46="女子",IF($AF46&gt;100,"",IF($M46=新人女子!B$27,ROW(),"")),"")</f>
        <v/>
      </c>
      <c r="CO46" s="42" t="str">
        <f>IF($O46="女子",IF($AF46&gt;100,"",IF($M46=新人女子!I$27,ROW(),"")),"")</f>
        <v/>
      </c>
      <c r="CP46" s="42" t="str">
        <f>IF($O46="女子",IF($AF46&gt;100,"",IF($M46=新人女子!P$27,ROW(),"")),"")</f>
        <v/>
      </c>
      <c r="CQ46" s="42" t="str">
        <f>IF($O46="女子",IF($AF46&gt;100,"",IF($M46=新人女子!B$51,ROW(),"")),"")</f>
        <v/>
      </c>
      <c r="CR46" s="42" t="str">
        <f>IF($O46="女子",IF($AF46&gt;100,"",IF($M46=新人女子!I$51,ROW(),"")),"")</f>
        <v/>
      </c>
      <c r="CS46" s="42" t="str">
        <f>IF($O46="女子",IF($AF46&gt;100,"",IF($M46=新人女子!P$51,ROW(),"")),"")</f>
        <v/>
      </c>
      <c r="CT46" s="42" t="str">
        <f>IF($O46="女子",IF($AF46&gt;100,"",IF($M46=新人女子!B$76,ROW(),"")),"")</f>
        <v/>
      </c>
      <c r="CU46" s="42" t="str">
        <f>IF($O46="女子",IF($AF46&gt;100,"",IF($M46=新人女子!I$76,ROW(),"")),"")</f>
        <v/>
      </c>
      <c r="CV46" s="42" t="str">
        <f>IF($O46="女子",IF($AF46&gt;100,"",IF($M46=新人女子!P$76,ROW(),"")),"")</f>
        <v/>
      </c>
    </row>
    <row r="47" spans="1:100" x14ac:dyDescent="0.15">
      <c r="A47" s="36">
        <v>45285</v>
      </c>
      <c r="B47" s="36">
        <v>45287</v>
      </c>
      <c r="C47" s="35" t="s">
        <v>104</v>
      </c>
      <c r="D47" s="35" t="s">
        <v>1506</v>
      </c>
      <c r="E47" s="35" t="s">
        <v>1507</v>
      </c>
      <c r="F47" s="35" t="s">
        <v>1508</v>
      </c>
      <c r="G47" s="35" t="s">
        <v>108</v>
      </c>
      <c r="H47" s="35" t="s">
        <v>15</v>
      </c>
      <c r="I47" s="35" t="s">
        <v>1509</v>
      </c>
      <c r="J47" s="35" t="s">
        <v>303</v>
      </c>
      <c r="M47" s="35" t="s">
        <v>274</v>
      </c>
      <c r="N47" s="35" t="s">
        <v>275</v>
      </c>
      <c r="O47" s="35" t="s">
        <v>200</v>
      </c>
      <c r="Y47" s="35" t="s">
        <v>306</v>
      </c>
      <c r="AA47" s="35" t="s">
        <v>391</v>
      </c>
      <c r="AB47" s="35" t="s">
        <v>392</v>
      </c>
      <c r="AC47" s="35" t="str">
        <f t="shared" si="6"/>
        <v>キワ</v>
      </c>
      <c r="AD47" s="35" t="s">
        <v>309</v>
      </c>
      <c r="AF47" s="35">
        <v>6</v>
      </c>
      <c r="AG47" s="41">
        <v>38961</v>
      </c>
      <c r="AN47" s="35">
        <v>173</v>
      </c>
      <c r="AO47" s="35">
        <v>53</v>
      </c>
      <c r="AP47" s="35" t="s">
        <v>310</v>
      </c>
      <c r="BB47" s="35">
        <f t="shared" si="1"/>
        <v>16</v>
      </c>
      <c r="BC47" s="35">
        <f t="shared" si="2"/>
        <v>2</v>
      </c>
      <c r="BD47" s="35" t="str">
        <f t="shared" si="3"/>
        <v>右</v>
      </c>
      <c r="BE47" s="42" t="str">
        <f>IF($O47="男子",IF($AF47&gt;100,"",IF($M47=選抜男子!B$2,ROW(),"")),"")</f>
        <v/>
      </c>
      <c r="BF47" s="42" t="str">
        <f>IF($O47="男子",IF($AF47&gt;100,"",IF($M47=選抜男子!I$2,ROW(),"")),"")</f>
        <v/>
      </c>
      <c r="BG47" s="42" t="str">
        <f>IF($O47="男子",IF($AF47&gt;100,"",IF($M47=選抜男子!P$2,ROW(),"")),"")</f>
        <v/>
      </c>
      <c r="BH47" s="42" t="str">
        <f>IF($O47="男子",IF($AF47&gt;100,"",IF($M47=選抜男子!B$27,ROW(),"")),"")</f>
        <v/>
      </c>
      <c r="BI47" s="42" t="str">
        <f>IF($O47="男子",IF($AF47&gt;100,"",IF($M47=選抜男子!I$27,ROW(),"")),"")</f>
        <v/>
      </c>
      <c r="BJ47" s="42" t="str">
        <f>IF($O47="男子",IF($AF47&gt;100,"",IF($M47=選抜男子!P$27,ROW(),"")),"")</f>
        <v/>
      </c>
      <c r="BK47" s="42" t="str">
        <f>IF($O47="男子",IF($AF47&gt;100,"",IF($M47=選抜男子!B$51,ROW(),"")),"")</f>
        <v/>
      </c>
      <c r="BL47" s="42" t="str">
        <f>IF($O47="男子",IF($AF47&gt;100,"",IF($M47=選抜男子!I$51,ROW(),"")),"")</f>
        <v/>
      </c>
      <c r="BM47" s="42" t="str">
        <f>IF($O47="男子",IF($AF47&gt;100,"",IF($M47=選抜男子!B$76,ROW(),"")),"")</f>
        <v/>
      </c>
      <c r="BN47" s="42" t="str">
        <f>IF($O47="男子",IF($AF47&gt;100,"",IF($M47=選抜男子!I$76,ROW(),"")),"")</f>
        <v/>
      </c>
      <c r="BO47" s="42" t="str">
        <f>IF($O47="男子",IF($AF47&gt;100,"",IF($M47=新人男子!B$2,ROW(),"")),"")</f>
        <v/>
      </c>
      <c r="BP47" s="42" t="str">
        <f>IF($O47="男子",IF($AF47&gt;100,"",IF($M47=新人男子!I$2,ROW(),"")),"")</f>
        <v/>
      </c>
      <c r="BQ47" s="42" t="str">
        <f>IF($O47="男子",IF($AF47&gt;100,"",IF($M47=新人男子!P$2,ROW(),"")),"")</f>
        <v/>
      </c>
      <c r="BR47" s="42" t="str">
        <f>IF($O47="男子",IF($AF47&gt;100,"",IF($M47=新人男子!B$27,ROW(),"")),"")</f>
        <v/>
      </c>
      <c r="BS47" s="42" t="str">
        <f>IF($O47="男子",IF($AF47&gt;100,"",IF($M47=新人男子!I$27,ROW(),"")),"")</f>
        <v/>
      </c>
      <c r="BT47" s="42" t="str">
        <f>IF($O47="男子",IF($AF47&gt;100,"",IF($M47=新人男子!P$27,ROW(),"")),"")</f>
        <v/>
      </c>
      <c r="BU47" s="42" t="str">
        <f>IF($O47="男子",IF($AF47&gt;100,"",IF($M47=新人男子!B$51,ROW(),"")),"")</f>
        <v/>
      </c>
      <c r="BV47" s="42" t="str">
        <f>IF($O47="男子",IF($AF47&gt;100,"",IF($M47=新人男子!I$51,ROW(),"")),"")</f>
        <v/>
      </c>
      <c r="BW47" s="42" t="str">
        <f>IF($O47="男子",IF($AF47&gt;100,"",IF($M47=新人男子!P$51,ROW(),"")),"")</f>
        <v/>
      </c>
      <c r="BX47" s="42" t="str">
        <f>IF($O47="男子",IF($AF47&gt;100,"",IF($M47=新人男子!B$76,ROW(),"")),"")</f>
        <v/>
      </c>
      <c r="BY47" s="42" t="str">
        <f>IF($O47="男子",IF($AF47&gt;100,"",IF($M47=新人男子!I$76,ROW(),"")),"")</f>
        <v/>
      </c>
      <c r="BZ47" s="42" t="str">
        <f>IF($O47="男子",IF($AF47&gt;100,"",IF($M47=新人男子!P$76,ROW(),"")),"")</f>
        <v/>
      </c>
      <c r="CA47" s="42" t="str">
        <f>IF($O47="女子",IF($AF47&gt;100,"",IF($M47=選抜女子!B$2,ROW(),"")),"")</f>
        <v/>
      </c>
      <c r="CB47" s="42" t="str">
        <f>IF($O47="女子",IF($AF47&gt;100,"",IF($M47=選抜女子!I$2,ROW(),"")),"")</f>
        <v/>
      </c>
      <c r="CC47" s="42" t="str">
        <f>IF($O47="女子",IF($AF47&gt;100,"",IF($M47=選抜女子!P$2,ROW(),"")),"")</f>
        <v/>
      </c>
      <c r="CD47" s="42" t="str">
        <f>IF($O47="女子",IF($AF47&gt;100,"",IF($M47=選抜女子!B$27,ROW(),"")),"")</f>
        <v/>
      </c>
      <c r="CE47" s="42" t="str">
        <f>IF($O47="女子",IF($AF47&gt;100,"",IF($M47=選抜女子!I$27,ROW(),"")),"")</f>
        <v/>
      </c>
      <c r="CF47" s="42" t="str">
        <f>IF($O47="女子",IF($AF47&gt;100,"",IF($M47=選抜女子!P$27,ROW(),"")),"")</f>
        <v/>
      </c>
      <c r="CG47" s="42" t="str">
        <f>IF($O47="女子",IF($AF47&gt;100,"",IF($M47=選抜女子!B$51,ROW(),"")),"")</f>
        <v/>
      </c>
      <c r="CH47" s="42" t="str">
        <f>IF($O47="女子",IF($AF47&gt;100,"",IF($M47=選抜女子!I$51,ROW(),"")),"")</f>
        <v/>
      </c>
      <c r="CI47" s="42">
        <f>IF($O47="女子",IF($AF47&gt;100,"",IF($M47=選抜女子!B$76,ROW(),"")),"")</f>
        <v>47</v>
      </c>
      <c r="CJ47" s="42" t="str">
        <f>IF($O47="女子",IF($AF47&gt;100,"",IF($M47=選抜女子!I$76,ROW(),"")),"")</f>
        <v/>
      </c>
      <c r="CK47" s="42" t="str">
        <f>IF($O47="女子",IF($AF47&gt;100,"",IF($M47=新人女子!B$2,ROW(),"")),"")</f>
        <v/>
      </c>
      <c r="CL47" s="42" t="str">
        <f>IF($O47="女子",IF($AF47&gt;100,"",IF($M47=新人女子!I$2,ROW(),"")),"")</f>
        <v/>
      </c>
      <c r="CM47" s="42" t="str">
        <f>IF($O47="女子",IF($AF47&gt;100,"",IF($M47=新人女子!P$2,ROW(),"")),"")</f>
        <v/>
      </c>
      <c r="CN47" s="42" t="str">
        <f>IF($O47="女子",IF($AF47&gt;100,"",IF($M47=新人女子!B$27,ROW(),"")),"")</f>
        <v/>
      </c>
      <c r="CO47" s="42" t="str">
        <f>IF($O47="女子",IF($AF47&gt;100,"",IF($M47=新人女子!I$27,ROW(),"")),"")</f>
        <v/>
      </c>
      <c r="CP47" s="42" t="str">
        <f>IF($O47="女子",IF($AF47&gt;100,"",IF($M47=新人女子!P$27,ROW(),"")),"")</f>
        <v/>
      </c>
      <c r="CQ47" s="42" t="str">
        <f>IF($O47="女子",IF($AF47&gt;100,"",IF($M47=新人女子!B$51,ROW(),"")),"")</f>
        <v/>
      </c>
      <c r="CR47" s="42" t="str">
        <f>IF($O47="女子",IF($AF47&gt;100,"",IF($M47=新人女子!I$51,ROW(),"")),"")</f>
        <v/>
      </c>
      <c r="CS47" s="42" t="str">
        <f>IF($O47="女子",IF($AF47&gt;100,"",IF($M47=新人女子!P$51,ROW(),"")),"")</f>
        <v/>
      </c>
      <c r="CT47" s="42" t="str">
        <f>IF($O47="女子",IF($AF47&gt;100,"",IF($M47=新人女子!B$76,ROW(),"")),"")</f>
        <v/>
      </c>
      <c r="CU47" s="42" t="str">
        <f>IF($O47="女子",IF($AF47&gt;100,"",IF($M47=新人女子!I$76,ROW(),"")),"")</f>
        <v/>
      </c>
      <c r="CV47" s="42" t="str">
        <f>IF($O47="女子",IF($AF47&gt;100,"",IF($M47=新人女子!P$76,ROW(),"")),"")</f>
        <v/>
      </c>
    </row>
    <row r="48" spans="1:100" x14ac:dyDescent="0.15">
      <c r="A48" s="36">
        <v>45285</v>
      </c>
      <c r="B48" s="36">
        <v>45287</v>
      </c>
      <c r="C48" s="35" t="s">
        <v>104</v>
      </c>
      <c r="D48" s="35" t="s">
        <v>1510</v>
      </c>
      <c r="E48" s="35" t="s">
        <v>1511</v>
      </c>
      <c r="F48" s="35" t="s">
        <v>1512</v>
      </c>
      <c r="G48" s="35" t="s">
        <v>108</v>
      </c>
      <c r="H48" s="35" t="s">
        <v>15</v>
      </c>
      <c r="I48" s="35" t="s">
        <v>1513</v>
      </c>
      <c r="J48" s="35" t="s">
        <v>303</v>
      </c>
      <c r="M48" s="35" t="s">
        <v>274</v>
      </c>
      <c r="N48" s="35" t="s">
        <v>275</v>
      </c>
      <c r="O48" s="35" t="s">
        <v>200</v>
      </c>
      <c r="Y48" s="35" t="s">
        <v>306</v>
      </c>
      <c r="AA48" s="35" t="s">
        <v>393</v>
      </c>
      <c r="AB48" s="35" t="s">
        <v>394</v>
      </c>
      <c r="AC48" s="35" t="str">
        <f t="shared" si="6"/>
        <v>マルオ</v>
      </c>
      <c r="AD48" s="35" t="s">
        <v>309</v>
      </c>
      <c r="AF48" s="35">
        <v>7</v>
      </c>
      <c r="AG48" s="41">
        <v>39106</v>
      </c>
      <c r="AN48" s="35">
        <v>177</v>
      </c>
      <c r="AO48" s="35">
        <v>52.4</v>
      </c>
      <c r="AP48" s="35" t="s">
        <v>310</v>
      </c>
      <c r="BB48" s="35">
        <f t="shared" si="1"/>
        <v>16</v>
      </c>
      <c r="BC48" s="35">
        <f t="shared" si="2"/>
        <v>2</v>
      </c>
      <c r="BD48" s="35" t="str">
        <f t="shared" si="3"/>
        <v>右</v>
      </c>
      <c r="BE48" s="42" t="str">
        <f>IF($O48="男子",IF($AF48&gt;100,"",IF($M48=選抜男子!B$2,ROW(),"")),"")</f>
        <v/>
      </c>
      <c r="BF48" s="42" t="str">
        <f>IF($O48="男子",IF($AF48&gt;100,"",IF($M48=選抜男子!I$2,ROW(),"")),"")</f>
        <v/>
      </c>
      <c r="BG48" s="42" t="str">
        <f>IF($O48="男子",IF($AF48&gt;100,"",IF($M48=選抜男子!P$2,ROW(),"")),"")</f>
        <v/>
      </c>
      <c r="BH48" s="42" t="str">
        <f>IF($O48="男子",IF($AF48&gt;100,"",IF($M48=選抜男子!B$27,ROW(),"")),"")</f>
        <v/>
      </c>
      <c r="BI48" s="42" t="str">
        <f>IF($O48="男子",IF($AF48&gt;100,"",IF($M48=選抜男子!I$27,ROW(),"")),"")</f>
        <v/>
      </c>
      <c r="BJ48" s="42" t="str">
        <f>IF($O48="男子",IF($AF48&gt;100,"",IF($M48=選抜男子!P$27,ROW(),"")),"")</f>
        <v/>
      </c>
      <c r="BK48" s="42" t="str">
        <f>IF($O48="男子",IF($AF48&gt;100,"",IF($M48=選抜男子!B$51,ROW(),"")),"")</f>
        <v/>
      </c>
      <c r="BL48" s="42" t="str">
        <f>IF($O48="男子",IF($AF48&gt;100,"",IF($M48=選抜男子!I$51,ROW(),"")),"")</f>
        <v/>
      </c>
      <c r="BM48" s="42" t="str">
        <f>IF($O48="男子",IF($AF48&gt;100,"",IF($M48=選抜男子!B$76,ROW(),"")),"")</f>
        <v/>
      </c>
      <c r="BN48" s="42" t="str">
        <f>IF($O48="男子",IF($AF48&gt;100,"",IF($M48=選抜男子!I$76,ROW(),"")),"")</f>
        <v/>
      </c>
      <c r="BO48" s="42" t="str">
        <f>IF($O48="男子",IF($AF48&gt;100,"",IF($M48=新人男子!B$2,ROW(),"")),"")</f>
        <v/>
      </c>
      <c r="BP48" s="42" t="str">
        <f>IF($O48="男子",IF($AF48&gt;100,"",IF($M48=新人男子!I$2,ROW(),"")),"")</f>
        <v/>
      </c>
      <c r="BQ48" s="42" t="str">
        <f>IF($O48="男子",IF($AF48&gt;100,"",IF($M48=新人男子!P$2,ROW(),"")),"")</f>
        <v/>
      </c>
      <c r="BR48" s="42" t="str">
        <f>IF($O48="男子",IF($AF48&gt;100,"",IF($M48=新人男子!B$27,ROW(),"")),"")</f>
        <v/>
      </c>
      <c r="BS48" s="42" t="str">
        <f>IF($O48="男子",IF($AF48&gt;100,"",IF($M48=新人男子!I$27,ROW(),"")),"")</f>
        <v/>
      </c>
      <c r="BT48" s="42" t="str">
        <f>IF($O48="男子",IF($AF48&gt;100,"",IF($M48=新人男子!P$27,ROW(),"")),"")</f>
        <v/>
      </c>
      <c r="BU48" s="42" t="str">
        <f>IF($O48="男子",IF($AF48&gt;100,"",IF($M48=新人男子!B$51,ROW(),"")),"")</f>
        <v/>
      </c>
      <c r="BV48" s="42" t="str">
        <f>IF($O48="男子",IF($AF48&gt;100,"",IF($M48=新人男子!I$51,ROW(),"")),"")</f>
        <v/>
      </c>
      <c r="BW48" s="42" t="str">
        <f>IF($O48="男子",IF($AF48&gt;100,"",IF($M48=新人男子!P$51,ROW(),"")),"")</f>
        <v/>
      </c>
      <c r="BX48" s="42" t="str">
        <f>IF($O48="男子",IF($AF48&gt;100,"",IF($M48=新人男子!B$76,ROW(),"")),"")</f>
        <v/>
      </c>
      <c r="BY48" s="42" t="str">
        <f>IF($O48="男子",IF($AF48&gt;100,"",IF($M48=新人男子!I$76,ROW(),"")),"")</f>
        <v/>
      </c>
      <c r="BZ48" s="42" t="str">
        <f>IF($O48="男子",IF($AF48&gt;100,"",IF($M48=新人男子!P$76,ROW(),"")),"")</f>
        <v/>
      </c>
      <c r="CA48" s="42" t="str">
        <f>IF($O48="女子",IF($AF48&gt;100,"",IF($M48=選抜女子!B$2,ROW(),"")),"")</f>
        <v/>
      </c>
      <c r="CB48" s="42" t="str">
        <f>IF($O48="女子",IF($AF48&gt;100,"",IF($M48=選抜女子!I$2,ROW(),"")),"")</f>
        <v/>
      </c>
      <c r="CC48" s="42" t="str">
        <f>IF($O48="女子",IF($AF48&gt;100,"",IF($M48=選抜女子!P$2,ROW(),"")),"")</f>
        <v/>
      </c>
      <c r="CD48" s="42" t="str">
        <f>IF($O48="女子",IF($AF48&gt;100,"",IF($M48=選抜女子!B$27,ROW(),"")),"")</f>
        <v/>
      </c>
      <c r="CE48" s="42" t="str">
        <f>IF($O48="女子",IF($AF48&gt;100,"",IF($M48=選抜女子!I$27,ROW(),"")),"")</f>
        <v/>
      </c>
      <c r="CF48" s="42" t="str">
        <f>IF($O48="女子",IF($AF48&gt;100,"",IF($M48=選抜女子!P$27,ROW(),"")),"")</f>
        <v/>
      </c>
      <c r="CG48" s="42" t="str">
        <f>IF($O48="女子",IF($AF48&gt;100,"",IF($M48=選抜女子!B$51,ROW(),"")),"")</f>
        <v/>
      </c>
      <c r="CH48" s="42" t="str">
        <f>IF($O48="女子",IF($AF48&gt;100,"",IF($M48=選抜女子!I$51,ROW(),"")),"")</f>
        <v/>
      </c>
      <c r="CI48" s="42">
        <f>IF($O48="女子",IF($AF48&gt;100,"",IF($M48=選抜女子!B$76,ROW(),"")),"")</f>
        <v>48</v>
      </c>
      <c r="CJ48" s="42" t="str">
        <f>IF($O48="女子",IF($AF48&gt;100,"",IF($M48=選抜女子!I$76,ROW(),"")),"")</f>
        <v/>
      </c>
      <c r="CK48" s="42" t="str">
        <f>IF($O48="女子",IF($AF48&gt;100,"",IF($M48=新人女子!B$2,ROW(),"")),"")</f>
        <v/>
      </c>
      <c r="CL48" s="42" t="str">
        <f>IF($O48="女子",IF($AF48&gt;100,"",IF($M48=新人女子!I$2,ROW(),"")),"")</f>
        <v/>
      </c>
      <c r="CM48" s="42" t="str">
        <f>IF($O48="女子",IF($AF48&gt;100,"",IF($M48=新人女子!P$2,ROW(),"")),"")</f>
        <v/>
      </c>
      <c r="CN48" s="42" t="str">
        <f>IF($O48="女子",IF($AF48&gt;100,"",IF($M48=新人女子!B$27,ROW(),"")),"")</f>
        <v/>
      </c>
      <c r="CO48" s="42" t="str">
        <f>IF($O48="女子",IF($AF48&gt;100,"",IF($M48=新人女子!I$27,ROW(),"")),"")</f>
        <v/>
      </c>
      <c r="CP48" s="42" t="str">
        <f>IF($O48="女子",IF($AF48&gt;100,"",IF($M48=新人女子!P$27,ROW(),"")),"")</f>
        <v/>
      </c>
      <c r="CQ48" s="42" t="str">
        <f>IF($O48="女子",IF($AF48&gt;100,"",IF($M48=新人女子!B$51,ROW(),"")),"")</f>
        <v/>
      </c>
      <c r="CR48" s="42" t="str">
        <f>IF($O48="女子",IF($AF48&gt;100,"",IF($M48=新人女子!I$51,ROW(),"")),"")</f>
        <v/>
      </c>
      <c r="CS48" s="42" t="str">
        <f>IF($O48="女子",IF($AF48&gt;100,"",IF($M48=新人女子!P$51,ROW(),"")),"")</f>
        <v/>
      </c>
      <c r="CT48" s="42" t="str">
        <f>IF($O48="女子",IF($AF48&gt;100,"",IF($M48=新人女子!B$76,ROW(),"")),"")</f>
        <v/>
      </c>
      <c r="CU48" s="42" t="str">
        <f>IF($O48="女子",IF($AF48&gt;100,"",IF($M48=新人女子!I$76,ROW(),"")),"")</f>
        <v/>
      </c>
      <c r="CV48" s="42" t="str">
        <f>IF($O48="女子",IF($AF48&gt;100,"",IF($M48=新人女子!P$76,ROW(),"")),"")</f>
        <v/>
      </c>
    </row>
    <row r="49" spans="1:100" x14ac:dyDescent="0.15">
      <c r="A49" s="36">
        <v>45285</v>
      </c>
      <c r="B49" s="36">
        <v>45287</v>
      </c>
      <c r="C49" s="35" t="s">
        <v>104</v>
      </c>
      <c r="D49" s="35" t="s">
        <v>1514</v>
      </c>
      <c r="E49" s="35" t="s">
        <v>1515</v>
      </c>
      <c r="F49" s="35" t="s">
        <v>1516</v>
      </c>
      <c r="G49" s="35" t="s">
        <v>108</v>
      </c>
      <c r="H49" s="35" t="s">
        <v>15</v>
      </c>
      <c r="I49" s="35" t="s">
        <v>1517</v>
      </c>
      <c r="J49" s="35" t="s">
        <v>303</v>
      </c>
      <c r="M49" s="35" t="s">
        <v>274</v>
      </c>
      <c r="N49" s="35" t="s">
        <v>275</v>
      </c>
      <c r="O49" s="35" t="s">
        <v>200</v>
      </c>
      <c r="Y49" s="35" t="s">
        <v>306</v>
      </c>
      <c r="AA49" s="35" t="s">
        <v>395</v>
      </c>
      <c r="AB49" s="35" t="s">
        <v>396</v>
      </c>
      <c r="AC49" s="35" t="str">
        <f t="shared" si="6"/>
        <v>トコナミ</v>
      </c>
      <c r="AD49" s="35" t="s">
        <v>309</v>
      </c>
      <c r="AF49" s="35">
        <v>8</v>
      </c>
      <c r="AG49" s="41">
        <v>39339</v>
      </c>
      <c r="AN49" s="35">
        <v>167</v>
      </c>
      <c r="AO49" s="35">
        <v>54</v>
      </c>
      <c r="AP49" s="35" t="s">
        <v>310</v>
      </c>
      <c r="BB49" s="35">
        <f t="shared" si="1"/>
        <v>15</v>
      </c>
      <c r="BC49" s="35">
        <f t="shared" si="2"/>
        <v>1</v>
      </c>
      <c r="BD49" s="35" t="str">
        <f t="shared" si="3"/>
        <v>右</v>
      </c>
      <c r="BE49" s="42" t="str">
        <f>IF($O49="男子",IF($AF49&gt;100,"",IF($M49=選抜男子!B$2,ROW(),"")),"")</f>
        <v/>
      </c>
      <c r="BF49" s="42" t="str">
        <f>IF($O49="男子",IF($AF49&gt;100,"",IF($M49=選抜男子!I$2,ROW(),"")),"")</f>
        <v/>
      </c>
      <c r="BG49" s="42" t="str">
        <f>IF($O49="男子",IF($AF49&gt;100,"",IF($M49=選抜男子!P$2,ROW(),"")),"")</f>
        <v/>
      </c>
      <c r="BH49" s="42" t="str">
        <f>IF($O49="男子",IF($AF49&gt;100,"",IF($M49=選抜男子!B$27,ROW(),"")),"")</f>
        <v/>
      </c>
      <c r="BI49" s="42" t="str">
        <f>IF($O49="男子",IF($AF49&gt;100,"",IF($M49=選抜男子!I$27,ROW(),"")),"")</f>
        <v/>
      </c>
      <c r="BJ49" s="42" t="str">
        <f>IF($O49="男子",IF($AF49&gt;100,"",IF($M49=選抜男子!P$27,ROW(),"")),"")</f>
        <v/>
      </c>
      <c r="BK49" s="42" t="str">
        <f>IF($O49="男子",IF($AF49&gt;100,"",IF($M49=選抜男子!B$51,ROW(),"")),"")</f>
        <v/>
      </c>
      <c r="BL49" s="42" t="str">
        <f>IF($O49="男子",IF($AF49&gt;100,"",IF($M49=選抜男子!I$51,ROW(),"")),"")</f>
        <v/>
      </c>
      <c r="BM49" s="42" t="str">
        <f>IF($O49="男子",IF($AF49&gt;100,"",IF($M49=選抜男子!B$76,ROW(),"")),"")</f>
        <v/>
      </c>
      <c r="BN49" s="42" t="str">
        <f>IF($O49="男子",IF($AF49&gt;100,"",IF($M49=選抜男子!I$76,ROW(),"")),"")</f>
        <v/>
      </c>
      <c r="BO49" s="42" t="str">
        <f>IF($O49="男子",IF($AF49&gt;100,"",IF($M49=新人男子!B$2,ROW(),"")),"")</f>
        <v/>
      </c>
      <c r="BP49" s="42" t="str">
        <f>IF($O49="男子",IF($AF49&gt;100,"",IF($M49=新人男子!I$2,ROW(),"")),"")</f>
        <v/>
      </c>
      <c r="BQ49" s="42" t="str">
        <f>IF($O49="男子",IF($AF49&gt;100,"",IF($M49=新人男子!P$2,ROW(),"")),"")</f>
        <v/>
      </c>
      <c r="BR49" s="42" t="str">
        <f>IF($O49="男子",IF($AF49&gt;100,"",IF($M49=新人男子!B$27,ROW(),"")),"")</f>
        <v/>
      </c>
      <c r="BS49" s="42" t="str">
        <f>IF($O49="男子",IF($AF49&gt;100,"",IF($M49=新人男子!I$27,ROW(),"")),"")</f>
        <v/>
      </c>
      <c r="BT49" s="42" t="str">
        <f>IF($O49="男子",IF($AF49&gt;100,"",IF($M49=新人男子!P$27,ROW(),"")),"")</f>
        <v/>
      </c>
      <c r="BU49" s="42" t="str">
        <f>IF($O49="男子",IF($AF49&gt;100,"",IF($M49=新人男子!B$51,ROW(),"")),"")</f>
        <v/>
      </c>
      <c r="BV49" s="42" t="str">
        <f>IF($O49="男子",IF($AF49&gt;100,"",IF($M49=新人男子!I$51,ROW(),"")),"")</f>
        <v/>
      </c>
      <c r="BW49" s="42" t="str">
        <f>IF($O49="男子",IF($AF49&gt;100,"",IF($M49=新人男子!P$51,ROW(),"")),"")</f>
        <v/>
      </c>
      <c r="BX49" s="42" t="str">
        <f>IF($O49="男子",IF($AF49&gt;100,"",IF($M49=新人男子!B$76,ROW(),"")),"")</f>
        <v/>
      </c>
      <c r="BY49" s="42" t="str">
        <f>IF($O49="男子",IF($AF49&gt;100,"",IF($M49=新人男子!I$76,ROW(),"")),"")</f>
        <v/>
      </c>
      <c r="BZ49" s="42" t="str">
        <f>IF($O49="男子",IF($AF49&gt;100,"",IF($M49=新人男子!P$76,ROW(),"")),"")</f>
        <v/>
      </c>
      <c r="CA49" s="42" t="str">
        <f>IF($O49="女子",IF($AF49&gt;100,"",IF($M49=選抜女子!B$2,ROW(),"")),"")</f>
        <v/>
      </c>
      <c r="CB49" s="42" t="str">
        <f>IF($O49="女子",IF($AF49&gt;100,"",IF($M49=選抜女子!I$2,ROW(),"")),"")</f>
        <v/>
      </c>
      <c r="CC49" s="42" t="str">
        <f>IF($O49="女子",IF($AF49&gt;100,"",IF($M49=選抜女子!P$2,ROW(),"")),"")</f>
        <v/>
      </c>
      <c r="CD49" s="42" t="str">
        <f>IF($O49="女子",IF($AF49&gt;100,"",IF($M49=選抜女子!B$27,ROW(),"")),"")</f>
        <v/>
      </c>
      <c r="CE49" s="42" t="str">
        <f>IF($O49="女子",IF($AF49&gt;100,"",IF($M49=選抜女子!I$27,ROW(),"")),"")</f>
        <v/>
      </c>
      <c r="CF49" s="42" t="str">
        <f>IF($O49="女子",IF($AF49&gt;100,"",IF($M49=選抜女子!P$27,ROW(),"")),"")</f>
        <v/>
      </c>
      <c r="CG49" s="42" t="str">
        <f>IF($O49="女子",IF($AF49&gt;100,"",IF($M49=選抜女子!B$51,ROW(),"")),"")</f>
        <v/>
      </c>
      <c r="CH49" s="42" t="str">
        <f>IF($O49="女子",IF($AF49&gt;100,"",IF($M49=選抜女子!I$51,ROW(),"")),"")</f>
        <v/>
      </c>
      <c r="CI49" s="42">
        <f>IF($O49="女子",IF($AF49&gt;100,"",IF($M49=選抜女子!B$76,ROW(),"")),"")</f>
        <v>49</v>
      </c>
      <c r="CJ49" s="42" t="str">
        <f>IF($O49="女子",IF($AF49&gt;100,"",IF($M49=選抜女子!I$76,ROW(),"")),"")</f>
        <v/>
      </c>
      <c r="CK49" s="42" t="str">
        <f>IF($O49="女子",IF($AF49&gt;100,"",IF($M49=新人女子!B$2,ROW(),"")),"")</f>
        <v/>
      </c>
      <c r="CL49" s="42" t="str">
        <f>IF($O49="女子",IF($AF49&gt;100,"",IF($M49=新人女子!I$2,ROW(),"")),"")</f>
        <v/>
      </c>
      <c r="CM49" s="42" t="str">
        <f>IF($O49="女子",IF($AF49&gt;100,"",IF($M49=新人女子!P$2,ROW(),"")),"")</f>
        <v/>
      </c>
      <c r="CN49" s="42" t="str">
        <f>IF($O49="女子",IF($AF49&gt;100,"",IF($M49=新人女子!B$27,ROW(),"")),"")</f>
        <v/>
      </c>
      <c r="CO49" s="42" t="str">
        <f>IF($O49="女子",IF($AF49&gt;100,"",IF($M49=新人女子!I$27,ROW(),"")),"")</f>
        <v/>
      </c>
      <c r="CP49" s="42" t="str">
        <f>IF($O49="女子",IF($AF49&gt;100,"",IF($M49=新人女子!P$27,ROW(),"")),"")</f>
        <v/>
      </c>
      <c r="CQ49" s="42" t="str">
        <f>IF($O49="女子",IF($AF49&gt;100,"",IF($M49=新人女子!B$51,ROW(),"")),"")</f>
        <v/>
      </c>
      <c r="CR49" s="42" t="str">
        <f>IF($O49="女子",IF($AF49&gt;100,"",IF($M49=新人女子!I$51,ROW(),"")),"")</f>
        <v/>
      </c>
      <c r="CS49" s="42" t="str">
        <f>IF($O49="女子",IF($AF49&gt;100,"",IF($M49=新人女子!P$51,ROW(),"")),"")</f>
        <v/>
      </c>
      <c r="CT49" s="42" t="str">
        <f>IF($O49="女子",IF($AF49&gt;100,"",IF($M49=新人女子!B$76,ROW(),"")),"")</f>
        <v/>
      </c>
      <c r="CU49" s="42" t="str">
        <f>IF($O49="女子",IF($AF49&gt;100,"",IF($M49=新人女子!I$76,ROW(),"")),"")</f>
        <v/>
      </c>
      <c r="CV49" s="42" t="str">
        <f>IF($O49="女子",IF($AF49&gt;100,"",IF($M49=新人女子!P$76,ROW(),"")),"")</f>
        <v/>
      </c>
    </row>
    <row r="50" spans="1:100" x14ac:dyDescent="0.15">
      <c r="A50" s="36">
        <v>45285</v>
      </c>
      <c r="B50" s="36">
        <v>45287</v>
      </c>
      <c r="C50" s="35" t="s">
        <v>104</v>
      </c>
      <c r="D50" s="35" t="s">
        <v>1518</v>
      </c>
      <c r="E50" s="35" t="s">
        <v>1519</v>
      </c>
      <c r="F50" s="35" t="s">
        <v>1520</v>
      </c>
      <c r="G50" s="35" t="s">
        <v>108</v>
      </c>
      <c r="H50" s="35" t="s">
        <v>15</v>
      </c>
      <c r="I50" s="35" t="s">
        <v>1521</v>
      </c>
      <c r="J50" s="35" t="s">
        <v>303</v>
      </c>
      <c r="M50" s="35" t="s">
        <v>274</v>
      </c>
      <c r="N50" s="35" t="s">
        <v>275</v>
      </c>
      <c r="O50" s="35" t="s">
        <v>200</v>
      </c>
      <c r="Y50" s="35" t="s">
        <v>306</v>
      </c>
      <c r="AA50" s="35" t="s">
        <v>397</v>
      </c>
      <c r="AB50" s="35" t="s">
        <v>398</v>
      </c>
      <c r="AC50" s="35" t="str">
        <f t="shared" si="6"/>
        <v>トキワ</v>
      </c>
      <c r="AD50" s="35" t="s">
        <v>309</v>
      </c>
      <c r="AF50" s="35">
        <v>9</v>
      </c>
      <c r="AG50" s="41">
        <v>39340</v>
      </c>
      <c r="AN50" s="35">
        <v>169</v>
      </c>
      <c r="AO50" s="35">
        <v>55</v>
      </c>
      <c r="AP50" s="35" t="s">
        <v>310</v>
      </c>
      <c r="BB50" s="35">
        <f t="shared" si="1"/>
        <v>15</v>
      </c>
      <c r="BC50" s="35">
        <f t="shared" si="2"/>
        <v>1</v>
      </c>
      <c r="BD50" s="35" t="str">
        <f t="shared" si="3"/>
        <v>右</v>
      </c>
      <c r="BE50" s="42" t="str">
        <f>IF($O50="男子",IF($AF50&gt;100,"",IF($M50=選抜男子!B$2,ROW(),"")),"")</f>
        <v/>
      </c>
      <c r="BF50" s="42" t="str">
        <f>IF($O50="男子",IF($AF50&gt;100,"",IF($M50=選抜男子!I$2,ROW(),"")),"")</f>
        <v/>
      </c>
      <c r="BG50" s="42" t="str">
        <f>IF($O50="男子",IF($AF50&gt;100,"",IF($M50=選抜男子!P$2,ROW(),"")),"")</f>
        <v/>
      </c>
      <c r="BH50" s="42" t="str">
        <f>IF($O50="男子",IF($AF50&gt;100,"",IF($M50=選抜男子!B$27,ROW(),"")),"")</f>
        <v/>
      </c>
      <c r="BI50" s="42" t="str">
        <f>IF($O50="男子",IF($AF50&gt;100,"",IF($M50=選抜男子!I$27,ROW(),"")),"")</f>
        <v/>
      </c>
      <c r="BJ50" s="42" t="str">
        <f>IF($O50="男子",IF($AF50&gt;100,"",IF($M50=選抜男子!P$27,ROW(),"")),"")</f>
        <v/>
      </c>
      <c r="BK50" s="42" t="str">
        <f>IF($O50="男子",IF($AF50&gt;100,"",IF($M50=選抜男子!B$51,ROW(),"")),"")</f>
        <v/>
      </c>
      <c r="BL50" s="42" t="str">
        <f>IF($O50="男子",IF($AF50&gt;100,"",IF($M50=選抜男子!I$51,ROW(),"")),"")</f>
        <v/>
      </c>
      <c r="BM50" s="42" t="str">
        <f>IF($O50="男子",IF($AF50&gt;100,"",IF($M50=選抜男子!B$76,ROW(),"")),"")</f>
        <v/>
      </c>
      <c r="BN50" s="42" t="str">
        <f>IF($O50="男子",IF($AF50&gt;100,"",IF($M50=選抜男子!I$76,ROW(),"")),"")</f>
        <v/>
      </c>
      <c r="BO50" s="42" t="str">
        <f>IF($O50="男子",IF($AF50&gt;100,"",IF($M50=新人男子!B$2,ROW(),"")),"")</f>
        <v/>
      </c>
      <c r="BP50" s="42" t="str">
        <f>IF($O50="男子",IF($AF50&gt;100,"",IF($M50=新人男子!I$2,ROW(),"")),"")</f>
        <v/>
      </c>
      <c r="BQ50" s="42" t="str">
        <f>IF($O50="男子",IF($AF50&gt;100,"",IF($M50=新人男子!P$2,ROW(),"")),"")</f>
        <v/>
      </c>
      <c r="BR50" s="42" t="str">
        <f>IF($O50="男子",IF($AF50&gt;100,"",IF($M50=新人男子!B$27,ROW(),"")),"")</f>
        <v/>
      </c>
      <c r="BS50" s="42" t="str">
        <f>IF($O50="男子",IF($AF50&gt;100,"",IF($M50=新人男子!I$27,ROW(),"")),"")</f>
        <v/>
      </c>
      <c r="BT50" s="42" t="str">
        <f>IF($O50="男子",IF($AF50&gt;100,"",IF($M50=新人男子!P$27,ROW(),"")),"")</f>
        <v/>
      </c>
      <c r="BU50" s="42" t="str">
        <f>IF($O50="男子",IF($AF50&gt;100,"",IF($M50=新人男子!B$51,ROW(),"")),"")</f>
        <v/>
      </c>
      <c r="BV50" s="42" t="str">
        <f>IF($O50="男子",IF($AF50&gt;100,"",IF($M50=新人男子!I$51,ROW(),"")),"")</f>
        <v/>
      </c>
      <c r="BW50" s="42" t="str">
        <f>IF($O50="男子",IF($AF50&gt;100,"",IF($M50=新人男子!P$51,ROW(),"")),"")</f>
        <v/>
      </c>
      <c r="BX50" s="42" t="str">
        <f>IF($O50="男子",IF($AF50&gt;100,"",IF($M50=新人男子!B$76,ROW(),"")),"")</f>
        <v/>
      </c>
      <c r="BY50" s="42" t="str">
        <f>IF($O50="男子",IF($AF50&gt;100,"",IF($M50=新人男子!I$76,ROW(),"")),"")</f>
        <v/>
      </c>
      <c r="BZ50" s="42" t="str">
        <f>IF($O50="男子",IF($AF50&gt;100,"",IF($M50=新人男子!P$76,ROW(),"")),"")</f>
        <v/>
      </c>
      <c r="CA50" s="42" t="str">
        <f>IF($O50="女子",IF($AF50&gt;100,"",IF($M50=選抜女子!B$2,ROW(),"")),"")</f>
        <v/>
      </c>
      <c r="CB50" s="42" t="str">
        <f>IF($O50="女子",IF($AF50&gt;100,"",IF($M50=選抜女子!I$2,ROW(),"")),"")</f>
        <v/>
      </c>
      <c r="CC50" s="42" t="str">
        <f>IF($O50="女子",IF($AF50&gt;100,"",IF($M50=選抜女子!P$2,ROW(),"")),"")</f>
        <v/>
      </c>
      <c r="CD50" s="42" t="str">
        <f>IF($O50="女子",IF($AF50&gt;100,"",IF($M50=選抜女子!B$27,ROW(),"")),"")</f>
        <v/>
      </c>
      <c r="CE50" s="42" t="str">
        <f>IF($O50="女子",IF($AF50&gt;100,"",IF($M50=選抜女子!I$27,ROW(),"")),"")</f>
        <v/>
      </c>
      <c r="CF50" s="42" t="str">
        <f>IF($O50="女子",IF($AF50&gt;100,"",IF($M50=選抜女子!P$27,ROW(),"")),"")</f>
        <v/>
      </c>
      <c r="CG50" s="42" t="str">
        <f>IF($O50="女子",IF($AF50&gt;100,"",IF($M50=選抜女子!B$51,ROW(),"")),"")</f>
        <v/>
      </c>
      <c r="CH50" s="42" t="str">
        <f>IF($O50="女子",IF($AF50&gt;100,"",IF($M50=選抜女子!I$51,ROW(),"")),"")</f>
        <v/>
      </c>
      <c r="CI50" s="42">
        <f>IF($O50="女子",IF($AF50&gt;100,"",IF($M50=選抜女子!B$76,ROW(),"")),"")</f>
        <v>50</v>
      </c>
      <c r="CJ50" s="42" t="str">
        <f>IF($O50="女子",IF($AF50&gt;100,"",IF($M50=選抜女子!I$76,ROW(),"")),"")</f>
        <v/>
      </c>
      <c r="CK50" s="42" t="str">
        <f>IF($O50="女子",IF($AF50&gt;100,"",IF($M50=新人女子!B$2,ROW(),"")),"")</f>
        <v/>
      </c>
      <c r="CL50" s="42" t="str">
        <f>IF($O50="女子",IF($AF50&gt;100,"",IF($M50=新人女子!I$2,ROW(),"")),"")</f>
        <v/>
      </c>
      <c r="CM50" s="42" t="str">
        <f>IF($O50="女子",IF($AF50&gt;100,"",IF($M50=新人女子!P$2,ROW(),"")),"")</f>
        <v/>
      </c>
      <c r="CN50" s="42" t="str">
        <f>IF($O50="女子",IF($AF50&gt;100,"",IF($M50=新人女子!B$27,ROW(),"")),"")</f>
        <v/>
      </c>
      <c r="CO50" s="42" t="str">
        <f>IF($O50="女子",IF($AF50&gt;100,"",IF($M50=新人女子!I$27,ROW(),"")),"")</f>
        <v/>
      </c>
      <c r="CP50" s="42" t="str">
        <f>IF($O50="女子",IF($AF50&gt;100,"",IF($M50=新人女子!P$27,ROW(),"")),"")</f>
        <v/>
      </c>
      <c r="CQ50" s="42" t="str">
        <f>IF($O50="女子",IF($AF50&gt;100,"",IF($M50=新人女子!B$51,ROW(),"")),"")</f>
        <v/>
      </c>
      <c r="CR50" s="42" t="str">
        <f>IF($O50="女子",IF($AF50&gt;100,"",IF($M50=新人女子!I$51,ROW(),"")),"")</f>
        <v/>
      </c>
      <c r="CS50" s="42" t="str">
        <f>IF($O50="女子",IF($AF50&gt;100,"",IF($M50=新人女子!P$51,ROW(),"")),"")</f>
        <v/>
      </c>
      <c r="CT50" s="42" t="str">
        <f>IF($O50="女子",IF($AF50&gt;100,"",IF($M50=新人女子!B$76,ROW(),"")),"")</f>
        <v/>
      </c>
      <c r="CU50" s="42" t="str">
        <f>IF($O50="女子",IF($AF50&gt;100,"",IF($M50=新人女子!I$76,ROW(),"")),"")</f>
        <v/>
      </c>
      <c r="CV50" s="42" t="str">
        <f>IF($O50="女子",IF($AF50&gt;100,"",IF($M50=新人女子!P$76,ROW(),"")),"")</f>
        <v/>
      </c>
    </row>
    <row r="51" spans="1:100" x14ac:dyDescent="0.15">
      <c r="A51" s="36">
        <v>45285</v>
      </c>
      <c r="B51" s="36">
        <v>45287</v>
      </c>
      <c r="C51" s="35" t="s">
        <v>104</v>
      </c>
      <c r="D51" s="35" t="s">
        <v>1522</v>
      </c>
      <c r="E51" s="35" t="s">
        <v>1523</v>
      </c>
      <c r="F51" s="35" t="s">
        <v>1524</v>
      </c>
      <c r="G51" s="35" t="s">
        <v>108</v>
      </c>
      <c r="H51" s="35" t="s">
        <v>15</v>
      </c>
      <c r="I51" s="35" t="s">
        <v>1525</v>
      </c>
      <c r="J51" s="35" t="s">
        <v>303</v>
      </c>
      <c r="M51" s="35" t="s">
        <v>274</v>
      </c>
      <c r="N51" s="35" t="s">
        <v>275</v>
      </c>
      <c r="O51" s="35" t="s">
        <v>200</v>
      </c>
      <c r="Y51" s="35" t="s">
        <v>306</v>
      </c>
      <c r="AA51" s="35" t="s">
        <v>399</v>
      </c>
      <c r="AB51" s="35" t="s">
        <v>400</v>
      </c>
      <c r="AC51" s="35" t="str">
        <f t="shared" si="6"/>
        <v>クサエ</v>
      </c>
      <c r="AD51" s="35" t="s">
        <v>309</v>
      </c>
      <c r="AF51" s="35">
        <v>10</v>
      </c>
      <c r="AG51" s="41">
        <v>38878</v>
      </c>
      <c r="AN51" s="35">
        <v>175</v>
      </c>
      <c r="AO51" s="35">
        <v>62</v>
      </c>
      <c r="AP51" s="35" t="s">
        <v>310</v>
      </c>
      <c r="BB51" s="35">
        <f t="shared" si="1"/>
        <v>16</v>
      </c>
      <c r="BC51" s="35">
        <f t="shared" si="2"/>
        <v>2</v>
      </c>
      <c r="BD51" s="35" t="str">
        <f t="shared" si="3"/>
        <v>右</v>
      </c>
      <c r="BE51" s="42" t="str">
        <f>IF($O51="男子",IF($AF51&gt;100,"",IF($M51=選抜男子!B$2,ROW(),"")),"")</f>
        <v/>
      </c>
      <c r="BF51" s="42" t="str">
        <f>IF($O51="男子",IF($AF51&gt;100,"",IF($M51=選抜男子!I$2,ROW(),"")),"")</f>
        <v/>
      </c>
      <c r="BG51" s="42" t="str">
        <f>IF($O51="男子",IF($AF51&gt;100,"",IF($M51=選抜男子!P$2,ROW(),"")),"")</f>
        <v/>
      </c>
      <c r="BH51" s="42" t="str">
        <f>IF($O51="男子",IF($AF51&gt;100,"",IF($M51=選抜男子!B$27,ROW(),"")),"")</f>
        <v/>
      </c>
      <c r="BI51" s="42" t="str">
        <f>IF($O51="男子",IF($AF51&gt;100,"",IF($M51=選抜男子!I$27,ROW(),"")),"")</f>
        <v/>
      </c>
      <c r="BJ51" s="42" t="str">
        <f>IF($O51="男子",IF($AF51&gt;100,"",IF($M51=選抜男子!P$27,ROW(),"")),"")</f>
        <v/>
      </c>
      <c r="BK51" s="42" t="str">
        <f>IF($O51="男子",IF($AF51&gt;100,"",IF($M51=選抜男子!B$51,ROW(),"")),"")</f>
        <v/>
      </c>
      <c r="BL51" s="42" t="str">
        <f>IF($O51="男子",IF($AF51&gt;100,"",IF($M51=選抜男子!I$51,ROW(),"")),"")</f>
        <v/>
      </c>
      <c r="BM51" s="42" t="str">
        <f>IF($O51="男子",IF($AF51&gt;100,"",IF($M51=選抜男子!B$76,ROW(),"")),"")</f>
        <v/>
      </c>
      <c r="BN51" s="42" t="str">
        <f>IF($O51="男子",IF($AF51&gt;100,"",IF($M51=選抜男子!I$76,ROW(),"")),"")</f>
        <v/>
      </c>
      <c r="BO51" s="42" t="str">
        <f>IF($O51="男子",IF($AF51&gt;100,"",IF($M51=新人男子!B$2,ROW(),"")),"")</f>
        <v/>
      </c>
      <c r="BP51" s="42" t="str">
        <f>IF($O51="男子",IF($AF51&gt;100,"",IF($M51=新人男子!I$2,ROW(),"")),"")</f>
        <v/>
      </c>
      <c r="BQ51" s="42" t="str">
        <f>IF($O51="男子",IF($AF51&gt;100,"",IF($M51=新人男子!P$2,ROW(),"")),"")</f>
        <v/>
      </c>
      <c r="BR51" s="42" t="str">
        <f>IF($O51="男子",IF($AF51&gt;100,"",IF($M51=新人男子!B$27,ROW(),"")),"")</f>
        <v/>
      </c>
      <c r="BS51" s="42" t="str">
        <f>IF($O51="男子",IF($AF51&gt;100,"",IF($M51=新人男子!I$27,ROW(),"")),"")</f>
        <v/>
      </c>
      <c r="BT51" s="42" t="str">
        <f>IF($O51="男子",IF($AF51&gt;100,"",IF($M51=新人男子!P$27,ROW(),"")),"")</f>
        <v/>
      </c>
      <c r="BU51" s="42" t="str">
        <f>IF($O51="男子",IF($AF51&gt;100,"",IF($M51=新人男子!B$51,ROW(),"")),"")</f>
        <v/>
      </c>
      <c r="BV51" s="42" t="str">
        <f>IF($O51="男子",IF($AF51&gt;100,"",IF($M51=新人男子!I$51,ROW(),"")),"")</f>
        <v/>
      </c>
      <c r="BW51" s="42" t="str">
        <f>IF($O51="男子",IF($AF51&gt;100,"",IF($M51=新人男子!P$51,ROW(),"")),"")</f>
        <v/>
      </c>
      <c r="BX51" s="42" t="str">
        <f>IF($O51="男子",IF($AF51&gt;100,"",IF($M51=新人男子!B$76,ROW(),"")),"")</f>
        <v/>
      </c>
      <c r="BY51" s="42" t="str">
        <f>IF($O51="男子",IF($AF51&gt;100,"",IF($M51=新人男子!I$76,ROW(),"")),"")</f>
        <v/>
      </c>
      <c r="BZ51" s="42" t="str">
        <f>IF($O51="男子",IF($AF51&gt;100,"",IF($M51=新人男子!P$76,ROW(),"")),"")</f>
        <v/>
      </c>
      <c r="CA51" s="42" t="str">
        <f>IF($O51="女子",IF($AF51&gt;100,"",IF($M51=選抜女子!B$2,ROW(),"")),"")</f>
        <v/>
      </c>
      <c r="CB51" s="42" t="str">
        <f>IF($O51="女子",IF($AF51&gt;100,"",IF($M51=選抜女子!I$2,ROW(),"")),"")</f>
        <v/>
      </c>
      <c r="CC51" s="42" t="str">
        <f>IF($O51="女子",IF($AF51&gt;100,"",IF($M51=選抜女子!P$2,ROW(),"")),"")</f>
        <v/>
      </c>
      <c r="CD51" s="42" t="str">
        <f>IF($O51="女子",IF($AF51&gt;100,"",IF($M51=選抜女子!B$27,ROW(),"")),"")</f>
        <v/>
      </c>
      <c r="CE51" s="42" t="str">
        <f>IF($O51="女子",IF($AF51&gt;100,"",IF($M51=選抜女子!I$27,ROW(),"")),"")</f>
        <v/>
      </c>
      <c r="CF51" s="42" t="str">
        <f>IF($O51="女子",IF($AF51&gt;100,"",IF($M51=選抜女子!P$27,ROW(),"")),"")</f>
        <v/>
      </c>
      <c r="CG51" s="42" t="str">
        <f>IF($O51="女子",IF($AF51&gt;100,"",IF($M51=選抜女子!B$51,ROW(),"")),"")</f>
        <v/>
      </c>
      <c r="CH51" s="42" t="str">
        <f>IF($O51="女子",IF($AF51&gt;100,"",IF($M51=選抜女子!I$51,ROW(),"")),"")</f>
        <v/>
      </c>
      <c r="CI51" s="42">
        <f>IF($O51="女子",IF($AF51&gt;100,"",IF($M51=選抜女子!B$76,ROW(),"")),"")</f>
        <v>51</v>
      </c>
      <c r="CJ51" s="42" t="str">
        <f>IF($O51="女子",IF($AF51&gt;100,"",IF($M51=選抜女子!I$76,ROW(),"")),"")</f>
        <v/>
      </c>
      <c r="CK51" s="42" t="str">
        <f>IF($O51="女子",IF($AF51&gt;100,"",IF($M51=新人女子!B$2,ROW(),"")),"")</f>
        <v/>
      </c>
      <c r="CL51" s="42" t="str">
        <f>IF($O51="女子",IF($AF51&gt;100,"",IF($M51=新人女子!I$2,ROW(),"")),"")</f>
        <v/>
      </c>
      <c r="CM51" s="42" t="str">
        <f>IF($O51="女子",IF($AF51&gt;100,"",IF($M51=新人女子!P$2,ROW(),"")),"")</f>
        <v/>
      </c>
      <c r="CN51" s="42" t="str">
        <f>IF($O51="女子",IF($AF51&gt;100,"",IF($M51=新人女子!B$27,ROW(),"")),"")</f>
        <v/>
      </c>
      <c r="CO51" s="42" t="str">
        <f>IF($O51="女子",IF($AF51&gt;100,"",IF($M51=新人女子!I$27,ROW(),"")),"")</f>
        <v/>
      </c>
      <c r="CP51" s="42" t="str">
        <f>IF($O51="女子",IF($AF51&gt;100,"",IF($M51=新人女子!P$27,ROW(),"")),"")</f>
        <v/>
      </c>
      <c r="CQ51" s="42" t="str">
        <f>IF($O51="女子",IF($AF51&gt;100,"",IF($M51=新人女子!B$51,ROW(),"")),"")</f>
        <v/>
      </c>
      <c r="CR51" s="42" t="str">
        <f>IF($O51="女子",IF($AF51&gt;100,"",IF($M51=新人女子!I$51,ROW(),"")),"")</f>
        <v/>
      </c>
      <c r="CS51" s="42" t="str">
        <f>IF($O51="女子",IF($AF51&gt;100,"",IF($M51=新人女子!P$51,ROW(),"")),"")</f>
        <v/>
      </c>
      <c r="CT51" s="42" t="str">
        <f>IF($O51="女子",IF($AF51&gt;100,"",IF($M51=新人女子!B$76,ROW(),"")),"")</f>
        <v/>
      </c>
      <c r="CU51" s="42" t="str">
        <f>IF($O51="女子",IF($AF51&gt;100,"",IF($M51=新人女子!I$76,ROW(),"")),"")</f>
        <v/>
      </c>
      <c r="CV51" s="42" t="str">
        <f>IF($O51="女子",IF($AF51&gt;100,"",IF($M51=新人女子!P$76,ROW(),"")),"")</f>
        <v/>
      </c>
    </row>
    <row r="52" spans="1:100" x14ac:dyDescent="0.15">
      <c r="A52" s="36">
        <v>45285</v>
      </c>
      <c r="B52" s="36">
        <v>45287</v>
      </c>
      <c r="C52" s="35" t="s">
        <v>104</v>
      </c>
      <c r="D52" s="35" t="s">
        <v>1526</v>
      </c>
      <c r="E52" s="35" t="s">
        <v>1527</v>
      </c>
      <c r="F52" s="35" t="s">
        <v>1528</v>
      </c>
      <c r="G52" s="35" t="s">
        <v>108</v>
      </c>
      <c r="H52" s="35" t="s">
        <v>15</v>
      </c>
      <c r="I52" s="35" t="s">
        <v>1529</v>
      </c>
      <c r="J52" s="35" t="s">
        <v>303</v>
      </c>
      <c r="M52" s="35" t="s">
        <v>274</v>
      </c>
      <c r="N52" s="35" t="s">
        <v>275</v>
      </c>
      <c r="O52" s="35" t="s">
        <v>200</v>
      </c>
      <c r="Y52" s="35" t="s">
        <v>306</v>
      </c>
      <c r="AA52" s="35" t="s">
        <v>401</v>
      </c>
      <c r="AB52" s="35" t="s">
        <v>402</v>
      </c>
      <c r="AC52" s="35" t="str">
        <f t="shared" si="6"/>
        <v>ウベミサキ</v>
      </c>
      <c r="AD52" s="35" t="s">
        <v>309</v>
      </c>
      <c r="AF52" s="35">
        <v>11</v>
      </c>
      <c r="AG52" s="41">
        <v>39088</v>
      </c>
      <c r="AN52" s="35">
        <v>157</v>
      </c>
      <c r="AO52" s="35">
        <v>44</v>
      </c>
      <c r="AP52" s="35" t="s">
        <v>310</v>
      </c>
      <c r="BB52" s="35">
        <f t="shared" si="1"/>
        <v>16</v>
      </c>
      <c r="BC52" s="35">
        <f t="shared" si="2"/>
        <v>2</v>
      </c>
      <c r="BD52" s="35" t="str">
        <f t="shared" si="3"/>
        <v>右</v>
      </c>
      <c r="BE52" s="42" t="str">
        <f>IF($O52="男子",IF($AF52&gt;100,"",IF($M52=選抜男子!B$2,ROW(),"")),"")</f>
        <v/>
      </c>
      <c r="BF52" s="42" t="str">
        <f>IF($O52="男子",IF($AF52&gt;100,"",IF($M52=選抜男子!I$2,ROW(),"")),"")</f>
        <v/>
      </c>
      <c r="BG52" s="42" t="str">
        <f>IF($O52="男子",IF($AF52&gt;100,"",IF($M52=選抜男子!P$2,ROW(),"")),"")</f>
        <v/>
      </c>
      <c r="BH52" s="42" t="str">
        <f>IF($O52="男子",IF($AF52&gt;100,"",IF($M52=選抜男子!B$27,ROW(),"")),"")</f>
        <v/>
      </c>
      <c r="BI52" s="42" t="str">
        <f>IF($O52="男子",IF($AF52&gt;100,"",IF($M52=選抜男子!I$27,ROW(),"")),"")</f>
        <v/>
      </c>
      <c r="BJ52" s="42" t="str">
        <f>IF($O52="男子",IF($AF52&gt;100,"",IF($M52=選抜男子!P$27,ROW(),"")),"")</f>
        <v/>
      </c>
      <c r="BK52" s="42" t="str">
        <f>IF($O52="男子",IF($AF52&gt;100,"",IF($M52=選抜男子!B$51,ROW(),"")),"")</f>
        <v/>
      </c>
      <c r="BL52" s="42" t="str">
        <f>IF($O52="男子",IF($AF52&gt;100,"",IF($M52=選抜男子!I$51,ROW(),"")),"")</f>
        <v/>
      </c>
      <c r="BM52" s="42" t="str">
        <f>IF($O52="男子",IF($AF52&gt;100,"",IF($M52=選抜男子!B$76,ROW(),"")),"")</f>
        <v/>
      </c>
      <c r="BN52" s="42" t="str">
        <f>IF($O52="男子",IF($AF52&gt;100,"",IF($M52=選抜男子!I$76,ROW(),"")),"")</f>
        <v/>
      </c>
      <c r="BO52" s="42" t="str">
        <f>IF($O52="男子",IF($AF52&gt;100,"",IF($M52=新人男子!B$2,ROW(),"")),"")</f>
        <v/>
      </c>
      <c r="BP52" s="42" t="str">
        <f>IF($O52="男子",IF($AF52&gt;100,"",IF($M52=新人男子!I$2,ROW(),"")),"")</f>
        <v/>
      </c>
      <c r="BQ52" s="42" t="str">
        <f>IF($O52="男子",IF($AF52&gt;100,"",IF($M52=新人男子!P$2,ROW(),"")),"")</f>
        <v/>
      </c>
      <c r="BR52" s="42" t="str">
        <f>IF($O52="男子",IF($AF52&gt;100,"",IF($M52=新人男子!B$27,ROW(),"")),"")</f>
        <v/>
      </c>
      <c r="BS52" s="42" t="str">
        <f>IF($O52="男子",IF($AF52&gt;100,"",IF($M52=新人男子!I$27,ROW(),"")),"")</f>
        <v/>
      </c>
      <c r="BT52" s="42" t="str">
        <f>IF($O52="男子",IF($AF52&gt;100,"",IF($M52=新人男子!P$27,ROW(),"")),"")</f>
        <v/>
      </c>
      <c r="BU52" s="42" t="str">
        <f>IF($O52="男子",IF($AF52&gt;100,"",IF($M52=新人男子!B$51,ROW(),"")),"")</f>
        <v/>
      </c>
      <c r="BV52" s="42" t="str">
        <f>IF($O52="男子",IF($AF52&gt;100,"",IF($M52=新人男子!I$51,ROW(),"")),"")</f>
        <v/>
      </c>
      <c r="BW52" s="42" t="str">
        <f>IF($O52="男子",IF($AF52&gt;100,"",IF($M52=新人男子!P$51,ROW(),"")),"")</f>
        <v/>
      </c>
      <c r="BX52" s="42" t="str">
        <f>IF($O52="男子",IF($AF52&gt;100,"",IF($M52=新人男子!B$76,ROW(),"")),"")</f>
        <v/>
      </c>
      <c r="BY52" s="42" t="str">
        <f>IF($O52="男子",IF($AF52&gt;100,"",IF($M52=新人男子!I$76,ROW(),"")),"")</f>
        <v/>
      </c>
      <c r="BZ52" s="42" t="str">
        <f>IF($O52="男子",IF($AF52&gt;100,"",IF($M52=新人男子!P$76,ROW(),"")),"")</f>
        <v/>
      </c>
      <c r="CA52" s="42" t="str">
        <f>IF($O52="女子",IF($AF52&gt;100,"",IF($M52=選抜女子!B$2,ROW(),"")),"")</f>
        <v/>
      </c>
      <c r="CB52" s="42" t="str">
        <f>IF($O52="女子",IF($AF52&gt;100,"",IF($M52=選抜女子!I$2,ROW(),"")),"")</f>
        <v/>
      </c>
      <c r="CC52" s="42" t="str">
        <f>IF($O52="女子",IF($AF52&gt;100,"",IF($M52=選抜女子!P$2,ROW(),"")),"")</f>
        <v/>
      </c>
      <c r="CD52" s="42" t="str">
        <f>IF($O52="女子",IF($AF52&gt;100,"",IF($M52=選抜女子!B$27,ROW(),"")),"")</f>
        <v/>
      </c>
      <c r="CE52" s="42" t="str">
        <f>IF($O52="女子",IF($AF52&gt;100,"",IF($M52=選抜女子!I$27,ROW(),"")),"")</f>
        <v/>
      </c>
      <c r="CF52" s="42" t="str">
        <f>IF($O52="女子",IF($AF52&gt;100,"",IF($M52=選抜女子!P$27,ROW(),"")),"")</f>
        <v/>
      </c>
      <c r="CG52" s="42" t="str">
        <f>IF($O52="女子",IF($AF52&gt;100,"",IF($M52=選抜女子!B$51,ROW(),"")),"")</f>
        <v/>
      </c>
      <c r="CH52" s="42" t="str">
        <f>IF($O52="女子",IF($AF52&gt;100,"",IF($M52=選抜女子!I$51,ROW(),"")),"")</f>
        <v/>
      </c>
      <c r="CI52" s="42">
        <f>IF($O52="女子",IF($AF52&gt;100,"",IF($M52=選抜女子!B$76,ROW(),"")),"")</f>
        <v>52</v>
      </c>
      <c r="CJ52" s="42" t="str">
        <f>IF($O52="女子",IF($AF52&gt;100,"",IF($M52=選抜女子!I$76,ROW(),"")),"")</f>
        <v/>
      </c>
      <c r="CK52" s="42" t="str">
        <f>IF($O52="女子",IF($AF52&gt;100,"",IF($M52=新人女子!B$2,ROW(),"")),"")</f>
        <v/>
      </c>
      <c r="CL52" s="42" t="str">
        <f>IF($O52="女子",IF($AF52&gt;100,"",IF($M52=新人女子!I$2,ROW(),"")),"")</f>
        <v/>
      </c>
      <c r="CM52" s="42" t="str">
        <f>IF($O52="女子",IF($AF52&gt;100,"",IF($M52=新人女子!P$2,ROW(),"")),"")</f>
        <v/>
      </c>
      <c r="CN52" s="42" t="str">
        <f>IF($O52="女子",IF($AF52&gt;100,"",IF($M52=新人女子!B$27,ROW(),"")),"")</f>
        <v/>
      </c>
      <c r="CO52" s="42" t="str">
        <f>IF($O52="女子",IF($AF52&gt;100,"",IF($M52=新人女子!I$27,ROW(),"")),"")</f>
        <v/>
      </c>
      <c r="CP52" s="42" t="str">
        <f>IF($O52="女子",IF($AF52&gt;100,"",IF($M52=新人女子!P$27,ROW(),"")),"")</f>
        <v/>
      </c>
      <c r="CQ52" s="42" t="str">
        <f>IF($O52="女子",IF($AF52&gt;100,"",IF($M52=新人女子!B$51,ROW(),"")),"")</f>
        <v/>
      </c>
      <c r="CR52" s="42" t="str">
        <f>IF($O52="女子",IF($AF52&gt;100,"",IF($M52=新人女子!I$51,ROW(),"")),"")</f>
        <v/>
      </c>
      <c r="CS52" s="42" t="str">
        <f>IF($O52="女子",IF($AF52&gt;100,"",IF($M52=新人女子!P$51,ROW(),"")),"")</f>
        <v/>
      </c>
      <c r="CT52" s="42" t="str">
        <f>IF($O52="女子",IF($AF52&gt;100,"",IF($M52=新人女子!B$76,ROW(),"")),"")</f>
        <v/>
      </c>
      <c r="CU52" s="42" t="str">
        <f>IF($O52="女子",IF($AF52&gt;100,"",IF($M52=新人女子!I$76,ROW(),"")),"")</f>
        <v/>
      </c>
      <c r="CV52" s="42" t="str">
        <f>IF($O52="女子",IF($AF52&gt;100,"",IF($M52=新人女子!P$76,ROW(),"")),"")</f>
        <v/>
      </c>
    </row>
    <row r="53" spans="1:100" x14ac:dyDescent="0.15">
      <c r="A53" s="36">
        <v>45285</v>
      </c>
      <c r="B53" s="36">
        <v>45287</v>
      </c>
      <c r="C53" s="35" t="s">
        <v>104</v>
      </c>
      <c r="D53" s="35" t="s">
        <v>1530</v>
      </c>
      <c r="E53" s="35" t="s">
        <v>1531</v>
      </c>
      <c r="F53" s="35" t="s">
        <v>1532</v>
      </c>
      <c r="G53" s="35" t="s">
        <v>108</v>
      </c>
      <c r="H53" s="35" t="s">
        <v>15</v>
      </c>
      <c r="I53" s="35" t="s">
        <v>1533</v>
      </c>
      <c r="J53" s="35" t="s">
        <v>303</v>
      </c>
      <c r="M53" s="35" t="s">
        <v>274</v>
      </c>
      <c r="N53" s="35" t="s">
        <v>275</v>
      </c>
      <c r="O53" s="35" t="s">
        <v>200</v>
      </c>
      <c r="Y53" s="35" t="s">
        <v>306</v>
      </c>
      <c r="AA53" s="35" t="s">
        <v>403</v>
      </c>
      <c r="AB53" s="35" t="s">
        <v>404</v>
      </c>
      <c r="AC53" s="35" t="str">
        <f t="shared" si="6"/>
        <v>ヒガシシンカワ</v>
      </c>
      <c r="AD53" s="35" t="s">
        <v>309</v>
      </c>
      <c r="AF53" s="35">
        <v>12</v>
      </c>
      <c r="AG53" s="41">
        <v>38955</v>
      </c>
      <c r="AN53" s="35">
        <v>167</v>
      </c>
      <c r="AO53" s="35">
        <v>54</v>
      </c>
      <c r="AP53" s="35" t="s">
        <v>310</v>
      </c>
      <c r="BB53" s="35">
        <f t="shared" si="1"/>
        <v>16</v>
      </c>
      <c r="BC53" s="35">
        <f t="shared" si="2"/>
        <v>2</v>
      </c>
      <c r="BD53" s="35" t="str">
        <f t="shared" si="3"/>
        <v>右</v>
      </c>
      <c r="BE53" s="42" t="str">
        <f>IF($O53="男子",IF($AF53&gt;100,"",IF($M53=選抜男子!B$2,ROW(),"")),"")</f>
        <v/>
      </c>
      <c r="BF53" s="42" t="str">
        <f>IF($O53="男子",IF($AF53&gt;100,"",IF($M53=選抜男子!I$2,ROW(),"")),"")</f>
        <v/>
      </c>
      <c r="BG53" s="42" t="str">
        <f>IF($O53="男子",IF($AF53&gt;100,"",IF($M53=選抜男子!P$2,ROW(),"")),"")</f>
        <v/>
      </c>
      <c r="BH53" s="42" t="str">
        <f>IF($O53="男子",IF($AF53&gt;100,"",IF($M53=選抜男子!B$27,ROW(),"")),"")</f>
        <v/>
      </c>
      <c r="BI53" s="42" t="str">
        <f>IF($O53="男子",IF($AF53&gt;100,"",IF($M53=選抜男子!I$27,ROW(),"")),"")</f>
        <v/>
      </c>
      <c r="BJ53" s="42" t="str">
        <f>IF($O53="男子",IF($AF53&gt;100,"",IF($M53=選抜男子!P$27,ROW(),"")),"")</f>
        <v/>
      </c>
      <c r="BK53" s="42" t="str">
        <f>IF($O53="男子",IF($AF53&gt;100,"",IF($M53=選抜男子!B$51,ROW(),"")),"")</f>
        <v/>
      </c>
      <c r="BL53" s="42" t="str">
        <f>IF($O53="男子",IF($AF53&gt;100,"",IF($M53=選抜男子!I$51,ROW(),"")),"")</f>
        <v/>
      </c>
      <c r="BM53" s="42" t="str">
        <f>IF($O53="男子",IF($AF53&gt;100,"",IF($M53=選抜男子!B$76,ROW(),"")),"")</f>
        <v/>
      </c>
      <c r="BN53" s="42" t="str">
        <f>IF($O53="男子",IF($AF53&gt;100,"",IF($M53=選抜男子!I$76,ROW(),"")),"")</f>
        <v/>
      </c>
      <c r="BO53" s="42" t="str">
        <f>IF($O53="男子",IF($AF53&gt;100,"",IF($M53=新人男子!B$2,ROW(),"")),"")</f>
        <v/>
      </c>
      <c r="BP53" s="42" t="str">
        <f>IF($O53="男子",IF($AF53&gt;100,"",IF($M53=新人男子!I$2,ROW(),"")),"")</f>
        <v/>
      </c>
      <c r="BQ53" s="42" t="str">
        <f>IF($O53="男子",IF($AF53&gt;100,"",IF($M53=新人男子!P$2,ROW(),"")),"")</f>
        <v/>
      </c>
      <c r="BR53" s="42" t="str">
        <f>IF($O53="男子",IF($AF53&gt;100,"",IF($M53=新人男子!B$27,ROW(),"")),"")</f>
        <v/>
      </c>
      <c r="BS53" s="42" t="str">
        <f>IF($O53="男子",IF($AF53&gt;100,"",IF($M53=新人男子!I$27,ROW(),"")),"")</f>
        <v/>
      </c>
      <c r="BT53" s="42" t="str">
        <f>IF($O53="男子",IF($AF53&gt;100,"",IF($M53=新人男子!P$27,ROW(),"")),"")</f>
        <v/>
      </c>
      <c r="BU53" s="42" t="str">
        <f>IF($O53="男子",IF($AF53&gt;100,"",IF($M53=新人男子!B$51,ROW(),"")),"")</f>
        <v/>
      </c>
      <c r="BV53" s="42" t="str">
        <f>IF($O53="男子",IF($AF53&gt;100,"",IF($M53=新人男子!I$51,ROW(),"")),"")</f>
        <v/>
      </c>
      <c r="BW53" s="42" t="str">
        <f>IF($O53="男子",IF($AF53&gt;100,"",IF($M53=新人男子!P$51,ROW(),"")),"")</f>
        <v/>
      </c>
      <c r="BX53" s="42" t="str">
        <f>IF($O53="男子",IF($AF53&gt;100,"",IF($M53=新人男子!B$76,ROW(),"")),"")</f>
        <v/>
      </c>
      <c r="BY53" s="42" t="str">
        <f>IF($O53="男子",IF($AF53&gt;100,"",IF($M53=新人男子!I$76,ROW(),"")),"")</f>
        <v/>
      </c>
      <c r="BZ53" s="42" t="str">
        <f>IF($O53="男子",IF($AF53&gt;100,"",IF($M53=新人男子!P$76,ROW(),"")),"")</f>
        <v/>
      </c>
      <c r="CA53" s="42" t="str">
        <f>IF($O53="女子",IF($AF53&gt;100,"",IF($M53=選抜女子!B$2,ROW(),"")),"")</f>
        <v/>
      </c>
      <c r="CB53" s="42" t="str">
        <f>IF($O53="女子",IF($AF53&gt;100,"",IF($M53=選抜女子!I$2,ROW(),"")),"")</f>
        <v/>
      </c>
      <c r="CC53" s="42" t="str">
        <f>IF($O53="女子",IF($AF53&gt;100,"",IF($M53=選抜女子!P$2,ROW(),"")),"")</f>
        <v/>
      </c>
      <c r="CD53" s="42" t="str">
        <f>IF($O53="女子",IF($AF53&gt;100,"",IF($M53=選抜女子!B$27,ROW(),"")),"")</f>
        <v/>
      </c>
      <c r="CE53" s="42" t="str">
        <f>IF($O53="女子",IF($AF53&gt;100,"",IF($M53=選抜女子!I$27,ROW(),"")),"")</f>
        <v/>
      </c>
      <c r="CF53" s="42" t="str">
        <f>IF($O53="女子",IF($AF53&gt;100,"",IF($M53=選抜女子!P$27,ROW(),"")),"")</f>
        <v/>
      </c>
      <c r="CG53" s="42" t="str">
        <f>IF($O53="女子",IF($AF53&gt;100,"",IF($M53=選抜女子!B$51,ROW(),"")),"")</f>
        <v/>
      </c>
      <c r="CH53" s="42" t="str">
        <f>IF($O53="女子",IF($AF53&gt;100,"",IF($M53=選抜女子!I$51,ROW(),"")),"")</f>
        <v/>
      </c>
      <c r="CI53" s="42">
        <f>IF($O53="女子",IF($AF53&gt;100,"",IF($M53=選抜女子!B$76,ROW(),"")),"")</f>
        <v>53</v>
      </c>
      <c r="CJ53" s="42" t="str">
        <f>IF($O53="女子",IF($AF53&gt;100,"",IF($M53=選抜女子!I$76,ROW(),"")),"")</f>
        <v/>
      </c>
      <c r="CK53" s="42" t="str">
        <f>IF($O53="女子",IF($AF53&gt;100,"",IF($M53=新人女子!B$2,ROW(),"")),"")</f>
        <v/>
      </c>
      <c r="CL53" s="42" t="str">
        <f>IF($O53="女子",IF($AF53&gt;100,"",IF($M53=新人女子!I$2,ROW(),"")),"")</f>
        <v/>
      </c>
      <c r="CM53" s="42" t="str">
        <f>IF($O53="女子",IF($AF53&gt;100,"",IF($M53=新人女子!P$2,ROW(),"")),"")</f>
        <v/>
      </c>
      <c r="CN53" s="42" t="str">
        <f>IF($O53="女子",IF($AF53&gt;100,"",IF($M53=新人女子!B$27,ROW(),"")),"")</f>
        <v/>
      </c>
      <c r="CO53" s="42" t="str">
        <f>IF($O53="女子",IF($AF53&gt;100,"",IF($M53=新人女子!I$27,ROW(),"")),"")</f>
        <v/>
      </c>
      <c r="CP53" s="42" t="str">
        <f>IF($O53="女子",IF($AF53&gt;100,"",IF($M53=新人女子!P$27,ROW(),"")),"")</f>
        <v/>
      </c>
      <c r="CQ53" s="42" t="str">
        <f>IF($O53="女子",IF($AF53&gt;100,"",IF($M53=新人女子!B$51,ROW(),"")),"")</f>
        <v/>
      </c>
      <c r="CR53" s="42" t="str">
        <f>IF($O53="女子",IF($AF53&gt;100,"",IF($M53=新人女子!I$51,ROW(),"")),"")</f>
        <v/>
      </c>
      <c r="CS53" s="42" t="str">
        <f>IF($O53="女子",IF($AF53&gt;100,"",IF($M53=新人女子!P$51,ROW(),"")),"")</f>
        <v/>
      </c>
      <c r="CT53" s="42" t="str">
        <f>IF($O53="女子",IF($AF53&gt;100,"",IF($M53=新人女子!B$76,ROW(),"")),"")</f>
        <v/>
      </c>
      <c r="CU53" s="42" t="str">
        <f>IF($O53="女子",IF($AF53&gt;100,"",IF($M53=新人女子!I$76,ROW(),"")),"")</f>
        <v/>
      </c>
      <c r="CV53" s="42" t="str">
        <f>IF($O53="女子",IF($AF53&gt;100,"",IF($M53=新人女子!P$76,ROW(),"")),"")</f>
        <v/>
      </c>
    </row>
    <row r="54" spans="1:100" x14ac:dyDescent="0.15">
      <c r="A54" s="36">
        <v>45285</v>
      </c>
      <c r="B54" s="36">
        <v>45287</v>
      </c>
      <c r="C54" s="35" t="s">
        <v>104</v>
      </c>
      <c r="D54" s="35" t="s">
        <v>1534</v>
      </c>
      <c r="E54" s="35" t="s">
        <v>1535</v>
      </c>
      <c r="F54" s="35" t="s">
        <v>1536</v>
      </c>
      <c r="G54" s="35" t="s">
        <v>108</v>
      </c>
      <c r="H54" s="35" t="s">
        <v>15</v>
      </c>
      <c r="I54" s="35" t="s">
        <v>1537</v>
      </c>
      <c r="J54" s="35" t="s">
        <v>303</v>
      </c>
      <c r="M54" s="35" t="s">
        <v>274</v>
      </c>
      <c r="N54" s="35" t="s">
        <v>275</v>
      </c>
      <c r="O54" s="35" t="s">
        <v>200</v>
      </c>
      <c r="Y54" s="35" t="s">
        <v>306</v>
      </c>
      <c r="AA54" s="35" t="s">
        <v>405</v>
      </c>
      <c r="AB54" s="35" t="s">
        <v>406</v>
      </c>
      <c r="AC54" s="35" t="str">
        <f t="shared" si="6"/>
        <v>ウベシンカワ</v>
      </c>
      <c r="AD54" s="35" t="s">
        <v>309</v>
      </c>
      <c r="AE54" s="35" t="s">
        <v>376</v>
      </c>
      <c r="AF54" s="35">
        <v>13</v>
      </c>
      <c r="AG54" s="41">
        <v>38904</v>
      </c>
      <c r="AN54" s="35">
        <v>162</v>
      </c>
      <c r="AO54" s="35">
        <v>48</v>
      </c>
      <c r="AP54" s="35" t="s">
        <v>310</v>
      </c>
      <c r="BB54" s="35">
        <f t="shared" si="1"/>
        <v>16</v>
      </c>
      <c r="BC54" s="35">
        <f t="shared" si="2"/>
        <v>2</v>
      </c>
      <c r="BD54" s="35" t="str">
        <f t="shared" si="3"/>
        <v>右</v>
      </c>
      <c r="BE54" s="42" t="str">
        <f>IF($O54="男子",IF($AF54&gt;100,"",IF($M54=選抜男子!B$2,ROW(),"")),"")</f>
        <v/>
      </c>
      <c r="BF54" s="42" t="str">
        <f>IF($O54="男子",IF($AF54&gt;100,"",IF($M54=選抜男子!I$2,ROW(),"")),"")</f>
        <v/>
      </c>
      <c r="BG54" s="42" t="str">
        <f>IF($O54="男子",IF($AF54&gt;100,"",IF($M54=選抜男子!P$2,ROW(),"")),"")</f>
        <v/>
      </c>
      <c r="BH54" s="42" t="str">
        <f>IF($O54="男子",IF($AF54&gt;100,"",IF($M54=選抜男子!B$27,ROW(),"")),"")</f>
        <v/>
      </c>
      <c r="BI54" s="42" t="str">
        <f>IF($O54="男子",IF($AF54&gt;100,"",IF($M54=選抜男子!I$27,ROW(),"")),"")</f>
        <v/>
      </c>
      <c r="BJ54" s="42" t="str">
        <f>IF($O54="男子",IF($AF54&gt;100,"",IF($M54=選抜男子!P$27,ROW(),"")),"")</f>
        <v/>
      </c>
      <c r="BK54" s="42" t="str">
        <f>IF($O54="男子",IF($AF54&gt;100,"",IF($M54=選抜男子!B$51,ROW(),"")),"")</f>
        <v/>
      </c>
      <c r="BL54" s="42" t="str">
        <f>IF($O54="男子",IF($AF54&gt;100,"",IF($M54=選抜男子!I$51,ROW(),"")),"")</f>
        <v/>
      </c>
      <c r="BM54" s="42" t="str">
        <f>IF($O54="男子",IF($AF54&gt;100,"",IF($M54=選抜男子!B$76,ROW(),"")),"")</f>
        <v/>
      </c>
      <c r="BN54" s="42" t="str">
        <f>IF($O54="男子",IF($AF54&gt;100,"",IF($M54=選抜男子!I$76,ROW(),"")),"")</f>
        <v/>
      </c>
      <c r="BO54" s="42" t="str">
        <f>IF($O54="男子",IF($AF54&gt;100,"",IF($M54=新人男子!B$2,ROW(),"")),"")</f>
        <v/>
      </c>
      <c r="BP54" s="42" t="str">
        <f>IF($O54="男子",IF($AF54&gt;100,"",IF($M54=新人男子!I$2,ROW(),"")),"")</f>
        <v/>
      </c>
      <c r="BQ54" s="42" t="str">
        <f>IF($O54="男子",IF($AF54&gt;100,"",IF($M54=新人男子!P$2,ROW(),"")),"")</f>
        <v/>
      </c>
      <c r="BR54" s="42" t="str">
        <f>IF($O54="男子",IF($AF54&gt;100,"",IF($M54=新人男子!B$27,ROW(),"")),"")</f>
        <v/>
      </c>
      <c r="BS54" s="42" t="str">
        <f>IF($O54="男子",IF($AF54&gt;100,"",IF($M54=新人男子!I$27,ROW(),"")),"")</f>
        <v/>
      </c>
      <c r="BT54" s="42" t="str">
        <f>IF($O54="男子",IF($AF54&gt;100,"",IF($M54=新人男子!P$27,ROW(),"")),"")</f>
        <v/>
      </c>
      <c r="BU54" s="42" t="str">
        <f>IF($O54="男子",IF($AF54&gt;100,"",IF($M54=新人男子!B$51,ROW(),"")),"")</f>
        <v/>
      </c>
      <c r="BV54" s="42" t="str">
        <f>IF($O54="男子",IF($AF54&gt;100,"",IF($M54=新人男子!I$51,ROW(),"")),"")</f>
        <v/>
      </c>
      <c r="BW54" s="42" t="str">
        <f>IF($O54="男子",IF($AF54&gt;100,"",IF($M54=新人男子!P$51,ROW(),"")),"")</f>
        <v/>
      </c>
      <c r="BX54" s="42" t="str">
        <f>IF($O54="男子",IF($AF54&gt;100,"",IF($M54=新人男子!B$76,ROW(),"")),"")</f>
        <v/>
      </c>
      <c r="BY54" s="42" t="str">
        <f>IF($O54="男子",IF($AF54&gt;100,"",IF($M54=新人男子!I$76,ROW(),"")),"")</f>
        <v/>
      </c>
      <c r="BZ54" s="42" t="str">
        <f>IF($O54="男子",IF($AF54&gt;100,"",IF($M54=新人男子!P$76,ROW(),"")),"")</f>
        <v/>
      </c>
      <c r="CA54" s="42" t="str">
        <f>IF($O54="女子",IF($AF54&gt;100,"",IF($M54=選抜女子!B$2,ROW(),"")),"")</f>
        <v/>
      </c>
      <c r="CB54" s="42" t="str">
        <f>IF($O54="女子",IF($AF54&gt;100,"",IF($M54=選抜女子!I$2,ROW(),"")),"")</f>
        <v/>
      </c>
      <c r="CC54" s="42" t="str">
        <f>IF($O54="女子",IF($AF54&gt;100,"",IF($M54=選抜女子!P$2,ROW(),"")),"")</f>
        <v/>
      </c>
      <c r="CD54" s="42" t="str">
        <f>IF($O54="女子",IF($AF54&gt;100,"",IF($M54=選抜女子!B$27,ROW(),"")),"")</f>
        <v/>
      </c>
      <c r="CE54" s="42" t="str">
        <f>IF($O54="女子",IF($AF54&gt;100,"",IF($M54=選抜女子!I$27,ROW(),"")),"")</f>
        <v/>
      </c>
      <c r="CF54" s="42" t="str">
        <f>IF($O54="女子",IF($AF54&gt;100,"",IF($M54=選抜女子!P$27,ROW(),"")),"")</f>
        <v/>
      </c>
      <c r="CG54" s="42" t="str">
        <f>IF($O54="女子",IF($AF54&gt;100,"",IF($M54=選抜女子!B$51,ROW(),"")),"")</f>
        <v/>
      </c>
      <c r="CH54" s="42" t="str">
        <f>IF($O54="女子",IF($AF54&gt;100,"",IF($M54=選抜女子!I$51,ROW(),"")),"")</f>
        <v/>
      </c>
      <c r="CI54" s="42">
        <f>IF($O54="女子",IF($AF54&gt;100,"",IF($M54=選抜女子!B$76,ROW(),"")),"")</f>
        <v>54</v>
      </c>
      <c r="CJ54" s="42" t="str">
        <f>IF($O54="女子",IF($AF54&gt;100,"",IF($M54=選抜女子!I$76,ROW(),"")),"")</f>
        <v/>
      </c>
      <c r="CK54" s="42" t="str">
        <f>IF($O54="女子",IF($AF54&gt;100,"",IF($M54=新人女子!B$2,ROW(),"")),"")</f>
        <v/>
      </c>
      <c r="CL54" s="42" t="str">
        <f>IF($O54="女子",IF($AF54&gt;100,"",IF($M54=新人女子!I$2,ROW(),"")),"")</f>
        <v/>
      </c>
      <c r="CM54" s="42" t="str">
        <f>IF($O54="女子",IF($AF54&gt;100,"",IF($M54=新人女子!P$2,ROW(),"")),"")</f>
        <v/>
      </c>
      <c r="CN54" s="42" t="str">
        <f>IF($O54="女子",IF($AF54&gt;100,"",IF($M54=新人女子!B$27,ROW(),"")),"")</f>
        <v/>
      </c>
      <c r="CO54" s="42" t="str">
        <f>IF($O54="女子",IF($AF54&gt;100,"",IF($M54=新人女子!I$27,ROW(),"")),"")</f>
        <v/>
      </c>
      <c r="CP54" s="42" t="str">
        <f>IF($O54="女子",IF($AF54&gt;100,"",IF($M54=新人女子!P$27,ROW(),"")),"")</f>
        <v/>
      </c>
      <c r="CQ54" s="42" t="str">
        <f>IF($O54="女子",IF($AF54&gt;100,"",IF($M54=新人女子!B$51,ROW(),"")),"")</f>
        <v/>
      </c>
      <c r="CR54" s="42" t="str">
        <f>IF($O54="女子",IF($AF54&gt;100,"",IF($M54=新人女子!I$51,ROW(),"")),"")</f>
        <v/>
      </c>
      <c r="CS54" s="42" t="str">
        <f>IF($O54="女子",IF($AF54&gt;100,"",IF($M54=新人女子!P$51,ROW(),"")),"")</f>
        <v/>
      </c>
      <c r="CT54" s="42" t="str">
        <f>IF($O54="女子",IF($AF54&gt;100,"",IF($M54=新人女子!B$76,ROW(),"")),"")</f>
        <v/>
      </c>
      <c r="CU54" s="42" t="str">
        <f>IF($O54="女子",IF($AF54&gt;100,"",IF($M54=新人女子!I$76,ROW(),"")),"")</f>
        <v/>
      </c>
      <c r="CV54" s="42" t="str">
        <f>IF($O54="女子",IF($AF54&gt;100,"",IF($M54=新人女子!P$76,ROW(),"")),"")</f>
        <v/>
      </c>
    </row>
    <row r="55" spans="1:100" x14ac:dyDescent="0.15">
      <c r="A55" s="36">
        <v>45285</v>
      </c>
      <c r="B55" s="36">
        <v>45287</v>
      </c>
      <c r="C55" s="35" t="s">
        <v>104</v>
      </c>
      <c r="D55" s="35" t="s">
        <v>1538</v>
      </c>
      <c r="E55" s="35" t="s">
        <v>1539</v>
      </c>
      <c r="F55" s="35" t="s">
        <v>1540</v>
      </c>
      <c r="G55" s="35" t="s">
        <v>108</v>
      </c>
      <c r="H55" s="35" t="s">
        <v>15</v>
      </c>
      <c r="I55" s="35" t="s">
        <v>1541</v>
      </c>
      <c r="J55" s="35" t="s">
        <v>303</v>
      </c>
      <c r="M55" s="35" t="s">
        <v>274</v>
      </c>
      <c r="N55" s="35" t="s">
        <v>275</v>
      </c>
      <c r="O55" s="35" t="s">
        <v>200</v>
      </c>
      <c r="Y55" s="35" t="s">
        <v>306</v>
      </c>
      <c r="AA55" s="35" t="s">
        <v>407</v>
      </c>
      <c r="AB55" s="35" t="s">
        <v>408</v>
      </c>
      <c r="AC55" s="35" t="str">
        <f t="shared" si="6"/>
        <v>イノウ</v>
      </c>
      <c r="AD55" s="35" t="s">
        <v>309</v>
      </c>
      <c r="AF55" s="35">
        <v>101</v>
      </c>
      <c r="AG55" s="41">
        <v>39078</v>
      </c>
      <c r="AN55" s="35">
        <v>178</v>
      </c>
      <c r="AO55" s="35">
        <v>51</v>
      </c>
      <c r="AP55" s="35" t="s">
        <v>310</v>
      </c>
      <c r="BB55" s="35">
        <f t="shared" si="1"/>
        <v>16</v>
      </c>
      <c r="BC55" s="35">
        <f t="shared" si="2"/>
        <v>2</v>
      </c>
      <c r="BD55" s="35" t="str">
        <f t="shared" si="3"/>
        <v>右</v>
      </c>
      <c r="BE55" s="42" t="str">
        <f>IF($O55="男子",IF($AF55&gt;100,"",IF($M55=選抜男子!B$2,ROW(),"")),"")</f>
        <v/>
      </c>
      <c r="BF55" s="42" t="str">
        <f>IF($O55="男子",IF($AF55&gt;100,"",IF($M55=選抜男子!I$2,ROW(),"")),"")</f>
        <v/>
      </c>
      <c r="BG55" s="42" t="str">
        <f>IF($O55="男子",IF($AF55&gt;100,"",IF($M55=選抜男子!P$2,ROW(),"")),"")</f>
        <v/>
      </c>
      <c r="BH55" s="42" t="str">
        <f>IF($O55="男子",IF($AF55&gt;100,"",IF($M55=選抜男子!B$27,ROW(),"")),"")</f>
        <v/>
      </c>
      <c r="BI55" s="42" t="str">
        <f>IF($O55="男子",IF($AF55&gt;100,"",IF($M55=選抜男子!I$27,ROW(),"")),"")</f>
        <v/>
      </c>
      <c r="BJ55" s="42" t="str">
        <f>IF($O55="男子",IF($AF55&gt;100,"",IF($M55=選抜男子!P$27,ROW(),"")),"")</f>
        <v/>
      </c>
      <c r="BK55" s="42" t="str">
        <f>IF($O55="男子",IF($AF55&gt;100,"",IF($M55=選抜男子!B$51,ROW(),"")),"")</f>
        <v/>
      </c>
      <c r="BL55" s="42" t="str">
        <f>IF($O55="男子",IF($AF55&gt;100,"",IF($M55=選抜男子!I$51,ROW(),"")),"")</f>
        <v/>
      </c>
      <c r="BM55" s="42" t="str">
        <f>IF($O55="男子",IF($AF55&gt;100,"",IF($M55=選抜男子!B$76,ROW(),"")),"")</f>
        <v/>
      </c>
      <c r="BN55" s="42" t="str">
        <f>IF($O55="男子",IF($AF55&gt;100,"",IF($M55=選抜男子!I$76,ROW(),"")),"")</f>
        <v/>
      </c>
      <c r="BO55" s="42" t="str">
        <f>IF($O55="男子",IF($AF55&gt;100,"",IF($M55=新人男子!B$2,ROW(),"")),"")</f>
        <v/>
      </c>
      <c r="BP55" s="42" t="str">
        <f>IF($O55="男子",IF($AF55&gt;100,"",IF($M55=新人男子!I$2,ROW(),"")),"")</f>
        <v/>
      </c>
      <c r="BQ55" s="42" t="str">
        <f>IF($O55="男子",IF($AF55&gt;100,"",IF($M55=新人男子!P$2,ROW(),"")),"")</f>
        <v/>
      </c>
      <c r="BR55" s="42" t="str">
        <f>IF($O55="男子",IF($AF55&gt;100,"",IF($M55=新人男子!B$27,ROW(),"")),"")</f>
        <v/>
      </c>
      <c r="BS55" s="42" t="str">
        <f>IF($O55="男子",IF($AF55&gt;100,"",IF($M55=新人男子!I$27,ROW(),"")),"")</f>
        <v/>
      </c>
      <c r="BT55" s="42" t="str">
        <f>IF($O55="男子",IF($AF55&gt;100,"",IF($M55=新人男子!P$27,ROW(),"")),"")</f>
        <v/>
      </c>
      <c r="BU55" s="42" t="str">
        <f>IF($O55="男子",IF($AF55&gt;100,"",IF($M55=新人男子!B$51,ROW(),"")),"")</f>
        <v/>
      </c>
      <c r="BV55" s="42" t="str">
        <f>IF($O55="男子",IF($AF55&gt;100,"",IF($M55=新人男子!I$51,ROW(),"")),"")</f>
        <v/>
      </c>
      <c r="BW55" s="42" t="str">
        <f>IF($O55="男子",IF($AF55&gt;100,"",IF($M55=新人男子!P$51,ROW(),"")),"")</f>
        <v/>
      </c>
      <c r="BX55" s="42" t="str">
        <f>IF($O55="男子",IF($AF55&gt;100,"",IF($M55=新人男子!B$76,ROW(),"")),"")</f>
        <v/>
      </c>
      <c r="BY55" s="42" t="str">
        <f>IF($O55="男子",IF($AF55&gt;100,"",IF($M55=新人男子!I$76,ROW(),"")),"")</f>
        <v/>
      </c>
      <c r="BZ55" s="42" t="str">
        <f>IF($O55="男子",IF($AF55&gt;100,"",IF($M55=新人男子!P$76,ROW(),"")),"")</f>
        <v/>
      </c>
      <c r="CA55" s="42" t="str">
        <f>IF($O55="女子",IF($AF55&gt;100,"",IF($M55=選抜女子!B$2,ROW(),"")),"")</f>
        <v/>
      </c>
      <c r="CB55" s="42" t="str">
        <f>IF($O55="女子",IF($AF55&gt;100,"",IF($M55=選抜女子!I$2,ROW(),"")),"")</f>
        <v/>
      </c>
      <c r="CC55" s="42" t="str">
        <f>IF($O55="女子",IF($AF55&gt;100,"",IF($M55=選抜女子!P$2,ROW(),"")),"")</f>
        <v/>
      </c>
      <c r="CD55" s="42" t="str">
        <f>IF($O55="女子",IF($AF55&gt;100,"",IF($M55=選抜女子!B$27,ROW(),"")),"")</f>
        <v/>
      </c>
      <c r="CE55" s="42" t="str">
        <f>IF($O55="女子",IF($AF55&gt;100,"",IF($M55=選抜女子!I$27,ROW(),"")),"")</f>
        <v/>
      </c>
      <c r="CF55" s="42" t="str">
        <f>IF($O55="女子",IF($AF55&gt;100,"",IF($M55=選抜女子!P$27,ROW(),"")),"")</f>
        <v/>
      </c>
      <c r="CG55" s="42" t="str">
        <f>IF($O55="女子",IF($AF55&gt;100,"",IF($M55=選抜女子!B$51,ROW(),"")),"")</f>
        <v/>
      </c>
      <c r="CH55" s="42" t="str">
        <f>IF($O55="女子",IF($AF55&gt;100,"",IF($M55=選抜女子!I$51,ROW(),"")),"")</f>
        <v/>
      </c>
      <c r="CI55" s="42" t="str">
        <f>IF($O55="女子",IF($AF55&gt;100,"",IF($M55=選抜女子!B$76,ROW(),"")),"")</f>
        <v/>
      </c>
      <c r="CJ55" s="42" t="str">
        <f>IF($O55="女子",IF($AF55&gt;100,"",IF($M55=選抜女子!I$76,ROW(),"")),"")</f>
        <v/>
      </c>
      <c r="CK55" s="42" t="str">
        <f>IF($O55="女子",IF($AF55&gt;100,"",IF($M55=新人女子!B$2,ROW(),"")),"")</f>
        <v/>
      </c>
      <c r="CL55" s="42" t="str">
        <f>IF($O55="女子",IF($AF55&gt;100,"",IF($M55=新人女子!I$2,ROW(),"")),"")</f>
        <v/>
      </c>
      <c r="CM55" s="42" t="str">
        <f>IF($O55="女子",IF($AF55&gt;100,"",IF($M55=新人女子!P$2,ROW(),"")),"")</f>
        <v/>
      </c>
      <c r="CN55" s="42" t="str">
        <f>IF($O55="女子",IF($AF55&gt;100,"",IF($M55=新人女子!B$27,ROW(),"")),"")</f>
        <v/>
      </c>
      <c r="CO55" s="42" t="str">
        <f>IF($O55="女子",IF($AF55&gt;100,"",IF($M55=新人女子!I$27,ROW(),"")),"")</f>
        <v/>
      </c>
      <c r="CP55" s="42" t="str">
        <f>IF($O55="女子",IF($AF55&gt;100,"",IF($M55=新人女子!P$27,ROW(),"")),"")</f>
        <v/>
      </c>
      <c r="CQ55" s="42" t="str">
        <f>IF($O55="女子",IF($AF55&gt;100,"",IF($M55=新人女子!B$51,ROW(),"")),"")</f>
        <v/>
      </c>
      <c r="CR55" s="42" t="str">
        <f>IF($O55="女子",IF($AF55&gt;100,"",IF($M55=新人女子!I$51,ROW(),"")),"")</f>
        <v/>
      </c>
      <c r="CS55" s="42" t="str">
        <f>IF($O55="女子",IF($AF55&gt;100,"",IF($M55=新人女子!P$51,ROW(),"")),"")</f>
        <v/>
      </c>
      <c r="CT55" s="42" t="str">
        <f>IF($O55="女子",IF($AF55&gt;100,"",IF($M55=新人女子!B$76,ROW(),"")),"")</f>
        <v/>
      </c>
      <c r="CU55" s="42" t="str">
        <f>IF($O55="女子",IF($AF55&gt;100,"",IF($M55=新人女子!I$76,ROW(),"")),"")</f>
        <v/>
      </c>
      <c r="CV55" s="42" t="str">
        <f>IF($O55="女子",IF($AF55&gt;100,"",IF($M55=新人女子!P$76,ROW(),"")),"")</f>
        <v/>
      </c>
    </row>
    <row r="56" spans="1:100" x14ac:dyDescent="0.15">
      <c r="A56" s="36">
        <v>45285</v>
      </c>
      <c r="B56" s="36">
        <v>45287</v>
      </c>
      <c r="C56" s="35" t="s">
        <v>104</v>
      </c>
      <c r="D56" s="35" t="s">
        <v>1542</v>
      </c>
      <c r="E56" s="35" t="s">
        <v>1543</v>
      </c>
      <c r="F56" s="35" t="s">
        <v>1544</v>
      </c>
      <c r="G56" s="35" t="s">
        <v>108</v>
      </c>
      <c r="H56" s="35" t="s">
        <v>15</v>
      </c>
      <c r="I56" s="35" t="s">
        <v>1545</v>
      </c>
      <c r="J56" s="35" t="s">
        <v>303</v>
      </c>
      <c r="M56" s="35" t="s">
        <v>274</v>
      </c>
      <c r="N56" s="35" t="s">
        <v>275</v>
      </c>
      <c r="O56" s="35" t="s">
        <v>200</v>
      </c>
      <c r="Y56" s="35" t="s">
        <v>306</v>
      </c>
      <c r="AA56" s="35" t="s">
        <v>409</v>
      </c>
      <c r="AB56" s="35" t="s">
        <v>410</v>
      </c>
      <c r="AC56" s="35" t="str">
        <f t="shared" si="6"/>
        <v>イワハナ</v>
      </c>
      <c r="AD56" s="35" t="s">
        <v>309</v>
      </c>
      <c r="AF56" s="35">
        <v>102</v>
      </c>
      <c r="AG56" s="41">
        <v>38961</v>
      </c>
      <c r="AP56" s="35" t="s">
        <v>310</v>
      </c>
      <c r="BB56" s="35">
        <f t="shared" si="1"/>
        <v>16</v>
      </c>
      <c r="BC56" s="35">
        <f t="shared" si="2"/>
        <v>2</v>
      </c>
      <c r="BD56" s="35" t="str">
        <f t="shared" si="3"/>
        <v>右</v>
      </c>
      <c r="BE56" s="42" t="str">
        <f>IF($O56="男子",IF($AF56&gt;100,"",IF($M56=選抜男子!B$2,ROW(),"")),"")</f>
        <v/>
      </c>
      <c r="BF56" s="42" t="str">
        <f>IF($O56="男子",IF($AF56&gt;100,"",IF($M56=選抜男子!I$2,ROW(),"")),"")</f>
        <v/>
      </c>
      <c r="BG56" s="42" t="str">
        <f>IF($O56="男子",IF($AF56&gt;100,"",IF($M56=選抜男子!P$2,ROW(),"")),"")</f>
        <v/>
      </c>
      <c r="BH56" s="42" t="str">
        <f>IF($O56="男子",IF($AF56&gt;100,"",IF($M56=選抜男子!B$27,ROW(),"")),"")</f>
        <v/>
      </c>
      <c r="BI56" s="42" t="str">
        <f>IF($O56="男子",IF($AF56&gt;100,"",IF($M56=選抜男子!I$27,ROW(),"")),"")</f>
        <v/>
      </c>
      <c r="BJ56" s="42" t="str">
        <f>IF($O56="男子",IF($AF56&gt;100,"",IF($M56=選抜男子!P$27,ROW(),"")),"")</f>
        <v/>
      </c>
      <c r="BK56" s="42" t="str">
        <f>IF($O56="男子",IF($AF56&gt;100,"",IF($M56=選抜男子!B$51,ROW(),"")),"")</f>
        <v/>
      </c>
      <c r="BL56" s="42" t="str">
        <f>IF($O56="男子",IF($AF56&gt;100,"",IF($M56=選抜男子!I$51,ROW(),"")),"")</f>
        <v/>
      </c>
      <c r="BM56" s="42" t="str">
        <f>IF($O56="男子",IF($AF56&gt;100,"",IF($M56=選抜男子!B$76,ROW(),"")),"")</f>
        <v/>
      </c>
      <c r="BN56" s="42" t="str">
        <f>IF($O56="男子",IF($AF56&gt;100,"",IF($M56=選抜男子!I$76,ROW(),"")),"")</f>
        <v/>
      </c>
      <c r="BO56" s="42" t="str">
        <f>IF($O56="男子",IF($AF56&gt;100,"",IF($M56=新人男子!B$2,ROW(),"")),"")</f>
        <v/>
      </c>
      <c r="BP56" s="42" t="str">
        <f>IF($O56="男子",IF($AF56&gt;100,"",IF($M56=新人男子!I$2,ROW(),"")),"")</f>
        <v/>
      </c>
      <c r="BQ56" s="42" t="str">
        <f>IF($O56="男子",IF($AF56&gt;100,"",IF($M56=新人男子!P$2,ROW(),"")),"")</f>
        <v/>
      </c>
      <c r="BR56" s="42" t="str">
        <f>IF($O56="男子",IF($AF56&gt;100,"",IF($M56=新人男子!B$27,ROW(),"")),"")</f>
        <v/>
      </c>
      <c r="BS56" s="42" t="str">
        <f>IF($O56="男子",IF($AF56&gt;100,"",IF($M56=新人男子!I$27,ROW(),"")),"")</f>
        <v/>
      </c>
      <c r="BT56" s="42" t="str">
        <f>IF($O56="男子",IF($AF56&gt;100,"",IF($M56=新人男子!P$27,ROW(),"")),"")</f>
        <v/>
      </c>
      <c r="BU56" s="42" t="str">
        <f>IF($O56="男子",IF($AF56&gt;100,"",IF($M56=新人男子!B$51,ROW(),"")),"")</f>
        <v/>
      </c>
      <c r="BV56" s="42" t="str">
        <f>IF($O56="男子",IF($AF56&gt;100,"",IF($M56=新人男子!I$51,ROW(),"")),"")</f>
        <v/>
      </c>
      <c r="BW56" s="42" t="str">
        <f>IF($O56="男子",IF($AF56&gt;100,"",IF($M56=新人男子!P$51,ROW(),"")),"")</f>
        <v/>
      </c>
      <c r="BX56" s="42" t="str">
        <f>IF($O56="男子",IF($AF56&gt;100,"",IF($M56=新人男子!B$76,ROW(),"")),"")</f>
        <v/>
      </c>
      <c r="BY56" s="42" t="str">
        <f>IF($O56="男子",IF($AF56&gt;100,"",IF($M56=新人男子!I$76,ROW(),"")),"")</f>
        <v/>
      </c>
      <c r="BZ56" s="42" t="str">
        <f>IF($O56="男子",IF($AF56&gt;100,"",IF($M56=新人男子!P$76,ROW(),"")),"")</f>
        <v/>
      </c>
      <c r="CA56" s="42" t="str">
        <f>IF($O56="女子",IF($AF56&gt;100,"",IF($M56=選抜女子!B$2,ROW(),"")),"")</f>
        <v/>
      </c>
      <c r="CB56" s="42" t="str">
        <f>IF($O56="女子",IF($AF56&gt;100,"",IF($M56=選抜女子!I$2,ROW(),"")),"")</f>
        <v/>
      </c>
      <c r="CC56" s="42" t="str">
        <f>IF($O56="女子",IF($AF56&gt;100,"",IF($M56=選抜女子!P$2,ROW(),"")),"")</f>
        <v/>
      </c>
      <c r="CD56" s="42" t="str">
        <f>IF($O56="女子",IF($AF56&gt;100,"",IF($M56=選抜女子!B$27,ROW(),"")),"")</f>
        <v/>
      </c>
      <c r="CE56" s="42" t="str">
        <f>IF($O56="女子",IF($AF56&gt;100,"",IF($M56=選抜女子!I$27,ROW(),"")),"")</f>
        <v/>
      </c>
      <c r="CF56" s="42" t="str">
        <f>IF($O56="女子",IF($AF56&gt;100,"",IF($M56=選抜女子!P$27,ROW(),"")),"")</f>
        <v/>
      </c>
      <c r="CG56" s="42" t="str">
        <f>IF($O56="女子",IF($AF56&gt;100,"",IF($M56=選抜女子!B$51,ROW(),"")),"")</f>
        <v/>
      </c>
      <c r="CH56" s="42" t="str">
        <f>IF($O56="女子",IF($AF56&gt;100,"",IF($M56=選抜女子!I$51,ROW(),"")),"")</f>
        <v/>
      </c>
      <c r="CI56" s="42" t="str">
        <f>IF($O56="女子",IF($AF56&gt;100,"",IF($M56=選抜女子!B$76,ROW(),"")),"")</f>
        <v/>
      </c>
      <c r="CJ56" s="42" t="str">
        <f>IF($O56="女子",IF($AF56&gt;100,"",IF($M56=選抜女子!I$76,ROW(),"")),"")</f>
        <v/>
      </c>
      <c r="CK56" s="42" t="str">
        <f>IF($O56="女子",IF($AF56&gt;100,"",IF($M56=新人女子!B$2,ROW(),"")),"")</f>
        <v/>
      </c>
      <c r="CL56" s="42" t="str">
        <f>IF($O56="女子",IF($AF56&gt;100,"",IF($M56=新人女子!I$2,ROW(),"")),"")</f>
        <v/>
      </c>
      <c r="CM56" s="42" t="str">
        <f>IF($O56="女子",IF($AF56&gt;100,"",IF($M56=新人女子!P$2,ROW(),"")),"")</f>
        <v/>
      </c>
      <c r="CN56" s="42" t="str">
        <f>IF($O56="女子",IF($AF56&gt;100,"",IF($M56=新人女子!B$27,ROW(),"")),"")</f>
        <v/>
      </c>
      <c r="CO56" s="42" t="str">
        <f>IF($O56="女子",IF($AF56&gt;100,"",IF($M56=新人女子!I$27,ROW(),"")),"")</f>
        <v/>
      </c>
      <c r="CP56" s="42" t="str">
        <f>IF($O56="女子",IF($AF56&gt;100,"",IF($M56=新人女子!P$27,ROW(),"")),"")</f>
        <v/>
      </c>
      <c r="CQ56" s="42" t="str">
        <f>IF($O56="女子",IF($AF56&gt;100,"",IF($M56=新人女子!B$51,ROW(),"")),"")</f>
        <v/>
      </c>
      <c r="CR56" s="42" t="str">
        <f>IF($O56="女子",IF($AF56&gt;100,"",IF($M56=新人女子!I$51,ROW(),"")),"")</f>
        <v/>
      </c>
      <c r="CS56" s="42" t="str">
        <f>IF($O56="女子",IF($AF56&gt;100,"",IF($M56=新人女子!P$51,ROW(),"")),"")</f>
        <v/>
      </c>
      <c r="CT56" s="42" t="str">
        <f>IF($O56="女子",IF($AF56&gt;100,"",IF($M56=新人女子!B$76,ROW(),"")),"")</f>
        <v/>
      </c>
      <c r="CU56" s="42" t="str">
        <f>IF($O56="女子",IF($AF56&gt;100,"",IF($M56=新人女子!I$76,ROW(),"")),"")</f>
        <v/>
      </c>
      <c r="CV56" s="42" t="str">
        <f>IF($O56="女子",IF($AF56&gt;100,"",IF($M56=新人女子!P$76,ROW(),"")),"")</f>
        <v/>
      </c>
    </row>
    <row r="57" spans="1:100" x14ac:dyDescent="0.15">
      <c r="A57" s="36">
        <v>45285</v>
      </c>
      <c r="B57" s="36">
        <v>45287</v>
      </c>
      <c r="C57" s="35" t="s">
        <v>104</v>
      </c>
      <c r="D57" s="35" t="s">
        <v>1546</v>
      </c>
      <c r="E57" s="35" t="s">
        <v>1547</v>
      </c>
      <c r="F57" s="35" t="s">
        <v>1548</v>
      </c>
      <c r="G57" s="35" t="s">
        <v>108</v>
      </c>
      <c r="H57" s="35" t="s">
        <v>15</v>
      </c>
      <c r="I57" s="35" t="s">
        <v>1549</v>
      </c>
      <c r="J57" s="35" t="s">
        <v>303</v>
      </c>
      <c r="AG57" s="41"/>
      <c r="AP57" s="35" t="s">
        <v>310</v>
      </c>
      <c r="BB57" s="35" t="str">
        <f t="shared" si="1"/>
        <v/>
      </c>
      <c r="BC57" s="35" t="str">
        <f t="shared" si="2"/>
        <v/>
      </c>
      <c r="BD57" s="35" t="str">
        <f t="shared" si="3"/>
        <v>右</v>
      </c>
      <c r="BE57" s="42" t="str">
        <f>IF($O57="男子",IF($AF57&gt;100,"",IF($M57=選抜男子!B$2,ROW(),"")),"")</f>
        <v/>
      </c>
      <c r="BF57" s="42" t="str">
        <f>IF($O57="男子",IF($AF57&gt;100,"",IF($M57=選抜男子!I$2,ROW(),"")),"")</f>
        <v/>
      </c>
      <c r="BG57" s="42" t="str">
        <f>IF($O57="男子",IF($AF57&gt;100,"",IF($M57=選抜男子!P$2,ROW(),"")),"")</f>
        <v/>
      </c>
      <c r="BH57" s="42" t="str">
        <f>IF($O57="男子",IF($AF57&gt;100,"",IF($M57=選抜男子!B$27,ROW(),"")),"")</f>
        <v/>
      </c>
      <c r="BI57" s="42" t="str">
        <f>IF($O57="男子",IF($AF57&gt;100,"",IF($M57=選抜男子!I$27,ROW(),"")),"")</f>
        <v/>
      </c>
      <c r="BJ57" s="42" t="str">
        <f>IF($O57="男子",IF($AF57&gt;100,"",IF($M57=選抜男子!P$27,ROW(),"")),"")</f>
        <v/>
      </c>
      <c r="BK57" s="42" t="str">
        <f>IF($O57="男子",IF($AF57&gt;100,"",IF($M57=選抜男子!B$51,ROW(),"")),"")</f>
        <v/>
      </c>
      <c r="BL57" s="42" t="str">
        <f>IF($O57="男子",IF($AF57&gt;100,"",IF($M57=選抜男子!I$51,ROW(),"")),"")</f>
        <v/>
      </c>
      <c r="BM57" s="42" t="str">
        <f>IF($O57="男子",IF($AF57&gt;100,"",IF($M57=選抜男子!B$76,ROW(),"")),"")</f>
        <v/>
      </c>
      <c r="BN57" s="42" t="str">
        <f>IF($O57="男子",IF($AF57&gt;100,"",IF($M57=選抜男子!I$76,ROW(),"")),"")</f>
        <v/>
      </c>
      <c r="BO57" s="42" t="str">
        <f>IF($O57="男子",IF($AF57&gt;100,"",IF($M57=新人男子!B$2,ROW(),"")),"")</f>
        <v/>
      </c>
      <c r="BP57" s="42" t="str">
        <f>IF($O57="男子",IF($AF57&gt;100,"",IF($M57=新人男子!I$2,ROW(),"")),"")</f>
        <v/>
      </c>
      <c r="BQ57" s="42" t="str">
        <f>IF($O57="男子",IF($AF57&gt;100,"",IF($M57=新人男子!P$2,ROW(),"")),"")</f>
        <v/>
      </c>
      <c r="BR57" s="42" t="str">
        <f>IF($O57="男子",IF($AF57&gt;100,"",IF($M57=新人男子!B$27,ROW(),"")),"")</f>
        <v/>
      </c>
      <c r="BS57" s="42" t="str">
        <f>IF($O57="男子",IF($AF57&gt;100,"",IF($M57=新人男子!I$27,ROW(),"")),"")</f>
        <v/>
      </c>
      <c r="BT57" s="42" t="str">
        <f>IF($O57="男子",IF($AF57&gt;100,"",IF($M57=新人男子!P$27,ROW(),"")),"")</f>
        <v/>
      </c>
      <c r="BU57" s="42" t="str">
        <f>IF($O57="男子",IF($AF57&gt;100,"",IF($M57=新人男子!B$51,ROW(),"")),"")</f>
        <v/>
      </c>
      <c r="BV57" s="42" t="str">
        <f>IF($O57="男子",IF($AF57&gt;100,"",IF($M57=新人男子!I$51,ROW(),"")),"")</f>
        <v/>
      </c>
      <c r="BW57" s="42" t="str">
        <f>IF($O57="男子",IF($AF57&gt;100,"",IF($M57=新人男子!P$51,ROW(),"")),"")</f>
        <v/>
      </c>
      <c r="BX57" s="42" t="str">
        <f>IF($O57="男子",IF($AF57&gt;100,"",IF($M57=新人男子!B$76,ROW(),"")),"")</f>
        <v/>
      </c>
      <c r="BY57" s="42" t="str">
        <f>IF($O57="男子",IF($AF57&gt;100,"",IF($M57=新人男子!I$76,ROW(),"")),"")</f>
        <v/>
      </c>
      <c r="BZ57" s="42" t="str">
        <f>IF($O57="男子",IF($AF57&gt;100,"",IF($M57=新人男子!P$76,ROW(),"")),"")</f>
        <v/>
      </c>
      <c r="CA57" s="42" t="str">
        <f>IF($O57="女子",IF($AF57&gt;100,"",IF($M57=選抜女子!B$2,ROW(),"")),"")</f>
        <v/>
      </c>
      <c r="CB57" s="42" t="str">
        <f>IF($O57="女子",IF($AF57&gt;100,"",IF($M57=選抜女子!I$2,ROW(),"")),"")</f>
        <v/>
      </c>
      <c r="CC57" s="42" t="str">
        <f>IF($O57="女子",IF($AF57&gt;100,"",IF($M57=選抜女子!P$2,ROW(),"")),"")</f>
        <v/>
      </c>
      <c r="CD57" s="42" t="str">
        <f>IF($O57="女子",IF($AF57&gt;100,"",IF($M57=選抜女子!B$27,ROW(),"")),"")</f>
        <v/>
      </c>
      <c r="CE57" s="42" t="str">
        <f>IF($O57="女子",IF($AF57&gt;100,"",IF($M57=選抜女子!I$27,ROW(),"")),"")</f>
        <v/>
      </c>
      <c r="CF57" s="42" t="str">
        <f>IF($O57="女子",IF($AF57&gt;100,"",IF($M57=選抜女子!P$27,ROW(),"")),"")</f>
        <v/>
      </c>
      <c r="CG57" s="42" t="str">
        <f>IF($O57="女子",IF($AF57&gt;100,"",IF($M57=選抜女子!B$51,ROW(),"")),"")</f>
        <v/>
      </c>
      <c r="CH57" s="42" t="str">
        <f>IF($O57="女子",IF($AF57&gt;100,"",IF($M57=選抜女子!I$51,ROW(),"")),"")</f>
        <v/>
      </c>
      <c r="CI57" s="42" t="str">
        <f>IF($O57="女子",IF($AF57&gt;100,"",IF($M57=選抜女子!B$76,ROW(),"")),"")</f>
        <v/>
      </c>
      <c r="CJ57" s="42" t="str">
        <f>IF($O57="女子",IF($AF57&gt;100,"",IF($M57=選抜女子!I$76,ROW(),"")),"")</f>
        <v/>
      </c>
      <c r="CK57" s="42" t="str">
        <f>IF($O57="女子",IF($AF57&gt;100,"",IF($M57=新人女子!B$2,ROW(),"")),"")</f>
        <v/>
      </c>
      <c r="CL57" s="42" t="str">
        <f>IF($O57="女子",IF($AF57&gt;100,"",IF($M57=新人女子!I$2,ROW(),"")),"")</f>
        <v/>
      </c>
      <c r="CM57" s="42" t="str">
        <f>IF($O57="女子",IF($AF57&gt;100,"",IF($M57=新人女子!P$2,ROW(),"")),"")</f>
        <v/>
      </c>
      <c r="CN57" s="42" t="str">
        <f>IF($O57="女子",IF($AF57&gt;100,"",IF($M57=新人女子!B$27,ROW(),"")),"")</f>
        <v/>
      </c>
      <c r="CO57" s="42" t="str">
        <f>IF($O57="女子",IF($AF57&gt;100,"",IF($M57=新人女子!I$27,ROW(),"")),"")</f>
        <v/>
      </c>
      <c r="CP57" s="42" t="str">
        <f>IF($O57="女子",IF($AF57&gt;100,"",IF($M57=新人女子!P$27,ROW(),"")),"")</f>
        <v/>
      </c>
      <c r="CQ57" s="42" t="str">
        <f>IF($O57="女子",IF($AF57&gt;100,"",IF($M57=新人女子!B$51,ROW(),"")),"")</f>
        <v/>
      </c>
      <c r="CR57" s="42" t="str">
        <f>IF($O57="女子",IF($AF57&gt;100,"",IF($M57=新人女子!I$51,ROW(),"")),"")</f>
        <v/>
      </c>
      <c r="CS57" s="42" t="str">
        <f>IF($O57="女子",IF($AF57&gt;100,"",IF($M57=新人女子!P$51,ROW(),"")),"")</f>
        <v/>
      </c>
      <c r="CT57" s="42" t="str">
        <f>IF($O57="女子",IF($AF57&gt;100,"",IF($M57=新人女子!B$76,ROW(),"")),"")</f>
        <v/>
      </c>
      <c r="CU57" s="42" t="str">
        <f>IF($O57="女子",IF($AF57&gt;100,"",IF($M57=新人女子!I$76,ROW(),"")),"")</f>
        <v/>
      </c>
      <c r="CV57" s="42" t="str">
        <f>IF($O57="女子",IF($AF57&gt;100,"",IF($M57=新人女子!P$76,ROW(),"")),"")</f>
        <v/>
      </c>
    </row>
    <row r="58" spans="1:100" x14ac:dyDescent="0.15">
      <c r="A58" s="36">
        <v>45285</v>
      </c>
      <c r="B58" s="36">
        <v>45287</v>
      </c>
      <c r="C58" s="35" t="s">
        <v>104</v>
      </c>
      <c r="D58" s="35" t="s">
        <v>1550</v>
      </c>
      <c r="E58" s="35" t="s">
        <v>1551</v>
      </c>
      <c r="F58" s="35" t="s">
        <v>1552</v>
      </c>
      <c r="G58" s="35" t="s">
        <v>108</v>
      </c>
      <c r="H58" s="35" t="s">
        <v>15</v>
      </c>
      <c r="I58" s="35" t="s">
        <v>1553</v>
      </c>
      <c r="J58" s="35" t="s">
        <v>303</v>
      </c>
      <c r="L58" s="35" t="s">
        <v>411</v>
      </c>
      <c r="M58" s="35" t="s">
        <v>131</v>
      </c>
      <c r="N58" s="35" t="s">
        <v>132</v>
      </c>
      <c r="O58" s="35" t="s">
        <v>305</v>
      </c>
      <c r="Y58" s="35" t="s">
        <v>306</v>
      </c>
      <c r="AA58" s="35" t="s">
        <v>385</v>
      </c>
      <c r="AB58" s="35" t="s">
        <v>412</v>
      </c>
      <c r="AC58" s="35" t="str">
        <f t="shared" ref="AC58:AC71" si="7">PHONETIC(AB58)</f>
        <v>ミヨシ</v>
      </c>
      <c r="AD58" s="35" t="s">
        <v>309</v>
      </c>
      <c r="AF58" s="35">
        <v>1</v>
      </c>
      <c r="AG58" s="41">
        <v>39339</v>
      </c>
      <c r="AN58" s="35">
        <v>174</v>
      </c>
      <c r="AO58" s="35">
        <v>60</v>
      </c>
      <c r="AP58" s="35" t="s">
        <v>310</v>
      </c>
      <c r="AV58" s="35" t="s">
        <v>413</v>
      </c>
      <c r="BB58" s="35">
        <f t="shared" si="1"/>
        <v>15</v>
      </c>
      <c r="BC58" s="35">
        <f t="shared" si="2"/>
        <v>1</v>
      </c>
      <c r="BD58" s="35" t="str">
        <f t="shared" si="3"/>
        <v>右</v>
      </c>
      <c r="BE58" s="42" t="str">
        <f>IF($O58="男子",IF($AF58&gt;100,"",IF($M58=選抜男子!B$2,ROW(),"")),"")</f>
        <v/>
      </c>
      <c r="BF58" s="42" t="str">
        <f>IF($O58="男子",IF($AF58&gt;100,"",IF($M58=選抜男子!I$2,ROW(),"")),"")</f>
        <v/>
      </c>
      <c r="BG58" s="42">
        <f>IF($O58="男子",IF($AF58&gt;100,"",IF($M58=選抜男子!P$2,ROW(),"")),"")</f>
        <v>58</v>
      </c>
      <c r="BH58" s="42" t="str">
        <f>IF($O58="男子",IF($AF58&gt;100,"",IF($M58=選抜男子!B$27,ROW(),"")),"")</f>
        <v/>
      </c>
      <c r="BI58" s="42" t="str">
        <f>IF($O58="男子",IF($AF58&gt;100,"",IF($M58=選抜男子!I$27,ROW(),"")),"")</f>
        <v/>
      </c>
      <c r="BJ58" s="42" t="str">
        <f>IF($O58="男子",IF($AF58&gt;100,"",IF($M58=選抜男子!P$27,ROW(),"")),"")</f>
        <v/>
      </c>
      <c r="BK58" s="42" t="str">
        <f>IF($O58="男子",IF($AF58&gt;100,"",IF($M58=選抜男子!B$51,ROW(),"")),"")</f>
        <v/>
      </c>
      <c r="BL58" s="42" t="str">
        <f>IF($O58="男子",IF($AF58&gt;100,"",IF($M58=選抜男子!I$51,ROW(),"")),"")</f>
        <v/>
      </c>
      <c r="BM58" s="42" t="str">
        <f>IF($O58="男子",IF($AF58&gt;100,"",IF($M58=選抜男子!B$76,ROW(),"")),"")</f>
        <v/>
      </c>
      <c r="BN58" s="42" t="str">
        <f>IF($O58="男子",IF($AF58&gt;100,"",IF($M58=選抜男子!I$76,ROW(),"")),"")</f>
        <v/>
      </c>
      <c r="BO58" s="42" t="str">
        <f>IF($O58="男子",IF($AF58&gt;100,"",IF($M58=新人男子!B$2,ROW(),"")),"")</f>
        <v/>
      </c>
      <c r="BP58" s="42" t="str">
        <f>IF($O58="男子",IF($AF58&gt;100,"",IF($M58=新人男子!I$2,ROW(),"")),"")</f>
        <v/>
      </c>
      <c r="BQ58" s="42" t="str">
        <f>IF($O58="男子",IF($AF58&gt;100,"",IF($M58=新人男子!P$2,ROW(),"")),"")</f>
        <v/>
      </c>
      <c r="BR58" s="42" t="str">
        <f>IF($O58="男子",IF($AF58&gt;100,"",IF($M58=新人男子!B$27,ROW(),"")),"")</f>
        <v/>
      </c>
      <c r="BS58" s="42" t="str">
        <f>IF($O58="男子",IF($AF58&gt;100,"",IF($M58=新人男子!I$27,ROW(),"")),"")</f>
        <v/>
      </c>
      <c r="BT58" s="42" t="str">
        <f>IF($O58="男子",IF($AF58&gt;100,"",IF($M58=新人男子!P$27,ROW(),"")),"")</f>
        <v/>
      </c>
      <c r="BU58" s="42" t="str">
        <f>IF($O58="男子",IF($AF58&gt;100,"",IF($M58=新人男子!B$51,ROW(),"")),"")</f>
        <v/>
      </c>
      <c r="BV58" s="42" t="str">
        <f>IF($O58="男子",IF($AF58&gt;100,"",IF($M58=新人男子!I$51,ROW(),"")),"")</f>
        <v/>
      </c>
      <c r="BW58" s="42" t="str">
        <f>IF($O58="男子",IF($AF58&gt;100,"",IF($M58=新人男子!P$51,ROW(),"")),"")</f>
        <v/>
      </c>
      <c r="BX58" s="42" t="str">
        <f>IF($O58="男子",IF($AF58&gt;100,"",IF($M58=新人男子!B$76,ROW(),"")),"")</f>
        <v/>
      </c>
      <c r="BY58" s="42" t="str">
        <f>IF($O58="男子",IF($AF58&gt;100,"",IF($M58=新人男子!I$76,ROW(),"")),"")</f>
        <v/>
      </c>
      <c r="BZ58" s="42" t="str">
        <f>IF($O58="男子",IF($AF58&gt;100,"",IF($M58=新人男子!P$76,ROW(),"")),"")</f>
        <v/>
      </c>
      <c r="CA58" s="42" t="str">
        <f>IF($O58="女子",IF($AF58&gt;100,"",IF($M58=選抜女子!B$2,ROW(),"")),"")</f>
        <v/>
      </c>
      <c r="CB58" s="42" t="str">
        <f>IF($O58="女子",IF($AF58&gt;100,"",IF($M58=選抜女子!I$2,ROW(),"")),"")</f>
        <v/>
      </c>
      <c r="CC58" s="42" t="str">
        <f>IF($O58="女子",IF($AF58&gt;100,"",IF($M58=選抜女子!P$2,ROW(),"")),"")</f>
        <v/>
      </c>
      <c r="CD58" s="42" t="str">
        <f>IF($O58="女子",IF($AF58&gt;100,"",IF($M58=選抜女子!B$27,ROW(),"")),"")</f>
        <v/>
      </c>
      <c r="CE58" s="42" t="str">
        <f>IF($O58="女子",IF($AF58&gt;100,"",IF($M58=選抜女子!I$27,ROW(),"")),"")</f>
        <v/>
      </c>
      <c r="CF58" s="42" t="str">
        <f>IF($O58="女子",IF($AF58&gt;100,"",IF($M58=選抜女子!P$27,ROW(),"")),"")</f>
        <v/>
      </c>
      <c r="CG58" s="42" t="str">
        <f>IF($O58="女子",IF($AF58&gt;100,"",IF($M58=選抜女子!B$51,ROW(),"")),"")</f>
        <v/>
      </c>
      <c r="CH58" s="42" t="str">
        <f>IF($O58="女子",IF($AF58&gt;100,"",IF($M58=選抜女子!I$51,ROW(),"")),"")</f>
        <v/>
      </c>
      <c r="CI58" s="42" t="str">
        <f>IF($O58="女子",IF($AF58&gt;100,"",IF($M58=選抜女子!B$76,ROW(),"")),"")</f>
        <v/>
      </c>
      <c r="CJ58" s="42" t="str">
        <f>IF($O58="女子",IF($AF58&gt;100,"",IF($M58=選抜女子!I$76,ROW(),"")),"")</f>
        <v/>
      </c>
      <c r="CK58" s="42" t="str">
        <f>IF($O58="女子",IF($AF58&gt;100,"",IF($M58=新人女子!B$2,ROW(),"")),"")</f>
        <v/>
      </c>
      <c r="CL58" s="42" t="str">
        <f>IF($O58="女子",IF($AF58&gt;100,"",IF($M58=新人女子!I$2,ROW(),"")),"")</f>
        <v/>
      </c>
      <c r="CM58" s="42" t="str">
        <f>IF($O58="女子",IF($AF58&gt;100,"",IF($M58=新人女子!P$2,ROW(),"")),"")</f>
        <v/>
      </c>
      <c r="CN58" s="42" t="str">
        <f>IF($O58="女子",IF($AF58&gt;100,"",IF($M58=新人女子!B$27,ROW(),"")),"")</f>
        <v/>
      </c>
      <c r="CO58" s="42" t="str">
        <f>IF($O58="女子",IF($AF58&gt;100,"",IF($M58=新人女子!I$27,ROW(),"")),"")</f>
        <v/>
      </c>
      <c r="CP58" s="42" t="str">
        <f>IF($O58="女子",IF($AF58&gt;100,"",IF($M58=新人女子!P$27,ROW(),"")),"")</f>
        <v/>
      </c>
      <c r="CQ58" s="42" t="str">
        <f>IF($O58="女子",IF($AF58&gt;100,"",IF($M58=新人女子!B$51,ROW(),"")),"")</f>
        <v/>
      </c>
      <c r="CR58" s="42" t="str">
        <f>IF($O58="女子",IF($AF58&gt;100,"",IF($M58=新人女子!I$51,ROW(),"")),"")</f>
        <v/>
      </c>
      <c r="CS58" s="42" t="str">
        <f>IF($O58="女子",IF($AF58&gt;100,"",IF($M58=新人女子!P$51,ROW(),"")),"")</f>
        <v/>
      </c>
      <c r="CT58" s="42" t="str">
        <f>IF($O58="女子",IF($AF58&gt;100,"",IF($M58=新人女子!B$76,ROW(),"")),"")</f>
        <v/>
      </c>
      <c r="CU58" s="42" t="str">
        <f>IF($O58="女子",IF($AF58&gt;100,"",IF($M58=新人女子!I$76,ROW(),"")),"")</f>
        <v/>
      </c>
      <c r="CV58" s="42" t="str">
        <f>IF($O58="女子",IF($AF58&gt;100,"",IF($M58=新人女子!P$76,ROW(),"")),"")</f>
        <v/>
      </c>
    </row>
    <row r="59" spans="1:100" x14ac:dyDescent="0.15">
      <c r="A59" s="36">
        <v>45285</v>
      </c>
      <c r="B59" s="36">
        <v>45287</v>
      </c>
      <c r="C59" s="35" t="s">
        <v>104</v>
      </c>
      <c r="D59" s="35" t="s">
        <v>1554</v>
      </c>
      <c r="E59" s="35" t="s">
        <v>1555</v>
      </c>
      <c r="F59" s="35" t="s">
        <v>1556</v>
      </c>
      <c r="G59" s="35" t="s">
        <v>108</v>
      </c>
      <c r="H59" s="35" t="s">
        <v>15</v>
      </c>
      <c r="I59" s="35" t="s">
        <v>1557</v>
      </c>
      <c r="J59" s="35" t="s">
        <v>303</v>
      </c>
      <c r="L59" s="35" t="s">
        <v>411</v>
      </c>
      <c r="M59" s="35" t="s">
        <v>131</v>
      </c>
      <c r="N59" s="35" t="s">
        <v>132</v>
      </c>
      <c r="O59" s="35" t="s">
        <v>305</v>
      </c>
      <c r="Y59" s="35" t="s">
        <v>306</v>
      </c>
      <c r="AA59" s="35" t="s">
        <v>387</v>
      </c>
      <c r="AB59" s="35" t="s">
        <v>414</v>
      </c>
      <c r="AC59" s="35" t="str">
        <f t="shared" si="7"/>
        <v>ヤツギ</v>
      </c>
      <c r="AD59" s="35" t="s">
        <v>309</v>
      </c>
      <c r="AF59" s="35">
        <v>2</v>
      </c>
      <c r="AG59" s="41">
        <v>39340</v>
      </c>
      <c r="AN59" s="35">
        <v>173</v>
      </c>
      <c r="AO59" s="35">
        <v>55</v>
      </c>
      <c r="AP59" s="35" t="s">
        <v>310</v>
      </c>
      <c r="AV59" s="35" t="s">
        <v>413</v>
      </c>
      <c r="BB59" s="35">
        <f t="shared" si="1"/>
        <v>15</v>
      </c>
      <c r="BC59" s="35">
        <f t="shared" si="2"/>
        <v>1</v>
      </c>
      <c r="BD59" s="35" t="str">
        <f t="shared" si="3"/>
        <v>右</v>
      </c>
      <c r="BE59" s="42" t="str">
        <f>IF($O59="男子",IF($AF59&gt;100,"",IF($M59=選抜男子!B$2,ROW(),"")),"")</f>
        <v/>
      </c>
      <c r="BF59" s="42" t="str">
        <f>IF($O59="男子",IF($AF59&gt;100,"",IF($M59=選抜男子!I$2,ROW(),"")),"")</f>
        <v/>
      </c>
      <c r="BG59" s="42">
        <f>IF($O59="男子",IF($AF59&gt;100,"",IF($M59=選抜男子!P$2,ROW(),"")),"")</f>
        <v>59</v>
      </c>
      <c r="BH59" s="42" t="str">
        <f>IF($O59="男子",IF($AF59&gt;100,"",IF($M59=選抜男子!B$27,ROW(),"")),"")</f>
        <v/>
      </c>
      <c r="BI59" s="42" t="str">
        <f>IF($O59="男子",IF($AF59&gt;100,"",IF($M59=選抜男子!I$27,ROW(),"")),"")</f>
        <v/>
      </c>
      <c r="BJ59" s="42" t="str">
        <f>IF($O59="男子",IF($AF59&gt;100,"",IF($M59=選抜男子!P$27,ROW(),"")),"")</f>
        <v/>
      </c>
      <c r="BK59" s="42" t="str">
        <f>IF($O59="男子",IF($AF59&gt;100,"",IF($M59=選抜男子!B$51,ROW(),"")),"")</f>
        <v/>
      </c>
      <c r="BL59" s="42" t="str">
        <f>IF($O59="男子",IF($AF59&gt;100,"",IF($M59=選抜男子!I$51,ROW(),"")),"")</f>
        <v/>
      </c>
      <c r="BM59" s="42" t="str">
        <f>IF($O59="男子",IF($AF59&gt;100,"",IF($M59=選抜男子!B$76,ROW(),"")),"")</f>
        <v/>
      </c>
      <c r="BN59" s="42" t="str">
        <f>IF($O59="男子",IF($AF59&gt;100,"",IF($M59=選抜男子!I$76,ROW(),"")),"")</f>
        <v/>
      </c>
      <c r="BO59" s="42" t="str">
        <f>IF($O59="男子",IF($AF59&gt;100,"",IF($M59=新人男子!B$2,ROW(),"")),"")</f>
        <v/>
      </c>
      <c r="BP59" s="42" t="str">
        <f>IF($O59="男子",IF($AF59&gt;100,"",IF($M59=新人男子!I$2,ROW(),"")),"")</f>
        <v/>
      </c>
      <c r="BQ59" s="42" t="str">
        <f>IF($O59="男子",IF($AF59&gt;100,"",IF($M59=新人男子!P$2,ROW(),"")),"")</f>
        <v/>
      </c>
      <c r="BR59" s="42" t="str">
        <f>IF($O59="男子",IF($AF59&gt;100,"",IF($M59=新人男子!B$27,ROW(),"")),"")</f>
        <v/>
      </c>
      <c r="BS59" s="42" t="str">
        <f>IF($O59="男子",IF($AF59&gt;100,"",IF($M59=新人男子!I$27,ROW(),"")),"")</f>
        <v/>
      </c>
      <c r="BT59" s="42" t="str">
        <f>IF($O59="男子",IF($AF59&gt;100,"",IF($M59=新人男子!P$27,ROW(),"")),"")</f>
        <v/>
      </c>
      <c r="BU59" s="42" t="str">
        <f>IF($O59="男子",IF($AF59&gt;100,"",IF($M59=新人男子!B$51,ROW(),"")),"")</f>
        <v/>
      </c>
      <c r="BV59" s="42" t="str">
        <f>IF($O59="男子",IF($AF59&gt;100,"",IF($M59=新人男子!I$51,ROW(),"")),"")</f>
        <v/>
      </c>
      <c r="BW59" s="42" t="str">
        <f>IF($O59="男子",IF($AF59&gt;100,"",IF($M59=新人男子!P$51,ROW(),"")),"")</f>
        <v/>
      </c>
      <c r="BX59" s="42" t="str">
        <f>IF($O59="男子",IF($AF59&gt;100,"",IF($M59=新人男子!B$76,ROW(),"")),"")</f>
        <v/>
      </c>
      <c r="BY59" s="42" t="str">
        <f>IF($O59="男子",IF($AF59&gt;100,"",IF($M59=新人男子!I$76,ROW(),"")),"")</f>
        <v/>
      </c>
      <c r="BZ59" s="42" t="str">
        <f>IF($O59="男子",IF($AF59&gt;100,"",IF($M59=新人男子!P$76,ROW(),"")),"")</f>
        <v/>
      </c>
      <c r="CA59" s="42" t="str">
        <f>IF($O59="女子",IF($AF59&gt;100,"",IF($M59=選抜女子!B$2,ROW(),"")),"")</f>
        <v/>
      </c>
      <c r="CB59" s="42" t="str">
        <f>IF($O59="女子",IF($AF59&gt;100,"",IF($M59=選抜女子!I$2,ROW(),"")),"")</f>
        <v/>
      </c>
      <c r="CC59" s="42" t="str">
        <f>IF($O59="女子",IF($AF59&gt;100,"",IF($M59=選抜女子!P$2,ROW(),"")),"")</f>
        <v/>
      </c>
      <c r="CD59" s="42" t="str">
        <f>IF($O59="女子",IF($AF59&gt;100,"",IF($M59=選抜女子!B$27,ROW(),"")),"")</f>
        <v/>
      </c>
      <c r="CE59" s="42" t="str">
        <f>IF($O59="女子",IF($AF59&gt;100,"",IF($M59=選抜女子!I$27,ROW(),"")),"")</f>
        <v/>
      </c>
      <c r="CF59" s="42" t="str">
        <f>IF($O59="女子",IF($AF59&gt;100,"",IF($M59=選抜女子!P$27,ROW(),"")),"")</f>
        <v/>
      </c>
      <c r="CG59" s="42" t="str">
        <f>IF($O59="女子",IF($AF59&gt;100,"",IF($M59=選抜女子!B$51,ROW(),"")),"")</f>
        <v/>
      </c>
      <c r="CH59" s="42" t="str">
        <f>IF($O59="女子",IF($AF59&gt;100,"",IF($M59=選抜女子!I$51,ROW(),"")),"")</f>
        <v/>
      </c>
      <c r="CI59" s="42" t="str">
        <f>IF($O59="女子",IF($AF59&gt;100,"",IF($M59=選抜女子!B$76,ROW(),"")),"")</f>
        <v/>
      </c>
      <c r="CJ59" s="42" t="str">
        <f>IF($O59="女子",IF($AF59&gt;100,"",IF($M59=選抜女子!I$76,ROW(),"")),"")</f>
        <v/>
      </c>
      <c r="CK59" s="42" t="str">
        <f>IF($O59="女子",IF($AF59&gt;100,"",IF($M59=新人女子!B$2,ROW(),"")),"")</f>
        <v/>
      </c>
      <c r="CL59" s="42" t="str">
        <f>IF($O59="女子",IF($AF59&gt;100,"",IF($M59=新人女子!I$2,ROW(),"")),"")</f>
        <v/>
      </c>
      <c r="CM59" s="42" t="str">
        <f>IF($O59="女子",IF($AF59&gt;100,"",IF($M59=新人女子!P$2,ROW(),"")),"")</f>
        <v/>
      </c>
      <c r="CN59" s="42" t="str">
        <f>IF($O59="女子",IF($AF59&gt;100,"",IF($M59=新人女子!B$27,ROW(),"")),"")</f>
        <v/>
      </c>
      <c r="CO59" s="42" t="str">
        <f>IF($O59="女子",IF($AF59&gt;100,"",IF($M59=新人女子!I$27,ROW(),"")),"")</f>
        <v/>
      </c>
      <c r="CP59" s="42" t="str">
        <f>IF($O59="女子",IF($AF59&gt;100,"",IF($M59=新人女子!P$27,ROW(),"")),"")</f>
        <v/>
      </c>
      <c r="CQ59" s="42" t="str">
        <f>IF($O59="女子",IF($AF59&gt;100,"",IF($M59=新人女子!B$51,ROW(),"")),"")</f>
        <v/>
      </c>
      <c r="CR59" s="42" t="str">
        <f>IF($O59="女子",IF($AF59&gt;100,"",IF($M59=新人女子!I$51,ROW(),"")),"")</f>
        <v/>
      </c>
      <c r="CS59" s="42" t="str">
        <f>IF($O59="女子",IF($AF59&gt;100,"",IF($M59=新人女子!P$51,ROW(),"")),"")</f>
        <v/>
      </c>
      <c r="CT59" s="42" t="str">
        <f>IF($O59="女子",IF($AF59&gt;100,"",IF($M59=新人女子!B$76,ROW(),"")),"")</f>
        <v/>
      </c>
      <c r="CU59" s="42" t="str">
        <f>IF($O59="女子",IF($AF59&gt;100,"",IF($M59=新人女子!I$76,ROW(),"")),"")</f>
        <v/>
      </c>
      <c r="CV59" s="42" t="str">
        <f>IF($O59="女子",IF($AF59&gt;100,"",IF($M59=新人女子!P$76,ROW(),"")),"")</f>
        <v/>
      </c>
    </row>
    <row r="60" spans="1:100" x14ac:dyDescent="0.15">
      <c r="A60" s="36">
        <v>45285</v>
      </c>
      <c r="B60" s="36">
        <v>45287</v>
      </c>
      <c r="C60" s="35" t="s">
        <v>104</v>
      </c>
      <c r="D60" s="35" t="s">
        <v>1558</v>
      </c>
      <c r="E60" s="35" t="s">
        <v>1559</v>
      </c>
      <c r="F60" s="35" t="s">
        <v>1560</v>
      </c>
      <c r="G60" s="35" t="s">
        <v>108</v>
      </c>
      <c r="H60" s="35" t="s">
        <v>15</v>
      </c>
      <c r="I60" s="35" t="s">
        <v>1561</v>
      </c>
      <c r="J60" s="35" t="s">
        <v>303</v>
      </c>
      <c r="L60" s="35" t="s">
        <v>411</v>
      </c>
      <c r="M60" s="35" t="s">
        <v>131</v>
      </c>
      <c r="N60" s="35" t="s">
        <v>132</v>
      </c>
      <c r="O60" s="35" t="s">
        <v>305</v>
      </c>
      <c r="Y60" s="35" t="s">
        <v>306</v>
      </c>
      <c r="AA60" s="35" t="s">
        <v>389</v>
      </c>
      <c r="AB60" s="35" t="s">
        <v>415</v>
      </c>
      <c r="AC60" s="35" t="str">
        <f t="shared" si="7"/>
        <v>カミスギ</v>
      </c>
      <c r="AD60" s="35" t="s">
        <v>309</v>
      </c>
      <c r="AF60" s="35">
        <v>3</v>
      </c>
      <c r="AG60" s="41">
        <v>39363</v>
      </c>
      <c r="AN60" s="35">
        <v>175</v>
      </c>
      <c r="AO60" s="35">
        <v>56</v>
      </c>
      <c r="AP60" s="35" t="s">
        <v>310</v>
      </c>
      <c r="AV60" s="35" t="s">
        <v>413</v>
      </c>
      <c r="BB60" s="35">
        <f t="shared" si="1"/>
        <v>15</v>
      </c>
      <c r="BC60" s="35">
        <f t="shared" si="2"/>
        <v>1</v>
      </c>
      <c r="BD60" s="35" t="str">
        <f t="shared" si="3"/>
        <v>右</v>
      </c>
      <c r="BE60" s="42" t="str">
        <f>IF($O60="男子",IF($AF60&gt;100,"",IF($M60=選抜男子!B$2,ROW(),"")),"")</f>
        <v/>
      </c>
      <c r="BF60" s="42" t="str">
        <f>IF($O60="男子",IF($AF60&gt;100,"",IF($M60=選抜男子!I$2,ROW(),"")),"")</f>
        <v/>
      </c>
      <c r="BG60" s="42">
        <f>IF($O60="男子",IF($AF60&gt;100,"",IF($M60=選抜男子!P$2,ROW(),"")),"")</f>
        <v>60</v>
      </c>
      <c r="BH60" s="42" t="str">
        <f>IF($O60="男子",IF($AF60&gt;100,"",IF($M60=選抜男子!B$27,ROW(),"")),"")</f>
        <v/>
      </c>
      <c r="BI60" s="42" t="str">
        <f>IF($O60="男子",IF($AF60&gt;100,"",IF($M60=選抜男子!I$27,ROW(),"")),"")</f>
        <v/>
      </c>
      <c r="BJ60" s="42" t="str">
        <f>IF($O60="男子",IF($AF60&gt;100,"",IF($M60=選抜男子!P$27,ROW(),"")),"")</f>
        <v/>
      </c>
      <c r="BK60" s="42" t="str">
        <f>IF($O60="男子",IF($AF60&gt;100,"",IF($M60=選抜男子!B$51,ROW(),"")),"")</f>
        <v/>
      </c>
      <c r="BL60" s="42" t="str">
        <f>IF($O60="男子",IF($AF60&gt;100,"",IF($M60=選抜男子!I$51,ROW(),"")),"")</f>
        <v/>
      </c>
      <c r="BM60" s="42" t="str">
        <f>IF($O60="男子",IF($AF60&gt;100,"",IF($M60=選抜男子!B$76,ROW(),"")),"")</f>
        <v/>
      </c>
      <c r="BN60" s="42" t="str">
        <f>IF($O60="男子",IF($AF60&gt;100,"",IF($M60=選抜男子!I$76,ROW(),"")),"")</f>
        <v/>
      </c>
      <c r="BO60" s="42" t="str">
        <f>IF($O60="男子",IF($AF60&gt;100,"",IF($M60=新人男子!B$2,ROW(),"")),"")</f>
        <v/>
      </c>
      <c r="BP60" s="42" t="str">
        <f>IF($O60="男子",IF($AF60&gt;100,"",IF($M60=新人男子!I$2,ROW(),"")),"")</f>
        <v/>
      </c>
      <c r="BQ60" s="42" t="str">
        <f>IF($O60="男子",IF($AF60&gt;100,"",IF($M60=新人男子!P$2,ROW(),"")),"")</f>
        <v/>
      </c>
      <c r="BR60" s="42" t="str">
        <f>IF($O60="男子",IF($AF60&gt;100,"",IF($M60=新人男子!B$27,ROW(),"")),"")</f>
        <v/>
      </c>
      <c r="BS60" s="42" t="str">
        <f>IF($O60="男子",IF($AF60&gt;100,"",IF($M60=新人男子!I$27,ROW(),"")),"")</f>
        <v/>
      </c>
      <c r="BT60" s="42" t="str">
        <f>IF($O60="男子",IF($AF60&gt;100,"",IF($M60=新人男子!P$27,ROW(),"")),"")</f>
        <v/>
      </c>
      <c r="BU60" s="42" t="str">
        <f>IF($O60="男子",IF($AF60&gt;100,"",IF($M60=新人男子!B$51,ROW(),"")),"")</f>
        <v/>
      </c>
      <c r="BV60" s="42" t="str">
        <f>IF($O60="男子",IF($AF60&gt;100,"",IF($M60=新人男子!I$51,ROW(),"")),"")</f>
        <v/>
      </c>
      <c r="BW60" s="42" t="str">
        <f>IF($O60="男子",IF($AF60&gt;100,"",IF($M60=新人男子!P$51,ROW(),"")),"")</f>
        <v/>
      </c>
      <c r="BX60" s="42" t="str">
        <f>IF($O60="男子",IF($AF60&gt;100,"",IF($M60=新人男子!B$76,ROW(),"")),"")</f>
        <v/>
      </c>
      <c r="BY60" s="42" t="str">
        <f>IF($O60="男子",IF($AF60&gt;100,"",IF($M60=新人男子!I$76,ROW(),"")),"")</f>
        <v/>
      </c>
      <c r="BZ60" s="42" t="str">
        <f>IF($O60="男子",IF($AF60&gt;100,"",IF($M60=新人男子!P$76,ROW(),"")),"")</f>
        <v/>
      </c>
      <c r="CA60" s="42" t="str">
        <f>IF($O60="女子",IF($AF60&gt;100,"",IF($M60=選抜女子!B$2,ROW(),"")),"")</f>
        <v/>
      </c>
      <c r="CB60" s="42" t="str">
        <f>IF($O60="女子",IF($AF60&gt;100,"",IF($M60=選抜女子!I$2,ROW(),"")),"")</f>
        <v/>
      </c>
      <c r="CC60" s="42" t="str">
        <f>IF($O60="女子",IF($AF60&gt;100,"",IF($M60=選抜女子!P$2,ROW(),"")),"")</f>
        <v/>
      </c>
      <c r="CD60" s="42" t="str">
        <f>IF($O60="女子",IF($AF60&gt;100,"",IF($M60=選抜女子!B$27,ROW(),"")),"")</f>
        <v/>
      </c>
      <c r="CE60" s="42" t="str">
        <f>IF($O60="女子",IF($AF60&gt;100,"",IF($M60=選抜女子!I$27,ROW(),"")),"")</f>
        <v/>
      </c>
      <c r="CF60" s="42" t="str">
        <f>IF($O60="女子",IF($AF60&gt;100,"",IF($M60=選抜女子!P$27,ROW(),"")),"")</f>
        <v/>
      </c>
      <c r="CG60" s="42" t="str">
        <f>IF($O60="女子",IF($AF60&gt;100,"",IF($M60=選抜女子!B$51,ROW(),"")),"")</f>
        <v/>
      </c>
      <c r="CH60" s="42" t="str">
        <f>IF($O60="女子",IF($AF60&gt;100,"",IF($M60=選抜女子!I$51,ROW(),"")),"")</f>
        <v/>
      </c>
      <c r="CI60" s="42" t="str">
        <f>IF($O60="女子",IF($AF60&gt;100,"",IF($M60=選抜女子!B$76,ROW(),"")),"")</f>
        <v/>
      </c>
      <c r="CJ60" s="42" t="str">
        <f>IF($O60="女子",IF($AF60&gt;100,"",IF($M60=選抜女子!I$76,ROW(),"")),"")</f>
        <v/>
      </c>
      <c r="CK60" s="42" t="str">
        <f>IF($O60="女子",IF($AF60&gt;100,"",IF($M60=新人女子!B$2,ROW(),"")),"")</f>
        <v/>
      </c>
      <c r="CL60" s="42" t="str">
        <f>IF($O60="女子",IF($AF60&gt;100,"",IF($M60=新人女子!I$2,ROW(),"")),"")</f>
        <v/>
      </c>
      <c r="CM60" s="42" t="str">
        <f>IF($O60="女子",IF($AF60&gt;100,"",IF($M60=新人女子!P$2,ROW(),"")),"")</f>
        <v/>
      </c>
      <c r="CN60" s="42" t="str">
        <f>IF($O60="女子",IF($AF60&gt;100,"",IF($M60=新人女子!B$27,ROW(),"")),"")</f>
        <v/>
      </c>
      <c r="CO60" s="42" t="str">
        <f>IF($O60="女子",IF($AF60&gt;100,"",IF($M60=新人女子!I$27,ROW(),"")),"")</f>
        <v/>
      </c>
      <c r="CP60" s="42" t="str">
        <f>IF($O60="女子",IF($AF60&gt;100,"",IF($M60=新人女子!P$27,ROW(),"")),"")</f>
        <v/>
      </c>
      <c r="CQ60" s="42" t="str">
        <f>IF($O60="女子",IF($AF60&gt;100,"",IF($M60=新人女子!B$51,ROW(),"")),"")</f>
        <v/>
      </c>
      <c r="CR60" s="42" t="str">
        <f>IF($O60="女子",IF($AF60&gt;100,"",IF($M60=新人女子!I$51,ROW(),"")),"")</f>
        <v/>
      </c>
      <c r="CS60" s="42" t="str">
        <f>IF($O60="女子",IF($AF60&gt;100,"",IF($M60=新人女子!P$51,ROW(),"")),"")</f>
        <v/>
      </c>
      <c r="CT60" s="42" t="str">
        <f>IF($O60="女子",IF($AF60&gt;100,"",IF($M60=新人女子!B$76,ROW(),"")),"")</f>
        <v/>
      </c>
      <c r="CU60" s="42" t="str">
        <f>IF($O60="女子",IF($AF60&gt;100,"",IF($M60=新人女子!I$76,ROW(),"")),"")</f>
        <v/>
      </c>
      <c r="CV60" s="42" t="str">
        <f>IF($O60="女子",IF($AF60&gt;100,"",IF($M60=新人女子!P$76,ROW(),"")),"")</f>
        <v/>
      </c>
    </row>
    <row r="61" spans="1:100" x14ac:dyDescent="0.15">
      <c r="A61" s="36">
        <v>45285</v>
      </c>
      <c r="B61" s="36">
        <v>45287</v>
      </c>
      <c r="C61" s="35" t="s">
        <v>104</v>
      </c>
      <c r="D61" s="35" t="s">
        <v>1562</v>
      </c>
      <c r="E61" s="35" t="s">
        <v>1563</v>
      </c>
      <c r="F61" s="35" t="s">
        <v>1564</v>
      </c>
      <c r="G61" s="35" t="s">
        <v>108</v>
      </c>
      <c r="H61" s="35" t="s">
        <v>15</v>
      </c>
      <c r="I61" s="35" t="s">
        <v>1565</v>
      </c>
      <c r="J61" s="35" t="s">
        <v>303</v>
      </c>
      <c r="L61" s="35" t="s">
        <v>411</v>
      </c>
      <c r="M61" s="35" t="s">
        <v>131</v>
      </c>
      <c r="N61" s="35" t="s">
        <v>132</v>
      </c>
      <c r="O61" s="35" t="s">
        <v>305</v>
      </c>
      <c r="Y61" s="35" t="s">
        <v>306</v>
      </c>
      <c r="AA61" s="35" t="s">
        <v>391</v>
      </c>
      <c r="AB61" s="35" t="s">
        <v>416</v>
      </c>
      <c r="AC61" s="35" t="str">
        <f t="shared" si="7"/>
        <v>シオマチ</v>
      </c>
      <c r="AD61" s="35" t="s">
        <v>309</v>
      </c>
      <c r="AF61" s="35">
        <v>4</v>
      </c>
      <c r="AG61" s="41">
        <v>39039</v>
      </c>
      <c r="AN61" s="35">
        <v>170</v>
      </c>
      <c r="AO61" s="35">
        <v>57</v>
      </c>
      <c r="AP61" s="35" t="s">
        <v>310</v>
      </c>
      <c r="AV61" s="35" t="s">
        <v>413</v>
      </c>
      <c r="BB61" s="35">
        <f t="shared" si="1"/>
        <v>16</v>
      </c>
      <c r="BC61" s="35">
        <f t="shared" si="2"/>
        <v>2</v>
      </c>
      <c r="BD61" s="35" t="str">
        <f t="shared" si="3"/>
        <v>右</v>
      </c>
      <c r="BE61" s="42" t="str">
        <f>IF($O61="男子",IF($AF61&gt;100,"",IF($M61=選抜男子!B$2,ROW(),"")),"")</f>
        <v/>
      </c>
      <c r="BF61" s="42" t="str">
        <f>IF($O61="男子",IF($AF61&gt;100,"",IF($M61=選抜男子!I$2,ROW(),"")),"")</f>
        <v/>
      </c>
      <c r="BG61" s="42">
        <f>IF($O61="男子",IF($AF61&gt;100,"",IF($M61=選抜男子!P$2,ROW(),"")),"")</f>
        <v>61</v>
      </c>
      <c r="BH61" s="42" t="str">
        <f>IF($O61="男子",IF($AF61&gt;100,"",IF($M61=選抜男子!B$27,ROW(),"")),"")</f>
        <v/>
      </c>
      <c r="BI61" s="42" t="str">
        <f>IF($O61="男子",IF($AF61&gt;100,"",IF($M61=選抜男子!I$27,ROW(),"")),"")</f>
        <v/>
      </c>
      <c r="BJ61" s="42" t="str">
        <f>IF($O61="男子",IF($AF61&gt;100,"",IF($M61=選抜男子!P$27,ROW(),"")),"")</f>
        <v/>
      </c>
      <c r="BK61" s="42" t="str">
        <f>IF($O61="男子",IF($AF61&gt;100,"",IF($M61=選抜男子!B$51,ROW(),"")),"")</f>
        <v/>
      </c>
      <c r="BL61" s="42" t="str">
        <f>IF($O61="男子",IF($AF61&gt;100,"",IF($M61=選抜男子!I$51,ROW(),"")),"")</f>
        <v/>
      </c>
      <c r="BM61" s="42" t="str">
        <f>IF($O61="男子",IF($AF61&gt;100,"",IF($M61=選抜男子!B$76,ROW(),"")),"")</f>
        <v/>
      </c>
      <c r="BN61" s="42" t="str">
        <f>IF($O61="男子",IF($AF61&gt;100,"",IF($M61=選抜男子!I$76,ROW(),"")),"")</f>
        <v/>
      </c>
      <c r="BO61" s="42" t="str">
        <f>IF($O61="男子",IF($AF61&gt;100,"",IF($M61=新人男子!B$2,ROW(),"")),"")</f>
        <v/>
      </c>
      <c r="BP61" s="42" t="str">
        <f>IF($O61="男子",IF($AF61&gt;100,"",IF($M61=新人男子!I$2,ROW(),"")),"")</f>
        <v/>
      </c>
      <c r="BQ61" s="42" t="str">
        <f>IF($O61="男子",IF($AF61&gt;100,"",IF($M61=新人男子!P$2,ROW(),"")),"")</f>
        <v/>
      </c>
      <c r="BR61" s="42" t="str">
        <f>IF($O61="男子",IF($AF61&gt;100,"",IF($M61=新人男子!B$27,ROW(),"")),"")</f>
        <v/>
      </c>
      <c r="BS61" s="42" t="str">
        <f>IF($O61="男子",IF($AF61&gt;100,"",IF($M61=新人男子!I$27,ROW(),"")),"")</f>
        <v/>
      </c>
      <c r="BT61" s="42" t="str">
        <f>IF($O61="男子",IF($AF61&gt;100,"",IF($M61=新人男子!P$27,ROW(),"")),"")</f>
        <v/>
      </c>
      <c r="BU61" s="42" t="str">
        <f>IF($O61="男子",IF($AF61&gt;100,"",IF($M61=新人男子!B$51,ROW(),"")),"")</f>
        <v/>
      </c>
      <c r="BV61" s="42" t="str">
        <f>IF($O61="男子",IF($AF61&gt;100,"",IF($M61=新人男子!I$51,ROW(),"")),"")</f>
        <v/>
      </c>
      <c r="BW61" s="42" t="str">
        <f>IF($O61="男子",IF($AF61&gt;100,"",IF($M61=新人男子!P$51,ROW(),"")),"")</f>
        <v/>
      </c>
      <c r="BX61" s="42" t="str">
        <f>IF($O61="男子",IF($AF61&gt;100,"",IF($M61=新人男子!B$76,ROW(),"")),"")</f>
        <v/>
      </c>
      <c r="BY61" s="42" t="str">
        <f>IF($O61="男子",IF($AF61&gt;100,"",IF($M61=新人男子!I$76,ROW(),"")),"")</f>
        <v/>
      </c>
      <c r="BZ61" s="42" t="str">
        <f>IF($O61="男子",IF($AF61&gt;100,"",IF($M61=新人男子!P$76,ROW(),"")),"")</f>
        <v/>
      </c>
      <c r="CA61" s="42" t="str">
        <f>IF($O61="女子",IF($AF61&gt;100,"",IF($M61=選抜女子!B$2,ROW(),"")),"")</f>
        <v/>
      </c>
      <c r="CB61" s="42" t="str">
        <f>IF($O61="女子",IF($AF61&gt;100,"",IF($M61=選抜女子!I$2,ROW(),"")),"")</f>
        <v/>
      </c>
      <c r="CC61" s="42" t="str">
        <f>IF($O61="女子",IF($AF61&gt;100,"",IF($M61=選抜女子!P$2,ROW(),"")),"")</f>
        <v/>
      </c>
      <c r="CD61" s="42" t="str">
        <f>IF($O61="女子",IF($AF61&gt;100,"",IF($M61=選抜女子!B$27,ROW(),"")),"")</f>
        <v/>
      </c>
      <c r="CE61" s="42" t="str">
        <f>IF($O61="女子",IF($AF61&gt;100,"",IF($M61=選抜女子!I$27,ROW(),"")),"")</f>
        <v/>
      </c>
      <c r="CF61" s="42" t="str">
        <f>IF($O61="女子",IF($AF61&gt;100,"",IF($M61=選抜女子!P$27,ROW(),"")),"")</f>
        <v/>
      </c>
      <c r="CG61" s="42" t="str">
        <f>IF($O61="女子",IF($AF61&gt;100,"",IF($M61=選抜女子!B$51,ROW(),"")),"")</f>
        <v/>
      </c>
      <c r="CH61" s="42" t="str">
        <f>IF($O61="女子",IF($AF61&gt;100,"",IF($M61=選抜女子!I$51,ROW(),"")),"")</f>
        <v/>
      </c>
      <c r="CI61" s="42" t="str">
        <f>IF($O61="女子",IF($AF61&gt;100,"",IF($M61=選抜女子!B$76,ROW(),"")),"")</f>
        <v/>
      </c>
      <c r="CJ61" s="42" t="str">
        <f>IF($O61="女子",IF($AF61&gt;100,"",IF($M61=選抜女子!I$76,ROW(),"")),"")</f>
        <v/>
      </c>
      <c r="CK61" s="42" t="str">
        <f>IF($O61="女子",IF($AF61&gt;100,"",IF($M61=新人女子!B$2,ROW(),"")),"")</f>
        <v/>
      </c>
      <c r="CL61" s="42" t="str">
        <f>IF($O61="女子",IF($AF61&gt;100,"",IF($M61=新人女子!I$2,ROW(),"")),"")</f>
        <v/>
      </c>
      <c r="CM61" s="42" t="str">
        <f>IF($O61="女子",IF($AF61&gt;100,"",IF($M61=新人女子!P$2,ROW(),"")),"")</f>
        <v/>
      </c>
      <c r="CN61" s="42" t="str">
        <f>IF($O61="女子",IF($AF61&gt;100,"",IF($M61=新人女子!B$27,ROW(),"")),"")</f>
        <v/>
      </c>
      <c r="CO61" s="42" t="str">
        <f>IF($O61="女子",IF($AF61&gt;100,"",IF($M61=新人女子!I$27,ROW(),"")),"")</f>
        <v/>
      </c>
      <c r="CP61" s="42" t="str">
        <f>IF($O61="女子",IF($AF61&gt;100,"",IF($M61=新人女子!P$27,ROW(),"")),"")</f>
        <v/>
      </c>
      <c r="CQ61" s="42" t="str">
        <f>IF($O61="女子",IF($AF61&gt;100,"",IF($M61=新人女子!B$51,ROW(),"")),"")</f>
        <v/>
      </c>
      <c r="CR61" s="42" t="str">
        <f>IF($O61="女子",IF($AF61&gt;100,"",IF($M61=新人女子!I$51,ROW(),"")),"")</f>
        <v/>
      </c>
      <c r="CS61" s="42" t="str">
        <f>IF($O61="女子",IF($AF61&gt;100,"",IF($M61=新人女子!P$51,ROW(),"")),"")</f>
        <v/>
      </c>
      <c r="CT61" s="42" t="str">
        <f>IF($O61="女子",IF($AF61&gt;100,"",IF($M61=新人女子!B$76,ROW(),"")),"")</f>
        <v/>
      </c>
      <c r="CU61" s="42" t="str">
        <f>IF($O61="女子",IF($AF61&gt;100,"",IF($M61=新人女子!I$76,ROW(),"")),"")</f>
        <v/>
      </c>
      <c r="CV61" s="42" t="str">
        <f>IF($O61="女子",IF($AF61&gt;100,"",IF($M61=新人女子!P$76,ROW(),"")),"")</f>
        <v/>
      </c>
    </row>
    <row r="62" spans="1:100" x14ac:dyDescent="0.15">
      <c r="A62" s="36">
        <v>45285</v>
      </c>
      <c r="B62" s="36">
        <v>45287</v>
      </c>
      <c r="C62" s="35" t="s">
        <v>104</v>
      </c>
      <c r="D62" s="35" t="s">
        <v>1566</v>
      </c>
      <c r="E62" s="35" t="s">
        <v>1567</v>
      </c>
      <c r="F62" s="35" t="s">
        <v>1568</v>
      </c>
      <c r="G62" s="35" t="s">
        <v>108</v>
      </c>
      <c r="H62" s="35" t="s">
        <v>15</v>
      </c>
      <c r="I62" s="35" t="s">
        <v>1569</v>
      </c>
      <c r="J62" s="35" t="s">
        <v>303</v>
      </c>
      <c r="L62" s="35" t="s">
        <v>411</v>
      </c>
      <c r="M62" s="35" t="s">
        <v>131</v>
      </c>
      <c r="N62" s="35" t="s">
        <v>132</v>
      </c>
      <c r="O62" s="35" t="s">
        <v>305</v>
      </c>
      <c r="Y62" s="35" t="s">
        <v>306</v>
      </c>
      <c r="AA62" s="35" t="s">
        <v>393</v>
      </c>
      <c r="AB62" s="35" t="s">
        <v>417</v>
      </c>
      <c r="AC62" s="35" t="str">
        <f t="shared" si="7"/>
        <v>シモカズチ</v>
      </c>
      <c r="AD62" s="35" t="s">
        <v>309</v>
      </c>
      <c r="AF62" s="35">
        <v>5</v>
      </c>
      <c r="AG62" s="41">
        <v>39212</v>
      </c>
      <c r="AN62" s="35">
        <v>170</v>
      </c>
      <c r="AO62" s="35">
        <v>56</v>
      </c>
      <c r="AP62" s="35" t="s">
        <v>310</v>
      </c>
      <c r="AV62" s="35" t="s">
        <v>413</v>
      </c>
      <c r="BB62" s="35">
        <f t="shared" si="1"/>
        <v>15</v>
      </c>
      <c r="BC62" s="35">
        <f t="shared" si="2"/>
        <v>1</v>
      </c>
      <c r="BD62" s="35" t="str">
        <f t="shared" si="3"/>
        <v>右</v>
      </c>
      <c r="BE62" s="42" t="str">
        <f>IF($O62="男子",IF($AF62&gt;100,"",IF($M62=選抜男子!B$2,ROW(),"")),"")</f>
        <v/>
      </c>
      <c r="BF62" s="42" t="str">
        <f>IF($O62="男子",IF($AF62&gt;100,"",IF($M62=選抜男子!I$2,ROW(),"")),"")</f>
        <v/>
      </c>
      <c r="BG62" s="42">
        <f>IF($O62="男子",IF($AF62&gt;100,"",IF($M62=選抜男子!P$2,ROW(),"")),"")</f>
        <v>62</v>
      </c>
      <c r="BH62" s="42" t="str">
        <f>IF($O62="男子",IF($AF62&gt;100,"",IF($M62=選抜男子!B$27,ROW(),"")),"")</f>
        <v/>
      </c>
      <c r="BI62" s="42" t="str">
        <f>IF($O62="男子",IF($AF62&gt;100,"",IF($M62=選抜男子!I$27,ROW(),"")),"")</f>
        <v/>
      </c>
      <c r="BJ62" s="42" t="str">
        <f>IF($O62="男子",IF($AF62&gt;100,"",IF($M62=選抜男子!P$27,ROW(),"")),"")</f>
        <v/>
      </c>
      <c r="BK62" s="42" t="str">
        <f>IF($O62="男子",IF($AF62&gt;100,"",IF($M62=選抜男子!B$51,ROW(),"")),"")</f>
        <v/>
      </c>
      <c r="BL62" s="42" t="str">
        <f>IF($O62="男子",IF($AF62&gt;100,"",IF($M62=選抜男子!I$51,ROW(),"")),"")</f>
        <v/>
      </c>
      <c r="BM62" s="42" t="str">
        <f>IF($O62="男子",IF($AF62&gt;100,"",IF($M62=選抜男子!B$76,ROW(),"")),"")</f>
        <v/>
      </c>
      <c r="BN62" s="42" t="str">
        <f>IF($O62="男子",IF($AF62&gt;100,"",IF($M62=選抜男子!I$76,ROW(),"")),"")</f>
        <v/>
      </c>
      <c r="BO62" s="42" t="str">
        <f>IF($O62="男子",IF($AF62&gt;100,"",IF($M62=新人男子!B$2,ROW(),"")),"")</f>
        <v/>
      </c>
      <c r="BP62" s="42" t="str">
        <f>IF($O62="男子",IF($AF62&gt;100,"",IF($M62=新人男子!I$2,ROW(),"")),"")</f>
        <v/>
      </c>
      <c r="BQ62" s="42" t="str">
        <f>IF($O62="男子",IF($AF62&gt;100,"",IF($M62=新人男子!P$2,ROW(),"")),"")</f>
        <v/>
      </c>
      <c r="BR62" s="42" t="str">
        <f>IF($O62="男子",IF($AF62&gt;100,"",IF($M62=新人男子!B$27,ROW(),"")),"")</f>
        <v/>
      </c>
      <c r="BS62" s="42" t="str">
        <f>IF($O62="男子",IF($AF62&gt;100,"",IF($M62=新人男子!I$27,ROW(),"")),"")</f>
        <v/>
      </c>
      <c r="BT62" s="42" t="str">
        <f>IF($O62="男子",IF($AF62&gt;100,"",IF($M62=新人男子!P$27,ROW(),"")),"")</f>
        <v/>
      </c>
      <c r="BU62" s="42" t="str">
        <f>IF($O62="男子",IF($AF62&gt;100,"",IF($M62=新人男子!B$51,ROW(),"")),"")</f>
        <v/>
      </c>
      <c r="BV62" s="42" t="str">
        <f>IF($O62="男子",IF($AF62&gt;100,"",IF($M62=新人男子!I$51,ROW(),"")),"")</f>
        <v/>
      </c>
      <c r="BW62" s="42" t="str">
        <f>IF($O62="男子",IF($AF62&gt;100,"",IF($M62=新人男子!P$51,ROW(),"")),"")</f>
        <v/>
      </c>
      <c r="BX62" s="42" t="str">
        <f>IF($O62="男子",IF($AF62&gt;100,"",IF($M62=新人男子!B$76,ROW(),"")),"")</f>
        <v/>
      </c>
      <c r="BY62" s="42" t="str">
        <f>IF($O62="男子",IF($AF62&gt;100,"",IF($M62=新人男子!I$76,ROW(),"")),"")</f>
        <v/>
      </c>
      <c r="BZ62" s="42" t="str">
        <f>IF($O62="男子",IF($AF62&gt;100,"",IF($M62=新人男子!P$76,ROW(),"")),"")</f>
        <v/>
      </c>
      <c r="CA62" s="42" t="str">
        <f>IF($O62="女子",IF($AF62&gt;100,"",IF($M62=選抜女子!B$2,ROW(),"")),"")</f>
        <v/>
      </c>
      <c r="CB62" s="42" t="str">
        <f>IF($O62="女子",IF($AF62&gt;100,"",IF($M62=選抜女子!I$2,ROW(),"")),"")</f>
        <v/>
      </c>
      <c r="CC62" s="42" t="str">
        <f>IF($O62="女子",IF($AF62&gt;100,"",IF($M62=選抜女子!P$2,ROW(),"")),"")</f>
        <v/>
      </c>
      <c r="CD62" s="42" t="str">
        <f>IF($O62="女子",IF($AF62&gt;100,"",IF($M62=選抜女子!B$27,ROW(),"")),"")</f>
        <v/>
      </c>
      <c r="CE62" s="42" t="str">
        <f>IF($O62="女子",IF($AF62&gt;100,"",IF($M62=選抜女子!I$27,ROW(),"")),"")</f>
        <v/>
      </c>
      <c r="CF62" s="42" t="str">
        <f>IF($O62="女子",IF($AF62&gt;100,"",IF($M62=選抜女子!P$27,ROW(),"")),"")</f>
        <v/>
      </c>
      <c r="CG62" s="42" t="str">
        <f>IF($O62="女子",IF($AF62&gt;100,"",IF($M62=選抜女子!B$51,ROW(),"")),"")</f>
        <v/>
      </c>
      <c r="CH62" s="42" t="str">
        <f>IF($O62="女子",IF($AF62&gt;100,"",IF($M62=選抜女子!I$51,ROW(),"")),"")</f>
        <v/>
      </c>
      <c r="CI62" s="42" t="str">
        <f>IF($O62="女子",IF($AF62&gt;100,"",IF($M62=選抜女子!B$76,ROW(),"")),"")</f>
        <v/>
      </c>
      <c r="CJ62" s="42" t="str">
        <f>IF($O62="女子",IF($AF62&gt;100,"",IF($M62=選抜女子!I$76,ROW(),"")),"")</f>
        <v/>
      </c>
      <c r="CK62" s="42" t="str">
        <f>IF($O62="女子",IF($AF62&gt;100,"",IF($M62=新人女子!B$2,ROW(),"")),"")</f>
        <v/>
      </c>
      <c r="CL62" s="42" t="str">
        <f>IF($O62="女子",IF($AF62&gt;100,"",IF($M62=新人女子!I$2,ROW(),"")),"")</f>
        <v/>
      </c>
      <c r="CM62" s="42" t="str">
        <f>IF($O62="女子",IF($AF62&gt;100,"",IF($M62=新人女子!P$2,ROW(),"")),"")</f>
        <v/>
      </c>
      <c r="CN62" s="42" t="str">
        <f>IF($O62="女子",IF($AF62&gt;100,"",IF($M62=新人女子!B$27,ROW(),"")),"")</f>
        <v/>
      </c>
      <c r="CO62" s="42" t="str">
        <f>IF($O62="女子",IF($AF62&gt;100,"",IF($M62=新人女子!I$27,ROW(),"")),"")</f>
        <v/>
      </c>
      <c r="CP62" s="42" t="str">
        <f>IF($O62="女子",IF($AF62&gt;100,"",IF($M62=新人女子!P$27,ROW(),"")),"")</f>
        <v/>
      </c>
      <c r="CQ62" s="42" t="str">
        <f>IF($O62="女子",IF($AF62&gt;100,"",IF($M62=新人女子!B$51,ROW(),"")),"")</f>
        <v/>
      </c>
      <c r="CR62" s="42" t="str">
        <f>IF($O62="女子",IF($AF62&gt;100,"",IF($M62=新人女子!I$51,ROW(),"")),"")</f>
        <v/>
      </c>
      <c r="CS62" s="42" t="str">
        <f>IF($O62="女子",IF($AF62&gt;100,"",IF($M62=新人女子!P$51,ROW(),"")),"")</f>
        <v/>
      </c>
      <c r="CT62" s="42" t="str">
        <f>IF($O62="女子",IF($AF62&gt;100,"",IF($M62=新人女子!B$76,ROW(),"")),"")</f>
        <v/>
      </c>
      <c r="CU62" s="42" t="str">
        <f>IF($O62="女子",IF($AF62&gt;100,"",IF($M62=新人女子!I$76,ROW(),"")),"")</f>
        <v/>
      </c>
      <c r="CV62" s="42" t="str">
        <f>IF($O62="女子",IF($AF62&gt;100,"",IF($M62=新人女子!P$76,ROW(),"")),"")</f>
        <v/>
      </c>
    </row>
    <row r="63" spans="1:100" x14ac:dyDescent="0.15">
      <c r="A63" s="36">
        <v>45285</v>
      </c>
      <c r="B63" s="36">
        <v>45287</v>
      </c>
      <c r="C63" s="35" t="s">
        <v>104</v>
      </c>
      <c r="D63" s="35" t="s">
        <v>1570</v>
      </c>
      <c r="E63" s="35" t="s">
        <v>1571</v>
      </c>
      <c r="F63" s="35" t="s">
        <v>1572</v>
      </c>
      <c r="G63" s="35" t="s">
        <v>108</v>
      </c>
      <c r="H63" s="35" t="s">
        <v>15</v>
      </c>
      <c r="I63" s="35" t="s">
        <v>1573</v>
      </c>
      <c r="J63" s="35" t="s">
        <v>303</v>
      </c>
      <c r="L63" s="35" t="s">
        <v>411</v>
      </c>
      <c r="M63" s="35" t="s">
        <v>131</v>
      </c>
      <c r="N63" s="35" t="s">
        <v>132</v>
      </c>
      <c r="O63" s="35" t="s">
        <v>305</v>
      </c>
      <c r="Y63" s="35" t="s">
        <v>306</v>
      </c>
      <c r="AA63" s="35" t="s">
        <v>395</v>
      </c>
      <c r="AB63" s="35" t="s">
        <v>418</v>
      </c>
      <c r="AC63" s="35" t="str">
        <f t="shared" si="7"/>
        <v>ヤマノウチ</v>
      </c>
      <c r="AD63" s="35" t="s">
        <v>309</v>
      </c>
      <c r="AF63" s="35">
        <v>6</v>
      </c>
      <c r="AG63" s="41">
        <v>38891</v>
      </c>
      <c r="AN63" s="35">
        <v>172</v>
      </c>
      <c r="AO63" s="35">
        <v>57</v>
      </c>
      <c r="AP63" s="35" t="s">
        <v>310</v>
      </c>
      <c r="AV63" s="35" t="s">
        <v>413</v>
      </c>
      <c r="BB63" s="35">
        <f t="shared" si="1"/>
        <v>16</v>
      </c>
      <c r="BC63" s="35">
        <f t="shared" si="2"/>
        <v>2</v>
      </c>
      <c r="BD63" s="35" t="str">
        <f t="shared" si="3"/>
        <v>右</v>
      </c>
      <c r="BE63" s="42" t="str">
        <f>IF($O63="男子",IF($AF63&gt;100,"",IF($M63=選抜男子!B$2,ROW(),"")),"")</f>
        <v/>
      </c>
      <c r="BF63" s="42" t="str">
        <f>IF($O63="男子",IF($AF63&gt;100,"",IF($M63=選抜男子!I$2,ROW(),"")),"")</f>
        <v/>
      </c>
      <c r="BG63" s="42">
        <f>IF($O63="男子",IF($AF63&gt;100,"",IF($M63=選抜男子!P$2,ROW(),"")),"")</f>
        <v>63</v>
      </c>
      <c r="BH63" s="42" t="str">
        <f>IF($O63="男子",IF($AF63&gt;100,"",IF($M63=選抜男子!B$27,ROW(),"")),"")</f>
        <v/>
      </c>
      <c r="BI63" s="42" t="str">
        <f>IF($O63="男子",IF($AF63&gt;100,"",IF($M63=選抜男子!I$27,ROW(),"")),"")</f>
        <v/>
      </c>
      <c r="BJ63" s="42" t="str">
        <f>IF($O63="男子",IF($AF63&gt;100,"",IF($M63=選抜男子!P$27,ROW(),"")),"")</f>
        <v/>
      </c>
      <c r="BK63" s="42" t="str">
        <f>IF($O63="男子",IF($AF63&gt;100,"",IF($M63=選抜男子!B$51,ROW(),"")),"")</f>
        <v/>
      </c>
      <c r="BL63" s="42" t="str">
        <f>IF($O63="男子",IF($AF63&gt;100,"",IF($M63=選抜男子!I$51,ROW(),"")),"")</f>
        <v/>
      </c>
      <c r="BM63" s="42" t="str">
        <f>IF($O63="男子",IF($AF63&gt;100,"",IF($M63=選抜男子!B$76,ROW(),"")),"")</f>
        <v/>
      </c>
      <c r="BN63" s="42" t="str">
        <f>IF($O63="男子",IF($AF63&gt;100,"",IF($M63=選抜男子!I$76,ROW(),"")),"")</f>
        <v/>
      </c>
      <c r="BO63" s="42" t="str">
        <f>IF($O63="男子",IF($AF63&gt;100,"",IF($M63=新人男子!B$2,ROW(),"")),"")</f>
        <v/>
      </c>
      <c r="BP63" s="42" t="str">
        <f>IF($O63="男子",IF($AF63&gt;100,"",IF($M63=新人男子!I$2,ROW(),"")),"")</f>
        <v/>
      </c>
      <c r="BQ63" s="42" t="str">
        <f>IF($O63="男子",IF($AF63&gt;100,"",IF($M63=新人男子!P$2,ROW(),"")),"")</f>
        <v/>
      </c>
      <c r="BR63" s="42" t="str">
        <f>IF($O63="男子",IF($AF63&gt;100,"",IF($M63=新人男子!B$27,ROW(),"")),"")</f>
        <v/>
      </c>
      <c r="BS63" s="42" t="str">
        <f>IF($O63="男子",IF($AF63&gt;100,"",IF($M63=新人男子!I$27,ROW(),"")),"")</f>
        <v/>
      </c>
      <c r="BT63" s="42" t="str">
        <f>IF($O63="男子",IF($AF63&gt;100,"",IF($M63=新人男子!P$27,ROW(),"")),"")</f>
        <v/>
      </c>
      <c r="BU63" s="42" t="str">
        <f>IF($O63="男子",IF($AF63&gt;100,"",IF($M63=新人男子!B$51,ROW(),"")),"")</f>
        <v/>
      </c>
      <c r="BV63" s="42" t="str">
        <f>IF($O63="男子",IF($AF63&gt;100,"",IF($M63=新人男子!I$51,ROW(),"")),"")</f>
        <v/>
      </c>
      <c r="BW63" s="42" t="str">
        <f>IF($O63="男子",IF($AF63&gt;100,"",IF($M63=新人男子!P$51,ROW(),"")),"")</f>
        <v/>
      </c>
      <c r="BX63" s="42" t="str">
        <f>IF($O63="男子",IF($AF63&gt;100,"",IF($M63=新人男子!B$76,ROW(),"")),"")</f>
        <v/>
      </c>
      <c r="BY63" s="42" t="str">
        <f>IF($O63="男子",IF($AF63&gt;100,"",IF($M63=新人男子!I$76,ROW(),"")),"")</f>
        <v/>
      </c>
      <c r="BZ63" s="42" t="str">
        <f>IF($O63="男子",IF($AF63&gt;100,"",IF($M63=新人男子!P$76,ROW(),"")),"")</f>
        <v/>
      </c>
      <c r="CA63" s="42" t="str">
        <f>IF($O63="女子",IF($AF63&gt;100,"",IF($M63=選抜女子!B$2,ROW(),"")),"")</f>
        <v/>
      </c>
      <c r="CB63" s="42" t="str">
        <f>IF($O63="女子",IF($AF63&gt;100,"",IF($M63=選抜女子!I$2,ROW(),"")),"")</f>
        <v/>
      </c>
      <c r="CC63" s="42" t="str">
        <f>IF($O63="女子",IF($AF63&gt;100,"",IF($M63=選抜女子!P$2,ROW(),"")),"")</f>
        <v/>
      </c>
      <c r="CD63" s="42" t="str">
        <f>IF($O63="女子",IF($AF63&gt;100,"",IF($M63=選抜女子!B$27,ROW(),"")),"")</f>
        <v/>
      </c>
      <c r="CE63" s="42" t="str">
        <f>IF($O63="女子",IF($AF63&gt;100,"",IF($M63=選抜女子!I$27,ROW(),"")),"")</f>
        <v/>
      </c>
      <c r="CF63" s="42" t="str">
        <f>IF($O63="女子",IF($AF63&gt;100,"",IF($M63=選抜女子!P$27,ROW(),"")),"")</f>
        <v/>
      </c>
      <c r="CG63" s="42" t="str">
        <f>IF($O63="女子",IF($AF63&gt;100,"",IF($M63=選抜女子!B$51,ROW(),"")),"")</f>
        <v/>
      </c>
      <c r="CH63" s="42" t="str">
        <f>IF($O63="女子",IF($AF63&gt;100,"",IF($M63=選抜女子!I$51,ROW(),"")),"")</f>
        <v/>
      </c>
      <c r="CI63" s="42" t="str">
        <f>IF($O63="女子",IF($AF63&gt;100,"",IF($M63=選抜女子!B$76,ROW(),"")),"")</f>
        <v/>
      </c>
      <c r="CJ63" s="42" t="str">
        <f>IF($O63="女子",IF($AF63&gt;100,"",IF($M63=選抜女子!I$76,ROW(),"")),"")</f>
        <v/>
      </c>
      <c r="CK63" s="42" t="str">
        <f>IF($O63="女子",IF($AF63&gt;100,"",IF($M63=新人女子!B$2,ROW(),"")),"")</f>
        <v/>
      </c>
      <c r="CL63" s="42" t="str">
        <f>IF($O63="女子",IF($AF63&gt;100,"",IF($M63=新人女子!I$2,ROW(),"")),"")</f>
        <v/>
      </c>
      <c r="CM63" s="42" t="str">
        <f>IF($O63="女子",IF($AF63&gt;100,"",IF($M63=新人女子!P$2,ROW(),"")),"")</f>
        <v/>
      </c>
      <c r="CN63" s="42" t="str">
        <f>IF($O63="女子",IF($AF63&gt;100,"",IF($M63=新人女子!B$27,ROW(),"")),"")</f>
        <v/>
      </c>
      <c r="CO63" s="42" t="str">
        <f>IF($O63="女子",IF($AF63&gt;100,"",IF($M63=新人女子!I$27,ROW(),"")),"")</f>
        <v/>
      </c>
      <c r="CP63" s="42" t="str">
        <f>IF($O63="女子",IF($AF63&gt;100,"",IF($M63=新人女子!P$27,ROW(),"")),"")</f>
        <v/>
      </c>
      <c r="CQ63" s="42" t="str">
        <f>IF($O63="女子",IF($AF63&gt;100,"",IF($M63=新人女子!B$51,ROW(),"")),"")</f>
        <v/>
      </c>
      <c r="CR63" s="42" t="str">
        <f>IF($O63="女子",IF($AF63&gt;100,"",IF($M63=新人女子!I$51,ROW(),"")),"")</f>
        <v/>
      </c>
      <c r="CS63" s="42" t="str">
        <f>IF($O63="女子",IF($AF63&gt;100,"",IF($M63=新人女子!P$51,ROW(),"")),"")</f>
        <v/>
      </c>
      <c r="CT63" s="42" t="str">
        <f>IF($O63="女子",IF($AF63&gt;100,"",IF($M63=新人女子!B$76,ROW(),"")),"")</f>
        <v/>
      </c>
      <c r="CU63" s="42" t="str">
        <f>IF($O63="女子",IF($AF63&gt;100,"",IF($M63=新人女子!I$76,ROW(),"")),"")</f>
        <v/>
      </c>
      <c r="CV63" s="42" t="str">
        <f>IF($O63="女子",IF($AF63&gt;100,"",IF($M63=新人女子!P$76,ROW(),"")),"")</f>
        <v/>
      </c>
    </row>
    <row r="64" spans="1:100" x14ac:dyDescent="0.15">
      <c r="A64" s="36">
        <v>45285</v>
      </c>
      <c r="B64" s="36">
        <v>45287</v>
      </c>
      <c r="C64" s="35" t="s">
        <v>104</v>
      </c>
      <c r="D64" s="35" t="s">
        <v>1574</v>
      </c>
      <c r="E64" s="35" t="s">
        <v>1575</v>
      </c>
      <c r="F64" s="35" t="s">
        <v>1576</v>
      </c>
      <c r="G64" s="35" t="s">
        <v>108</v>
      </c>
      <c r="H64" s="35" t="s">
        <v>15</v>
      </c>
      <c r="I64" s="35" t="s">
        <v>1577</v>
      </c>
      <c r="J64" s="35" t="s">
        <v>303</v>
      </c>
      <c r="L64" s="35" t="s">
        <v>411</v>
      </c>
      <c r="M64" s="35" t="s">
        <v>131</v>
      </c>
      <c r="N64" s="35" t="s">
        <v>132</v>
      </c>
      <c r="O64" s="35" t="s">
        <v>305</v>
      </c>
      <c r="Y64" s="35" t="s">
        <v>306</v>
      </c>
      <c r="AA64" s="35" t="s">
        <v>397</v>
      </c>
      <c r="AB64" s="35" t="s">
        <v>419</v>
      </c>
      <c r="AC64" s="35" t="str">
        <f t="shared" si="7"/>
        <v>ナナツカ</v>
      </c>
      <c r="AD64" s="35" t="s">
        <v>309</v>
      </c>
      <c r="AE64" s="35" t="s">
        <v>324</v>
      </c>
      <c r="AF64" s="35">
        <v>7</v>
      </c>
      <c r="AG64" s="41">
        <v>38912</v>
      </c>
      <c r="AN64" s="35">
        <v>172</v>
      </c>
      <c r="AO64" s="35">
        <v>77</v>
      </c>
      <c r="AP64" s="35" t="s">
        <v>310</v>
      </c>
      <c r="AV64" s="35" t="s">
        <v>413</v>
      </c>
      <c r="BB64" s="35">
        <f t="shared" si="1"/>
        <v>16</v>
      </c>
      <c r="BC64" s="35">
        <f t="shared" si="2"/>
        <v>2</v>
      </c>
      <c r="BD64" s="35" t="str">
        <f t="shared" si="3"/>
        <v>右</v>
      </c>
      <c r="BE64" s="42" t="str">
        <f>IF($O64="男子",IF($AF64&gt;100,"",IF($M64=選抜男子!B$2,ROW(),"")),"")</f>
        <v/>
      </c>
      <c r="BF64" s="42" t="str">
        <f>IF($O64="男子",IF($AF64&gt;100,"",IF($M64=選抜男子!I$2,ROW(),"")),"")</f>
        <v/>
      </c>
      <c r="BG64" s="42">
        <f>IF($O64="男子",IF($AF64&gt;100,"",IF($M64=選抜男子!P$2,ROW(),"")),"")</f>
        <v>64</v>
      </c>
      <c r="BH64" s="42" t="str">
        <f>IF($O64="男子",IF($AF64&gt;100,"",IF($M64=選抜男子!B$27,ROW(),"")),"")</f>
        <v/>
      </c>
      <c r="BI64" s="42" t="str">
        <f>IF($O64="男子",IF($AF64&gt;100,"",IF($M64=選抜男子!I$27,ROW(),"")),"")</f>
        <v/>
      </c>
      <c r="BJ64" s="42" t="str">
        <f>IF($O64="男子",IF($AF64&gt;100,"",IF($M64=選抜男子!P$27,ROW(),"")),"")</f>
        <v/>
      </c>
      <c r="BK64" s="42" t="str">
        <f>IF($O64="男子",IF($AF64&gt;100,"",IF($M64=選抜男子!B$51,ROW(),"")),"")</f>
        <v/>
      </c>
      <c r="BL64" s="42" t="str">
        <f>IF($O64="男子",IF($AF64&gt;100,"",IF($M64=選抜男子!I$51,ROW(),"")),"")</f>
        <v/>
      </c>
      <c r="BM64" s="42" t="str">
        <f>IF($O64="男子",IF($AF64&gt;100,"",IF($M64=選抜男子!B$76,ROW(),"")),"")</f>
        <v/>
      </c>
      <c r="BN64" s="42" t="str">
        <f>IF($O64="男子",IF($AF64&gt;100,"",IF($M64=選抜男子!I$76,ROW(),"")),"")</f>
        <v/>
      </c>
      <c r="BO64" s="42" t="str">
        <f>IF($O64="男子",IF($AF64&gt;100,"",IF($M64=新人男子!B$2,ROW(),"")),"")</f>
        <v/>
      </c>
      <c r="BP64" s="42" t="str">
        <f>IF($O64="男子",IF($AF64&gt;100,"",IF($M64=新人男子!I$2,ROW(),"")),"")</f>
        <v/>
      </c>
      <c r="BQ64" s="42" t="str">
        <f>IF($O64="男子",IF($AF64&gt;100,"",IF($M64=新人男子!P$2,ROW(),"")),"")</f>
        <v/>
      </c>
      <c r="BR64" s="42" t="str">
        <f>IF($O64="男子",IF($AF64&gt;100,"",IF($M64=新人男子!B$27,ROW(),"")),"")</f>
        <v/>
      </c>
      <c r="BS64" s="42" t="str">
        <f>IF($O64="男子",IF($AF64&gt;100,"",IF($M64=新人男子!I$27,ROW(),"")),"")</f>
        <v/>
      </c>
      <c r="BT64" s="42" t="str">
        <f>IF($O64="男子",IF($AF64&gt;100,"",IF($M64=新人男子!P$27,ROW(),"")),"")</f>
        <v/>
      </c>
      <c r="BU64" s="42" t="str">
        <f>IF($O64="男子",IF($AF64&gt;100,"",IF($M64=新人男子!B$51,ROW(),"")),"")</f>
        <v/>
      </c>
      <c r="BV64" s="42" t="str">
        <f>IF($O64="男子",IF($AF64&gt;100,"",IF($M64=新人男子!I$51,ROW(),"")),"")</f>
        <v/>
      </c>
      <c r="BW64" s="42" t="str">
        <f>IF($O64="男子",IF($AF64&gt;100,"",IF($M64=新人男子!P$51,ROW(),"")),"")</f>
        <v/>
      </c>
      <c r="BX64" s="42" t="str">
        <f>IF($O64="男子",IF($AF64&gt;100,"",IF($M64=新人男子!B$76,ROW(),"")),"")</f>
        <v/>
      </c>
      <c r="BY64" s="42" t="str">
        <f>IF($O64="男子",IF($AF64&gt;100,"",IF($M64=新人男子!I$76,ROW(),"")),"")</f>
        <v/>
      </c>
      <c r="BZ64" s="42" t="str">
        <f>IF($O64="男子",IF($AF64&gt;100,"",IF($M64=新人男子!P$76,ROW(),"")),"")</f>
        <v/>
      </c>
      <c r="CA64" s="42" t="str">
        <f>IF($O64="女子",IF($AF64&gt;100,"",IF($M64=選抜女子!B$2,ROW(),"")),"")</f>
        <v/>
      </c>
      <c r="CB64" s="42" t="str">
        <f>IF($O64="女子",IF($AF64&gt;100,"",IF($M64=選抜女子!I$2,ROW(),"")),"")</f>
        <v/>
      </c>
      <c r="CC64" s="42" t="str">
        <f>IF($O64="女子",IF($AF64&gt;100,"",IF($M64=選抜女子!P$2,ROW(),"")),"")</f>
        <v/>
      </c>
      <c r="CD64" s="42" t="str">
        <f>IF($O64="女子",IF($AF64&gt;100,"",IF($M64=選抜女子!B$27,ROW(),"")),"")</f>
        <v/>
      </c>
      <c r="CE64" s="42" t="str">
        <f>IF($O64="女子",IF($AF64&gt;100,"",IF($M64=選抜女子!I$27,ROW(),"")),"")</f>
        <v/>
      </c>
      <c r="CF64" s="42" t="str">
        <f>IF($O64="女子",IF($AF64&gt;100,"",IF($M64=選抜女子!P$27,ROW(),"")),"")</f>
        <v/>
      </c>
      <c r="CG64" s="42" t="str">
        <f>IF($O64="女子",IF($AF64&gt;100,"",IF($M64=選抜女子!B$51,ROW(),"")),"")</f>
        <v/>
      </c>
      <c r="CH64" s="42" t="str">
        <f>IF($O64="女子",IF($AF64&gt;100,"",IF($M64=選抜女子!I$51,ROW(),"")),"")</f>
        <v/>
      </c>
      <c r="CI64" s="42" t="str">
        <f>IF($O64="女子",IF($AF64&gt;100,"",IF($M64=選抜女子!B$76,ROW(),"")),"")</f>
        <v/>
      </c>
      <c r="CJ64" s="42" t="str">
        <f>IF($O64="女子",IF($AF64&gt;100,"",IF($M64=選抜女子!I$76,ROW(),"")),"")</f>
        <v/>
      </c>
      <c r="CK64" s="42" t="str">
        <f>IF($O64="女子",IF($AF64&gt;100,"",IF($M64=新人女子!B$2,ROW(),"")),"")</f>
        <v/>
      </c>
      <c r="CL64" s="42" t="str">
        <f>IF($O64="女子",IF($AF64&gt;100,"",IF($M64=新人女子!I$2,ROW(),"")),"")</f>
        <v/>
      </c>
      <c r="CM64" s="42" t="str">
        <f>IF($O64="女子",IF($AF64&gt;100,"",IF($M64=新人女子!P$2,ROW(),"")),"")</f>
        <v/>
      </c>
      <c r="CN64" s="42" t="str">
        <f>IF($O64="女子",IF($AF64&gt;100,"",IF($M64=新人女子!B$27,ROW(),"")),"")</f>
        <v/>
      </c>
      <c r="CO64" s="42" t="str">
        <f>IF($O64="女子",IF($AF64&gt;100,"",IF($M64=新人女子!I$27,ROW(),"")),"")</f>
        <v/>
      </c>
      <c r="CP64" s="42" t="str">
        <f>IF($O64="女子",IF($AF64&gt;100,"",IF($M64=新人女子!P$27,ROW(),"")),"")</f>
        <v/>
      </c>
      <c r="CQ64" s="42" t="str">
        <f>IF($O64="女子",IF($AF64&gt;100,"",IF($M64=新人女子!B$51,ROW(),"")),"")</f>
        <v/>
      </c>
      <c r="CR64" s="42" t="str">
        <f>IF($O64="女子",IF($AF64&gt;100,"",IF($M64=新人女子!I$51,ROW(),"")),"")</f>
        <v/>
      </c>
      <c r="CS64" s="42" t="str">
        <f>IF($O64="女子",IF($AF64&gt;100,"",IF($M64=新人女子!P$51,ROW(),"")),"")</f>
        <v/>
      </c>
      <c r="CT64" s="42" t="str">
        <f>IF($O64="女子",IF($AF64&gt;100,"",IF($M64=新人女子!B$76,ROW(),"")),"")</f>
        <v/>
      </c>
      <c r="CU64" s="42" t="str">
        <f>IF($O64="女子",IF($AF64&gt;100,"",IF($M64=新人女子!I$76,ROW(),"")),"")</f>
        <v/>
      </c>
      <c r="CV64" s="42" t="str">
        <f>IF($O64="女子",IF($AF64&gt;100,"",IF($M64=新人女子!P$76,ROW(),"")),"")</f>
        <v/>
      </c>
    </row>
    <row r="65" spans="1:100" x14ac:dyDescent="0.15">
      <c r="A65" s="36">
        <v>45285</v>
      </c>
      <c r="B65" s="36">
        <v>45287</v>
      </c>
      <c r="C65" s="35" t="s">
        <v>104</v>
      </c>
      <c r="D65" s="35" t="s">
        <v>1578</v>
      </c>
      <c r="E65" s="35" t="s">
        <v>1579</v>
      </c>
      <c r="F65" s="35" t="s">
        <v>1580</v>
      </c>
      <c r="G65" s="35" t="s">
        <v>108</v>
      </c>
      <c r="H65" s="35" t="s">
        <v>15</v>
      </c>
      <c r="I65" s="35" t="s">
        <v>1581</v>
      </c>
      <c r="J65" s="35" t="s">
        <v>303</v>
      </c>
      <c r="L65" s="35" t="s">
        <v>411</v>
      </c>
      <c r="M65" s="35" t="s">
        <v>131</v>
      </c>
      <c r="N65" s="35" t="s">
        <v>132</v>
      </c>
      <c r="O65" s="35" t="s">
        <v>305</v>
      </c>
      <c r="Y65" s="35" t="s">
        <v>306</v>
      </c>
      <c r="AA65" s="35" t="s">
        <v>399</v>
      </c>
      <c r="AB65" s="35" t="s">
        <v>420</v>
      </c>
      <c r="AC65" s="35" t="str">
        <f t="shared" si="7"/>
        <v>ビンゴミッカイチ</v>
      </c>
      <c r="AD65" s="35" t="s">
        <v>309</v>
      </c>
      <c r="AF65" s="35">
        <v>8</v>
      </c>
      <c r="AG65" s="41">
        <v>38867</v>
      </c>
      <c r="AN65" s="35">
        <v>174</v>
      </c>
      <c r="AO65" s="35">
        <v>59</v>
      </c>
      <c r="AP65" s="35" t="s">
        <v>310</v>
      </c>
      <c r="AV65" s="35" t="s">
        <v>413</v>
      </c>
      <c r="BB65" s="35">
        <f t="shared" si="1"/>
        <v>16</v>
      </c>
      <c r="BC65" s="35">
        <f t="shared" si="2"/>
        <v>2</v>
      </c>
      <c r="BD65" s="35" t="str">
        <f t="shared" si="3"/>
        <v>右</v>
      </c>
      <c r="BE65" s="42" t="str">
        <f>IF($O65="男子",IF($AF65&gt;100,"",IF($M65=選抜男子!B$2,ROW(),"")),"")</f>
        <v/>
      </c>
      <c r="BF65" s="42" t="str">
        <f>IF($O65="男子",IF($AF65&gt;100,"",IF($M65=選抜男子!I$2,ROW(),"")),"")</f>
        <v/>
      </c>
      <c r="BG65" s="42">
        <f>IF($O65="男子",IF($AF65&gt;100,"",IF($M65=選抜男子!P$2,ROW(),"")),"")</f>
        <v>65</v>
      </c>
      <c r="BH65" s="42" t="str">
        <f>IF($O65="男子",IF($AF65&gt;100,"",IF($M65=選抜男子!B$27,ROW(),"")),"")</f>
        <v/>
      </c>
      <c r="BI65" s="42" t="str">
        <f>IF($O65="男子",IF($AF65&gt;100,"",IF($M65=選抜男子!I$27,ROW(),"")),"")</f>
        <v/>
      </c>
      <c r="BJ65" s="42" t="str">
        <f>IF($O65="男子",IF($AF65&gt;100,"",IF($M65=選抜男子!P$27,ROW(),"")),"")</f>
        <v/>
      </c>
      <c r="BK65" s="42" t="str">
        <f>IF($O65="男子",IF($AF65&gt;100,"",IF($M65=選抜男子!B$51,ROW(),"")),"")</f>
        <v/>
      </c>
      <c r="BL65" s="42" t="str">
        <f>IF($O65="男子",IF($AF65&gt;100,"",IF($M65=選抜男子!I$51,ROW(),"")),"")</f>
        <v/>
      </c>
      <c r="BM65" s="42" t="str">
        <f>IF($O65="男子",IF($AF65&gt;100,"",IF($M65=選抜男子!B$76,ROW(),"")),"")</f>
        <v/>
      </c>
      <c r="BN65" s="42" t="str">
        <f>IF($O65="男子",IF($AF65&gt;100,"",IF($M65=選抜男子!I$76,ROW(),"")),"")</f>
        <v/>
      </c>
      <c r="BO65" s="42" t="str">
        <f>IF($O65="男子",IF($AF65&gt;100,"",IF($M65=新人男子!B$2,ROW(),"")),"")</f>
        <v/>
      </c>
      <c r="BP65" s="42" t="str">
        <f>IF($O65="男子",IF($AF65&gt;100,"",IF($M65=新人男子!I$2,ROW(),"")),"")</f>
        <v/>
      </c>
      <c r="BQ65" s="42" t="str">
        <f>IF($O65="男子",IF($AF65&gt;100,"",IF($M65=新人男子!P$2,ROW(),"")),"")</f>
        <v/>
      </c>
      <c r="BR65" s="42" t="str">
        <f>IF($O65="男子",IF($AF65&gt;100,"",IF($M65=新人男子!B$27,ROW(),"")),"")</f>
        <v/>
      </c>
      <c r="BS65" s="42" t="str">
        <f>IF($O65="男子",IF($AF65&gt;100,"",IF($M65=新人男子!I$27,ROW(),"")),"")</f>
        <v/>
      </c>
      <c r="BT65" s="42" t="str">
        <f>IF($O65="男子",IF($AF65&gt;100,"",IF($M65=新人男子!P$27,ROW(),"")),"")</f>
        <v/>
      </c>
      <c r="BU65" s="42" t="str">
        <f>IF($O65="男子",IF($AF65&gt;100,"",IF($M65=新人男子!B$51,ROW(),"")),"")</f>
        <v/>
      </c>
      <c r="BV65" s="42" t="str">
        <f>IF($O65="男子",IF($AF65&gt;100,"",IF($M65=新人男子!I$51,ROW(),"")),"")</f>
        <v/>
      </c>
      <c r="BW65" s="42" t="str">
        <f>IF($O65="男子",IF($AF65&gt;100,"",IF($M65=新人男子!P$51,ROW(),"")),"")</f>
        <v/>
      </c>
      <c r="BX65" s="42" t="str">
        <f>IF($O65="男子",IF($AF65&gt;100,"",IF($M65=新人男子!B$76,ROW(),"")),"")</f>
        <v/>
      </c>
      <c r="BY65" s="42" t="str">
        <f>IF($O65="男子",IF($AF65&gt;100,"",IF($M65=新人男子!I$76,ROW(),"")),"")</f>
        <v/>
      </c>
      <c r="BZ65" s="42" t="str">
        <f>IF($O65="男子",IF($AF65&gt;100,"",IF($M65=新人男子!P$76,ROW(),"")),"")</f>
        <v/>
      </c>
      <c r="CA65" s="42" t="str">
        <f>IF($O65="女子",IF($AF65&gt;100,"",IF($M65=選抜女子!B$2,ROW(),"")),"")</f>
        <v/>
      </c>
      <c r="CB65" s="42" t="str">
        <f>IF($O65="女子",IF($AF65&gt;100,"",IF($M65=選抜女子!I$2,ROW(),"")),"")</f>
        <v/>
      </c>
      <c r="CC65" s="42" t="str">
        <f>IF($O65="女子",IF($AF65&gt;100,"",IF($M65=選抜女子!P$2,ROW(),"")),"")</f>
        <v/>
      </c>
      <c r="CD65" s="42" t="str">
        <f>IF($O65="女子",IF($AF65&gt;100,"",IF($M65=選抜女子!B$27,ROW(),"")),"")</f>
        <v/>
      </c>
      <c r="CE65" s="42" t="str">
        <f>IF($O65="女子",IF($AF65&gt;100,"",IF($M65=選抜女子!I$27,ROW(),"")),"")</f>
        <v/>
      </c>
      <c r="CF65" s="42" t="str">
        <f>IF($O65="女子",IF($AF65&gt;100,"",IF($M65=選抜女子!P$27,ROW(),"")),"")</f>
        <v/>
      </c>
      <c r="CG65" s="42" t="str">
        <f>IF($O65="女子",IF($AF65&gt;100,"",IF($M65=選抜女子!B$51,ROW(),"")),"")</f>
        <v/>
      </c>
      <c r="CH65" s="42" t="str">
        <f>IF($O65="女子",IF($AF65&gt;100,"",IF($M65=選抜女子!I$51,ROW(),"")),"")</f>
        <v/>
      </c>
      <c r="CI65" s="42" t="str">
        <f>IF($O65="女子",IF($AF65&gt;100,"",IF($M65=選抜女子!B$76,ROW(),"")),"")</f>
        <v/>
      </c>
      <c r="CJ65" s="42" t="str">
        <f>IF($O65="女子",IF($AF65&gt;100,"",IF($M65=選抜女子!I$76,ROW(),"")),"")</f>
        <v/>
      </c>
      <c r="CK65" s="42" t="str">
        <f>IF($O65="女子",IF($AF65&gt;100,"",IF($M65=新人女子!B$2,ROW(),"")),"")</f>
        <v/>
      </c>
      <c r="CL65" s="42" t="str">
        <f>IF($O65="女子",IF($AF65&gt;100,"",IF($M65=新人女子!I$2,ROW(),"")),"")</f>
        <v/>
      </c>
      <c r="CM65" s="42" t="str">
        <f>IF($O65="女子",IF($AF65&gt;100,"",IF($M65=新人女子!P$2,ROW(),"")),"")</f>
        <v/>
      </c>
      <c r="CN65" s="42" t="str">
        <f>IF($O65="女子",IF($AF65&gt;100,"",IF($M65=新人女子!B$27,ROW(),"")),"")</f>
        <v/>
      </c>
      <c r="CO65" s="42" t="str">
        <f>IF($O65="女子",IF($AF65&gt;100,"",IF($M65=新人女子!I$27,ROW(),"")),"")</f>
        <v/>
      </c>
      <c r="CP65" s="42" t="str">
        <f>IF($O65="女子",IF($AF65&gt;100,"",IF($M65=新人女子!P$27,ROW(),"")),"")</f>
        <v/>
      </c>
      <c r="CQ65" s="42" t="str">
        <f>IF($O65="女子",IF($AF65&gt;100,"",IF($M65=新人女子!B$51,ROW(),"")),"")</f>
        <v/>
      </c>
      <c r="CR65" s="42" t="str">
        <f>IF($O65="女子",IF($AF65&gt;100,"",IF($M65=新人女子!I$51,ROW(),"")),"")</f>
        <v/>
      </c>
      <c r="CS65" s="42" t="str">
        <f>IF($O65="女子",IF($AF65&gt;100,"",IF($M65=新人女子!P$51,ROW(),"")),"")</f>
        <v/>
      </c>
      <c r="CT65" s="42" t="str">
        <f>IF($O65="女子",IF($AF65&gt;100,"",IF($M65=新人女子!B$76,ROW(),"")),"")</f>
        <v/>
      </c>
      <c r="CU65" s="42" t="str">
        <f>IF($O65="女子",IF($AF65&gt;100,"",IF($M65=新人女子!I$76,ROW(),"")),"")</f>
        <v/>
      </c>
      <c r="CV65" s="42" t="str">
        <f>IF($O65="女子",IF($AF65&gt;100,"",IF($M65=新人女子!P$76,ROW(),"")),"")</f>
        <v/>
      </c>
    </row>
    <row r="66" spans="1:100" x14ac:dyDescent="0.15">
      <c r="A66" s="36">
        <v>45285</v>
      </c>
      <c r="B66" s="36">
        <v>45287</v>
      </c>
      <c r="C66" s="35" t="s">
        <v>104</v>
      </c>
      <c r="D66" s="35" t="s">
        <v>1582</v>
      </c>
      <c r="E66" s="35" t="s">
        <v>1583</v>
      </c>
      <c r="F66" s="35" t="s">
        <v>1584</v>
      </c>
      <c r="G66" s="35" t="s">
        <v>108</v>
      </c>
      <c r="H66" s="35" t="s">
        <v>15</v>
      </c>
      <c r="I66" s="35" t="s">
        <v>1585</v>
      </c>
      <c r="J66" s="35" t="s">
        <v>303</v>
      </c>
      <c r="L66" s="35" t="s">
        <v>411</v>
      </c>
      <c r="M66" s="35" t="s">
        <v>131</v>
      </c>
      <c r="N66" s="35" t="s">
        <v>132</v>
      </c>
      <c r="O66" s="35" t="s">
        <v>305</v>
      </c>
      <c r="Y66" s="35" t="s">
        <v>306</v>
      </c>
      <c r="AA66" s="35" t="s">
        <v>401</v>
      </c>
      <c r="AB66" s="35" t="s">
        <v>421</v>
      </c>
      <c r="AC66" s="35" t="str">
        <f t="shared" si="7"/>
        <v>ビンゴショウバラ</v>
      </c>
      <c r="AD66" s="35" t="s">
        <v>309</v>
      </c>
      <c r="AF66" s="35">
        <v>9</v>
      </c>
      <c r="AG66" s="41">
        <v>38986</v>
      </c>
      <c r="AN66" s="35">
        <v>171</v>
      </c>
      <c r="AO66" s="35">
        <v>65</v>
      </c>
      <c r="AP66" s="35" t="s">
        <v>310</v>
      </c>
      <c r="AV66" s="35" t="s">
        <v>413</v>
      </c>
      <c r="BB66" s="35">
        <f t="shared" ref="BB66:BB132" si="8">IF(AG66="","",DATEDIF(AG66,DATE(2023,4,1),"y"))</f>
        <v>16</v>
      </c>
      <c r="BC66" s="35">
        <f t="shared" si="2"/>
        <v>2</v>
      </c>
      <c r="BD66" s="35" t="str">
        <f t="shared" si="3"/>
        <v>右</v>
      </c>
      <c r="BE66" s="42" t="str">
        <f>IF($O66="男子",IF($AF66&gt;100,"",IF($M66=選抜男子!B$2,ROW(),"")),"")</f>
        <v/>
      </c>
      <c r="BF66" s="42" t="str">
        <f>IF($O66="男子",IF($AF66&gt;100,"",IF($M66=選抜男子!I$2,ROW(),"")),"")</f>
        <v/>
      </c>
      <c r="BG66" s="42">
        <f>IF($O66="男子",IF($AF66&gt;100,"",IF($M66=選抜男子!P$2,ROW(),"")),"")</f>
        <v>66</v>
      </c>
      <c r="BH66" s="42" t="str">
        <f>IF($O66="男子",IF($AF66&gt;100,"",IF($M66=選抜男子!B$27,ROW(),"")),"")</f>
        <v/>
      </c>
      <c r="BI66" s="42" t="str">
        <f>IF($O66="男子",IF($AF66&gt;100,"",IF($M66=選抜男子!I$27,ROW(),"")),"")</f>
        <v/>
      </c>
      <c r="BJ66" s="42" t="str">
        <f>IF($O66="男子",IF($AF66&gt;100,"",IF($M66=選抜男子!P$27,ROW(),"")),"")</f>
        <v/>
      </c>
      <c r="BK66" s="42" t="str">
        <f>IF($O66="男子",IF($AF66&gt;100,"",IF($M66=選抜男子!B$51,ROW(),"")),"")</f>
        <v/>
      </c>
      <c r="BL66" s="42" t="str">
        <f>IF($O66="男子",IF($AF66&gt;100,"",IF($M66=選抜男子!I$51,ROW(),"")),"")</f>
        <v/>
      </c>
      <c r="BM66" s="42" t="str">
        <f>IF($O66="男子",IF($AF66&gt;100,"",IF($M66=選抜男子!B$76,ROW(),"")),"")</f>
        <v/>
      </c>
      <c r="BN66" s="42" t="str">
        <f>IF($O66="男子",IF($AF66&gt;100,"",IF($M66=選抜男子!I$76,ROW(),"")),"")</f>
        <v/>
      </c>
      <c r="BO66" s="42" t="str">
        <f>IF($O66="男子",IF($AF66&gt;100,"",IF($M66=新人男子!B$2,ROW(),"")),"")</f>
        <v/>
      </c>
      <c r="BP66" s="42" t="str">
        <f>IF($O66="男子",IF($AF66&gt;100,"",IF($M66=新人男子!I$2,ROW(),"")),"")</f>
        <v/>
      </c>
      <c r="BQ66" s="42" t="str">
        <f>IF($O66="男子",IF($AF66&gt;100,"",IF($M66=新人男子!P$2,ROW(),"")),"")</f>
        <v/>
      </c>
      <c r="BR66" s="42" t="str">
        <f>IF($O66="男子",IF($AF66&gt;100,"",IF($M66=新人男子!B$27,ROW(),"")),"")</f>
        <v/>
      </c>
      <c r="BS66" s="42" t="str">
        <f>IF($O66="男子",IF($AF66&gt;100,"",IF($M66=新人男子!I$27,ROW(),"")),"")</f>
        <v/>
      </c>
      <c r="BT66" s="42" t="str">
        <f>IF($O66="男子",IF($AF66&gt;100,"",IF($M66=新人男子!P$27,ROW(),"")),"")</f>
        <v/>
      </c>
      <c r="BU66" s="42" t="str">
        <f>IF($O66="男子",IF($AF66&gt;100,"",IF($M66=新人男子!B$51,ROW(),"")),"")</f>
        <v/>
      </c>
      <c r="BV66" s="42" t="str">
        <f>IF($O66="男子",IF($AF66&gt;100,"",IF($M66=新人男子!I$51,ROW(),"")),"")</f>
        <v/>
      </c>
      <c r="BW66" s="42" t="str">
        <f>IF($O66="男子",IF($AF66&gt;100,"",IF($M66=新人男子!P$51,ROW(),"")),"")</f>
        <v/>
      </c>
      <c r="BX66" s="42" t="str">
        <f>IF($O66="男子",IF($AF66&gt;100,"",IF($M66=新人男子!B$76,ROW(),"")),"")</f>
        <v/>
      </c>
      <c r="BY66" s="42" t="str">
        <f>IF($O66="男子",IF($AF66&gt;100,"",IF($M66=新人男子!I$76,ROW(),"")),"")</f>
        <v/>
      </c>
      <c r="BZ66" s="42" t="str">
        <f>IF($O66="男子",IF($AF66&gt;100,"",IF($M66=新人男子!P$76,ROW(),"")),"")</f>
        <v/>
      </c>
      <c r="CA66" s="42" t="str">
        <f>IF($O66="女子",IF($AF66&gt;100,"",IF($M66=選抜女子!B$2,ROW(),"")),"")</f>
        <v/>
      </c>
      <c r="CB66" s="42" t="str">
        <f>IF($O66="女子",IF($AF66&gt;100,"",IF($M66=選抜女子!I$2,ROW(),"")),"")</f>
        <v/>
      </c>
      <c r="CC66" s="42" t="str">
        <f>IF($O66="女子",IF($AF66&gt;100,"",IF($M66=選抜女子!P$2,ROW(),"")),"")</f>
        <v/>
      </c>
      <c r="CD66" s="42" t="str">
        <f>IF($O66="女子",IF($AF66&gt;100,"",IF($M66=選抜女子!B$27,ROW(),"")),"")</f>
        <v/>
      </c>
      <c r="CE66" s="42" t="str">
        <f>IF($O66="女子",IF($AF66&gt;100,"",IF($M66=選抜女子!I$27,ROW(),"")),"")</f>
        <v/>
      </c>
      <c r="CF66" s="42" t="str">
        <f>IF($O66="女子",IF($AF66&gt;100,"",IF($M66=選抜女子!P$27,ROW(),"")),"")</f>
        <v/>
      </c>
      <c r="CG66" s="42" t="str">
        <f>IF($O66="女子",IF($AF66&gt;100,"",IF($M66=選抜女子!B$51,ROW(),"")),"")</f>
        <v/>
      </c>
      <c r="CH66" s="42" t="str">
        <f>IF($O66="女子",IF($AF66&gt;100,"",IF($M66=選抜女子!I$51,ROW(),"")),"")</f>
        <v/>
      </c>
      <c r="CI66" s="42" t="str">
        <f>IF($O66="女子",IF($AF66&gt;100,"",IF($M66=選抜女子!B$76,ROW(),"")),"")</f>
        <v/>
      </c>
      <c r="CJ66" s="42" t="str">
        <f>IF($O66="女子",IF($AF66&gt;100,"",IF($M66=選抜女子!I$76,ROW(),"")),"")</f>
        <v/>
      </c>
      <c r="CK66" s="42" t="str">
        <f>IF($O66="女子",IF($AF66&gt;100,"",IF($M66=新人女子!B$2,ROW(),"")),"")</f>
        <v/>
      </c>
      <c r="CL66" s="42" t="str">
        <f>IF($O66="女子",IF($AF66&gt;100,"",IF($M66=新人女子!I$2,ROW(),"")),"")</f>
        <v/>
      </c>
      <c r="CM66" s="42" t="str">
        <f>IF($O66="女子",IF($AF66&gt;100,"",IF($M66=新人女子!P$2,ROW(),"")),"")</f>
        <v/>
      </c>
      <c r="CN66" s="42" t="str">
        <f>IF($O66="女子",IF($AF66&gt;100,"",IF($M66=新人女子!B$27,ROW(),"")),"")</f>
        <v/>
      </c>
      <c r="CO66" s="42" t="str">
        <f>IF($O66="女子",IF($AF66&gt;100,"",IF($M66=新人女子!I$27,ROW(),"")),"")</f>
        <v/>
      </c>
      <c r="CP66" s="42" t="str">
        <f>IF($O66="女子",IF($AF66&gt;100,"",IF($M66=新人女子!P$27,ROW(),"")),"")</f>
        <v/>
      </c>
      <c r="CQ66" s="42" t="str">
        <f>IF($O66="女子",IF($AF66&gt;100,"",IF($M66=新人女子!B$51,ROW(),"")),"")</f>
        <v/>
      </c>
      <c r="CR66" s="42" t="str">
        <f>IF($O66="女子",IF($AF66&gt;100,"",IF($M66=新人女子!I$51,ROW(),"")),"")</f>
        <v/>
      </c>
      <c r="CS66" s="42" t="str">
        <f>IF($O66="女子",IF($AF66&gt;100,"",IF($M66=新人女子!P$51,ROW(),"")),"")</f>
        <v/>
      </c>
      <c r="CT66" s="42" t="str">
        <f>IF($O66="女子",IF($AF66&gt;100,"",IF($M66=新人女子!B$76,ROW(),"")),"")</f>
        <v/>
      </c>
      <c r="CU66" s="42" t="str">
        <f>IF($O66="女子",IF($AF66&gt;100,"",IF($M66=新人女子!I$76,ROW(),"")),"")</f>
        <v/>
      </c>
      <c r="CV66" s="42" t="str">
        <f>IF($O66="女子",IF($AF66&gt;100,"",IF($M66=新人女子!P$76,ROW(),"")),"")</f>
        <v/>
      </c>
    </row>
    <row r="67" spans="1:100" x14ac:dyDescent="0.15">
      <c r="A67" s="36">
        <v>45285</v>
      </c>
      <c r="B67" s="36">
        <v>45287</v>
      </c>
      <c r="C67" s="35" t="s">
        <v>104</v>
      </c>
      <c r="D67" s="35" t="s">
        <v>1586</v>
      </c>
      <c r="E67" s="35" t="s">
        <v>1587</v>
      </c>
      <c r="F67" s="35" t="s">
        <v>1588</v>
      </c>
      <c r="G67" s="35" t="s">
        <v>108</v>
      </c>
      <c r="H67" s="35" t="s">
        <v>15</v>
      </c>
      <c r="I67" s="35" t="s">
        <v>1589</v>
      </c>
      <c r="J67" s="35" t="s">
        <v>303</v>
      </c>
      <c r="L67" s="35" t="s">
        <v>411</v>
      </c>
      <c r="M67" s="35" t="s">
        <v>131</v>
      </c>
      <c r="N67" s="35" t="s">
        <v>132</v>
      </c>
      <c r="O67" s="35" t="s">
        <v>305</v>
      </c>
      <c r="Y67" s="35" t="s">
        <v>306</v>
      </c>
      <c r="AA67" s="35" t="s">
        <v>403</v>
      </c>
      <c r="AB67" s="35" t="s">
        <v>422</v>
      </c>
      <c r="AC67" s="35" t="str">
        <f t="shared" si="7"/>
        <v>タカ</v>
      </c>
      <c r="AD67" s="35" t="s">
        <v>309</v>
      </c>
      <c r="AF67" s="35">
        <v>10</v>
      </c>
      <c r="AG67" s="41">
        <v>39453</v>
      </c>
      <c r="AN67" s="35">
        <v>171</v>
      </c>
      <c r="AO67" s="35">
        <v>57</v>
      </c>
      <c r="AP67" s="35" t="s">
        <v>310</v>
      </c>
      <c r="AV67" s="35" t="s">
        <v>413</v>
      </c>
      <c r="BB67" s="35">
        <f t="shared" si="8"/>
        <v>15</v>
      </c>
      <c r="BC67" s="35">
        <f t="shared" si="2"/>
        <v>1</v>
      </c>
      <c r="BD67" s="35" t="str">
        <f t="shared" si="3"/>
        <v>右</v>
      </c>
      <c r="BE67" s="42" t="str">
        <f>IF($O67="男子",IF($AF67&gt;100,"",IF($M67=選抜男子!B$2,ROW(),"")),"")</f>
        <v/>
      </c>
      <c r="BF67" s="42" t="str">
        <f>IF($O67="男子",IF($AF67&gt;100,"",IF($M67=選抜男子!I$2,ROW(),"")),"")</f>
        <v/>
      </c>
      <c r="BG67" s="42">
        <f>IF($O67="男子",IF($AF67&gt;100,"",IF($M67=選抜男子!P$2,ROW(),"")),"")</f>
        <v>67</v>
      </c>
      <c r="BH67" s="42" t="str">
        <f>IF($O67="男子",IF($AF67&gt;100,"",IF($M67=選抜男子!B$27,ROW(),"")),"")</f>
        <v/>
      </c>
      <c r="BI67" s="42" t="str">
        <f>IF($O67="男子",IF($AF67&gt;100,"",IF($M67=選抜男子!I$27,ROW(),"")),"")</f>
        <v/>
      </c>
      <c r="BJ67" s="42" t="str">
        <f>IF($O67="男子",IF($AF67&gt;100,"",IF($M67=選抜男子!P$27,ROW(),"")),"")</f>
        <v/>
      </c>
      <c r="BK67" s="42" t="str">
        <f>IF($O67="男子",IF($AF67&gt;100,"",IF($M67=選抜男子!B$51,ROW(),"")),"")</f>
        <v/>
      </c>
      <c r="BL67" s="42" t="str">
        <f>IF($O67="男子",IF($AF67&gt;100,"",IF($M67=選抜男子!I$51,ROW(),"")),"")</f>
        <v/>
      </c>
      <c r="BM67" s="42" t="str">
        <f>IF($O67="男子",IF($AF67&gt;100,"",IF($M67=選抜男子!B$76,ROW(),"")),"")</f>
        <v/>
      </c>
      <c r="BN67" s="42" t="str">
        <f>IF($O67="男子",IF($AF67&gt;100,"",IF($M67=選抜男子!I$76,ROW(),"")),"")</f>
        <v/>
      </c>
      <c r="BO67" s="42" t="str">
        <f>IF($O67="男子",IF($AF67&gt;100,"",IF($M67=新人男子!B$2,ROW(),"")),"")</f>
        <v/>
      </c>
      <c r="BP67" s="42" t="str">
        <f>IF($O67="男子",IF($AF67&gt;100,"",IF($M67=新人男子!I$2,ROW(),"")),"")</f>
        <v/>
      </c>
      <c r="BQ67" s="42" t="str">
        <f>IF($O67="男子",IF($AF67&gt;100,"",IF($M67=新人男子!P$2,ROW(),"")),"")</f>
        <v/>
      </c>
      <c r="BR67" s="42" t="str">
        <f>IF($O67="男子",IF($AF67&gt;100,"",IF($M67=新人男子!B$27,ROW(),"")),"")</f>
        <v/>
      </c>
      <c r="BS67" s="42" t="str">
        <f>IF($O67="男子",IF($AF67&gt;100,"",IF($M67=新人男子!I$27,ROW(),"")),"")</f>
        <v/>
      </c>
      <c r="BT67" s="42" t="str">
        <f>IF($O67="男子",IF($AF67&gt;100,"",IF($M67=新人男子!P$27,ROW(),"")),"")</f>
        <v/>
      </c>
      <c r="BU67" s="42" t="str">
        <f>IF($O67="男子",IF($AF67&gt;100,"",IF($M67=新人男子!B$51,ROW(),"")),"")</f>
        <v/>
      </c>
      <c r="BV67" s="42" t="str">
        <f>IF($O67="男子",IF($AF67&gt;100,"",IF($M67=新人男子!I$51,ROW(),"")),"")</f>
        <v/>
      </c>
      <c r="BW67" s="42" t="str">
        <f>IF($O67="男子",IF($AF67&gt;100,"",IF($M67=新人男子!P$51,ROW(),"")),"")</f>
        <v/>
      </c>
      <c r="BX67" s="42" t="str">
        <f>IF($O67="男子",IF($AF67&gt;100,"",IF($M67=新人男子!B$76,ROW(),"")),"")</f>
        <v/>
      </c>
      <c r="BY67" s="42" t="str">
        <f>IF($O67="男子",IF($AF67&gt;100,"",IF($M67=新人男子!I$76,ROW(),"")),"")</f>
        <v/>
      </c>
      <c r="BZ67" s="42" t="str">
        <f>IF($O67="男子",IF($AF67&gt;100,"",IF($M67=新人男子!P$76,ROW(),"")),"")</f>
        <v/>
      </c>
      <c r="CA67" s="42" t="str">
        <f>IF($O67="女子",IF($AF67&gt;100,"",IF($M67=選抜女子!B$2,ROW(),"")),"")</f>
        <v/>
      </c>
      <c r="CB67" s="42" t="str">
        <f>IF($O67="女子",IF($AF67&gt;100,"",IF($M67=選抜女子!I$2,ROW(),"")),"")</f>
        <v/>
      </c>
      <c r="CC67" s="42" t="str">
        <f>IF($O67="女子",IF($AF67&gt;100,"",IF($M67=選抜女子!P$2,ROW(),"")),"")</f>
        <v/>
      </c>
      <c r="CD67" s="42" t="str">
        <f>IF($O67="女子",IF($AF67&gt;100,"",IF($M67=選抜女子!B$27,ROW(),"")),"")</f>
        <v/>
      </c>
      <c r="CE67" s="42" t="str">
        <f>IF($O67="女子",IF($AF67&gt;100,"",IF($M67=選抜女子!I$27,ROW(),"")),"")</f>
        <v/>
      </c>
      <c r="CF67" s="42" t="str">
        <f>IF($O67="女子",IF($AF67&gt;100,"",IF($M67=選抜女子!P$27,ROW(),"")),"")</f>
        <v/>
      </c>
      <c r="CG67" s="42" t="str">
        <f>IF($O67="女子",IF($AF67&gt;100,"",IF($M67=選抜女子!B$51,ROW(),"")),"")</f>
        <v/>
      </c>
      <c r="CH67" s="42" t="str">
        <f>IF($O67="女子",IF($AF67&gt;100,"",IF($M67=選抜女子!I$51,ROW(),"")),"")</f>
        <v/>
      </c>
      <c r="CI67" s="42" t="str">
        <f>IF($O67="女子",IF($AF67&gt;100,"",IF($M67=選抜女子!B$76,ROW(),"")),"")</f>
        <v/>
      </c>
      <c r="CJ67" s="42" t="str">
        <f>IF($O67="女子",IF($AF67&gt;100,"",IF($M67=選抜女子!I$76,ROW(),"")),"")</f>
        <v/>
      </c>
      <c r="CK67" s="42" t="str">
        <f>IF($O67="女子",IF($AF67&gt;100,"",IF($M67=新人女子!B$2,ROW(),"")),"")</f>
        <v/>
      </c>
      <c r="CL67" s="42" t="str">
        <f>IF($O67="女子",IF($AF67&gt;100,"",IF($M67=新人女子!I$2,ROW(),"")),"")</f>
        <v/>
      </c>
      <c r="CM67" s="42" t="str">
        <f>IF($O67="女子",IF($AF67&gt;100,"",IF($M67=新人女子!P$2,ROW(),"")),"")</f>
        <v/>
      </c>
      <c r="CN67" s="42" t="str">
        <f>IF($O67="女子",IF($AF67&gt;100,"",IF($M67=新人女子!B$27,ROW(),"")),"")</f>
        <v/>
      </c>
      <c r="CO67" s="42" t="str">
        <f>IF($O67="女子",IF($AF67&gt;100,"",IF($M67=新人女子!I$27,ROW(),"")),"")</f>
        <v/>
      </c>
      <c r="CP67" s="42" t="str">
        <f>IF($O67="女子",IF($AF67&gt;100,"",IF($M67=新人女子!P$27,ROW(),"")),"")</f>
        <v/>
      </c>
      <c r="CQ67" s="42" t="str">
        <f>IF($O67="女子",IF($AF67&gt;100,"",IF($M67=新人女子!B$51,ROW(),"")),"")</f>
        <v/>
      </c>
      <c r="CR67" s="42" t="str">
        <f>IF($O67="女子",IF($AF67&gt;100,"",IF($M67=新人女子!I$51,ROW(),"")),"")</f>
        <v/>
      </c>
      <c r="CS67" s="42" t="str">
        <f>IF($O67="女子",IF($AF67&gt;100,"",IF($M67=新人女子!P$51,ROW(),"")),"")</f>
        <v/>
      </c>
      <c r="CT67" s="42" t="str">
        <f>IF($O67="女子",IF($AF67&gt;100,"",IF($M67=新人女子!B$76,ROW(),"")),"")</f>
        <v/>
      </c>
      <c r="CU67" s="42" t="str">
        <f>IF($O67="女子",IF($AF67&gt;100,"",IF($M67=新人女子!I$76,ROW(),"")),"")</f>
        <v/>
      </c>
      <c r="CV67" s="42" t="str">
        <f>IF($O67="女子",IF($AF67&gt;100,"",IF($M67=新人女子!P$76,ROW(),"")),"")</f>
        <v/>
      </c>
    </row>
    <row r="68" spans="1:100" x14ac:dyDescent="0.15">
      <c r="A68" s="36">
        <v>45285</v>
      </c>
      <c r="B68" s="36">
        <v>45287</v>
      </c>
      <c r="C68" s="35" t="s">
        <v>104</v>
      </c>
      <c r="D68" s="35" t="s">
        <v>1590</v>
      </c>
      <c r="E68" s="35" t="s">
        <v>1591</v>
      </c>
      <c r="F68" s="35" t="s">
        <v>1592</v>
      </c>
      <c r="G68" s="35" t="s">
        <v>108</v>
      </c>
      <c r="H68" s="35" t="s">
        <v>15</v>
      </c>
      <c r="I68" s="35" t="s">
        <v>1593</v>
      </c>
      <c r="J68" s="35" t="s">
        <v>303</v>
      </c>
      <c r="L68" s="35" t="s">
        <v>411</v>
      </c>
      <c r="M68" s="35" t="s">
        <v>131</v>
      </c>
      <c r="N68" s="35" t="s">
        <v>132</v>
      </c>
      <c r="O68" s="35" t="s">
        <v>305</v>
      </c>
      <c r="Y68" s="35" t="s">
        <v>306</v>
      </c>
      <c r="AA68" s="35" t="s">
        <v>405</v>
      </c>
      <c r="AB68" s="35" t="s">
        <v>423</v>
      </c>
      <c r="AC68" s="35" t="str">
        <f t="shared" si="7"/>
        <v>ヒラコ</v>
      </c>
      <c r="AD68" s="35" t="s">
        <v>309</v>
      </c>
      <c r="AF68" s="35">
        <v>11</v>
      </c>
      <c r="AG68" s="41">
        <v>39177</v>
      </c>
      <c r="AN68" s="35">
        <v>174</v>
      </c>
      <c r="AO68" s="35">
        <v>50</v>
      </c>
      <c r="AP68" s="35" t="s">
        <v>310</v>
      </c>
      <c r="AV68" s="35" t="s">
        <v>413</v>
      </c>
      <c r="BB68" s="35">
        <f t="shared" si="8"/>
        <v>15</v>
      </c>
      <c r="BC68" s="35">
        <f t="shared" si="2"/>
        <v>1</v>
      </c>
      <c r="BD68" s="35" t="str">
        <f t="shared" si="3"/>
        <v>右</v>
      </c>
      <c r="BE68" s="42" t="str">
        <f>IF($O68="男子",IF($AF68&gt;100,"",IF($M68=選抜男子!B$2,ROW(),"")),"")</f>
        <v/>
      </c>
      <c r="BF68" s="42" t="str">
        <f>IF($O68="男子",IF($AF68&gt;100,"",IF($M68=選抜男子!I$2,ROW(),"")),"")</f>
        <v/>
      </c>
      <c r="BG68" s="42">
        <f>IF($O68="男子",IF($AF68&gt;100,"",IF($M68=選抜男子!P$2,ROW(),"")),"")</f>
        <v>68</v>
      </c>
      <c r="BH68" s="42" t="str">
        <f>IF($O68="男子",IF($AF68&gt;100,"",IF($M68=選抜男子!B$27,ROW(),"")),"")</f>
        <v/>
      </c>
      <c r="BI68" s="42" t="str">
        <f>IF($O68="男子",IF($AF68&gt;100,"",IF($M68=選抜男子!I$27,ROW(),"")),"")</f>
        <v/>
      </c>
      <c r="BJ68" s="42" t="str">
        <f>IF($O68="男子",IF($AF68&gt;100,"",IF($M68=選抜男子!P$27,ROW(),"")),"")</f>
        <v/>
      </c>
      <c r="BK68" s="42" t="str">
        <f>IF($O68="男子",IF($AF68&gt;100,"",IF($M68=選抜男子!B$51,ROW(),"")),"")</f>
        <v/>
      </c>
      <c r="BL68" s="42" t="str">
        <f>IF($O68="男子",IF($AF68&gt;100,"",IF($M68=選抜男子!I$51,ROW(),"")),"")</f>
        <v/>
      </c>
      <c r="BM68" s="42" t="str">
        <f>IF($O68="男子",IF($AF68&gt;100,"",IF($M68=選抜男子!B$76,ROW(),"")),"")</f>
        <v/>
      </c>
      <c r="BN68" s="42" t="str">
        <f>IF($O68="男子",IF($AF68&gt;100,"",IF($M68=選抜男子!I$76,ROW(),"")),"")</f>
        <v/>
      </c>
      <c r="BO68" s="42" t="str">
        <f>IF($O68="男子",IF($AF68&gt;100,"",IF($M68=新人男子!B$2,ROW(),"")),"")</f>
        <v/>
      </c>
      <c r="BP68" s="42" t="str">
        <f>IF($O68="男子",IF($AF68&gt;100,"",IF($M68=新人男子!I$2,ROW(),"")),"")</f>
        <v/>
      </c>
      <c r="BQ68" s="42" t="str">
        <f>IF($O68="男子",IF($AF68&gt;100,"",IF($M68=新人男子!P$2,ROW(),"")),"")</f>
        <v/>
      </c>
      <c r="BR68" s="42" t="str">
        <f>IF($O68="男子",IF($AF68&gt;100,"",IF($M68=新人男子!B$27,ROW(),"")),"")</f>
        <v/>
      </c>
      <c r="BS68" s="42" t="str">
        <f>IF($O68="男子",IF($AF68&gt;100,"",IF($M68=新人男子!I$27,ROW(),"")),"")</f>
        <v/>
      </c>
      <c r="BT68" s="42" t="str">
        <f>IF($O68="男子",IF($AF68&gt;100,"",IF($M68=新人男子!P$27,ROW(),"")),"")</f>
        <v/>
      </c>
      <c r="BU68" s="42" t="str">
        <f>IF($O68="男子",IF($AF68&gt;100,"",IF($M68=新人男子!B$51,ROW(),"")),"")</f>
        <v/>
      </c>
      <c r="BV68" s="42" t="str">
        <f>IF($O68="男子",IF($AF68&gt;100,"",IF($M68=新人男子!I$51,ROW(),"")),"")</f>
        <v/>
      </c>
      <c r="BW68" s="42" t="str">
        <f>IF($O68="男子",IF($AF68&gt;100,"",IF($M68=新人男子!P$51,ROW(),"")),"")</f>
        <v/>
      </c>
      <c r="BX68" s="42" t="str">
        <f>IF($O68="男子",IF($AF68&gt;100,"",IF($M68=新人男子!B$76,ROW(),"")),"")</f>
        <v/>
      </c>
      <c r="BY68" s="42" t="str">
        <f>IF($O68="男子",IF($AF68&gt;100,"",IF($M68=新人男子!I$76,ROW(),"")),"")</f>
        <v/>
      </c>
      <c r="BZ68" s="42" t="str">
        <f>IF($O68="男子",IF($AF68&gt;100,"",IF($M68=新人男子!P$76,ROW(),"")),"")</f>
        <v/>
      </c>
      <c r="CA68" s="42" t="str">
        <f>IF($O68="女子",IF($AF68&gt;100,"",IF($M68=選抜女子!B$2,ROW(),"")),"")</f>
        <v/>
      </c>
      <c r="CB68" s="42" t="str">
        <f>IF($O68="女子",IF($AF68&gt;100,"",IF($M68=選抜女子!I$2,ROW(),"")),"")</f>
        <v/>
      </c>
      <c r="CC68" s="42" t="str">
        <f>IF($O68="女子",IF($AF68&gt;100,"",IF($M68=選抜女子!P$2,ROW(),"")),"")</f>
        <v/>
      </c>
      <c r="CD68" s="42" t="str">
        <f>IF($O68="女子",IF($AF68&gt;100,"",IF($M68=選抜女子!B$27,ROW(),"")),"")</f>
        <v/>
      </c>
      <c r="CE68" s="42" t="str">
        <f>IF($O68="女子",IF($AF68&gt;100,"",IF($M68=選抜女子!I$27,ROW(),"")),"")</f>
        <v/>
      </c>
      <c r="CF68" s="42" t="str">
        <f>IF($O68="女子",IF($AF68&gt;100,"",IF($M68=選抜女子!P$27,ROW(),"")),"")</f>
        <v/>
      </c>
      <c r="CG68" s="42" t="str">
        <f>IF($O68="女子",IF($AF68&gt;100,"",IF($M68=選抜女子!B$51,ROW(),"")),"")</f>
        <v/>
      </c>
      <c r="CH68" s="42" t="str">
        <f>IF($O68="女子",IF($AF68&gt;100,"",IF($M68=選抜女子!I$51,ROW(),"")),"")</f>
        <v/>
      </c>
      <c r="CI68" s="42" t="str">
        <f>IF($O68="女子",IF($AF68&gt;100,"",IF($M68=選抜女子!B$76,ROW(),"")),"")</f>
        <v/>
      </c>
      <c r="CJ68" s="42" t="str">
        <f>IF($O68="女子",IF($AF68&gt;100,"",IF($M68=選抜女子!I$76,ROW(),"")),"")</f>
        <v/>
      </c>
      <c r="CK68" s="42" t="str">
        <f>IF($O68="女子",IF($AF68&gt;100,"",IF($M68=新人女子!B$2,ROW(),"")),"")</f>
        <v/>
      </c>
      <c r="CL68" s="42" t="str">
        <f>IF($O68="女子",IF($AF68&gt;100,"",IF($M68=新人女子!I$2,ROW(),"")),"")</f>
        <v/>
      </c>
      <c r="CM68" s="42" t="str">
        <f>IF($O68="女子",IF($AF68&gt;100,"",IF($M68=新人女子!P$2,ROW(),"")),"")</f>
        <v/>
      </c>
      <c r="CN68" s="42" t="str">
        <f>IF($O68="女子",IF($AF68&gt;100,"",IF($M68=新人女子!B$27,ROW(),"")),"")</f>
        <v/>
      </c>
      <c r="CO68" s="42" t="str">
        <f>IF($O68="女子",IF($AF68&gt;100,"",IF($M68=新人女子!I$27,ROW(),"")),"")</f>
        <v/>
      </c>
      <c r="CP68" s="42" t="str">
        <f>IF($O68="女子",IF($AF68&gt;100,"",IF($M68=新人女子!P$27,ROW(),"")),"")</f>
        <v/>
      </c>
      <c r="CQ68" s="42" t="str">
        <f>IF($O68="女子",IF($AF68&gt;100,"",IF($M68=新人女子!B$51,ROW(),"")),"")</f>
        <v/>
      </c>
      <c r="CR68" s="42" t="str">
        <f>IF($O68="女子",IF($AF68&gt;100,"",IF($M68=新人女子!I$51,ROW(),"")),"")</f>
        <v/>
      </c>
      <c r="CS68" s="42" t="str">
        <f>IF($O68="女子",IF($AF68&gt;100,"",IF($M68=新人女子!P$51,ROW(),"")),"")</f>
        <v/>
      </c>
      <c r="CT68" s="42" t="str">
        <f>IF($O68="女子",IF($AF68&gt;100,"",IF($M68=新人女子!B$76,ROW(),"")),"")</f>
        <v/>
      </c>
      <c r="CU68" s="42" t="str">
        <f>IF($O68="女子",IF($AF68&gt;100,"",IF($M68=新人女子!I$76,ROW(),"")),"")</f>
        <v/>
      </c>
      <c r="CV68" s="42" t="str">
        <f>IF($O68="女子",IF($AF68&gt;100,"",IF($M68=新人女子!P$76,ROW(),"")),"")</f>
        <v/>
      </c>
    </row>
    <row r="69" spans="1:100" x14ac:dyDescent="0.15">
      <c r="A69" s="36">
        <v>45285</v>
      </c>
      <c r="B69" s="36">
        <v>45287</v>
      </c>
      <c r="C69" s="35" t="s">
        <v>104</v>
      </c>
      <c r="D69" s="35" t="s">
        <v>1594</v>
      </c>
      <c r="E69" s="35" t="s">
        <v>1595</v>
      </c>
      <c r="F69" s="35" t="s">
        <v>1596</v>
      </c>
      <c r="G69" s="35" t="s">
        <v>108</v>
      </c>
      <c r="H69" s="35" t="s">
        <v>15</v>
      </c>
      <c r="I69" s="35" t="s">
        <v>1597</v>
      </c>
      <c r="J69" s="35" t="s">
        <v>303</v>
      </c>
      <c r="L69" s="35" t="s">
        <v>411</v>
      </c>
      <c r="M69" s="35" t="s">
        <v>131</v>
      </c>
      <c r="N69" s="35" t="s">
        <v>132</v>
      </c>
      <c r="O69" s="35" t="s">
        <v>305</v>
      </c>
      <c r="Y69" s="35" t="s">
        <v>306</v>
      </c>
      <c r="AA69" s="35" t="s">
        <v>407</v>
      </c>
      <c r="AB69" s="35" t="s">
        <v>424</v>
      </c>
      <c r="AC69" s="35" t="str">
        <f t="shared" si="7"/>
        <v>ビンゴサイジョウ</v>
      </c>
      <c r="AD69" s="35" t="s">
        <v>309</v>
      </c>
      <c r="AF69" s="35">
        <v>12</v>
      </c>
      <c r="AG69" s="41">
        <v>39220</v>
      </c>
      <c r="AN69" s="35">
        <v>176</v>
      </c>
      <c r="AO69" s="35">
        <v>55</v>
      </c>
      <c r="AP69" s="35" t="s">
        <v>310</v>
      </c>
      <c r="AV69" s="35" t="s">
        <v>413</v>
      </c>
      <c r="BB69" s="35">
        <f t="shared" si="8"/>
        <v>15</v>
      </c>
      <c r="BC69" s="35">
        <f t="shared" si="2"/>
        <v>1</v>
      </c>
      <c r="BD69" s="35" t="str">
        <f t="shared" si="3"/>
        <v>右</v>
      </c>
      <c r="BE69" s="42" t="str">
        <f>IF($O69="男子",IF($AF69&gt;100,"",IF($M69=選抜男子!B$2,ROW(),"")),"")</f>
        <v/>
      </c>
      <c r="BF69" s="42" t="str">
        <f>IF($O69="男子",IF($AF69&gt;100,"",IF($M69=選抜男子!I$2,ROW(),"")),"")</f>
        <v/>
      </c>
      <c r="BG69" s="42">
        <f>IF($O69="男子",IF($AF69&gt;100,"",IF($M69=選抜男子!P$2,ROW(),"")),"")</f>
        <v>69</v>
      </c>
      <c r="BH69" s="42" t="str">
        <f>IF($O69="男子",IF($AF69&gt;100,"",IF($M69=選抜男子!B$27,ROW(),"")),"")</f>
        <v/>
      </c>
      <c r="BI69" s="42" t="str">
        <f>IF($O69="男子",IF($AF69&gt;100,"",IF($M69=選抜男子!I$27,ROW(),"")),"")</f>
        <v/>
      </c>
      <c r="BJ69" s="42" t="str">
        <f>IF($O69="男子",IF($AF69&gt;100,"",IF($M69=選抜男子!P$27,ROW(),"")),"")</f>
        <v/>
      </c>
      <c r="BK69" s="42" t="str">
        <f>IF($O69="男子",IF($AF69&gt;100,"",IF($M69=選抜男子!B$51,ROW(),"")),"")</f>
        <v/>
      </c>
      <c r="BL69" s="42" t="str">
        <f>IF($O69="男子",IF($AF69&gt;100,"",IF($M69=選抜男子!I$51,ROW(),"")),"")</f>
        <v/>
      </c>
      <c r="BM69" s="42" t="str">
        <f>IF($O69="男子",IF($AF69&gt;100,"",IF($M69=選抜男子!B$76,ROW(),"")),"")</f>
        <v/>
      </c>
      <c r="BN69" s="42" t="str">
        <f>IF($O69="男子",IF($AF69&gt;100,"",IF($M69=選抜男子!I$76,ROW(),"")),"")</f>
        <v/>
      </c>
      <c r="BO69" s="42" t="str">
        <f>IF($O69="男子",IF($AF69&gt;100,"",IF($M69=新人男子!B$2,ROW(),"")),"")</f>
        <v/>
      </c>
      <c r="BP69" s="42" t="str">
        <f>IF($O69="男子",IF($AF69&gt;100,"",IF($M69=新人男子!I$2,ROW(),"")),"")</f>
        <v/>
      </c>
      <c r="BQ69" s="42" t="str">
        <f>IF($O69="男子",IF($AF69&gt;100,"",IF($M69=新人男子!P$2,ROW(),"")),"")</f>
        <v/>
      </c>
      <c r="BR69" s="42" t="str">
        <f>IF($O69="男子",IF($AF69&gt;100,"",IF($M69=新人男子!B$27,ROW(),"")),"")</f>
        <v/>
      </c>
      <c r="BS69" s="42" t="str">
        <f>IF($O69="男子",IF($AF69&gt;100,"",IF($M69=新人男子!I$27,ROW(),"")),"")</f>
        <v/>
      </c>
      <c r="BT69" s="42" t="str">
        <f>IF($O69="男子",IF($AF69&gt;100,"",IF($M69=新人男子!P$27,ROW(),"")),"")</f>
        <v/>
      </c>
      <c r="BU69" s="42" t="str">
        <f>IF($O69="男子",IF($AF69&gt;100,"",IF($M69=新人男子!B$51,ROW(),"")),"")</f>
        <v/>
      </c>
      <c r="BV69" s="42" t="str">
        <f>IF($O69="男子",IF($AF69&gt;100,"",IF($M69=新人男子!I$51,ROW(),"")),"")</f>
        <v/>
      </c>
      <c r="BW69" s="42" t="str">
        <f>IF($O69="男子",IF($AF69&gt;100,"",IF($M69=新人男子!P$51,ROW(),"")),"")</f>
        <v/>
      </c>
      <c r="BX69" s="42" t="str">
        <f>IF($O69="男子",IF($AF69&gt;100,"",IF($M69=新人男子!B$76,ROW(),"")),"")</f>
        <v/>
      </c>
      <c r="BY69" s="42" t="str">
        <f>IF($O69="男子",IF($AF69&gt;100,"",IF($M69=新人男子!I$76,ROW(),"")),"")</f>
        <v/>
      </c>
      <c r="BZ69" s="42" t="str">
        <f>IF($O69="男子",IF($AF69&gt;100,"",IF($M69=新人男子!P$76,ROW(),"")),"")</f>
        <v/>
      </c>
      <c r="CA69" s="42" t="str">
        <f>IF($O69="女子",IF($AF69&gt;100,"",IF($M69=選抜女子!B$2,ROW(),"")),"")</f>
        <v/>
      </c>
      <c r="CB69" s="42" t="str">
        <f>IF($O69="女子",IF($AF69&gt;100,"",IF($M69=選抜女子!I$2,ROW(),"")),"")</f>
        <v/>
      </c>
      <c r="CC69" s="42" t="str">
        <f>IF($O69="女子",IF($AF69&gt;100,"",IF($M69=選抜女子!P$2,ROW(),"")),"")</f>
        <v/>
      </c>
      <c r="CD69" s="42" t="str">
        <f>IF($O69="女子",IF($AF69&gt;100,"",IF($M69=選抜女子!B$27,ROW(),"")),"")</f>
        <v/>
      </c>
      <c r="CE69" s="42" t="str">
        <f>IF($O69="女子",IF($AF69&gt;100,"",IF($M69=選抜女子!I$27,ROW(),"")),"")</f>
        <v/>
      </c>
      <c r="CF69" s="42" t="str">
        <f>IF($O69="女子",IF($AF69&gt;100,"",IF($M69=選抜女子!P$27,ROW(),"")),"")</f>
        <v/>
      </c>
      <c r="CG69" s="42" t="str">
        <f>IF($O69="女子",IF($AF69&gt;100,"",IF($M69=選抜女子!B$51,ROW(),"")),"")</f>
        <v/>
      </c>
      <c r="CH69" s="42" t="str">
        <f>IF($O69="女子",IF($AF69&gt;100,"",IF($M69=選抜女子!I$51,ROW(),"")),"")</f>
        <v/>
      </c>
      <c r="CI69" s="42" t="str">
        <f>IF($O69="女子",IF($AF69&gt;100,"",IF($M69=選抜女子!B$76,ROW(),"")),"")</f>
        <v/>
      </c>
      <c r="CJ69" s="42" t="str">
        <f>IF($O69="女子",IF($AF69&gt;100,"",IF($M69=選抜女子!I$76,ROW(),"")),"")</f>
        <v/>
      </c>
      <c r="CK69" s="42" t="str">
        <f>IF($O69="女子",IF($AF69&gt;100,"",IF($M69=新人女子!B$2,ROW(),"")),"")</f>
        <v/>
      </c>
      <c r="CL69" s="42" t="str">
        <f>IF($O69="女子",IF($AF69&gt;100,"",IF($M69=新人女子!I$2,ROW(),"")),"")</f>
        <v/>
      </c>
      <c r="CM69" s="42" t="str">
        <f>IF($O69="女子",IF($AF69&gt;100,"",IF($M69=新人女子!P$2,ROW(),"")),"")</f>
        <v/>
      </c>
      <c r="CN69" s="42" t="str">
        <f>IF($O69="女子",IF($AF69&gt;100,"",IF($M69=新人女子!B$27,ROW(),"")),"")</f>
        <v/>
      </c>
      <c r="CO69" s="42" t="str">
        <f>IF($O69="女子",IF($AF69&gt;100,"",IF($M69=新人女子!I$27,ROW(),"")),"")</f>
        <v/>
      </c>
      <c r="CP69" s="42" t="str">
        <f>IF($O69="女子",IF($AF69&gt;100,"",IF($M69=新人女子!P$27,ROW(),"")),"")</f>
        <v/>
      </c>
      <c r="CQ69" s="42" t="str">
        <f>IF($O69="女子",IF($AF69&gt;100,"",IF($M69=新人女子!B$51,ROW(),"")),"")</f>
        <v/>
      </c>
      <c r="CR69" s="42" t="str">
        <f>IF($O69="女子",IF($AF69&gt;100,"",IF($M69=新人女子!I$51,ROW(),"")),"")</f>
        <v/>
      </c>
      <c r="CS69" s="42" t="str">
        <f>IF($O69="女子",IF($AF69&gt;100,"",IF($M69=新人女子!P$51,ROW(),"")),"")</f>
        <v/>
      </c>
      <c r="CT69" s="42" t="str">
        <f>IF($O69="女子",IF($AF69&gt;100,"",IF($M69=新人女子!B$76,ROW(),"")),"")</f>
        <v/>
      </c>
      <c r="CU69" s="42" t="str">
        <f>IF($O69="女子",IF($AF69&gt;100,"",IF($M69=新人女子!I$76,ROW(),"")),"")</f>
        <v/>
      </c>
      <c r="CV69" s="42" t="str">
        <f>IF($O69="女子",IF($AF69&gt;100,"",IF($M69=新人女子!P$76,ROW(),"")),"")</f>
        <v/>
      </c>
    </row>
    <row r="70" spans="1:100" x14ac:dyDescent="0.15">
      <c r="A70" s="36">
        <v>45285</v>
      </c>
      <c r="B70" s="36">
        <v>45287</v>
      </c>
      <c r="C70" s="35" t="s">
        <v>104</v>
      </c>
      <c r="D70" s="35" t="s">
        <v>1598</v>
      </c>
      <c r="E70" s="35" t="s">
        <v>1599</v>
      </c>
      <c r="F70" s="35" t="s">
        <v>1600</v>
      </c>
      <c r="G70" s="35" t="s">
        <v>108</v>
      </c>
      <c r="H70" s="35" t="s">
        <v>15</v>
      </c>
      <c r="I70" s="35" t="s">
        <v>1601</v>
      </c>
      <c r="J70" s="35" t="s">
        <v>303</v>
      </c>
      <c r="L70" s="35" t="s">
        <v>411</v>
      </c>
      <c r="M70" s="35" t="s">
        <v>131</v>
      </c>
      <c r="N70" s="35" t="s">
        <v>132</v>
      </c>
      <c r="O70" s="35" t="s">
        <v>305</v>
      </c>
      <c r="Y70" s="35" t="s">
        <v>306</v>
      </c>
      <c r="AA70" s="35" t="s">
        <v>409</v>
      </c>
      <c r="AB70" s="35" t="s">
        <v>425</v>
      </c>
      <c r="AC70" s="35" t="str">
        <f t="shared" si="7"/>
        <v>ヒバヤマ</v>
      </c>
      <c r="AD70" s="35" t="s">
        <v>309</v>
      </c>
      <c r="AF70" s="35">
        <v>13</v>
      </c>
      <c r="AG70" s="41">
        <v>38843</v>
      </c>
      <c r="AN70" s="35">
        <v>153</v>
      </c>
      <c r="AO70" s="35">
        <v>45</v>
      </c>
      <c r="AP70" s="35" t="s">
        <v>310</v>
      </c>
      <c r="AV70" s="35" t="s">
        <v>413</v>
      </c>
      <c r="BB70" s="35">
        <f t="shared" si="8"/>
        <v>16</v>
      </c>
      <c r="BC70" s="35">
        <f t="shared" ref="BC70:BC133" si="9">IF(BB70="","",IF(BB70=15,1,IF(BB70=16,2,IF(BB70=17,3,"役員"))))</f>
        <v>2</v>
      </c>
      <c r="BD70" s="35" t="str">
        <f t="shared" ref="BD70:BD133" si="10">LEFT(AP70,1)</f>
        <v>右</v>
      </c>
      <c r="BE70" s="42" t="str">
        <f>IF($O70="男子",IF($AF70&gt;100,"",IF($M70=選抜男子!B$2,ROW(),"")),"")</f>
        <v/>
      </c>
      <c r="BF70" s="42" t="str">
        <f>IF($O70="男子",IF($AF70&gt;100,"",IF($M70=選抜男子!I$2,ROW(),"")),"")</f>
        <v/>
      </c>
      <c r="BG70" s="42">
        <f>IF($O70="男子",IF($AF70&gt;100,"",IF($M70=選抜男子!P$2,ROW(),"")),"")</f>
        <v>70</v>
      </c>
      <c r="BH70" s="42" t="str">
        <f>IF($O70="男子",IF($AF70&gt;100,"",IF($M70=選抜男子!B$27,ROW(),"")),"")</f>
        <v/>
      </c>
      <c r="BI70" s="42" t="str">
        <f>IF($O70="男子",IF($AF70&gt;100,"",IF($M70=選抜男子!I$27,ROW(),"")),"")</f>
        <v/>
      </c>
      <c r="BJ70" s="42" t="str">
        <f>IF($O70="男子",IF($AF70&gt;100,"",IF($M70=選抜男子!P$27,ROW(),"")),"")</f>
        <v/>
      </c>
      <c r="BK70" s="42" t="str">
        <f>IF($O70="男子",IF($AF70&gt;100,"",IF($M70=選抜男子!B$51,ROW(),"")),"")</f>
        <v/>
      </c>
      <c r="BL70" s="42" t="str">
        <f>IF($O70="男子",IF($AF70&gt;100,"",IF($M70=選抜男子!I$51,ROW(),"")),"")</f>
        <v/>
      </c>
      <c r="BM70" s="42" t="str">
        <f>IF($O70="男子",IF($AF70&gt;100,"",IF($M70=選抜男子!B$76,ROW(),"")),"")</f>
        <v/>
      </c>
      <c r="BN70" s="42" t="str">
        <f>IF($O70="男子",IF($AF70&gt;100,"",IF($M70=選抜男子!I$76,ROW(),"")),"")</f>
        <v/>
      </c>
      <c r="BO70" s="42" t="str">
        <f>IF($O70="男子",IF($AF70&gt;100,"",IF($M70=新人男子!B$2,ROW(),"")),"")</f>
        <v/>
      </c>
      <c r="BP70" s="42" t="str">
        <f>IF($O70="男子",IF($AF70&gt;100,"",IF($M70=新人男子!I$2,ROW(),"")),"")</f>
        <v/>
      </c>
      <c r="BQ70" s="42" t="str">
        <f>IF($O70="男子",IF($AF70&gt;100,"",IF($M70=新人男子!P$2,ROW(),"")),"")</f>
        <v/>
      </c>
      <c r="BR70" s="42" t="str">
        <f>IF($O70="男子",IF($AF70&gt;100,"",IF($M70=新人男子!B$27,ROW(),"")),"")</f>
        <v/>
      </c>
      <c r="BS70" s="42" t="str">
        <f>IF($O70="男子",IF($AF70&gt;100,"",IF($M70=新人男子!I$27,ROW(),"")),"")</f>
        <v/>
      </c>
      <c r="BT70" s="42" t="str">
        <f>IF($O70="男子",IF($AF70&gt;100,"",IF($M70=新人男子!P$27,ROW(),"")),"")</f>
        <v/>
      </c>
      <c r="BU70" s="42" t="str">
        <f>IF($O70="男子",IF($AF70&gt;100,"",IF($M70=新人男子!B$51,ROW(),"")),"")</f>
        <v/>
      </c>
      <c r="BV70" s="42" t="str">
        <f>IF($O70="男子",IF($AF70&gt;100,"",IF($M70=新人男子!I$51,ROW(),"")),"")</f>
        <v/>
      </c>
      <c r="BW70" s="42" t="str">
        <f>IF($O70="男子",IF($AF70&gt;100,"",IF($M70=新人男子!P$51,ROW(),"")),"")</f>
        <v/>
      </c>
      <c r="BX70" s="42" t="str">
        <f>IF($O70="男子",IF($AF70&gt;100,"",IF($M70=新人男子!B$76,ROW(),"")),"")</f>
        <v/>
      </c>
      <c r="BY70" s="42" t="str">
        <f>IF($O70="男子",IF($AF70&gt;100,"",IF($M70=新人男子!I$76,ROW(),"")),"")</f>
        <v/>
      </c>
      <c r="BZ70" s="42" t="str">
        <f>IF($O70="男子",IF($AF70&gt;100,"",IF($M70=新人男子!P$76,ROW(),"")),"")</f>
        <v/>
      </c>
      <c r="CA70" s="42" t="str">
        <f>IF($O70="女子",IF($AF70&gt;100,"",IF($M70=選抜女子!B$2,ROW(),"")),"")</f>
        <v/>
      </c>
      <c r="CB70" s="42" t="str">
        <f>IF($O70="女子",IF($AF70&gt;100,"",IF($M70=選抜女子!I$2,ROW(),"")),"")</f>
        <v/>
      </c>
      <c r="CC70" s="42" t="str">
        <f>IF($O70="女子",IF($AF70&gt;100,"",IF($M70=選抜女子!P$2,ROW(),"")),"")</f>
        <v/>
      </c>
      <c r="CD70" s="42" t="str">
        <f>IF($O70="女子",IF($AF70&gt;100,"",IF($M70=選抜女子!B$27,ROW(),"")),"")</f>
        <v/>
      </c>
      <c r="CE70" s="42" t="str">
        <f>IF($O70="女子",IF($AF70&gt;100,"",IF($M70=選抜女子!I$27,ROW(),"")),"")</f>
        <v/>
      </c>
      <c r="CF70" s="42" t="str">
        <f>IF($O70="女子",IF($AF70&gt;100,"",IF($M70=選抜女子!P$27,ROW(),"")),"")</f>
        <v/>
      </c>
      <c r="CG70" s="42" t="str">
        <f>IF($O70="女子",IF($AF70&gt;100,"",IF($M70=選抜女子!B$51,ROW(),"")),"")</f>
        <v/>
      </c>
      <c r="CH70" s="42" t="str">
        <f>IF($O70="女子",IF($AF70&gt;100,"",IF($M70=選抜女子!I$51,ROW(),"")),"")</f>
        <v/>
      </c>
      <c r="CI70" s="42" t="str">
        <f>IF($O70="女子",IF($AF70&gt;100,"",IF($M70=選抜女子!B$76,ROW(),"")),"")</f>
        <v/>
      </c>
      <c r="CJ70" s="42" t="str">
        <f>IF($O70="女子",IF($AF70&gt;100,"",IF($M70=選抜女子!I$76,ROW(),"")),"")</f>
        <v/>
      </c>
      <c r="CK70" s="42" t="str">
        <f>IF($O70="女子",IF($AF70&gt;100,"",IF($M70=新人女子!B$2,ROW(),"")),"")</f>
        <v/>
      </c>
      <c r="CL70" s="42" t="str">
        <f>IF($O70="女子",IF($AF70&gt;100,"",IF($M70=新人女子!I$2,ROW(),"")),"")</f>
        <v/>
      </c>
      <c r="CM70" s="42" t="str">
        <f>IF($O70="女子",IF($AF70&gt;100,"",IF($M70=新人女子!P$2,ROW(),"")),"")</f>
        <v/>
      </c>
      <c r="CN70" s="42" t="str">
        <f>IF($O70="女子",IF($AF70&gt;100,"",IF($M70=新人女子!B$27,ROW(),"")),"")</f>
        <v/>
      </c>
      <c r="CO70" s="42" t="str">
        <f>IF($O70="女子",IF($AF70&gt;100,"",IF($M70=新人女子!I$27,ROW(),"")),"")</f>
        <v/>
      </c>
      <c r="CP70" s="42" t="str">
        <f>IF($O70="女子",IF($AF70&gt;100,"",IF($M70=新人女子!P$27,ROW(),"")),"")</f>
        <v/>
      </c>
      <c r="CQ70" s="42" t="str">
        <f>IF($O70="女子",IF($AF70&gt;100,"",IF($M70=新人女子!B$51,ROW(),"")),"")</f>
        <v/>
      </c>
      <c r="CR70" s="42" t="str">
        <f>IF($O70="女子",IF($AF70&gt;100,"",IF($M70=新人女子!I$51,ROW(),"")),"")</f>
        <v/>
      </c>
      <c r="CS70" s="42" t="str">
        <f>IF($O70="女子",IF($AF70&gt;100,"",IF($M70=新人女子!P$51,ROW(),"")),"")</f>
        <v/>
      </c>
      <c r="CT70" s="42" t="str">
        <f>IF($O70="女子",IF($AF70&gt;100,"",IF($M70=新人女子!B$76,ROW(),"")),"")</f>
        <v/>
      </c>
      <c r="CU70" s="42" t="str">
        <f>IF($O70="女子",IF($AF70&gt;100,"",IF($M70=新人女子!I$76,ROW(),"")),"")</f>
        <v/>
      </c>
      <c r="CV70" s="42" t="str">
        <f>IF($O70="女子",IF($AF70&gt;100,"",IF($M70=新人女子!P$76,ROW(),"")),"")</f>
        <v/>
      </c>
    </row>
    <row r="71" spans="1:100" x14ac:dyDescent="0.15">
      <c r="A71" s="36">
        <v>45285</v>
      </c>
      <c r="B71" s="36">
        <v>45287</v>
      </c>
      <c r="C71" s="35" t="s">
        <v>104</v>
      </c>
      <c r="D71" s="35" t="s">
        <v>1602</v>
      </c>
      <c r="E71" s="35" t="s">
        <v>1603</v>
      </c>
      <c r="F71" s="35" t="s">
        <v>1604</v>
      </c>
      <c r="G71" s="35" t="s">
        <v>108</v>
      </c>
      <c r="H71" s="35" t="s">
        <v>15</v>
      </c>
      <c r="I71" s="35" t="s">
        <v>1605</v>
      </c>
      <c r="J71" s="35" t="s">
        <v>303</v>
      </c>
      <c r="L71" s="35" t="s">
        <v>411</v>
      </c>
      <c r="M71" s="35" t="s">
        <v>131</v>
      </c>
      <c r="N71" s="35" t="s">
        <v>132</v>
      </c>
      <c r="O71" s="35" t="s">
        <v>305</v>
      </c>
      <c r="Y71" s="35" t="s">
        <v>306</v>
      </c>
      <c r="Z71" s="35">
        <v>1</v>
      </c>
      <c r="AA71" s="35" t="s">
        <v>426</v>
      </c>
      <c r="AB71" s="35" t="s">
        <v>427</v>
      </c>
      <c r="AC71" s="35" t="str">
        <f t="shared" si="7"/>
        <v>ビンゴオチアイ</v>
      </c>
      <c r="AD71" s="35" t="s">
        <v>309</v>
      </c>
      <c r="AF71" s="35">
        <v>101</v>
      </c>
      <c r="AG71" s="41">
        <v>29460</v>
      </c>
      <c r="AN71" s="35">
        <v>173</v>
      </c>
      <c r="AO71" s="35">
        <v>65</v>
      </c>
      <c r="AP71" s="35" t="s">
        <v>310</v>
      </c>
      <c r="AV71" s="35" t="s">
        <v>344</v>
      </c>
      <c r="AW71" s="35" t="s">
        <v>345</v>
      </c>
      <c r="BB71" s="35">
        <f t="shared" si="8"/>
        <v>42</v>
      </c>
      <c r="BC71" s="35" t="str">
        <f t="shared" si="9"/>
        <v>役員</v>
      </c>
      <c r="BD71" s="35" t="str">
        <f t="shared" si="10"/>
        <v>右</v>
      </c>
      <c r="BE71" s="42" t="str">
        <f>IF($O71="男子",IF($AF71&gt;100,"",IF($M71=選抜男子!B$2,ROW(),"")),"")</f>
        <v/>
      </c>
      <c r="BF71" s="42" t="str">
        <f>IF($O71="男子",IF($AF71&gt;100,"",IF($M71=選抜男子!I$2,ROW(),"")),"")</f>
        <v/>
      </c>
      <c r="BG71" s="42" t="str">
        <f>IF($O71="男子",IF($AF71&gt;100,"",IF($M71=選抜男子!P$2,ROW(),"")),"")</f>
        <v/>
      </c>
      <c r="BH71" s="42" t="str">
        <f>IF($O71="男子",IF($AF71&gt;100,"",IF($M71=選抜男子!B$27,ROW(),"")),"")</f>
        <v/>
      </c>
      <c r="BI71" s="42" t="str">
        <f>IF($O71="男子",IF($AF71&gt;100,"",IF($M71=選抜男子!I$27,ROW(),"")),"")</f>
        <v/>
      </c>
      <c r="BJ71" s="42" t="str">
        <f>IF($O71="男子",IF($AF71&gt;100,"",IF($M71=選抜男子!P$27,ROW(),"")),"")</f>
        <v/>
      </c>
      <c r="BK71" s="42" t="str">
        <f>IF($O71="男子",IF($AF71&gt;100,"",IF($M71=選抜男子!B$51,ROW(),"")),"")</f>
        <v/>
      </c>
      <c r="BL71" s="42" t="str">
        <f>IF($O71="男子",IF($AF71&gt;100,"",IF($M71=選抜男子!I$51,ROW(),"")),"")</f>
        <v/>
      </c>
      <c r="BM71" s="42" t="str">
        <f>IF($O71="男子",IF($AF71&gt;100,"",IF($M71=選抜男子!B$76,ROW(),"")),"")</f>
        <v/>
      </c>
      <c r="BN71" s="42" t="str">
        <f>IF($O71="男子",IF($AF71&gt;100,"",IF($M71=選抜男子!I$76,ROW(),"")),"")</f>
        <v/>
      </c>
      <c r="BO71" s="42" t="str">
        <f>IF($O71="男子",IF($AF71&gt;100,"",IF($M71=新人男子!B$2,ROW(),"")),"")</f>
        <v/>
      </c>
      <c r="BP71" s="42" t="str">
        <f>IF($O71="男子",IF($AF71&gt;100,"",IF($M71=新人男子!I$2,ROW(),"")),"")</f>
        <v/>
      </c>
      <c r="BQ71" s="42" t="str">
        <f>IF($O71="男子",IF($AF71&gt;100,"",IF($M71=新人男子!P$2,ROW(),"")),"")</f>
        <v/>
      </c>
      <c r="BR71" s="42" t="str">
        <f>IF($O71="男子",IF($AF71&gt;100,"",IF($M71=新人男子!B$27,ROW(),"")),"")</f>
        <v/>
      </c>
      <c r="BS71" s="42" t="str">
        <f>IF($O71="男子",IF($AF71&gt;100,"",IF($M71=新人男子!I$27,ROW(),"")),"")</f>
        <v/>
      </c>
      <c r="BT71" s="42" t="str">
        <f>IF($O71="男子",IF($AF71&gt;100,"",IF($M71=新人男子!P$27,ROW(),"")),"")</f>
        <v/>
      </c>
      <c r="BU71" s="42" t="str">
        <f>IF($O71="男子",IF($AF71&gt;100,"",IF($M71=新人男子!B$51,ROW(),"")),"")</f>
        <v/>
      </c>
      <c r="BV71" s="42" t="str">
        <f>IF($O71="男子",IF($AF71&gt;100,"",IF($M71=新人男子!I$51,ROW(),"")),"")</f>
        <v/>
      </c>
      <c r="BW71" s="42" t="str">
        <f>IF($O71="男子",IF($AF71&gt;100,"",IF($M71=新人男子!P$51,ROW(),"")),"")</f>
        <v/>
      </c>
      <c r="BX71" s="42" t="str">
        <f>IF($O71="男子",IF($AF71&gt;100,"",IF($M71=新人男子!B$76,ROW(),"")),"")</f>
        <v/>
      </c>
      <c r="BY71" s="42" t="str">
        <f>IF($O71="男子",IF($AF71&gt;100,"",IF($M71=新人男子!I$76,ROW(),"")),"")</f>
        <v/>
      </c>
      <c r="BZ71" s="42" t="str">
        <f>IF($O71="男子",IF($AF71&gt;100,"",IF($M71=新人男子!P$76,ROW(),"")),"")</f>
        <v/>
      </c>
      <c r="CA71" s="42" t="str">
        <f>IF($O71="女子",IF($AF71&gt;100,"",IF($M71=選抜女子!B$2,ROW(),"")),"")</f>
        <v/>
      </c>
      <c r="CB71" s="42" t="str">
        <f>IF($O71="女子",IF($AF71&gt;100,"",IF($M71=選抜女子!I$2,ROW(),"")),"")</f>
        <v/>
      </c>
      <c r="CC71" s="42" t="str">
        <f>IF($O71="女子",IF($AF71&gt;100,"",IF($M71=選抜女子!P$2,ROW(),"")),"")</f>
        <v/>
      </c>
      <c r="CD71" s="42" t="str">
        <f>IF($O71="女子",IF($AF71&gt;100,"",IF($M71=選抜女子!B$27,ROW(),"")),"")</f>
        <v/>
      </c>
      <c r="CE71" s="42" t="str">
        <f>IF($O71="女子",IF($AF71&gt;100,"",IF($M71=選抜女子!I$27,ROW(),"")),"")</f>
        <v/>
      </c>
      <c r="CF71" s="42" t="str">
        <f>IF($O71="女子",IF($AF71&gt;100,"",IF($M71=選抜女子!P$27,ROW(),"")),"")</f>
        <v/>
      </c>
      <c r="CG71" s="42" t="str">
        <f>IF($O71="女子",IF($AF71&gt;100,"",IF($M71=選抜女子!B$51,ROW(),"")),"")</f>
        <v/>
      </c>
      <c r="CH71" s="42" t="str">
        <f>IF($O71="女子",IF($AF71&gt;100,"",IF($M71=選抜女子!I$51,ROW(),"")),"")</f>
        <v/>
      </c>
      <c r="CI71" s="42" t="str">
        <f>IF($O71="女子",IF($AF71&gt;100,"",IF($M71=選抜女子!B$76,ROW(),"")),"")</f>
        <v/>
      </c>
      <c r="CJ71" s="42" t="str">
        <f>IF($O71="女子",IF($AF71&gt;100,"",IF($M71=選抜女子!I$76,ROW(),"")),"")</f>
        <v/>
      </c>
      <c r="CK71" s="42" t="str">
        <f>IF($O71="女子",IF($AF71&gt;100,"",IF($M71=新人女子!B$2,ROW(),"")),"")</f>
        <v/>
      </c>
      <c r="CL71" s="42" t="str">
        <f>IF($O71="女子",IF($AF71&gt;100,"",IF($M71=新人女子!I$2,ROW(),"")),"")</f>
        <v/>
      </c>
      <c r="CM71" s="42" t="str">
        <f>IF($O71="女子",IF($AF71&gt;100,"",IF($M71=新人女子!P$2,ROW(),"")),"")</f>
        <v/>
      </c>
      <c r="CN71" s="42" t="str">
        <f>IF($O71="女子",IF($AF71&gt;100,"",IF($M71=新人女子!B$27,ROW(),"")),"")</f>
        <v/>
      </c>
      <c r="CO71" s="42" t="str">
        <f>IF($O71="女子",IF($AF71&gt;100,"",IF($M71=新人女子!I$27,ROW(),"")),"")</f>
        <v/>
      </c>
      <c r="CP71" s="42" t="str">
        <f>IF($O71="女子",IF($AF71&gt;100,"",IF($M71=新人女子!P$27,ROW(),"")),"")</f>
        <v/>
      </c>
      <c r="CQ71" s="42" t="str">
        <f>IF($O71="女子",IF($AF71&gt;100,"",IF($M71=新人女子!B$51,ROW(),"")),"")</f>
        <v/>
      </c>
      <c r="CR71" s="42" t="str">
        <f>IF($O71="女子",IF($AF71&gt;100,"",IF($M71=新人女子!I$51,ROW(),"")),"")</f>
        <v/>
      </c>
      <c r="CS71" s="42" t="str">
        <f>IF($O71="女子",IF($AF71&gt;100,"",IF($M71=新人女子!P$51,ROW(),"")),"")</f>
        <v/>
      </c>
      <c r="CT71" s="42" t="str">
        <f>IF($O71="女子",IF($AF71&gt;100,"",IF($M71=新人女子!B$76,ROW(),"")),"")</f>
        <v/>
      </c>
      <c r="CU71" s="42" t="str">
        <f>IF($O71="女子",IF($AF71&gt;100,"",IF($M71=新人女子!I$76,ROW(),"")),"")</f>
        <v/>
      </c>
      <c r="CV71" s="42" t="str">
        <f>IF($O71="女子",IF($AF71&gt;100,"",IF($M71=新人女子!P$76,ROW(),"")),"")</f>
        <v/>
      </c>
    </row>
    <row r="72" spans="1:100" x14ac:dyDescent="0.15">
      <c r="A72" s="36">
        <v>45285</v>
      </c>
      <c r="B72" s="36">
        <v>45287</v>
      </c>
      <c r="C72" s="35" t="s">
        <v>104</v>
      </c>
      <c r="D72" s="35" t="s">
        <v>1606</v>
      </c>
      <c r="E72" s="35" t="s">
        <v>1607</v>
      </c>
      <c r="F72" s="35" t="s">
        <v>1608</v>
      </c>
      <c r="G72" s="35" t="s">
        <v>108</v>
      </c>
      <c r="H72" s="35" t="s">
        <v>15</v>
      </c>
      <c r="I72" s="35" t="s">
        <v>1609</v>
      </c>
      <c r="J72" s="35" t="s">
        <v>303</v>
      </c>
      <c r="AG72" s="41"/>
      <c r="AP72" s="35" t="s">
        <v>310</v>
      </c>
      <c r="BB72" s="35" t="str">
        <f t="shared" si="8"/>
        <v/>
      </c>
      <c r="BC72" s="35" t="str">
        <f t="shared" si="9"/>
        <v/>
      </c>
      <c r="BD72" s="35" t="str">
        <f t="shared" si="10"/>
        <v>右</v>
      </c>
      <c r="BE72" s="42" t="str">
        <f>IF($O72="男子",IF($AF72&gt;100,"",IF($M72=選抜男子!B$2,ROW(),"")),"")</f>
        <v/>
      </c>
      <c r="BF72" s="42" t="str">
        <f>IF($O72="男子",IF($AF72&gt;100,"",IF($M72=選抜男子!I$2,ROW(),"")),"")</f>
        <v/>
      </c>
      <c r="BG72" s="42" t="str">
        <f>IF($O72="男子",IF($AF72&gt;100,"",IF($M72=選抜男子!P$2,ROW(),"")),"")</f>
        <v/>
      </c>
      <c r="BH72" s="42" t="str">
        <f>IF($O72="男子",IF($AF72&gt;100,"",IF($M72=選抜男子!B$27,ROW(),"")),"")</f>
        <v/>
      </c>
      <c r="BI72" s="42" t="str">
        <f>IF($O72="男子",IF($AF72&gt;100,"",IF($M72=選抜男子!I$27,ROW(),"")),"")</f>
        <v/>
      </c>
      <c r="BJ72" s="42" t="str">
        <f>IF($O72="男子",IF($AF72&gt;100,"",IF($M72=選抜男子!P$27,ROW(),"")),"")</f>
        <v/>
      </c>
      <c r="BK72" s="42" t="str">
        <f>IF($O72="男子",IF($AF72&gt;100,"",IF($M72=選抜男子!B$51,ROW(),"")),"")</f>
        <v/>
      </c>
      <c r="BL72" s="42" t="str">
        <f>IF($O72="男子",IF($AF72&gt;100,"",IF($M72=選抜男子!I$51,ROW(),"")),"")</f>
        <v/>
      </c>
      <c r="BM72" s="42" t="str">
        <f>IF($O72="男子",IF($AF72&gt;100,"",IF($M72=選抜男子!B$76,ROW(),"")),"")</f>
        <v/>
      </c>
      <c r="BN72" s="42" t="str">
        <f>IF($O72="男子",IF($AF72&gt;100,"",IF($M72=選抜男子!I$76,ROW(),"")),"")</f>
        <v/>
      </c>
      <c r="BO72" s="42" t="str">
        <f>IF($O72="男子",IF($AF72&gt;100,"",IF($M72=新人男子!B$2,ROW(),"")),"")</f>
        <v/>
      </c>
      <c r="BP72" s="42" t="str">
        <f>IF($O72="男子",IF($AF72&gt;100,"",IF($M72=新人男子!I$2,ROW(),"")),"")</f>
        <v/>
      </c>
      <c r="BQ72" s="42" t="str">
        <f>IF($O72="男子",IF($AF72&gt;100,"",IF($M72=新人男子!P$2,ROW(),"")),"")</f>
        <v/>
      </c>
      <c r="BR72" s="42" t="str">
        <f>IF($O72="男子",IF($AF72&gt;100,"",IF($M72=新人男子!B$27,ROW(),"")),"")</f>
        <v/>
      </c>
      <c r="BS72" s="42" t="str">
        <f>IF($O72="男子",IF($AF72&gt;100,"",IF($M72=新人男子!I$27,ROW(),"")),"")</f>
        <v/>
      </c>
      <c r="BT72" s="42" t="str">
        <f>IF($O72="男子",IF($AF72&gt;100,"",IF($M72=新人男子!P$27,ROW(),"")),"")</f>
        <v/>
      </c>
      <c r="BU72" s="42" t="str">
        <f>IF($O72="男子",IF($AF72&gt;100,"",IF($M72=新人男子!B$51,ROW(),"")),"")</f>
        <v/>
      </c>
      <c r="BV72" s="42" t="str">
        <f>IF($O72="男子",IF($AF72&gt;100,"",IF($M72=新人男子!I$51,ROW(),"")),"")</f>
        <v/>
      </c>
      <c r="BW72" s="42" t="str">
        <f>IF($O72="男子",IF($AF72&gt;100,"",IF($M72=新人男子!P$51,ROW(),"")),"")</f>
        <v/>
      </c>
      <c r="BX72" s="42" t="str">
        <f>IF($O72="男子",IF($AF72&gt;100,"",IF($M72=新人男子!B$76,ROW(),"")),"")</f>
        <v/>
      </c>
      <c r="BY72" s="42" t="str">
        <f>IF($O72="男子",IF($AF72&gt;100,"",IF($M72=新人男子!I$76,ROW(),"")),"")</f>
        <v/>
      </c>
      <c r="BZ72" s="42" t="str">
        <f>IF($O72="男子",IF($AF72&gt;100,"",IF($M72=新人男子!P$76,ROW(),"")),"")</f>
        <v/>
      </c>
      <c r="CA72" s="42" t="str">
        <f>IF($O72="女子",IF($AF72&gt;100,"",IF($M72=選抜女子!B$2,ROW(),"")),"")</f>
        <v/>
      </c>
      <c r="CB72" s="42" t="str">
        <f>IF($O72="女子",IF($AF72&gt;100,"",IF($M72=選抜女子!I$2,ROW(),"")),"")</f>
        <v/>
      </c>
      <c r="CC72" s="42" t="str">
        <f>IF($O72="女子",IF($AF72&gt;100,"",IF($M72=選抜女子!P$2,ROW(),"")),"")</f>
        <v/>
      </c>
      <c r="CD72" s="42" t="str">
        <f>IF($O72="女子",IF($AF72&gt;100,"",IF($M72=選抜女子!B$27,ROW(),"")),"")</f>
        <v/>
      </c>
      <c r="CE72" s="42" t="str">
        <f>IF($O72="女子",IF($AF72&gt;100,"",IF($M72=選抜女子!I$27,ROW(),"")),"")</f>
        <v/>
      </c>
      <c r="CF72" s="42" t="str">
        <f>IF($O72="女子",IF($AF72&gt;100,"",IF($M72=選抜女子!P$27,ROW(),"")),"")</f>
        <v/>
      </c>
      <c r="CG72" s="42" t="str">
        <f>IF($O72="女子",IF($AF72&gt;100,"",IF($M72=選抜女子!B$51,ROW(),"")),"")</f>
        <v/>
      </c>
      <c r="CH72" s="42" t="str">
        <f>IF($O72="女子",IF($AF72&gt;100,"",IF($M72=選抜女子!I$51,ROW(),"")),"")</f>
        <v/>
      </c>
      <c r="CI72" s="42" t="str">
        <f>IF($O72="女子",IF($AF72&gt;100,"",IF($M72=選抜女子!B$76,ROW(),"")),"")</f>
        <v/>
      </c>
      <c r="CJ72" s="42" t="str">
        <f>IF($O72="女子",IF($AF72&gt;100,"",IF($M72=選抜女子!I$76,ROW(),"")),"")</f>
        <v/>
      </c>
      <c r="CK72" s="42" t="str">
        <f>IF($O72="女子",IF($AF72&gt;100,"",IF($M72=新人女子!B$2,ROW(),"")),"")</f>
        <v/>
      </c>
      <c r="CL72" s="42" t="str">
        <f>IF($O72="女子",IF($AF72&gt;100,"",IF($M72=新人女子!I$2,ROW(),"")),"")</f>
        <v/>
      </c>
      <c r="CM72" s="42" t="str">
        <f>IF($O72="女子",IF($AF72&gt;100,"",IF($M72=新人女子!P$2,ROW(),"")),"")</f>
        <v/>
      </c>
      <c r="CN72" s="42" t="str">
        <f>IF($O72="女子",IF($AF72&gt;100,"",IF($M72=新人女子!B$27,ROW(),"")),"")</f>
        <v/>
      </c>
      <c r="CO72" s="42" t="str">
        <f>IF($O72="女子",IF($AF72&gt;100,"",IF($M72=新人女子!I$27,ROW(),"")),"")</f>
        <v/>
      </c>
      <c r="CP72" s="42" t="str">
        <f>IF($O72="女子",IF($AF72&gt;100,"",IF($M72=新人女子!P$27,ROW(),"")),"")</f>
        <v/>
      </c>
      <c r="CQ72" s="42" t="str">
        <f>IF($O72="女子",IF($AF72&gt;100,"",IF($M72=新人女子!B$51,ROW(),"")),"")</f>
        <v/>
      </c>
      <c r="CR72" s="42" t="str">
        <f>IF($O72="女子",IF($AF72&gt;100,"",IF($M72=新人女子!I$51,ROW(),"")),"")</f>
        <v/>
      </c>
      <c r="CS72" s="42" t="str">
        <f>IF($O72="女子",IF($AF72&gt;100,"",IF($M72=新人女子!P$51,ROW(),"")),"")</f>
        <v/>
      </c>
      <c r="CT72" s="42" t="str">
        <f>IF($O72="女子",IF($AF72&gt;100,"",IF($M72=新人女子!B$76,ROW(),"")),"")</f>
        <v/>
      </c>
      <c r="CU72" s="42" t="str">
        <f>IF($O72="女子",IF($AF72&gt;100,"",IF($M72=新人女子!I$76,ROW(),"")),"")</f>
        <v/>
      </c>
      <c r="CV72" s="42" t="str">
        <f>IF($O72="女子",IF($AF72&gt;100,"",IF($M72=新人女子!P$76,ROW(),"")),"")</f>
        <v/>
      </c>
    </row>
    <row r="73" spans="1:100" x14ac:dyDescent="0.15">
      <c r="A73" s="36">
        <v>45285</v>
      </c>
      <c r="B73" s="36">
        <v>45287</v>
      </c>
      <c r="C73" s="35" t="s">
        <v>104</v>
      </c>
      <c r="D73" s="35" t="s">
        <v>1610</v>
      </c>
      <c r="E73" s="35" t="s">
        <v>1611</v>
      </c>
      <c r="F73" s="35" t="s">
        <v>1612</v>
      </c>
      <c r="G73" s="35" t="s">
        <v>108</v>
      </c>
      <c r="H73" s="35" t="s">
        <v>15</v>
      </c>
      <c r="I73" s="35" t="s">
        <v>1613</v>
      </c>
      <c r="J73" s="35" t="s">
        <v>303</v>
      </c>
      <c r="L73" s="35" t="s">
        <v>411</v>
      </c>
      <c r="M73" s="35" t="s">
        <v>428</v>
      </c>
      <c r="N73" s="35" t="s">
        <v>429</v>
      </c>
      <c r="O73" s="35" t="s">
        <v>305</v>
      </c>
      <c r="Y73" s="35" t="s">
        <v>306</v>
      </c>
      <c r="Z73" s="35">
        <v>1</v>
      </c>
      <c r="AA73" s="35" t="s">
        <v>430</v>
      </c>
      <c r="AB73" s="35" t="s">
        <v>431</v>
      </c>
      <c r="AC73" s="35" t="str">
        <f t="shared" ref="AC73:AC82" si="11">PHONETIC(AB73)</f>
        <v>ドウゴヤマ</v>
      </c>
      <c r="AD73" s="35" t="s">
        <v>309</v>
      </c>
      <c r="AF73" s="35">
        <v>101</v>
      </c>
      <c r="AG73" s="41">
        <v>26916</v>
      </c>
      <c r="AN73" s="35">
        <v>171</v>
      </c>
      <c r="AO73" s="35">
        <v>62</v>
      </c>
      <c r="AP73" s="35" t="s">
        <v>310</v>
      </c>
      <c r="AV73" s="35" t="s">
        <v>344</v>
      </c>
      <c r="AW73" s="35" t="s">
        <v>351</v>
      </c>
      <c r="BB73" s="35">
        <f t="shared" si="8"/>
        <v>49</v>
      </c>
      <c r="BC73" s="35" t="str">
        <f t="shared" si="9"/>
        <v>役員</v>
      </c>
      <c r="BD73" s="35" t="str">
        <f t="shared" si="10"/>
        <v>右</v>
      </c>
      <c r="BE73" s="42" t="str">
        <f>IF($O73="男子",IF($AF73&gt;100,"",IF($M73=選抜男子!B$2,ROW(),"")),"")</f>
        <v/>
      </c>
      <c r="BF73" s="42" t="str">
        <f>IF($O73="男子",IF($AF73&gt;100,"",IF($M73=選抜男子!I$2,ROW(),"")),"")</f>
        <v/>
      </c>
      <c r="BG73" s="42" t="str">
        <f>IF($O73="男子",IF($AF73&gt;100,"",IF($M73=選抜男子!P$2,ROW(),"")),"")</f>
        <v/>
      </c>
      <c r="BH73" s="42" t="str">
        <f>IF($O73="男子",IF($AF73&gt;100,"",IF($M73=選抜男子!B$27,ROW(),"")),"")</f>
        <v/>
      </c>
      <c r="BI73" s="42" t="str">
        <f>IF($O73="男子",IF($AF73&gt;100,"",IF($M73=選抜男子!I$27,ROW(),"")),"")</f>
        <v/>
      </c>
      <c r="BJ73" s="42" t="str">
        <f>IF($O73="男子",IF($AF73&gt;100,"",IF($M73=選抜男子!P$27,ROW(),"")),"")</f>
        <v/>
      </c>
      <c r="BK73" s="42" t="str">
        <f>IF($O73="男子",IF($AF73&gt;100,"",IF($M73=選抜男子!B$51,ROW(),"")),"")</f>
        <v/>
      </c>
      <c r="BL73" s="42" t="str">
        <f>IF($O73="男子",IF($AF73&gt;100,"",IF($M73=選抜男子!I$51,ROW(),"")),"")</f>
        <v/>
      </c>
      <c r="BM73" s="42" t="str">
        <f>IF($O73="男子",IF($AF73&gt;100,"",IF($M73=選抜男子!B$76,ROW(),"")),"")</f>
        <v/>
      </c>
      <c r="BN73" s="42" t="str">
        <f>IF($O73="男子",IF($AF73&gt;100,"",IF($M73=選抜男子!I$76,ROW(),"")),"")</f>
        <v/>
      </c>
      <c r="BO73" s="42" t="str">
        <f>IF($O73="男子",IF($AF73&gt;100,"",IF($M73=新人男子!B$2,ROW(),"")),"")</f>
        <v/>
      </c>
      <c r="BP73" s="42" t="str">
        <f>IF($O73="男子",IF($AF73&gt;100,"",IF($M73=新人男子!I$2,ROW(),"")),"")</f>
        <v/>
      </c>
      <c r="BQ73" s="42" t="str">
        <f>IF($O73="男子",IF($AF73&gt;100,"",IF($M73=新人男子!P$2,ROW(),"")),"")</f>
        <v/>
      </c>
      <c r="BR73" s="42" t="str">
        <f>IF($O73="男子",IF($AF73&gt;100,"",IF($M73=新人男子!B$27,ROW(),"")),"")</f>
        <v/>
      </c>
      <c r="BS73" s="42" t="str">
        <f>IF($O73="男子",IF($AF73&gt;100,"",IF($M73=新人男子!I$27,ROW(),"")),"")</f>
        <v/>
      </c>
      <c r="BT73" s="42" t="str">
        <f>IF($O73="男子",IF($AF73&gt;100,"",IF($M73=新人男子!P$27,ROW(),"")),"")</f>
        <v/>
      </c>
      <c r="BU73" s="42" t="str">
        <f>IF($O73="男子",IF($AF73&gt;100,"",IF($M73=新人男子!B$51,ROW(),"")),"")</f>
        <v/>
      </c>
      <c r="BV73" s="42" t="str">
        <f>IF($O73="男子",IF($AF73&gt;100,"",IF($M73=新人男子!I$51,ROW(),"")),"")</f>
        <v/>
      </c>
      <c r="BW73" s="42" t="str">
        <f>IF($O73="男子",IF($AF73&gt;100,"",IF($M73=新人男子!P$51,ROW(),"")),"")</f>
        <v/>
      </c>
      <c r="BX73" s="42" t="str">
        <f>IF($O73="男子",IF($AF73&gt;100,"",IF($M73=新人男子!B$76,ROW(),"")),"")</f>
        <v/>
      </c>
      <c r="BY73" s="42" t="str">
        <f>IF($O73="男子",IF($AF73&gt;100,"",IF($M73=新人男子!I$76,ROW(),"")),"")</f>
        <v/>
      </c>
      <c r="BZ73" s="42" t="str">
        <f>IF($O73="男子",IF($AF73&gt;100,"",IF($M73=新人男子!P$76,ROW(),"")),"")</f>
        <v/>
      </c>
      <c r="CA73" s="42" t="str">
        <f>IF($O73="女子",IF($AF73&gt;100,"",IF($M73=選抜女子!B$2,ROW(),"")),"")</f>
        <v/>
      </c>
      <c r="CB73" s="42" t="str">
        <f>IF($O73="女子",IF($AF73&gt;100,"",IF($M73=選抜女子!I$2,ROW(),"")),"")</f>
        <v/>
      </c>
      <c r="CC73" s="42" t="str">
        <f>IF($O73="女子",IF($AF73&gt;100,"",IF($M73=選抜女子!P$2,ROW(),"")),"")</f>
        <v/>
      </c>
      <c r="CD73" s="42" t="str">
        <f>IF($O73="女子",IF($AF73&gt;100,"",IF($M73=選抜女子!B$27,ROW(),"")),"")</f>
        <v/>
      </c>
      <c r="CE73" s="42" t="str">
        <f>IF($O73="女子",IF($AF73&gt;100,"",IF($M73=選抜女子!I$27,ROW(),"")),"")</f>
        <v/>
      </c>
      <c r="CF73" s="42" t="str">
        <f>IF($O73="女子",IF($AF73&gt;100,"",IF($M73=選抜女子!P$27,ROW(),"")),"")</f>
        <v/>
      </c>
      <c r="CG73" s="42" t="str">
        <f>IF($O73="女子",IF($AF73&gt;100,"",IF($M73=選抜女子!B$51,ROW(),"")),"")</f>
        <v/>
      </c>
      <c r="CH73" s="42" t="str">
        <f>IF($O73="女子",IF($AF73&gt;100,"",IF($M73=選抜女子!I$51,ROW(),"")),"")</f>
        <v/>
      </c>
      <c r="CI73" s="42" t="str">
        <f>IF($O73="女子",IF($AF73&gt;100,"",IF($M73=選抜女子!B$76,ROW(),"")),"")</f>
        <v/>
      </c>
      <c r="CJ73" s="42" t="str">
        <f>IF($O73="女子",IF($AF73&gt;100,"",IF($M73=選抜女子!I$76,ROW(),"")),"")</f>
        <v/>
      </c>
      <c r="CK73" s="42" t="str">
        <f>IF($O73="女子",IF($AF73&gt;100,"",IF($M73=新人女子!B$2,ROW(),"")),"")</f>
        <v/>
      </c>
      <c r="CL73" s="42" t="str">
        <f>IF($O73="女子",IF($AF73&gt;100,"",IF($M73=新人女子!I$2,ROW(),"")),"")</f>
        <v/>
      </c>
      <c r="CM73" s="42" t="str">
        <f>IF($O73="女子",IF($AF73&gt;100,"",IF($M73=新人女子!P$2,ROW(),"")),"")</f>
        <v/>
      </c>
      <c r="CN73" s="42" t="str">
        <f>IF($O73="女子",IF($AF73&gt;100,"",IF($M73=新人女子!B$27,ROW(),"")),"")</f>
        <v/>
      </c>
      <c r="CO73" s="42" t="str">
        <f>IF($O73="女子",IF($AF73&gt;100,"",IF($M73=新人女子!I$27,ROW(),"")),"")</f>
        <v/>
      </c>
      <c r="CP73" s="42" t="str">
        <f>IF($O73="女子",IF($AF73&gt;100,"",IF($M73=新人女子!P$27,ROW(),"")),"")</f>
        <v/>
      </c>
      <c r="CQ73" s="42" t="str">
        <f>IF($O73="女子",IF($AF73&gt;100,"",IF($M73=新人女子!B$51,ROW(),"")),"")</f>
        <v/>
      </c>
      <c r="CR73" s="42" t="str">
        <f>IF($O73="女子",IF($AF73&gt;100,"",IF($M73=新人女子!I$51,ROW(),"")),"")</f>
        <v/>
      </c>
      <c r="CS73" s="42" t="str">
        <f>IF($O73="女子",IF($AF73&gt;100,"",IF($M73=新人女子!P$51,ROW(),"")),"")</f>
        <v/>
      </c>
      <c r="CT73" s="42" t="str">
        <f>IF($O73="女子",IF($AF73&gt;100,"",IF($M73=新人女子!B$76,ROW(),"")),"")</f>
        <v/>
      </c>
      <c r="CU73" s="42" t="str">
        <f>IF($O73="女子",IF($AF73&gt;100,"",IF($M73=新人女子!I$76,ROW(),"")),"")</f>
        <v/>
      </c>
      <c r="CV73" s="42" t="str">
        <f>IF($O73="女子",IF($AF73&gt;100,"",IF($M73=新人女子!P$76,ROW(),"")),"")</f>
        <v/>
      </c>
    </row>
    <row r="74" spans="1:100" x14ac:dyDescent="0.15">
      <c r="A74" s="36">
        <v>45285</v>
      </c>
      <c r="B74" s="36">
        <v>45287</v>
      </c>
      <c r="C74" s="35" t="s">
        <v>104</v>
      </c>
      <c r="D74" s="35" t="s">
        <v>1614</v>
      </c>
      <c r="E74" s="35" t="s">
        <v>1615</v>
      </c>
      <c r="F74" s="35" t="s">
        <v>1616</v>
      </c>
      <c r="G74" s="35" t="s">
        <v>108</v>
      </c>
      <c r="H74" s="35" t="s">
        <v>15</v>
      </c>
      <c r="I74" s="35" t="s">
        <v>1617</v>
      </c>
      <c r="J74" s="35" t="s">
        <v>303</v>
      </c>
      <c r="L74" s="35" t="s">
        <v>411</v>
      </c>
      <c r="M74" s="35" t="s">
        <v>428</v>
      </c>
      <c r="N74" s="35" t="s">
        <v>429</v>
      </c>
      <c r="O74" s="35" t="s">
        <v>305</v>
      </c>
      <c r="Y74" s="35" t="s">
        <v>306</v>
      </c>
      <c r="AA74" s="35" t="s">
        <v>432</v>
      </c>
      <c r="AB74" s="35" t="s">
        <v>433</v>
      </c>
      <c r="AC74" s="35" t="str">
        <f t="shared" si="11"/>
        <v>オヌカ</v>
      </c>
      <c r="AD74" s="35" t="s">
        <v>309</v>
      </c>
      <c r="AF74" s="35">
        <v>102</v>
      </c>
      <c r="AG74" s="41">
        <v>39164</v>
      </c>
      <c r="AN74" s="35">
        <v>172</v>
      </c>
      <c r="AO74" s="35">
        <v>58</v>
      </c>
      <c r="AP74" s="35" t="s">
        <v>310</v>
      </c>
      <c r="AV74" s="35" t="s">
        <v>344</v>
      </c>
      <c r="AW74" s="35" t="s">
        <v>373</v>
      </c>
      <c r="BB74" s="35">
        <f t="shared" si="8"/>
        <v>16</v>
      </c>
      <c r="BC74" s="35">
        <f t="shared" si="9"/>
        <v>2</v>
      </c>
      <c r="BD74" s="35" t="str">
        <f t="shared" si="10"/>
        <v>右</v>
      </c>
      <c r="BE74" s="42" t="str">
        <f>IF($O74="男子",IF($AF74&gt;100,"",IF($M74=選抜男子!B$2,ROW(),"")),"")</f>
        <v/>
      </c>
      <c r="BF74" s="42" t="str">
        <f>IF($O74="男子",IF($AF74&gt;100,"",IF($M74=選抜男子!I$2,ROW(),"")),"")</f>
        <v/>
      </c>
      <c r="BG74" s="42" t="str">
        <f>IF($O74="男子",IF($AF74&gt;100,"",IF($M74=選抜男子!P$2,ROW(),"")),"")</f>
        <v/>
      </c>
      <c r="BH74" s="42" t="str">
        <f>IF($O74="男子",IF($AF74&gt;100,"",IF($M74=選抜男子!B$27,ROW(),"")),"")</f>
        <v/>
      </c>
      <c r="BI74" s="42" t="str">
        <f>IF($O74="男子",IF($AF74&gt;100,"",IF($M74=選抜男子!I$27,ROW(),"")),"")</f>
        <v/>
      </c>
      <c r="BJ74" s="42" t="str">
        <f>IF($O74="男子",IF($AF74&gt;100,"",IF($M74=選抜男子!P$27,ROW(),"")),"")</f>
        <v/>
      </c>
      <c r="BK74" s="42" t="str">
        <f>IF($O74="男子",IF($AF74&gt;100,"",IF($M74=選抜男子!B$51,ROW(),"")),"")</f>
        <v/>
      </c>
      <c r="BL74" s="42" t="str">
        <f>IF($O74="男子",IF($AF74&gt;100,"",IF($M74=選抜男子!I$51,ROW(),"")),"")</f>
        <v/>
      </c>
      <c r="BM74" s="42" t="str">
        <f>IF($O74="男子",IF($AF74&gt;100,"",IF($M74=選抜男子!B$76,ROW(),"")),"")</f>
        <v/>
      </c>
      <c r="BN74" s="42" t="str">
        <f>IF($O74="男子",IF($AF74&gt;100,"",IF($M74=選抜男子!I$76,ROW(),"")),"")</f>
        <v/>
      </c>
      <c r="BO74" s="42" t="str">
        <f>IF($O74="男子",IF($AF74&gt;100,"",IF($M74=新人男子!B$2,ROW(),"")),"")</f>
        <v/>
      </c>
      <c r="BP74" s="42" t="str">
        <f>IF($O74="男子",IF($AF74&gt;100,"",IF($M74=新人男子!I$2,ROW(),"")),"")</f>
        <v/>
      </c>
      <c r="BQ74" s="42" t="str">
        <f>IF($O74="男子",IF($AF74&gt;100,"",IF($M74=新人男子!P$2,ROW(),"")),"")</f>
        <v/>
      </c>
      <c r="BR74" s="42" t="str">
        <f>IF($O74="男子",IF($AF74&gt;100,"",IF($M74=新人男子!B$27,ROW(),"")),"")</f>
        <v/>
      </c>
      <c r="BS74" s="42" t="str">
        <f>IF($O74="男子",IF($AF74&gt;100,"",IF($M74=新人男子!I$27,ROW(),"")),"")</f>
        <v/>
      </c>
      <c r="BT74" s="42" t="str">
        <f>IF($O74="男子",IF($AF74&gt;100,"",IF($M74=新人男子!P$27,ROW(),"")),"")</f>
        <v/>
      </c>
      <c r="BU74" s="42" t="str">
        <f>IF($O74="男子",IF($AF74&gt;100,"",IF($M74=新人男子!B$51,ROW(),"")),"")</f>
        <v/>
      </c>
      <c r="BV74" s="42" t="str">
        <f>IF($O74="男子",IF($AF74&gt;100,"",IF($M74=新人男子!I$51,ROW(),"")),"")</f>
        <v/>
      </c>
      <c r="BW74" s="42" t="str">
        <f>IF($O74="男子",IF($AF74&gt;100,"",IF($M74=新人男子!P$51,ROW(),"")),"")</f>
        <v/>
      </c>
      <c r="BX74" s="42" t="str">
        <f>IF($O74="男子",IF($AF74&gt;100,"",IF($M74=新人男子!B$76,ROW(),"")),"")</f>
        <v/>
      </c>
      <c r="BY74" s="42" t="str">
        <f>IF($O74="男子",IF($AF74&gt;100,"",IF($M74=新人男子!I$76,ROW(),"")),"")</f>
        <v/>
      </c>
      <c r="BZ74" s="42" t="str">
        <f>IF($O74="男子",IF($AF74&gt;100,"",IF($M74=新人男子!P$76,ROW(),"")),"")</f>
        <v/>
      </c>
      <c r="CA74" s="42" t="str">
        <f>IF($O74="女子",IF($AF74&gt;100,"",IF($M74=選抜女子!B$2,ROW(),"")),"")</f>
        <v/>
      </c>
      <c r="CB74" s="42" t="str">
        <f>IF($O74="女子",IF($AF74&gt;100,"",IF($M74=選抜女子!I$2,ROW(),"")),"")</f>
        <v/>
      </c>
      <c r="CC74" s="42" t="str">
        <f>IF($O74="女子",IF($AF74&gt;100,"",IF($M74=選抜女子!P$2,ROW(),"")),"")</f>
        <v/>
      </c>
      <c r="CD74" s="42" t="str">
        <f>IF($O74="女子",IF($AF74&gt;100,"",IF($M74=選抜女子!B$27,ROW(),"")),"")</f>
        <v/>
      </c>
      <c r="CE74" s="42" t="str">
        <f>IF($O74="女子",IF($AF74&gt;100,"",IF($M74=選抜女子!I$27,ROW(),"")),"")</f>
        <v/>
      </c>
      <c r="CF74" s="42" t="str">
        <f>IF($O74="女子",IF($AF74&gt;100,"",IF($M74=選抜女子!P$27,ROW(),"")),"")</f>
        <v/>
      </c>
      <c r="CG74" s="42" t="str">
        <f>IF($O74="女子",IF($AF74&gt;100,"",IF($M74=選抜女子!B$51,ROW(),"")),"")</f>
        <v/>
      </c>
      <c r="CH74" s="42" t="str">
        <f>IF($O74="女子",IF($AF74&gt;100,"",IF($M74=選抜女子!I$51,ROW(),"")),"")</f>
        <v/>
      </c>
      <c r="CI74" s="42" t="str">
        <f>IF($O74="女子",IF($AF74&gt;100,"",IF($M74=選抜女子!B$76,ROW(),"")),"")</f>
        <v/>
      </c>
      <c r="CJ74" s="42" t="str">
        <f>IF($O74="女子",IF($AF74&gt;100,"",IF($M74=選抜女子!I$76,ROW(),"")),"")</f>
        <v/>
      </c>
      <c r="CK74" s="42" t="str">
        <f>IF($O74="女子",IF($AF74&gt;100,"",IF($M74=新人女子!B$2,ROW(),"")),"")</f>
        <v/>
      </c>
      <c r="CL74" s="42" t="str">
        <f>IF($O74="女子",IF($AF74&gt;100,"",IF($M74=新人女子!I$2,ROW(),"")),"")</f>
        <v/>
      </c>
      <c r="CM74" s="42" t="str">
        <f>IF($O74="女子",IF($AF74&gt;100,"",IF($M74=新人女子!P$2,ROW(),"")),"")</f>
        <v/>
      </c>
      <c r="CN74" s="42" t="str">
        <f>IF($O74="女子",IF($AF74&gt;100,"",IF($M74=新人女子!B$27,ROW(),"")),"")</f>
        <v/>
      </c>
      <c r="CO74" s="42" t="str">
        <f>IF($O74="女子",IF($AF74&gt;100,"",IF($M74=新人女子!I$27,ROW(),"")),"")</f>
        <v/>
      </c>
      <c r="CP74" s="42" t="str">
        <f>IF($O74="女子",IF($AF74&gt;100,"",IF($M74=新人女子!P$27,ROW(),"")),"")</f>
        <v/>
      </c>
      <c r="CQ74" s="42" t="str">
        <f>IF($O74="女子",IF($AF74&gt;100,"",IF($M74=新人女子!B$51,ROW(),"")),"")</f>
        <v/>
      </c>
      <c r="CR74" s="42" t="str">
        <f>IF($O74="女子",IF($AF74&gt;100,"",IF($M74=新人女子!I$51,ROW(),"")),"")</f>
        <v/>
      </c>
      <c r="CS74" s="42" t="str">
        <f>IF($O74="女子",IF($AF74&gt;100,"",IF($M74=新人女子!P$51,ROW(),"")),"")</f>
        <v/>
      </c>
      <c r="CT74" s="42" t="str">
        <f>IF($O74="女子",IF($AF74&gt;100,"",IF($M74=新人女子!B$76,ROW(),"")),"")</f>
        <v/>
      </c>
      <c r="CU74" s="42" t="str">
        <f>IF($O74="女子",IF($AF74&gt;100,"",IF($M74=新人女子!I$76,ROW(),"")),"")</f>
        <v/>
      </c>
      <c r="CV74" s="42" t="str">
        <f>IF($O74="女子",IF($AF74&gt;100,"",IF($M74=新人女子!P$76,ROW(),"")),"")</f>
        <v/>
      </c>
    </row>
    <row r="75" spans="1:100" x14ac:dyDescent="0.15">
      <c r="A75" s="36">
        <v>45285</v>
      </c>
      <c r="B75" s="36">
        <v>45287</v>
      </c>
      <c r="C75" s="35" t="s">
        <v>104</v>
      </c>
      <c r="D75" s="35" t="s">
        <v>1618</v>
      </c>
      <c r="E75" s="35" t="s">
        <v>1619</v>
      </c>
      <c r="F75" s="35" t="s">
        <v>1620</v>
      </c>
      <c r="G75" s="35" t="s">
        <v>108</v>
      </c>
      <c r="H75" s="35" t="s">
        <v>15</v>
      </c>
      <c r="I75" s="35" t="s">
        <v>1621</v>
      </c>
      <c r="J75" s="35" t="s">
        <v>303</v>
      </c>
      <c r="L75" s="35" t="s">
        <v>411</v>
      </c>
      <c r="M75" s="35" t="s">
        <v>428</v>
      </c>
      <c r="N75" s="35" t="s">
        <v>429</v>
      </c>
      <c r="O75" s="35" t="s">
        <v>305</v>
      </c>
      <c r="Y75" s="35" t="s">
        <v>306</v>
      </c>
      <c r="AA75" s="35" t="s">
        <v>434</v>
      </c>
      <c r="AB75" s="35" t="s">
        <v>435</v>
      </c>
      <c r="AC75" s="35" t="str">
        <f t="shared" si="11"/>
        <v>ウチナ</v>
      </c>
      <c r="AD75" s="35" t="s">
        <v>309</v>
      </c>
      <c r="AF75" s="35">
        <v>103</v>
      </c>
      <c r="AG75" s="41">
        <v>39242</v>
      </c>
      <c r="AN75" s="35">
        <v>174.3</v>
      </c>
      <c r="AO75" s="35">
        <v>60</v>
      </c>
      <c r="AP75" s="35" t="s">
        <v>310</v>
      </c>
      <c r="AV75" s="35" t="s">
        <v>344</v>
      </c>
      <c r="AW75" s="35" t="s">
        <v>373</v>
      </c>
      <c r="BB75" s="35">
        <f t="shared" si="8"/>
        <v>15</v>
      </c>
      <c r="BC75" s="35">
        <f t="shared" si="9"/>
        <v>1</v>
      </c>
      <c r="BD75" s="35" t="str">
        <f t="shared" si="10"/>
        <v>右</v>
      </c>
      <c r="BE75" s="42" t="str">
        <f>IF($O75="男子",IF($AF75&gt;100,"",IF($M75=選抜男子!B$2,ROW(),"")),"")</f>
        <v/>
      </c>
      <c r="BF75" s="42" t="str">
        <f>IF($O75="男子",IF($AF75&gt;100,"",IF($M75=選抜男子!I$2,ROW(),"")),"")</f>
        <v/>
      </c>
      <c r="BG75" s="42" t="str">
        <f>IF($O75="男子",IF($AF75&gt;100,"",IF($M75=選抜男子!P$2,ROW(),"")),"")</f>
        <v/>
      </c>
      <c r="BH75" s="42" t="str">
        <f>IF($O75="男子",IF($AF75&gt;100,"",IF($M75=選抜男子!B$27,ROW(),"")),"")</f>
        <v/>
      </c>
      <c r="BI75" s="42" t="str">
        <f>IF($O75="男子",IF($AF75&gt;100,"",IF($M75=選抜男子!I$27,ROW(),"")),"")</f>
        <v/>
      </c>
      <c r="BJ75" s="42" t="str">
        <f>IF($O75="男子",IF($AF75&gt;100,"",IF($M75=選抜男子!P$27,ROW(),"")),"")</f>
        <v/>
      </c>
      <c r="BK75" s="42" t="str">
        <f>IF($O75="男子",IF($AF75&gt;100,"",IF($M75=選抜男子!B$51,ROW(),"")),"")</f>
        <v/>
      </c>
      <c r="BL75" s="42" t="str">
        <f>IF($O75="男子",IF($AF75&gt;100,"",IF($M75=選抜男子!I$51,ROW(),"")),"")</f>
        <v/>
      </c>
      <c r="BM75" s="42" t="str">
        <f>IF($O75="男子",IF($AF75&gt;100,"",IF($M75=選抜男子!B$76,ROW(),"")),"")</f>
        <v/>
      </c>
      <c r="BN75" s="42" t="str">
        <f>IF($O75="男子",IF($AF75&gt;100,"",IF($M75=選抜男子!I$76,ROW(),"")),"")</f>
        <v/>
      </c>
      <c r="BO75" s="42" t="str">
        <f>IF($O75="男子",IF($AF75&gt;100,"",IF($M75=新人男子!B$2,ROW(),"")),"")</f>
        <v/>
      </c>
      <c r="BP75" s="42" t="str">
        <f>IF($O75="男子",IF($AF75&gt;100,"",IF($M75=新人男子!I$2,ROW(),"")),"")</f>
        <v/>
      </c>
      <c r="BQ75" s="42" t="str">
        <f>IF($O75="男子",IF($AF75&gt;100,"",IF($M75=新人男子!P$2,ROW(),"")),"")</f>
        <v/>
      </c>
      <c r="BR75" s="42" t="str">
        <f>IF($O75="男子",IF($AF75&gt;100,"",IF($M75=新人男子!B$27,ROW(),"")),"")</f>
        <v/>
      </c>
      <c r="BS75" s="42" t="str">
        <f>IF($O75="男子",IF($AF75&gt;100,"",IF($M75=新人男子!I$27,ROW(),"")),"")</f>
        <v/>
      </c>
      <c r="BT75" s="42" t="str">
        <f>IF($O75="男子",IF($AF75&gt;100,"",IF($M75=新人男子!P$27,ROW(),"")),"")</f>
        <v/>
      </c>
      <c r="BU75" s="42" t="str">
        <f>IF($O75="男子",IF($AF75&gt;100,"",IF($M75=新人男子!B$51,ROW(),"")),"")</f>
        <v/>
      </c>
      <c r="BV75" s="42" t="str">
        <f>IF($O75="男子",IF($AF75&gt;100,"",IF($M75=新人男子!I$51,ROW(),"")),"")</f>
        <v/>
      </c>
      <c r="BW75" s="42" t="str">
        <f>IF($O75="男子",IF($AF75&gt;100,"",IF($M75=新人男子!P$51,ROW(),"")),"")</f>
        <v/>
      </c>
      <c r="BX75" s="42" t="str">
        <f>IF($O75="男子",IF($AF75&gt;100,"",IF($M75=新人男子!B$76,ROW(),"")),"")</f>
        <v/>
      </c>
      <c r="BY75" s="42" t="str">
        <f>IF($O75="男子",IF($AF75&gt;100,"",IF($M75=新人男子!I$76,ROW(),"")),"")</f>
        <v/>
      </c>
      <c r="BZ75" s="42" t="str">
        <f>IF($O75="男子",IF($AF75&gt;100,"",IF($M75=新人男子!P$76,ROW(),"")),"")</f>
        <v/>
      </c>
      <c r="CA75" s="42" t="str">
        <f>IF($O75="女子",IF($AF75&gt;100,"",IF($M75=選抜女子!B$2,ROW(),"")),"")</f>
        <v/>
      </c>
      <c r="CB75" s="42" t="str">
        <f>IF($O75="女子",IF($AF75&gt;100,"",IF($M75=選抜女子!I$2,ROW(),"")),"")</f>
        <v/>
      </c>
      <c r="CC75" s="42" t="str">
        <f>IF($O75="女子",IF($AF75&gt;100,"",IF($M75=選抜女子!P$2,ROW(),"")),"")</f>
        <v/>
      </c>
      <c r="CD75" s="42" t="str">
        <f>IF($O75="女子",IF($AF75&gt;100,"",IF($M75=選抜女子!B$27,ROW(),"")),"")</f>
        <v/>
      </c>
      <c r="CE75" s="42" t="str">
        <f>IF($O75="女子",IF($AF75&gt;100,"",IF($M75=選抜女子!I$27,ROW(),"")),"")</f>
        <v/>
      </c>
      <c r="CF75" s="42" t="str">
        <f>IF($O75="女子",IF($AF75&gt;100,"",IF($M75=選抜女子!P$27,ROW(),"")),"")</f>
        <v/>
      </c>
      <c r="CG75" s="42" t="str">
        <f>IF($O75="女子",IF($AF75&gt;100,"",IF($M75=選抜女子!B$51,ROW(),"")),"")</f>
        <v/>
      </c>
      <c r="CH75" s="42" t="str">
        <f>IF($O75="女子",IF($AF75&gt;100,"",IF($M75=選抜女子!I$51,ROW(),"")),"")</f>
        <v/>
      </c>
      <c r="CI75" s="42" t="str">
        <f>IF($O75="女子",IF($AF75&gt;100,"",IF($M75=選抜女子!B$76,ROW(),"")),"")</f>
        <v/>
      </c>
      <c r="CJ75" s="42" t="str">
        <f>IF($O75="女子",IF($AF75&gt;100,"",IF($M75=選抜女子!I$76,ROW(),"")),"")</f>
        <v/>
      </c>
      <c r="CK75" s="42" t="str">
        <f>IF($O75="女子",IF($AF75&gt;100,"",IF($M75=新人女子!B$2,ROW(),"")),"")</f>
        <v/>
      </c>
      <c r="CL75" s="42" t="str">
        <f>IF($O75="女子",IF($AF75&gt;100,"",IF($M75=新人女子!I$2,ROW(),"")),"")</f>
        <v/>
      </c>
      <c r="CM75" s="42" t="str">
        <f>IF($O75="女子",IF($AF75&gt;100,"",IF($M75=新人女子!P$2,ROW(),"")),"")</f>
        <v/>
      </c>
      <c r="CN75" s="42" t="str">
        <f>IF($O75="女子",IF($AF75&gt;100,"",IF($M75=新人女子!B$27,ROW(),"")),"")</f>
        <v/>
      </c>
      <c r="CO75" s="42" t="str">
        <f>IF($O75="女子",IF($AF75&gt;100,"",IF($M75=新人女子!I$27,ROW(),"")),"")</f>
        <v/>
      </c>
      <c r="CP75" s="42" t="str">
        <f>IF($O75="女子",IF($AF75&gt;100,"",IF($M75=新人女子!P$27,ROW(),"")),"")</f>
        <v/>
      </c>
      <c r="CQ75" s="42" t="str">
        <f>IF($O75="女子",IF($AF75&gt;100,"",IF($M75=新人女子!B$51,ROW(),"")),"")</f>
        <v/>
      </c>
      <c r="CR75" s="42" t="str">
        <f>IF($O75="女子",IF($AF75&gt;100,"",IF($M75=新人女子!I$51,ROW(),"")),"")</f>
        <v/>
      </c>
      <c r="CS75" s="42" t="str">
        <f>IF($O75="女子",IF($AF75&gt;100,"",IF($M75=新人女子!P$51,ROW(),"")),"")</f>
        <v/>
      </c>
      <c r="CT75" s="42" t="str">
        <f>IF($O75="女子",IF($AF75&gt;100,"",IF($M75=新人女子!B$76,ROW(),"")),"")</f>
        <v/>
      </c>
      <c r="CU75" s="42" t="str">
        <f>IF($O75="女子",IF($AF75&gt;100,"",IF($M75=新人女子!I$76,ROW(),"")),"")</f>
        <v/>
      </c>
      <c r="CV75" s="42" t="str">
        <f>IF($O75="女子",IF($AF75&gt;100,"",IF($M75=新人女子!P$76,ROW(),"")),"")</f>
        <v/>
      </c>
    </row>
    <row r="76" spans="1:100" x14ac:dyDescent="0.15">
      <c r="A76" s="36">
        <v>45285</v>
      </c>
      <c r="B76" s="36">
        <v>45287</v>
      </c>
      <c r="C76" s="35" t="s">
        <v>104</v>
      </c>
      <c r="D76" s="35" t="s">
        <v>1622</v>
      </c>
      <c r="E76" s="35" t="s">
        <v>1623</v>
      </c>
      <c r="F76" s="35" t="s">
        <v>1624</v>
      </c>
      <c r="G76" s="35" t="s">
        <v>108</v>
      </c>
      <c r="H76" s="35" t="s">
        <v>15</v>
      </c>
      <c r="I76" s="35" t="s">
        <v>1625</v>
      </c>
      <c r="J76" s="35" t="s">
        <v>303</v>
      </c>
      <c r="M76" s="35" t="s">
        <v>428</v>
      </c>
      <c r="N76" s="35" t="s">
        <v>429</v>
      </c>
      <c r="O76" s="35" t="s">
        <v>305</v>
      </c>
      <c r="Y76" s="35" t="s">
        <v>306</v>
      </c>
      <c r="AA76" s="35" t="s">
        <v>436</v>
      </c>
      <c r="AB76" s="35" t="s">
        <v>437</v>
      </c>
      <c r="AC76" s="35" t="str">
        <f t="shared" si="11"/>
        <v>ビンゴヤワタ</v>
      </c>
      <c r="AD76" s="35" t="s">
        <v>309</v>
      </c>
      <c r="AF76" s="35">
        <v>5</v>
      </c>
      <c r="AG76" s="41">
        <v>39253</v>
      </c>
      <c r="AN76" s="35">
        <v>171</v>
      </c>
      <c r="AO76" s="35">
        <v>59</v>
      </c>
      <c r="AP76" s="35" t="s">
        <v>310</v>
      </c>
      <c r="BB76" s="35">
        <f t="shared" si="8"/>
        <v>15</v>
      </c>
      <c r="BC76" s="35">
        <f t="shared" si="9"/>
        <v>1</v>
      </c>
      <c r="BD76" s="35" t="str">
        <f t="shared" si="10"/>
        <v>右</v>
      </c>
      <c r="BE76" s="42" t="str">
        <f>IF($O76="男子",IF($AF76&gt;100,"",IF($M76=選抜男子!B$2,ROW(),"")),"")</f>
        <v/>
      </c>
      <c r="BF76" s="42" t="str">
        <f>IF($O76="男子",IF($AF76&gt;100,"",IF($M76=選抜男子!I$2,ROW(),"")),"")</f>
        <v/>
      </c>
      <c r="BG76" s="42" t="str">
        <f>IF($O76="男子",IF($AF76&gt;100,"",IF($M76=選抜男子!P$2,ROW(),"")),"")</f>
        <v/>
      </c>
      <c r="BH76" s="42" t="str">
        <f>IF($O76="男子",IF($AF76&gt;100,"",IF($M76=選抜男子!B$27,ROW(),"")),"")</f>
        <v/>
      </c>
      <c r="BI76" s="42" t="str">
        <f>IF($O76="男子",IF($AF76&gt;100,"",IF($M76=選抜男子!I$27,ROW(),"")),"")</f>
        <v/>
      </c>
      <c r="BJ76" s="42" t="str">
        <f>IF($O76="男子",IF($AF76&gt;100,"",IF($M76=選抜男子!P$27,ROW(),"")),"")</f>
        <v/>
      </c>
      <c r="BK76" s="42" t="str">
        <f>IF($O76="男子",IF($AF76&gt;100,"",IF($M76=選抜男子!B$51,ROW(),"")),"")</f>
        <v/>
      </c>
      <c r="BL76" s="42" t="str">
        <f>IF($O76="男子",IF($AF76&gt;100,"",IF($M76=選抜男子!I$51,ROW(),"")),"")</f>
        <v/>
      </c>
      <c r="BM76" s="42" t="str">
        <f>IF($O76="男子",IF($AF76&gt;100,"",IF($M76=選抜男子!B$76,ROW(),"")),"")</f>
        <v/>
      </c>
      <c r="BN76" s="42" t="str">
        <f>IF($O76="男子",IF($AF76&gt;100,"",IF($M76=選抜男子!I$76,ROW(),"")),"")</f>
        <v/>
      </c>
      <c r="BO76" s="42" t="str">
        <f>IF($O76="男子",IF($AF76&gt;100,"",IF($M76=新人男子!B$2,ROW(),"")),"")</f>
        <v/>
      </c>
      <c r="BP76" s="42" t="str">
        <f>IF($O76="男子",IF($AF76&gt;100,"",IF($M76=新人男子!I$2,ROW(),"")),"")</f>
        <v/>
      </c>
      <c r="BQ76" s="42" t="str">
        <f>IF($O76="男子",IF($AF76&gt;100,"",IF($M76=新人男子!P$2,ROW(),"")),"")</f>
        <v/>
      </c>
      <c r="BR76" s="42" t="str">
        <f>IF($O76="男子",IF($AF76&gt;100,"",IF($M76=新人男子!B$27,ROW(),"")),"")</f>
        <v/>
      </c>
      <c r="BS76" s="42" t="str">
        <f>IF($O76="男子",IF($AF76&gt;100,"",IF($M76=新人男子!I$27,ROW(),"")),"")</f>
        <v/>
      </c>
      <c r="BT76" s="42" t="str">
        <f>IF($O76="男子",IF($AF76&gt;100,"",IF($M76=新人男子!P$27,ROW(),"")),"")</f>
        <v/>
      </c>
      <c r="BU76" s="42" t="str">
        <f>IF($O76="男子",IF($AF76&gt;100,"",IF($M76=新人男子!B$51,ROW(),"")),"")</f>
        <v/>
      </c>
      <c r="BV76" s="42" t="str">
        <f>IF($O76="男子",IF($AF76&gt;100,"",IF($M76=新人男子!I$51,ROW(),"")),"")</f>
        <v/>
      </c>
      <c r="BW76" s="42" t="str">
        <f>IF($O76="男子",IF($AF76&gt;100,"",IF($M76=新人男子!P$51,ROW(),"")),"")</f>
        <v/>
      </c>
      <c r="BX76" s="42" t="str">
        <f>IF($O76="男子",IF($AF76&gt;100,"",IF($M76=新人男子!B$76,ROW(),"")),"")</f>
        <v/>
      </c>
      <c r="BY76" s="42" t="str">
        <f>IF($O76="男子",IF($AF76&gt;100,"",IF($M76=新人男子!I$76,ROW(),"")),"")</f>
        <v/>
      </c>
      <c r="BZ76" s="42" t="str">
        <f>IF($O76="男子",IF($AF76&gt;100,"",IF($M76=新人男子!P$76,ROW(),"")),"")</f>
        <v/>
      </c>
      <c r="CA76" s="42" t="str">
        <f>IF($O76="女子",IF($AF76&gt;100,"",IF($M76=選抜女子!B$2,ROW(),"")),"")</f>
        <v/>
      </c>
      <c r="CB76" s="42" t="str">
        <f>IF($O76="女子",IF($AF76&gt;100,"",IF($M76=選抜女子!I$2,ROW(),"")),"")</f>
        <v/>
      </c>
      <c r="CC76" s="42" t="str">
        <f>IF($O76="女子",IF($AF76&gt;100,"",IF($M76=選抜女子!P$2,ROW(),"")),"")</f>
        <v/>
      </c>
      <c r="CD76" s="42" t="str">
        <f>IF($O76="女子",IF($AF76&gt;100,"",IF($M76=選抜女子!B$27,ROW(),"")),"")</f>
        <v/>
      </c>
      <c r="CE76" s="42" t="str">
        <f>IF($O76="女子",IF($AF76&gt;100,"",IF($M76=選抜女子!I$27,ROW(),"")),"")</f>
        <v/>
      </c>
      <c r="CF76" s="42" t="str">
        <f>IF($O76="女子",IF($AF76&gt;100,"",IF($M76=選抜女子!P$27,ROW(),"")),"")</f>
        <v/>
      </c>
      <c r="CG76" s="42" t="str">
        <f>IF($O76="女子",IF($AF76&gt;100,"",IF($M76=選抜女子!B$51,ROW(),"")),"")</f>
        <v/>
      </c>
      <c r="CH76" s="42" t="str">
        <f>IF($O76="女子",IF($AF76&gt;100,"",IF($M76=選抜女子!I$51,ROW(),"")),"")</f>
        <v/>
      </c>
      <c r="CI76" s="42" t="str">
        <f>IF($O76="女子",IF($AF76&gt;100,"",IF($M76=選抜女子!B$76,ROW(),"")),"")</f>
        <v/>
      </c>
      <c r="CJ76" s="42" t="str">
        <f>IF($O76="女子",IF($AF76&gt;100,"",IF($M76=選抜女子!I$76,ROW(),"")),"")</f>
        <v/>
      </c>
      <c r="CK76" s="42" t="str">
        <f>IF($O76="女子",IF($AF76&gt;100,"",IF($M76=新人女子!B$2,ROW(),"")),"")</f>
        <v/>
      </c>
      <c r="CL76" s="42" t="str">
        <f>IF($O76="女子",IF($AF76&gt;100,"",IF($M76=新人女子!I$2,ROW(),"")),"")</f>
        <v/>
      </c>
      <c r="CM76" s="42" t="str">
        <f>IF($O76="女子",IF($AF76&gt;100,"",IF($M76=新人女子!P$2,ROW(),"")),"")</f>
        <v/>
      </c>
      <c r="CN76" s="42" t="str">
        <f>IF($O76="女子",IF($AF76&gt;100,"",IF($M76=新人女子!B$27,ROW(),"")),"")</f>
        <v/>
      </c>
      <c r="CO76" s="42" t="str">
        <f>IF($O76="女子",IF($AF76&gt;100,"",IF($M76=新人女子!I$27,ROW(),"")),"")</f>
        <v/>
      </c>
      <c r="CP76" s="42" t="str">
        <f>IF($O76="女子",IF($AF76&gt;100,"",IF($M76=新人女子!P$27,ROW(),"")),"")</f>
        <v/>
      </c>
      <c r="CQ76" s="42" t="str">
        <f>IF($O76="女子",IF($AF76&gt;100,"",IF($M76=新人女子!B$51,ROW(),"")),"")</f>
        <v/>
      </c>
      <c r="CR76" s="42" t="str">
        <f>IF($O76="女子",IF($AF76&gt;100,"",IF($M76=新人女子!I$51,ROW(),"")),"")</f>
        <v/>
      </c>
      <c r="CS76" s="42" t="str">
        <f>IF($O76="女子",IF($AF76&gt;100,"",IF($M76=新人女子!P$51,ROW(),"")),"")</f>
        <v/>
      </c>
      <c r="CT76" s="42" t="str">
        <f>IF($O76="女子",IF($AF76&gt;100,"",IF($M76=新人女子!B$76,ROW(),"")),"")</f>
        <v/>
      </c>
      <c r="CU76" s="42" t="str">
        <f>IF($O76="女子",IF($AF76&gt;100,"",IF($M76=新人女子!I$76,ROW(),"")),"")</f>
        <v/>
      </c>
      <c r="CV76" s="42" t="str">
        <f>IF($O76="女子",IF($AF76&gt;100,"",IF($M76=新人女子!P$76,ROW(),"")),"")</f>
        <v/>
      </c>
    </row>
    <row r="77" spans="1:100" x14ac:dyDescent="0.15">
      <c r="A77" s="36">
        <v>45285</v>
      </c>
      <c r="B77" s="36">
        <v>45287</v>
      </c>
      <c r="C77" s="35" t="s">
        <v>104</v>
      </c>
      <c r="D77" s="35" t="s">
        <v>1626</v>
      </c>
      <c r="E77" s="35" t="s">
        <v>1627</v>
      </c>
      <c r="F77" s="35" t="s">
        <v>1628</v>
      </c>
      <c r="G77" s="35" t="s">
        <v>108</v>
      </c>
      <c r="H77" s="35" t="s">
        <v>15</v>
      </c>
      <c r="I77" s="35" t="s">
        <v>1629</v>
      </c>
      <c r="J77" s="35" t="s">
        <v>303</v>
      </c>
      <c r="M77" s="35" t="s">
        <v>428</v>
      </c>
      <c r="N77" s="35" t="s">
        <v>429</v>
      </c>
      <c r="O77" s="35" t="s">
        <v>305</v>
      </c>
      <c r="Y77" s="35" t="s">
        <v>306</v>
      </c>
      <c r="AA77" s="35" t="s">
        <v>438</v>
      </c>
      <c r="AB77" s="35" t="s">
        <v>439</v>
      </c>
      <c r="AC77" s="35" t="str">
        <f t="shared" si="11"/>
        <v>トウジョウ</v>
      </c>
      <c r="AD77" s="35" t="s">
        <v>309</v>
      </c>
      <c r="AE77" s="35" t="s">
        <v>362</v>
      </c>
      <c r="AF77" s="35">
        <v>6</v>
      </c>
      <c r="AG77" s="41">
        <v>39105</v>
      </c>
      <c r="AN77" s="35">
        <v>163</v>
      </c>
      <c r="AO77" s="35">
        <v>53</v>
      </c>
      <c r="AP77" s="35" t="s">
        <v>310</v>
      </c>
      <c r="BB77" s="35">
        <f t="shared" si="8"/>
        <v>16</v>
      </c>
      <c r="BC77" s="35">
        <f t="shared" si="9"/>
        <v>2</v>
      </c>
      <c r="BD77" s="35" t="str">
        <f t="shared" si="10"/>
        <v>右</v>
      </c>
      <c r="BE77" s="42" t="str">
        <f>IF($O77="男子",IF($AF77&gt;100,"",IF($M77=選抜男子!B$2,ROW(),"")),"")</f>
        <v/>
      </c>
      <c r="BF77" s="42" t="str">
        <f>IF($O77="男子",IF($AF77&gt;100,"",IF($M77=選抜男子!I$2,ROW(),"")),"")</f>
        <v/>
      </c>
      <c r="BG77" s="42" t="str">
        <f>IF($O77="男子",IF($AF77&gt;100,"",IF($M77=選抜男子!P$2,ROW(),"")),"")</f>
        <v/>
      </c>
      <c r="BH77" s="42" t="str">
        <f>IF($O77="男子",IF($AF77&gt;100,"",IF($M77=選抜男子!B$27,ROW(),"")),"")</f>
        <v/>
      </c>
      <c r="BI77" s="42" t="str">
        <f>IF($O77="男子",IF($AF77&gt;100,"",IF($M77=選抜男子!I$27,ROW(),"")),"")</f>
        <v/>
      </c>
      <c r="BJ77" s="42" t="str">
        <f>IF($O77="男子",IF($AF77&gt;100,"",IF($M77=選抜男子!P$27,ROW(),"")),"")</f>
        <v/>
      </c>
      <c r="BK77" s="42" t="str">
        <f>IF($O77="男子",IF($AF77&gt;100,"",IF($M77=選抜男子!B$51,ROW(),"")),"")</f>
        <v/>
      </c>
      <c r="BL77" s="42" t="str">
        <f>IF($O77="男子",IF($AF77&gt;100,"",IF($M77=選抜男子!I$51,ROW(),"")),"")</f>
        <v/>
      </c>
      <c r="BM77" s="42" t="str">
        <f>IF($O77="男子",IF($AF77&gt;100,"",IF($M77=選抜男子!B$76,ROW(),"")),"")</f>
        <v/>
      </c>
      <c r="BN77" s="42" t="str">
        <f>IF($O77="男子",IF($AF77&gt;100,"",IF($M77=選抜男子!I$76,ROW(),"")),"")</f>
        <v/>
      </c>
      <c r="BO77" s="42" t="str">
        <f>IF($O77="男子",IF($AF77&gt;100,"",IF($M77=新人男子!B$2,ROW(),"")),"")</f>
        <v/>
      </c>
      <c r="BP77" s="42" t="str">
        <f>IF($O77="男子",IF($AF77&gt;100,"",IF($M77=新人男子!I$2,ROW(),"")),"")</f>
        <v/>
      </c>
      <c r="BQ77" s="42" t="str">
        <f>IF($O77="男子",IF($AF77&gt;100,"",IF($M77=新人男子!P$2,ROW(),"")),"")</f>
        <v/>
      </c>
      <c r="BR77" s="42" t="str">
        <f>IF($O77="男子",IF($AF77&gt;100,"",IF($M77=新人男子!B$27,ROW(),"")),"")</f>
        <v/>
      </c>
      <c r="BS77" s="42" t="str">
        <f>IF($O77="男子",IF($AF77&gt;100,"",IF($M77=新人男子!I$27,ROW(),"")),"")</f>
        <v/>
      </c>
      <c r="BT77" s="42" t="str">
        <f>IF($O77="男子",IF($AF77&gt;100,"",IF($M77=新人男子!P$27,ROW(),"")),"")</f>
        <v/>
      </c>
      <c r="BU77" s="42" t="str">
        <f>IF($O77="男子",IF($AF77&gt;100,"",IF($M77=新人男子!B$51,ROW(),"")),"")</f>
        <v/>
      </c>
      <c r="BV77" s="42" t="str">
        <f>IF($O77="男子",IF($AF77&gt;100,"",IF($M77=新人男子!I$51,ROW(),"")),"")</f>
        <v/>
      </c>
      <c r="BW77" s="42" t="str">
        <f>IF($O77="男子",IF($AF77&gt;100,"",IF($M77=新人男子!P$51,ROW(),"")),"")</f>
        <v/>
      </c>
      <c r="BX77" s="42" t="str">
        <f>IF($O77="男子",IF($AF77&gt;100,"",IF($M77=新人男子!B$76,ROW(),"")),"")</f>
        <v/>
      </c>
      <c r="BY77" s="42" t="str">
        <f>IF($O77="男子",IF($AF77&gt;100,"",IF($M77=新人男子!I$76,ROW(),"")),"")</f>
        <v/>
      </c>
      <c r="BZ77" s="42" t="str">
        <f>IF($O77="男子",IF($AF77&gt;100,"",IF($M77=新人男子!P$76,ROW(),"")),"")</f>
        <v/>
      </c>
      <c r="CA77" s="42" t="str">
        <f>IF($O77="女子",IF($AF77&gt;100,"",IF($M77=選抜女子!B$2,ROW(),"")),"")</f>
        <v/>
      </c>
      <c r="CB77" s="42" t="str">
        <f>IF($O77="女子",IF($AF77&gt;100,"",IF($M77=選抜女子!I$2,ROW(),"")),"")</f>
        <v/>
      </c>
      <c r="CC77" s="42" t="str">
        <f>IF($O77="女子",IF($AF77&gt;100,"",IF($M77=選抜女子!P$2,ROW(),"")),"")</f>
        <v/>
      </c>
      <c r="CD77" s="42" t="str">
        <f>IF($O77="女子",IF($AF77&gt;100,"",IF($M77=選抜女子!B$27,ROW(),"")),"")</f>
        <v/>
      </c>
      <c r="CE77" s="42" t="str">
        <f>IF($O77="女子",IF($AF77&gt;100,"",IF($M77=選抜女子!I$27,ROW(),"")),"")</f>
        <v/>
      </c>
      <c r="CF77" s="42" t="str">
        <f>IF($O77="女子",IF($AF77&gt;100,"",IF($M77=選抜女子!P$27,ROW(),"")),"")</f>
        <v/>
      </c>
      <c r="CG77" s="42" t="str">
        <f>IF($O77="女子",IF($AF77&gt;100,"",IF($M77=選抜女子!B$51,ROW(),"")),"")</f>
        <v/>
      </c>
      <c r="CH77" s="42" t="str">
        <f>IF($O77="女子",IF($AF77&gt;100,"",IF($M77=選抜女子!I$51,ROW(),"")),"")</f>
        <v/>
      </c>
      <c r="CI77" s="42" t="str">
        <f>IF($O77="女子",IF($AF77&gt;100,"",IF($M77=選抜女子!B$76,ROW(),"")),"")</f>
        <v/>
      </c>
      <c r="CJ77" s="42" t="str">
        <f>IF($O77="女子",IF($AF77&gt;100,"",IF($M77=選抜女子!I$76,ROW(),"")),"")</f>
        <v/>
      </c>
      <c r="CK77" s="42" t="str">
        <f>IF($O77="女子",IF($AF77&gt;100,"",IF($M77=新人女子!B$2,ROW(),"")),"")</f>
        <v/>
      </c>
      <c r="CL77" s="42" t="str">
        <f>IF($O77="女子",IF($AF77&gt;100,"",IF($M77=新人女子!I$2,ROW(),"")),"")</f>
        <v/>
      </c>
      <c r="CM77" s="42" t="str">
        <f>IF($O77="女子",IF($AF77&gt;100,"",IF($M77=新人女子!P$2,ROW(),"")),"")</f>
        <v/>
      </c>
      <c r="CN77" s="42" t="str">
        <f>IF($O77="女子",IF($AF77&gt;100,"",IF($M77=新人女子!B$27,ROW(),"")),"")</f>
        <v/>
      </c>
      <c r="CO77" s="42" t="str">
        <f>IF($O77="女子",IF($AF77&gt;100,"",IF($M77=新人女子!I$27,ROW(),"")),"")</f>
        <v/>
      </c>
      <c r="CP77" s="42" t="str">
        <f>IF($O77="女子",IF($AF77&gt;100,"",IF($M77=新人女子!P$27,ROW(),"")),"")</f>
        <v/>
      </c>
      <c r="CQ77" s="42" t="str">
        <f>IF($O77="女子",IF($AF77&gt;100,"",IF($M77=新人女子!B$51,ROW(),"")),"")</f>
        <v/>
      </c>
      <c r="CR77" s="42" t="str">
        <f>IF($O77="女子",IF($AF77&gt;100,"",IF($M77=新人女子!I$51,ROW(),"")),"")</f>
        <v/>
      </c>
      <c r="CS77" s="42" t="str">
        <f>IF($O77="女子",IF($AF77&gt;100,"",IF($M77=新人女子!P$51,ROW(),"")),"")</f>
        <v/>
      </c>
      <c r="CT77" s="42" t="str">
        <f>IF($O77="女子",IF($AF77&gt;100,"",IF($M77=新人女子!B$76,ROW(),"")),"")</f>
        <v/>
      </c>
      <c r="CU77" s="42" t="str">
        <f>IF($O77="女子",IF($AF77&gt;100,"",IF($M77=新人女子!I$76,ROW(),"")),"")</f>
        <v/>
      </c>
      <c r="CV77" s="42" t="str">
        <f>IF($O77="女子",IF($AF77&gt;100,"",IF($M77=新人女子!P$76,ROW(),"")),"")</f>
        <v/>
      </c>
    </row>
    <row r="78" spans="1:100" x14ac:dyDescent="0.15">
      <c r="A78" s="36">
        <v>45285</v>
      </c>
      <c r="B78" s="36">
        <v>45287</v>
      </c>
      <c r="C78" s="35" t="s">
        <v>104</v>
      </c>
      <c r="D78" s="35" t="s">
        <v>1630</v>
      </c>
      <c r="E78" s="35" t="s">
        <v>1631</v>
      </c>
      <c r="F78" s="35" t="s">
        <v>1632</v>
      </c>
      <c r="G78" s="35" t="s">
        <v>108</v>
      </c>
      <c r="H78" s="35" t="s">
        <v>15</v>
      </c>
      <c r="I78" s="35" t="s">
        <v>1633</v>
      </c>
      <c r="J78" s="35" t="s">
        <v>303</v>
      </c>
      <c r="M78" s="35" t="s">
        <v>428</v>
      </c>
      <c r="N78" s="35" t="s">
        <v>429</v>
      </c>
      <c r="O78" s="35" t="s">
        <v>305</v>
      </c>
      <c r="Y78" s="35" t="s">
        <v>306</v>
      </c>
      <c r="AA78" s="35" t="s">
        <v>440</v>
      </c>
      <c r="AB78" s="35" t="s">
        <v>441</v>
      </c>
      <c r="AC78" s="35" t="str">
        <f t="shared" si="11"/>
        <v>ノチ</v>
      </c>
      <c r="AD78" s="35" t="s">
        <v>309</v>
      </c>
      <c r="AF78" s="35">
        <v>7</v>
      </c>
      <c r="AG78" s="41">
        <v>39067</v>
      </c>
      <c r="AN78" s="35">
        <v>165</v>
      </c>
      <c r="AO78" s="35">
        <v>54</v>
      </c>
      <c r="AP78" s="35" t="s">
        <v>310</v>
      </c>
      <c r="BB78" s="35">
        <f t="shared" si="8"/>
        <v>16</v>
      </c>
      <c r="BC78" s="35">
        <f t="shared" si="9"/>
        <v>2</v>
      </c>
      <c r="BD78" s="35" t="str">
        <f t="shared" si="10"/>
        <v>右</v>
      </c>
      <c r="BE78" s="42" t="str">
        <f>IF($O78="男子",IF($AF78&gt;100,"",IF($M78=選抜男子!B$2,ROW(),"")),"")</f>
        <v/>
      </c>
      <c r="BF78" s="42" t="str">
        <f>IF($O78="男子",IF($AF78&gt;100,"",IF($M78=選抜男子!I$2,ROW(),"")),"")</f>
        <v/>
      </c>
      <c r="BG78" s="42" t="str">
        <f>IF($O78="男子",IF($AF78&gt;100,"",IF($M78=選抜男子!P$2,ROW(),"")),"")</f>
        <v/>
      </c>
      <c r="BH78" s="42" t="str">
        <f>IF($O78="男子",IF($AF78&gt;100,"",IF($M78=選抜男子!B$27,ROW(),"")),"")</f>
        <v/>
      </c>
      <c r="BI78" s="42" t="str">
        <f>IF($O78="男子",IF($AF78&gt;100,"",IF($M78=選抜男子!I$27,ROW(),"")),"")</f>
        <v/>
      </c>
      <c r="BJ78" s="42" t="str">
        <f>IF($O78="男子",IF($AF78&gt;100,"",IF($M78=選抜男子!P$27,ROW(),"")),"")</f>
        <v/>
      </c>
      <c r="BK78" s="42" t="str">
        <f>IF($O78="男子",IF($AF78&gt;100,"",IF($M78=選抜男子!B$51,ROW(),"")),"")</f>
        <v/>
      </c>
      <c r="BL78" s="42" t="str">
        <f>IF($O78="男子",IF($AF78&gt;100,"",IF($M78=選抜男子!I$51,ROW(),"")),"")</f>
        <v/>
      </c>
      <c r="BM78" s="42" t="str">
        <f>IF($O78="男子",IF($AF78&gt;100,"",IF($M78=選抜男子!B$76,ROW(),"")),"")</f>
        <v/>
      </c>
      <c r="BN78" s="42" t="str">
        <f>IF($O78="男子",IF($AF78&gt;100,"",IF($M78=選抜男子!I$76,ROW(),"")),"")</f>
        <v/>
      </c>
      <c r="BO78" s="42" t="str">
        <f>IF($O78="男子",IF($AF78&gt;100,"",IF($M78=新人男子!B$2,ROW(),"")),"")</f>
        <v/>
      </c>
      <c r="BP78" s="42" t="str">
        <f>IF($O78="男子",IF($AF78&gt;100,"",IF($M78=新人男子!I$2,ROW(),"")),"")</f>
        <v/>
      </c>
      <c r="BQ78" s="42" t="str">
        <f>IF($O78="男子",IF($AF78&gt;100,"",IF($M78=新人男子!P$2,ROW(),"")),"")</f>
        <v/>
      </c>
      <c r="BR78" s="42" t="str">
        <f>IF($O78="男子",IF($AF78&gt;100,"",IF($M78=新人男子!B$27,ROW(),"")),"")</f>
        <v/>
      </c>
      <c r="BS78" s="42" t="str">
        <f>IF($O78="男子",IF($AF78&gt;100,"",IF($M78=新人男子!I$27,ROW(),"")),"")</f>
        <v/>
      </c>
      <c r="BT78" s="42" t="str">
        <f>IF($O78="男子",IF($AF78&gt;100,"",IF($M78=新人男子!P$27,ROW(),"")),"")</f>
        <v/>
      </c>
      <c r="BU78" s="42" t="str">
        <f>IF($O78="男子",IF($AF78&gt;100,"",IF($M78=新人男子!B$51,ROW(),"")),"")</f>
        <v/>
      </c>
      <c r="BV78" s="42" t="str">
        <f>IF($O78="男子",IF($AF78&gt;100,"",IF($M78=新人男子!I$51,ROW(),"")),"")</f>
        <v/>
      </c>
      <c r="BW78" s="42" t="str">
        <f>IF($O78="男子",IF($AF78&gt;100,"",IF($M78=新人男子!P$51,ROW(),"")),"")</f>
        <v/>
      </c>
      <c r="BX78" s="42" t="str">
        <f>IF($O78="男子",IF($AF78&gt;100,"",IF($M78=新人男子!B$76,ROW(),"")),"")</f>
        <v/>
      </c>
      <c r="BY78" s="42" t="str">
        <f>IF($O78="男子",IF($AF78&gt;100,"",IF($M78=新人男子!I$76,ROW(),"")),"")</f>
        <v/>
      </c>
      <c r="BZ78" s="42" t="str">
        <f>IF($O78="男子",IF($AF78&gt;100,"",IF($M78=新人男子!P$76,ROW(),"")),"")</f>
        <v/>
      </c>
      <c r="CA78" s="42" t="str">
        <f>IF($O78="女子",IF($AF78&gt;100,"",IF($M78=選抜女子!B$2,ROW(),"")),"")</f>
        <v/>
      </c>
      <c r="CB78" s="42" t="str">
        <f>IF($O78="女子",IF($AF78&gt;100,"",IF($M78=選抜女子!I$2,ROW(),"")),"")</f>
        <v/>
      </c>
      <c r="CC78" s="42" t="str">
        <f>IF($O78="女子",IF($AF78&gt;100,"",IF($M78=選抜女子!P$2,ROW(),"")),"")</f>
        <v/>
      </c>
      <c r="CD78" s="42" t="str">
        <f>IF($O78="女子",IF($AF78&gt;100,"",IF($M78=選抜女子!B$27,ROW(),"")),"")</f>
        <v/>
      </c>
      <c r="CE78" s="42" t="str">
        <f>IF($O78="女子",IF($AF78&gt;100,"",IF($M78=選抜女子!I$27,ROW(),"")),"")</f>
        <v/>
      </c>
      <c r="CF78" s="42" t="str">
        <f>IF($O78="女子",IF($AF78&gt;100,"",IF($M78=選抜女子!P$27,ROW(),"")),"")</f>
        <v/>
      </c>
      <c r="CG78" s="42" t="str">
        <f>IF($O78="女子",IF($AF78&gt;100,"",IF($M78=選抜女子!B$51,ROW(),"")),"")</f>
        <v/>
      </c>
      <c r="CH78" s="42" t="str">
        <f>IF($O78="女子",IF($AF78&gt;100,"",IF($M78=選抜女子!I$51,ROW(),"")),"")</f>
        <v/>
      </c>
      <c r="CI78" s="42" t="str">
        <f>IF($O78="女子",IF($AF78&gt;100,"",IF($M78=選抜女子!B$76,ROW(),"")),"")</f>
        <v/>
      </c>
      <c r="CJ78" s="42" t="str">
        <f>IF($O78="女子",IF($AF78&gt;100,"",IF($M78=選抜女子!I$76,ROW(),"")),"")</f>
        <v/>
      </c>
      <c r="CK78" s="42" t="str">
        <f>IF($O78="女子",IF($AF78&gt;100,"",IF($M78=新人女子!B$2,ROW(),"")),"")</f>
        <v/>
      </c>
      <c r="CL78" s="42" t="str">
        <f>IF($O78="女子",IF($AF78&gt;100,"",IF($M78=新人女子!I$2,ROW(),"")),"")</f>
        <v/>
      </c>
      <c r="CM78" s="42" t="str">
        <f>IF($O78="女子",IF($AF78&gt;100,"",IF($M78=新人女子!P$2,ROW(),"")),"")</f>
        <v/>
      </c>
      <c r="CN78" s="42" t="str">
        <f>IF($O78="女子",IF($AF78&gt;100,"",IF($M78=新人女子!B$27,ROW(),"")),"")</f>
        <v/>
      </c>
      <c r="CO78" s="42" t="str">
        <f>IF($O78="女子",IF($AF78&gt;100,"",IF($M78=新人女子!I$27,ROW(),"")),"")</f>
        <v/>
      </c>
      <c r="CP78" s="42" t="str">
        <f>IF($O78="女子",IF($AF78&gt;100,"",IF($M78=新人女子!P$27,ROW(),"")),"")</f>
        <v/>
      </c>
      <c r="CQ78" s="42" t="str">
        <f>IF($O78="女子",IF($AF78&gt;100,"",IF($M78=新人女子!B$51,ROW(),"")),"")</f>
        <v/>
      </c>
      <c r="CR78" s="42" t="str">
        <f>IF($O78="女子",IF($AF78&gt;100,"",IF($M78=新人女子!I$51,ROW(),"")),"")</f>
        <v/>
      </c>
      <c r="CS78" s="42" t="str">
        <f>IF($O78="女子",IF($AF78&gt;100,"",IF($M78=新人女子!P$51,ROW(),"")),"")</f>
        <v/>
      </c>
      <c r="CT78" s="42" t="str">
        <f>IF($O78="女子",IF($AF78&gt;100,"",IF($M78=新人女子!B$76,ROW(),"")),"")</f>
        <v/>
      </c>
      <c r="CU78" s="42" t="str">
        <f>IF($O78="女子",IF($AF78&gt;100,"",IF($M78=新人女子!I$76,ROW(),"")),"")</f>
        <v/>
      </c>
      <c r="CV78" s="42" t="str">
        <f>IF($O78="女子",IF($AF78&gt;100,"",IF($M78=新人女子!P$76,ROW(),"")),"")</f>
        <v/>
      </c>
    </row>
    <row r="79" spans="1:100" x14ac:dyDescent="0.15">
      <c r="A79" s="36">
        <v>45285</v>
      </c>
      <c r="B79" s="36">
        <v>45287</v>
      </c>
      <c r="C79" s="35" t="s">
        <v>104</v>
      </c>
      <c r="D79" s="35" t="s">
        <v>1634</v>
      </c>
      <c r="E79" s="35" t="s">
        <v>1635</v>
      </c>
      <c r="F79" s="35" t="s">
        <v>1636</v>
      </c>
      <c r="G79" s="35" t="s">
        <v>108</v>
      </c>
      <c r="H79" s="35" t="s">
        <v>15</v>
      </c>
      <c r="I79" s="35" t="s">
        <v>1637</v>
      </c>
      <c r="J79" s="35" t="s">
        <v>303</v>
      </c>
      <c r="M79" s="35" t="s">
        <v>428</v>
      </c>
      <c r="N79" s="35" t="s">
        <v>429</v>
      </c>
      <c r="O79" s="35" t="s">
        <v>305</v>
      </c>
      <c r="Y79" s="35" t="s">
        <v>306</v>
      </c>
      <c r="AA79" s="35" t="s">
        <v>442</v>
      </c>
      <c r="AB79" s="35" t="s">
        <v>443</v>
      </c>
      <c r="AC79" s="35" t="str">
        <f t="shared" si="11"/>
        <v>ヤガミ</v>
      </c>
      <c r="AD79" s="35" t="s">
        <v>309</v>
      </c>
      <c r="AF79" s="35">
        <v>8</v>
      </c>
      <c r="AG79" s="41">
        <v>39116</v>
      </c>
      <c r="AN79" s="35">
        <v>175.4</v>
      </c>
      <c r="AO79" s="35">
        <v>63</v>
      </c>
      <c r="AP79" s="35" t="s">
        <v>310</v>
      </c>
      <c r="BB79" s="35">
        <f t="shared" si="8"/>
        <v>16</v>
      </c>
      <c r="BC79" s="35">
        <f t="shared" si="9"/>
        <v>2</v>
      </c>
      <c r="BD79" s="35" t="str">
        <f t="shared" si="10"/>
        <v>右</v>
      </c>
      <c r="BE79" s="42" t="str">
        <f>IF($O79="男子",IF($AF79&gt;100,"",IF($M79=選抜男子!B$2,ROW(),"")),"")</f>
        <v/>
      </c>
      <c r="BF79" s="42" t="str">
        <f>IF($O79="男子",IF($AF79&gt;100,"",IF($M79=選抜男子!I$2,ROW(),"")),"")</f>
        <v/>
      </c>
      <c r="BG79" s="42" t="str">
        <f>IF($O79="男子",IF($AF79&gt;100,"",IF($M79=選抜男子!P$2,ROW(),"")),"")</f>
        <v/>
      </c>
      <c r="BH79" s="42" t="str">
        <f>IF($O79="男子",IF($AF79&gt;100,"",IF($M79=選抜男子!B$27,ROW(),"")),"")</f>
        <v/>
      </c>
      <c r="BI79" s="42" t="str">
        <f>IF($O79="男子",IF($AF79&gt;100,"",IF($M79=選抜男子!I$27,ROW(),"")),"")</f>
        <v/>
      </c>
      <c r="BJ79" s="42" t="str">
        <f>IF($O79="男子",IF($AF79&gt;100,"",IF($M79=選抜男子!P$27,ROW(),"")),"")</f>
        <v/>
      </c>
      <c r="BK79" s="42" t="str">
        <f>IF($O79="男子",IF($AF79&gt;100,"",IF($M79=選抜男子!B$51,ROW(),"")),"")</f>
        <v/>
      </c>
      <c r="BL79" s="42" t="str">
        <f>IF($O79="男子",IF($AF79&gt;100,"",IF($M79=選抜男子!I$51,ROW(),"")),"")</f>
        <v/>
      </c>
      <c r="BM79" s="42" t="str">
        <f>IF($O79="男子",IF($AF79&gt;100,"",IF($M79=選抜男子!B$76,ROW(),"")),"")</f>
        <v/>
      </c>
      <c r="BN79" s="42" t="str">
        <f>IF($O79="男子",IF($AF79&gt;100,"",IF($M79=選抜男子!I$76,ROW(),"")),"")</f>
        <v/>
      </c>
      <c r="BO79" s="42" t="str">
        <f>IF($O79="男子",IF($AF79&gt;100,"",IF($M79=新人男子!B$2,ROW(),"")),"")</f>
        <v/>
      </c>
      <c r="BP79" s="42" t="str">
        <f>IF($O79="男子",IF($AF79&gt;100,"",IF($M79=新人男子!I$2,ROW(),"")),"")</f>
        <v/>
      </c>
      <c r="BQ79" s="42" t="str">
        <f>IF($O79="男子",IF($AF79&gt;100,"",IF($M79=新人男子!P$2,ROW(),"")),"")</f>
        <v/>
      </c>
      <c r="BR79" s="42" t="str">
        <f>IF($O79="男子",IF($AF79&gt;100,"",IF($M79=新人男子!B$27,ROW(),"")),"")</f>
        <v/>
      </c>
      <c r="BS79" s="42" t="str">
        <f>IF($O79="男子",IF($AF79&gt;100,"",IF($M79=新人男子!I$27,ROW(),"")),"")</f>
        <v/>
      </c>
      <c r="BT79" s="42" t="str">
        <f>IF($O79="男子",IF($AF79&gt;100,"",IF($M79=新人男子!P$27,ROW(),"")),"")</f>
        <v/>
      </c>
      <c r="BU79" s="42" t="str">
        <f>IF($O79="男子",IF($AF79&gt;100,"",IF($M79=新人男子!B$51,ROW(),"")),"")</f>
        <v/>
      </c>
      <c r="BV79" s="42" t="str">
        <f>IF($O79="男子",IF($AF79&gt;100,"",IF($M79=新人男子!I$51,ROW(),"")),"")</f>
        <v/>
      </c>
      <c r="BW79" s="42" t="str">
        <f>IF($O79="男子",IF($AF79&gt;100,"",IF($M79=新人男子!P$51,ROW(),"")),"")</f>
        <v/>
      </c>
      <c r="BX79" s="42" t="str">
        <f>IF($O79="男子",IF($AF79&gt;100,"",IF($M79=新人男子!B$76,ROW(),"")),"")</f>
        <v/>
      </c>
      <c r="BY79" s="42" t="str">
        <f>IF($O79="男子",IF($AF79&gt;100,"",IF($M79=新人男子!I$76,ROW(),"")),"")</f>
        <v/>
      </c>
      <c r="BZ79" s="42" t="str">
        <f>IF($O79="男子",IF($AF79&gt;100,"",IF($M79=新人男子!P$76,ROW(),"")),"")</f>
        <v/>
      </c>
      <c r="CA79" s="42" t="str">
        <f>IF($O79="女子",IF($AF79&gt;100,"",IF($M79=選抜女子!B$2,ROW(),"")),"")</f>
        <v/>
      </c>
      <c r="CB79" s="42" t="str">
        <f>IF($O79="女子",IF($AF79&gt;100,"",IF($M79=選抜女子!I$2,ROW(),"")),"")</f>
        <v/>
      </c>
      <c r="CC79" s="42" t="str">
        <f>IF($O79="女子",IF($AF79&gt;100,"",IF($M79=選抜女子!P$2,ROW(),"")),"")</f>
        <v/>
      </c>
      <c r="CD79" s="42" t="str">
        <f>IF($O79="女子",IF($AF79&gt;100,"",IF($M79=選抜女子!B$27,ROW(),"")),"")</f>
        <v/>
      </c>
      <c r="CE79" s="42" t="str">
        <f>IF($O79="女子",IF($AF79&gt;100,"",IF($M79=選抜女子!I$27,ROW(),"")),"")</f>
        <v/>
      </c>
      <c r="CF79" s="42" t="str">
        <f>IF($O79="女子",IF($AF79&gt;100,"",IF($M79=選抜女子!P$27,ROW(),"")),"")</f>
        <v/>
      </c>
      <c r="CG79" s="42" t="str">
        <f>IF($O79="女子",IF($AF79&gt;100,"",IF($M79=選抜女子!B$51,ROW(),"")),"")</f>
        <v/>
      </c>
      <c r="CH79" s="42" t="str">
        <f>IF($O79="女子",IF($AF79&gt;100,"",IF($M79=選抜女子!I$51,ROW(),"")),"")</f>
        <v/>
      </c>
      <c r="CI79" s="42" t="str">
        <f>IF($O79="女子",IF($AF79&gt;100,"",IF($M79=選抜女子!B$76,ROW(),"")),"")</f>
        <v/>
      </c>
      <c r="CJ79" s="42" t="str">
        <f>IF($O79="女子",IF($AF79&gt;100,"",IF($M79=選抜女子!I$76,ROW(),"")),"")</f>
        <v/>
      </c>
      <c r="CK79" s="42" t="str">
        <f>IF($O79="女子",IF($AF79&gt;100,"",IF($M79=新人女子!B$2,ROW(),"")),"")</f>
        <v/>
      </c>
      <c r="CL79" s="42" t="str">
        <f>IF($O79="女子",IF($AF79&gt;100,"",IF($M79=新人女子!I$2,ROW(),"")),"")</f>
        <v/>
      </c>
      <c r="CM79" s="42" t="str">
        <f>IF($O79="女子",IF($AF79&gt;100,"",IF($M79=新人女子!P$2,ROW(),"")),"")</f>
        <v/>
      </c>
      <c r="CN79" s="42" t="str">
        <f>IF($O79="女子",IF($AF79&gt;100,"",IF($M79=新人女子!B$27,ROW(),"")),"")</f>
        <v/>
      </c>
      <c r="CO79" s="42" t="str">
        <f>IF($O79="女子",IF($AF79&gt;100,"",IF($M79=新人女子!I$27,ROW(),"")),"")</f>
        <v/>
      </c>
      <c r="CP79" s="42" t="str">
        <f>IF($O79="女子",IF($AF79&gt;100,"",IF($M79=新人女子!P$27,ROW(),"")),"")</f>
        <v/>
      </c>
      <c r="CQ79" s="42" t="str">
        <f>IF($O79="女子",IF($AF79&gt;100,"",IF($M79=新人女子!B$51,ROW(),"")),"")</f>
        <v/>
      </c>
      <c r="CR79" s="42" t="str">
        <f>IF($O79="女子",IF($AF79&gt;100,"",IF($M79=新人女子!I$51,ROW(),"")),"")</f>
        <v/>
      </c>
      <c r="CS79" s="42" t="str">
        <f>IF($O79="女子",IF($AF79&gt;100,"",IF($M79=新人女子!P$51,ROW(),"")),"")</f>
        <v/>
      </c>
      <c r="CT79" s="42" t="str">
        <f>IF($O79="女子",IF($AF79&gt;100,"",IF($M79=新人女子!B$76,ROW(),"")),"")</f>
        <v/>
      </c>
      <c r="CU79" s="42" t="str">
        <f>IF($O79="女子",IF($AF79&gt;100,"",IF($M79=新人女子!I$76,ROW(),"")),"")</f>
        <v/>
      </c>
      <c r="CV79" s="42" t="str">
        <f>IF($O79="女子",IF($AF79&gt;100,"",IF($M79=新人女子!P$76,ROW(),"")),"")</f>
        <v/>
      </c>
    </row>
    <row r="80" spans="1:100" x14ac:dyDescent="0.15">
      <c r="A80" s="36">
        <v>45285</v>
      </c>
      <c r="B80" s="36">
        <v>45287</v>
      </c>
      <c r="C80" s="35" t="s">
        <v>104</v>
      </c>
      <c r="D80" s="35" t="s">
        <v>1638</v>
      </c>
      <c r="E80" s="35" t="s">
        <v>1639</v>
      </c>
      <c r="F80" s="35" t="s">
        <v>1640</v>
      </c>
      <c r="G80" s="35" t="s">
        <v>108</v>
      </c>
      <c r="H80" s="35" t="s">
        <v>15</v>
      </c>
      <c r="I80" s="35" t="s">
        <v>1641</v>
      </c>
      <c r="J80" s="35" t="s">
        <v>303</v>
      </c>
      <c r="M80" s="35" t="s">
        <v>428</v>
      </c>
      <c r="N80" s="35" t="s">
        <v>429</v>
      </c>
      <c r="O80" s="35" t="s">
        <v>305</v>
      </c>
      <c r="Y80" s="35" t="s">
        <v>306</v>
      </c>
      <c r="AA80" s="35" t="s">
        <v>444</v>
      </c>
      <c r="AB80" s="35" t="s">
        <v>445</v>
      </c>
      <c r="AC80" s="35" t="str">
        <f t="shared" si="11"/>
        <v>イチオカ</v>
      </c>
      <c r="AD80" s="35" t="s">
        <v>309</v>
      </c>
      <c r="AF80" s="35">
        <v>9</v>
      </c>
      <c r="AG80" s="41">
        <v>39012</v>
      </c>
      <c r="AN80" s="35">
        <v>148</v>
      </c>
      <c r="AO80" s="35">
        <v>30</v>
      </c>
      <c r="AP80" s="35" t="s">
        <v>310</v>
      </c>
      <c r="BB80" s="35">
        <f t="shared" si="8"/>
        <v>16</v>
      </c>
      <c r="BC80" s="35">
        <f t="shared" si="9"/>
        <v>2</v>
      </c>
      <c r="BD80" s="35" t="str">
        <f t="shared" si="10"/>
        <v>右</v>
      </c>
      <c r="BE80" s="42" t="str">
        <f>IF($O80="男子",IF($AF80&gt;100,"",IF($M80=選抜男子!B$2,ROW(),"")),"")</f>
        <v/>
      </c>
      <c r="BF80" s="42" t="str">
        <f>IF($O80="男子",IF($AF80&gt;100,"",IF($M80=選抜男子!I$2,ROW(),"")),"")</f>
        <v/>
      </c>
      <c r="BG80" s="42" t="str">
        <f>IF($O80="男子",IF($AF80&gt;100,"",IF($M80=選抜男子!P$2,ROW(),"")),"")</f>
        <v/>
      </c>
      <c r="BH80" s="42" t="str">
        <f>IF($O80="男子",IF($AF80&gt;100,"",IF($M80=選抜男子!B$27,ROW(),"")),"")</f>
        <v/>
      </c>
      <c r="BI80" s="42" t="str">
        <f>IF($O80="男子",IF($AF80&gt;100,"",IF($M80=選抜男子!I$27,ROW(),"")),"")</f>
        <v/>
      </c>
      <c r="BJ80" s="42" t="str">
        <f>IF($O80="男子",IF($AF80&gt;100,"",IF($M80=選抜男子!P$27,ROW(),"")),"")</f>
        <v/>
      </c>
      <c r="BK80" s="42" t="str">
        <f>IF($O80="男子",IF($AF80&gt;100,"",IF($M80=選抜男子!B$51,ROW(),"")),"")</f>
        <v/>
      </c>
      <c r="BL80" s="42" t="str">
        <f>IF($O80="男子",IF($AF80&gt;100,"",IF($M80=選抜男子!I$51,ROW(),"")),"")</f>
        <v/>
      </c>
      <c r="BM80" s="42" t="str">
        <f>IF($O80="男子",IF($AF80&gt;100,"",IF($M80=選抜男子!B$76,ROW(),"")),"")</f>
        <v/>
      </c>
      <c r="BN80" s="42" t="str">
        <f>IF($O80="男子",IF($AF80&gt;100,"",IF($M80=選抜男子!I$76,ROW(),"")),"")</f>
        <v/>
      </c>
      <c r="BO80" s="42" t="str">
        <f>IF($O80="男子",IF($AF80&gt;100,"",IF($M80=新人男子!B$2,ROW(),"")),"")</f>
        <v/>
      </c>
      <c r="BP80" s="42" t="str">
        <f>IF($O80="男子",IF($AF80&gt;100,"",IF($M80=新人男子!I$2,ROW(),"")),"")</f>
        <v/>
      </c>
      <c r="BQ80" s="42" t="str">
        <f>IF($O80="男子",IF($AF80&gt;100,"",IF($M80=新人男子!P$2,ROW(),"")),"")</f>
        <v/>
      </c>
      <c r="BR80" s="42" t="str">
        <f>IF($O80="男子",IF($AF80&gt;100,"",IF($M80=新人男子!B$27,ROW(),"")),"")</f>
        <v/>
      </c>
      <c r="BS80" s="42" t="str">
        <f>IF($O80="男子",IF($AF80&gt;100,"",IF($M80=新人男子!I$27,ROW(),"")),"")</f>
        <v/>
      </c>
      <c r="BT80" s="42" t="str">
        <f>IF($O80="男子",IF($AF80&gt;100,"",IF($M80=新人男子!P$27,ROW(),"")),"")</f>
        <v/>
      </c>
      <c r="BU80" s="42" t="str">
        <f>IF($O80="男子",IF($AF80&gt;100,"",IF($M80=新人男子!B$51,ROW(),"")),"")</f>
        <v/>
      </c>
      <c r="BV80" s="42" t="str">
        <f>IF($O80="男子",IF($AF80&gt;100,"",IF($M80=新人男子!I$51,ROW(),"")),"")</f>
        <v/>
      </c>
      <c r="BW80" s="42" t="str">
        <f>IF($O80="男子",IF($AF80&gt;100,"",IF($M80=新人男子!P$51,ROW(),"")),"")</f>
        <v/>
      </c>
      <c r="BX80" s="42" t="str">
        <f>IF($O80="男子",IF($AF80&gt;100,"",IF($M80=新人男子!B$76,ROW(),"")),"")</f>
        <v/>
      </c>
      <c r="BY80" s="42" t="str">
        <f>IF($O80="男子",IF($AF80&gt;100,"",IF($M80=新人男子!I$76,ROW(),"")),"")</f>
        <v/>
      </c>
      <c r="BZ80" s="42" t="str">
        <f>IF($O80="男子",IF($AF80&gt;100,"",IF($M80=新人男子!P$76,ROW(),"")),"")</f>
        <v/>
      </c>
      <c r="CA80" s="42" t="str">
        <f>IF($O80="女子",IF($AF80&gt;100,"",IF($M80=選抜女子!B$2,ROW(),"")),"")</f>
        <v/>
      </c>
      <c r="CB80" s="42" t="str">
        <f>IF($O80="女子",IF($AF80&gt;100,"",IF($M80=選抜女子!I$2,ROW(),"")),"")</f>
        <v/>
      </c>
      <c r="CC80" s="42" t="str">
        <f>IF($O80="女子",IF($AF80&gt;100,"",IF($M80=選抜女子!P$2,ROW(),"")),"")</f>
        <v/>
      </c>
      <c r="CD80" s="42" t="str">
        <f>IF($O80="女子",IF($AF80&gt;100,"",IF($M80=選抜女子!B$27,ROW(),"")),"")</f>
        <v/>
      </c>
      <c r="CE80" s="42" t="str">
        <f>IF($O80="女子",IF($AF80&gt;100,"",IF($M80=選抜女子!I$27,ROW(),"")),"")</f>
        <v/>
      </c>
      <c r="CF80" s="42" t="str">
        <f>IF($O80="女子",IF($AF80&gt;100,"",IF($M80=選抜女子!P$27,ROW(),"")),"")</f>
        <v/>
      </c>
      <c r="CG80" s="42" t="str">
        <f>IF($O80="女子",IF($AF80&gt;100,"",IF($M80=選抜女子!B$51,ROW(),"")),"")</f>
        <v/>
      </c>
      <c r="CH80" s="42" t="str">
        <f>IF($O80="女子",IF($AF80&gt;100,"",IF($M80=選抜女子!I$51,ROW(),"")),"")</f>
        <v/>
      </c>
      <c r="CI80" s="42" t="str">
        <f>IF($O80="女子",IF($AF80&gt;100,"",IF($M80=選抜女子!B$76,ROW(),"")),"")</f>
        <v/>
      </c>
      <c r="CJ80" s="42" t="str">
        <f>IF($O80="女子",IF($AF80&gt;100,"",IF($M80=選抜女子!I$76,ROW(),"")),"")</f>
        <v/>
      </c>
      <c r="CK80" s="42" t="str">
        <f>IF($O80="女子",IF($AF80&gt;100,"",IF($M80=新人女子!B$2,ROW(),"")),"")</f>
        <v/>
      </c>
      <c r="CL80" s="42" t="str">
        <f>IF($O80="女子",IF($AF80&gt;100,"",IF($M80=新人女子!I$2,ROW(),"")),"")</f>
        <v/>
      </c>
      <c r="CM80" s="42" t="str">
        <f>IF($O80="女子",IF($AF80&gt;100,"",IF($M80=新人女子!P$2,ROW(),"")),"")</f>
        <v/>
      </c>
      <c r="CN80" s="42" t="str">
        <f>IF($O80="女子",IF($AF80&gt;100,"",IF($M80=新人女子!B$27,ROW(),"")),"")</f>
        <v/>
      </c>
      <c r="CO80" s="42" t="str">
        <f>IF($O80="女子",IF($AF80&gt;100,"",IF($M80=新人女子!I$27,ROW(),"")),"")</f>
        <v/>
      </c>
      <c r="CP80" s="42" t="str">
        <f>IF($O80="女子",IF($AF80&gt;100,"",IF($M80=新人女子!P$27,ROW(),"")),"")</f>
        <v/>
      </c>
      <c r="CQ80" s="42" t="str">
        <f>IF($O80="女子",IF($AF80&gt;100,"",IF($M80=新人女子!B$51,ROW(),"")),"")</f>
        <v/>
      </c>
      <c r="CR80" s="42" t="str">
        <f>IF($O80="女子",IF($AF80&gt;100,"",IF($M80=新人女子!I$51,ROW(),"")),"")</f>
        <v/>
      </c>
      <c r="CS80" s="42" t="str">
        <f>IF($O80="女子",IF($AF80&gt;100,"",IF($M80=新人女子!P$51,ROW(),"")),"")</f>
        <v/>
      </c>
      <c r="CT80" s="42" t="str">
        <f>IF($O80="女子",IF($AF80&gt;100,"",IF($M80=新人女子!B$76,ROW(),"")),"")</f>
        <v/>
      </c>
      <c r="CU80" s="42" t="str">
        <f>IF($O80="女子",IF($AF80&gt;100,"",IF($M80=新人女子!I$76,ROW(),"")),"")</f>
        <v/>
      </c>
      <c r="CV80" s="42" t="str">
        <f>IF($O80="女子",IF($AF80&gt;100,"",IF($M80=新人女子!P$76,ROW(),"")),"")</f>
        <v/>
      </c>
    </row>
    <row r="81" spans="1:100" x14ac:dyDescent="0.15">
      <c r="A81" s="36">
        <v>45285</v>
      </c>
      <c r="B81" s="36">
        <v>45287</v>
      </c>
      <c r="C81" s="35" t="s">
        <v>104</v>
      </c>
      <c r="D81" s="35" t="s">
        <v>1642</v>
      </c>
      <c r="E81" s="35" t="s">
        <v>1643</v>
      </c>
      <c r="F81" s="35" t="s">
        <v>1644</v>
      </c>
      <c r="G81" s="35" t="s">
        <v>108</v>
      </c>
      <c r="H81" s="35" t="s">
        <v>15</v>
      </c>
      <c r="I81" s="35" t="s">
        <v>1645</v>
      </c>
      <c r="J81" s="35" t="s">
        <v>303</v>
      </c>
      <c r="M81" s="35" t="s">
        <v>428</v>
      </c>
      <c r="N81" s="35" t="s">
        <v>429</v>
      </c>
      <c r="O81" s="35" t="s">
        <v>305</v>
      </c>
      <c r="Y81" s="35" t="s">
        <v>306</v>
      </c>
      <c r="AA81" s="35" t="s">
        <v>446</v>
      </c>
      <c r="AB81" s="35" t="s">
        <v>447</v>
      </c>
      <c r="AC81" s="35" t="str">
        <f t="shared" si="11"/>
        <v>サカネ</v>
      </c>
      <c r="AD81" s="35" t="s">
        <v>309</v>
      </c>
      <c r="AF81" s="35">
        <v>10</v>
      </c>
      <c r="AG81" s="41">
        <v>38810</v>
      </c>
      <c r="AN81" s="35">
        <v>170</v>
      </c>
      <c r="AO81" s="35">
        <v>52</v>
      </c>
      <c r="AP81" s="35" t="s">
        <v>310</v>
      </c>
      <c r="BB81" s="35">
        <f t="shared" si="8"/>
        <v>16</v>
      </c>
      <c r="BC81" s="35">
        <f t="shared" si="9"/>
        <v>2</v>
      </c>
      <c r="BD81" s="35" t="str">
        <f t="shared" si="10"/>
        <v>右</v>
      </c>
      <c r="BE81" s="42" t="str">
        <f>IF($O81="男子",IF($AF81&gt;100,"",IF($M81=選抜男子!B$2,ROW(),"")),"")</f>
        <v/>
      </c>
      <c r="BF81" s="42" t="str">
        <f>IF($O81="男子",IF($AF81&gt;100,"",IF($M81=選抜男子!I$2,ROW(),"")),"")</f>
        <v/>
      </c>
      <c r="BG81" s="42" t="str">
        <f>IF($O81="男子",IF($AF81&gt;100,"",IF($M81=選抜男子!P$2,ROW(),"")),"")</f>
        <v/>
      </c>
      <c r="BH81" s="42" t="str">
        <f>IF($O81="男子",IF($AF81&gt;100,"",IF($M81=選抜男子!B$27,ROW(),"")),"")</f>
        <v/>
      </c>
      <c r="BI81" s="42" t="str">
        <f>IF($O81="男子",IF($AF81&gt;100,"",IF($M81=選抜男子!I$27,ROW(),"")),"")</f>
        <v/>
      </c>
      <c r="BJ81" s="42" t="str">
        <f>IF($O81="男子",IF($AF81&gt;100,"",IF($M81=選抜男子!P$27,ROW(),"")),"")</f>
        <v/>
      </c>
      <c r="BK81" s="42" t="str">
        <f>IF($O81="男子",IF($AF81&gt;100,"",IF($M81=選抜男子!B$51,ROW(),"")),"")</f>
        <v/>
      </c>
      <c r="BL81" s="42" t="str">
        <f>IF($O81="男子",IF($AF81&gt;100,"",IF($M81=選抜男子!I$51,ROW(),"")),"")</f>
        <v/>
      </c>
      <c r="BM81" s="42" t="str">
        <f>IF($O81="男子",IF($AF81&gt;100,"",IF($M81=選抜男子!B$76,ROW(),"")),"")</f>
        <v/>
      </c>
      <c r="BN81" s="42" t="str">
        <f>IF($O81="男子",IF($AF81&gt;100,"",IF($M81=選抜男子!I$76,ROW(),"")),"")</f>
        <v/>
      </c>
      <c r="BO81" s="42" t="str">
        <f>IF($O81="男子",IF($AF81&gt;100,"",IF($M81=新人男子!B$2,ROW(),"")),"")</f>
        <v/>
      </c>
      <c r="BP81" s="42" t="str">
        <f>IF($O81="男子",IF($AF81&gt;100,"",IF($M81=新人男子!I$2,ROW(),"")),"")</f>
        <v/>
      </c>
      <c r="BQ81" s="42" t="str">
        <f>IF($O81="男子",IF($AF81&gt;100,"",IF($M81=新人男子!P$2,ROW(),"")),"")</f>
        <v/>
      </c>
      <c r="BR81" s="42" t="str">
        <f>IF($O81="男子",IF($AF81&gt;100,"",IF($M81=新人男子!B$27,ROW(),"")),"")</f>
        <v/>
      </c>
      <c r="BS81" s="42" t="str">
        <f>IF($O81="男子",IF($AF81&gt;100,"",IF($M81=新人男子!I$27,ROW(),"")),"")</f>
        <v/>
      </c>
      <c r="BT81" s="42" t="str">
        <f>IF($O81="男子",IF($AF81&gt;100,"",IF($M81=新人男子!P$27,ROW(),"")),"")</f>
        <v/>
      </c>
      <c r="BU81" s="42" t="str">
        <f>IF($O81="男子",IF($AF81&gt;100,"",IF($M81=新人男子!B$51,ROW(),"")),"")</f>
        <v/>
      </c>
      <c r="BV81" s="42" t="str">
        <f>IF($O81="男子",IF($AF81&gt;100,"",IF($M81=新人男子!I$51,ROW(),"")),"")</f>
        <v/>
      </c>
      <c r="BW81" s="42" t="str">
        <f>IF($O81="男子",IF($AF81&gt;100,"",IF($M81=新人男子!P$51,ROW(),"")),"")</f>
        <v/>
      </c>
      <c r="BX81" s="42" t="str">
        <f>IF($O81="男子",IF($AF81&gt;100,"",IF($M81=新人男子!B$76,ROW(),"")),"")</f>
        <v/>
      </c>
      <c r="BY81" s="42" t="str">
        <f>IF($O81="男子",IF($AF81&gt;100,"",IF($M81=新人男子!I$76,ROW(),"")),"")</f>
        <v/>
      </c>
      <c r="BZ81" s="42" t="str">
        <f>IF($O81="男子",IF($AF81&gt;100,"",IF($M81=新人男子!P$76,ROW(),"")),"")</f>
        <v/>
      </c>
      <c r="CA81" s="42" t="str">
        <f>IF($O81="女子",IF($AF81&gt;100,"",IF($M81=選抜女子!B$2,ROW(),"")),"")</f>
        <v/>
      </c>
      <c r="CB81" s="42" t="str">
        <f>IF($O81="女子",IF($AF81&gt;100,"",IF($M81=選抜女子!I$2,ROW(),"")),"")</f>
        <v/>
      </c>
      <c r="CC81" s="42" t="str">
        <f>IF($O81="女子",IF($AF81&gt;100,"",IF($M81=選抜女子!P$2,ROW(),"")),"")</f>
        <v/>
      </c>
      <c r="CD81" s="42" t="str">
        <f>IF($O81="女子",IF($AF81&gt;100,"",IF($M81=選抜女子!B$27,ROW(),"")),"")</f>
        <v/>
      </c>
      <c r="CE81" s="42" t="str">
        <f>IF($O81="女子",IF($AF81&gt;100,"",IF($M81=選抜女子!I$27,ROW(),"")),"")</f>
        <v/>
      </c>
      <c r="CF81" s="42" t="str">
        <f>IF($O81="女子",IF($AF81&gt;100,"",IF($M81=選抜女子!P$27,ROW(),"")),"")</f>
        <v/>
      </c>
      <c r="CG81" s="42" t="str">
        <f>IF($O81="女子",IF($AF81&gt;100,"",IF($M81=選抜女子!B$51,ROW(),"")),"")</f>
        <v/>
      </c>
      <c r="CH81" s="42" t="str">
        <f>IF($O81="女子",IF($AF81&gt;100,"",IF($M81=選抜女子!I$51,ROW(),"")),"")</f>
        <v/>
      </c>
      <c r="CI81" s="42" t="str">
        <f>IF($O81="女子",IF($AF81&gt;100,"",IF($M81=選抜女子!B$76,ROW(),"")),"")</f>
        <v/>
      </c>
      <c r="CJ81" s="42" t="str">
        <f>IF($O81="女子",IF($AF81&gt;100,"",IF($M81=選抜女子!I$76,ROW(),"")),"")</f>
        <v/>
      </c>
      <c r="CK81" s="42" t="str">
        <f>IF($O81="女子",IF($AF81&gt;100,"",IF($M81=新人女子!B$2,ROW(),"")),"")</f>
        <v/>
      </c>
      <c r="CL81" s="42" t="str">
        <f>IF($O81="女子",IF($AF81&gt;100,"",IF($M81=新人女子!I$2,ROW(),"")),"")</f>
        <v/>
      </c>
      <c r="CM81" s="42" t="str">
        <f>IF($O81="女子",IF($AF81&gt;100,"",IF($M81=新人女子!P$2,ROW(),"")),"")</f>
        <v/>
      </c>
      <c r="CN81" s="42" t="str">
        <f>IF($O81="女子",IF($AF81&gt;100,"",IF($M81=新人女子!B$27,ROW(),"")),"")</f>
        <v/>
      </c>
      <c r="CO81" s="42" t="str">
        <f>IF($O81="女子",IF($AF81&gt;100,"",IF($M81=新人女子!I$27,ROW(),"")),"")</f>
        <v/>
      </c>
      <c r="CP81" s="42" t="str">
        <f>IF($O81="女子",IF($AF81&gt;100,"",IF($M81=新人女子!P$27,ROW(),"")),"")</f>
        <v/>
      </c>
      <c r="CQ81" s="42" t="str">
        <f>IF($O81="女子",IF($AF81&gt;100,"",IF($M81=新人女子!B$51,ROW(),"")),"")</f>
        <v/>
      </c>
      <c r="CR81" s="42" t="str">
        <f>IF($O81="女子",IF($AF81&gt;100,"",IF($M81=新人女子!I$51,ROW(),"")),"")</f>
        <v/>
      </c>
      <c r="CS81" s="42" t="str">
        <f>IF($O81="女子",IF($AF81&gt;100,"",IF($M81=新人女子!P$51,ROW(),"")),"")</f>
        <v/>
      </c>
      <c r="CT81" s="42" t="str">
        <f>IF($O81="女子",IF($AF81&gt;100,"",IF($M81=新人女子!B$76,ROW(),"")),"")</f>
        <v/>
      </c>
      <c r="CU81" s="42" t="str">
        <f>IF($O81="女子",IF($AF81&gt;100,"",IF($M81=新人女子!I$76,ROW(),"")),"")</f>
        <v/>
      </c>
      <c r="CV81" s="42" t="str">
        <f>IF($O81="女子",IF($AF81&gt;100,"",IF($M81=新人女子!P$76,ROW(),"")),"")</f>
        <v/>
      </c>
    </row>
    <row r="82" spans="1:100" x14ac:dyDescent="0.15">
      <c r="A82" s="36">
        <v>45285</v>
      </c>
      <c r="B82" s="36">
        <v>45287</v>
      </c>
      <c r="C82" s="35" t="s">
        <v>104</v>
      </c>
      <c r="D82" s="35" t="s">
        <v>1646</v>
      </c>
      <c r="E82" s="35" t="s">
        <v>1647</v>
      </c>
      <c r="F82" s="35" t="s">
        <v>1648</v>
      </c>
      <c r="G82" s="35" t="s">
        <v>108</v>
      </c>
      <c r="H82" s="35" t="s">
        <v>15</v>
      </c>
      <c r="I82" s="35" t="s">
        <v>1649</v>
      </c>
      <c r="J82" s="35" t="s">
        <v>303</v>
      </c>
      <c r="M82" s="35" t="s">
        <v>428</v>
      </c>
      <c r="N82" s="35" t="s">
        <v>429</v>
      </c>
      <c r="O82" s="35" t="s">
        <v>305</v>
      </c>
      <c r="Y82" s="35" t="s">
        <v>306</v>
      </c>
      <c r="AA82" s="35" t="s">
        <v>448</v>
      </c>
      <c r="AB82" s="35" t="s">
        <v>449</v>
      </c>
      <c r="AC82" s="35" t="str">
        <f t="shared" si="11"/>
        <v>ヌノハラ</v>
      </c>
      <c r="AD82" s="35" t="s">
        <v>309</v>
      </c>
      <c r="AF82" s="35">
        <v>11</v>
      </c>
      <c r="AG82" s="41">
        <v>38838</v>
      </c>
      <c r="AN82" s="35">
        <v>170</v>
      </c>
      <c r="AO82" s="35">
        <v>48</v>
      </c>
      <c r="AP82" s="35" t="s">
        <v>310</v>
      </c>
      <c r="BB82" s="35">
        <f t="shared" si="8"/>
        <v>16</v>
      </c>
      <c r="BC82" s="35">
        <f t="shared" si="9"/>
        <v>2</v>
      </c>
      <c r="BD82" s="35" t="str">
        <f t="shared" si="10"/>
        <v>右</v>
      </c>
      <c r="BE82" s="42" t="str">
        <f>IF($O82="男子",IF($AF82&gt;100,"",IF($M82=選抜男子!B$2,ROW(),"")),"")</f>
        <v/>
      </c>
      <c r="BF82" s="42" t="str">
        <f>IF($O82="男子",IF($AF82&gt;100,"",IF($M82=選抜男子!I$2,ROW(),"")),"")</f>
        <v/>
      </c>
      <c r="BG82" s="42" t="str">
        <f>IF($O82="男子",IF($AF82&gt;100,"",IF($M82=選抜男子!P$2,ROW(),"")),"")</f>
        <v/>
      </c>
      <c r="BH82" s="42" t="str">
        <f>IF($O82="男子",IF($AF82&gt;100,"",IF($M82=選抜男子!B$27,ROW(),"")),"")</f>
        <v/>
      </c>
      <c r="BI82" s="42" t="str">
        <f>IF($O82="男子",IF($AF82&gt;100,"",IF($M82=選抜男子!I$27,ROW(),"")),"")</f>
        <v/>
      </c>
      <c r="BJ82" s="42" t="str">
        <f>IF($O82="男子",IF($AF82&gt;100,"",IF($M82=選抜男子!P$27,ROW(),"")),"")</f>
        <v/>
      </c>
      <c r="BK82" s="42" t="str">
        <f>IF($O82="男子",IF($AF82&gt;100,"",IF($M82=選抜男子!B$51,ROW(),"")),"")</f>
        <v/>
      </c>
      <c r="BL82" s="42" t="str">
        <f>IF($O82="男子",IF($AF82&gt;100,"",IF($M82=選抜男子!I$51,ROW(),"")),"")</f>
        <v/>
      </c>
      <c r="BM82" s="42" t="str">
        <f>IF($O82="男子",IF($AF82&gt;100,"",IF($M82=選抜男子!B$76,ROW(),"")),"")</f>
        <v/>
      </c>
      <c r="BN82" s="42" t="str">
        <f>IF($O82="男子",IF($AF82&gt;100,"",IF($M82=選抜男子!I$76,ROW(),"")),"")</f>
        <v/>
      </c>
      <c r="BO82" s="42" t="str">
        <f>IF($O82="男子",IF($AF82&gt;100,"",IF($M82=新人男子!B$2,ROW(),"")),"")</f>
        <v/>
      </c>
      <c r="BP82" s="42" t="str">
        <f>IF($O82="男子",IF($AF82&gt;100,"",IF($M82=新人男子!I$2,ROW(),"")),"")</f>
        <v/>
      </c>
      <c r="BQ82" s="42" t="str">
        <f>IF($O82="男子",IF($AF82&gt;100,"",IF($M82=新人男子!P$2,ROW(),"")),"")</f>
        <v/>
      </c>
      <c r="BR82" s="42" t="str">
        <f>IF($O82="男子",IF($AF82&gt;100,"",IF($M82=新人男子!B$27,ROW(),"")),"")</f>
        <v/>
      </c>
      <c r="BS82" s="42" t="str">
        <f>IF($O82="男子",IF($AF82&gt;100,"",IF($M82=新人男子!I$27,ROW(),"")),"")</f>
        <v/>
      </c>
      <c r="BT82" s="42" t="str">
        <f>IF($O82="男子",IF($AF82&gt;100,"",IF($M82=新人男子!P$27,ROW(),"")),"")</f>
        <v/>
      </c>
      <c r="BU82" s="42" t="str">
        <f>IF($O82="男子",IF($AF82&gt;100,"",IF($M82=新人男子!B$51,ROW(),"")),"")</f>
        <v/>
      </c>
      <c r="BV82" s="42" t="str">
        <f>IF($O82="男子",IF($AF82&gt;100,"",IF($M82=新人男子!I$51,ROW(),"")),"")</f>
        <v/>
      </c>
      <c r="BW82" s="42" t="str">
        <f>IF($O82="男子",IF($AF82&gt;100,"",IF($M82=新人男子!P$51,ROW(),"")),"")</f>
        <v/>
      </c>
      <c r="BX82" s="42" t="str">
        <f>IF($O82="男子",IF($AF82&gt;100,"",IF($M82=新人男子!B$76,ROW(),"")),"")</f>
        <v/>
      </c>
      <c r="BY82" s="42" t="str">
        <f>IF($O82="男子",IF($AF82&gt;100,"",IF($M82=新人男子!I$76,ROW(),"")),"")</f>
        <v/>
      </c>
      <c r="BZ82" s="42" t="str">
        <f>IF($O82="男子",IF($AF82&gt;100,"",IF($M82=新人男子!P$76,ROW(),"")),"")</f>
        <v/>
      </c>
      <c r="CA82" s="42" t="str">
        <f>IF($O82="女子",IF($AF82&gt;100,"",IF($M82=選抜女子!B$2,ROW(),"")),"")</f>
        <v/>
      </c>
      <c r="CB82" s="42" t="str">
        <f>IF($O82="女子",IF($AF82&gt;100,"",IF($M82=選抜女子!I$2,ROW(),"")),"")</f>
        <v/>
      </c>
      <c r="CC82" s="42" t="str">
        <f>IF($O82="女子",IF($AF82&gt;100,"",IF($M82=選抜女子!P$2,ROW(),"")),"")</f>
        <v/>
      </c>
      <c r="CD82" s="42" t="str">
        <f>IF($O82="女子",IF($AF82&gt;100,"",IF($M82=選抜女子!B$27,ROW(),"")),"")</f>
        <v/>
      </c>
      <c r="CE82" s="42" t="str">
        <f>IF($O82="女子",IF($AF82&gt;100,"",IF($M82=選抜女子!I$27,ROW(),"")),"")</f>
        <v/>
      </c>
      <c r="CF82" s="42" t="str">
        <f>IF($O82="女子",IF($AF82&gt;100,"",IF($M82=選抜女子!P$27,ROW(),"")),"")</f>
        <v/>
      </c>
      <c r="CG82" s="42" t="str">
        <f>IF($O82="女子",IF($AF82&gt;100,"",IF($M82=選抜女子!B$51,ROW(),"")),"")</f>
        <v/>
      </c>
      <c r="CH82" s="42" t="str">
        <f>IF($O82="女子",IF($AF82&gt;100,"",IF($M82=選抜女子!I$51,ROW(),"")),"")</f>
        <v/>
      </c>
      <c r="CI82" s="42" t="str">
        <f>IF($O82="女子",IF($AF82&gt;100,"",IF($M82=選抜女子!B$76,ROW(),"")),"")</f>
        <v/>
      </c>
      <c r="CJ82" s="42" t="str">
        <f>IF($O82="女子",IF($AF82&gt;100,"",IF($M82=選抜女子!I$76,ROW(),"")),"")</f>
        <v/>
      </c>
      <c r="CK82" s="42" t="str">
        <f>IF($O82="女子",IF($AF82&gt;100,"",IF($M82=新人女子!B$2,ROW(),"")),"")</f>
        <v/>
      </c>
      <c r="CL82" s="42" t="str">
        <f>IF($O82="女子",IF($AF82&gt;100,"",IF($M82=新人女子!I$2,ROW(),"")),"")</f>
        <v/>
      </c>
      <c r="CM82" s="42" t="str">
        <f>IF($O82="女子",IF($AF82&gt;100,"",IF($M82=新人女子!P$2,ROW(),"")),"")</f>
        <v/>
      </c>
      <c r="CN82" s="42" t="str">
        <f>IF($O82="女子",IF($AF82&gt;100,"",IF($M82=新人女子!B$27,ROW(),"")),"")</f>
        <v/>
      </c>
      <c r="CO82" s="42" t="str">
        <f>IF($O82="女子",IF($AF82&gt;100,"",IF($M82=新人女子!I$27,ROW(),"")),"")</f>
        <v/>
      </c>
      <c r="CP82" s="42" t="str">
        <f>IF($O82="女子",IF($AF82&gt;100,"",IF($M82=新人女子!P$27,ROW(),"")),"")</f>
        <v/>
      </c>
      <c r="CQ82" s="42" t="str">
        <f>IF($O82="女子",IF($AF82&gt;100,"",IF($M82=新人女子!B$51,ROW(),"")),"")</f>
        <v/>
      </c>
      <c r="CR82" s="42" t="str">
        <f>IF($O82="女子",IF($AF82&gt;100,"",IF($M82=新人女子!I$51,ROW(),"")),"")</f>
        <v/>
      </c>
      <c r="CS82" s="42" t="str">
        <f>IF($O82="女子",IF($AF82&gt;100,"",IF($M82=新人女子!P$51,ROW(),"")),"")</f>
        <v/>
      </c>
      <c r="CT82" s="42" t="str">
        <f>IF($O82="女子",IF($AF82&gt;100,"",IF($M82=新人女子!B$76,ROW(),"")),"")</f>
        <v/>
      </c>
      <c r="CU82" s="42" t="str">
        <f>IF($O82="女子",IF($AF82&gt;100,"",IF($M82=新人女子!I$76,ROW(),"")),"")</f>
        <v/>
      </c>
      <c r="CV82" s="42" t="str">
        <f>IF($O82="女子",IF($AF82&gt;100,"",IF($M82=新人女子!P$76,ROW(),"")),"")</f>
        <v/>
      </c>
    </row>
    <row r="83" spans="1:100" x14ac:dyDescent="0.15">
      <c r="A83" s="36">
        <v>45285</v>
      </c>
      <c r="B83" s="36">
        <v>45287</v>
      </c>
      <c r="C83" s="35" t="s">
        <v>104</v>
      </c>
      <c r="D83" s="35" t="s">
        <v>1650</v>
      </c>
      <c r="E83" s="35" t="s">
        <v>1651</v>
      </c>
      <c r="F83" s="35" t="s">
        <v>1652</v>
      </c>
      <c r="G83" s="35" t="s">
        <v>108</v>
      </c>
      <c r="H83" s="35" t="s">
        <v>15</v>
      </c>
      <c r="I83" s="35" t="s">
        <v>1653</v>
      </c>
      <c r="J83" s="35" t="s">
        <v>303</v>
      </c>
      <c r="AG83" s="41"/>
      <c r="BB83" s="35" t="str">
        <f t="shared" si="8"/>
        <v/>
      </c>
      <c r="BC83" s="35" t="str">
        <f t="shared" si="9"/>
        <v/>
      </c>
      <c r="BD83" s="35" t="str">
        <f t="shared" si="10"/>
        <v/>
      </c>
      <c r="BE83" s="42" t="str">
        <f>IF($O83="男子",IF($AF83&gt;100,"",IF($M83=選抜男子!B$2,ROW(),"")),"")</f>
        <v/>
      </c>
      <c r="BF83" s="42" t="str">
        <f>IF($O83="男子",IF($AF83&gt;100,"",IF($M83=選抜男子!I$2,ROW(),"")),"")</f>
        <v/>
      </c>
      <c r="BG83" s="42" t="str">
        <f>IF($O83="男子",IF($AF83&gt;100,"",IF($M83=選抜男子!P$2,ROW(),"")),"")</f>
        <v/>
      </c>
      <c r="BH83" s="42" t="str">
        <f>IF($O83="男子",IF($AF83&gt;100,"",IF($M83=選抜男子!B$27,ROW(),"")),"")</f>
        <v/>
      </c>
      <c r="BI83" s="42" t="str">
        <f>IF($O83="男子",IF($AF83&gt;100,"",IF($M83=選抜男子!I$27,ROW(),"")),"")</f>
        <v/>
      </c>
      <c r="BJ83" s="42" t="str">
        <f>IF($O83="男子",IF($AF83&gt;100,"",IF($M83=選抜男子!P$27,ROW(),"")),"")</f>
        <v/>
      </c>
      <c r="BK83" s="42" t="str">
        <f>IF($O83="男子",IF($AF83&gt;100,"",IF($M83=選抜男子!B$51,ROW(),"")),"")</f>
        <v/>
      </c>
      <c r="BL83" s="42" t="str">
        <f>IF($O83="男子",IF($AF83&gt;100,"",IF($M83=選抜男子!I$51,ROW(),"")),"")</f>
        <v/>
      </c>
      <c r="BM83" s="42" t="str">
        <f>IF($O83="男子",IF($AF83&gt;100,"",IF($M83=選抜男子!B$76,ROW(),"")),"")</f>
        <v/>
      </c>
      <c r="BN83" s="42" t="str">
        <f>IF($O83="男子",IF($AF83&gt;100,"",IF($M83=選抜男子!I$76,ROW(),"")),"")</f>
        <v/>
      </c>
      <c r="BO83" s="42" t="str">
        <f>IF($O83="男子",IF($AF83&gt;100,"",IF($M83=新人男子!B$2,ROW(),"")),"")</f>
        <v/>
      </c>
      <c r="BP83" s="42" t="str">
        <f>IF($O83="男子",IF($AF83&gt;100,"",IF($M83=新人男子!I$2,ROW(),"")),"")</f>
        <v/>
      </c>
      <c r="BQ83" s="42" t="str">
        <f>IF($O83="男子",IF($AF83&gt;100,"",IF($M83=新人男子!P$2,ROW(),"")),"")</f>
        <v/>
      </c>
      <c r="BR83" s="42" t="str">
        <f>IF($O83="男子",IF($AF83&gt;100,"",IF($M83=新人男子!B$27,ROW(),"")),"")</f>
        <v/>
      </c>
      <c r="BS83" s="42" t="str">
        <f>IF($O83="男子",IF($AF83&gt;100,"",IF($M83=新人男子!I$27,ROW(),"")),"")</f>
        <v/>
      </c>
      <c r="BT83" s="42" t="str">
        <f>IF($O83="男子",IF($AF83&gt;100,"",IF($M83=新人男子!P$27,ROW(),"")),"")</f>
        <v/>
      </c>
      <c r="BU83" s="42" t="str">
        <f>IF($O83="男子",IF($AF83&gt;100,"",IF($M83=新人男子!B$51,ROW(),"")),"")</f>
        <v/>
      </c>
      <c r="BV83" s="42" t="str">
        <f>IF($O83="男子",IF($AF83&gt;100,"",IF($M83=新人男子!I$51,ROW(),"")),"")</f>
        <v/>
      </c>
      <c r="BW83" s="42" t="str">
        <f>IF($O83="男子",IF($AF83&gt;100,"",IF($M83=新人男子!P$51,ROW(),"")),"")</f>
        <v/>
      </c>
      <c r="BX83" s="42" t="str">
        <f>IF($O83="男子",IF($AF83&gt;100,"",IF($M83=新人男子!B$76,ROW(),"")),"")</f>
        <v/>
      </c>
      <c r="BY83" s="42" t="str">
        <f>IF($O83="男子",IF($AF83&gt;100,"",IF($M83=新人男子!I$76,ROW(),"")),"")</f>
        <v/>
      </c>
      <c r="BZ83" s="42" t="str">
        <f>IF($O83="男子",IF($AF83&gt;100,"",IF($M83=新人男子!P$76,ROW(),"")),"")</f>
        <v/>
      </c>
      <c r="CA83" s="42" t="str">
        <f>IF($O83="女子",IF($AF83&gt;100,"",IF($M83=選抜女子!B$2,ROW(),"")),"")</f>
        <v/>
      </c>
      <c r="CB83" s="42" t="str">
        <f>IF($O83="女子",IF($AF83&gt;100,"",IF($M83=選抜女子!I$2,ROW(),"")),"")</f>
        <v/>
      </c>
      <c r="CC83" s="42" t="str">
        <f>IF($O83="女子",IF($AF83&gt;100,"",IF($M83=選抜女子!P$2,ROW(),"")),"")</f>
        <v/>
      </c>
      <c r="CD83" s="42" t="str">
        <f>IF($O83="女子",IF($AF83&gt;100,"",IF($M83=選抜女子!B$27,ROW(),"")),"")</f>
        <v/>
      </c>
      <c r="CE83" s="42" t="str">
        <f>IF($O83="女子",IF($AF83&gt;100,"",IF($M83=選抜女子!I$27,ROW(),"")),"")</f>
        <v/>
      </c>
      <c r="CF83" s="42" t="str">
        <f>IF($O83="女子",IF($AF83&gt;100,"",IF($M83=選抜女子!P$27,ROW(),"")),"")</f>
        <v/>
      </c>
      <c r="CG83" s="42" t="str">
        <f>IF($O83="女子",IF($AF83&gt;100,"",IF($M83=選抜女子!B$51,ROW(),"")),"")</f>
        <v/>
      </c>
      <c r="CH83" s="42" t="str">
        <f>IF($O83="女子",IF($AF83&gt;100,"",IF($M83=選抜女子!I$51,ROW(),"")),"")</f>
        <v/>
      </c>
      <c r="CI83" s="42" t="str">
        <f>IF($O83="女子",IF($AF83&gt;100,"",IF($M83=選抜女子!B$76,ROW(),"")),"")</f>
        <v/>
      </c>
      <c r="CJ83" s="42" t="str">
        <f>IF($O83="女子",IF($AF83&gt;100,"",IF($M83=選抜女子!I$76,ROW(),"")),"")</f>
        <v/>
      </c>
      <c r="CK83" s="42" t="str">
        <f>IF($O83="女子",IF($AF83&gt;100,"",IF($M83=新人女子!B$2,ROW(),"")),"")</f>
        <v/>
      </c>
      <c r="CL83" s="42" t="str">
        <f>IF($O83="女子",IF($AF83&gt;100,"",IF($M83=新人女子!I$2,ROW(),"")),"")</f>
        <v/>
      </c>
      <c r="CM83" s="42" t="str">
        <f>IF($O83="女子",IF($AF83&gt;100,"",IF($M83=新人女子!P$2,ROW(),"")),"")</f>
        <v/>
      </c>
      <c r="CN83" s="42" t="str">
        <f>IF($O83="女子",IF($AF83&gt;100,"",IF($M83=新人女子!B$27,ROW(),"")),"")</f>
        <v/>
      </c>
      <c r="CO83" s="42" t="str">
        <f>IF($O83="女子",IF($AF83&gt;100,"",IF($M83=新人女子!I$27,ROW(),"")),"")</f>
        <v/>
      </c>
      <c r="CP83" s="42" t="str">
        <f>IF($O83="女子",IF($AF83&gt;100,"",IF($M83=新人女子!P$27,ROW(),"")),"")</f>
        <v/>
      </c>
      <c r="CQ83" s="42" t="str">
        <f>IF($O83="女子",IF($AF83&gt;100,"",IF($M83=新人女子!B$51,ROW(),"")),"")</f>
        <v/>
      </c>
      <c r="CR83" s="42" t="str">
        <f>IF($O83="女子",IF($AF83&gt;100,"",IF($M83=新人女子!I$51,ROW(),"")),"")</f>
        <v/>
      </c>
      <c r="CS83" s="42" t="str">
        <f>IF($O83="女子",IF($AF83&gt;100,"",IF($M83=新人女子!P$51,ROW(),"")),"")</f>
        <v/>
      </c>
      <c r="CT83" s="42" t="str">
        <f>IF($O83="女子",IF($AF83&gt;100,"",IF($M83=新人女子!B$76,ROW(),"")),"")</f>
        <v/>
      </c>
      <c r="CU83" s="42" t="str">
        <f>IF($O83="女子",IF($AF83&gt;100,"",IF($M83=新人女子!I$76,ROW(),"")),"")</f>
        <v/>
      </c>
      <c r="CV83" s="42" t="str">
        <f>IF($O83="女子",IF($AF83&gt;100,"",IF($M83=新人女子!P$76,ROW(),"")),"")</f>
        <v/>
      </c>
    </row>
    <row r="84" spans="1:100" x14ac:dyDescent="0.15">
      <c r="A84" s="36">
        <v>45285</v>
      </c>
      <c r="B84" s="36">
        <v>45287</v>
      </c>
      <c r="C84" s="35" t="s">
        <v>104</v>
      </c>
      <c r="D84" s="35" t="s">
        <v>1654</v>
      </c>
      <c r="E84" s="35" t="s">
        <v>1655</v>
      </c>
      <c r="F84" s="35" t="s">
        <v>1656</v>
      </c>
      <c r="G84" s="35" t="s">
        <v>108</v>
      </c>
      <c r="H84" s="35" t="s">
        <v>15</v>
      </c>
      <c r="I84" s="35" t="s">
        <v>1657</v>
      </c>
      <c r="J84" s="35" t="s">
        <v>303</v>
      </c>
      <c r="L84" s="35" t="s">
        <v>450</v>
      </c>
      <c r="M84" s="35" t="s">
        <v>137</v>
      </c>
      <c r="N84" s="35" t="s">
        <v>138</v>
      </c>
      <c r="O84" s="35" t="s">
        <v>305</v>
      </c>
      <c r="Y84" s="35" t="s">
        <v>306</v>
      </c>
      <c r="AA84" s="35" t="s">
        <v>436</v>
      </c>
      <c r="AB84" s="35" t="s">
        <v>451</v>
      </c>
      <c r="AC84" s="35" t="str">
        <f t="shared" ref="AC84:AC96" si="12">PHONETIC(AB84)</f>
        <v>ミラサカ</v>
      </c>
      <c r="AD84" s="35" t="s">
        <v>309</v>
      </c>
      <c r="AF84" s="35">
        <v>1</v>
      </c>
      <c r="AG84" s="41">
        <v>39253</v>
      </c>
      <c r="AN84" s="35">
        <v>165</v>
      </c>
      <c r="AO84" s="35">
        <v>60</v>
      </c>
      <c r="AP84" s="35" t="s">
        <v>310</v>
      </c>
      <c r="AV84" s="35" t="s">
        <v>311</v>
      </c>
      <c r="BB84" s="35">
        <f t="shared" si="8"/>
        <v>15</v>
      </c>
      <c r="BC84" s="35">
        <f t="shared" si="9"/>
        <v>1</v>
      </c>
      <c r="BD84" s="35" t="str">
        <f t="shared" si="10"/>
        <v>右</v>
      </c>
      <c r="BE84" s="42" t="str">
        <f>IF($O84="男子",IF($AF84&gt;100,"",IF($M84=選抜男子!B$2,ROW(),"")),"")</f>
        <v/>
      </c>
      <c r="BF84" s="42" t="str">
        <f>IF($O84="男子",IF($AF84&gt;100,"",IF($M84=選抜男子!I$2,ROW(),"")),"")</f>
        <v/>
      </c>
      <c r="BG84" s="42" t="str">
        <f>IF($O84="男子",IF($AF84&gt;100,"",IF($M84=選抜男子!P$2,ROW(),"")),"")</f>
        <v/>
      </c>
      <c r="BH84" s="42" t="str">
        <f>IF($O84="男子",IF($AF84&gt;100,"",IF($M84=選抜男子!B$27,ROW(),"")),"")</f>
        <v/>
      </c>
      <c r="BI84" s="42" t="str">
        <f>IF($O84="男子",IF($AF84&gt;100,"",IF($M84=選抜男子!I$27,ROW(),"")),"")</f>
        <v/>
      </c>
      <c r="BJ84" s="42" t="str">
        <f>IF($O84="男子",IF($AF84&gt;100,"",IF($M84=選抜男子!P$27,ROW(),"")),"")</f>
        <v/>
      </c>
      <c r="BK84" s="42" t="str">
        <f>IF($O84="男子",IF($AF84&gt;100,"",IF($M84=選抜男子!B$51,ROW(),"")),"")</f>
        <v/>
      </c>
      <c r="BL84" s="42" t="str">
        <f>IF($O84="男子",IF($AF84&gt;100,"",IF($M84=選抜男子!I$51,ROW(),"")),"")</f>
        <v/>
      </c>
      <c r="BM84" s="42" t="str">
        <f>IF($O84="男子",IF($AF84&gt;100,"",IF($M84=選抜男子!B$76,ROW(),"")),"")</f>
        <v/>
      </c>
      <c r="BN84" s="42" t="str">
        <f>IF($O84="男子",IF($AF84&gt;100,"",IF($M84=選抜男子!I$76,ROW(),"")),"")</f>
        <v/>
      </c>
      <c r="BO84" s="42" t="str">
        <f>IF($O84="男子",IF($AF84&gt;100,"",IF($M84=新人男子!B$2,ROW(),"")),"")</f>
        <v/>
      </c>
      <c r="BP84" s="42" t="str">
        <f>IF($O84="男子",IF($AF84&gt;100,"",IF($M84=新人男子!I$2,ROW(),"")),"")</f>
        <v/>
      </c>
      <c r="BQ84" s="42" t="str">
        <f>IF($O84="男子",IF($AF84&gt;100,"",IF($M84=新人男子!P$2,ROW(),"")),"")</f>
        <v/>
      </c>
      <c r="BR84" s="42" t="str">
        <f>IF($O84="男子",IF($AF84&gt;100,"",IF($M84=新人男子!B$27,ROW(),"")),"")</f>
        <v/>
      </c>
      <c r="BS84" s="42" t="str">
        <f>IF($O84="男子",IF($AF84&gt;100,"",IF($M84=新人男子!I$27,ROW(),"")),"")</f>
        <v/>
      </c>
      <c r="BT84" s="42" t="str">
        <f>IF($O84="男子",IF($AF84&gt;100,"",IF($M84=新人男子!P$27,ROW(),"")),"")</f>
        <v/>
      </c>
      <c r="BU84" s="42">
        <f>IF($O84="男子",IF($AF84&gt;100,"",IF($M84=新人男子!B$51,ROW(),"")),"")</f>
        <v>84</v>
      </c>
      <c r="BV84" s="42" t="str">
        <f>IF($O84="男子",IF($AF84&gt;100,"",IF($M84=新人男子!I$51,ROW(),"")),"")</f>
        <v/>
      </c>
      <c r="BW84" s="42" t="str">
        <f>IF($O84="男子",IF($AF84&gt;100,"",IF($M84=新人男子!P$51,ROW(),"")),"")</f>
        <v/>
      </c>
      <c r="BX84" s="42" t="str">
        <f>IF($O84="男子",IF($AF84&gt;100,"",IF($M84=新人男子!B$76,ROW(),"")),"")</f>
        <v/>
      </c>
      <c r="BY84" s="42" t="str">
        <f>IF($O84="男子",IF($AF84&gt;100,"",IF($M84=新人男子!I$76,ROW(),"")),"")</f>
        <v/>
      </c>
      <c r="BZ84" s="42" t="str">
        <f>IF($O84="男子",IF($AF84&gt;100,"",IF($M84=新人男子!P$76,ROW(),"")),"")</f>
        <v/>
      </c>
      <c r="CA84" s="42" t="str">
        <f>IF($O84="女子",IF($AF84&gt;100,"",IF($M84=選抜女子!B$2,ROW(),"")),"")</f>
        <v/>
      </c>
      <c r="CB84" s="42" t="str">
        <f>IF($O84="女子",IF($AF84&gt;100,"",IF($M84=選抜女子!I$2,ROW(),"")),"")</f>
        <v/>
      </c>
      <c r="CC84" s="42" t="str">
        <f>IF($O84="女子",IF($AF84&gt;100,"",IF($M84=選抜女子!P$2,ROW(),"")),"")</f>
        <v/>
      </c>
      <c r="CD84" s="42" t="str">
        <f>IF($O84="女子",IF($AF84&gt;100,"",IF($M84=選抜女子!B$27,ROW(),"")),"")</f>
        <v/>
      </c>
      <c r="CE84" s="42" t="str">
        <f>IF($O84="女子",IF($AF84&gt;100,"",IF($M84=選抜女子!I$27,ROW(),"")),"")</f>
        <v/>
      </c>
      <c r="CF84" s="42" t="str">
        <f>IF($O84="女子",IF($AF84&gt;100,"",IF($M84=選抜女子!P$27,ROW(),"")),"")</f>
        <v/>
      </c>
      <c r="CG84" s="42" t="str">
        <f>IF($O84="女子",IF($AF84&gt;100,"",IF($M84=選抜女子!B$51,ROW(),"")),"")</f>
        <v/>
      </c>
      <c r="CH84" s="42" t="str">
        <f>IF($O84="女子",IF($AF84&gt;100,"",IF($M84=選抜女子!I$51,ROW(),"")),"")</f>
        <v/>
      </c>
      <c r="CI84" s="42" t="str">
        <f>IF($O84="女子",IF($AF84&gt;100,"",IF($M84=選抜女子!B$76,ROW(),"")),"")</f>
        <v/>
      </c>
      <c r="CJ84" s="42" t="str">
        <f>IF($O84="女子",IF($AF84&gt;100,"",IF($M84=選抜女子!I$76,ROW(),"")),"")</f>
        <v/>
      </c>
      <c r="CK84" s="42" t="str">
        <f>IF($O84="女子",IF($AF84&gt;100,"",IF($M84=新人女子!B$2,ROW(),"")),"")</f>
        <v/>
      </c>
      <c r="CL84" s="42" t="str">
        <f>IF($O84="女子",IF($AF84&gt;100,"",IF($M84=新人女子!I$2,ROW(),"")),"")</f>
        <v/>
      </c>
      <c r="CM84" s="42" t="str">
        <f>IF($O84="女子",IF($AF84&gt;100,"",IF($M84=新人女子!P$2,ROW(),"")),"")</f>
        <v/>
      </c>
      <c r="CN84" s="42" t="str">
        <f>IF($O84="女子",IF($AF84&gt;100,"",IF($M84=新人女子!B$27,ROW(),"")),"")</f>
        <v/>
      </c>
      <c r="CO84" s="42" t="str">
        <f>IF($O84="女子",IF($AF84&gt;100,"",IF($M84=新人女子!I$27,ROW(),"")),"")</f>
        <v/>
      </c>
      <c r="CP84" s="42" t="str">
        <f>IF($O84="女子",IF($AF84&gt;100,"",IF($M84=新人女子!P$27,ROW(),"")),"")</f>
        <v/>
      </c>
      <c r="CQ84" s="42" t="str">
        <f>IF($O84="女子",IF($AF84&gt;100,"",IF($M84=新人女子!B$51,ROW(),"")),"")</f>
        <v/>
      </c>
      <c r="CR84" s="42" t="str">
        <f>IF($O84="女子",IF($AF84&gt;100,"",IF($M84=新人女子!I$51,ROW(),"")),"")</f>
        <v/>
      </c>
      <c r="CS84" s="42" t="str">
        <f>IF($O84="女子",IF($AF84&gt;100,"",IF($M84=新人女子!P$51,ROW(),"")),"")</f>
        <v/>
      </c>
      <c r="CT84" s="42" t="str">
        <f>IF($O84="女子",IF($AF84&gt;100,"",IF($M84=新人女子!B$76,ROW(),"")),"")</f>
        <v/>
      </c>
      <c r="CU84" s="42" t="str">
        <f>IF($O84="女子",IF($AF84&gt;100,"",IF($M84=新人女子!I$76,ROW(),"")),"")</f>
        <v/>
      </c>
      <c r="CV84" s="42" t="str">
        <f>IF($O84="女子",IF($AF84&gt;100,"",IF($M84=新人女子!P$76,ROW(),"")),"")</f>
        <v/>
      </c>
    </row>
    <row r="85" spans="1:100" x14ac:dyDescent="0.15">
      <c r="A85" s="36">
        <v>45285</v>
      </c>
      <c r="B85" s="36">
        <v>45287</v>
      </c>
      <c r="C85" s="35" t="s">
        <v>104</v>
      </c>
      <c r="D85" s="35" t="s">
        <v>1658</v>
      </c>
      <c r="E85" s="35" t="s">
        <v>1659</v>
      </c>
      <c r="F85" s="35" t="s">
        <v>1660</v>
      </c>
      <c r="G85" s="35" t="s">
        <v>108</v>
      </c>
      <c r="H85" s="35" t="s">
        <v>15</v>
      </c>
      <c r="I85" s="35" t="s">
        <v>1661</v>
      </c>
      <c r="J85" s="35" t="s">
        <v>303</v>
      </c>
      <c r="L85" s="35" t="s">
        <v>450</v>
      </c>
      <c r="M85" s="35" t="s">
        <v>137</v>
      </c>
      <c r="N85" s="35" t="s">
        <v>138</v>
      </c>
      <c r="O85" s="35" t="s">
        <v>305</v>
      </c>
      <c r="Y85" s="35" t="s">
        <v>306</v>
      </c>
      <c r="AA85" s="35" t="s">
        <v>438</v>
      </c>
      <c r="AB85" s="35" t="s">
        <v>452</v>
      </c>
      <c r="AC85" s="35" t="str">
        <f t="shared" si="12"/>
        <v>キサ</v>
      </c>
      <c r="AD85" s="35" t="s">
        <v>309</v>
      </c>
      <c r="AE85" s="35" t="s">
        <v>362</v>
      </c>
      <c r="AF85" s="35">
        <v>2</v>
      </c>
      <c r="AG85" s="41">
        <v>39105</v>
      </c>
      <c r="AN85" s="35">
        <v>172</v>
      </c>
      <c r="AO85" s="35">
        <v>58</v>
      </c>
      <c r="AP85" s="35" t="s">
        <v>310</v>
      </c>
      <c r="AV85" s="35" t="s">
        <v>311</v>
      </c>
      <c r="BB85" s="35">
        <f t="shared" si="8"/>
        <v>16</v>
      </c>
      <c r="BC85" s="35">
        <f t="shared" si="9"/>
        <v>2</v>
      </c>
      <c r="BD85" s="35" t="str">
        <f t="shared" si="10"/>
        <v>右</v>
      </c>
      <c r="BE85" s="42" t="str">
        <f>IF($O85="男子",IF($AF85&gt;100,"",IF($M85=選抜男子!B$2,ROW(),"")),"")</f>
        <v/>
      </c>
      <c r="BF85" s="42" t="str">
        <f>IF($O85="男子",IF($AF85&gt;100,"",IF($M85=選抜男子!I$2,ROW(),"")),"")</f>
        <v/>
      </c>
      <c r="BG85" s="42" t="str">
        <f>IF($O85="男子",IF($AF85&gt;100,"",IF($M85=選抜男子!P$2,ROW(),"")),"")</f>
        <v/>
      </c>
      <c r="BH85" s="42" t="str">
        <f>IF($O85="男子",IF($AF85&gt;100,"",IF($M85=選抜男子!B$27,ROW(),"")),"")</f>
        <v/>
      </c>
      <c r="BI85" s="42" t="str">
        <f>IF($O85="男子",IF($AF85&gt;100,"",IF($M85=選抜男子!I$27,ROW(),"")),"")</f>
        <v/>
      </c>
      <c r="BJ85" s="42" t="str">
        <f>IF($O85="男子",IF($AF85&gt;100,"",IF($M85=選抜男子!P$27,ROW(),"")),"")</f>
        <v/>
      </c>
      <c r="BK85" s="42" t="str">
        <f>IF($O85="男子",IF($AF85&gt;100,"",IF($M85=選抜男子!B$51,ROW(),"")),"")</f>
        <v/>
      </c>
      <c r="BL85" s="42" t="str">
        <f>IF($O85="男子",IF($AF85&gt;100,"",IF($M85=選抜男子!I$51,ROW(),"")),"")</f>
        <v/>
      </c>
      <c r="BM85" s="42" t="str">
        <f>IF($O85="男子",IF($AF85&gt;100,"",IF($M85=選抜男子!B$76,ROW(),"")),"")</f>
        <v/>
      </c>
      <c r="BN85" s="42" t="str">
        <f>IF($O85="男子",IF($AF85&gt;100,"",IF($M85=選抜男子!I$76,ROW(),"")),"")</f>
        <v/>
      </c>
      <c r="BO85" s="42" t="str">
        <f>IF($O85="男子",IF($AF85&gt;100,"",IF($M85=新人男子!B$2,ROW(),"")),"")</f>
        <v/>
      </c>
      <c r="BP85" s="42" t="str">
        <f>IF($O85="男子",IF($AF85&gt;100,"",IF($M85=新人男子!I$2,ROW(),"")),"")</f>
        <v/>
      </c>
      <c r="BQ85" s="42" t="str">
        <f>IF($O85="男子",IF($AF85&gt;100,"",IF($M85=新人男子!P$2,ROW(),"")),"")</f>
        <v/>
      </c>
      <c r="BR85" s="42" t="str">
        <f>IF($O85="男子",IF($AF85&gt;100,"",IF($M85=新人男子!B$27,ROW(),"")),"")</f>
        <v/>
      </c>
      <c r="BS85" s="42" t="str">
        <f>IF($O85="男子",IF($AF85&gt;100,"",IF($M85=新人男子!I$27,ROW(),"")),"")</f>
        <v/>
      </c>
      <c r="BT85" s="42" t="str">
        <f>IF($O85="男子",IF($AF85&gt;100,"",IF($M85=新人男子!P$27,ROW(),"")),"")</f>
        <v/>
      </c>
      <c r="BU85" s="42">
        <f>IF($O85="男子",IF($AF85&gt;100,"",IF($M85=新人男子!B$51,ROW(),"")),"")</f>
        <v>85</v>
      </c>
      <c r="BV85" s="42" t="str">
        <f>IF($O85="男子",IF($AF85&gt;100,"",IF($M85=新人男子!I$51,ROW(),"")),"")</f>
        <v/>
      </c>
      <c r="BW85" s="42" t="str">
        <f>IF($O85="男子",IF($AF85&gt;100,"",IF($M85=新人男子!P$51,ROW(),"")),"")</f>
        <v/>
      </c>
      <c r="BX85" s="42" t="str">
        <f>IF($O85="男子",IF($AF85&gt;100,"",IF($M85=新人男子!B$76,ROW(),"")),"")</f>
        <v/>
      </c>
      <c r="BY85" s="42" t="str">
        <f>IF($O85="男子",IF($AF85&gt;100,"",IF($M85=新人男子!I$76,ROW(),"")),"")</f>
        <v/>
      </c>
      <c r="BZ85" s="42" t="str">
        <f>IF($O85="男子",IF($AF85&gt;100,"",IF($M85=新人男子!P$76,ROW(),"")),"")</f>
        <v/>
      </c>
      <c r="CA85" s="42" t="str">
        <f>IF($O85="女子",IF($AF85&gt;100,"",IF($M85=選抜女子!B$2,ROW(),"")),"")</f>
        <v/>
      </c>
      <c r="CB85" s="42" t="str">
        <f>IF($O85="女子",IF($AF85&gt;100,"",IF($M85=選抜女子!I$2,ROW(),"")),"")</f>
        <v/>
      </c>
      <c r="CC85" s="42" t="str">
        <f>IF($O85="女子",IF($AF85&gt;100,"",IF($M85=選抜女子!P$2,ROW(),"")),"")</f>
        <v/>
      </c>
      <c r="CD85" s="42" t="str">
        <f>IF($O85="女子",IF($AF85&gt;100,"",IF($M85=選抜女子!B$27,ROW(),"")),"")</f>
        <v/>
      </c>
      <c r="CE85" s="42" t="str">
        <f>IF($O85="女子",IF($AF85&gt;100,"",IF($M85=選抜女子!I$27,ROW(),"")),"")</f>
        <v/>
      </c>
      <c r="CF85" s="42" t="str">
        <f>IF($O85="女子",IF($AF85&gt;100,"",IF($M85=選抜女子!P$27,ROW(),"")),"")</f>
        <v/>
      </c>
      <c r="CG85" s="42" t="str">
        <f>IF($O85="女子",IF($AF85&gt;100,"",IF($M85=選抜女子!B$51,ROW(),"")),"")</f>
        <v/>
      </c>
      <c r="CH85" s="42" t="str">
        <f>IF($O85="女子",IF($AF85&gt;100,"",IF($M85=選抜女子!I$51,ROW(),"")),"")</f>
        <v/>
      </c>
      <c r="CI85" s="42" t="str">
        <f>IF($O85="女子",IF($AF85&gt;100,"",IF($M85=選抜女子!B$76,ROW(),"")),"")</f>
        <v/>
      </c>
      <c r="CJ85" s="42" t="str">
        <f>IF($O85="女子",IF($AF85&gt;100,"",IF($M85=選抜女子!I$76,ROW(),"")),"")</f>
        <v/>
      </c>
      <c r="CK85" s="42" t="str">
        <f>IF($O85="女子",IF($AF85&gt;100,"",IF($M85=新人女子!B$2,ROW(),"")),"")</f>
        <v/>
      </c>
      <c r="CL85" s="42" t="str">
        <f>IF($O85="女子",IF($AF85&gt;100,"",IF($M85=新人女子!I$2,ROW(),"")),"")</f>
        <v/>
      </c>
      <c r="CM85" s="42" t="str">
        <f>IF($O85="女子",IF($AF85&gt;100,"",IF($M85=新人女子!P$2,ROW(),"")),"")</f>
        <v/>
      </c>
      <c r="CN85" s="42" t="str">
        <f>IF($O85="女子",IF($AF85&gt;100,"",IF($M85=新人女子!B$27,ROW(),"")),"")</f>
        <v/>
      </c>
      <c r="CO85" s="42" t="str">
        <f>IF($O85="女子",IF($AF85&gt;100,"",IF($M85=新人女子!I$27,ROW(),"")),"")</f>
        <v/>
      </c>
      <c r="CP85" s="42" t="str">
        <f>IF($O85="女子",IF($AF85&gt;100,"",IF($M85=新人女子!P$27,ROW(),"")),"")</f>
        <v/>
      </c>
      <c r="CQ85" s="42" t="str">
        <f>IF($O85="女子",IF($AF85&gt;100,"",IF($M85=新人女子!B$51,ROW(),"")),"")</f>
        <v/>
      </c>
      <c r="CR85" s="42" t="str">
        <f>IF($O85="女子",IF($AF85&gt;100,"",IF($M85=新人女子!I$51,ROW(),"")),"")</f>
        <v/>
      </c>
      <c r="CS85" s="42" t="str">
        <f>IF($O85="女子",IF($AF85&gt;100,"",IF($M85=新人女子!P$51,ROW(),"")),"")</f>
        <v/>
      </c>
      <c r="CT85" s="42" t="str">
        <f>IF($O85="女子",IF($AF85&gt;100,"",IF($M85=新人女子!B$76,ROW(),"")),"")</f>
        <v/>
      </c>
      <c r="CU85" s="42" t="str">
        <f>IF($O85="女子",IF($AF85&gt;100,"",IF($M85=新人女子!I$76,ROW(),"")),"")</f>
        <v/>
      </c>
      <c r="CV85" s="42" t="str">
        <f>IF($O85="女子",IF($AF85&gt;100,"",IF($M85=新人女子!P$76,ROW(),"")),"")</f>
        <v/>
      </c>
    </row>
    <row r="86" spans="1:100" x14ac:dyDescent="0.15">
      <c r="A86" s="36">
        <v>45285</v>
      </c>
      <c r="B86" s="36">
        <v>45287</v>
      </c>
      <c r="C86" s="35" t="s">
        <v>104</v>
      </c>
      <c r="D86" s="35" t="s">
        <v>1662</v>
      </c>
      <c r="E86" s="35" t="s">
        <v>1663</v>
      </c>
      <c r="F86" s="35" t="s">
        <v>1664</v>
      </c>
      <c r="G86" s="35" t="s">
        <v>108</v>
      </c>
      <c r="H86" s="35" t="s">
        <v>15</v>
      </c>
      <c r="I86" s="35" t="s">
        <v>1665</v>
      </c>
      <c r="J86" s="35" t="s">
        <v>303</v>
      </c>
      <c r="L86" s="35" t="s">
        <v>450</v>
      </c>
      <c r="M86" s="35" t="s">
        <v>137</v>
      </c>
      <c r="N86" s="35" t="s">
        <v>138</v>
      </c>
      <c r="O86" s="35" t="s">
        <v>305</v>
      </c>
      <c r="Y86" s="35" t="s">
        <v>306</v>
      </c>
      <c r="AA86" s="35" t="s">
        <v>440</v>
      </c>
      <c r="AB86" s="35" t="s">
        <v>453</v>
      </c>
      <c r="AC86" s="35" t="str">
        <f t="shared" si="12"/>
        <v>ビンゴヤスダ</v>
      </c>
      <c r="AD86" s="35" t="s">
        <v>309</v>
      </c>
      <c r="AF86" s="35">
        <v>3</v>
      </c>
      <c r="AG86" s="41">
        <v>39067</v>
      </c>
      <c r="AN86" s="35">
        <v>174.3</v>
      </c>
      <c r="AO86" s="35">
        <v>60</v>
      </c>
      <c r="AP86" s="35" t="s">
        <v>310</v>
      </c>
      <c r="AV86" s="35" t="s">
        <v>311</v>
      </c>
      <c r="BB86" s="35">
        <f t="shared" si="8"/>
        <v>16</v>
      </c>
      <c r="BC86" s="35">
        <f t="shared" si="9"/>
        <v>2</v>
      </c>
      <c r="BD86" s="35" t="str">
        <f t="shared" si="10"/>
        <v>右</v>
      </c>
      <c r="BE86" s="42" t="str">
        <f>IF($O86="男子",IF($AF86&gt;100,"",IF($M86=選抜男子!B$2,ROW(),"")),"")</f>
        <v/>
      </c>
      <c r="BF86" s="42" t="str">
        <f>IF($O86="男子",IF($AF86&gt;100,"",IF($M86=選抜男子!I$2,ROW(),"")),"")</f>
        <v/>
      </c>
      <c r="BG86" s="42" t="str">
        <f>IF($O86="男子",IF($AF86&gt;100,"",IF($M86=選抜男子!P$2,ROW(),"")),"")</f>
        <v/>
      </c>
      <c r="BH86" s="42" t="str">
        <f>IF($O86="男子",IF($AF86&gt;100,"",IF($M86=選抜男子!B$27,ROW(),"")),"")</f>
        <v/>
      </c>
      <c r="BI86" s="42" t="str">
        <f>IF($O86="男子",IF($AF86&gt;100,"",IF($M86=選抜男子!I$27,ROW(),"")),"")</f>
        <v/>
      </c>
      <c r="BJ86" s="42" t="str">
        <f>IF($O86="男子",IF($AF86&gt;100,"",IF($M86=選抜男子!P$27,ROW(),"")),"")</f>
        <v/>
      </c>
      <c r="BK86" s="42" t="str">
        <f>IF($O86="男子",IF($AF86&gt;100,"",IF($M86=選抜男子!B$51,ROW(),"")),"")</f>
        <v/>
      </c>
      <c r="BL86" s="42" t="str">
        <f>IF($O86="男子",IF($AF86&gt;100,"",IF($M86=選抜男子!I$51,ROW(),"")),"")</f>
        <v/>
      </c>
      <c r="BM86" s="42" t="str">
        <f>IF($O86="男子",IF($AF86&gt;100,"",IF($M86=選抜男子!B$76,ROW(),"")),"")</f>
        <v/>
      </c>
      <c r="BN86" s="42" t="str">
        <f>IF($O86="男子",IF($AF86&gt;100,"",IF($M86=選抜男子!I$76,ROW(),"")),"")</f>
        <v/>
      </c>
      <c r="BO86" s="42" t="str">
        <f>IF($O86="男子",IF($AF86&gt;100,"",IF($M86=新人男子!B$2,ROW(),"")),"")</f>
        <v/>
      </c>
      <c r="BP86" s="42" t="str">
        <f>IF($O86="男子",IF($AF86&gt;100,"",IF($M86=新人男子!I$2,ROW(),"")),"")</f>
        <v/>
      </c>
      <c r="BQ86" s="42" t="str">
        <f>IF($O86="男子",IF($AF86&gt;100,"",IF($M86=新人男子!P$2,ROW(),"")),"")</f>
        <v/>
      </c>
      <c r="BR86" s="42" t="str">
        <f>IF($O86="男子",IF($AF86&gt;100,"",IF($M86=新人男子!B$27,ROW(),"")),"")</f>
        <v/>
      </c>
      <c r="BS86" s="42" t="str">
        <f>IF($O86="男子",IF($AF86&gt;100,"",IF($M86=新人男子!I$27,ROW(),"")),"")</f>
        <v/>
      </c>
      <c r="BT86" s="42" t="str">
        <f>IF($O86="男子",IF($AF86&gt;100,"",IF($M86=新人男子!P$27,ROW(),"")),"")</f>
        <v/>
      </c>
      <c r="BU86" s="42">
        <f>IF($O86="男子",IF($AF86&gt;100,"",IF($M86=新人男子!B$51,ROW(),"")),"")</f>
        <v>86</v>
      </c>
      <c r="BV86" s="42" t="str">
        <f>IF($O86="男子",IF($AF86&gt;100,"",IF($M86=新人男子!I$51,ROW(),"")),"")</f>
        <v/>
      </c>
      <c r="BW86" s="42" t="str">
        <f>IF($O86="男子",IF($AF86&gt;100,"",IF($M86=新人男子!P$51,ROW(),"")),"")</f>
        <v/>
      </c>
      <c r="BX86" s="42" t="str">
        <f>IF($O86="男子",IF($AF86&gt;100,"",IF($M86=新人男子!B$76,ROW(),"")),"")</f>
        <v/>
      </c>
      <c r="BY86" s="42" t="str">
        <f>IF($O86="男子",IF($AF86&gt;100,"",IF($M86=新人男子!I$76,ROW(),"")),"")</f>
        <v/>
      </c>
      <c r="BZ86" s="42" t="str">
        <f>IF($O86="男子",IF($AF86&gt;100,"",IF($M86=新人男子!P$76,ROW(),"")),"")</f>
        <v/>
      </c>
      <c r="CA86" s="42" t="str">
        <f>IF($O86="女子",IF($AF86&gt;100,"",IF($M86=選抜女子!B$2,ROW(),"")),"")</f>
        <v/>
      </c>
      <c r="CB86" s="42" t="str">
        <f>IF($O86="女子",IF($AF86&gt;100,"",IF($M86=選抜女子!I$2,ROW(),"")),"")</f>
        <v/>
      </c>
      <c r="CC86" s="42" t="str">
        <f>IF($O86="女子",IF($AF86&gt;100,"",IF($M86=選抜女子!P$2,ROW(),"")),"")</f>
        <v/>
      </c>
      <c r="CD86" s="42" t="str">
        <f>IF($O86="女子",IF($AF86&gt;100,"",IF($M86=選抜女子!B$27,ROW(),"")),"")</f>
        <v/>
      </c>
      <c r="CE86" s="42" t="str">
        <f>IF($O86="女子",IF($AF86&gt;100,"",IF($M86=選抜女子!I$27,ROW(),"")),"")</f>
        <v/>
      </c>
      <c r="CF86" s="42" t="str">
        <f>IF($O86="女子",IF($AF86&gt;100,"",IF($M86=選抜女子!P$27,ROW(),"")),"")</f>
        <v/>
      </c>
      <c r="CG86" s="42" t="str">
        <f>IF($O86="女子",IF($AF86&gt;100,"",IF($M86=選抜女子!B$51,ROW(),"")),"")</f>
        <v/>
      </c>
      <c r="CH86" s="42" t="str">
        <f>IF($O86="女子",IF($AF86&gt;100,"",IF($M86=選抜女子!I$51,ROW(),"")),"")</f>
        <v/>
      </c>
      <c r="CI86" s="42" t="str">
        <f>IF($O86="女子",IF($AF86&gt;100,"",IF($M86=選抜女子!B$76,ROW(),"")),"")</f>
        <v/>
      </c>
      <c r="CJ86" s="42" t="str">
        <f>IF($O86="女子",IF($AF86&gt;100,"",IF($M86=選抜女子!I$76,ROW(),"")),"")</f>
        <v/>
      </c>
      <c r="CK86" s="42" t="str">
        <f>IF($O86="女子",IF($AF86&gt;100,"",IF($M86=新人女子!B$2,ROW(),"")),"")</f>
        <v/>
      </c>
      <c r="CL86" s="42" t="str">
        <f>IF($O86="女子",IF($AF86&gt;100,"",IF($M86=新人女子!I$2,ROW(),"")),"")</f>
        <v/>
      </c>
      <c r="CM86" s="42" t="str">
        <f>IF($O86="女子",IF($AF86&gt;100,"",IF($M86=新人女子!P$2,ROW(),"")),"")</f>
        <v/>
      </c>
      <c r="CN86" s="42" t="str">
        <f>IF($O86="女子",IF($AF86&gt;100,"",IF($M86=新人女子!B$27,ROW(),"")),"")</f>
        <v/>
      </c>
      <c r="CO86" s="42" t="str">
        <f>IF($O86="女子",IF($AF86&gt;100,"",IF($M86=新人女子!I$27,ROW(),"")),"")</f>
        <v/>
      </c>
      <c r="CP86" s="42" t="str">
        <f>IF($O86="女子",IF($AF86&gt;100,"",IF($M86=新人女子!P$27,ROW(),"")),"")</f>
        <v/>
      </c>
      <c r="CQ86" s="42" t="str">
        <f>IF($O86="女子",IF($AF86&gt;100,"",IF($M86=新人女子!B$51,ROW(),"")),"")</f>
        <v/>
      </c>
      <c r="CR86" s="42" t="str">
        <f>IF($O86="女子",IF($AF86&gt;100,"",IF($M86=新人女子!I$51,ROW(),"")),"")</f>
        <v/>
      </c>
      <c r="CS86" s="42" t="str">
        <f>IF($O86="女子",IF($AF86&gt;100,"",IF($M86=新人女子!P$51,ROW(),"")),"")</f>
        <v/>
      </c>
      <c r="CT86" s="42" t="str">
        <f>IF($O86="女子",IF($AF86&gt;100,"",IF($M86=新人女子!B$76,ROW(),"")),"")</f>
        <v/>
      </c>
      <c r="CU86" s="42" t="str">
        <f>IF($O86="女子",IF($AF86&gt;100,"",IF($M86=新人女子!I$76,ROW(),"")),"")</f>
        <v/>
      </c>
      <c r="CV86" s="42" t="str">
        <f>IF($O86="女子",IF($AF86&gt;100,"",IF($M86=新人女子!P$76,ROW(),"")),"")</f>
        <v/>
      </c>
    </row>
    <row r="87" spans="1:100" x14ac:dyDescent="0.15">
      <c r="A87" s="36">
        <v>45285</v>
      </c>
      <c r="B87" s="36">
        <v>45287</v>
      </c>
      <c r="C87" s="35" t="s">
        <v>104</v>
      </c>
      <c r="D87" s="35" t="s">
        <v>1666</v>
      </c>
      <c r="E87" s="35" t="s">
        <v>1667</v>
      </c>
      <c r="F87" s="35" t="s">
        <v>1668</v>
      </c>
      <c r="G87" s="35" t="s">
        <v>108</v>
      </c>
      <c r="H87" s="35" t="s">
        <v>15</v>
      </c>
      <c r="I87" s="35" t="s">
        <v>1669</v>
      </c>
      <c r="J87" s="35" t="s">
        <v>303</v>
      </c>
      <c r="L87" s="35" t="s">
        <v>450</v>
      </c>
      <c r="M87" s="35" t="s">
        <v>137</v>
      </c>
      <c r="N87" s="35" t="s">
        <v>138</v>
      </c>
      <c r="O87" s="35" t="s">
        <v>305</v>
      </c>
      <c r="Y87" s="35" t="s">
        <v>306</v>
      </c>
      <c r="AA87" s="35" t="s">
        <v>442</v>
      </c>
      <c r="AB87" s="35" t="s">
        <v>454</v>
      </c>
      <c r="AC87" s="35" t="str">
        <f t="shared" si="12"/>
        <v>カジタ</v>
      </c>
      <c r="AD87" s="35" t="s">
        <v>309</v>
      </c>
      <c r="AF87" s="35">
        <v>4</v>
      </c>
      <c r="AG87" s="41">
        <v>39116</v>
      </c>
      <c r="AN87" s="35">
        <v>171</v>
      </c>
      <c r="AO87" s="35">
        <v>59</v>
      </c>
      <c r="AP87" s="35" t="s">
        <v>310</v>
      </c>
      <c r="AV87" s="35" t="s">
        <v>311</v>
      </c>
      <c r="BB87" s="35">
        <f t="shared" si="8"/>
        <v>16</v>
      </c>
      <c r="BC87" s="35">
        <f t="shared" si="9"/>
        <v>2</v>
      </c>
      <c r="BD87" s="35" t="str">
        <f t="shared" si="10"/>
        <v>右</v>
      </c>
      <c r="BE87" s="42" t="str">
        <f>IF($O87="男子",IF($AF87&gt;100,"",IF($M87=選抜男子!B$2,ROW(),"")),"")</f>
        <v/>
      </c>
      <c r="BF87" s="42" t="str">
        <f>IF($O87="男子",IF($AF87&gt;100,"",IF($M87=選抜男子!I$2,ROW(),"")),"")</f>
        <v/>
      </c>
      <c r="BG87" s="42" t="str">
        <f>IF($O87="男子",IF($AF87&gt;100,"",IF($M87=選抜男子!P$2,ROW(),"")),"")</f>
        <v/>
      </c>
      <c r="BH87" s="42" t="str">
        <f>IF($O87="男子",IF($AF87&gt;100,"",IF($M87=選抜男子!B$27,ROW(),"")),"")</f>
        <v/>
      </c>
      <c r="BI87" s="42" t="str">
        <f>IF($O87="男子",IF($AF87&gt;100,"",IF($M87=選抜男子!I$27,ROW(),"")),"")</f>
        <v/>
      </c>
      <c r="BJ87" s="42" t="str">
        <f>IF($O87="男子",IF($AF87&gt;100,"",IF($M87=選抜男子!P$27,ROW(),"")),"")</f>
        <v/>
      </c>
      <c r="BK87" s="42" t="str">
        <f>IF($O87="男子",IF($AF87&gt;100,"",IF($M87=選抜男子!B$51,ROW(),"")),"")</f>
        <v/>
      </c>
      <c r="BL87" s="42" t="str">
        <f>IF($O87="男子",IF($AF87&gt;100,"",IF($M87=選抜男子!I$51,ROW(),"")),"")</f>
        <v/>
      </c>
      <c r="BM87" s="42" t="str">
        <f>IF($O87="男子",IF($AF87&gt;100,"",IF($M87=選抜男子!B$76,ROW(),"")),"")</f>
        <v/>
      </c>
      <c r="BN87" s="42" t="str">
        <f>IF($O87="男子",IF($AF87&gt;100,"",IF($M87=選抜男子!I$76,ROW(),"")),"")</f>
        <v/>
      </c>
      <c r="BO87" s="42" t="str">
        <f>IF($O87="男子",IF($AF87&gt;100,"",IF($M87=新人男子!B$2,ROW(),"")),"")</f>
        <v/>
      </c>
      <c r="BP87" s="42" t="str">
        <f>IF($O87="男子",IF($AF87&gt;100,"",IF($M87=新人男子!I$2,ROW(),"")),"")</f>
        <v/>
      </c>
      <c r="BQ87" s="42" t="str">
        <f>IF($O87="男子",IF($AF87&gt;100,"",IF($M87=新人男子!P$2,ROW(),"")),"")</f>
        <v/>
      </c>
      <c r="BR87" s="42" t="str">
        <f>IF($O87="男子",IF($AF87&gt;100,"",IF($M87=新人男子!B$27,ROW(),"")),"")</f>
        <v/>
      </c>
      <c r="BS87" s="42" t="str">
        <f>IF($O87="男子",IF($AF87&gt;100,"",IF($M87=新人男子!I$27,ROW(),"")),"")</f>
        <v/>
      </c>
      <c r="BT87" s="42" t="str">
        <f>IF($O87="男子",IF($AF87&gt;100,"",IF($M87=新人男子!P$27,ROW(),"")),"")</f>
        <v/>
      </c>
      <c r="BU87" s="42">
        <f>IF($O87="男子",IF($AF87&gt;100,"",IF($M87=新人男子!B$51,ROW(),"")),"")</f>
        <v>87</v>
      </c>
      <c r="BV87" s="42" t="str">
        <f>IF($O87="男子",IF($AF87&gt;100,"",IF($M87=新人男子!I$51,ROW(),"")),"")</f>
        <v/>
      </c>
      <c r="BW87" s="42" t="str">
        <f>IF($O87="男子",IF($AF87&gt;100,"",IF($M87=新人男子!P$51,ROW(),"")),"")</f>
        <v/>
      </c>
      <c r="BX87" s="42" t="str">
        <f>IF($O87="男子",IF($AF87&gt;100,"",IF($M87=新人男子!B$76,ROW(),"")),"")</f>
        <v/>
      </c>
      <c r="BY87" s="42" t="str">
        <f>IF($O87="男子",IF($AF87&gt;100,"",IF($M87=新人男子!I$76,ROW(),"")),"")</f>
        <v/>
      </c>
      <c r="BZ87" s="42" t="str">
        <f>IF($O87="男子",IF($AF87&gt;100,"",IF($M87=新人男子!P$76,ROW(),"")),"")</f>
        <v/>
      </c>
      <c r="CA87" s="42" t="str">
        <f>IF($O87="女子",IF($AF87&gt;100,"",IF($M87=選抜女子!B$2,ROW(),"")),"")</f>
        <v/>
      </c>
      <c r="CB87" s="42" t="str">
        <f>IF($O87="女子",IF($AF87&gt;100,"",IF($M87=選抜女子!I$2,ROW(),"")),"")</f>
        <v/>
      </c>
      <c r="CC87" s="42" t="str">
        <f>IF($O87="女子",IF($AF87&gt;100,"",IF($M87=選抜女子!P$2,ROW(),"")),"")</f>
        <v/>
      </c>
      <c r="CD87" s="42" t="str">
        <f>IF($O87="女子",IF($AF87&gt;100,"",IF($M87=選抜女子!B$27,ROW(),"")),"")</f>
        <v/>
      </c>
      <c r="CE87" s="42" t="str">
        <f>IF($O87="女子",IF($AF87&gt;100,"",IF($M87=選抜女子!I$27,ROW(),"")),"")</f>
        <v/>
      </c>
      <c r="CF87" s="42" t="str">
        <f>IF($O87="女子",IF($AF87&gt;100,"",IF($M87=選抜女子!P$27,ROW(),"")),"")</f>
        <v/>
      </c>
      <c r="CG87" s="42" t="str">
        <f>IF($O87="女子",IF($AF87&gt;100,"",IF($M87=選抜女子!B$51,ROW(),"")),"")</f>
        <v/>
      </c>
      <c r="CH87" s="42" t="str">
        <f>IF($O87="女子",IF($AF87&gt;100,"",IF($M87=選抜女子!I$51,ROW(),"")),"")</f>
        <v/>
      </c>
      <c r="CI87" s="42" t="str">
        <f>IF($O87="女子",IF($AF87&gt;100,"",IF($M87=選抜女子!B$76,ROW(),"")),"")</f>
        <v/>
      </c>
      <c r="CJ87" s="42" t="str">
        <f>IF($O87="女子",IF($AF87&gt;100,"",IF($M87=選抜女子!I$76,ROW(),"")),"")</f>
        <v/>
      </c>
      <c r="CK87" s="42" t="str">
        <f>IF($O87="女子",IF($AF87&gt;100,"",IF($M87=新人女子!B$2,ROW(),"")),"")</f>
        <v/>
      </c>
      <c r="CL87" s="42" t="str">
        <f>IF($O87="女子",IF($AF87&gt;100,"",IF($M87=新人女子!I$2,ROW(),"")),"")</f>
        <v/>
      </c>
      <c r="CM87" s="42" t="str">
        <f>IF($O87="女子",IF($AF87&gt;100,"",IF($M87=新人女子!P$2,ROW(),"")),"")</f>
        <v/>
      </c>
      <c r="CN87" s="42" t="str">
        <f>IF($O87="女子",IF($AF87&gt;100,"",IF($M87=新人女子!B$27,ROW(),"")),"")</f>
        <v/>
      </c>
      <c r="CO87" s="42" t="str">
        <f>IF($O87="女子",IF($AF87&gt;100,"",IF($M87=新人女子!I$27,ROW(),"")),"")</f>
        <v/>
      </c>
      <c r="CP87" s="42" t="str">
        <f>IF($O87="女子",IF($AF87&gt;100,"",IF($M87=新人女子!P$27,ROW(),"")),"")</f>
        <v/>
      </c>
      <c r="CQ87" s="42" t="str">
        <f>IF($O87="女子",IF($AF87&gt;100,"",IF($M87=新人女子!B$51,ROW(),"")),"")</f>
        <v/>
      </c>
      <c r="CR87" s="42" t="str">
        <f>IF($O87="女子",IF($AF87&gt;100,"",IF($M87=新人女子!I$51,ROW(),"")),"")</f>
        <v/>
      </c>
      <c r="CS87" s="42" t="str">
        <f>IF($O87="女子",IF($AF87&gt;100,"",IF($M87=新人女子!P$51,ROW(),"")),"")</f>
        <v/>
      </c>
      <c r="CT87" s="42" t="str">
        <f>IF($O87="女子",IF($AF87&gt;100,"",IF($M87=新人女子!B$76,ROW(),"")),"")</f>
        <v/>
      </c>
      <c r="CU87" s="42" t="str">
        <f>IF($O87="女子",IF($AF87&gt;100,"",IF($M87=新人女子!I$76,ROW(),"")),"")</f>
        <v/>
      </c>
      <c r="CV87" s="42" t="str">
        <f>IF($O87="女子",IF($AF87&gt;100,"",IF($M87=新人女子!P$76,ROW(),"")),"")</f>
        <v/>
      </c>
    </row>
    <row r="88" spans="1:100" x14ac:dyDescent="0.15">
      <c r="A88" s="36">
        <v>45285</v>
      </c>
      <c r="B88" s="36">
        <v>45287</v>
      </c>
      <c r="C88" s="35" t="s">
        <v>104</v>
      </c>
      <c r="D88" s="35" t="s">
        <v>1670</v>
      </c>
      <c r="E88" s="35" t="s">
        <v>1671</v>
      </c>
      <c r="F88" s="35" t="s">
        <v>1672</v>
      </c>
      <c r="G88" s="35" t="s">
        <v>108</v>
      </c>
      <c r="H88" s="35" t="s">
        <v>15</v>
      </c>
      <c r="I88" s="35" t="s">
        <v>1673</v>
      </c>
      <c r="J88" s="35" t="s">
        <v>303</v>
      </c>
      <c r="L88" s="35" t="s">
        <v>450</v>
      </c>
      <c r="M88" s="35" t="s">
        <v>137</v>
      </c>
      <c r="N88" s="35" t="s">
        <v>138</v>
      </c>
      <c r="O88" s="35" t="s">
        <v>305</v>
      </c>
      <c r="Y88" s="35" t="s">
        <v>306</v>
      </c>
      <c r="AA88" s="35" t="s">
        <v>444</v>
      </c>
      <c r="AB88" s="35" t="s">
        <v>455</v>
      </c>
      <c r="AC88" s="35" t="str">
        <f t="shared" si="12"/>
        <v>コウヌ</v>
      </c>
      <c r="AD88" s="35" t="s">
        <v>309</v>
      </c>
      <c r="AF88" s="35">
        <v>5</v>
      </c>
      <c r="AG88" s="41">
        <v>39012</v>
      </c>
      <c r="AN88" s="35">
        <v>163</v>
      </c>
      <c r="AO88" s="35">
        <v>53</v>
      </c>
      <c r="AP88" s="35" t="s">
        <v>310</v>
      </c>
      <c r="AV88" s="35" t="s">
        <v>311</v>
      </c>
      <c r="BB88" s="35">
        <f t="shared" si="8"/>
        <v>16</v>
      </c>
      <c r="BC88" s="35">
        <f t="shared" si="9"/>
        <v>2</v>
      </c>
      <c r="BD88" s="35" t="str">
        <f t="shared" si="10"/>
        <v>右</v>
      </c>
      <c r="BE88" s="42" t="str">
        <f>IF($O88="男子",IF($AF88&gt;100,"",IF($M88=選抜男子!B$2,ROW(),"")),"")</f>
        <v/>
      </c>
      <c r="BF88" s="42" t="str">
        <f>IF($O88="男子",IF($AF88&gt;100,"",IF($M88=選抜男子!I$2,ROW(),"")),"")</f>
        <v/>
      </c>
      <c r="BG88" s="42" t="str">
        <f>IF($O88="男子",IF($AF88&gt;100,"",IF($M88=選抜男子!P$2,ROW(),"")),"")</f>
        <v/>
      </c>
      <c r="BH88" s="42" t="str">
        <f>IF($O88="男子",IF($AF88&gt;100,"",IF($M88=選抜男子!B$27,ROW(),"")),"")</f>
        <v/>
      </c>
      <c r="BI88" s="42" t="str">
        <f>IF($O88="男子",IF($AF88&gt;100,"",IF($M88=選抜男子!I$27,ROW(),"")),"")</f>
        <v/>
      </c>
      <c r="BJ88" s="42" t="str">
        <f>IF($O88="男子",IF($AF88&gt;100,"",IF($M88=選抜男子!P$27,ROW(),"")),"")</f>
        <v/>
      </c>
      <c r="BK88" s="42" t="str">
        <f>IF($O88="男子",IF($AF88&gt;100,"",IF($M88=選抜男子!B$51,ROW(),"")),"")</f>
        <v/>
      </c>
      <c r="BL88" s="42" t="str">
        <f>IF($O88="男子",IF($AF88&gt;100,"",IF($M88=選抜男子!I$51,ROW(),"")),"")</f>
        <v/>
      </c>
      <c r="BM88" s="42" t="str">
        <f>IF($O88="男子",IF($AF88&gt;100,"",IF($M88=選抜男子!B$76,ROW(),"")),"")</f>
        <v/>
      </c>
      <c r="BN88" s="42" t="str">
        <f>IF($O88="男子",IF($AF88&gt;100,"",IF($M88=選抜男子!I$76,ROW(),"")),"")</f>
        <v/>
      </c>
      <c r="BO88" s="42" t="str">
        <f>IF($O88="男子",IF($AF88&gt;100,"",IF($M88=新人男子!B$2,ROW(),"")),"")</f>
        <v/>
      </c>
      <c r="BP88" s="42" t="str">
        <f>IF($O88="男子",IF($AF88&gt;100,"",IF($M88=新人男子!I$2,ROW(),"")),"")</f>
        <v/>
      </c>
      <c r="BQ88" s="42" t="str">
        <f>IF($O88="男子",IF($AF88&gt;100,"",IF($M88=新人男子!P$2,ROW(),"")),"")</f>
        <v/>
      </c>
      <c r="BR88" s="42" t="str">
        <f>IF($O88="男子",IF($AF88&gt;100,"",IF($M88=新人男子!B$27,ROW(),"")),"")</f>
        <v/>
      </c>
      <c r="BS88" s="42" t="str">
        <f>IF($O88="男子",IF($AF88&gt;100,"",IF($M88=新人男子!I$27,ROW(),"")),"")</f>
        <v/>
      </c>
      <c r="BT88" s="42" t="str">
        <f>IF($O88="男子",IF($AF88&gt;100,"",IF($M88=新人男子!P$27,ROW(),"")),"")</f>
        <v/>
      </c>
      <c r="BU88" s="42">
        <f>IF($O88="男子",IF($AF88&gt;100,"",IF($M88=新人男子!B$51,ROW(),"")),"")</f>
        <v>88</v>
      </c>
      <c r="BV88" s="42" t="str">
        <f>IF($O88="男子",IF($AF88&gt;100,"",IF($M88=新人男子!I$51,ROW(),"")),"")</f>
        <v/>
      </c>
      <c r="BW88" s="42" t="str">
        <f>IF($O88="男子",IF($AF88&gt;100,"",IF($M88=新人男子!P$51,ROW(),"")),"")</f>
        <v/>
      </c>
      <c r="BX88" s="42" t="str">
        <f>IF($O88="男子",IF($AF88&gt;100,"",IF($M88=新人男子!B$76,ROW(),"")),"")</f>
        <v/>
      </c>
      <c r="BY88" s="42" t="str">
        <f>IF($O88="男子",IF($AF88&gt;100,"",IF($M88=新人男子!I$76,ROW(),"")),"")</f>
        <v/>
      </c>
      <c r="BZ88" s="42" t="str">
        <f>IF($O88="男子",IF($AF88&gt;100,"",IF($M88=新人男子!P$76,ROW(),"")),"")</f>
        <v/>
      </c>
      <c r="CA88" s="42" t="str">
        <f>IF($O88="女子",IF($AF88&gt;100,"",IF($M88=選抜女子!B$2,ROW(),"")),"")</f>
        <v/>
      </c>
      <c r="CB88" s="42" t="str">
        <f>IF($O88="女子",IF($AF88&gt;100,"",IF($M88=選抜女子!I$2,ROW(),"")),"")</f>
        <v/>
      </c>
      <c r="CC88" s="42" t="str">
        <f>IF($O88="女子",IF($AF88&gt;100,"",IF($M88=選抜女子!P$2,ROW(),"")),"")</f>
        <v/>
      </c>
      <c r="CD88" s="42" t="str">
        <f>IF($O88="女子",IF($AF88&gt;100,"",IF($M88=選抜女子!B$27,ROW(),"")),"")</f>
        <v/>
      </c>
      <c r="CE88" s="42" t="str">
        <f>IF($O88="女子",IF($AF88&gt;100,"",IF($M88=選抜女子!I$27,ROW(),"")),"")</f>
        <v/>
      </c>
      <c r="CF88" s="42" t="str">
        <f>IF($O88="女子",IF($AF88&gt;100,"",IF($M88=選抜女子!P$27,ROW(),"")),"")</f>
        <v/>
      </c>
      <c r="CG88" s="42" t="str">
        <f>IF($O88="女子",IF($AF88&gt;100,"",IF($M88=選抜女子!B$51,ROW(),"")),"")</f>
        <v/>
      </c>
      <c r="CH88" s="42" t="str">
        <f>IF($O88="女子",IF($AF88&gt;100,"",IF($M88=選抜女子!I$51,ROW(),"")),"")</f>
        <v/>
      </c>
      <c r="CI88" s="42" t="str">
        <f>IF($O88="女子",IF($AF88&gt;100,"",IF($M88=選抜女子!B$76,ROW(),"")),"")</f>
        <v/>
      </c>
      <c r="CJ88" s="42" t="str">
        <f>IF($O88="女子",IF($AF88&gt;100,"",IF($M88=選抜女子!I$76,ROW(),"")),"")</f>
        <v/>
      </c>
      <c r="CK88" s="42" t="str">
        <f>IF($O88="女子",IF($AF88&gt;100,"",IF($M88=新人女子!B$2,ROW(),"")),"")</f>
        <v/>
      </c>
      <c r="CL88" s="42" t="str">
        <f>IF($O88="女子",IF($AF88&gt;100,"",IF($M88=新人女子!I$2,ROW(),"")),"")</f>
        <v/>
      </c>
      <c r="CM88" s="42" t="str">
        <f>IF($O88="女子",IF($AF88&gt;100,"",IF($M88=新人女子!P$2,ROW(),"")),"")</f>
        <v/>
      </c>
      <c r="CN88" s="42" t="str">
        <f>IF($O88="女子",IF($AF88&gt;100,"",IF($M88=新人女子!B$27,ROW(),"")),"")</f>
        <v/>
      </c>
      <c r="CO88" s="42" t="str">
        <f>IF($O88="女子",IF($AF88&gt;100,"",IF($M88=新人女子!I$27,ROW(),"")),"")</f>
        <v/>
      </c>
      <c r="CP88" s="42" t="str">
        <f>IF($O88="女子",IF($AF88&gt;100,"",IF($M88=新人女子!P$27,ROW(),"")),"")</f>
        <v/>
      </c>
      <c r="CQ88" s="42" t="str">
        <f>IF($O88="女子",IF($AF88&gt;100,"",IF($M88=新人女子!B$51,ROW(),"")),"")</f>
        <v/>
      </c>
      <c r="CR88" s="42" t="str">
        <f>IF($O88="女子",IF($AF88&gt;100,"",IF($M88=新人女子!I$51,ROW(),"")),"")</f>
        <v/>
      </c>
      <c r="CS88" s="42" t="str">
        <f>IF($O88="女子",IF($AF88&gt;100,"",IF($M88=新人女子!P$51,ROW(),"")),"")</f>
        <v/>
      </c>
      <c r="CT88" s="42" t="str">
        <f>IF($O88="女子",IF($AF88&gt;100,"",IF($M88=新人女子!B$76,ROW(),"")),"")</f>
        <v/>
      </c>
      <c r="CU88" s="42" t="str">
        <f>IF($O88="女子",IF($AF88&gt;100,"",IF($M88=新人女子!I$76,ROW(),"")),"")</f>
        <v/>
      </c>
      <c r="CV88" s="42" t="str">
        <f>IF($O88="女子",IF($AF88&gt;100,"",IF($M88=新人女子!P$76,ROW(),"")),"")</f>
        <v/>
      </c>
    </row>
    <row r="89" spans="1:100" x14ac:dyDescent="0.15">
      <c r="A89" s="36">
        <v>45285</v>
      </c>
      <c r="B89" s="36">
        <v>45287</v>
      </c>
      <c r="C89" s="35" t="s">
        <v>104</v>
      </c>
      <c r="D89" s="35" t="s">
        <v>1674</v>
      </c>
      <c r="E89" s="35" t="s">
        <v>1675</v>
      </c>
      <c r="F89" s="35" t="s">
        <v>1676</v>
      </c>
      <c r="G89" s="35" t="s">
        <v>108</v>
      </c>
      <c r="H89" s="35" t="s">
        <v>15</v>
      </c>
      <c r="I89" s="35" t="s">
        <v>1677</v>
      </c>
      <c r="J89" s="35" t="s">
        <v>303</v>
      </c>
      <c r="L89" s="35" t="s">
        <v>450</v>
      </c>
      <c r="M89" s="35" t="s">
        <v>137</v>
      </c>
      <c r="N89" s="35" t="s">
        <v>138</v>
      </c>
      <c r="O89" s="35" t="s">
        <v>305</v>
      </c>
      <c r="Y89" s="35" t="s">
        <v>306</v>
      </c>
      <c r="AA89" s="35" t="s">
        <v>446</v>
      </c>
      <c r="AB89" s="35" t="s">
        <v>456</v>
      </c>
      <c r="AC89" s="35" t="str">
        <f t="shared" si="12"/>
        <v>ジョウゲ</v>
      </c>
      <c r="AD89" s="35" t="s">
        <v>309</v>
      </c>
      <c r="AF89" s="35">
        <v>6</v>
      </c>
      <c r="AG89" s="41">
        <v>38810</v>
      </c>
      <c r="AN89" s="35">
        <v>165</v>
      </c>
      <c r="AO89" s="35">
        <v>54</v>
      </c>
      <c r="AP89" s="35" t="s">
        <v>310</v>
      </c>
      <c r="AV89" s="35" t="s">
        <v>311</v>
      </c>
      <c r="BB89" s="35">
        <f t="shared" si="8"/>
        <v>16</v>
      </c>
      <c r="BC89" s="35">
        <f t="shared" si="9"/>
        <v>2</v>
      </c>
      <c r="BD89" s="35" t="str">
        <f t="shared" si="10"/>
        <v>右</v>
      </c>
      <c r="BE89" s="42" t="str">
        <f>IF($O89="男子",IF($AF89&gt;100,"",IF($M89=選抜男子!B$2,ROW(),"")),"")</f>
        <v/>
      </c>
      <c r="BF89" s="42" t="str">
        <f>IF($O89="男子",IF($AF89&gt;100,"",IF($M89=選抜男子!I$2,ROW(),"")),"")</f>
        <v/>
      </c>
      <c r="BG89" s="42" t="str">
        <f>IF($O89="男子",IF($AF89&gt;100,"",IF($M89=選抜男子!P$2,ROW(),"")),"")</f>
        <v/>
      </c>
      <c r="BH89" s="42" t="str">
        <f>IF($O89="男子",IF($AF89&gt;100,"",IF($M89=選抜男子!B$27,ROW(),"")),"")</f>
        <v/>
      </c>
      <c r="BI89" s="42" t="str">
        <f>IF($O89="男子",IF($AF89&gt;100,"",IF($M89=選抜男子!I$27,ROW(),"")),"")</f>
        <v/>
      </c>
      <c r="BJ89" s="42" t="str">
        <f>IF($O89="男子",IF($AF89&gt;100,"",IF($M89=選抜男子!P$27,ROW(),"")),"")</f>
        <v/>
      </c>
      <c r="BK89" s="42" t="str">
        <f>IF($O89="男子",IF($AF89&gt;100,"",IF($M89=選抜男子!B$51,ROW(),"")),"")</f>
        <v/>
      </c>
      <c r="BL89" s="42" t="str">
        <f>IF($O89="男子",IF($AF89&gt;100,"",IF($M89=選抜男子!I$51,ROW(),"")),"")</f>
        <v/>
      </c>
      <c r="BM89" s="42" t="str">
        <f>IF($O89="男子",IF($AF89&gt;100,"",IF($M89=選抜男子!B$76,ROW(),"")),"")</f>
        <v/>
      </c>
      <c r="BN89" s="42" t="str">
        <f>IF($O89="男子",IF($AF89&gt;100,"",IF($M89=選抜男子!I$76,ROW(),"")),"")</f>
        <v/>
      </c>
      <c r="BO89" s="42" t="str">
        <f>IF($O89="男子",IF($AF89&gt;100,"",IF($M89=新人男子!B$2,ROW(),"")),"")</f>
        <v/>
      </c>
      <c r="BP89" s="42" t="str">
        <f>IF($O89="男子",IF($AF89&gt;100,"",IF($M89=新人男子!I$2,ROW(),"")),"")</f>
        <v/>
      </c>
      <c r="BQ89" s="42" t="str">
        <f>IF($O89="男子",IF($AF89&gt;100,"",IF($M89=新人男子!P$2,ROW(),"")),"")</f>
        <v/>
      </c>
      <c r="BR89" s="42" t="str">
        <f>IF($O89="男子",IF($AF89&gt;100,"",IF($M89=新人男子!B$27,ROW(),"")),"")</f>
        <v/>
      </c>
      <c r="BS89" s="42" t="str">
        <f>IF($O89="男子",IF($AF89&gt;100,"",IF($M89=新人男子!I$27,ROW(),"")),"")</f>
        <v/>
      </c>
      <c r="BT89" s="42" t="str">
        <f>IF($O89="男子",IF($AF89&gt;100,"",IF($M89=新人男子!P$27,ROW(),"")),"")</f>
        <v/>
      </c>
      <c r="BU89" s="42">
        <f>IF($O89="男子",IF($AF89&gt;100,"",IF($M89=新人男子!B$51,ROW(),"")),"")</f>
        <v>89</v>
      </c>
      <c r="BV89" s="42" t="str">
        <f>IF($O89="男子",IF($AF89&gt;100,"",IF($M89=新人男子!I$51,ROW(),"")),"")</f>
        <v/>
      </c>
      <c r="BW89" s="42" t="str">
        <f>IF($O89="男子",IF($AF89&gt;100,"",IF($M89=新人男子!P$51,ROW(),"")),"")</f>
        <v/>
      </c>
      <c r="BX89" s="42" t="str">
        <f>IF($O89="男子",IF($AF89&gt;100,"",IF($M89=新人男子!B$76,ROW(),"")),"")</f>
        <v/>
      </c>
      <c r="BY89" s="42" t="str">
        <f>IF($O89="男子",IF($AF89&gt;100,"",IF($M89=新人男子!I$76,ROW(),"")),"")</f>
        <v/>
      </c>
      <c r="BZ89" s="42" t="str">
        <f>IF($O89="男子",IF($AF89&gt;100,"",IF($M89=新人男子!P$76,ROW(),"")),"")</f>
        <v/>
      </c>
      <c r="CA89" s="42" t="str">
        <f>IF($O89="女子",IF($AF89&gt;100,"",IF($M89=選抜女子!B$2,ROW(),"")),"")</f>
        <v/>
      </c>
      <c r="CB89" s="42" t="str">
        <f>IF($O89="女子",IF($AF89&gt;100,"",IF($M89=選抜女子!I$2,ROW(),"")),"")</f>
        <v/>
      </c>
      <c r="CC89" s="42" t="str">
        <f>IF($O89="女子",IF($AF89&gt;100,"",IF($M89=選抜女子!P$2,ROW(),"")),"")</f>
        <v/>
      </c>
      <c r="CD89" s="42" t="str">
        <f>IF($O89="女子",IF($AF89&gt;100,"",IF($M89=選抜女子!B$27,ROW(),"")),"")</f>
        <v/>
      </c>
      <c r="CE89" s="42" t="str">
        <f>IF($O89="女子",IF($AF89&gt;100,"",IF($M89=選抜女子!I$27,ROW(),"")),"")</f>
        <v/>
      </c>
      <c r="CF89" s="42" t="str">
        <f>IF($O89="女子",IF($AF89&gt;100,"",IF($M89=選抜女子!P$27,ROW(),"")),"")</f>
        <v/>
      </c>
      <c r="CG89" s="42" t="str">
        <f>IF($O89="女子",IF($AF89&gt;100,"",IF($M89=選抜女子!B$51,ROW(),"")),"")</f>
        <v/>
      </c>
      <c r="CH89" s="42" t="str">
        <f>IF($O89="女子",IF($AF89&gt;100,"",IF($M89=選抜女子!I$51,ROW(),"")),"")</f>
        <v/>
      </c>
      <c r="CI89" s="42" t="str">
        <f>IF($O89="女子",IF($AF89&gt;100,"",IF($M89=選抜女子!B$76,ROW(),"")),"")</f>
        <v/>
      </c>
      <c r="CJ89" s="42" t="str">
        <f>IF($O89="女子",IF($AF89&gt;100,"",IF($M89=選抜女子!I$76,ROW(),"")),"")</f>
        <v/>
      </c>
      <c r="CK89" s="42" t="str">
        <f>IF($O89="女子",IF($AF89&gt;100,"",IF($M89=新人女子!B$2,ROW(),"")),"")</f>
        <v/>
      </c>
      <c r="CL89" s="42" t="str">
        <f>IF($O89="女子",IF($AF89&gt;100,"",IF($M89=新人女子!I$2,ROW(),"")),"")</f>
        <v/>
      </c>
      <c r="CM89" s="42" t="str">
        <f>IF($O89="女子",IF($AF89&gt;100,"",IF($M89=新人女子!P$2,ROW(),"")),"")</f>
        <v/>
      </c>
      <c r="CN89" s="42" t="str">
        <f>IF($O89="女子",IF($AF89&gt;100,"",IF($M89=新人女子!B$27,ROW(),"")),"")</f>
        <v/>
      </c>
      <c r="CO89" s="42" t="str">
        <f>IF($O89="女子",IF($AF89&gt;100,"",IF($M89=新人女子!I$27,ROW(),"")),"")</f>
        <v/>
      </c>
      <c r="CP89" s="42" t="str">
        <f>IF($O89="女子",IF($AF89&gt;100,"",IF($M89=新人女子!P$27,ROW(),"")),"")</f>
        <v/>
      </c>
      <c r="CQ89" s="42" t="str">
        <f>IF($O89="女子",IF($AF89&gt;100,"",IF($M89=新人女子!B$51,ROW(),"")),"")</f>
        <v/>
      </c>
      <c r="CR89" s="42" t="str">
        <f>IF($O89="女子",IF($AF89&gt;100,"",IF($M89=新人女子!I$51,ROW(),"")),"")</f>
        <v/>
      </c>
      <c r="CS89" s="42" t="str">
        <f>IF($O89="女子",IF($AF89&gt;100,"",IF($M89=新人女子!P$51,ROW(),"")),"")</f>
        <v/>
      </c>
      <c r="CT89" s="42" t="str">
        <f>IF($O89="女子",IF($AF89&gt;100,"",IF($M89=新人女子!B$76,ROW(),"")),"")</f>
        <v/>
      </c>
      <c r="CU89" s="42" t="str">
        <f>IF($O89="女子",IF($AF89&gt;100,"",IF($M89=新人女子!I$76,ROW(),"")),"")</f>
        <v/>
      </c>
      <c r="CV89" s="42" t="str">
        <f>IF($O89="女子",IF($AF89&gt;100,"",IF($M89=新人女子!P$76,ROW(),"")),"")</f>
        <v/>
      </c>
    </row>
    <row r="90" spans="1:100" x14ac:dyDescent="0.15">
      <c r="A90" s="36">
        <v>45285</v>
      </c>
      <c r="B90" s="36">
        <v>45287</v>
      </c>
      <c r="C90" s="35" t="s">
        <v>104</v>
      </c>
      <c r="D90" s="35" t="s">
        <v>1678</v>
      </c>
      <c r="E90" s="35" t="s">
        <v>1679</v>
      </c>
      <c r="F90" s="35" t="s">
        <v>1680</v>
      </c>
      <c r="G90" s="35" t="s">
        <v>108</v>
      </c>
      <c r="H90" s="35" t="s">
        <v>15</v>
      </c>
      <c r="I90" s="35" t="s">
        <v>1681</v>
      </c>
      <c r="J90" s="35" t="s">
        <v>303</v>
      </c>
      <c r="L90" s="35" t="s">
        <v>450</v>
      </c>
      <c r="M90" s="35" t="s">
        <v>137</v>
      </c>
      <c r="N90" s="35" t="s">
        <v>138</v>
      </c>
      <c r="O90" s="35" t="s">
        <v>305</v>
      </c>
      <c r="Y90" s="35" t="s">
        <v>306</v>
      </c>
      <c r="AA90" s="35" t="s">
        <v>448</v>
      </c>
      <c r="AB90" s="35" t="s">
        <v>457</v>
      </c>
      <c r="AC90" s="35" t="str">
        <f t="shared" si="12"/>
        <v>ビンゴヤノ</v>
      </c>
      <c r="AD90" s="35" t="s">
        <v>309</v>
      </c>
      <c r="AF90" s="35">
        <v>7</v>
      </c>
      <c r="AG90" s="41">
        <v>38838</v>
      </c>
      <c r="AN90" s="35">
        <v>175.4</v>
      </c>
      <c r="AO90" s="35">
        <v>63</v>
      </c>
      <c r="AP90" s="35" t="s">
        <v>310</v>
      </c>
      <c r="AV90" s="35" t="s">
        <v>311</v>
      </c>
      <c r="BB90" s="35">
        <f t="shared" si="8"/>
        <v>16</v>
      </c>
      <c r="BC90" s="35">
        <f t="shared" si="9"/>
        <v>2</v>
      </c>
      <c r="BD90" s="35" t="str">
        <f t="shared" si="10"/>
        <v>右</v>
      </c>
      <c r="BE90" s="42" t="str">
        <f>IF($O90="男子",IF($AF90&gt;100,"",IF($M90=選抜男子!B$2,ROW(),"")),"")</f>
        <v/>
      </c>
      <c r="BF90" s="42" t="str">
        <f>IF($O90="男子",IF($AF90&gt;100,"",IF($M90=選抜男子!I$2,ROW(),"")),"")</f>
        <v/>
      </c>
      <c r="BG90" s="42" t="str">
        <f>IF($O90="男子",IF($AF90&gt;100,"",IF($M90=選抜男子!P$2,ROW(),"")),"")</f>
        <v/>
      </c>
      <c r="BH90" s="42" t="str">
        <f>IF($O90="男子",IF($AF90&gt;100,"",IF($M90=選抜男子!B$27,ROW(),"")),"")</f>
        <v/>
      </c>
      <c r="BI90" s="42" t="str">
        <f>IF($O90="男子",IF($AF90&gt;100,"",IF($M90=選抜男子!I$27,ROW(),"")),"")</f>
        <v/>
      </c>
      <c r="BJ90" s="42" t="str">
        <f>IF($O90="男子",IF($AF90&gt;100,"",IF($M90=選抜男子!P$27,ROW(),"")),"")</f>
        <v/>
      </c>
      <c r="BK90" s="42" t="str">
        <f>IF($O90="男子",IF($AF90&gt;100,"",IF($M90=選抜男子!B$51,ROW(),"")),"")</f>
        <v/>
      </c>
      <c r="BL90" s="42" t="str">
        <f>IF($O90="男子",IF($AF90&gt;100,"",IF($M90=選抜男子!I$51,ROW(),"")),"")</f>
        <v/>
      </c>
      <c r="BM90" s="42" t="str">
        <f>IF($O90="男子",IF($AF90&gt;100,"",IF($M90=選抜男子!B$76,ROW(),"")),"")</f>
        <v/>
      </c>
      <c r="BN90" s="42" t="str">
        <f>IF($O90="男子",IF($AF90&gt;100,"",IF($M90=選抜男子!I$76,ROW(),"")),"")</f>
        <v/>
      </c>
      <c r="BO90" s="42" t="str">
        <f>IF($O90="男子",IF($AF90&gt;100,"",IF($M90=新人男子!B$2,ROW(),"")),"")</f>
        <v/>
      </c>
      <c r="BP90" s="42" t="str">
        <f>IF($O90="男子",IF($AF90&gt;100,"",IF($M90=新人男子!I$2,ROW(),"")),"")</f>
        <v/>
      </c>
      <c r="BQ90" s="42" t="str">
        <f>IF($O90="男子",IF($AF90&gt;100,"",IF($M90=新人男子!P$2,ROW(),"")),"")</f>
        <v/>
      </c>
      <c r="BR90" s="42" t="str">
        <f>IF($O90="男子",IF($AF90&gt;100,"",IF($M90=新人男子!B$27,ROW(),"")),"")</f>
        <v/>
      </c>
      <c r="BS90" s="42" t="str">
        <f>IF($O90="男子",IF($AF90&gt;100,"",IF($M90=新人男子!I$27,ROW(),"")),"")</f>
        <v/>
      </c>
      <c r="BT90" s="42" t="str">
        <f>IF($O90="男子",IF($AF90&gt;100,"",IF($M90=新人男子!P$27,ROW(),"")),"")</f>
        <v/>
      </c>
      <c r="BU90" s="42">
        <f>IF($O90="男子",IF($AF90&gt;100,"",IF($M90=新人男子!B$51,ROW(),"")),"")</f>
        <v>90</v>
      </c>
      <c r="BV90" s="42" t="str">
        <f>IF($O90="男子",IF($AF90&gt;100,"",IF($M90=新人男子!I$51,ROW(),"")),"")</f>
        <v/>
      </c>
      <c r="BW90" s="42" t="str">
        <f>IF($O90="男子",IF($AF90&gt;100,"",IF($M90=新人男子!P$51,ROW(),"")),"")</f>
        <v/>
      </c>
      <c r="BX90" s="42" t="str">
        <f>IF($O90="男子",IF($AF90&gt;100,"",IF($M90=新人男子!B$76,ROW(),"")),"")</f>
        <v/>
      </c>
      <c r="BY90" s="42" t="str">
        <f>IF($O90="男子",IF($AF90&gt;100,"",IF($M90=新人男子!I$76,ROW(),"")),"")</f>
        <v/>
      </c>
      <c r="BZ90" s="42" t="str">
        <f>IF($O90="男子",IF($AF90&gt;100,"",IF($M90=新人男子!P$76,ROW(),"")),"")</f>
        <v/>
      </c>
      <c r="CA90" s="42" t="str">
        <f>IF($O90="女子",IF($AF90&gt;100,"",IF($M90=選抜女子!B$2,ROW(),"")),"")</f>
        <v/>
      </c>
      <c r="CB90" s="42" t="str">
        <f>IF($O90="女子",IF($AF90&gt;100,"",IF($M90=選抜女子!I$2,ROW(),"")),"")</f>
        <v/>
      </c>
      <c r="CC90" s="42" t="str">
        <f>IF($O90="女子",IF($AF90&gt;100,"",IF($M90=選抜女子!P$2,ROW(),"")),"")</f>
        <v/>
      </c>
      <c r="CD90" s="42" t="str">
        <f>IF($O90="女子",IF($AF90&gt;100,"",IF($M90=選抜女子!B$27,ROW(),"")),"")</f>
        <v/>
      </c>
      <c r="CE90" s="42" t="str">
        <f>IF($O90="女子",IF($AF90&gt;100,"",IF($M90=選抜女子!I$27,ROW(),"")),"")</f>
        <v/>
      </c>
      <c r="CF90" s="42" t="str">
        <f>IF($O90="女子",IF($AF90&gt;100,"",IF($M90=選抜女子!P$27,ROW(),"")),"")</f>
        <v/>
      </c>
      <c r="CG90" s="42" t="str">
        <f>IF($O90="女子",IF($AF90&gt;100,"",IF($M90=選抜女子!B$51,ROW(),"")),"")</f>
        <v/>
      </c>
      <c r="CH90" s="42" t="str">
        <f>IF($O90="女子",IF($AF90&gt;100,"",IF($M90=選抜女子!I$51,ROW(),"")),"")</f>
        <v/>
      </c>
      <c r="CI90" s="42" t="str">
        <f>IF($O90="女子",IF($AF90&gt;100,"",IF($M90=選抜女子!B$76,ROW(),"")),"")</f>
        <v/>
      </c>
      <c r="CJ90" s="42" t="str">
        <f>IF($O90="女子",IF($AF90&gt;100,"",IF($M90=選抜女子!I$76,ROW(),"")),"")</f>
        <v/>
      </c>
      <c r="CK90" s="42" t="str">
        <f>IF($O90="女子",IF($AF90&gt;100,"",IF($M90=新人女子!B$2,ROW(),"")),"")</f>
        <v/>
      </c>
      <c r="CL90" s="42" t="str">
        <f>IF($O90="女子",IF($AF90&gt;100,"",IF($M90=新人女子!I$2,ROW(),"")),"")</f>
        <v/>
      </c>
      <c r="CM90" s="42" t="str">
        <f>IF($O90="女子",IF($AF90&gt;100,"",IF($M90=新人女子!P$2,ROW(),"")),"")</f>
        <v/>
      </c>
      <c r="CN90" s="42" t="str">
        <f>IF($O90="女子",IF($AF90&gt;100,"",IF($M90=新人女子!B$27,ROW(),"")),"")</f>
        <v/>
      </c>
      <c r="CO90" s="42" t="str">
        <f>IF($O90="女子",IF($AF90&gt;100,"",IF($M90=新人女子!I$27,ROW(),"")),"")</f>
        <v/>
      </c>
      <c r="CP90" s="42" t="str">
        <f>IF($O90="女子",IF($AF90&gt;100,"",IF($M90=新人女子!P$27,ROW(),"")),"")</f>
        <v/>
      </c>
      <c r="CQ90" s="42" t="str">
        <f>IF($O90="女子",IF($AF90&gt;100,"",IF($M90=新人女子!B$51,ROW(),"")),"")</f>
        <v/>
      </c>
      <c r="CR90" s="42" t="str">
        <f>IF($O90="女子",IF($AF90&gt;100,"",IF($M90=新人女子!I$51,ROW(),"")),"")</f>
        <v/>
      </c>
      <c r="CS90" s="42" t="str">
        <f>IF($O90="女子",IF($AF90&gt;100,"",IF($M90=新人女子!P$51,ROW(),"")),"")</f>
        <v/>
      </c>
      <c r="CT90" s="42" t="str">
        <f>IF($O90="女子",IF($AF90&gt;100,"",IF($M90=新人女子!B$76,ROW(),"")),"")</f>
        <v/>
      </c>
      <c r="CU90" s="42" t="str">
        <f>IF($O90="女子",IF($AF90&gt;100,"",IF($M90=新人女子!I$76,ROW(),"")),"")</f>
        <v/>
      </c>
      <c r="CV90" s="42" t="str">
        <f>IF($O90="女子",IF($AF90&gt;100,"",IF($M90=新人女子!P$76,ROW(),"")),"")</f>
        <v/>
      </c>
    </row>
    <row r="91" spans="1:100" x14ac:dyDescent="0.15">
      <c r="A91" s="36">
        <v>45285</v>
      </c>
      <c r="B91" s="36">
        <v>45287</v>
      </c>
      <c r="C91" s="35" t="s">
        <v>104</v>
      </c>
      <c r="D91" s="35" t="s">
        <v>1682</v>
      </c>
      <c r="E91" s="35" t="s">
        <v>1683</v>
      </c>
      <c r="F91" s="35" t="s">
        <v>1684</v>
      </c>
      <c r="G91" s="35" t="s">
        <v>108</v>
      </c>
      <c r="H91" s="35" t="s">
        <v>15</v>
      </c>
      <c r="I91" s="35" t="s">
        <v>1685</v>
      </c>
      <c r="J91" s="35" t="s">
        <v>303</v>
      </c>
      <c r="L91" s="35" t="s">
        <v>450</v>
      </c>
      <c r="M91" s="35" t="s">
        <v>137</v>
      </c>
      <c r="N91" s="35" t="s">
        <v>138</v>
      </c>
      <c r="O91" s="35" t="s">
        <v>305</v>
      </c>
      <c r="Y91" s="35" t="s">
        <v>306</v>
      </c>
      <c r="AA91" s="35" t="s">
        <v>458</v>
      </c>
      <c r="AB91" s="35" t="s">
        <v>459</v>
      </c>
      <c r="AC91" s="35" t="str">
        <f t="shared" si="12"/>
        <v>ビンゴミカワ</v>
      </c>
      <c r="AD91" s="35" t="s">
        <v>309</v>
      </c>
      <c r="AF91" s="35">
        <v>8</v>
      </c>
      <c r="AG91" s="41">
        <v>39189</v>
      </c>
      <c r="AN91" s="35">
        <v>148</v>
      </c>
      <c r="AO91" s="35">
        <v>30</v>
      </c>
      <c r="AP91" s="35" t="s">
        <v>310</v>
      </c>
      <c r="AV91" s="35" t="s">
        <v>311</v>
      </c>
      <c r="BB91" s="35">
        <f t="shared" si="8"/>
        <v>15</v>
      </c>
      <c r="BC91" s="35">
        <f t="shared" si="9"/>
        <v>1</v>
      </c>
      <c r="BD91" s="35" t="str">
        <f t="shared" si="10"/>
        <v>右</v>
      </c>
      <c r="BE91" s="42" t="str">
        <f>IF($O91="男子",IF($AF91&gt;100,"",IF($M91=選抜男子!B$2,ROW(),"")),"")</f>
        <v/>
      </c>
      <c r="BF91" s="42" t="str">
        <f>IF($O91="男子",IF($AF91&gt;100,"",IF($M91=選抜男子!I$2,ROW(),"")),"")</f>
        <v/>
      </c>
      <c r="BG91" s="42" t="str">
        <f>IF($O91="男子",IF($AF91&gt;100,"",IF($M91=選抜男子!P$2,ROW(),"")),"")</f>
        <v/>
      </c>
      <c r="BH91" s="42" t="str">
        <f>IF($O91="男子",IF($AF91&gt;100,"",IF($M91=選抜男子!B$27,ROW(),"")),"")</f>
        <v/>
      </c>
      <c r="BI91" s="42" t="str">
        <f>IF($O91="男子",IF($AF91&gt;100,"",IF($M91=選抜男子!I$27,ROW(),"")),"")</f>
        <v/>
      </c>
      <c r="BJ91" s="42" t="str">
        <f>IF($O91="男子",IF($AF91&gt;100,"",IF($M91=選抜男子!P$27,ROW(),"")),"")</f>
        <v/>
      </c>
      <c r="BK91" s="42" t="str">
        <f>IF($O91="男子",IF($AF91&gt;100,"",IF($M91=選抜男子!B$51,ROW(),"")),"")</f>
        <v/>
      </c>
      <c r="BL91" s="42" t="str">
        <f>IF($O91="男子",IF($AF91&gt;100,"",IF($M91=選抜男子!I$51,ROW(),"")),"")</f>
        <v/>
      </c>
      <c r="BM91" s="42" t="str">
        <f>IF($O91="男子",IF($AF91&gt;100,"",IF($M91=選抜男子!B$76,ROW(),"")),"")</f>
        <v/>
      </c>
      <c r="BN91" s="42" t="str">
        <f>IF($O91="男子",IF($AF91&gt;100,"",IF($M91=選抜男子!I$76,ROW(),"")),"")</f>
        <v/>
      </c>
      <c r="BO91" s="42" t="str">
        <f>IF($O91="男子",IF($AF91&gt;100,"",IF($M91=新人男子!B$2,ROW(),"")),"")</f>
        <v/>
      </c>
      <c r="BP91" s="42" t="str">
        <f>IF($O91="男子",IF($AF91&gt;100,"",IF($M91=新人男子!I$2,ROW(),"")),"")</f>
        <v/>
      </c>
      <c r="BQ91" s="42" t="str">
        <f>IF($O91="男子",IF($AF91&gt;100,"",IF($M91=新人男子!P$2,ROW(),"")),"")</f>
        <v/>
      </c>
      <c r="BR91" s="42" t="str">
        <f>IF($O91="男子",IF($AF91&gt;100,"",IF($M91=新人男子!B$27,ROW(),"")),"")</f>
        <v/>
      </c>
      <c r="BS91" s="42" t="str">
        <f>IF($O91="男子",IF($AF91&gt;100,"",IF($M91=新人男子!I$27,ROW(),"")),"")</f>
        <v/>
      </c>
      <c r="BT91" s="42" t="str">
        <f>IF($O91="男子",IF($AF91&gt;100,"",IF($M91=新人男子!P$27,ROW(),"")),"")</f>
        <v/>
      </c>
      <c r="BU91" s="42">
        <f>IF($O91="男子",IF($AF91&gt;100,"",IF($M91=新人男子!B$51,ROW(),"")),"")</f>
        <v>91</v>
      </c>
      <c r="BV91" s="42" t="str">
        <f>IF($O91="男子",IF($AF91&gt;100,"",IF($M91=新人男子!I$51,ROW(),"")),"")</f>
        <v/>
      </c>
      <c r="BW91" s="42" t="str">
        <f>IF($O91="男子",IF($AF91&gt;100,"",IF($M91=新人男子!P$51,ROW(),"")),"")</f>
        <v/>
      </c>
      <c r="BX91" s="42" t="str">
        <f>IF($O91="男子",IF($AF91&gt;100,"",IF($M91=新人男子!B$76,ROW(),"")),"")</f>
        <v/>
      </c>
      <c r="BY91" s="42" t="str">
        <f>IF($O91="男子",IF($AF91&gt;100,"",IF($M91=新人男子!I$76,ROW(),"")),"")</f>
        <v/>
      </c>
      <c r="BZ91" s="42" t="str">
        <f>IF($O91="男子",IF($AF91&gt;100,"",IF($M91=新人男子!P$76,ROW(),"")),"")</f>
        <v/>
      </c>
      <c r="CA91" s="42" t="str">
        <f>IF($O91="女子",IF($AF91&gt;100,"",IF($M91=選抜女子!B$2,ROW(),"")),"")</f>
        <v/>
      </c>
      <c r="CB91" s="42" t="str">
        <f>IF($O91="女子",IF($AF91&gt;100,"",IF($M91=選抜女子!I$2,ROW(),"")),"")</f>
        <v/>
      </c>
      <c r="CC91" s="42" t="str">
        <f>IF($O91="女子",IF($AF91&gt;100,"",IF($M91=選抜女子!P$2,ROW(),"")),"")</f>
        <v/>
      </c>
      <c r="CD91" s="42" t="str">
        <f>IF($O91="女子",IF($AF91&gt;100,"",IF($M91=選抜女子!B$27,ROW(),"")),"")</f>
        <v/>
      </c>
      <c r="CE91" s="42" t="str">
        <f>IF($O91="女子",IF($AF91&gt;100,"",IF($M91=選抜女子!I$27,ROW(),"")),"")</f>
        <v/>
      </c>
      <c r="CF91" s="42" t="str">
        <f>IF($O91="女子",IF($AF91&gt;100,"",IF($M91=選抜女子!P$27,ROW(),"")),"")</f>
        <v/>
      </c>
      <c r="CG91" s="42" t="str">
        <f>IF($O91="女子",IF($AF91&gt;100,"",IF($M91=選抜女子!B$51,ROW(),"")),"")</f>
        <v/>
      </c>
      <c r="CH91" s="42" t="str">
        <f>IF($O91="女子",IF($AF91&gt;100,"",IF($M91=選抜女子!I$51,ROW(),"")),"")</f>
        <v/>
      </c>
      <c r="CI91" s="42" t="str">
        <f>IF($O91="女子",IF($AF91&gt;100,"",IF($M91=選抜女子!B$76,ROW(),"")),"")</f>
        <v/>
      </c>
      <c r="CJ91" s="42" t="str">
        <f>IF($O91="女子",IF($AF91&gt;100,"",IF($M91=選抜女子!I$76,ROW(),"")),"")</f>
        <v/>
      </c>
      <c r="CK91" s="42" t="str">
        <f>IF($O91="女子",IF($AF91&gt;100,"",IF($M91=新人女子!B$2,ROW(),"")),"")</f>
        <v/>
      </c>
      <c r="CL91" s="42" t="str">
        <f>IF($O91="女子",IF($AF91&gt;100,"",IF($M91=新人女子!I$2,ROW(),"")),"")</f>
        <v/>
      </c>
      <c r="CM91" s="42" t="str">
        <f>IF($O91="女子",IF($AF91&gt;100,"",IF($M91=新人女子!P$2,ROW(),"")),"")</f>
        <v/>
      </c>
      <c r="CN91" s="42" t="str">
        <f>IF($O91="女子",IF($AF91&gt;100,"",IF($M91=新人女子!B$27,ROW(),"")),"")</f>
        <v/>
      </c>
      <c r="CO91" s="42" t="str">
        <f>IF($O91="女子",IF($AF91&gt;100,"",IF($M91=新人女子!I$27,ROW(),"")),"")</f>
        <v/>
      </c>
      <c r="CP91" s="42" t="str">
        <f>IF($O91="女子",IF($AF91&gt;100,"",IF($M91=新人女子!P$27,ROW(),"")),"")</f>
        <v/>
      </c>
      <c r="CQ91" s="42" t="str">
        <f>IF($O91="女子",IF($AF91&gt;100,"",IF($M91=新人女子!B$51,ROW(),"")),"")</f>
        <v/>
      </c>
      <c r="CR91" s="42" t="str">
        <f>IF($O91="女子",IF($AF91&gt;100,"",IF($M91=新人女子!I$51,ROW(),"")),"")</f>
        <v/>
      </c>
      <c r="CS91" s="42" t="str">
        <f>IF($O91="女子",IF($AF91&gt;100,"",IF($M91=新人女子!P$51,ROW(),"")),"")</f>
        <v/>
      </c>
      <c r="CT91" s="42" t="str">
        <f>IF($O91="女子",IF($AF91&gt;100,"",IF($M91=新人女子!B$76,ROW(),"")),"")</f>
        <v/>
      </c>
      <c r="CU91" s="42" t="str">
        <f>IF($O91="女子",IF($AF91&gt;100,"",IF($M91=新人女子!I$76,ROW(),"")),"")</f>
        <v/>
      </c>
      <c r="CV91" s="42" t="str">
        <f>IF($O91="女子",IF($AF91&gt;100,"",IF($M91=新人女子!P$76,ROW(),"")),"")</f>
        <v/>
      </c>
    </row>
    <row r="92" spans="1:100" x14ac:dyDescent="0.15">
      <c r="A92" s="36">
        <v>45285</v>
      </c>
      <c r="B92" s="36">
        <v>45287</v>
      </c>
      <c r="C92" s="35" t="s">
        <v>104</v>
      </c>
      <c r="D92" s="35" t="s">
        <v>1686</v>
      </c>
      <c r="E92" s="35" t="s">
        <v>1687</v>
      </c>
      <c r="F92" s="35" t="s">
        <v>1688</v>
      </c>
      <c r="G92" s="35" t="s">
        <v>108</v>
      </c>
      <c r="H92" s="35" t="s">
        <v>15</v>
      </c>
      <c r="I92" s="35" t="s">
        <v>1689</v>
      </c>
      <c r="J92" s="35" t="s">
        <v>303</v>
      </c>
      <c r="L92" s="35" t="s">
        <v>450</v>
      </c>
      <c r="M92" s="35" t="s">
        <v>137</v>
      </c>
      <c r="N92" s="35" t="s">
        <v>138</v>
      </c>
      <c r="O92" s="35" t="s">
        <v>305</v>
      </c>
      <c r="Y92" s="35" t="s">
        <v>306</v>
      </c>
      <c r="AA92" s="35" t="s">
        <v>460</v>
      </c>
      <c r="AB92" s="35" t="s">
        <v>461</v>
      </c>
      <c r="AC92" s="35" t="str">
        <f t="shared" si="12"/>
        <v>カワサ</v>
      </c>
      <c r="AD92" s="35" t="s">
        <v>309</v>
      </c>
      <c r="AF92" s="35">
        <v>9</v>
      </c>
      <c r="AG92" s="41">
        <v>39284</v>
      </c>
      <c r="AN92" s="35">
        <v>170</v>
      </c>
      <c r="AO92" s="35">
        <v>52</v>
      </c>
      <c r="AP92" s="35" t="s">
        <v>310</v>
      </c>
      <c r="AV92" s="35" t="s">
        <v>311</v>
      </c>
      <c r="BB92" s="35">
        <f t="shared" si="8"/>
        <v>15</v>
      </c>
      <c r="BC92" s="35">
        <f t="shared" si="9"/>
        <v>1</v>
      </c>
      <c r="BD92" s="35" t="str">
        <f t="shared" si="10"/>
        <v>右</v>
      </c>
      <c r="BE92" s="42" t="str">
        <f>IF($O92="男子",IF($AF92&gt;100,"",IF($M92=選抜男子!B$2,ROW(),"")),"")</f>
        <v/>
      </c>
      <c r="BF92" s="42" t="str">
        <f>IF($O92="男子",IF($AF92&gt;100,"",IF($M92=選抜男子!I$2,ROW(),"")),"")</f>
        <v/>
      </c>
      <c r="BG92" s="42" t="str">
        <f>IF($O92="男子",IF($AF92&gt;100,"",IF($M92=選抜男子!P$2,ROW(),"")),"")</f>
        <v/>
      </c>
      <c r="BH92" s="42" t="str">
        <f>IF($O92="男子",IF($AF92&gt;100,"",IF($M92=選抜男子!B$27,ROW(),"")),"")</f>
        <v/>
      </c>
      <c r="BI92" s="42" t="str">
        <f>IF($O92="男子",IF($AF92&gt;100,"",IF($M92=選抜男子!I$27,ROW(),"")),"")</f>
        <v/>
      </c>
      <c r="BJ92" s="42" t="str">
        <f>IF($O92="男子",IF($AF92&gt;100,"",IF($M92=選抜男子!P$27,ROW(),"")),"")</f>
        <v/>
      </c>
      <c r="BK92" s="42" t="str">
        <f>IF($O92="男子",IF($AF92&gt;100,"",IF($M92=選抜男子!B$51,ROW(),"")),"")</f>
        <v/>
      </c>
      <c r="BL92" s="42" t="str">
        <f>IF($O92="男子",IF($AF92&gt;100,"",IF($M92=選抜男子!I$51,ROW(),"")),"")</f>
        <v/>
      </c>
      <c r="BM92" s="42" t="str">
        <f>IF($O92="男子",IF($AF92&gt;100,"",IF($M92=選抜男子!B$76,ROW(),"")),"")</f>
        <v/>
      </c>
      <c r="BN92" s="42" t="str">
        <f>IF($O92="男子",IF($AF92&gt;100,"",IF($M92=選抜男子!I$76,ROW(),"")),"")</f>
        <v/>
      </c>
      <c r="BO92" s="42" t="str">
        <f>IF($O92="男子",IF($AF92&gt;100,"",IF($M92=新人男子!B$2,ROW(),"")),"")</f>
        <v/>
      </c>
      <c r="BP92" s="42" t="str">
        <f>IF($O92="男子",IF($AF92&gt;100,"",IF($M92=新人男子!I$2,ROW(),"")),"")</f>
        <v/>
      </c>
      <c r="BQ92" s="42" t="str">
        <f>IF($O92="男子",IF($AF92&gt;100,"",IF($M92=新人男子!P$2,ROW(),"")),"")</f>
        <v/>
      </c>
      <c r="BR92" s="42" t="str">
        <f>IF($O92="男子",IF($AF92&gt;100,"",IF($M92=新人男子!B$27,ROW(),"")),"")</f>
        <v/>
      </c>
      <c r="BS92" s="42" t="str">
        <f>IF($O92="男子",IF($AF92&gt;100,"",IF($M92=新人男子!I$27,ROW(),"")),"")</f>
        <v/>
      </c>
      <c r="BT92" s="42" t="str">
        <f>IF($O92="男子",IF($AF92&gt;100,"",IF($M92=新人男子!P$27,ROW(),"")),"")</f>
        <v/>
      </c>
      <c r="BU92" s="42">
        <f>IF($O92="男子",IF($AF92&gt;100,"",IF($M92=新人男子!B$51,ROW(),"")),"")</f>
        <v>92</v>
      </c>
      <c r="BV92" s="42" t="str">
        <f>IF($O92="男子",IF($AF92&gt;100,"",IF($M92=新人男子!I$51,ROW(),"")),"")</f>
        <v/>
      </c>
      <c r="BW92" s="42" t="str">
        <f>IF($O92="男子",IF($AF92&gt;100,"",IF($M92=新人男子!P$51,ROW(),"")),"")</f>
        <v/>
      </c>
      <c r="BX92" s="42" t="str">
        <f>IF($O92="男子",IF($AF92&gt;100,"",IF($M92=新人男子!B$76,ROW(),"")),"")</f>
        <v/>
      </c>
      <c r="BY92" s="42" t="str">
        <f>IF($O92="男子",IF($AF92&gt;100,"",IF($M92=新人男子!I$76,ROW(),"")),"")</f>
        <v/>
      </c>
      <c r="BZ92" s="42" t="str">
        <f>IF($O92="男子",IF($AF92&gt;100,"",IF($M92=新人男子!P$76,ROW(),"")),"")</f>
        <v/>
      </c>
      <c r="CA92" s="42" t="str">
        <f>IF($O92="女子",IF($AF92&gt;100,"",IF($M92=選抜女子!B$2,ROW(),"")),"")</f>
        <v/>
      </c>
      <c r="CB92" s="42" t="str">
        <f>IF($O92="女子",IF($AF92&gt;100,"",IF($M92=選抜女子!I$2,ROW(),"")),"")</f>
        <v/>
      </c>
      <c r="CC92" s="42" t="str">
        <f>IF($O92="女子",IF($AF92&gt;100,"",IF($M92=選抜女子!P$2,ROW(),"")),"")</f>
        <v/>
      </c>
      <c r="CD92" s="42" t="str">
        <f>IF($O92="女子",IF($AF92&gt;100,"",IF($M92=選抜女子!B$27,ROW(),"")),"")</f>
        <v/>
      </c>
      <c r="CE92" s="42" t="str">
        <f>IF($O92="女子",IF($AF92&gt;100,"",IF($M92=選抜女子!I$27,ROW(),"")),"")</f>
        <v/>
      </c>
      <c r="CF92" s="42" t="str">
        <f>IF($O92="女子",IF($AF92&gt;100,"",IF($M92=選抜女子!P$27,ROW(),"")),"")</f>
        <v/>
      </c>
      <c r="CG92" s="42" t="str">
        <f>IF($O92="女子",IF($AF92&gt;100,"",IF($M92=選抜女子!B$51,ROW(),"")),"")</f>
        <v/>
      </c>
      <c r="CH92" s="42" t="str">
        <f>IF($O92="女子",IF($AF92&gt;100,"",IF($M92=選抜女子!I$51,ROW(),"")),"")</f>
        <v/>
      </c>
      <c r="CI92" s="42" t="str">
        <f>IF($O92="女子",IF($AF92&gt;100,"",IF($M92=選抜女子!B$76,ROW(),"")),"")</f>
        <v/>
      </c>
      <c r="CJ92" s="42" t="str">
        <f>IF($O92="女子",IF($AF92&gt;100,"",IF($M92=選抜女子!I$76,ROW(),"")),"")</f>
        <v/>
      </c>
      <c r="CK92" s="42" t="str">
        <f>IF($O92="女子",IF($AF92&gt;100,"",IF($M92=新人女子!B$2,ROW(),"")),"")</f>
        <v/>
      </c>
      <c r="CL92" s="42" t="str">
        <f>IF($O92="女子",IF($AF92&gt;100,"",IF($M92=新人女子!I$2,ROW(),"")),"")</f>
        <v/>
      </c>
      <c r="CM92" s="42" t="str">
        <f>IF($O92="女子",IF($AF92&gt;100,"",IF($M92=新人女子!P$2,ROW(),"")),"")</f>
        <v/>
      </c>
      <c r="CN92" s="42" t="str">
        <f>IF($O92="女子",IF($AF92&gt;100,"",IF($M92=新人女子!B$27,ROW(),"")),"")</f>
        <v/>
      </c>
      <c r="CO92" s="42" t="str">
        <f>IF($O92="女子",IF($AF92&gt;100,"",IF($M92=新人女子!I$27,ROW(),"")),"")</f>
        <v/>
      </c>
      <c r="CP92" s="42" t="str">
        <f>IF($O92="女子",IF($AF92&gt;100,"",IF($M92=新人女子!P$27,ROW(),"")),"")</f>
        <v/>
      </c>
      <c r="CQ92" s="42" t="str">
        <f>IF($O92="女子",IF($AF92&gt;100,"",IF($M92=新人女子!B$51,ROW(),"")),"")</f>
        <v/>
      </c>
      <c r="CR92" s="42" t="str">
        <f>IF($O92="女子",IF($AF92&gt;100,"",IF($M92=新人女子!I$51,ROW(),"")),"")</f>
        <v/>
      </c>
      <c r="CS92" s="42" t="str">
        <f>IF($O92="女子",IF($AF92&gt;100,"",IF($M92=新人女子!P$51,ROW(),"")),"")</f>
        <v/>
      </c>
      <c r="CT92" s="42" t="str">
        <f>IF($O92="女子",IF($AF92&gt;100,"",IF($M92=新人女子!B$76,ROW(),"")),"")</f>
        <v/>
      </c>
      <c r="CU92" s="42" t="str">
        <f>IF($O92="女子",IF($AF92&gt;100,"",IF($M92=新人女子!I$76,ROW(),"")),"")</f>
        <v/>
      </c>
      <c r="CV92" s="42" t="str">
        <f>IF($O92="女子",IF($AF92&gt;100,"",IF($M92=新人女子!P$76,ROW(),"")),"")</f>
        <v/>
      </c>
    </row>
    <row r="93" spans="1:100" x14ac:dyDescent="0.15">
      <c r="A93" s="36">
        <v>45285</v>
      </c>
      <c r="B93" s="36">
        <v>45287</v>
      </c>
      <c r="C93" s="35" t="s">
        <v>104</v>
      </c>
      <c r="D93" s="35" t="s">
        <v>1690</v>
      </c>
      <c r="E93" s="35" t="s">
        <v>1691</v>
      </c>
      <c r="F93" s="35" t="s">
        <v>1692</v>
      </c>
      <c r="G93" s="35" t="s">
        <v>108</v>
      </c>
      <c r="H93" s="35" t="s">
        <v>15</v>
      </c>
      <c r="I93" s="35" t="s">
        <v>1693</v>
      </c>
      <c r="J93" s="35" t="s">
        <v>303</v>
      </c>
      <c r="L93" s="35" t="s">
        <v>450</v>
      </c>
      <c r="M93" s="35" t="s">
        <v>137</v>
      </c>
      <c r="N93" s="35" t="s">
        <v>138</v>
      </c>
      <c r="O93" s="35" t="s">
        <v>305</v>
      </c>
      <c r="Y93" s="35" t="s">
        <v>306</v>
      </c>
      <c r="AA93" s="35" t="s">
        <v>462</v>
      </c>
      <c r="AB93" s="35" t="s">
        <v>463</v>
      </c>
      <c r="AC93" s="35" t="str">
        <f t="shared" si="12"/>
        <v>ナカハタ</v>
      </c>
      <c r="AD93" s="35" t="s">
        <v>309</v>
      </c>
      <c r="AF93" s="35">
        <v>10</v>
      </c>
      <c r="AG93" s="41">
        <v>39212</v>
      </c>
      <c r="AN93" s="35">
        <v>170</v>
      </c>
      <c r="AO93" s="35">
        <v>48</v>
      </c>
      <c r="AP93" s="35" t="s">
        <v>310</v>
      </c>
      <c r="AV93" s="35" t="s">
        <v>311</v>
      </c>
      <c r="BB93" s="35">
        <f t="shared" si="8"/>
        <v>15</v>
      </c>
      <c r="BC93" s="35">
        <f t="shared" si="9"/>
        <v>1</v>
      </c>
      <c r="BD93" s="35" t="str">
        <f t="shared" si="10"/>
        <v>右</v>
      </c>
      <c r="BE93" s="42" t="str">
        <f>IF($O93="男子",IF($AF93&gt;100,"",IF($M93=選抜男子!B$2,ROW(),"")),"")</f>
        <v/>
      </c>
      <c r="BF93" s="42" t="str">
        <f>IF($O93="男子",IF($AF93&gt;100,"",IF($M93=選抜男子!I$2,ROW(),"")),"")</f>
        <v/>
      </c>
      <c r="BG93" s="42" t="str">
        <f>IF($O93="男子",IF($AF93&gt;100,"",IF($M93=選抜男子!P$2,ROW(),"")),"")</f>
        <v/>
      </c>
      <c r="BH93" s="42" t="str">
        <f>IF($O93="男子",IF($AF93&gt;100,"",IF($M93=選抜男子!B$27,ROW(),"")),"")</f>
        <v/>
      </c>
      <c r="BI93" s="42" t="str">
        <f>IF($O93="男子",IF($AF93&gt;100,"",IF($M93=選抜男子!I$27,ROW(),"")),"")</f>
        <v/>
      </c>
      <c r="BJ93" s="42" t="str">
        <f>IF($O93="男子",IF($AF93&gt;100,"",IF($M93=選抜男子!P$27,ROW(),"")),"")</f>
        <v/>
      </c>
      <c r="BK93" s="42" t="str">
        <f>IF($O93="男子",IF($AF93&gt;100,"",IF($M93=選抜男子!B$51,ROW(),"")),"")</f>
        <v/>
      </c>
      <c r="BL93" s="42" t="str">
        <f>IF($O93="男子",IF($AF93&gt;100,"",IF($M93=選抜男子!I$51,ROW(),"")),"")</f>
        <v/>
      </c>
      <c r="BM93" s="42" t="str">
        <f>IF($O93="男子",IF($AF93&gt;100,"",IF($M93=選抜男子!B$76,ROW(),"")),"")</f>
        <v/>
      </c>
      <c r="BN93" s="42" t="str">
        <f>IF($O93="男子",IF($AF93&gt;100,"",IF($M93=選抜男子!I$76,ROW(),"")),"")</f>
        <v/>
      </c>
      <c r="BO93" s="42" t="str">
        <f>IF($O93="男子",IF($AF93&gt;100,"",IF($M93=新人男子!B$2,ROW(),"")),"")</f>
        <v/>
      </c>
      <c r="BP93" s="42" t="str">
        <f>IF($O93="男子",IF($AF93&gt;100,"",IF($M93=新人男子!I$2,ROW(),"")),"")</f>
        <v/>
      </c>
      <c r="BQ93" s="42" t="str">
        <f>IF($O93="男子",IF($AF93&gt;100,"",IF($M93=新人男子!P$2,ROW(),"")),"")</f>
        <v/>
      </c>
      <c r="BR93" s="42" t="str">
        <f>IF($O93="男子",IF($AF93&gt;100,"",IF($M93=新人男子!B$27,ROW(),"")),"")</f>
        <v/>
      </c>
      <c r="BS93" s="42" t="str">
        <f>IF($O93="男子",IF($AF93&gt;100,"",IF($M93=新人男子!I$27,ROW(),"")),"")</f>
        <v/>
      </c>
      <c r="BT93" s="42" t="str">
        <f>IF($O93="男子",IF($AF93&gt;100,"",IF($M93=新人男子!P$27,ROW(),"")),"")</f>
        <v/>
      </c>
      <c r="BU93" s="42">
        <f>IF($O93="男子",IF($AF93&gt;100,"",IF($M93=新人男子!B$51,ROW(),"")),"")</f>
        <v>93</v>
      </c>
      <c r="BV93" s="42" t="str">
        <f>IF($O93="男子",IF($AF93&gt;100,"",IF($M93=新人男子!I$51,ROW(),"")),"")</f>
        <v/>
      </c>
      <c r="BW93" s="42" t="str">
        <f>IF($O93="男子",IF($AF93&gt;100,"",IF($M93=新人男子!P$51,ROW(),"")),"")</f>
        <v/>
      </c>
      <c r="BX93" s="42" t="str">
        <f>IF($O93="男子",IF($AF93&gt;100,"",IF($M93=新人男子!B$76,ROW(),"")),"")</f>
        <v/>
      </c>
      <c r="BY93" s="42" t="str">
        <f>IF($O93="男子",IF($AF93&gt;100,"",IF($M93=新人男子!I$76,ROW(),"")),"")</f>
        <v/>
      </c>
      <c r="BZ93" s="42" t="str">
        <f>IF($O93="男子",IF($AF93&gt;100,"",IF($M93=新人男子!P$76,ROW(),"")),"")</f>
        <v/>
      </c>
      <c r="CA93" s="42" t="str">
        <f>IF($O93="女子",IF($AF93&gt;100,"",IF($M93=選抜女子!B$2,ROW(),"")),"")</f>
        <v/>
      </c>
      <c r="CB93" s="42" t="str">
        <f>IF($O93="女子",IF($AF93&gt;100,"",IF($M93=選抜女子!I$2,ROW(),"")),"")</f>
        <v/>
      </c>
      <c r="CC93" s="42" t="str">
        <f>IF($O93="女子",IF($AF93&gt;100,"",IF($M93=選抜女子!P$2,ROW(),"")),"")</f>
        <v/>
      </c>
      <c r="CD93" s="42" t="str">
        <f>IF($O93="女子",IF($AF93&gt;100,"",IF($M93=選抜女子!B$27,ROW(),"")),"")</f>
        <v/>
      </c>
      <c r="CE93" s="42" t="str">
        <f>IF($O93="女子",IF($AF93&gt;100,"",IF($M93=選抜女子!I$27,ROW(),"")),"")</f>
        <v/>
      </c>
      <c r="CF93" s="42" t="str">
        <f>IF($O93="女子",IF($AF93&gt;100,"",IF($M93=選抜女子!P$27,ROW(),"")),"")</f>
        <v/>
      </c>
      <c r="CG93" s="42" t="str">
        <f>IF($O93="女子",IF($AF93&gt;100,"",IF($M93=選抜女子!B$51,ROW(),"")),"")</f>
        <v/>
      </c>
      <c r="CH93" s="42" t="str">
        <f>IF($O93="女子",IF($AF93&gt;100,"",IF($M93=選抜女子!I$51,ROW(),"")),"")</f>
        <v/>
      </c>
      <c r="CI93" s="42" t="str">
        <f>IF($O93="女子",IF($AF93&gt;100,"",IF($M93=選抜女子!B$76,ROW(),"")),"")</f>
        <v/>
      </c>
      <c r="CJ93" s="42" t="str">
        <f>IF($O93="女子",IF($AF93&gt;100,"",IF($M93=選抜女子!I$76,ROW(),"")),"")</f>
        <v/>
      </c>
      <c r="CK93" s="42" t="str">
        <f>IF($O93="女子",IF($AF93&gt;100,"",IF($M93=新人女子!B$2,ROW(),"")),"")</f>
        <v/>
      </c>
      <c r="CL93" s="42" t="str">
        <f>IF($O93="女子",IF($AF93&gt;100,"",IF($M93=新人女子!I$2,ROW(),"")),"")</f>
        <v/>
      </c>
      <c r="CM93" s="42" t="str">
        <f>IF($O93="女子",IF($AF93&gt;100,"",IF($M93=新人女子!P$2,ROW(),"")),"")</f>
        <v/>
      </c>
      <c r="CN93" s="42" t="str">
        <f>IF($O93="女子",IF($AF93&gt;100,"",IF($M93=新人女子!B$27,ROW(),"")),"")</f>
        <v/>
      </c>
      <c r="CO93" s="42" t="str">
        <f>IF($O93="女子",IF($AF93&gt;100,"",IF($M93=新人女子!I$27,ROW(),"")),"")</f>
        <v/>
      </c>
      <c r="CP93" s="42" t="str">
        <f>IF($O93="女子",IF($AF93&gt;100,"",IF($M93=新人女子!P$27,ROW(),"")),"")</f>
        <v/>
      </c>
      <c r="CQ93" s="42" t="str">
        <f>IF($O93="女子",IF($AF93&gt;100,"",IF($M93=新人女子!B$51,ROW(),"")),"")</f>
        <v/>
      </c>
      <c r="CR93" s="42" t="str">
        <f>IF($O93="女子",IF($AF93&gt;100,"",IF($M93=新人女子!I$51,ROW(),"")),"")</f>
        <v/>
      </c>
      <c r="CS93" s="42" t="str">
        <f>IF($O93="女子",IF($AF93&gt;100,"",IF($M93=新人女子!P$51,ROW(),"")),"")</f>
        <v/>
      </c>
      <c r="CT93" s="42" t="str">
        <f>IF($O93="女子",IF($AF93&gt;100,"",IF($M93=新人女子!B$76,ROW(),"")),"")</f>
        <v/>
      </c>
      <c r="CU93" s="42" t="str">
        <f>IF($O93="女子",IF($AF93&gt;100,"",IF($M93=新人女子!I$76,ROW(),"")),"")</f>
        <v/>
      </c>
      <c r="CV93" s="42" t="str">
        <f>IF($O93="女子",IF($AF93&gt;100,"",IF($M93=新人女子!P$76,ROW(),"")),"")</f>
        <v/>
      </c>
    </row>
    <row r="94" spans="1:100" x14ac:dyDescent="0.15">
      <c r="A94" s="36">
        <v>45285</v>
      </c>
      <c r="B94" s="36">
        <v>45287</v>
      </c>
      <c r="C94" s="35" t="s">
        <v>104</v>
      </c>
      <c r="D94" s="35" t="s">
        <v>1694</v>
      </c>
      <c r="E94" s="35" t="s">
        <v>1695</v>
      </c>
      <c r="F94" s="35" t="s">
        <v>1696</v>
      </c>
      <c r="G94" s="35" t="s">
        <v>108</v>
      </c>
      <c r="H94" s="35" t="s">
        <v>15</v>
      </c>
      <c r="I94" s="35" t="s">
        <v>1697</v>
      </c>
      <c r="J94" s="35" t="s">
        <v>303</v>
      </c>
      <c r="L94" s="35" t="s">
        <v>450</v>
      </c>
      <c r="M94" s="35" t="s">
        <v>137</v>
      </c>
      <c r="N94" s="35" t="s">
        <v>138</v>
      </c>
      <c r="O94" s="35" t="s">
        <v>305</v>
      </c>
      <c r="Y94" s="35" t="s">
        <v>306</v>
      </c>
      <c r="AA94" s="35" t="s">
        <v>464</v>
      </c>
      <c r="AB94" s="35" t="s">
        <v>465</v>
      </c>
      <c r="AC94" s="35" t="str">
        <f t="shared" si="12"/>
        <v>シモカワベ</v>
      </c>
      <c r="AD94" s="35" t="s">
        <v>309</v>
      </c>
      <c r="AF94" s="35">
        <v>11</v>
      </c>
      <c r="AG94" s="41">
        <v>39355</v>
      </c>
      <c r="AN94" s="35">
        <v>170</v>
      </c>
      <c r="AO94" s="35">
        <v>39</v>
      </c>
      <c r="AP94" s="35" t="s">
        <v>310</v>
      </c>
      <c r="AV94" s="35" t="s">
        <v>311</v>
      </c>
      <c r="BB94" s="35">
        <f t="shared" si="8"/>
        <v>15</v>
      </c>
      <c r="BC94" s="35">
        <f t="shared" si="9"/>
        <v>1</v>
      </c>
      <c r="BD94" s="35" t="str">
        <f t="shared" si="10"/>
        <v>右</v>
      </c>
      <c r="BE94" s="42" t="str">
        <f>IF($O94="男子",IF($AF94&gt;100,"",IF($M94=選抜男子!B$2,ROW(),"")),"")</f>
        <v/>
      </c>
      <c r="BF94" s="42" t="str">
        <f>IF($O94="男子",IF($AF94&gt;100,"",IF($M94=選抜男子!I$2,ROW(),"")),"")</f>
        <v/>
      </c>
      <c r="BG94" s="42" t="str">
        <f>IF($O94="男子",IF($AF94&gt;100,"",IF($M94=選抜男子!P$2,ROW(),"")),"")</f>
        <v/>
      </c>
      <c r="BH94" s="42" t="str">
        <f>IF($O94="男子",IF($AF94&gt;100,"",IF($M94=選抜男子!B$27,ROW(),"")),"")</f>
        <v/>
      </c>
      <c r="BI94" s="42" t="str">
        <f>IF($O94="男子",IF($AF94&gt;100,"",IF($M94=選抜男子!I$27,ROW(),"")),"")</f>
        <v/>
      </c>
      <c r="BJ94" s="42" t="str">
        <f>IF($O94="男子",IF($AF94&gt;100,"",IF($M94=選抜男子!P$27,ROW(),"")),"")</f>
        <v/>
      </c>
      <c r="BK94" s="42" t="str">
        <f>IF($O94="男子",IF($AF94&gt;100,"",IF($M94=選抜男子!B$51,ROW(),"")),"")</f>
        <v/>
      </c>
      <c r="BL94" s="42" t="str">
        <f>IF($O94="男子",IF($AF94&gt;100,"",IF($M94=選抜男子!I$51,ROW(),"")),"")</f>
        <v/>
      </c>
      <c r="BM94" s="42" t="str">
        <f>IF($O94="男子",IF($AF94&gt;100,"",IF($M94=選抜男子!B$76,ROW(),"")),"")</f>
        <v/>
      </c>
      <c r="BN94" s="42" t="str">
        <f>IF($O94="男子",IF($AF94&gt;100,"",IF($M94=選抜男子!I$76,ROW(),"")),"")</f>
        <v/>
      </c>
      <c r="BO94" s="42" t="str">
        <f>IF($O94="男子",IF($AF94&gt;100,"",IF($M94=新人男子!B$2,ROW(),"")),"")</f>
        <v/>
      </c>
      <c r="BP94" s="42" t="str">
        <f>IF($O94="男子",IF($AF94&gt;100,"",IF($M94=新人男子!I$2,ROW(),"")),"")</f>
        <v/>
      </c>
      <c r="BQ94" s="42" t="str">
        <f>IF($O94="男子",IF($AF94&gt;100,"",IF($M94=新人男子!P$2,ROW(),"")),"")</f>
        <v/>
      </c>
      <c r="BR94" s="42" t="str">
        <f>IF($O94="男子",IF($AF94&gt;100,"",IF($M94=新人男子!B$27,ROW(),"")),"")</f>
        <v/>
      </c>
      <c r="BS94" s="42" t="str">
        <f>IF($O94="男子",IF($AF94&gt;100,"",IF($M94=新人男子!I$27,ROW(),"")),"")</f>
        <v/>
      </c>
      <c r="BT94" s="42" t="str">
        <f>IF($O94="男子",IF($AF94&gt;100,"",IF($M94=新人男子!P$27,ROW(),"")),"")</f>
        <v/>
      </c>
      <c r="BU94" s="42">
        <f>IF($O94="男子",IF($AF94&gt;100,"",IF($M94=新人男子!B$51,ROW(),"")),"")</f>
        <v>94</v>
      </c>
      <c r="BV94" s="42" t="str">
        <f>IF($O94="男子",IF($AF94&gt;100,"",IF($M94=新人男子!I$51,ROW(),"")),"")</f>
        <v/>
      </c>
      <c r="BW94" s="42" t="str">
        <f>IF($O94="男子",IF($AF94&gt;100,"",IF($M94=新人男子!P$51,ROW(),"")),"")</f>
        <v/>
      </c>
      <c r="BX94" s="42" t="str">
        <f>IF($O94="男子",IF($AF94&gt;100,"",IF($M94=新人男子!B$76,ROW(),"")),"")</f>
        <v/>
      </c>
      <c r="BY94" s="42" t="str">
        <f>IF($O94="男子",IF($AF94&gt;100,"",IF($M94=新人男子!I$76,ROW(),"")),"")</f>
        <v/>
      </c>
      <c r="BZ94" s="42" t="str">
        <f>IF($O94="男子",IF($AF94&gt;100,"",IF($M94=新人男子!P$76,ROW(),"")),"")</f>
        <v/>
      </c>
      <c r="CA94" s="42" t="str">
        <f>IF($O94="女子",IF($AF94&gt;100,"",IF($M94=選抜女子!B$2,ROW(),"")),"")</f>
        <v/>
      </c>
      <c r="CB94" s="42" t="str">
        <f>IF($O94="女子",IF($AF94&gt;100,"",IF($M94=選抜女子!I$2,ROW(),"")),"")</f>
        <v/>
      </c>
      <c r="CC94" s="42" t="str">
        <f>IF($O94="女子",IF($AF94&gt;100,"",IF($M94=選抜女子!P$2,ROW(),"")),"")</f>
        <v/>
      </c>
      <c r="CD94" s="42" t="str">
        <f>IF($O94="女子",IF($AF94&gt;100,"",IF($M94=選抜女子!B$27,ROW(),"")),"")</f>
        <v/>
      </c>
      <c r="CE94" s="42" t="str">
        <f>IF($O94="女子",IF($AF94&gt;100,"",IF($M94=選抜女子!I$27,ROW(),"")),"")</f>
        <v/>
      </c>
      <c r="CF94" s="42" t="str">
        <f>IF($O94="女子",IF($AF94&gt;100,"",IF($M94=選抜女子!P$27,ROW(),"")),"")</f>
        <v/>
      </c>
      <c r="CG94" s="42" t="str">
        <f>IF($O94="女子",IF($AF94&gt;100,"",IF($M94=選抜女子!B$51,ROW(),"")),"")</f>
        <v/>
      </c>
      <c r="CH94" s="42" t="str">
        <f>IF($O94="女子",IF($AF94&gt;100,"",IF($M94=選抜女子!I$51,ROW(),"")),"")</f>
        <v/>
      </c>
      <c r="CI94" s="42" t="str">
        <f>IF($O94="女子",IF($AF94&gt;100,"",IF($M94=選抜女子!B$76,ROW(),"")),"")</f>
        <v/>
      </c>
      <c r="CJ94" s="42" t="str">
        <f>IF($O94="女子",IF($AF94&gt;100,"",IF($M94=選抜女子!I$76,ROW(),"")),"")</f>
        <v/>
      </c>
      <c r="CK94" s="42" t="str">
        <f>IF($O94="女子",IF($AF94&gt;100,"",IF($M94=新人女子!B$2,ROW(),"")),"")</f>
        <v/>
      </c>
      <c r="CL94" s="42" t="str">
        <f>IF($O94="女子",IF($AF94&gt;100,"",IF($M94=新人女子!I$2,ROW(),"")),"")</f>
        <v/>
      </c>
      <c r="CM94" s="42" t="str">
        <f>IF($O94="女子",IF($AF94&gt;100,"",IF($M94=新人女子!P$2,ROW(),"")),"")</f>
        <v/>
      </c>
      <c r="CN94" s="42" t="str">
        <f>IF($O94="女子",IF($AF94&gt;100,"",IF($M94=新人女子!B$27,ROW(),"")),"")</f>
        <v/>
      </c>
      <c r="CO94" s="42" t="str">
        <f>IF($O94="女子",IF($AF94&gt;100,"",IF($M94=新人女子!I$27,ROW(),"")),"")</f>
        <v/>
      </c>
      <c r="CP94" s="42" t="str">
        <f>IF($O94="女子",IF($AF94&gt;100,"",IF($M94=新人女子!P$27,ROW(),"")),"")</f>
        <v/>
      </c>
      <c r="CQ94" s="42" t="str">
        <f>IF($O94="女子",IF($AF94&gt;100,"",IF($M94=新人女子!B$51,ROW(),"")),"")</f>
        <v/>
      </c>
      <c r="CR94" s="42" t="str">
        <f>IF($O94="女子",IF($AF94&gt;100,"",IF($M94=新人女子!I$51,ROW(),"")),"")</f>
        <v/>
      </c>
      <c r="CS94" s="42" t="str">
        <f>IF($O94="女子",IF($AF94&gt;100,"",IF($M94=新人女子!P$51,ROW(),"")),"")</f>
        <v/>
      </c>
      <c r="CT94" s="42" t="str">
        <f>IF($O94="女子",IF($AF94&gt;100,"",IF($M94=新人女子!B$76,ROW(),"")),"")</f>
        <v/>
      </c>
      <c r="CU94" s="42" t="str">
        <f>IF($O94="女子",IF($AF94&gt;100,"",IF($M94=新人女子!I$76,ROW(),"")),"")</f>
        <v/>
      </c>
      <c r="CV94" s="42" t="str">
        <f>IF($O94="女子",IF($AF94&gt;100,"",IF($M94=新人女子!P$76,ROW(),"")),"")</f>
        <v/>
      </c>
    </row>
    <row r="95" spans="1:100" x14ac:dyDescent="0.15">
      <c r="A95" s="36">
        <v>45285</v>
      </c>
      <c r="B95" s="36">
        <v>45287</v>
      </c>
      <c r="C95" s="35" t="s">
        <v>104</v>
      </c>
      <c r="D95" s="35" t="s">
        <v>1698</v>
      </c>
      <c r="E95" s="35" t="s">
        <v>1699</v>
      </c>
      <c r="F95" s="35" t="s">
        <v>1700</v>
      </c>
      <c r="G95" s="35" t="s">
        <v>108</v>
      </c>
      <c r="H95" s="35" t="s">
        <v>15</v>
      </c>
      <c r="I95" s="35" t="s">
        <v>1701</v>
      </c>
      <c r="J95" s="35" t="s">
        <v>303</v>
      </c>
      <c r="L95" s="35" t="s">
        <v>450</v>
      </c>
      <c r="M95" s="35" t="s">
        <v>137</v>
      </c>
      <c r="N95" s="35" t="s">
        <v>138</v>
      </c>
      <c r="O95" s="35" t="s">
        <v>305</v>
      </c>
      <c r="Y95" s="35" t="s">
        <v>306</v>
      </c>
      <c r="AA95" s="35" t="s">
        <v>466</v>
      </c>
      <c r="AB95" s="35" t="s">
        <v>467</v>
      </c>
      <c r="AC95" s="35" t="str">
        <f t="shared" si="12"/>
        <v>ウカイ</v>
      </c>
      <c r="AD95" s="35" t="s">
        <v>309</v>
      </c>
      <c r="AF95" s="35">
        <v>101</v>
      </c>
      <c r="AG95" s="41">
        <v>19188</v>
      </c>
      <c r="AN95" s="35">
        <v>165</v>
      </c>
      <c r="AO95" s="35">
        <v>60</v>
      </c>
      <c r="AP95" s="35" t="s">
        <v>310</v>
      </c>
      <c r="AV95" s="35" t="s">
        <v>344</v>
      </c>
      <c r="AW95" s="35" t="s">
        <v>345</v>
      </c>
      <c r="BB95" s="35">
        <f t="shared" si="8"/>
        <v>70</v>
      </c>
      <c r="BC95" s="35" t="str">
        <f t="shared" si="9"/>
        <v>役員</v>
      </c>
      <c r="BD95" s="35" t="str">
        <f t="shared" si="10"/>
        <v>右</v>
      </c>
      <c r="BE95" s="42" t="str">
        <f>IF($O95="男子",IF($AF95&gt;100,"",IF($M95=選抜男子!B$2,ROW(),"")),"")</f>
        <v/>
      </c>
      <c r="BF95" s="42" t="str">
        <f>IF($O95="男子",IF($AF95&gt;100,"",IF($M95=選抜男子!I$2,ROW(),"")),"")</f>
        <v/>
      </c>
      <c r="BG95" s="42" t="str">
        <f>IF($O95="男子",IF($AF95&gt;100,"",IF($M95=選抜男子!P$2,ROW(),"")),"")</f>
        <v/>
      </c>
      <c r="BH95" s="42" t="str">
        <f>IF($O95="男子",IF($AF95&gt;100,"",IF($M95=選抜男子!B$27,ROW(),"")),"")</f>
        <v/>
      </c>
      <c r="BI95" s="42" t="str">
        <f>IF($O95="男子",IF($AF95&gt;100,"",IF($M95=選抜男子!I$27,ROW(),"")),"")</f>
        <v/>
      </c>
      <c r="BJ95" s="42" t="str">
        <f>IF($O95="男子",IF($AF95&gt;100,"",IF($M95=選抜男子!P$27,ROW(),"")),"")</f>
        <v/>
      </c>
      <c r="BK95" s="42" t="str">
        <f>IF($O95="男子",IF($AF95&gt;100,"",IF($M95=選抜男子!B$51,ROW(),"")),"")</f>
        <v/>
      </c>
      <c r="BL95" s="42" t="str">
        <f>IF($O95="男子",IF($AF95&gt;100,"",IF($M95=選抜男子!I$51,ROW(),"")),"")</f>
        <v/>
      </c>
      <c r="BM95" s="42" t="str">
        <f>IF($O95="男子",IF($AF95&gt;100,"",IF($M95=選抜男子!B$76,ROW(),"")),"")</f>
        <v/>
      </c>
      <c r="BN95" s="42" t="str">
        <f>IF($O95="男子",IF($AF95&gt;100,"",IF($M95=選抜男子!I$76,ROW(),"")),"")</f>
        <v/>
      </c>
      <c r="BO95" s="42" t="str">
        <f>IF($O95="男子",IF($AF95&gt;100,"",IF($M95=新人男子!B$2,ROW(),"")),"")</f>
        <v/>
      </c>
      <c r="BP95" s="42" t="str">
        <f>IF($O95="男子",IF($AF95&gt;100,"",IF($M95=新人男子!I$2,ROW(),"")),"")</f>
        <v/>
      </c>
      <c r="BQ95" s="42" t="str">
        <f>IF($O95="男子",IF($AF95&gt;100,"",IF($M95=新人男子!P$2,ROW(),"")),"")</f>
        <v/>
      </c>
      <c r="BR95" s="42" t="str">
        <f>IF($O95="男子",IF($AF95&gt;100,"",IF($M95=新人男子!B$27,ROW(),"")),"")</f>
        <v/>
      </c>
      <c r="BS95" s="42" t="str">
        <f>IF($O95="男子",IF($AF95&gt;100,"",IF($M95=新人男子!I$27,ROW(),"")),"")</f>
        <v/>
      </c>
      <c r="BT95" s="42" t="str">
        <f>IF($O95="男子",IF($AF95&gt;100,"",IF($M95=新人男子!P$27,ROW(),"")),"")</f>
        <v/>
      </c>
      <c r="BU95" s="42" t="str">
        <f>IF($O95="男子",IF($AF95&gt;100,"",IF($M95=新人男子!B$51,ROW(),"")),"")</f>
        <v/>
      </c>
      <c r="BV95" s="42" t="str">
        <f>IF($O95="男子",IF($AF95&gt;100,"",IF($M95=新人男子!I$51,ROW(),"")),"")</f>
        <v/>
      </c>
      <c r="BW95" s="42" t="str">
        <f>IF($O95="男子",IF($AF95&gt;100,"",IF($M95=新人男子!P$51,ROW(),"")),"")</f>
        <v/>
      </c>
      <c r="BX95" s="42" t="str">
        <f>IF($O95="男子",IF($AF95&gt;100,"",IF($M95=新人男子!B$76,ROW(),"")),"")</f>
        <v/>
      </c>
      <c r="BY95" s="42" t="str">
        <f>IF($O95="男子",IF($AF95&gt;100,"",IF($M95=新人男子!I$76,ROW(),"")),"")</f>
        <v/>
      </c>
      <c r="BZ95" s="42" t="str">
        <f>IF($O95="男子",IF($AF95&gt;100,"",IF($M95=新人男子!P$76,ROW(),"")),"")</f>
        <v/>
      </c>
      <c r="CA95" s="42" t="str">
        <f>IF($O95="女子",IF($AF95&gt;100,"",IF($M95=選抜女子!B$2,ROW(),"")),"")</f>
        <v/>
      </c>
      <c r="CB95" s="42" t="str">
        <f>IF($O95="女子",IF($AF95&gt;100,"",IF($M95=選抜女子!I$2,ROW(),"")),"")</f>
        <v/>
      </c>
      <c r="CC95" s="42" t="str">
        <f>IF($O95="女子",IF($AF95&gt;100,"",IF($M95=選抜女子!P$2,ROW(),"")),"")</f>
        <v/>
      </c>
      <c r="CD95" s="42" t="str">
        <f>IF($O95="女子",IF($AF95&gt;100,"",IF($M95=選抜女子!B$27,ROW(),"")),"")</f>
        <v/>
      </c>
      <c r="CE95" s="42" t="str">
        <f>IF($O95="女子",IF($AF95&gt;100,"",IF($M95=選抜女子!I$27,ROW(),"")),"")</f>
        <v/>
      </c>
      <c r="CF95" s="42" t="str">
        <f>IF($O95="女子",IF($AF95&gt;100,"",IF($M95=選抜女子!P$27,ROW(),"")),"")</f>
        <v/>
      </c>
      <c r="CG95" s="42" t="str">
        <f>IF($O95="女子",IF($AF95&gt;100,"",IF($M95=選抜女子!B$51,ROW(),"")),"")</f>
        <v/>
      </c>
      <c r="CH95" s="42" t="str">
        <f>IF($O95="女子",IF($AF95&gt;100,"",IF($M95=選抜女子!I$51,ROW(),"")),"")</f>
        <v/>
      </c>
      <c r="CI95" s="42" t="str">
        <f>IF($O95="女子",IF($AF95&gt;100,"",IF($M95=選抜女子!B$76,ROW(),"")),"")</f>
        <v/>
      </c>
      <c r="CJ95" s="42" t="str">
        <f>IF($O95="女子",IF($AF95&gt;100,"",IF($M95=選抜女子!I$76,ROW(),"")),"")</f>
        <v/>
      </c>
      <c r="CK95" s="42" t="str">
        <f>IF($O95="女子",IF($AF95&gt;100,"",IF($M95=新人女子!B$2,ROW(),"")),"")</f>
        <v/>
      </c>
      <c r="CL95" s="42" t="str">
        <f>IF($O95="女子",IF($AF95&gt;100,"",IF($M95=新人女子!I$2,ROW(),"")),"")</f>
        <v/>
      </c>
      <c r="CM95" s="42" t="str">
        <f>IF($O95="女子",IF($AF95&gt;100,"",IF($M95=新人女子!P$2,ROW(),"")),"")</f>
        <v/>
      </c>
      <c r="CN95" s="42" t="str">
        <f>IF($O95="女子",IF($AF95&gt;100,"",IF($M95=新人女子!B$27,ROW(),"")),"")</f>
        <v/>
      </c>
      <c r="CO95" s="42" t="str">
        <f>IF($O95="女子",IF($AF95&gt;100,"",IF($M95=新人女子!I$27,ROW(),"")),"")</f>
        <v/>
      </c>
      <c r="CP95" s="42" t="str">
        <f>IF($O95="女子",IF($AF95&gt;100,"",IF($M95=新人女子!P$27,ROW(),"")),"")</f>
        <v/>
      </c>
      <c r="CQ95" s="42" t="str">
        <f>IF($O95="女子",IF($AF95&gt;100,"",IF($M95=新人女子!B$51,ROW(),"")),"")</f>
        <v/>
      </c>
      <c r="CR95" s="42" t="str">
        <f>IF($O95="女子",IF($AF95&gt;100,"",IF($M95=新人女子!I$51,ROW(),"")),"")</f>
        <v/>
      </c>
      <c r="CS95" s="42" t="str">
        <f>IF($O95="女子",IF($AF95&gt;100,"",IF($M95=新人女子!P$51,ROW(),"")),"")</f>
        <v/>
      </c>
      <c r="CT95" s="42" t="str">
        <f>IF($O95="女子",IF($AF95&gt;100,"",IF($M95=新人女子!B$76,ROW(),"")),"")</f>
        <v/>
      </c>
      <c r="CU95" s="42" t="str">
        <f>IF($O95="女子",IF($AF95&gt;100,"",IF($M95=新人女子!I$76,ROW(),"")),"")</f>
        <v/>
      </c>
      <c r="CV95" s="42" t="str">
        <f>IF($O95="女子",IF($AF95&gt;100,"",IF($M95=新人女子!P$76,ROW(),"")),"")</f>
        <v/>
      </c>
    </row>
    <row r="96" spans="1:100" x14ac:dyDescent="0.15">
      <c r="A96" s="36">
        <v>45285</v>
      </c>
      <c r="B96" s="36">
        <v>45287</v>
      </c>
      <c r="C96" s="35" t="s">
        <v>104</v>
      </c>
      <c r="D96" s="35" t="s">
        <v>1702</v>
      </c>
      <c r="E96" s="35" t="s">
        <v>1703</v>
      </c>
      <c r="F96" s="35" t="s">
        <v>1704</v>
      </c>
      <c r="G96" s="35" t="s">
        <v>108</v>
      </c>
      <c r="H96" s="35" t="s">
        <v>15</v>
      </c>
      <c r="I96" s="35" t="s">
        <v>1705</v>
      </c>
      <c r="J96" s="35" t="s">
        <v>303</v>
      </c>
      <c r="L96" s="35" t="s">
        <v>450</v>
      </c>
      <c r="M96" s="35" t="s">
        <v>137</v>
      </c>
      <c r="N96" s="35" t="s">
        <v>138</v>
      </c>
      <c r="O96" s="35" t="s">
        <v>305</v>
      </c>
      <c r="Y96" s="35" t="s">
        <v>306</v>
      </c>
      <c r="Z96" s="35">
        <v>1</v>
      </c>
      <c r="AA96" s="35" t="s">
        <v>468</v>
      </c>
      <c r="AB96" s="35" t="s">
        <v>469</v>
      </c>
      <c r="AC96" s="35" t="str">
        <f t="shared" si="12"/>
        <v>タカギ</v>
      </c>
      <c r="AD96" s="35" t="s">
        <v>309</v>
      </c>
      <c r="AF96" s="35">
        <v>102</v>
      </c>
      <c r="AG96" s="41">
        <v>32043</v>
      </c>
      <c r="AP96" s="35" t="s">
        <v>310</v>
      </c>
      <c r="AV96" s="35" t="s">
        <v>344</v>
      </c>
      <c r="BB96" s="35">
        <f t="shared" si="8"/>
        <v>35</v>
      </c>
      <c r="BC96" s="35" t="str">
        <f t="shared" si="9"/>
        <v>役員</v>
      </c>
      <c r="BD96" s="35" t="str">
        <f t="shared" si="10"/>
        <v>右</v>
      </c>
      <c r="BE96" s="42" t="str">
        <f>IF($O96="男子",IF($AF96&gt;100,"",IF($M96=選抜男子!B$2,ROW(),"")),"")</f>
        <v/>
      </c>
      <c r="BF96" s="42" t="str">
        <f>IF($O96="男子",IF($AF96&gt;100,"",IF($M96=選抜男子!I$2,ROW(),"")),"")</f>
        <v/>
      </c>
      <c r="BG96" s="42" t="str">
        <f>IF($O96="男子",IF($AF96&gt;100,"",IF($M96=選抜男子!P$2,ROW(),"")),"")</f>
        <v/>
      </c>
      <c r="BH96" s="42" t="str">
        <f>IF($O96="男子",IF($AF96&gt;100,"",IF($M96=選抜男子!B$27,ROW(),"")),"")</f>
        <v/>
      </c>
      <c r="BI96" s="42" t="str">
        <f>IF($O96="男子",IF($AF96&gt;100,"",IF($M96=選抜男子!I$27,ROW(),"")),"")</f>
        <v/>
      </c>
      <c r="BJ96" s="42" t="str">
        <f>IF($O96="男子",IF($AF96&gt;100,"",IF($M96=選抜男子!P$27,ROW(),"")),"")</f>
        <v/>
      </c>
      <c r="BK96" s="42" t="str">
        <f>IF($O96="男子",IF($AF96&gt;100,"",IF($M96=選抜男子!B$51,ROW(),"")),"")</f>
        <v/>
      </c>
      <c r="BL96" s="42" t="str">
        <f>IF($O96="男子",IF($AF96&gt;100,"",IF($M96=選抜男子!I$51,ROW(),"")),"")</f>
        <v/>
      </c>
      <c r="BM96" s="42" t="str">
        <f>IF($O96="男子",IF($AF96&gt;100,"",IF($M96=選抜男子!B$76,ROW(),"")),"")</f>
        <v/>
      </c>
      <c r="BN96" s="42" t="str">
        <f>IF($O96="男子",IF($AF96&gt;100,"",IF($M96=選抜男子!I$76,ROW(),"")),"")</f>
        <v/>
      </c>
      <c r="BO96" s="42" t="str">
        <f>IF($O96="男子",IF($AF96&gt;100,"",IF($M96=新人男子!B$2,ROW(),"")),"")</f>
        <v/>
      </c>
      <c r="BP96" s="42" t="str">
        <f>IF($O96="男子",IF($AF96&gt;100,"",IF($M96=新人男子!I$2,ROW(),"")),"")</f>
        <v/>
      </c>
      <c r="BQ96" s="42" t="str">
        <f>IF($O96="男子",IF($AF96&gt;100,"",IF($M96=新人男子!P$2,ROW(),"")),"")</f>
        <v/>
      </c>
      <c r="BR96" s="42" t="str">
        <f>IF($O96="男子",IF($AF96&gt;100,"",IF($M96=新人男子!B$27,ROW(),"")),"")</f>
        <v/>
      </c>
      <c r="BS96" s="42" t="str">
        <f>IF($O96="男子",IF($AF96&gt;100,"",IF($M96=新人男子!I$27,ROW(),"")),"")</f>
        <v/>
      </c>
      <c r="BT96" s="42" t="str">
        <f>IF($O96="男子",IF($AF96&gt;100,"",IF($M96=新人男子!P$27,ROW(),"")),"")</f>
        <v/>
      </c>
      <c r="BU96" s="42" t="str">
        <f>IF($O96="男子",IF($AF96&gt;100,"",IF($M96=新人男子!B$51,ROW(),"")),"")</f>
        <v/>
      </c>
      <c r="BV96" s="42" t="str">
        <f>IF($O96="男子",IF($AF96&gt;100,"",IF($M96=新人男子!I$51,ROW(),"")),"")</f>
        <v/>
      </c>
      <c r="BW96" s="42" t="str">
        <f>IF($O96="男子",IF($AF96&gt;100,"",IF($M96=新人男子!P$51,ROW(),"")),"")</f>
        <v/>
      </c>
      <c r="BX96" s="42" t="str">
        <f>IF($O96="男子",IF($AF96&gt;100,"",IF($M96=新人男子!B$76,ROW(),"")),"")</f>
        <v/>
      </c>
      <c r="BY96" s="42" t="str">
        <f>IF($O96="男子",IF($AF96&gt;100,"",IF($M96=新人男子!I$76,ROW(),"")),"")</f>
        <v/>
      </c>
      <c r="BZ96" s="42" t="str">
        <f>IF($O96="男子",IF($AF96&gt;100,"",IF($M96=新人男子!P$76,ROW(),"")),"")</f>
        <v/>
      </c>
      <c r="CA96" s="42" t="str">
        <f>IF($O96="女子",IF($AF96&gt;100,"",IF($M96=選抜女子!B$2,ROW(),"")),"")</f>
        <v/>
      </c>
      <c r="CB96" s="42" t="str">
        <f>IF($O96="女子",IF($AF96&gt;100,"",IF($M96=選抜女子!I$2,ROW(),"")),"")</f>
        <v/>
      </c>
      <c r="CC96" s="42" t="str">
        <f>IF($O96="女子",IF($AF96&gt;100,"",IF($M96=選抜女子!P$2,ROW(),"")),"")</f>
        <v/>
      </c>
      <c r="CD96" s="42" t="str">
        <f>IF($O96="女子",IF($AF96&gt;100,"",IF($M96=選抜女子!B$27,ROW(),"")),"")</f>
        <v/>
      </c>
      <c r="CE96" s="42" t="str">
        <f>IF($O96="女子",IF($AF96&gt;100,"",IF($M96=選抜女子!I$27,ROW(),"")),"")</f>
        <v/>
      </c>
      <c r="CF96" s="42" t="str">
        <f>IF($O96="女子",IF($AF96&gt;100,"",IF($M96=選抜女子!P$27,ROW(),"")),"")</f>
        <v/>
      </c>
      <c r="CG96" s="42" t="str">
        <f>IF($O96="女子",IF($AF96&gt;100,"",IF($M96=選抜女子!B$51,ROW(),"")),"")</f>
        <v/>
      </c>
      <c r="CH96" s="42" t="str">
        <f>IF($O96="女子",IF($AF96&gt;100,"",IF($M96=選抜女子!I$51,ROW(),"")),"")</f>
        <v/>
      </c>
      <c r="CI96" s="42" t="str">
        <f>IF($O96="女子",IF($AF96&gt;100,"",IF($M96=選抜女子!B$76,ROW(),"")),"")</f>
        <v/>
      </c>
      <c r="CJ96" s="42" t="str">
        <f>IF($O96="女子",IF($AF96&gt;100,"",IF($M96=選抜女子!I$76,ROW(),"")),"")</f>
        <v/>
      </c>
      <c r="CK96" s="42" t="str">
        <f>IF($O96="女子",IF($AF96&gt;100,"",IF($M96=新人女子!B$2,ROW(),"")),"")</f>
        <v/>
      </c>
      <c r="CL96" s="42" t="str">
        <f>IF($O96="女子",IF($AF96&gt;100,"",IF($M96=新人女子!I$2,ROW(),"")),"")</f>
        <v/>
      </c>
      <c r="CM96" s="42" t="str">
        <f>IF($O96="女子",IF($AF96&gt;100,"",IF($M96=新人女子!P$2,ROW(),"")),"")</f>
        <v/>
      </c>
      <c r="CN96" s="42" t="str">
        <f>IF($O96="女子",IF($AF96&gt;100,"",IF($M96=新人女子!B$27,ROW(),"")),"")</f>
        <v/>
      </c>
      <c r="CO96" s="42" t="str">
        <f>IF($O96="女子",IF($AF96&gt;100,"",IF($M96=新人女子!I$27,ROW(),"")),"")</f>
        <v/>
      </c>
      <c r="CP96" s="42" t="str">
        <f>IF($O96="女子",IF($AF96&gt;100,"",IF($M96=新人女子!P$27,ROW(),"")),"")</f>
        <v/>
      </c>
      <c r="CQ96" s="42" t="str">
        <f>IF($O96="女子",IF($AF96&gt;100,"",IF($M96=新人女子!B$51,ROW(),"")),"")</f>
        <v/>
      </c>
      <c r="CR96" s="42" t="str">
        <f>IF($O96="女子",IF($AF96&gt;100,"",IF($M96=新人女子!I$51,ROW(),"")),"")</f>
        <v/>
      </c>
      <c r="CS96" s="42" t="str">
        <f>IF($O96="女子",IF($AF96&gt;100,"",IF($M96=新人女子!P$51,ROW(),"")),"")</f>
        <v/>
      </c>
      <c r="CT96" s="42" t="str">
        <f>IF($O96="女子",IF($AF96&gt;100,"",IF($M96=新人女子!B$76,ROW(),"")),"")</f>
        <v/>
      </c>
      <c r="CU96" s="42" t="str">
        <f>IF($O96="女子",IF($AF96&gt;100,"",IF($M96=新人女子!I$76,ROW(),"")),"")</f>
        <v/>
      </c>
      <c r="CV96" s="42" t="str">
        <f>IF($O96="女子",IF($AF96&gt;100,"",IF($M96=新人女子!P$76,ROW(),"")),"")</f>
        <v/>
      </c>
    </row>
    <row r="97" spans="1:100" x14ac:dyDescent="0.15">
      <c r="A97" s="36">
        <v>45285</v>
      </c>
      <c r="B97" s="36">
        <v>45287</v>
      </c>
      <c r="C97" s="35" t="s">
        <v>104</v>
      </c>
      <c r="D97" s="35" t="s">
        <v>1706</v>
      </c>
      <c r="E97" s="35" t="s">
        <v>1707</v>
      </c>
      <c r="F97" s="35" t="s">
        <v>1708</v>
      </c>
      <c r="G97" s="35" t="s">
        <v>108</v>
      </c>
      <c r="H97" s="35" t="s">
        <v>15</v>
      </c>
      <c r="I97" s="35" t="s">
        <v>1709</v>
      </c>
      <c r="J97" s="35" t="s">
        <v>303</v>
      </c>
      <c r="AG97" s="41"/>
      <c r="AP97" s="35" t="s">
        <v>310</v>
      </c>
      <c r="BB97" s="35" t="str">
        <f t="shared" si="8"/>
        <v/>
      </c>
      <c r="BC97" s="35" t="str">
        <f t="shared" si="9"/>
        <v/>
      </c>
      <c r="BD97" s="35" t="str">
        <f t="shared" si="10"/>
        <v>右</v>
      </c>
      <c r="BE97" s="42" t="str">
        <f>IF($O97="男子",IF($AF97&gt;100,"",IF($M97=選抜男子!B$2,ROW(),"")),"")</f>
        <v/>
      </c>
      <c r="BF97" s="42" t="str">
        <f>IF($O97="男子",IF($AF97&gt;100,"",IF($M97=選抜男子!I$2,ROW(),"")),"")</f>
        <v/>
      </c>
      <c r="BG97" s="42" t="str">
        <f>IF($O97="男子",IF($AF97&gt;100,"",IF($M97=選抜男子!P$2,ROW(),"")),"")</f>
        <v/>
      </c>
      <c r="BH97" s="42" t="str">
        <f>IF($O97="男子",IF($AF97&gt;100,"",IF($M97=選抜男子!B$27,ROW(),"")),"")</f>
        <v/>
      </c>
      <c r="BI97" s="42" t="str">
        <f>IF($O97="男子",IF($AF97&gt;100,"",IF($M97=選抜男子!I$27,ROW(),"")),"")</f>
        <v/>
      </c>
      <c r="BJ97" s="42" t="str">
        <f>IF($O97="男子",IF($AF97&gt;100,"",IF($M97=選抜男子!P$27,ROW(),"")),"")</f>
        <v/>
      </c>
      <c r="BK97" s="42" t="str">
        <f>IF($O97="男子",IF($AF97&gt;100,"",IF($M97=選抜男子!B$51,ROW(),"")),"")</f>
        <v/>
      </c>
      <c r="BL97" s="42" t="str">
        <f>IF($O97="男子",IF($AF97&gt;100,"",IF($M97=選抜男子!I$51,ROW(),"")),"")</f>
        <v/>
      </c>
      <c r="BM97" s="42" t="str">
        <f>IF($O97="男子",IF($AF97&gt;100,"",IF($M97=選抜男子!B$76,ROW(),"")),"")</f>
        <v/>
      </c>
      <c r="BN97" s="42" t="str">
        <f>IF($O97="男子",IF($AF97&gt;100,"",IF($M97=選抜男子!I$76,ROW(),"")),"")</f>
        <v/>
      </c>
      <c r="BO97" s="42" t="str">
        <f>IF($O97="男子",IF($AF97&gt;100,"",IF($M97=新人男子!B$2,ROW(),"")),"")</f>
        <v/>
      </c>
      <c r="BP97" s="42" t="str">
        <f>IF($O97="男子",IF($AF97&gt;100,"",IF($M97=新人男子!I$2,ROW(),"")),"")</f>
        <v/>
      </c>
      <c r="BQ97" s="42" t="str">
        <f>IF($O97="男子",IF($AF97&gt;100,"",IF($M97=新人男子!P$2,ROW(),"")),"")</f>
        <v/>
      </c>
      <c r="BR97" s="42" t="str">
        <f>IF($O97="男子",IF($AF97&gt;100,"",IF($M97=新人男子!B$27,ROW(),"")),"")</f>
        <v/>
      </c>
      <c r="BS97" s="42" t="str">
        <f>IF($O97="男子",IF($AF97&gt;100,"",IF($M97=新人男子!I$27,ROW(),"")),"")</f>
        <v/>
      </c>
      <c r="BT97" s="42" t="str">
        <f>IF($O97="男子",IF($AF97&gt;100,"",IF($M97=新人男子!P$27,ROW(),"")),"")</f>
        <v/>
      </c>
      <c r="BU97" s="42" t="str">
        <f>IF($O97="男子",IF($AF97&gt;100,"",IF($M97=新人男子!B$51,ROW(),"")),"")</f>
        <v/>
      </c>
      <c r="BV97" s="42" t="str">
        <f>IF($O97="男子",IF($AF97&gt;100,"",IF($M97=新人男子!I$51,ROW(),"")),"")</f>
        <v/>
      </c>
      <c r="BW97" s="42" t="str">
        <f>IF($O97="男子",IF($AF97&gt;100,"",IF($M97=新人男子!P$51,ROW(),"")),"")</f>
        <v/>
      </c>
      <c r="BX97" s="42" t="str">
        <f>IF($O97="男子",IF($AF97&gt;100,"",IF($M97=新人男子!B$76,ROW(),"")),"")</f>
        <v/>
      </c>
      <c r="BY97" s="42" t="str">
        <f>IF($O97="男子",IF($AF97&gt;100,"",IF($M97=新人男子!I$76,ROW(),"")),"")</f>
        <v/>
      </c>
      <c r="BZ97" s="42" t="str">
        <f>IF($O97="男子",IF($AF97&gt;100,"",IF($M97=新人男子!P$76,ROW(),"")),"")</f>
        <v/>
      </c>
      <c r="CA97" s="42" t="str">
        <f>IF($O97="女子",IF($AF97&gt;100,"",IF($M97=選抜女子!B$2,ROW(),"")),"")</f>
        <v/>
      </c>
      <c r="CB97" s="42" t="str">
        <f>IF($O97="女子",IF($AF97&gt;100,"",IF($M97=選抜女子!I$2,ROW(),"")),"")</f>
        <v/>
      </c>
      <c r="CC97" s="42" t="str">
        <f>IF($O97="女子",IF($AF97&gt;100,"",IF($M97=選抜女子!P$2,ROW(),"")),"")</f>
        <v/>
      </c>
      <c r="CD97" s="42" t="str">
        <f>IF($O97="女子",IF($AF97&gt;100,"",IF($M97=選抜女子!B$27,ROW(),"")),"")</f>
        <v/>
      </c>
      <c r="CE97" s="42" t="str">
        <f>IF($O97="女子",IF($AF97&gt;100,"",IF($M97=選抜女子!I$27,ROW(),"")),"")</f>
        <v/>
      </c>
      <c r="CF97" s="42" t="str">
        <f>IF($O97="女子",IF($AF97&gt;100,"",IF($M97=選抜女子!P$27,ROW(),"")),"")</f>
        <v/>
      </c>
      <c r="CG97" s="42" t="str">
        <f>IF($O97="女子",IF($AF97&gt;100,"",IF($M97=選抜女子!B$51,ROW(),"")),"")</f>
        <v/>
      </c>
      <c r="CH97" s="42" t="str">
        <f>IF($O97="女子",IF($AF97&gt;100,"",IF($M97=選抜女子!I$51,ROW(),"")),"")</f>
        <v/>
      </c>
      <c r="CI97" s="42" t="str">
        <f>IF($O97="女子",IF($AF97&gt;100,"",IF($M97=選抜女子!B$76,ROW(),"")),"")</f>
        <v/>
      </c>
      <c r="CJ97" s="42" t="str">
        <f>IF($O97="女子",IF($AF97&gt;100,"",IF($M97=選抜女子!I$76,ROW(),"")),"")</f>
        <v/>
      </c>
      <c r="CK97" s="42" t="str">
        <f>IF($O97="女子",IF($AF97&gt;100,"",IF($M97=新人女子!B$2,ROW(),"")),"")</f>
        <v/>
      </c>
      <c r="CL97" s="42" t="str">
        <f>IF($O97="女子",IF($AF97&gt;100,"",IF($M97=新人女子!I$2,ROW(),"")),"")</f>
        <v/>
      </c>
      <c r="CM97" s="42" t="str">
        <f>IF($O97="女子",IF($AF97&gt;100,"",IF($M97=新人女子!P$2,ROW(),"")),"")</f>
        <v/>
      </c>
      <c r="CN97" s="42" t="str">
        <f>IF($O97="女子",IF($AF97&gt;100,"",IF($M97=新人女子!B$27,ROW(),"")),"")</f>
        <v/>
      </c>
      <c r="CO97" s="42" t="str">
        <f>IF($O97="女子",IF($AF97&gt;100,"",IF($M97=新人女子!I$27,ROW(),"")),"")</f>
        <v/>
      </c>
      <c r="CP97" s="42" t="str">
        <f>IF($O97="女子",IF($AF97&gt;100,"",IF($M97=新人女子!P$27,ROW(),"")),"")</f>
        <v/>
      </c>
      <c r="CQ97" s="42" t="str">
        <f>IF($O97="女子",IF($AF97&gt;100,"",IF($M97=新人女子!B$51,ROW(),"")),"")</f>
        <v/>
      </c>
      <c r="CR97" s="42" t="str">
        <f>IF($O97="女子",IF($AF97&gt;100,"",IF($M97=新人女子!I$51,ROW(),"")),"")</f>
        <v/>
      </c>
      <c r="CS97" s="42" t="str">
        <f>IF($O97="女子",IF($AF97&gt;100,"",IF($M97=新人女子!P$51,ROW(),"")),"")</f>
        <v/>
      </c>
      <c r="CT97" s="42" t="str">
        <f>IF($O97="女子",IF($AF97&gt;100,"",IF($M97=新人女子!B$76,ROW(),"")),"")</f>
        <v/>
      </c>
      <c r="CU97" s="42" t="str">
        <f>IF($O97="女子",IF($AF97&gt;100,"",IF($M97=新人女子!I$76,ROW(),"")),"")</f>
        <v/>
      </c>
      <c r="CV97" s="42" t="str">
        <f>IF($O97="女子",IF($AF97&gt;100,"",IF($M97=新人女子!P$76,ROW(),"")),"")</f>
        <v/>
      </c>
    </row>
    <row r="98" spans="1:100" x14ac:dyDescent="0.15">
      <c r="A98" s="36">
        <v>45285</v>
      </c>
      <c r="B98" s="36">
        <v>45287</v>
      </c>
      <c r="C98" s="35" t="s">
        <v>104</v>
      </c>
      <c r="D98" s="35" t="s">
        <v>1710</v>
      </c>
      <c r="E98" s="35" t="s">
        <v>1711</v>
      </c>
      <c r="F98" s="35" t="s">
        <v>1712</v>
      </c>
      <c r="G98" s="35" t="s">
        <v>108</v>
      </c>
      <c r="H98" s="35" t="s">
        <v>15</v>
      </c>
      <c r="I98" s="35" t="s">
        <v>1713</v>
      </c>
      <c r="J98" s="35" t="s">
        <v>303</v>
      </c>
      <c r="L98" s="35" t="s">
        <v>450</v>
      </c>
      <c r="M98" s="35" t="s">
        <v>141</v>
      </c>
      <c r="N98" s="35" t="s">
        <v>142</v>
      </c>
      <c r="O98" s="35" t="s">
        <v>305</v>
      </c>
      <c r="Y98" s="35" t="s">
        <v>306</v>
      </c>
      <c r="Z98" s="35" t="s">
        <v>376</v>
      </c>
      <c r="AA98" s="35" t="s">
        <v>470</v>
      </c>
      <c r="AB98" s="35" t="s">
        <v>471</v>
      </c>
      <c r="AC98" s="35" t="str">
        <f t="shared" ref="AC98:AC108" si="13">PHONETIC(AB98)</f>
        <v>フチュウ</v>
      </c>
      <c r="AD98" s="35" t="s">
        <v>309</v>
      </c>
      <c r="AE98" s="35" t="s">
        <v>376</v>
      </c>
      <c r="AF98" s="35">
        <v>1</v>
      </c>
      <c r="AG98" s="41">
        <v>39463</v>
      </c>
      <c r="AN98" s="35">
        <v>162</v>
      </c>
      <c r="AO98" s="35">
        <v>31</v>
      </c>
      <c r="AP98" s="35" t="s">
        <v>310</v>
      </c>
      <c r="AV98" s="35" t="s">
        <v>311</v>
      </c>
      <c r="BB98" s="35">
        <f t="shared" si="8"/>
        <v>15</v>
      </c>
      <c r="BC98" s="35">
        <f t="shared" si="9"/>
        <v>1</v>
      </c>
      <c r="BD98" s="35" t="str">
        <f t="shared" si="10"/>
        <v>右</v>
      </c>
      <c r="BE98" s="42" t="str">
        <f>IF($O98="男子",IF($AF98&gt;100,"",IF($M98=選抜男子!B$2,ROW(),"")),"")</f>
        <v/>
      </c>
      <c r="BF98" s="42" t="str">
        <f>IF($O98="男子",IF($AF98&gt;100,"",IF($M98=選抜男子!I$2,ROW(),"")),"")</f>
        <v/>
      </c>
      <c r="BG98" s="42" t="str">
        <f>IF($O98="男子",IF($AF98&gt;100,"",IF($M98=選抜男子!P$2,ROW(),"")),"")</f>
        <v/>
      </c>
      <c r="BH98" s="42" t="str">
        <f>IF($O98="男子",IF($AF98&gt;100,"",IF($M98=選抜男子!B$27,ROW(),"")),"")</f>
        <v/>
      </c>
      <c r="BI98" s="42" t="str">
        <f>IF($O98="男子",IF($AF98&gt;100,"",IF($M98=選抜男子!I$27,ROW(),"")),"")</f>
        <v/>
      </c>
      <c r="BJ98" s="42" t="str">
        <f>IF($O98="男子",IF($AF98&gt;100,"",IF($M98=選抜男子!P$27,ROW(),"")),"")</f>
        <v/>
      </c>
      <c r="BK98" s="42" t="str">
        <f>IF($O98="男子",IF($AF98&gt;100,"",IF($M98=選抜男子!B$51,ROW(),"")),"")</f>
        <v/>
      </c>
      <c r="BL98" s="42" t="str">
        <f>IF($O98="男子",IF($AF98&gt;100,"",IF($M98=選抜男子!I$51,ROW(),"")),"")</f>
        <v/>
      </c>
      <c r="BM98" s="42" t="str">
        <f>IF($O98="男子",IF($AF98&gt;100,"",IF($M98=選抜男子!B$76,ROW(),"")),"")</f>
        <v/>
      </c>
      <c r="BN98" s="42" t="str">
        <f>IF($O98="男子",IF($AF98&gt;100,"",IF($M98=選抜男子!I$76,ROW(),"")),"")</f>
        <v/>
      </c>
      <c r="BO98" s="42" t="str">
        <f>IF($O98="男子",IF($AF98&gt;100,"",IF($M98=新人男子!B$2,ROW(),"")),"")</f>
        <v/>
      </c>
      <c r="BP98" s="42" t="str">
        <f>IF($O98="男子",IF($AF98&gt;100,"",IF($M98=新人男子!I$2,ROW(),"")),"")</f>
        <v/>
      </c>
      <c r="BQ98" s="42" t="str">
        <f>IF($O98="男子",IF($AF98&gt;100,"",IF($M98=新人男子!P$2,ROW(),"")),"")</f>
        <v/>
      </c>
      <c r="BR98" s="42" t="str">
        <f>IF($O98="男子",IF($AF98&gt;100,"",IF($M98=新人男子!B$27,ROW(),"")),"")</f>
        <v/>
      </c>
      <c r="BS98" s="42" t="str">
        <f>IF($O98="男子",IF($AF98&gt;100,"",IF($M98=新人男子!I$27,ROW(),"")),"")</f>
        <v/>
      </c>
      <c r="BT98" s="42" t="str">
        <f>IF($O98="男子",IF($AF98&gt;100,"",IF($M98=新人男子!P$27,ROW(),"")),"")</f>
        <v/>
      </c>
      <c r="BU98" s="42" t="str">
        <f>IF($O98="男子",IF($AF98&gt;100,"",IF($M98=新人男子!B$51,ROW(),"")),"")</f>
        <v/>
      </c>
      <c r="BV98" s="42">
        <f>IF($O98="男子",IF($AF98&gt;100,"",IF($M98=新人男子!I$51,ROW(),"")),"")</f>
        <v>98</v>
      </c>
      <c r="BW98" s="42" t="str">
        <f>IF($O98="男子",IF($AF98&gt;100,"",IF($M98=新人男子!P$51,ROW(),"")),"")</f>
        <v/>
      </c>
      <c r="BX98" s="42" t="str">
        <f>IF($O98="男子",IF($AF98&gt;100,"",IF($M98=新人男子!B$76,ROW(),"")),"")</f>
        <v/>
      </c>
      <c r="BY98" s="42" t="str">
        <f>IF($O98="男子",IF($AF98&gt;100,"",IF($M98=新人男子!I$76,ROW(),"")),"")</f>
        <v/>
      </c>
      <c r="BZ98" s="42" t="str">
        <f>IF($O98="男子",IF($AF98&gt;100,"",IF($M98=新人男子!P$76,ROW(),"")),"")</f>
        <v/>
      </c>
      <c r="CA98" s="42" t="str">
        <f>IF($O98="女子",IF($AF98&gt;100,"",IF($M98=選抜女子!B$2,ROW(),"")),"")</f>
        <v/>
      </c>
      <c r="CB98" s="42" t="str">
        <f>IF($O98="女子",IF($AF98&gt;100,"",IF($M98=選抜女子!I$2,ROW(),"")),"")</f>
        <v/>
      </c>
      <c r="CC98" s="42" t="str">
        <f>IF($O98="女子",IF($AF98&gt;100,"",IF($M98=選抜女子!P$2,ROW(),"")),"")</f>
        <v/>
      </c>
      <c r="CD98" s="42" t="str">
        <f>IF($O98="女子",IF($AF98&gt;100,"",IF($M98=選抜女子!B$27,ROW(),"")),"")</f>
        <v/>
      </c>
      <c r="CE98" s="42" t="str">
        <f>IF($O98="女子",IF($AF98&gt;100,"",IF($M98=選抜女子!I$27,ROW(),"")),"")</f>
        <v/>
      </c>
      <c r="CF98" s="42" t="str">
        <f>IF($O98="女子",IF($AF98&gt;100,"",IF($M98=選抜女子!P$27,ROW(),"")),"")</f>
        <v/>
      </c>
      <c r="CG98" s="42" t="str">
        <f>IF($O98="女子",IF($AF98&gt;100,"",IF($M98=選抜女子!B$51,ROW(),"")),"")</f>
        <v/>
      </c>
      <c r="CH98" s="42" t="str">
        <f>IF($O98="女子",IF($AF98&gt;100,"",IF($M98=選抜女子!I$51,ROW(),"")),"")</f>
        <v/>
      </c>
      <c r="CI98" s="42" t="str">
        <f>IF($O98="女子",IF($AF98&gt;100,"",IF($M98=選抜女子!B$76,ROW(),"")),"")</f>
        <v/>
      </c>
      <c r="CJ98" s="42" t="str">
        <f>IF($O98="女子",IF($AF98&gt;100,"",IF($M98=選抜女子!I$76,ROW(),"")),"")</f>
        <v/>
      </c>
      <c r="CK98" s="42" t="str">
        <f>IF($O98="女子",IF($AF98&gt;100,"",IF($M98=新人女子!B$2,ROW(),"")),"")</f>
        <v/>
      </c>
      <c r="CL98" s="42" t="str">
        <f>IF($O98="女子",IF($AF98&gt;100,"",IF($M98=新人女子!I$2,ROW(),"")),"")</f>
        <v/>
      </c>
      <c r="CM98" s="42" t="str">
        <f>IF($O98="女子",IF($AF98&gt;100,"",IF($M98=新人女子!P$2,ROW(),"")),"")</f>
        <v/>
      </c>
      <c r="CN98" s="42" t="str">
        <f>IF($O98="女子",IF($AF98&gt;100,"",IF($M98=新人女子!B$27,ROW(),"")),"")</f>
        <v/>
      </c>
      <c r="CO98" s="42" t="str">
        <f>IF($O98="女子",IF($AF98&gt;100,"",IF($M98=新人女子!I$27,ROW(),"")),"")</f>
        <v/>
      </c>
      <c r="CP98" s="42" t="str">
        <f>IF($O98="女子",IF($AF98&gt;100,"",IF($M98=新人女子!P$27,ROW(),"")),"")</f>
        <v/>
      </c>
      <c r="CQ98" s="42" t="str">
        <f>IF($O98="女子",IF($AF98&gt;100,"",IF($M98=新人女子!B$51,ROW(),"")),"")</f>
        <v/>
      </c>
      <c r="CR98" s="42" t="str">
        <f>IF($O98="女子",IF($AF98&gt;100,"",IF($M98=新人女子!I$51,ROW(),"")),"")</f>
        <v/>
      </c>
      <c r="CS98" s="42" t="str">
        <f>IF($O98="女子",IF($AF98&gt;100,"",IF($M98=新人女子!P$51,ROW(),"")),"")</f>
        <v/>
      </c>
      <c r="CT98" s="42" t="str">
        <f>IF($O98="女子",IF($AF98&gt;100,"",IF($M98=新人女子!B$76,ROW(),"")),"")</f>
        <v/>
      </c>
      <c r="CU98" s="42" t="str">
        <f>IF($O98="女子",IF($AF98&gt;100,"",IF($M98=新人女子!I$76,ROW(),"")),"")</f>
        <v/>
      </c>
      <c r="CV98" s="42" t="str">
        <f>IF($O98="女子",IF($AF98&gt;100,"",IF($M98=新人女子!P$76,ROW(),"")),"")</f>
        <v/>
      </c>
    </row>
    <row r="99" spans="1:100" x14ac:dyDescent="0.15">
      <c r="A99" s="36">
        <v>45285</v>
      </c>
      <c r="B99" s="36">
        <v>45287</v>
      </c>
      <c r="C99" s="35" t="s">
        <v>104</v>
      </c>
      <c r="D99" s="35" t="s">
        <v>1714</v>
      </c>
      <c r="E99" s="35" t="s">
        <v>1715</v>
      </c>
      <c r="F99" s="35" t="s">
        <v>1716</v>
      </c>
      <c r="G99" s="35" t="s">
        <v>108</v>
      </c>
      <c r="H99" s="35" t="s">
        <v>15</v>
      </c>
      <c r="I99" s="35" t="s">
        <v>1717</v>
      </c>
      <c r="J99" s="35" t="s">
        <v>303</v>
      </c>
      <c r="L99" s="35" t="s">
        <v>450</v>
      </c>
      <c r="M99" s="35" t="s">
        <v>141</v>
      </c>
      <c r="N99" s="35" t="s">
        <v>142</v>
      </c>
      <c r="O99" s="35" t="s">
        <v>305</v>
      </c>
      <c r="Y99" s="35" t="s">
        <v>306</v>
      </c>
      <c r="Z99" s="35">
        <v>1</v>
      </c>
      <c r="AA99" s="35" t="s">
        <v>472</v>
      </c>
      <c r="AB99" s="35" t="s">
        <v>473</v>
      </c>
      <c r="AC99" s="35" t="str">
        <f t="shared" si="13"/>
        <v>シンイチ</v>
      </c>
      <c r="AD99" s="35" t="s">
        <v>309</v>
      </c>
      <c r="AF99" s="35">
        <v>101</v>
      </c>
      <c r="AG99" s="41">
        <v>33998</v>
      </c>
      <c r="AN99" s="35">
        <v>172.1</v>
      </c>
      <c r="AO99" s="35">
        <v>90</v>
      </c>
      <c r="AP99" s="35" t="s">
        <v>310</v>
      </c>
      <c r="AV99" s="35" t="s">
        <v>344</v>
      </c>
      <c r="BB99" s="35">
        <f t="shared" si="8"/>
        <v>30</v>
      </c>
      <c r="BC99" s="35" t="str">
        <f t="shared" si="9"/>
        <v>役員</v>
      </c>
      <c r="BD99" s="35" t="str">
        <f t="shared" si="10"/>
        <v>右</v>
      </c>
      <c r="BE99" s="42" t="str">
        <f>IF($O99="男子",IF($AF99&gt;100,"",IF($M99=選抜男子!B$2,ROW(),"")),"")</f>
        <v/>
      </c>
      <c r="BF99" s="42" t="str">
        <f>IF($O99="男子",IF($AF99&gt;100,"",IF($M99=選抜男子!I$2,ROW(),"")),"")</f>
        <v/>
      </c>
      <c r="BG99" s="42" t="str">
        <f>IF($O99="男子",IF($AF99&gt;100,"",IF($M99=選抜男子!P$2,ROW(),"")),"")</f>
        <v/>
      </c>
      <c r="BH99" s="42" t="str">
        <f>IF($O99="男子",IF($AF99&gt;100,"",IF($M99=選抜男子!B$27,ROW(),"")),"")</f>
        <v/>
      </c>
      <c r="BI99" s="42" t="str">
        <f>IF($O99="男子",IF($AF99&gt;100,"",IF($M99=選抜男子!I$27,ROW(),"")),"")</f>
        <v/>
      </c>
      <c r="BJ99" s="42" t="str">
        <f>IF($O99="男子",IF($AF99&gt;100,"",IF($M99=選抜男子!P$27,ROW(),"")),"")</f>
        <v/>
      </c>
      <c r="BK99" s="42" t="str">
        <f>IF($O99="男子",IF($AF99&gt;100,"",IF($M99=選抜男子!B$51,ROW(),"")),"")</f>
        <v/>
      </c>
      <c r="BL99" s="42" t="str">
        <f>IF($O99="男子",IF($AF99&gt;100,"",IF($M99=選抜男子!I$51,ROW(),"")),"")</f>
        <v/>
      </c>
      <c r="BM99" s="42" t="str">
        <f>IF($O99="男子",IF($AF99&gt;100,"",IF($M99=選抜男子!B$76,ROW(),"")),"")</f>
        <v/>
      </c>
      <c r="BN99" s="42" t="str">
        <f>IF($O99="男子",IF($AF99&gt;100,"",IF($M99=選抜男子!I$76,ROW(),"")),"")</f>
        <v/>
      </c>
      <c r="BO99" s="42" t="str">
        <f>IF($O99="男子",IF($AF99&gt;100,"",IF($M99=新人男子!B$2,ROW(),"")),"")</f>
        <v/>
      </c>
      <c r="BP99" s="42" t="str">
        <f>IF($O99="男子",IF($AF99&gt;100,"",IF($M99=新人男子!I$2,ROW(),"")),"")</f>
        <v/>
      </c>
      <c r="BQ99" s="42" t="str">
        <f>IF($O99="男子",IF($AF99&gt;100,"",IF($M99=新人男子!P$2,ROW(),"")),"")</f>
        <v/>
      </c>
      <c r="BR99" s="42" t="str">
        <f>IF($O99="男子",IF($AF99&gt;100,"",IF($M99=新人男子!B$27,ROW(),"")),"")</f>
        <v/>
      </c>
      <c r="BS99" s="42" t="str">
        <f>IF($O99="男子",IF($AF99&gt;100,"",IF($M99=新人男子!I$27,ROW(),"")),"")</f>
        <v/>
      </c>
      <c r="BT99" s="42" t="str">
        <f>IF($O99="男子",IF($AF99&gt;100,"",IF($M99=新人男子!P$27,ROW(),"")),"")</f>
        <v/>
      </c>
      <c r="BU99" s="42" t="str">
        <f>IF($O99="男子",IF($AF99&gt;100,"",IF($M99=新人男子!B$51,ROW(),"")),"")</f>
        <v/>
      </c>
      <c r="BV99" s="42" t="str">
        <f>IF($O99="男子",IF($AF99&gt;100,"",IF($M99=新人男子!I$51,ROW(),"")),"")</f>
        <v/>
      </c>
      <c r="BW99" s="42" t="str">
        <f>IF($O99="男子",IF($AF99&gt;100,"",IF($M99=新人男子!P$51,ROW(),"")),"")</f>
        <v/>
      </c>
      <c r="BX99" s="42" t="str">
        <f>IF($O99="男子",IF($AF99&gt;100,"",IF($M99=新人男子!B$76,ROW(),"")),"")</f>
        <v/>
      </c>
      <c r="BY99" s="42" t="str">
        <f>IF($O99="男子",IF($AF99&gt;100,"",IF($M99=新人男子!I$76,ROW(),"")),"")</f>
        <v/>
      </c>
      <c r="BZ99" s="42" t="str">
        <f>IF($O99="男子",IF($AF99&gt;100,"",IF($M99=新人男子!P$76,ROW(),"")),"")</f>
        <v/>
      </c>
      <c r="CA99" s="42" t="str">
        <f>IF($O99="女子",IF($AF99&gt;100,"",IF($M99=選抜女子!B$2,ROW(),"")),"")</f>
        <v/>
      </c>
      <c r="CB99" s="42" t="str">
        <f>IF($O99="女子",IF($AF99&gt;100,"",IF($M99=選抜女子!I$2,ROW(),"")),"")</f>
        <v/>
      </c>
      <c r="CC99" s="42" t="str">
        <f>IF($O99="女子",IF($AF99&gt;100,"",IF($M99=選抜女子!P$2,ROW(),"")),"")</f>
        <v/>
      </c>
      <c r="CD99" s="42" t="str">
        <f>IF($O99="女子",IF($AF99&gt;100,"",IF($M99=選抜女子!B$27,ROW(),"")),"")</f>
        <v/>
      </c>
      <c r="CE99" s="42" t="str">
        <f>IF($O99="女子",IF($AF99&gt;100,"",IF($M99=選抜女子!I$27,ROW(),"")),"")</f>
        <v/>
      </c>
      <c r="CF99" s="42" t="str">
        <f>IF($O99="女子",IF($AF99&gt;100,"",IF($M99=選抜女子!P$27,ROW(),"")),"")</f>
        <v/>
      </c>
      <c r="CG99" s="42" t="str">
        <f>IF($O99="女子",IF($AF99&gt;100,"",IF($M99=選抜女子!B$51,ROW(),"")),"")</f>
        <v/>
      </c>
      <c r="CH99" s="42" t="str">
        <f>IF($O99="女子",IF($AF99&gt;100,"",IF($M99=選抜女子!I$51,ROW(),"")),"")</f>
        <v/>
      </c>
      <c r="CI99" s="42" t="str">
        <f>IF($O99="女子",IF($AF99&gt;100,"",IF($M99=選抜女子!B$76,ROW(),"")),"")</f>
        <v/>
      </c>
      <c r="CJ99" s="42" t="str">
        <f>IF($O99="女子",IF($AF99&gt;100,"",IF($M99=選抜女子!I$76,ROW(),"")),"")</f>
        <v/>
      </c>
      <c r="CK99" s="42" t="str">
        <f>IF($O99="女子",IF($AF99&gt;100,"",IF($M99=新人女子!B$2,ROW(),"")),"")</f>
        <v/>
      </c>
      <c r="CL99" s="42" t="str">
        <f>IF($O99="女子",IF($AF99&gt;100,"",IF($M99=新人女子!I$2,ROW(),"")),"")</f>
        <v/>
      </c>
      <c r="CM99" s="42" t="str">
        <f>IF($O99="女子",IF($AF99&gt;100,"",IF($M99=新人女子!P$2,ROW(),"")),"")</f>
        <v/>
      </c>
      <c r="CN99" s="42" t="str">
        <f>IF($O99="女子",IF($AF99&gt;100,"",IF($M99=新人女子!B$27,ROW(),"")),"")</f>
        <v/>
      </c>
      <c r="CO99" s="42" t="str">
        <f>IF($O99="女子",IF($AF99&gt;100,"",IF($M99=新人女子!I$27,ROW(),"")),"")</f>
        <v/>
      </c>
      <c r="CP99" s="42" t="str">
        <f>IF($O99="女子",IF($AF99&gt;100,"",IF($M99=新人女子!P$27,ROW(),"")),"")</f>
        <v/>
      </c>
      <c r="CQ99" s="42" t="str">
        <f>IF($O99="女子",IF($AF99&gt;100,"",IF($M99=新人女子!B$51,ROW(),"")),"")</f>
        <v/>
      </c>
      <c r="CR99" s="42" t="str">
        <f>IF($O99="女子",IF($AF99&gt;100,"",IF($M99=新人女子!I$51,ROW(),"")),"")</f>
        <v/>
      </c>
      <c r="CS99" s="42" t="str">
        <f>IF($O99="女子",IF($AF99&gt;100,"",IF($M99=新人女子!P$51,ROW(),"")),"")</f>
        <v/>
      </c>
      <c r="CT99" s="42" t="str">
        <f>IF($O99="女子",IF($AF99&gt;100,"",IF($M99=新人女子!B$76,ROW(),"")),"")</f>
        <v/>
      </c>
      <c r="CU99" s="42" t="str">
        <f>IF($O99="女子",IF($AF99&gt;100,"",IF($M99=新人女子!I$76,ROW(),"")),"")</f>
        <v/>
      </c>
      <c r="CV99" s="42" t="str">
        <f>IF($O99="女子",IF($AF99&gt;100,"",IF($M99=新人女子!P$76,ROW(),"")),"")</f>
        <v/>
      </c>
    </row>
    <row r="100" spans="1:100" x14ac:dyDescent="0.15">
      <c r="A100" s="36">
        <v>45285</v>
      </c>
      <c r="B100" s="36">
        <v>45287</v>
      </c>
      <c r="C100" s="35" t="s">
        <v>104</v>
      </c>
      <c r="D100" s="35" t="s">
        <v>1718</v>
      </c>
      <c r="E100" s="35" t="s">
        <v>1719</v>
      </c>
      <c r="F100" s="35" t="s">
        <v>1720</v>
      </c>
      <c r="G100" s="35" t="s">
        <v>108</v>
      </c>
      <c r="H100" s="35" t="s">
        <v>15</v>
      </c>
      <c r="I100" s="35" t="s">
        <v>1721</v>
      </c>
      <c r="J100" s="35" t="s">
        <v>303</v>
      </c>
      <c r="L100" s="35" t="s">
        <v>450</v>
      </c>
      <c r="M100" s="35" t="s">
        <v>141</v>
      </c>
      <c r="N100" s="35" t="s">
        <v>142</v>
      </c>
      <c r="O100" s="35" t="s">
        <v>305</v>
      </c>
      <c r="Y100" s="35" t="s">
        <v>306</v>
      </c>
      <c r="AA100" s="35" t="s">
        <v>474</v>
      </c>
      <c r="AB100" s="35" t="s">
        <v>475</v>
      </c>
      <c r="AC100" s="35" t="str">
        <f t="shared" si="13"/>
        <v>カミトデ</v>
      </c>
      <c r="AD100" s="35" t="s">
        <v>309</v>
      </c>
      <c r="AF100" s="35">
        <v>102</v>
      </c>
      <c r="AG100" s="41">
        <v>38926</v>
      </c>
      <c r="AN100" s="35">
        <v>165</v>
      </c>
      <c r="AO100" s="35">
        <v>60</v>
      </c>
      <c r="AP100" s="35" t="s">
        <v>310</v>
      </c>
      <c r="AV100" s="35" t="s">
        <v>344</v>
      </c>
      <c r="BB100" s="35">
        <f t="shared" si="8"/>
        <v>16</v>
      </c>
      <c r="BC100" s="35">
        <f t="shared" si="9"/>
        <v>2</v>
      </c>
      <c r="BD100" s="35" t="str">
        <f t="shared" si="10"/>
        <v>右</v>
      </c>
      <c r="BE100" s="42" t="str">
        <f>IF($O100="男子",IF($AF100&gt;100,"",IF($M100=選抜男子!B$2,ROW(),"")),"")</f>
        <v/>
      </c>
      <c r="BF100" s="42" t="str">
        <f>IF($O100="男子",IF($AF100&gt;100,"",IF($M100=選抜男子!I$2,ROW(),"")),"")</f>
        <v/>
      </c>
      <c r="BG100" s="42" t="str">
        <f>IF($O100="男子",IF($AF100&gt;100,"",IF($M100=選抜男子!P$2,ROW(),"")),"")</f>
        <v/>
      </c>
      <c r="BH100" s="42" t="str">
        <f>IF($O100="男子",IF($AF100&gt;100,"",IF($M100=選抜男子!B$27,ROW(),"")),"")</f>
        <v/>
      </c>
      <c r="BI100" s="42" t="str">
        <f>IF($O100="男子",IF($AF100&gt;100,"",IF($M100=選抜男子!I$27,ROW(),"")),"")</f>
        <v/>
      </c>
      <c r="BJ100" s="42" t="str">
        <f>IF($O100="男子",IF($AF100&gt;100,"",IF($M100=選抜男子!P$27,ROW(),"")),"")</f>
        <v/>
      </c>
      <c r="BK100" s="42" t="str">
        <f>IF($O100="男子",IF($AF100&gt;100,"",IF($M100=選抜男子!B$51,ROW(),"")),"")</f>
        <v/>
      </c>
      <c r="BL100" s="42" t="str">
        <f>IF($O100="男子",IF($AF100&gt;100,"",IF($M100=選抜男子!I$51,ROW(),"")),"")</f>
        <v/>
      </c>
      <c r="BM100" s="42" t="str">
        <f>IF($O100="男子",IF($AF100&gt;100,"",IF($M100=選抜男子!B$76,ROW(),"")),"")</f>
        <v/>
      </c>
      <c r="BN100" s="42" t="str">
        <f>IF($O100="男子",IF($AF100&gt;100,"",IF($M100=選抜男子!I$76,ROW(),"")),"")</f>
        <v/>
      </c>
      <c r="BO100" s="42" t="str">
        <f>IF($O100="男子",IF($AF100&gt;100,"",IF($M100=新人男子!B$2,ROW(),"")),"")</f>
        <v/>
      </c>
      <c r="BP100" s="42" t="str">
        <f>IF($O100="男子",IF($AF100&gt;100,"",IF($M100=新人男子!I$2,ROW(),"")),"")</f>
        <v/>
      </c>
      <c r="BQ100" s="42" t="str">
        <f>IF($O100="男子",IF($AF100&gt;100,"",IF($M100=新人男子!P$2,ROW(),"")),"")</f>
        <v/>
      </c>
      <c r="BR100" s="42" t="str">
        <f>IF($O100="男子",IF($AF100&gt;100,"",IF($M100=新人男子!B$27,ROW(),"")),"")</f>
        <v/>
      </c>
      <c r="BS100" s="42" t="str">
        <f>IF($O100="男子",IF($AF100&gt;100,"",IF($M100=新人男子!I$27,ROW(),"")),"")</f>
        <v/>
      </c>
      <c r="BT100" s="42" t="str">
        <f>IF($O100="男子",IF($AF100&gt;100,"",IF($M100=新人男子!P$27,ROW(),"")),"")</f>
        <v/>
      </c>
      <c r="BU100" s="42" t="str">
        <f>IF($O100="男子",IF($AF100&gt;100,"",IF($M100=新人男子!B$51,ROW(),"")),"")</f>
        <v/>
      </c>
      <c r="BV100" s="42" t="str">
        <f>IF($O100="男子",IF($AF100&gt;100,"",IF($M100=新人男子!I$51,ROW(),"")),"")</f>
        <v/>
      </c>
      <c r="BW100" s="42" t="str">
        <f>IF($O100="男子",IF($AF100&gt;100,"",IF($M100=新人男子!P$51,ROW(),"")),"")</f>
        <v/>
      </c>
      <c r="BX100" s="42" t="str">
        <f>IF($O100="男子",IF($AF100&gt;100,"",IF($M100=新人男子!B$76,ROW(),"")),"")</f>
        <v/>
      </c>
      <c r="BY100" s="42" t="str">
        <f>IF($O100="男子",IF($AF100&gt;100,"",IF($M100=新人男子!I$76,ROW(),"")),"")</f>
        <v/>
      </c>
      <c r="BZ100" s="42" t="str">
        <f>IF($O100="男子",IF($AF100&gt;100,"",IF($M100=新人男子!P$76,ROW(),"")),"")</f>
        <v/>
      </c>
      <c r="CA100" s="42" t="str">
        <f>IF($O100="女子",IF($AF100&gt;100,"",IF($M100=選抜女子!B$2,ROW(),"")),"")</f>
        <v/>
      </c>
      <c r="CB100" s="42" t="str">
        <f>IF($O100="女子",IF($AF100&gt;100,"",IF($M100=選抜女子!I$2,ROW(),"")),"")</f>
        <v/>
      </c>
      <c r="CC100" s="42" t="str">
        <f>IF($O100="女子",IF($AF100&gt;100,"",IF($M100=選抜女子!P$2,ROW(),"")),"")</f>
        <v/>
      </c>
      <c r="CD100" s="42" t="str">
        <f>IF($O100="女子",IF($AF100&gt;100,"",IF($M100=選抜女子!B$27,ROW(),"")),"")</f>
        <v/>
      </c>
      <c r="CE100" s="42" t="str">
        <f>IF($O100="女子",IF($AF100&gt;100,"",IF($M100=選抜女子!I$27,ROW(),"")),"")</f>
        <v/>
      </c>
      <c r="CF100" s="42" t="str">
        <f>IF($O100="女子",IF($AF100&gt;100,"",IF($M100=選抜女子!P$27,ROW(),"")),"")</f>
        <v/>
      </c>
      <c r="CG100" s="42" t="str">
        <f>IF($O100="女子",IF($AF100&gt;100,"",IF($M100=選抜女子!B$51,ROW(),"")),"")</f>
        <v/>
      </c>
      <c r="CH100" s="42" t="str">
        <f>IF($O100="女子",IF($AF100&gt;100,"",IF($M100=選抜女子!I$51,ROW(),"")),"")</f>
        <v/>
      </c>
      <c r="CI100" s="42" t="str">
        <f>IF($O100="女子",IF($AF100&gt;100,"",IF($M100=選抜女子!B$76,ROW(),"")),"")</f>
        <v/>
      </c>
      <c r="CJ100" s="42" t="str">
        <f>IF($O100="女子",IF($AF100&gt;100,"",IF($M100=選抜女子!I$76,ROW(),"")),"")</f>
        <v/>
      </c>
      <c r="CK100" s="42" t="str">
        <f>IF($O100="女子",IF($AF100&gt;100,"",IF($M100=新人女子!B$2,ROW(),"")),"")</f>
        <v/>
      </c>
      <c r="CL100" s="42" t="str">
        <f>IF($O100="女子",IF($AF100&gt;100,"",IF($M100=新人女子!I$2,ROW(),"")),"")</f>
        <v/>
      </c>
      <c r="CM100" s="42" t="str">
        <f>IF($O100="女子",IF($AF100&gt;100,"",IF($M100=新人女子!P$2,ROW(),"")),"")</f>
        <v/>
      </c>
      <c r="CN100" s="42" t="str">
        <f>IF($O100="女子",IF($AF100&gt;100,"",IF($M100=新人女子!B$27,ROW(),"")),"")</f>
        <v/>
      </c>
      <c r="CO100" s="42" t="str">
        <f>IF($O100="女子",IF($AF100&gt;100,"",IF($M100=新人女子!I$27,ROW(),"")),"")</f>
        <v/>
      </c>
      <c r="CP100" s="42" t="str">
        <f>IF($O100="女子",IF($AF100&gt;100,"",IF($M100=新人女子!P$27,ROW(),"")),"")</f>
        <v/>
      </c>
      <c r="CQ100" s="42" t="str">
        <f>IF($O100="女子",IF($AF100&gt;100,"",IF($M100=新人女子!B$51,ROW(),"")),"")</f>
        <v/>
      </c>
      <c r="CR100" s="42" t="str">
        <f>IF($O100="女子",IF($AF100&gt;100,"",IF($M100=新人女子!I$51,ROW(),"")),"")</f>
        <v/>
      </c>
      <c r="CS100" s="42" t="str">
        <f>IF($O100="女子",IF($AF100&gt;100,"",IF($M100=新人女子!P$51,ROW(),"")),"")</f>
        <v/>
      </c>
      <c r="CT100" s="42" t="str">
        <f>IF($O100="女子",IF($AF100&gt;100,"",IF($M100=新人女子!B$76,ROW(),"")),"")</f>
        <v/>
      </c>
      <c r="CU100" s="42" t="str">
        <f>IF($O100="女子",IF($AF100&gt;100,"",IF($M100=新人女子!I$76,ROW(),"")),"")</f>
        <v/>
      </c>
      <c r="CV100" s="42" t="str">
        <f>IF($O100="女子",IF($AF100&gt;100,"",IF($M100=新人女子!P$76,ROW(),"")),"")</f>
        <v/>
      </c>
    </row>
    <row r="101" spans="1:100" x14ac:dyDescent="0.15">
      <c r="A101" s="36">
        <v>45285</v>
      </c>
      <c r="B101" s="36">
        <v>45287</v>
      </c>
      <c r="C101" s="35" t="s">
        <v>104</v>
      </c>
      <c r="D101" s="35" t="s">
        <v>1722</v>
      </c>
      <c r="E101" s="35" t="s">
        <v>1723</v>
      </c>
      <c r="F101" s="35" t="s">
        <v>1724</v>
      </c>
      <c r="G101" s="35" t="s">
        <v>108</v>
      </c>
      <c r="H101" s="35" t="s">
        <v>15</v>
      </c>
      <c r="I101" s="35" t="s">
        <v>1725</v>
      </c>
      <c r="J101" s="35" t="s">
        <v>303</v>
      </c>
      <c r="M101" s="35" t="s">
        <v>141</v>
      </c>
      <c r="N101" s="35" t="s">
        <v>142</v>
      </c>
      <c r="O101" s="35" t="s">
        <v>305</v>
      </c>
      <c r="Y101" s="35" t="s">
        <v>306</v>
      </c>
      <c r="AA101" s="35" t="s">
        <v>476</v>
      </c>
      <c r="AB101" s="35" t="s">
        <v>477</v>
      </c>
      <c r="AC101" s="35" t="str">
        <f t="shared" si="13"/>
        <v>トデ</v>
      </c>
      <c r="AD101" s="35" t="s">
        <v>309</v>
      </c>
      <c r="AF101" s="35">
        <v>3</v>
      </c>
      <c r="AG101" s="41">
        <v>39189</v>
      </c>
      <c r="AN101" s="35">
        <v>172</v>
      </c>
      <c r="AO101" s="35">
        <v>58</v>
      </c>
      <c r="AP101" s="35" t="s">
        <v>310</v>
      </c>
      <c r="BB101" s="35">
        <f t="shared" si="8"/>
        <v>15</v>
      </c>
      <c r="BC101" s="35">
        <f t="shared" si="9"/>
        <v>1</v>
      </c>
      <c r="BD101" s="35" t="str">
        <f t="shared" si="10"/>
        <v>右</v>
      </c>
      <c r="BE101" s="42" t="str">
        <f>IF($O101="男子",IF($AF101&gt;100,"",IF($M101=選抜男子!B$2,ROW(),"")),"")</f>
        <v/>
      </c>
      <c r="BF101" s="42" t="str">
        <f>IF($O101="男子",IF($AF101&gt;100,"",IF($M101=選抜男子!I$2,ROW(),"")),"")</f>
        <v/>
      </c>
      <c r="BG101" s="42" t="str">
        <f>IF($O101="男子",IF($AF101&gt;100,"",IF($M101=選抜男子!P$2,ROW(),"")),"")</f>
        <v/>
      </c>
      <c r="BH101" s="42" t="str">
        <f>IF($O101="男子",IF($AF101&gt;100,"",IF($M101=選抜男子!B$27,ROW(),"")),"")</f>
        <v/>
      </c>
      <c r="BI101" s="42" t="str">
        <f>IF($O101="男子",IF($AF101&gt;100,"",IF($M101=選抜男子!I$27,ROW(),"")),"")</f>
        <v/>
      </c>
      <c r="BJ101" s="42" t="str">
        <f>IF($O101="男子",IF($AF101&gt;100,"",IF($M101=選抜男子!P$27,ROW(),"")),"")</f>
        <v/>
      </c>
      <c r="BK101" s="42" t="str">
        <f>IF($O101="男子",IF($AF101&gt;100,"",IF($M101=選抜男子!B$51,ROW(),"")),"")</f>
        <v/>
      </c>
      <c r="BL101" s="42" t="str">
        <f>IF($O101="男子",IF($AF101&gt;100,"",IF($M101=選抜男子!I$51,ROW(),"")),"")</f>
        <v/>
      </c>
      <c r="BM101" s="42" t="str">
        <f>IF($O101="男子",IF($AF101&gt;100,"",IF($M101=選抜男子!B$76,ROW(),"")),"")</f>
        <v/>
      </c>
      <c r="BN101" s="42" t="str">
        <f>IF($O101="男子",IF($AF101&gt;100,"",IF($M101=選抜男子!I$76,ROW(),"")),"")</f>
        <v/>
      </c>
      <c r="BO101" s="42" t="str">
        <f>IF($O101="男子",IF($AF101&gt;100,"",IF($M101=新人男子!B$2,ROW(),"")),"")</f>
        <v/>
      </c>
      <c r="BP101" s="42" t="str">
        <f>IF($O101="男子",IF($AF101&gt;100,"",IF($M101=新人男子!I$2,ROW(),"")),"")</f>
        <v/>
      </c>
      <c r="BQ101" s="42" t="str">
        <f>IF($O101="男子",IF($AF101&gt;100,"",IF($M101=新人男子!P$2,ROW(),"")),"")</f>
        <v/>
      </c>
      <c r="BR101" s="42" t="str">
        <f>IF($O101="男子",IF($AF101&gt;100,"",IF($M101=新人男子!B$27,ROW(),"")),"")</f>
        <v/>
      </c>
      <c r="BS101" s="42" t="str">
        <f>IF($O101="男子",IF($AF101&gt;100,"",IF($M101=新人男子!I$27,ROW(),"")),"")</f>
        <v/>
      </c>
      <c r="BT101" s="42" t="str">
        <f>IF($O101="男子",IF($AF101&gt;100,"",IF($M101=新人男子!P$27,ROW(),"")),"")</f>
        <v/>
      </c>
      <c r="BU101" s="42" t="str">
        <f>IF($O101="男子",IF($AF101&gt;100,"",IF($M101=新人男子!B$51,ROW(),"")),"")</f>
        <v/>
      </c>
      <c r="BV101" s="42">
        <f>IF($O101="男子",IF($AF101&gt;100,"",IF($M101=新人男子!I$51,ROW(),"")),"")</f>
        <v>101</v>
      </c>
      <c r="BW101" s="42" t="str">
        <f>IF($O101="男子",IF($AF101&gt;100,"",IF($M101=新人男子!P$51,ROW(),"")),"")</f>
        <v/>
      </c>
      <c r="BX101" s="42" t="str">
        <f>IF($O101="男子",IF($AF101&gt;100,"",IF($M101=新人男子!B$76,ROW(),"")),"")</f>
        <v/>
      </c>
      <c r="BY101" s="42" t="str">
        <f>IF($O101="男子",IF($AF101&gt;100,"",IF($M101=新人男子!I$76,ROW(),"")),"")</f>
        <v/>
      </c>
      <c r="BZ101" s="42" t="str">
        <f>IF($O101="男子",IF($AF101&gt;100,"",IF($M101=新人男子!P$76,ROW(),"")),"")</f>
        <v/>
      </c>
      <c r="CA101" s="42" t="str">
        <f>IF($O101="女子",IF($AF101&gt;100,"",IF($M101=選抜女子!B$2,ROW(),"")),"")</f>
        <v/>
      </c>
      <c r="CB101" s="42" t="str">
        <f>IF($O101="女子",IF($AF101&gt;100,"",IF($M101=選抜女子!I$2,ROW(),"")),"")</f>
        <v/>
      </c>
      <c r="CC101" s="42" t="str">
        <f>IF($O101="女子",IF($AF101&gt;100,"",IF($M101=選抜女子!P$2,ROW(),"")),"")</f>
        <v/>
      </c>
      <c r="CD101" s="42" t="str">
        <f>IF($O101="女子",IF($AF101&gt;100,"",IF($M101=選抜女子!B$27,ROW(),"")),"")</f>
        <v/>
      </c>
      <c r="CE101" s="42" t="str">
        <f>IF($O101="女子",IF($AF101&gt;100,"",IF($M101=選抜女子!I$27,ROW(),"")),"")</f>
        <v/>
      </c>
      <c r="CF101" s="42" t="str">
        <f>IF($O101="女子",IF($AF101&gt;100,"",IF($M101=選抜女子!P$27,ROW(),"")),"")</f>
        <v/>
      </c>
      <c r="CG101" s="42" t="str">
        <f>IF($O101="女子",IF($AF101&gt;100,"",IF($M101=選抜女子!B$51,ROW(),"")),"")</f>
        <v/>
      </c>
      <c r="CH101" s="42" t="str">
        <f>IF($O101="女子",IF($AF101&gt;100,"",IF($M101=選抜女子!I$51,ROW(),"")),"")</f>
        <v/>
      </c>
      <c r="CI101" s="42" t="str">
        <f>IF($O101="女子",IF($AF101&gt;100,"",IF($M101=選抜女子!B$76,ROW(),"")),"")</f>
        <v/>
      </c>
      <c r="CJ101" s="42" t="str">
        <f>IF($O101="女子",IF($AF101&gt;100,"",IF($M101=選抜女子!I$76,ROW(),"")),"")</f>
        <v/>
      </c>
      <c r="CK101" s="42" t="str">
        <f>IF($O101="女子",IF($AF101&gt;100,"",IF($M101=新人女子!B$2,ROW(),"")),"")</f>
        <v/>
      </c>
      <c r="CL101" s="42" t="str">
        <f>IF($O101="女子",IF($AF101&gt;100,"",IF($M101=新人女子!I$2,ROW(),"")),"")</f>
        <v/>
      </c>
      <c r="CM101" s="42" t="str">
        <f>IF($O101="女子",IF($AF101&gt;100,"",IF($M101=新人女子!P$2,ROW(),"")),"")</f>
        <v/>
      </c>
      <c r="CN101" s="42" t="str">
        <f>IF($O101="女子",IF($AF101&gt;100,"",IF($M101=新人女子!B$27,ROW(),"")),"")</f>
        <v/>
      </c>
      <c r="CO101" s="42" t="str">
        <f>IF($O101="女子",IF($AF101&gt;100,"",IF($M101=新人女子!I$27,ROW(),"")),"")</f>
        <v/>
      </c>
      <c r="CP101" s="42" t="str">
        <f>IF($O101="女子",IF($AF101&gt;100,"",IF($M101=新人女子!P$27,ROW(),"")),"")</f>
        <v/>
      </c>
      <c r="CQ101" s="42" t="str">
        <f>IF($O101="女子",IF($AF101&gt;100,"",IF($M101=新人女子!B$51,ROW(),"")),"")</f>
        <v/>
      </c>
      <c r="CR101" s="42" t="str">
        <f>IF($O101="女子",IF($AF101&gt;100,"",IF($M101=新人女子!I$51,ROW(),"")),"")</f>
        <v/>
      </c>
      <c r="CS101" s="42" t="str">
        <f>IF($O101="女子",IF($AF101&gt;100,"",IF($M101=新人女子!P$51,ROW(),"")),"")</f>
        <v/>
      </c>
      <c r="CT101" s="42" t="str">
        <f>IF($O101="女子",IF($AF101&gt;100,"",IF($M101=新人女子!B$76,ROW(),"")),"")</f>
        <v/>
      </c>
      <c r="CU101" s="42" t="str">
        <f>IF($O101="女子",IF($AF101&gt;100,"",IF($M101=新人女子!I$76,ROW(),"")),"")</f>
        <v/>
      </c>
      <c r="CV101" s="42" t="str">
        <f>IF($O101="女子",IF($AF101&gt;100,"",IF($M101=新人女子!P$76,ROW(),"")),"")</f>
        <v/>
      </c>
    </row>
    <row r="102" spans="1:100" x14ac:dyDescent="0.15">
      <c r="A102" s="36">
        <v>45285</v>
      </c>
      <c r="B102" s="36">
        <v>45287</v>
      </c>
      <c r="C102" s="35" t="s">
        <v>104</v>
      </c>
      <c r="D102" s="35" t="s">
        <v>1726</v>
      </c>
      <c r="E102" s="35" t="s">
        <v>1727</v>
      </c>
      <c r="F102" s="35" t="s">
        <v>1728</v>
      </c>
      <c r="G102" s="35" t="s">
        <v>108</v>
      </c>
      <c r="H102" s="35" t="s">
        <v>15</v>
      </c>
      <c r="I102" s="35" t="s">
        <v>1729</v>
      </c>
      <c r="J102" s="35" t="s">
        <v>303</v>
      </c>
      <c r="M102" s="35" t="s">
        <v>141</v>
      </c>
      <c r="N102" s="35" t="s">
        <v>142</v>
      </c>
      <c r="O102" s="35" t="s">
        <v>305</v>
      </c>
      <c r="Y102" s="35" t="s">
        <v>306</v>
      </c>
      <c r="AA102" s="35" t="s">
        <v>478</v>
      </c>
      <c r="AB102" s="35" t="s">
        <v>479</v>
      </c>
      <c r="AC102" s="35" t="str">
        <f t="shared" si="13"/>
        <v>チカダ</v>
      </c>
      <c r="AD102" s="35" t="s">
        <v>309</v>
      </c>
      <c r="AF102" s="35">
        <v>4</v>
      </c>
      <c r="AG102" s="41">
        <v>39284</v>
      </c>
      <c r="AN102" s="35">
        <v>174.3</v>
      </c>
      <c r="AO102" s="35">
        <v>60</v>
      </c>
      <c r="AP102" s="35" t="s">
        <v>310</v>
      </c>
      <c r="BB102" s="35">
        <f t="shared" si="8"/>
        <v>15</v>
      </c>
      <c r="BC102" s="35">
        <f t="shared" si="9"/>
        <v>1</v>
      </c>
      <c r="BD102" s="35" t="str">
        <f t="shared" si="10"/>
        <v>右</v>
      </c>
      <c r="BE102" s="42" t="str">
        <f>IF($O102="男子",IF($AF102&gt;100,"",IF($M102=選抜男子!B$2,ROW(),"")),"")</f>
        <v/>
      </c>
      <c r="BF102" s="42" t="str">
        <f>IF($O102="男子",IF($AF102&gt;100,"",IF($M102=選抜男子!I$2,ROW(),"")),"")</f>
        <v/>
      </c>
      <c r="BG102" s="42" t="str">
        <f>IF($O102="男子",IF($AF102&gt;100,"",IF($M102=選抜男子!P$2,ROW(),"")),"")</f>
        <v/>
      </c>
      <c r="BH102" s="42" t="str">
        <f>IF($O102="男子",IF($AF102&gt;100,"",IF($M102=選抜男子!B$27,ROW(),"")),"")</f>
        <v/>
      </c>
      <c r="BI102" s="42" t="str">
        <f>IF($O102="男子",IF($AF102&gt;100,"",IF($M102=選抜男子!I$27,ROW(),"")),"")</f>
        <v/>
      </c>
      <c r="BJ102" s="42" t="str">
        <f>IF($O102="男子",IF($AF102&gt;100,"",IF($M102=選抜男子!P$27,ROW(),"")),"")</f>
        <v/>
      </c>
      <c r="BK102" s="42" t="str">
        <f>IF($O102="男子",IF($AF102&gt;100,"",IF($M102=選抜男子!B$51,ROW(),"")),"")</f>
        <v/>
      </c>
      <c r="BL102" s="42" t="str">
        <f>IF($O102="男子",IF($AF102&gt;100,"",IF($M102=選抜男子!I$51,ROW(),"")),"")</f>
        <v/>
      </c>
      <c r="BM102" s="42" t="str">
        <f>IF($O102="男子",IF($AF102&gt;100,"",IF($M102=選抜男子!B$76,ROW(),"")),"")</f>
        <v/>
      </c>
      <c r="BN102" s="42" t="str">
        <f>IF($O102="男子",IF($AF102&gt;100,"",IF($M102=選抜男子!I$76,ROW(),"")),"")</f>
        <v/>
      </c>
      <c r="BO102" s="42" t="str">
        <f>IF($O102="男子",IF($AF102&gt;100,"",IF($M102=新人男子!B$2,ROW(),"")),"")</f>
        <v/>
      </c>
      <c r="BP102" s="42" t="str">
        <f>IF($O102="男子",IF($AF102&gt;100,"",IF($M102=新人男子!I$2,ROW(),"")),"")</f>
        <v/>
      </c>
      <c r="BQ102" s="42" t="str">
        <f>IF($O102="男子",IF($AF102&gt;100,"",IF($M102=新人男子!P$2,ROW(),"")),"")</f>
        <v/>
      </c>
      <c r="BR102" s="42" t="str">
        <f>IF($O102="男子",IF($AF102&gt;100,"",IF($M102=新人男子!B$27,ROW(),"")),"")</f>
        <v/>
      </c>
      <c r="BS102" s="42" t="str">
        <f>IF($O102="男子",IF($AF102&gt;100,"",IF($M102=新人男子!I$27,ROW(),"")),"")</f>
        <v/>
      </c>
      <c r="BT102" s="42" t="str">
        <f>IF($O102="男子",IF($AF102&gt;100,"",IF($M102=新人男子!P$27,ROW(),"")),"")</f>
        <v/>
      </c>
      <c r="BU102" s="42" t="str">
        <f>IF($O102="男子",IF($AF102&gt;100,"",IF($M102=新人男子!B$51,ROW(),"")),"")</f>
        <v/>
      </c>
      <c r="BV102" s="42">
        <f>IF($O102="男子",IF($AF102&gt;100,"",IF($M102=新人男子!I$51,ROW(),"")),"")</f>
        <v>102</v>
      </c>
      <c r="BW102" s="42" t="str">
        <f>IF($O102="男子",IF($AF102&gt;100,"",IF($M102=新人男子!P$51,ROW(),"")),"")</f>
        <v/>
      </c>
      <c r="BX102" s="42" t="str">
        <f>IF($O102="男子",IF($AF102&gt;100,"",IF($M102=新人男子!B$76,ROW(),"")),"")</f>
        <v/>
      </c>
      <c r="BY102" s="42" t="str">
        <f>IF($O102="男子",IF($AF102&gt;100,"",IF($M102=新人男子!I$76,ROW(),"")),"")</f>
        <v/>
      </c>
      <c r="BZ102" s="42" t="str">
        <f>IF($O102="男子",IF($AF102&gt;100,"",IF($M102=新人男子!P$76,ROW(),"")),"")</f>
        <v/>
      </c>
      <c r="CA102" s="42" t="str">
        <f>IF($O102="女子",IF($AF102&gt;100,"",IF($M102=選抜女子!B$2,ROW(),"")),"")</f>
        <v/>
      </c>
      <c r="CB102" s="42" t="str">
        <f>IF($O102="女子",IF($AF102&gt;100,"",IF($M102=選抜女子!I$2,ROW(),"")),"")</f>
        <v/>
      </c>
      <c r="CC102" s="42" t="str">
        <f>IF($O102="女子",IF($AF102&gt;100,"",IF($M102=選抜女子!P$2,ROW(),"")),"")</f>
        <v/>
      </c>
      <c r="CD102" s="42" t="str">
        <f>IF($O102="女子",IF($AF102&gt;100,"",IF($M102=選抜女子!B$27,ROW(),"")),"")</f>
        <v/>
      </c>
      <c r="CE102" s="42" t="str">
        <f>IF($O102="女子",IF($AF102&gt;100,"",IF($M102=選抜女子!I$27,ROW(),"")),"")</f>
        <v/>
      </c>
      <c r="CF102" s="42" t="str">
        <f>IF($O102="女子",IF($AF102&gt;100,"",IF($M102=選抜女子!P$27,ROW(),"")),"")</f>
        <v/>
      </c>
      <c r="CG102" s="42" t="str">
        <f>IF($O102="女子",IF($AF102&gt;100,"",IF($M102=選抜女子!B$51,ROW(),"")),"")</f>
        <v/>
      </c>
      <c r="CH102" s="42" t="str">
        <f>IF($O102="女子",IF($AF102&gt;100,"",IF($M102=選抜女子!I$51,ROW(),"")),"")</f>
        <v/>
      </c>
      <c r="CI102" s="42" t="str">
        <f>IF($O102="女子",IF($AF102&gt;100,"",IF($M102=選抜女子!B$76,ROW(),"")),"")</f>
        <v/>
      </c>
      <c r="CJ102" s="42" t="str">
        <f>IF($O102="女子",IF($AF102&gt;100,"",IF($M102=選抜女子!I$76,ROW(),"")),"")</f>
        <v/>
      </c>
      <c r="CK102" s="42" t="str">
        <f>IF($O102="女子",IF($AF102&gt;100,"",IF($M102=新人女子!B$2,ROW(),"")),"")</f>
        <v/>
      </c>
      <c r="CL102" s="42" t="str">
        <f>IF($O102="女子",IF($AF102&gt;100,"",IF($M102=新人女子!I$2,ROW(),"")),"")</f>
        <v/>
      </c>
      <c r="CM102" s="42" t="str">
        <f>IF($O102="女子",IF($AF102&gt;100,"",IF($M102=新人女子!P$2,ROW(),"")),"")</f>
        <v/>
      </c>
      <c r="CN102" s="42" t="str">
        <f>IF($O102="女子",IF($AF102&gt;100,"",IF($M102=新人女子!B$27,ROW(),"")),"")</f>
        <v/>
      </c>
      <c r="CO102" s="42" t="str">
        <f>IF($O102="女子",IF($AF102&gt;100,"",IF($M102=新人女子!I$27,ROW(),"")),"")</f>
        <v/>
      </c>
      <c r="CP102" s="42" t="str">
        <f>IF($O102="女子",IF($AF102&gt;100,"",IF($M102=新人女子!P$27,ROW(),"")),"")</f>
        <v/>
      </c>
      <c r="CQ102" s="42" t="str">
        <f>IF($O102="女子",IF($AF102&gt;100,"",IF($M102=新人女子!B$51,ROW(),"")),"")</f>
        <v/>
      </c>
      <c r="CR102" s="42" t="str">
        <f>IF($O102="女子",IF($AF102&gt;100,"",IF($M102=新人女子!I$51,ROW(),"")),"")</f>
        <v/>
      </c>
      <c r="CS102" s="42" t="str">
        <f>IF($O102="女子",IF($AF102&gt;100,"",IF($M102=新人女子!P$51,ROW(),"")),"")</f>
        <v/>
      </c>
      <c r="CT102" s="42" t="str">
        <f>IF($O102="女子",IF($AF102&gt;100,"",IF($M102=新人女子!B$76,ROW(),"")),"")</f>
        <v/>
      </c>
      <c r="CU102" s="42" t="str">
        <f>IF($O102="女子",IF($AF102&gt;100,"",IF($M102=新人女子!I$76,ROW(),"")),"")</f>
        <v/>
      </c>
      <c r="CV102" s="42" t="str">
        <f>IF($O102="女子",IF($AF102&gt;100,"",IF($M102=新人女子!P$76,ROW(),"")),"")</f>
        <v/>
      </c>
    </row>
    <row r="103" spans="1:100" x14ac:dyDescent="0.15">
      <c r="A103" s="36">
        <v>45285</v>
      </c>
      <c r="B103" s="36">
        <v>45287</v>
      </c>
      <c r="C103" s="35" t="s">
        <v>104</v>
      </c>
      <c r="D103" s="35" t="s">
        <v>1730</v>
      </c>
      <c r="E103" s="35" t="s">
        <v>1731</v>
      </c>
      <c r="F103" s="35" t="s">
        <v>1732</v>
      </c>
      <c r="G103" s="35" t="s">
        <v>108</v>
      </c>
      <c r="H103" s="35" t="s">
        <v>15</v>
      </c>
      <c r="I103" s="35" t="s">
        <v>1733</v>
      </c>
      <c r="J103" s="35" t="s">
        <v>303</v>
      </c>
      <c r="M103" s="35" t="s">
        <v>141</v>
      </c>
      <c r="N103" s="35" t="s">
        <v>142</v>
      </c>
      <c r="O103" s="35" t="s">
        <v>305</v>
      </c>
      <c r="Y103" s="35" t="s">
        <v>306</v>
      </c>
      <c r="AA103" s="35" t="s">
        <v>480</v>
      </c>
      <c r="AB103" s="35" t="s">
        <v>481</v>
      </c>
      <c r="AC103" s="35" t="str">
        <f t="shared" si="13"/>
        <v>エキヤ</v>
      </c>
      <c r="AD103" s="35" t="s">
        <v>309</v>
      </c>
      <c r="AF103" s="35">
        <v>5</v>
      </c>
      <c r="AG103" s="41">
        <v>39212</v>
      </c>
      <c r="AN103" s="35">
        <v>171</v>
      </c>
      <c r="AO103" s="35">
        <v>59</v>
      </c>
      <c r="AP103" s="35" t="s">
        <v>310</v>
      </c>
      <c r="BB103" s="35">
        <f t="shared" si="8"/>
        <v>15</v>
      </c>
      <c r="BC103" s="35">
        <f t="shared" si="9"/>
        <v>1</v>
      </c>
      <c r="BD103" s="35" t="str">
        <f t="shared" si="10"/>
        <v>右</v>
      </c>
      <c r="BE103" s="42" t="str">
        <f>IF($O103="男子",IF($AF103&gt;100,"",IF($M103=選抜男子!B$2,ROW(),"")),"")</f>
        <v/>
      </c>
      <c r="BF103" s="42" t="str">
        <f>IF($O103="男子",IF($AF103&gt;100,"",IF($M103=選抜男子!I$2,ROW(),"")),"")</f>
        <v/>
      </c>
      <c r="BG103" s="42" t="str">
        <f>IF($O103="男子",IF($AF103&gt;100,"",IF($M103=選抜男子!P$2,ROW(),"")),"")</f>
        <v/>
      </c>
      <c r="BH103" s="42" t="str">
        <f>IF($O103="男子",IF($AF103&gt;100,"",IF($M103=選抜男子!B$27,ROW(),"")),"")</f>
        <v/>
      </c>
      <c r="BI103" s="42" t="str">
        <f>IF($O103="男子",IF($AF103&gt;100,"",IF($M103=選抜男子!I$27,ROW(),"")),"")</f>
        <v/>
      </c>
      <c r="BJ103" s="42" t="str">
        <f>IF($O103="男子",IF($AF103&gt;100,"",IF($M103=選抜男子!P$27,ROW(),"")),"")</f>
        <v/>
      </c>
      <c r="BK103" s="42" t="str">
        <f>IF($O103="男子",IF($AF103&gt;100,"",IF($M103=選抜男子!B$51,ROW(),"")),"")</f>
        <v/>
      </c>
      <c r="BL103" s="42" t="str">
        <f>IF($O103="男子",IF($AF103&gt;100,"",IF($M103=選抜男子!I$51,ROW(),"")),"")</f>
        <v/>
      </c>
      <c r="BM103" s="42" t="str">
        <f>IF($O103="男子",IF($AF103&gt;100,"",IF($M103=選抜男子!B$76,ROW(),"")),"")</f>
        <v/>
      </c>
      <c r="BN103" s="42" t="str">
        <f>IF($O103="男子",IF($AF103&gt;100,"",IF($M103=選抜男子!I$76,ROW(),"")),"")</f>
        <v/>
      </c>
      <c r="BO103" s="42" t="str">
        <f>IF($O103="男子",IF($AF103&gt;100,"",IF($M103=新人男子!B$2,ROW(),"")),"")</f>
        <v/>
      </c>
      <c r="BP103" s="42" t="str">
        <f>IF($O103="男子",IF($AF103&gt;100,"",IF($M103=新人男子!I$2,ROW(),"")),"")</f>
        <v/>
      </c>
      <c r="BQ103" s="42" t="str">
        <f>IF($O103="男子",IF($AF103&gt;100,"",IF($M103=新人男子!P$2,ROW(),"")),"")</f>
        <v/>
      </c>
      <c r="BR103" s="42" t="str">
        <f>IF($O103="男子",IF($AF103&gt;100,"",IF($M103=新人男子!B$27,ROW(),"")),"")</f>
        <v/>
      </c>
      <c r="BS103" s="42" t="str">
        <f>IF($O103="男子",IF($AF103&gt;100,"",IF($M103=新人男子!I$27,ROW(),"")),"")</f>
        <v/>
      </c>
      <c r="BT103" s="42" t="str">
        <f>IF($O103="男子",IF($AF103&gt;100,"",IF($M103=新人男子!P$27,ROW(),"")),"")</f>
        <v/>
      </c>
      <c r="BU103" s="42" t="str">
        <f>IF($O103="男子",IF($AF103&gt;100,"",IF($M103=新人男子!B$51,ROW(),"")),"")</f>
        <v/>
      </c>
      <c r="BV103" s="42">
        <f>IF($O103="男子",IF($AF103&gt;100,"",IF($M103=新人男子!I$51,ROW(),"")),"")</f>
        <v>103</v>
      </c>
      <c r="BW103" s="42" t="str">
        <f>IF($O103="男子",IF($AF103&gt;100,"",IF($M103=新人男子!P$51,ROW(),"")),"")</f>
        <v/>
      </c>
      <c r="BX103" s="42" t="str">
        <f>IF($O103="男子",IF($AF103&gt;100,"",IF($M103=新人男子!B$76,ROW(),"")),"")</f>
        <v/>
      </c>
      <c r="BY103" s="42" t="str">
        <f>IF($O103="男子",IF($AF103&gt;100,"",IF($M103=新人男子!I$76,ROW(),"")),"")</f>
        <v/>
      </c>
      <c r="BZ103" s="42" t="str">
        <f>IF($O103="男子",IF($AF103&gt;100,"",IF($M103=新人男子!P$76,ROW(),"")),"")</f>
        <v/>
      </c>
      <c r="CA103" s="42" t="str">
        <f>IF($O103="女子",IF($AF103&gt;100,"",IF($M103=選抜女子!B$2,ROW(),"")),"")</f>
        <v/>
      </c>
      <c r="CB103" s="42" t="str">
        <f>IF($O103="女子",IF($AF103&gt;100,"",IF($M103=選抜女子!I$2,ROW(),"")),"")</f>
        <v/>
      </c>
      <c r="CC103" s="42" t="str">
        <f>IF($O103="女子",IF($AF103&gt;100,"",IF($M103=選抜女子!P$2,ROW(),"")),"")</f>
        <v/>
      </c>
      <c r="CD103" s="42" t="str">
        <f>IF($O103="女子",IF($AF103&gt;100,"",IF($M103=選抜女子!B$27,ROW(),"")),"")</f>
        <v/>
      </c>
      <c r="CE103" s="42" t="str">
        <f>IF($O103="女子",IF($AF103&gt;100,"",IF($M103=選抜女子!I$27,ROW(),"")),"")</f>
        <v/>
      </c>
      <c r="CF103" s="42" t="str">
        <f>IF($O103="女子",IF($AF103&gt;100,"",IF($M103=選抜女子!P$27,ROW(),"")),"")</f>
        <v/>
      </c>
      <c r="CG103" s="42" t="str">
        <f>IF($O103="女子",IF($AF103&gt;100,"",IF($M103=選抜女子!B$51,ROW(),"")),"")</f>
        <v/>
      </c>
      <c r="CH103" s="42" t="str">
        <f>IF($O103="女子",IF($AF103&gt;100,"",IF($M103=選抜女子!I$51,ROW(),"")),"")</f>
        <v/>
      </c>
      <c r="CI103" s="42" t="str">
        <f>IF($O103="女子",IF($AF103&gt;100,"",IF($M103=選抜女子!B$76,ROW(),"")),"")</f>
        <v/>
      </c>
      <c r="CJ103" s="42" t="str">
        <f>IF($O103="女子",IF($AF103&gt;100,"",IF($M103=選抜女子!I$76,ROW(),"")),"")</f>
        <v/>
      </c>
      <c r="CK103" s="42" t="str">
        <f>IF($O103="女子",IF($AF103&gt;100,"",IF($M103=新人女子!B$2,ROW(),"")),"")</f>
        <v/>
      </c>
      <c r="CL103" s="42" t="str">
        <f>IF($O103="女子",IF($AF103&gt;100,"",IF($M103=新人女子!I$2,ROW(),"")),"")</f>
        <v/>
      </c>
      <c r="CM103" s="42" t="str">
        <f>IF($O103="女子",IF($AF103&gt;100,"",IF($M103=新人女子!P$2,ROW(),"")),"")</f>
        <v/>
      </c>
      <c r="CN103" s="42" t="str">
        <f>IF($O103="女子",IF($AF103&gt;100,"",IF($M103=新人女子!B$27,ROW(),"")),"")</f>
        <v/>
      </c>
      <c r="CO103" s="42" t="str">
        <f>IF($O103="女子",IF($AF103&gt;100,"",IF($M103=新人女子!I$27,ROW(),"")),"")</f>
        <v/>
      </c>
      <c r="CP103" s="42" t="str">
        <f>IF($O103="女子",IF($AF103&gt;100,"",IF($M103=新人女子!P$27,ROW(),"")),"")</f>
        <v/>
      </c>
      <c r="CQ103" s="42" t="str">
        <f>IF($O103="女子",IF($AF103&gt;100,"",IF($M103=新人女子!B$51,ROW(),"")),"")</f>
        <v/>
      </c>
      <c r="CR103" s="42" t="str">
        <f>IF($O103="女子",IF($AF103&gt;100,"",IF($M103=新人女子!I$51,ROW(),"")),"")</f>
        <v/>
      </c>
      <c r="CS103" s="42" t="str">
        <f>IF($O103="女子",IF($AF103&gt;100,"",IF($M103=新人女子!P$51,ROW(),"")),"")</f>
        <v/>
      </c>
      <c r="CT103" s="42" t="str">
        <f>IF($O103="女子",IF($AF103&gt;100,"",IF($M103=新人女子!B$76,ROW(),"")),"")</f>
        <v/>
      </c>
      <c r="CU103" s="42" t="str">
        <f>IF($O103="女子",IF($AF103&gt;100,"",IF($M103=新人女子!I$76,ROW(),"")),"")</f>
        <v/>
      </c>
      <c r="CV103" s="42" t="str">
        <f>IF($O103="女子",IF($AF103&gt;100,"",IF($M103=新人女子!P$76,ROW(),"")),"")</f>
        <v/>
      </c>
    </row>
    <row r="104" spans="1:100" x14ac:dyDescent="0.15">
      <c r="A104" s="36">
        <v>45285</v>
      </c>
      <c r="B104" s="36">
        <v>45287</v>
      </c>
      <c r="C104" s="35" t="s">
        <v>104</v>
      </c>
      <c r="D104" s="35" t="s">
        <v>1734</v>
      </c>
      <c r="E104" s="35" t="s">
        <v>1735</v>
      </c>
      <c r="F104" s="35" t="s">
        <v>1736</v>
      </c>
      <c r="G104" s="35" t="s">
        <v>108</v>
      </c>
      <c r="H104" s="35" t="s">
        <v>15</v>
      </c>
      <c r="I104" s="35" t="s">
        <v>1737</v>
      </c>
      <c r="J104" s="35" t="s">
        <v>303</v>
      </c>
      <c r="M104" s="35" t="s">
        <v>141</v>
      </c>
      <c r="N104" s="35" t="s">
        <v>142</v>
      </c>
      <c r="O104" s="35" t="s">
        <v>305</v>
      </c>
      <c r="Y104" s="35" t="s">
        <v>306</v>
      </c>
      <c r="AA104" s="35" t="s">
        <v>482</v>
      </c>
      <c r="AB104" s="35" t="s">
        <v>483</v>
      </c>
      <c r="AC104" s="35" t="str">
        <f t="shared" si="13"/>
        <v>マナグラ</v>
      </c>
      <c r="AD104" s="35" t="s">
        <v>309</v>
      </c>
      <c r="AF104" s="35">
        <v>6</v>
      </c>
      <c r="AG104" s="41">
        <v>39355</v>
      </c>
      <c r="AN104" s="35">
        <v>163</v>
      </c>
      <c r="AO104" s="35">
        <v>53</v>
      </c>
      <c r="AP104" s="35" t="s">
        <v>310</v>
      </c>
      <c r="BB104" s="35">
        <f t="shared" si="8"/>
        <v>15</v>
      </c>
      <c r="BC104" s="35">
        <f t="shared" si="9"/>
        <v>1</v>
      </c>
      <c r="BD104" s="35" t="str">
        <f t="shared" si="10"/>
        <v>右</v>
      </c>
      <c r="BE104" s="42" t="str">
        <f>IF($O104="男子",IF($AF104&gt;100,"",IF($M104=選抜男子!B$2,ROW(),"")),"")</f>
        <v/>
      </c>
      <c r="BF104" s="42" t="str">
        <f>IF($O104="男子",IF($AF104&gt;100,"",IF($M104=選抜男子!I$2,ROW(),"")),"")</f>
        <v/>
      </c>
      <c r="BG104" s="42" t="str">
        <f>IF($O104="男子",IF($AF104&gt;100,"",IF($M104=選抜男子!P$2,ROW(),"")),"")</f>
        <v/>
      </c>
      <c r="BH104" s="42" t="str">
        <f>IF($O104="男子",IF($AF104&gt;100,"",IF($M104=選抜男子!B$27,ROW(),"")),"")</f>
        <v/>
      </c>
      <c r="BI104" s="42" t="str">
        <f>IF($O104="男子",IF($AF104&gt;100,"",IF($M104=選抜男子!I$27,ROW(),"")),"")</f>
        <v/>
      </c>
      <c r="BJ104" s="42" t="str">
        <f>IF($O104="男子",IF($AF104&gt;100,"",IF($M104=選抜男子!P$27,ROW(),"")),"")</f>
        <v/>
      </c>
      <c r="BK104" s="42" t="str">
        <f>IF($O104="男子",IF($AF104&gt;100,"",IF($M104=選抜男子!B$51,ROW(),"")),"")</f>
        <v/>
      </c>
      <c r="BL104" s="42" t="str">
        <f>IF($O104="男子",IF($AF104&gt;100,"",IF($M104=選抜男子!I$51,ROW(),"")),"")</f>
        <v/>
      </c>
      <c r="BM104" s="42" t="str">
        <f>IF($O104="男子",IF($AF104&gt;100,"",IF($M104=選抜男子!B$76,ROW(),"")),"")</f>
        <v/>
      </c>
      <c r="BN104" s="42" t="str">
        <f>IF($O104="男子",IF($AF104&gt;100,"",IF($M104=選抜男子!I$76,ROW(),"")),"")</f>
        <v/>
      </c>
      <c r="BO104" s="42" t="str">
        <f>IF($O104="男子",IF($AF104&gt;100,"",IF($M104=新人男子!B$2,ROW(),"")),"")</f>
        <v/>
      </c>
      <c r="BP104" s="42" t="str">
        <f>IF($O104="男子",IF($AF104&gt;100,"",IF($M104=新人男子!I$2,ROW(),"")),"")</f>
        <v/>
      </c>
      <c r="BQ104" s="42" t="str">
        <f>IF($O104="男子",IF($AF104&gt;100,"",IF($M104=新人男子!P$2,ROW(),"")),"")</f>
        <v/>
      </c>
      <c r="BR104" s="42" t="str">
        <f>IF($O104="男子",IF($AF104&gt;100,"",IF($M104=新人男子!B$27,ROW(),"")),"")</f>
        <v/>
      </c>
      <c r="BS104" s="42" t="str">
        <f>IF($O104="男子",IF($AF104&gt;100,"",IF($M104=新人男子!I$27,ROW(),"")),"")</f>
        <v/>
      </c>
      <c r="BT104" s="42" t="str">
        <f>IF($O104="男子",IF($AF104&gt;100,"",IF($M104=新人男子!P$27,ROW(),"")),"")</f>
        <v/>
      </c>
      <c r="BU104" s="42" t="str">
        <f>IF($O104="男子",IF($AF104&gt;100,"",IF($M104=新人男子!B$51,ROW(),"")),"")</f>
        <v/>
      </c>
      <c r="BV104" s="42">
        <f>IF($O104="男子",IF($AF104&gt;100,"",IF($M104=新人男子!I$51,ROW(),"")),"")</f>
        <v>104</v>
      </c>
      <c r="BW104" s="42" t="str">
        <f>IF($O104="男子",IF($AF104&gt;100,"",IF($M104=新人男子!P$51,ROW(),"")),"")</f>
        <v/>
      </c>
      <c r="BX104" s="42" t="str">
        <f>IF($O104="男子",IF($AF104&gt;100,"",IF($M104=新人男子!B$76,ROW(),"")),"")</f>
        <v/>
      </c>
      <c r="BY104" s="42" t="str">
        <f>IF($O104="男子",IF($AF104&gt;100,"",IF($M104=新人男子!I$76,ROW(),"")),"")</f>
        <v/>
      </c>
      <c r="BZ104" s="42" t="str">
        <f>IF($O104="男子",IF($AF104&gt;100,"",IF($M104=新人男子!P$76,ROW(),"")),"")</f>
        <v/>
      </c>
      <c r="CA104" s="42" t="str">
        <f>IF($O104="女子",IF($AF104&gt;100,"",IF($M104=選抜女子!B$2,ROW(),"")),"")</f>
        <v/>
      </c>
      <c r="CB104" s="42" t="str">
        <f>IF($O104="女子",IF($AF104&gt;100,"",IF($M104=選抜女子!I$2,ROW(),"")),"")</f>
        <v/>
      </c>
      <c r="CC104" s="42" t="str">
        <f>IF($O104="女子",IF($AF104&gt;100,"",IF($M104=選抜女子!P$2,ROW(),"")),"")</f>
        <v/>
      </c>
      <c r="CD104" s="42" t="str">
        <f>IF($O104="女子",IF($AF104&gt;100,"",IF($M104=選抜女子!B$27,ROW(),"")),"")</f>
        <v/>
      </c>
      <c r="CE104" s="42" t="str">
        <f>IF($O104="女子",IF($AF104&gt;100,"",IF($M104=選抜女子!I$27,ROW(),"")),"")</f>
        <v/>
      </c>
      <c r="CF104" s="42" t="str">
        <f>IF($O104="女子",IF($AF104&gt;100,"",IF($M104=選抜女子!P$27,ROW(),"")),"")</f>
        <v/>
      </c>
      <c r="CG104" s="42" t="str">
        <f>IF($O104="女子",IF($AF104&gt;100,"",IF($M104=選抜女子!B$51,ROW(),"")),"")</f>
        <v/>
      </c>
      <c r="CH104" s="42" t="str">
        <f>IF($O104="女子",IF($AF104&gt;100,"",IF($M104=選抜女子!I$51,ROW(),"")),"")</f>
        <v/>
      </c>
      <c r="CI104" s="42" t="str">
        <f>IF($O104="女子",IF($AF104&gt;100,"",IF($M104=選抜女子!B$76,ROW(),"")),"")</f>
        <v/>
      </c>
      <c r="CJ104" s="42" t="str">
        <f>IF($O104="女子",IF($AF104&gt;100,"",IF($M104=選抜女子!I$76,ROW(),"")),"")</f>
        <v/>
      </c>
      <c r="CK104" s="42" t="str">
        <f>IF($O104="女子",IF($AF104&gt;100,"",IF($M104=新人女子!B$2,ROW(),"")),"")</f>
        <v/>
      </c>
      <c r="CL104" s="42" t="str">
        <f>IF($O104="女子",IF($AF104&gt;100,"",IF($M104=新人女子!I$2,ROW(),"")),"")</f>
        <v/>
      </c>
      <c r="CM104" s="42" t="str">
        <f>IF($O104="女子",IF($AF104&gt;100,"",IF($M104=新人女子!P$2,ROW(),"")),"")</f>
        <v/>
      </c>
      <c r="CN104" s="42" t="str">
        <f>IF($O104="女子",IF($AF104&gt;100,"",IF($M104=新人女子!B$27,ROW(),"")),"")</f>
        <v/>
      </c>
      <c r="CO104" s="42" t="str">
        <f>IF($O104="女子",IF($AF104&gt;100,"",IF($M104=新人女子!I$27,ROW(),"")),"")</f>
        <v/>
      </c>
      <c r="CP104" s="42" t="str">
        <f>IF($O104="女子",IF($AF104&gt;100,"",IF($M104=新人女子!P$27,ROW(),"")),"")</f>
        <v/>
      </c>
      <c r="CQ104" s="42" t="str">
        <f>IF($O104="女子",IF($AF104&gt;100,"",IF($M104=新人女子!B$51,ROW(),"")),"")</f>
        <v/>
      </c>
      <c r="CR104" s="42" t="str">
        <f>IF($O104="女子",IF($AF104&gt;100,"",IF($M104=新人女子!I$51,ROW(),"")),"")</f>
        <v/>
      </c>
      <c r="CS104" s="42" t="str">
        <f>IF($O104="女子",IF($AF104&gt;100,"",IF($M104=新人女子!P$51,ROW(),"")),"")</f>
        <v/>
      </c>
      <c r="CT104" s="42" t="str">
        <f>IF($O104="女子",IF($AF104&gt;100,"",IF($M104=新人女子!B$76,ROW(),"")),"")</f>
        <v/>
      </c>
      <c r="CU104" s="42" t="str">
        <f>IF($O104="女子",IF($AF104&gt;100,"",IF($M104=新人女子!I$76,ROW(),"")),"")</f>
        <v/>
      </c>
      <c r="CV104" s="42" t="str">
        <f>IF($O104="女子",IF($AF104&gt;100,"",IF($M104=新人女子!P$76,ROW(),"")),"")</f>
        <v/>
      </c>
    </row>
    <row r="105" spans="1:100" x14ac:dyDescent="0.15">
      <c r="A105" s="36">
        <v>45285</v>
      </c>
      <c r="B105" s="36">
        <v>45287</v>
      </c>
      <c r="C105" s="35" t="s">
        <v>104</v>
      </c>
      <c r="D105" s="35" t="s">
        <v>1738</v>
      </c>
      <c r="E105" s="35" t="s">
        <v>1739</v>
      </c>
      <c r="F105" s="35" t="s">
        <v>1740</v>
      </c>
      <c r="G105" s="35" t="s">
        <v>108</v>
      </c>
      <c r="H105" s="35" t="s">
        <v>15</v>
      </c>
      <c r="I105" s="35" t="s">
        <v>1741</v>
      </c>
      <c r="J105" s="35" t="s">
        <v>303</v>
      </c>
      <c r="M105" s="35" t="s">
        <v>141</v>
      </c>
      <c r="N105" s="35" t="s">
        <v>142</v>
      </c>
      <c r="O105" s="35" t="s">
        <v>305</v>
      </c>
      <c r="Y105" s="35" t="s">
        <v>306</v>
      </c>
      <c r="AA105" s="35" t="s">
        <v>484</v>
      </c>
      <c r="AB105" s="35" t="s">
        <v>485</v>
      </c>
      <c r="AC105" s="35" t="str">
        <f t="shared" si="13"/>
        <v>ドウジョウ</v>
      </c>
      <c r="AD105" s="35" t="s">
        <v>309</v>
      </c>
      <c r="AF105" s="35">
        <v>7</v>
      </c>
      <c r="AG105" s="41">
        <v>39189</v>
      </c>
      <c r="AN105" s="35">
        <v>165</v>
      </c>
      <c r="AO105" s="35">
        <v>54</v>
      </c>
      <c r="AP105" s="35" t="s">
        <v>310</v>
      </c>
      <c r="BB105" s="35">
        <f t="shared" si="8"/>
        <v>15</v>
      </c>
      <c r="BC105" s="35">
        <f t="shared" si="9"/>
        <v>1</v>
      </c>
      <c r="BD105" s="35" t="str">
        <f t="shared" si="10"/>
        <v>右</v>
      </c>
      <c r="BE105" s="42" t="str">
        <f>IF($O105="男子",IF($AF105&gt;100,"",IF($M105=選抜男子!B$2,ROW(),"")),"")</f>
        <v/>
      </c>
      <c r="BF105" s="42" t="str">
        <f>IF($O105="男子",IF($AF105&gt;100,"",IF($M105=選抜男子!I$2,ROW(),"")),"")</f>
        <v/>
      </c>
      <c r="BG105" s="42" t="str">
        <f>IF($O105="男子",IF($AF105&gt;100,"",IF($M105=選抜男子!P$2,ROW(),"")),"")</f>
        <v/>
      </c>
      <c r="BH105" s="42" t="str">
        <f>IF($O105="男子",IF($AF105&gt;100,"",IF($M105=選抜男子!B$27,ROW(),"")),"")</f>
        <v/>
      </c>
      <c r="BI105" s="42" t="str">
        <f>IF($O105="男子",IF($AF105&gt;100,"",IF($M105=選抜男子!I$27,ROW(),"")),"")</f>
        <v/>
      </c>
      <c r="BJ105" s="42" t="str">
        <f>IF($O105="男子",IF($AF105&gt;100,"",IF($M105=選抜男子!P$27,ROW(),"")),"")</f>
        <v/>
      </c>
      <c r="BK105" s="42" t="str">
        <f>IF($O105="男子",IF($AF105&gt;100,"",IF($M105=選抜男子!B$51,ROW(),"")),"")</f>
        <v/>
      </c>
      <c r="BL105" s="42" t="str">
        <f>IF($O105="男子",IF($AF105&gt;100,"",IF($M105=選抜男子!I$51,ROW(),"")),"")</f>
        <v/>
      </c>
      <c r="BM105" s="42" t="str">
        <f>IF($O105="男子",IF($AF105&gt;100,"",IF($M105=選抜男子!B$76,ROW(),"")),"")</f>
        <v/>
      </c>
      <c r="BN105" s="42" t="str">
        <f>IF($O105="男子",IF($AF105&gt;100,"",IF($M105=選抜男子!I$76,ROW(),"")),"")</f>
        <v/>
      </c>
      <c r="BO105" s="42" t="str">
        <f>IF($O105="男子",IF($AF105&gt;100,"",IF($M105=新人男子!B$2,ROW(),"")),"")</f>
        <v/>
      </c>
      <c r="BP105" s="42" t="str">
        <f>IF($O105="男子",IF($AF105&gt;100,"",IF($M105=新人男子!I$2,ROW(),"")),"")</f>
        <v/>
      </c>
      <c r="BQ105" s="42" t="str">
        <f>IF($O105="男子",IF($AF105&gt;100,"",IF($M105=新人男子!P$2,ROW(),"")),"")</f>
        <v/>
      </c>
      <c r="BR105" s="42" t="str">
        <f>IF($O105="男子",IF($AF105&gt;100,"",IF($M105=新人男子!B$27,ROW(),"")),"")</f>
        <v/>
      </c>
      <c r="BS105" s="42" t="str">
        <f>IF($O105="男子",IF($AF105&gt;100,"",IF($M105=新人男子!I$27,ROW(),"")),"")</f>
        <v/>
      </c>
      <c r="BT105" s="42" t="str">
        <f>IF($O105="男子",IF($AF105&gt;100,"",IF($M105=新人男子!P$27,ROW(),"")),"")</f>
        <v/>
      </c>
      <c r="BU105" s="42" t="str">
        <f>IF($O105="男子",IF($AF105&gt;100,"",IF($M105=新人男子!B$51,ROW(),"")),"")</f>
        <v/>
      </c>
      <c r="BV105" s="42">
        <f>IF($O105="男子",IF($AF105&gt;100,"",IF($M105=新人男子!I$51,ROW(),"")),"")</f>
        <v>105</v>
      </c>
      <c r="BW105" s="42" t="str">
        <f>IF($O105="男子",IF($AF105&gt;100,"",IF($M105=新人男子!P$51,ROW(),"")),"")</f>
        <v/>
      </c>
      <c r="BX105" s="42" t="str">
        <f>IF($O105="男子",IF($AF105&gt;100,"",IF($M105=新人男子!B$76,ROW(),"")),"")</f>
        <v/>
      </c>
      <c r="BY105" s="42" t="str">
        <f>IF($O105="男子",IF($AF105&gt;100,"",IF($M105=新人男子!I$76,ROW(),"")),"")</f>
        <v/>
      </c>
      <c r="BZ105" s="42" t="str">
        <f>IF($O105="男子",IF($AF105&gt;100,"",IF($M105=新人男子!P$76,ROW(),"")),"")</f>
        <v/>
      </c>
      <c r="CA105" s="42" t="str">
        <f>IF($O105="女子",IF($AF105&gt;100,"",IF($M105=選抜女子!B$2,ROW(),"")),"")</f>
        <v/>
      </c>
      <c r="CB105" s="42" t="str">
        <f>IF($O105="女子",IF($AF105&gt;100,"",IF($M105=選抜女子!I$2,ROW(),"")),"")</f>
        <v/>
      </c>
      <c r="CC105" s="42" t="str">
        <f>IF($O105="女子",IF($AF105&gt;100,"",IF($M105=選抜女子!P$2,ROW(),"")),"")</f>
        <v/>
      </c>
      <c r="CD105" s="42" t="str">
        <f>IF($O105="女子",IF($AF105&gt;100,"",IF($M105=選抜女子!B$27,ROW(),"")),"")</f>
        <v/>
      </c>
      <c r="CE105" s="42" t="str">
        <f>IF($O105="女子",IF($AF105&gt;100,"",IF($M105=選抜女子!I$27,ROW(),"")),"")</f>
        <v/>
      </c>
      <c r="CF105" s="42" t="str">
        <f>IF($O105="女子",IF($AF105&gt;100,"",IF($M105=選抜女子!P$27,ROW(),"")),"")</f>
        <v/>
      </c>
      <c r="CG105" s="42" t="str">
        <f>IF($O105="女子",IF($AF105&gt;100,"",IF($M105=選抜女子!B$51,ROW(),"")),"")</f>
        <v/>
      </c>
      <c r="CH105" s="42" t="str">
        <f>IF($O105="女子",IF($AF105&gt;100,"",IF($M105=選抜女子!I$51,ROW(),"")),"")</f>
        <v/>
      </c>
      <c r="CI105" s="42" t="str">
        <f>IF($O105="女子",IF($AF105&gt;100,"",IF($M105=選抜女子!B$76,ROW(),"")),"")</f>
        <v/>
      </c>
      <c r="CJ105" s="42" t="str">
        <f>IF($O105="女子",IF($AF105&gt;100,"",IF($M105=選抜女子!I$76,ROW(),"")),"")</f>
        <v/>
      </c>
      <c r="CK105" s="42" t="str">
        <f>IF($O105="女子",IF($AF105&gt;100,"",IF($M105=新人女子!B$2,ROW(),"")),"")</f>
        <v/>
      </c>
      <c r="CL105" s="42" t="str">
        <f>IF($O105="女子",IF($AF105&gt;100,"",IF($M105=新人女子!I$2,ROW(),"")),"")</f>
        <v/>
      </c>
      <c r="CM105" s="42" t="str">
        <f>IF($O105="女子",IF($AF105&gt;100,"",IF($M105=新人女子!P$2,ROW(),"")),"")</f>
        <v/>
      </c>
      <c r="CN105" s="42" t="str">
        <f>IF($O105="女子",IF($AF105&gt;100,"",IF($M105=新人女子!B$27,ROW(),"")),"")</f>
        <v/>
      </c>
      <c r="CO105" s="42" t="str">
        <f>IF($O105="女子",IF($AF105&gt;100,"",IF($M105=新人女子!I$27,ROW(),"")),"")</f>
        <v/>
      </c>
      <c r="CP105" s="42" t="str">
        <f>IF($O105="女子",IF($AF105&gt;100,"",IF($M105=新人女子!P$27,ROW(),"")),"")</f>
        <v/>
      </c>
      <c r="CQ105" s="42" t="str">
        <f>IF($O105="女子",IF($AF105&gt;100,"",IF($M105=新人女子!B$51,ROW(),"")),"")</f>
        <v/>
      </c>
      <c r="CR105" s="42" t="str">
        <f>IF($O105="女子",IF($AF105&gt;100,"",IF($M105=新人女子!I$51,ROW(),"")),"")</f>
        <v/>
      </c>
      <c r="CS105" s="42" t="str">
        <f>IF($O105="女子",IF($AF105&gt;100,"",IF($M105=新人女子!P$51,ROW(),"")),"")</f>
        <v/>
      </c>
      <c r="CT105" s="42" t="str">
        <f>IF($O105="女子",IF($AF105&gt;100,"",IF($M105=新人女子!B$76,ROW(),"")),"")</f>
        <v/>
      </c>
      <c r="CU105" s="42" t="str">
        <f>IF($O105="女子",IF($AF105&gt;100,"",IF($M105=新人女子!I$76,ROW(),"")),"")</f>
        <v/>
      </c>
      <c r="CV105" s="42" t="str">
        <f>IF($O105="女子",IF($AF105&gt;100,"",IF($M105=新人女子!P$76,ROW(),"")),"")</f>
        <v/>
      </c>
    </row>
    <row r="106" spans="1:100" x14ac:dyDescent="0.15">
      <c r="A106" s="36">
        <v>45285</v>
      </c>
      <c r="B106" s="36">
        <v>45287</v>
      </c>
      <c r="C106" s="35" t="s">
        <v>104</v>
      </c>
      <c r="D106" s="35" t="s">
        <v>1742</v>
      </c>
      <c r="E106" s="35" t="s">
        <v>1743</v>
      </c>
      <c r="F106" s="35" t="s">
        <v>1744</v>
      </c>
      <c r="G106" s="35" t="s">
        <v>108</v>
      </c>
      <c r="H106" s="35" t="s">
        <v>15</v>
      </c>
      <c r="I106" s="35" t="s">
        <v>1745</v>
      </c>
      <c r="J106" s="35" t="s">
        <v>303</v>
      </c>
      <c r="M106" s="35" t="s">
        <v>141</v>
      </c>
      <c r="N106" s="35" t="s">
        <v>142</v>
      </c>
      <c r="O106" s="35" t="s">
        <v>305</v>
      </c>
      <c r="Y106" s="35" t="s">
        <v>306</v>
      </c>
      <c r="AA106" s="35" t="s">
        <v>486</v>
      </c>
      <c r="AB106" s="35" t="s">
        <v>487</v>
      </c>
      <c r="AC106" s="35" t="str">
        <f t="shared" si="13"/>
        <v>ユダムラ</v>
      </c>
      <c r="AD106" s="35" t="s">
        <v>309</v>
      </c>
      <c r="AF106" s="35">
        <v>8</v>
      </c>
      <c r="AG106" s="41">
        <v>39284</v>
      </c>
      <c r="AN106" s="35">
        <v>175.4</v>
      </c>
      <c r="AO106" s="35">
        <v>63</v>
      </c>
      <c r="AP106" s="35" t="s">
        <v>310</v>
      </c>
      <c r="BB106" s="35">
        <f t="shared" si="8"/>
        <v>15</v>
      </c>
      <c r="BC106" s="35">
        <f t="shared" si="9"/>
        <v>1</v>
      </c>
      <c r="BD106" s="35" t="str">
        <f t="shared" si="10"/>
        <v>右</v>
      </c>
      <c r="BE106" s="42" t="str">
        <f>IF($O106="男子",IF($AF106&gt;100,"",IF($M106=選抜男子!B$2,ROW(),"")),"")</f>
        <v/>
      </c>
      <c r="BF106" s="42" t="str">
        <f>IF($O106="男子",IF($AF106&gt;100,"",IF($M106=選抜男子!I$2,ROW(),"")),"")</f>
        <v/>
      </c>
      <c r="BG106" s="42" t="str">
        <f>IF($O106="男子",IF($AF106&gt;100,"",IF($M106=選抜男子!P$2,ROW(),"")),"")</f>
        <v/>
      </c>
      <c r="BH106" s="42" t="str">
        <f>IF($O106="男子",IF($AF106&gt;100,"",IF($M106=選抜男子!B$27,ROW(),"")),"")</f>
        <v/>
      </c>
      <c r="BI106" s="42" t="str">
        <f>IF($O106="男子",IF($AF106&gt;100,"",IF($M106=選抜男子!I$27,ROW(),"")),"")</f>
        <v/>
      </c>
      <c r="BJ106" s="42" t="str">
        <f>IF($O106="男子",IF($AF106&gt;100,"",IF($M106=選抜男子!P$27,ROW(),"")),"")</f>
        <v/>
      </c>
      <c r="BK106" s="42" t="str">
        <f>IF($O106="男子",IF($AF106&gt;100,"",IF($M106=選抜男子!B$51,ROW(),"")),"")</f>
        <v/>
      </c>
      <c r="BL106" s="42" t="str">
        <f>IF($O106="男子",IF($AF106&gt;100,"",IF($M106=選抜男子!I$51,ROW(),"")),"")</f>
        <v/>
      </c>
      <c r="BM106" s="42" t="str">
        <f>IF($O106="男子",IF($AF106&gt;100,"",IF($M106=選抜男子!B$76,ROW(),"")),"")</f>
        <v/>
      </c>
      <c r="BN106" s="42" t="str">
        <f>IF($O106="男子",IF($AF106&gt;100,"",IF($M106=選抜男子!I$76,ROW(),"")),"")</f>
        <v/>
      </c>
      <c r="BO106" s="42" t="str">
        <f>IF($O106="男子",IF($AF106&gt;100,"",IF($M106=新人男子!B$2,ROW(),"")),"")</f>
        <v/>
      </c>
      <c r="BP106" s="42" t="str">
        <f>IF($O106="男子",IF($AF106&gt;100,"",IF($M106=新人男子!I$2,ROW(),"")),"")</f>
        <v/>
      </c>
      <c r="BQ106" s="42" t="str">
        <f>IF($O106="男子",IF($AF106&gt;100,"",IF($M106=新人男子!P$2,ROW(),"")),"")</f>
        <v/>
      </c>
      <c r="BR106" s="42" t="str">
        <f>IF($O106="男子",IF($AF106&gt;100,"",IF($M106=新人男子!B$27,ROW(),"")),"")</f>
        <v/>
      </c>
      <c r="BS106" s="42" t="str">
        <f>IF($O106="男子",IF($AF106&gt;100,"",IF($M106=新人男子!I$27,ROW(),"")),"")</f>
        <v/>
      </c>
      <c r="BT106" s="42" t="str">
        <f>IF($O106="男子",IF($AF106&gt;100,"",IF($M106=新人男子!P$27,ROW(),"")),"")</f>
        <v/>
      </c>
      <c r="BU106" s="42" t="str">
        <f>IF($O106="男子",IF($AF106&gt;100,"",IF($M106=新人男子!B$51,ROW(),"")),"")</f>
        <v/>
      </c>
      <c r="BV106" s="42">
        <f>IF($O106="男子",IF($AF106&gt;100,"",IF($M106=新人男子!I$51,ROW(),"")),"")</f>
        <v>106</v>
      </c>
      <c r="BW106" s="42" t="str">
        <f>IF($O106="男子",IF($AF106&gt;100,"",IF($M106=新人男子!P$51,ROW(),"")),"")</f>
        <v/>
      </c>
      <c r="BX106" s="42" t="str">
        <f>IF($O106="男子",IF($AF106&gt;100,"",IF($M106=新人男子!B$76,ROW(),"")),"")</f>
        <v/>
      </c>
      <c r="BY106" s="42" t="str">
        <f>IF($O106="男子",IF($AF106&gt;100,"",IF($M106=新人男子!I$76,ROW(),"")),"")</f>
        <v/>
      </c>
      <c r="BZ106" s="42" t="str">
        <f>IF($O106="男子",IF($AF106&gt;100,"",IF($M106=新人男子!P$76,ROW(),"")),"")</f>
        <v/>
      </c>
      <c r="CA106" s="42" t="str">
        <f>IF($O106="女子",IF($AF106&gt;100,"",IF($M106=選抜女子!B$2,ROW(),"")),"")</f>
        <v/>
      </c>
      <c r="CB106" s="42" t="str">
        <f>IF($O106="女子",IF($AF106&gt;100,"",IF($M106=選抜女子!I$2,ROW(),"")),"")</f>
        <v/>
      </c>
      <c r="CC106" s="42" t="str">
        <f>IF($O106="女子",IF($AF106&gt;100,"",IF($M106=選抜女子!P$2,ROW(),"")),"")</f>
        <v/>
      </c>
      <c r="CD106" s="42" t="str">
        <f>IF($O106="女子",IF($AF106&gt;100,"",IF($M106=選抜女子!B$27,ROW(),"")),"")</f>
        <v/>
      </c>
      <c r="CE106" s="42" t="str">
        <f>IF($O106="女子",IF($AF106&gt;100,"",IF($M106=選抜女子!I$27,ROW(),"")),"")</f>
        <v/>
      </c>
      <c r="CF106" s="42" t="str">
        <f>IF($O106="女子",IF($AF106&gt;100,"",IF($M106=選抜女子!P$27,ROW(),"")),"")</f>
        <v/>
      </c>
      <c r="CG106" s="42" t="str">
        <f>IF($O106="女子",IF($AF106&gt;100,"",IF($M106=選抜女子!B$51,ROW(),"")),"")</f>
        <v/>
      </c>
      <c r="CH106" s="42" t="str">
        <f>IF($O106="女子",IF($AF106&gt;100,"",IF($M106=選抜女子!I$51,ROW(),"")),"")</f>
        <v/>
      </c>
      <c r="CI106" s="42" t="str">
        <f>IF($O106="女子",IF($AF106&gt;100,"",IF($M106=選抜女子!B$76,ROW(),"")),"")</f>
        <v/>
      </c>
      <c r="CJ106" s="42" t="str">
        <f>IF($O106="女子",IF($AF106&gt;100,"",IF($M106=選抜女子!I$76,ROW(),"")),"")</f>
        <v/>
      </c>
      <c r="CK106" s="42" t="str">
        <f>IF($O106="女子",IF($AF106&gt;100,"",IF($M106=新人女子!B$2,ROW(),"")),"")</f>
        <v/>
      </c>
      <c r="CL106" s="42" t="str">
        <f>IF($O106="女子",IF($AF106&gt;100,"",IF($M106=新人女子!I$2,ROW(),"")),"")</f>
        <v/>
      </c>
      <c r="CM106" s="42" t="str">
        <f>IF($O106="女子",IF($AF106&gt;100,"",IF($M106=新人女子!P$2,ROW(),"")),"")</f>
        <v/>
      </c>
      <c r="CN106" s="42" t="str">
        <f>IF($O106="女子",IF($AF106&gt;100,"",IF($M106=新人女子!B$27,ROW(),"")),"")</f>
        <v/>
      </c>
      <c r="CO106" s="42" t="str">
        <f>IF($O106="女子",IF($AF106&gt;100,"",IF($M106=新人女子!I$27,ROW(),"")),"")</f>
        <v/>
      </c>
      <c r="CP106" s="42" t="str">
        <f>IF($O106="女子",IF($AF106&gt;100,"",IF($M106=新人女子!P$27,ROW(),"")),"")</f>
        <v/>
      </c>
      <c r="CQ106" s="42" t="str">
        <f>IF($O106="女子",IF($AF106&gt;100,"",IF($M106=新人女子!B$51,ROW(),"")),"")</f>
        <v/>
      </c>
      <c r="CR106" s="42" t="str">
        <f>IF($O106="女子",IF($AF106&gt;100,"",IF($M106=新人女子!I$51,ROW(),"")),"")</f>
        <v/>
      </c>
      <c r="CS106" s="42" t="str">
        <f>IF($O106="女子",IF($AF106&gt;100,"",IF($M106=新人女子!P$51,ROW(),"")),"")</f>
        <v/>
      </c>
      <c r="CT106" s="42" t="str">
        <f>IF($O106="女子",IF($AF106&gt;100,"",IF($M106=新人女子!B$76,ROW(),"")),"")</f>
        <v/>
      </c>
      <c r="CU106" s="42" t="str">
        <f>IF($O106="女子",IF($AF106&gt;100,"",IF($M106=新人女子!I$76,ROW(),"")),"")</f>
        <v/>
      </c>
      <c r="CV106" s="42" t="str">
        <f>IF($O106="女子",IF($AF106&gt;100,"",IF($M106=新人女子!P$76,ROW(),"")),"")</f>
        <v/>
      </c>
    </row>
    <row r="107" spans="1:100" x14ac:dyDescent="0.15">
      <c r="A107" s="36">
        <v>45285</v>
      </c>
      <c r="B107" s="36">
        <v>45287</v>
      </c>
      <c r="C107" s="35" t="s">
        <v>104</v>
      </c>
      <c r="D107" s="35" t="s">
        <v>1746</v>
      </c>
      <c r="E107" s="35" t="s">
        <v>1747</v>
      </c>
      <c r="F107" s="35" t="s">
        <v>1748</v>
      </c>
      <c r="G107" s="35" t="s">
        <v>108</v>
      </c>
      <c r="H107" s="35" t="s">
        <v>15</v>
      </c>
      <c r="I107" s="35" t="s">
        <v>1749</v>
      </c>
      <c r="J107" s="35" t="s">
        <v>303</v>
      </c>
      <c r="M107" s="35" t="s">
        <v>141</v>
      </c>
      <c r="N107" s="35" t="s">
        <v>142</v>
      </c>
      <c r="O107" s="35" t="s">
        <v>305</v>
      </c>
      <c r="Y107" s="35" t="s">
        <v>306</v>
      </c>
      <c r="AA107" s="35" t="s">
        <v>486</v>
      </c>
      <c r="AB107" s="35" t="s">
        <v>488</v>
      </c>
      <c r="AC107" s="35" t="str">
        <f t="shared" si="13"/>
        <v>カンナベ</v>
      </c>
      <c r="AD107" s="35" t="s">
        <v>309</v>
      </c>
      <c r="AF107" s="35">
        <v>9</v>
      </c>
      <c r="AG107" s="41">
        <v>39212</v>
      </c>
      <c r="AN107" s="35">
        <v>148</v>
      </c>
      <c r="AO107" s="35">
        <v>30</v>
      </c>
      <c r="AP107" s="35" t="s">
        <v>310</v>
      </c>
      <c r="BB107" s="35">
        <f t="shared" si="8"/>
        <v>15</v>
      </c>
      <c r="BC107" s="35">
        <f t="shared" si="9"/>
        <v>1</v>
      </c>
      <c r="BD107" s="35" t="str">
        <f t="shared" si="10"/>
        <v>右</v>
      </c>
      <c r="BE107" s="42" t="str">
        <f>IF($O107="男子",IF($AF107&gt;100,"",IF($M107=選抜男子!B$2,ROW(),"")),"")</f>
        <v/>
      </c>
      <c r="BF107" s="42" t="str">
        <f>IF($O107="男子",IF($AF107&gt;100,"",IF($M107=選抜男子!I$2,ROW(),"")),"")</f>
        <v/>
      </c>
      <c r="BG107" s="42" t="str">
        <f>IF($O107="男子",IF($AF107&gt;100,"",IF($M107=選抜男子!P$2,ROW(),"")),"")</f>
        <v/>
      </c>
      <c r="BH107" s="42" t="str">
        <f>IF($O107="男子",IF($AF107&gt;100,"",IF($M107=選抜男子!B$27,ROW(),"")),"")</f>
        <v/>
      </c>
      <c r="BI107" s="42" t="str">
        <f>IF($O107="男子",IF($AF107&gt;100,"",IF($M107=選抜男子!I$27,ROW(),"")),"")</f>
        <v/>
      </c>
      <c r="BJ107" s="42" t="str">
        <f>IF($O107="男子",IF($AF107&gt;100,"",IF($M107=選抜男子!P$27,ROW(),"")),"")</f>
        <v/>
      </c>
      <c r="BK107" s="42" t="str">
        <f>IF($O107="男子",IF($AF107&gt;100,"",IF($M107=選抜男子!B$51,ROW(),"")),"")</f>
        <v/>
      </c>
      <c r="BL107" s="42" t="str">
        <f>IF($O107="男子",IF($AF107&gt;100,"",IF($M107=選抜男子!I$51,ROW(),"")),"")</f>
        <v/>
      </c>
      <c r="BM107" s="42" t="str">
        <f>IF($O107="男子",IF($AF107&gt;100,"",IF($M107=選抜男子!B$76,ROW(),"")),"")</f>
        <v/>
      </c>
      <c r="BN107" s="42" t="str">
        <f>IF($O107="男子",IF($AF107&gt;100,"",IF($M107=選抜男子!I$76,ROW(),"")),"")</f>
        <v/>
      </c>
      <c r="BO107" s="42" t="str">
        <f>IF($O107="男子",IF($AF107&gt;100,"",IF($M107=新人男子!B$2,ROW(),"")),"")</f>
        <v/>
      </c>
      <c r="BP107" s="42" t="str">
        <f>IF($O107="男子",IF($AF107&gt;100,"",IF($M107=新人男子!I$2,ROW(),"")),"")</f>
        <v/>
      </c>
      <c r="BQ107" s="42" t="str">
        <f>IF($O107="男子",IF($AF107&gt;100,"",IF($M107=新人男子!P$2,ROW(),"")),"")</f>
        <v/>
      </c>
      <c r="BR107" s="42" t="str">
        <f>IF($O107="男子",IF($AF107&gt;100,"",IF($M107=新人男子!B$27,ROW(),"")),"")</f>
        <v/>
      </c>
      <c r="BS107" s="42" t="str">
        <f>IF($O107="男子",IF($AF107&gt;100,"",IF($M107=新人男子!I$27,ROW(),"")),"")</f>
        <v/>
      </c>
      <c r="BT107" s="42" t="str">
        <f>IF($O107="男子",IF($AF107&gt;100,"",IF($M107=新人男子!P$27,ROW(),"")),"")</f>
        <v/>
      </c>
      <c r="BU107" s="42" t="str">
        <f>IF($O107="男子",IF($AF107&gt;100,"",IF($M107=新人男子!B$51,ROW(),"")),"")</f>
        <v/>
      </c>
      <c r="BV107" s="42">
        <f>IF($O107="男子",IF($AF107&gt;100,"",IF($M107=新人男子!I$51,ROW(),"")),"")</f>
        <v>107</v>
      </c>
      <c r="BW107" s="42" t="str">
        <f>IF($O107="男子",IF($AF107&gt;100,"",IF($M107=新人男子!P$51,ROW(),"")),"")</f>
        <v/>
      </c>
      <c r="BX107" s="42" t="str">
        <f>IF($O107="男子",IF($AF107&gt;100,"",IF($M107=新人男子!B$76,ROW(),"")),"")</f>
        <v/>
      </c>
      <c r="BY107" s="42" t="str">
        <f>IF($O107="男子",IF($AF107&gt;100,"",IF($M107=新人男子!I$76,ROW(),"")),"")</f>
        <v/>
      </c>
      <c r="BZ107" s="42" t="str">
        <f>IF($O107="男子",IF($AF107&gt;100,"",IF($M107=新人男子!P$76,ROW(),"")),"")</f>
        <v/>
      </c>
      <c r="CA107" s="42" t="str">
        <f>IF($O107="女子",IF($AF107&gt;100,"",IF($M107=選抜女子!B$2,ROW(),"")),"")</f>
        <v/>
      </c>
      <c r="CB107" s="42" t="str">
        <f>IF($O107="女子",IF($AF107&gt;100,"",IF($M107=選抜女子!I$2,ROW(),"")),"")</f>
        <v/>
      </c>
      <c r="CC107" s="42" t="str">
        <f>IF($O107="女子",IF($AF107&gt;100,"",IF($M107=選抜女子!P$2,ROW(),"")),"")</f>
        <v/>
      </c>
      <c r="CD107" s="42" t="str">
        <f>IF($O107="女子",IF($AF107&gt;100,"",IF($M107=選抜女子!B$27,ROW(),"")),"")</f>
        <v/>
      </c>
      <c r="CE107" s="42" t="str">
        <f>IF($O107="女子",IF($AF107&gt;100,"",IF($M107=選抜女子!I$27,ROW(),"")),"")</f>
        <v/>
      </c>
      <c r="CF107" s="42" t="str">
        <f>IF($O107="女子",IF($AF107&gt;100,"",IF($M107=選抜女子!P$27,ROW(),"")),"")</f>
        <v/>
      </c>
      <c r="CG107" s="42" t="str">
        <f>IF($O107="女子",IF($AF107&gt;100,"",IF($M107=選抜女子!B$51,ROW(),"")),"")</f>
        <v/>
      </c>
      <c r="CH107" s="42" t="str">
        <f>IF($O107="女子",IF($AF107&gt;100,"",IF($M107=選抜女子!I$51,ROW(),"")),"")</f>
        <v/>
      </c>
      <c r="CI107" s="42" t="str">
        <f>IF($O107="女子",IF($AF107&gt;100,"",IF($M107=選抜女子!B$76,ROW(),"")),"")</f>
        <v/>
      </c>
      <c r="CJ107" s="42" t="str">
        <f>IF($O107="女子",IF($AF107&gt;100,"",IF($M107=選抜女子!I$76,ROW(),"")),"")</f>
        <v/>
      </c>
      <c r="CK107" s="42" t="str">
        <f>IF($O107="女子",IF($AF107&gt;100,"",IF($M107=新人女子!B$2,ROW(),"")),"")</f>
        <v/>
      </c>
      <c r="CL107" s="42" t="str">
        <f>IF($O107="女子",IF($AF107&gt;100,"",IF($M107=新人女子!I$2,ROW(),"")),"")</f>
        <v/>
      </c>
      <c r="CM107" s="42" t="str">
        <f>IF($O107="女子",IF($AF107&gt;100,"",IF($M107=新人女子!P$2,ROW(),"")),"")</f>
        <v/>
      </c>
      <c r="CN107" s="42" t="str">
        <f>IF($O107="女子",IF($AF107&gt;100,"",IF($M107=新人女子!B$27,ROW(),"")),"")</f>
        <v/>
      </c>
      <c r="CO107" s="42" t="str">
        <f>IF($O107="女子",IF($AF107&gt;100,"",IF($M107=新人女子!I$27,ROW(),"")),"")</f>
        <v/>
      </c>
      <c r="CP107" s="42" t="str">
        <f>IF($O107="女子",IF($AF107&gt;100,"",IF($M107=新人女子!P$27,ROW(),"")),"")</f>
        <v/>
      </c>
      <c r="CQ107" s="42" t="str">
        <f>IF($O107="女子",IF($AF107&gt;100,"",IF($M107=新人女子!B$51,ROW(),"")),"")</f>
        <v/>
      </c>
      <c r="CR107" s="42" t="str">
        <f>IF($O107="女子",IF($AF107&gt;100,"",IF($M107=新人女子!I$51,ROW(),"")),"")</f>
        <v/>
      </c>
      <c r="CS107" s="42" t="str">
        <f>IF($O107="女子",IF($AF107&gt;100,"",IF($M107=新人女子!P$51,ROW(),"")),"")</f>
        <v/>
      </c>
      <c r="CT107" s="42" t="str">
        <f>IF($O107="女子",IF($AF107&gt;100,"",IF($M107=新人女子!B$76,ROW(),"")),"")</f>
        <v/>
      </c>
      <c r="CU107" s="42" t="str">
        <f>IF($O107="女子",IF($AF107&gt;100,"",IF($M107=新人女子!I$76,ROW(),"")),"")</f>
        <v/>
      </c>
      <c r="CV107" s="42" t="str">
        <f>IF($O107="女子",IF($AF107&gt;100,"",IF($M107=新人女子!P$76,ROW(),"")),"")</f>
        <v/>
      </c>
    </row>
    <row r="108" spans="1:100" x14ac:dyDescent="0.15">
      <c r="A108" s="36">
        <v>45285</v>
      </c>
      <c r="B108" s="36">
        <v>45287</v>
      </c>
      <c r="C108" s="35" t="s">
        <v>104</v>
      </c>
      <c r="D108" s="35" t="s">
        <v>1750</v>
      </c>
      <c r="E108" s="35" t="s">
        <v>1751</v>
      </c>
      <c r="F108" s="35" t="s">
        <v>1752</v>
      </c>
      <c r="G108" s="35" t="s">
        <v>108</v>
      </c>
      <c r="H108" s="35" t="s">
        <v>15</v>
      </c>
      <c r="I108" s="35" t="s">
        <v>1753</v>
      </c>
      <c r="J108" s="35" t="s">
        <v>303</v>
      </c>
      <c r="M108" s="35" t="s">
        <v>141</v>
      </c>
      <c r="N108" s="35" t="s">
        <v>142</v>
      </c>
      <c r="O108" s="35" t="s">
        <v>305</v>
      </c>
      <c r="Y108" s="35" t="s">
        <v>306</v>
      </c>
      <c r="AA108" s="35" t="s">
        <v>486</v>
      </c>
      <c r="AB108" s="35" t="s">
        <v>489</v>
      </c>
      <c r="AC108" s="35" t="str">
        <f t="shared" si="13"/>
        <v>ビンゴホンジョウ</v>
      </c>
      <c r="AD108" s="35" t="s">
        <v>309</v>
      </c>
      <c r="AF108" s="35">
        <v>10</v>
      </c>
      <c r="AG108" s="41">
        <v>39355</v>
      </c>
      <c r="AN108" s="35">
        <v>170</v>
      </c>
      <c r="AO108" s="35">
        <v>52</v>
      </c>
      <c r="AP108" s="35" t="s">
        <v>310</v>
      </c>
      <c r="BB108" s="35">
        <f t="shared" si="8"/>
        <v>15</v>
      </c>
      <c r="BC108" s="35">
        <f t="shared" si="9"/>
        <v>1</v>
      </c>
      <c r="BD108" s="35" t="str">
        <f t="shared" si="10"/>
        <v>右</v>
      </c>
      <c r="BE108" s="42" t="str">
        <f>IF($O108="男子",IF($AF108&gt;100,"",IF($M108=選抜男子!B$2,ROW(),"")),"")</f>
        <v/>
      </c>
      <c r="BF108" s="42" t="str">
        <f>IF($O108="男子",IF($AF108&gt;100,"",IF($M108=選抜男子!I$2,ROW(),"")),"")</f>
        <v/>
      </c>
      <c r="BG108" s="42" t="str">
        <f>IF($O108="男子",IF($AF108&gt;100,"",IF($M108=選抜男子!P$2,ROW(),"")),"")</f>
        <v/>
      </c>
      <c r="BH108" s="42" t="str">
        <f>IF($O108="男子",IF($AF108&gt;100,"",IF($M108=選抜男子!B$27,ROW(),"")),"")</f>
        <v/>
      </c>
      <c r="BI108" s="42" t="str">
        <f>IF($O108="男子",IF($AF108&gt;100,"",IF($M108=選抜男子!I$27,ROW(),"")),"")</f>
        <v/>
      </c>
      <c r="BJ108" s="42" t="str">
        <f>IF($O108="男子",IF($AF108&gt;100,"",IF($M108=選抜男子!P$27,ROW(),"")),"")</f>
        <v/>
      </c>
      <c r="BK108" s="42" t="str">
        <f>IF($O108="男子",IF($AF108&gt;100,"",IF($M108=選抜男子!B$51,ROW(),"")),"")</f>
        <v/>
      </c>
      <c r="BL108" s="42" t="str">
        <f>IF($O108="男子",IF($AF108&gt;100,"",IF($M108=選抜男子!I$51,ROW(),"")),"")</f>
        <v/>
      </c>
      <c r="BM108" s="42" t="str">
        <f>IF($O108="男子",IF($AF108&gt;100,"",IF($M108=選抜男子!B$76,ROW(),"")),"")</f>
        <v/>
      </c>
      <c r="BN108" s="42" t="str">
        <f>IF($O108="男子",IF($AF108&gt;100,"",IF($M108=選抜男子!I$76,ROW(),"")),"")</f>
        <v/>
      </c>
      <c r="BO108" s="42" t="str">
        <f>IF($O108="男子",IF($AF108&gt;100,"",IF($M108=新人男子!B$2,ROW(),"")),"")</f>
        <v/>
      </c>
      <c r="BP108" s="42" t="str">
        <f>IF($O108="男子",IF($AF108&gt;100,"",IF($M108=新人男子!I$2,ROW(),"")),"")</f>
        <v/>
      </c>
      <c r="BQ108" s="42" t="str">
        <f>IF($O108="男子",IF($AF108&gt;100,"",IF($M108=新人男子!P$2,ROW(),"")),"")</f>
        <v/>
      </c>
      <c r="BR108" s="42" t="str">
        <f>IF($O108="男子",IF($AF108&gt;100,"",IF($M108=新人男子!B$27,ROW(),"")),"")</f>
        <v/>
      </c>
      <c r="BS108" s="42" t="str">
        <f>IF($O108="男子",IF($AF108&gt;100,"",IF($M108=新人男子!I$27,ROW(),"")),"")</f>
        <v/>
      </c>
      <c r="BT108" s="42" t="str">
        <f>IF($O108="男子",IF($AF108&gt;100,"",IF($M108=新人男子!P$27,ROW(),"")),"")</f>
        <v/>
      </c>
      <c r="BU108" s="42" t="str">
        <f>IF($O108="男子",IF($AF108&gt;100,"",IF($M108=新人男子!B$51,ROW(),"")),"")</f>
        <v/>
      </c>
      <c r="BV108" s="42">
        <f>IF($O108="男子",IF($AF108&gt;100,"",IF($M108=新人男子!I$51,ROW(),"")),"")</f>
        <v>108</v>
      </c>
      <c r="BW108" s="42" t="str">
        <f>IF($O108="男子",IF($AF108&gt;100,"",IF($M108=新人男子!P$51,ROW(),"")),"")</f>
        <v/>
      </c>
      <c r="BX108" s="42" t="str">
        <f>IF($O108="男子",IF($AF108&gt;100,"",IF($M108=新人男子!B$76,ROW(),"")),"")</f>
        <v/>
      </c>
      <c r="BY108" s="42" t="str">
        <f>IF($O108="男子",IF($AF108&gt;100,"",IF($M108=新人男子!I$76,ROW(),"")),"")</f>
        <v/>
      </c>
      <c r="BZ108" s="42" t="str">
        <f>IF($O108="男子",IF($AF108&gt;100,"",IF($M108=新人男子!P$76,ROW(),"")),"")</f>
        <v/>
      </c>
      <c r="CA108" s="42" t="str">
        <f>IF($O108="女子",IF($AF108&gt;100,"",IF($M108=選抜女子!B$2,ROW(),"")),"")</f>
        <v/>
      </c>
      <c r="CB108" s="42" t="str">
        <f>IF($O108="女子",IF($AF108&gt;100,"",IF($M108=選抜女子!I$2,ROW(),"")),"")</f>
        <v/>
      </c>
      <c r="CC108" s="42" t="str">
        <f>IF($O108="女子",IF($AF108&gt;100,"",IF($M108=選抜女子!P$2,ROW(),"")),"")</f>
        <v/>
      </c>
      <c r="CD108" s="42" t="str">
        <f>IF($O108="女子",IF($AF108&gt;100,"",IF($M108=選抜女子!B$27,ROW(),"")),"")</f>
        <v/>
      </c>
      <c r="CE108" s="42" t="str">
        <f>IF($O108="女子",IF($AF108&gt;100,"",IF($M108=選抜女子!I$27,ROW(),"")),"")</f>
        <v/>
      </c>
      <c r="CF108" s="42" t="str">
        <f>IF($O108="女子",IF($AF108&gt;100,"",IF($M108=選抜女子!P$27,ROW(),"")),"")</f>
        <v/>
      </c>
      <c r="CG108" s="42" t="str">
        <f>IF($O108="女子",IF($AF108&gt;100,"",IF($M108=選抜女子!B$51,ROW(),"")),"")</f>
        <v/>
      </c>
      <c r="CH108" s="42" t="str">
        <f>IF($O108="女子",IF($AF108&gt;100,"",IF($M108=選抜女子!I$51,ROW(),"")),"")</f>
        <v/>
      </c>
      <c r="CI108" s="42" t="str">
        <f>IF($O108="女子",IF($AF108&gt;100,"",IF($M108=選抜女子!B$76,ROW(),"")),"")</f>
        <v/>
      </c>
      <c r="CJ108" s="42" t="str">
        <f>IF($O108="女子",IF($AF108&gt;100,"",IF($M108=選抜女子!I$76,ROW(),"")),"")</f>
        <v/>
      </c>
      <c r="CK108" s="42" t="str">
        <f>IF($O108="女子",IF($AF108&gt;100,"",IF($M108=新人女子!B$2,ROW(),"")),"")</f>
        <v/>
      </c>
      <c r="CL108" s="42" t="str">
        <f>IF($O108="女子",IF($AF108&gt;100,"",IF($M108=新人女子!I$2,ROW(),"")),"")</f>
        <v/>
      </c>
      <c r="CM108" s="42" t="str">
        <f>IF($O108="女子",IF($AF108&gt;100,"",IF($M108=新人女子!P$2,ROW(),"")),"")</f>
        <v/>
      </c>
      <c r="CN108" s="42" t="str">
        <f>IF($O108="女子",IF($AF108&gt;100,"",IF($M108=新人女子!B$27,ROW(),"")),"")</f>
        <v/>
      </c>
      <c r="CO108" s="42" t="str">
        <f>IF($O108="女子",IF($AF108&gt;100,"",IF($M108=新人女子!I$27,ROW(),"")),"")</f>
        <v/>
      </c>
      <c r="CP108" s="42" t="str">
        <f>IF($O108="女子",IF($AF108&gt;100,"",IF($M108=新人女子!P$27,ROW(),"")),"")</f>
        <v/>
      </c>
      <c r="CQ108" s="42" t="str">
        <f>IF($O108="女子",IF($AF108&gt;100,"",IF($M108=新人女子!B$51,ROW(),"")),"")</f>
        <v/>
      </c>
      <c r="CR108" s="42" t="str">
        <f>IF($O108="女子",IF($AF108&gt;100,"",IF($M108=新人女子!I$51,ROW(),"")),"")</f>
        <v/>
      </c>
      <c r="CS108" s="42" t="str">
        <f>IF($O108="女子",IF($AF108&gt;100,"",IF($M108=新人女子!P$51,ROW(),"")),"")</f>
        <v/>
      </c>
      <c r="CT108" s="42" t="str">
        <f>IF($O108="女子",IF($AF108&gt;100,"",IF($M108=新人女子!B$76,ROW(),"")),"")</f>
        <v/>
      </c>
      <c r="CU108" s="42" t="str">
        <f>IF($O108="女子",IF($AF108&gt;100,"",IF($M108=新人女子!I$76,ROW(),"")),"")</f>
        <v/>
      </c>
      <c r="CV108" s="42" t="str">
        <f>IF($O108="女子",IF($AF108&gt;100,"",IF($M108=新人女子!P$76,ROW(),"")),"")</f>
        <v/>
      </c>
    </row>
    <row r="109" spans="1:100" x14ac:dyDescent="0.15">
      <c r="A109" s="36">
        <v>45285</v>
      </c>
      <c r="B109" s="36">
        <v>45287</v>
      </c>
      <c r="C109" s="35" t="s">
        <v>104</v>
      </c>
      <c r="D109" s="35" t="s">
        <v>1754</v>
      </c>
      <c r="E109" s="35" t="s">
        <v>1755</v>
      </c>
      <c r="F109" s="35" t="s">
        <v>1756</v>
      </c>
      <c r="G109" s="35" t="s">
        <v>108</v>
      </c>
      <c r="H109" s="35" t="s">
        <v>15</v>
      </c>
      <c r="I109" s="35" t="s">
        <v>1757</v>
      </c>
      <c r="J109" s="35" t="s">
        <v>303</v>
      </c>
      <c r="AG109" s="41"/>
      <c r="AN109" s="35">
        <v>170</v>
      </c>
      <c r="AO109" s="35">
        <v>48</v>
      </c>
      <c r="AP109" s="35" t="s">
        <v>310</v>
      </c>
      <c r="BB109" s="35" t="str">
        <f t="shared" si="8"/>
        <v/>
      </c>
      <c r="BC109" s="35" t="str">
        <f t="shared" si="9"/>
        <v/>
      </c>
      <c r="BD109" s="35" t="str">
        <f t="shared" si="10"/>
        <v>右</v>
      </c>
      <c r="BE109" s="42" t="str">
        <f>IF($O109="男子",IF($AF109&gt;100,"",IF($M109=選抜男子!B$2,ROW(),"")),"")</f>
        <v/>
      </c>
      <c r="BF109" s="42" t="str">
        <f>IF($O109="男子",IF($AF109&gt;100,"",IF($M109=選抜男子!I$2,ROW(),"")),"")</f>
        <v/>
      </c>
      <c r="BG109" s="42" t="str">
        <f>IF($O109="男子",IF($AF109&gt;100,"",IF($M109=選抜男子!P$2,ROW(),"")),"")</f>
        <v/>
      </c>
      <c r="BH109" s="42" t="str">
        <f>IF($O109="男子",IF($AF109&gt;100,"",IF($M109=選抜男子!B$27,ROW(),"")),"")</f>
        <v/>
      </c>
      <c r="BI109" s="42" t="str">
        <f>IF($O109="男子",IF($AF109&gt;100,"",IF($M109=選抜男子!I$27,ROW(),"")),"")</f>
        <v/>
      </c>
      <c r="BJ109" s="42" t="str">
        <f>IF($O109="男子",IF($AF109&gt;100,"",IF($M109=選抜男子!P$27,ROW(),"")),"")</f>
        <v/>
      </c>
      <c r="BK109" s="42" t="str">
        <f>IF($O109="男子",IF($AF109&gt;100,"",IF($M109=選抜男子!B$51,ROW(),"")),"")</f>
        <v/>
      </c>
      <c r="BL109" s="42" t="str">
        <f>IF($O109="男子",IF($AF109&gt;100,"",IF($M109=選抜男子!I$51,ROW(),"")),"")</f>
        <v/>
      </c>
      <c r="BM109" s="42" t="str">
        <f>IF($O109="男子",IF($AF109&gt;100,"",IF($M109=選抜男子!B$76,ROW(),"")),"")</f>
        <v/>
      </c>
      <c r="BN109" s="42" t="str">
        <f>IF($O109="男子",IF($AF109&gt;100,"",IF($M109=選抜男子!I$76,ROW(),"")),"")</f>
        <v/>
      </c>
      <c r="BO109" s="42" t="str">
        <f>IF($O109="男子",IF($AF109&gt;100,"",IF($M109=新人男子!B$2,ROW(),"")),"")</f>
        <v/>
      </c>
      <c r="BP109" s="42" t="str">
        <f>IF($O109="男子",IF($AF109&gt;100,"",IF($M109=新人男子!I$2,ROW(),"")),"")</f>
        <v/>
      </c>
      <c r="BQ109" s="42" t="str">
        <f>IF($O109="男子",IF($AF109&gt;100,"",IF($M109=新人男子!P$2,ROW(),"")),"")</f>
        <v/>
      </c>
      <c r="BR109" s="42" t="str">
        <f>IF($O109="男子",IF($AF109&gt;100,"",IF($M109=新人男子!B$27,ROW(),"")),"")</f>
        <v/>
      </c>
      <c r="BS109" s="42" t="str">
        <f>IF($O109="男子",IF($AF109&gt;100,"",IF($M109=新人男子!I$27,ROW(),"")),"")</f>
        <v/>
      </c>
      <c r="BT109" s="42" t="str">
        <f>IF($O109="男子",IF($AF109&gt;100,"",IF($M109=新人男子!P$27,ROW(),"")),"")</f>
        <v/>
      </c>
      <c r="BU109" s="42" t="str">
        <f>IF($O109="男子",IF($AF109&gt;100,"",IF($M109=新人男子!B$51,ROW(),"")),"")</f>
        <v/>
      </c>
      <c r="BV109" s="42" t="str">
        <f>IF($O109="男子",IF($AF109&gt;100,"",IF($M109=新人男子!I$51,ROW(),"")),"")</f>
        <v/>
      </c>
      <c r="BW109" s="42" t="str">
        <f>IF($O109="男子",IF($AF109&gt;100,"",IF($M109=新人男子!P$51,ROW(),"")),"")</f>
        <v/>
      </c>
      <c r="BX109" s="42" t="str">
        <f>IF($O109="男子",IF($AF109&gt;100,"",IF($M109=新人男子!B$76,ROW(),"")),"")</f>
        <v/>
      </c>
      <c r="BY109" s="42" t="str">
        <f>IF($O109="男子",IF($AF109&gt;100,"",IF($M109=新人男子!I$76,ROW(),"")),"")</f>
        <v/>
      </c>
      <c r="BZ109" s="42" t="str">
        <f>IF($O109="男子",IF($AF109&gt;100,"",IF($M109=新人男子!P$76,ROW(),"")),"")</f>
        <v/>
      </c>
      <c r="CA109" s="42" t="str">
        <f>IF($O109="女子",IF($AF109&gt;100,"",IF($M109=選抜女子!B$2,ROW(),"")),"")</f>
        <v/>
      </c>
      <c r="CB109" s="42" t="str">
        <f>IF($O109="女子",IF($AF109&gt;100,"",IF($M109=選抜女子!I$2,ROW(),"")),"")</f>
        <v/>
      </c>
      <c r="CC109" s="42" t="str">
        <f>IF($O109="女子",IF($AF109&gt;100,"",IF($M109=選抜女子!P$2,ROW(),"")),"")</f>
        <v/>
      </c>
      <c r="CD109" s="42" t="str">
        <f>IF($O109="女子",IF($AF109&gt;100,"",IF($M109=選抜女子!B$27,ROW(),"")),"")</f>
        <v/>
      </c>
      <c r="CE109" s="42" t="str">
        <f>IF($O109="女子",IF($AF109&gt;100,"",IF($M109=選抜女子!I$27,ROW(),"")),"")</f>
        <v/>
      </c>
      <c r="CF109" s="42" t="str">
        <f>IF($O109="女子",IF($AF109&gt;100,"",IF($M109=選抜女子!P$27,ROW(),"")),"")</f>
        <v/>
      </c>
      <c r="CG109" s="42" t="str">
        <f>IF($O109="女子",IF($AF109&gt;100,"",IF($M109=選抜女子!B$51,ROW(),"")),"")</f>
        <v/>
      </c>
      <c r="CH109" s="42" t="str">
        <f>IF($O109="女子",IF($AF109&gt;100,"",IF($M109=選抜女子!I$51,ROW(),"")),"")</f>
        <v/>
      </c>
      <c r="CI109" s="42" t="str">
        <f>IF($O109="女子",IF($AF109&gt;100,"",IF($M109=選抜女子!B$76,ROW(),"")),"")</f>
        <v/>
      </c>
      <c r="CJ109" s="42" t="str">
        <f>IF($O109="女子",IF($AF109&gt;100,"",IF($M109=選抜女子!I$76,ROW(),"")),"")</f>
        <v/>
      </c>
      <c r="CK109" s="42" t="str">
        <f>IF($O109="女子",IF($AF109&gt;100,"",IF($M109=新人女子!B$2,ROW(),"")),"")</f>
        <v/>
      </c>
      <c r="CL109" s="42" t="str">
        <f>IF($O109="女子",IF($AF109&gt;100,"",IF($M109=新人女子!I$2,ROW(),"")),"")</f>
        <v/>
      </c>
      <c r="CM109" s="42" t="str">
        <f>IF($O109="女子",IF($AF109&gt;100,"",IF($M109=新人女子!P$2,ROW(),"")),"")</f>
        <v/>
      </c>
      <c r="CN109" s="42" t="str">
        <f>IF($O109="女子",IF($AF109&gt;100,"",IF($M109=新人女子!B$27,ROW(),"")),"")</f>
        <v/>
      </c>
      <c r="CO109" s="42" t="str">
        <f>IF($O109="女子",IF($AF109&gt;100,"",IF($M109=新人女子!I$27,ROW(),"")),"")</f>
        <v/>
      </c>
      <c r="CP109" s="42" t="str">
        <f>IF($O109="女子",IF($AF109&gt;100,"",IF($M109=新人女子!P$27,ROW(),"")),"")</f>
        <v/>
      </c>
      <c r="CQ109" s="42" t="str">
        <f>IF($O109="女子",IF($AF109&gt;100,"",IF($M109=新人女子!B$51,ROW(),"")),"")</f>
        <v/>
      </c>
      <c r="CR109" s="42" t="str">
        <f>IF($O109="女子",IF($AF109&gt;100,"",IF($M109=新人女子!I$51,ROW(),"")),"")</f>
        <v/>
      </c>
      <c r="CS109" s="42" t="str">
        <f>IF($O109="女子",IF($AF109&gt;100,"",IF($M109=新人女子!P$51,ROW(),"")),"")</f>
        <v/>
      </c>
      <c r="CT109" s="42" t="str">
        <f>IF($O109="女子",IF($AF109&gt;100,"",IF($M109=新人女子!B$76,ROW(),"")),"")</f>
        <v/>
      </c>
      <c r="CU109" s="42" t="str">
        <f>IF($O109="女子",IF($AF109&gt;100,"",IF($M109=新人女子!I$76,ROW(),"")),"")</f>
        <v/>
      </c>
      <c r="CV109" s="42" t="str">
        <f>IF($O109="女子",IF($AF109&gt;100,"",IF($M109=新人女子!P$76,ROW(),"")),"")</f>
        <v/>
      </c>
    </row>
    <row r="110" spans="1:100" x14ac:dyDescent="0.15">
      <c r="A110" s="36">
        <v>45285</v>
      </c>
      <c r="B110" s="36">
        <v>45287</v>
      </c>
      <c r="C110" s="35" t="s">
        <v>104</v>
      </c>
      <c r="D110" s="35" t="s">
        <v>1758</v>
      </c>
      <c r="E110" s="35" t="s">
        <v>1759</v>
      </c>
      <c r="F110" s="35" t="s">
        <v>1760</v>
      </c>
      <c r="G110" s="35" t="s">
        <v>108</v>
      </c>
      <c r="H110" s="35" t="s">
        <v>15</v>
      </c>
      <c r="I110" s="35" t="s">
        <v>1761</v>
      </c>
      <c r="J110" s="35" t="s">
        <v>303</v>
      </c>
      <c r="L110" s="35" t="s">
        <v>490</v>
      </c>
      <c r="M110" s="35" t="s">
        <v>134</v>
      </c>
      <c r="N110" s="35" t="s">
        <v>135</v>
      </c>
      <c r="O110" s="35" t="s">
        <v>305</v>
      </c>
      <c r="Y110" s="35" t="s">
        <v>306</v>
      </c>
      <c r="AA110" s="35" t="s">
        <v>476</v>
      </c>
      <c r="AB110" s="35" t="s">
        <v>491</v>
      </c>
      <c r="AC110" s="35" t="str">
        <f t="shared" ref="AC110:AC125" si="14">PHONETIC(AB110)</f>
        <v>ユキ</v>
      </c>
      <c r="AD110" s="35" t="s">
        <v>309</v>
      </c>
      <c r="AF110" s="35">
        <v>1</v>
      </c>
      <c r="AG110" s="41">
        <v>39036</v>
      </c>
      <c r="AN110" s="35">
        <v>170</v>
      </c>
      <c r="AO110" s="35">
        <v>39</v>
      </c>
      <c r="AP110" s="35" t="s">
        <v>310</v>
      </c>
      <c r="AV110" s="35" t="s">
        <v>311</v>
      </c>
      <c r="BB110" s="35">
        <f t="shared" si="8"/>
        <v>16</v>
      </c>
      <c r="BC110" s="35">
        <f t="shared" si="9"/>
        <v>2</v>
      </c>
      <c r="BD110" s="35" t="str">
        <f t="shared" si="10"/>
        <v>右</v>
      </c>
      <c r="BE110" s="42" t="str">
        <f>IF($O110="男子",IF($AF110&gt;100,"",IF($M110=選抜男子!B$2,ROW(),"")),"")</f>
        <v/>
      </c>
      <c r="BF110" s="42" t="str">
        <f>IF($O110="男子",IF($AF110&gt;100,"",IF($M110=選抜男子!I$2,ROW(),"")),"")</f>
        <v/>
      </c>
      <c r="BG110" s="42" t="str">
        <f>IF($O110="男子",IF($AF110&gt;100,"",IF($M110=選抜男子!P$2,ROW(),"")),"")</f>
        <v/>
      </c>
      <c r="BH110" s="42" t="str">
        <f>IF($O110="男子",IF($AF110&gt;100,"",IF($M110=選抜男子!B$27,ROW(),"")),"")</f>
        <v/>
      </c>
      <c r="BI110" s="42" t="str">
        <f>IF($O110="男子",IF($AF110&gt;100,"",IF($M110=選抜男子!I$27,ROW(),"")),"")</f>
        <v/>
      </c>
      <c r="BJ110" s="42">
        <f>IF($O110="男子",IF($AF110&gt;100,"",IF($M110=選抜男子!P$27,ROW(),"")),"")</f>
        <v>110</v>
      </c>
      <c r="BK110" s="42" t="str">
        <f>IF($O110="男子",IF($AF110&gt;100,"",IF($M110=選抜男子!B$51,ROW(),"")),"")</f>
        <v/>
      </c>
      <c r="BL110" s="42" t="str">
        <f>IF($O110="男子",IF($AF110&gt;100,"",IF($M110=選抜男子!I$51,ROW(),"")),"")</f>
        <v/>
      </c>
      <c r="BM110" s="42" t="str">
        <f>IF($O110="男子",IF($AF110&gt;100,"",IF($M110=選抜男子!B$76,ROW(),"")),"")</f>
        <v/>
      </c>
      <c r="BN110" s="42" t="str">
        <f>IF($O110="男子",IF($AF110&gt;100,"",IF($M110=選抜男子!I$76,ROW(),"")),"")</f>
        <v/>
      </c>
      <c r="BO110" s="42" t="str">
        <f>IF($O110="男子",IF($AF110&gt;100,"",IF($M110=新人男子!B$2,ROW(),"")),"")</f>
        <v/>
      </c>
      <c r="BP110" s="42" t="str">
        <f>IF($O110="男子",IF($AF110&gt;100,"",IF($M110=新人男子!I$2,ROW(),"")),"")</f>
        <v/>
      </c>
      <c r="BQ110" s="42" t="str">
        <f>IF($O110="男子",IF($AF110&gt;100,"",IF($M110=新人男子!P$2,ROW(),"")),"")</f>
        <v/>
      </c>
      <c r="BR110" s="42" t="str">
        <f>IF($O110="男子",IF($AF110&gt;100,"",IF($M110=新人男子!B$27,ROW(),"")),"")</f>
        <v/>
      </c>
      <c r="BS110" s="42" t="str">
        <f>IF($O110="男子",IF($AF110&gt;100,"",IF($M110=新人男子!I$27,ROW(),"")),"")</f>
        <v/>
      </c>
      <c r="BT110" s="42" t="str">
        <f>IF($O110="男子",IF($AF110&gt;100,"",IF($M110=新人男子!P$27,ROW(),"")),"")</f>
        <v/>
      </c>
      <c r="BU110" s="42" t="str">
        <f>IF($O110="男子",IF($AF110&gt;100,"",IF($M110=新人男子!B$51,ROW(),"")),"")</f>
        <v/>
      </c>
      <c r="BV110" s="42" t="str">
        <f>IF($O110="男子",IF($AF110&gt;100,"",IF($M110=新人男子!I$51,ROW(),"")),"")</f>
        <v/>
      </c>
      <c r="BW110" s="42" t="str">
        <f>IF($O110="男子",IF($AF110&gt;100,"",IF($M110=新人男子!P$51,ROW(),"")),"")</f>
        <v/>
      </c>
      <c r="BX110" s="42" t="str">
        <f>IF($O110="男子",IF($AF110&gt;100,"",IF($M110=新人男子!B$76,ROW(),"")),"")</f>
        <v/>
      </c>
      <c r="BY110" s="42" t="str">
        <f>IF($O110="男子",IF($AF110&gt;100,"",IF($M110=新人男子!I$76,ROW(),"")),"")</f>
        <v/>
      </c>
      <c r="BZ110" s="42" t="str">
        <f>IF($O110="男子",IF($AF110&gt;100,"",IF($M110=新人男子!P$76,ROW(),"")),"")</f>
        <v/>
      </c>
      <c r="CA110" s="42" t="str">
        <f>IF($O110="女子",IF($AF110&gt;100,"",IF($M110=選抜女子!B$2,ROW(),"")),"")</f>
        <v/>
      </c>
      <c r="CB110" s="42" t="str">
        <f>IF($O110="女子",IF($AF110&gt;100,"",IF($M110=選抜女子!I$2,ROW(),"")),"")</f>
        <v/>
      </c>
      <c r="CC110" s="42" t="str">
        <f>IF($O110="女子",IF($AF110&gt;100,"",IF($M110=選抜女子!P$2,ROW(),"")),"")</f>
        <v/>
      </c>
      <c r="CD110" s="42" t="str">
        <f>IF($O110="女子",IF($AF110&gt;100,"",IF($M110=選抜女子!B$27,ROW(),"")),"")</f>
        <v/>
      </c>
      <c r="CE110" s="42" t="str">
        <f>IF($O110="女子",IF($AF110&gt;100,"",IF($M110=選抜女子!I$27,ROW(),"")),"")</f>
        <v/>
      </c>
      <c r="CF110" s="42" t="str">
        <f>IF($O110="女子",IF($AF110&gt;100,"",IF($M110=選抜女子!P$27,ROW(),"")),"")</f>
        <v/>
      </c>
      <c r="CG110" s="42" t="str">
        <f>IF($O110="女子",IF($AF110&gt;100,"",IF($M110=選抜女子!B$51,ROW(),"")),"")</f>
        <v/>
      </c>
      <c r="CH110" s="42" t="str">
        <f>IF($O110="女子",IF($AF110&gt;100,"",IF($M110=選抜女子!I$51,ROW(),"")),"")</f>
        <v/>
      </c>
      <c r="CI110" s="42" t="str">
        <f>IF($O110="女子",IF($AF110&gt;100,"",IF($M110=選抜女子!B$76,ROW(),"")),"")</f>
        <v/>
      </c>
      <c r="CJ110" s="42" t="str">
        <f>IF($O110="女子",IF($AF110&gt;100,"",IF($M110=選抜女子!I$76,ROW(),"")),"")</f>
        <v/>
      </c>
      <c r="CK110" s="42" t="str">
        <f>IF($O110="女子",IF($AF110&gt;100,"",IF($M110=新人女子!B$2,ROW(),"")),"")</f>
        <v/>
      </c>
      <c r="CL110" s="42" t="str">
        <f>IF($O110="女子",IF($AF110&gt;100,"",IF($M110=新人女子!I$2,ROW(),"")),"")</f>
        <v/>
      </c>
      <c r="CM110" s="42" t="str">
        <f>IF($O110="女子",IF($AF110&gt;100,"",IF($M110=新人女子!P$2,ROW(),"")),"")</f>
        <v/>
      </c>
      <c r="CN110" s="42" t="str">
        <f>IF($O110="女子",IF($AF110&gt;100,"",IF($M110=新人女子!B$27,ROW(),"")),"")</f>
        <v/>
      </c>
      <c r="CO110" s="42" t="str">
        <f>IF($O110="女子",IF($AF110&gt;100,"",IF($M110=新人女子!I$27,ROW(),"")),"")</f>
        <v/>
      </c>
      <c r="CP110" s="42" t="str">
        <f>IF($O110="女子",IF($AF110&gt;100,"",IF($M110=新人女子!P$27,ROW(),"")),"")</f>
        <v/>
      </c>
      <c r="CQ110" s="42" t="str">
        <f>IF($O110="女子",IF($AF110&gt;100,"",IF($M110=新人女子!B$51,ROW(),"")),"")</f>
        <v/>
      </c>
      <c r="CR110" s="42" t="str">
        <f>IF($O110="女子",IF($AF110&gt;100,"",IF($M110=新人女子!I$51,ROW(),"")),"")</f>
        <v/>
      </c>
      <c r="CS110" s="42" t="str">
        <f>IF($O110="女子",IF($AF110&gt;100,"",IF($M110=新人女子!P$51,ROW(),"")),"")</f>
        <v/>
      </c>
      <c r="CT110" s="42" t="str">
        <f>IF($O110="女子",IF($AF110&gt;100,"",IF($M110=新人女子!B$76,ROW(),"")),"")</f>
        <v/>
      </c>
      <c r="CU110" s="42" t="str">
        <f>IF($O110="女子",IF($AF110&gt;100,"",IF($M110=新人女子!I$76,ROW(),"")),"")</f>
        <v/>
      </c>
      <c r="CV110" s="42" t="str">
        <f>IF($O110="女子",IF($AF110&gt;100,"",IF($M110=新人女子!P$76,ROW(),"")),"")</f>
        <v/>
      </c>
    </row>
    <row r="111" spans="1:100" x14ac:dyDescent="0.15">
      <c r="A111" s="36">
        <v>45285</v>
      </c>
      <c r="B111" s="36">
        <v>45287</v>
      </c>
      <c r="C111" s="35" t="s">
        <v>104</v>
      </c>
      <c r="D111" s="35" t="s">
        <v>1762</v>
      </c>
      <c r="E111" s="35" t="s">
        <v>1763</v>
      </c>
      <c r="F111" s="35" t="s">
        <v>1764</v>
      </c>
      <c r="G111" s="35" t="s">
        <v>108</v>
      </c>
      <c r="H111" s="35" t="s">
        <v>15</v>
      </c>
      <c r="I111" s="35" t="s">
        <v>1765</v>
      </c>
      <c r="J111" s="35" t="s">
        <v>303</v>
      </c>
      <c r="L111" s="35" t="s">
        <v>490</v>
      </c>
      <c r="M111" s="35" t="s">
        <v>134</v>
      </c>
      <c r="N111" s="35" t="s">
        <v>135</v>
      </c>
      <c r="O111" s="35" t="s">
        <v>305</v>
      </c>
      <c r="Y111" s="35" t="s">
        <v>306</v>
      </c>
      <c r="AA111" s="35" t="s">
        <v>478</v>
      </c>
      <c r="AB111" s="35" t="s">
        <v>492</v>
      </c>
      <c r="AC111" s="35" t="str">
        <f t="shared" si="14"/>
        <v>ミイノハラ</v>
      </c>
      <c r="AD111" s="35" t="s">
        <v>309</v>
      </c>
      <c r="AF111" s="35">
        <v>2</v>
      </c>
      <c r="AG111" s="41">
        <v>39485</v>
      </c>
      <c r="AN111" s="35">
        <v>165</v>
      </c>
      <c r="AO111" s="35">
        <v>60</v>
      </c>
      <c r="AP111" s="35" t="s">
        <v>310</v>
      </c>
      <c r="AV111" s="35" t="s">
        <v>311</v>
      </c>
      <c r="BB111" s="35">
        <f t="shared" si="8"/>
        <v>15</v>
      </c>
      <c r="BC111" s="35">
        <f t="shared" si="9"/>
        <v>1</v>
      </c>
      <c r="BD111" s="35" t="str">
        <f t="shared" si="10"/>
        <v>右</v>
      </c>
      <c r="BE111" s="42" t="str">
        <f>IF($O111="男子",IF($AF111&gt;100,"",IF($M111=選抜男子!B$2,ROW(),"")),"")</f>
        <v/>
      </c>
      <c r="BF111" s="42" t="str">
        <f>IF($O111="男子",IF($AF111&gt;100,"",IF($M111=選抜男子!I$2,ROW(),"")),"")</f>
        <v/>
      </c>
      <c r="BG111" s="42" t="str">
        <f>IF($O111="男子",IF($AF111&gt;100,"",IF($M111=選抜男子!P$2,ROW(),"")),"")</f>
        <v/>
      </c>
      <c r="BH111" s="42" t="str">
        <f>IF($O111="男子",IF($AF111&gt;100,"",IF($M111=選抜男子!B$27,ROW(),"")),"")</f>
        <v/>
      </c>
      <c r="BI111" s="42" t="str">
        <f>IF($O111="男子",IF($AF111&gt;100,"",IF($M111=選抜男子!I$27,ROW(),"")),"")</f>
        <v/>
      </c>
      <c r="BJ111" s="42">
        <f>IF($O111="男子",IF($AF111&gt;100,"",IF($M111=選抜男子!P$27,ROW(),"")),"")</f>
        <v>111</v>
      </c>
      <c r="BK111" s="42" t="str">
        <f>IF($O111="男子",IF($AF111&gt;100,"",IF($M111=選抜男子!B$51,ROW(),"")),"")</f>
        <v/>
      </c>
      <c r="BL111" s="42" t="str">
        <f>IF($O111="男子",IF($AF111&gt;100,"",IF($M111=選抜男子!I$51,ROW(),"")),"")</f>
        <v/>
      </c>
      <c r="BM111" s="42" t="str">
        <f>IF($O111="男子",IF($AF111&gt;100,"",IF($M111=選抜男子!B$76,ROW(),"")),"")</f>
        <v/>
      </c>
      <c r="BN111" s="42" t="str">
        <f>IF($O111="男子",IF($AF111&gt;100,"",IF($M111=選抜男子!I$76,ROW(),"")),"")</f>
        <v/>
      </c>
      <c r="BO111" s="42" t="str">
        <f>IF($O111="男子",IF($AF111&gt;100,"",IF($M111=新人男子!B$2,ROW(),"")),"")</f>
        <v/>
      </c>
      <c r="BP111" s="42" t="str">
        <f>IF($O111="男子",IF($AF111&gt;100,"",IF($M111=新人男子!I$2,ROW(),"")),"")</f>
        <v/>
      </c>
      <c r="BQ111" s="42" t="str">
        <f>IF($O111="男子",IF($AF111&gt;100,"",IF($M111=新人男子!P$2,ROW(),"")),"")</f>
        <v/>
      </c>
      <c r="BR111" s="42" t="str">
        <f>IF($O111="男子",IF($AF111&gt;100,"",IF($M111=新人男子!B$27,ROW(),"")),"")</f>
        <v/>
      </c>
      <c r="BS111" s="42" t="str">
        <f>IF($O111="男子",IF($AF111&gt;100,"",IF($M111=新人男子!I$27,ROW(),"")),"")</f>
        <v/>
      </c>
      <c r="BT111" s="42" t="str">
        <f>IF($O111="男子",IF($AF111&gt;100,"",IF($M111=新人男子!P$27,ROW(),"")),"")</f>
        <v/>
      </c>
      <c r="BU111" s="42" t="str">
        <f>IF($O111="男子",IF($AF111&gt;100,"",IF($M111=新人男子!B$51,ROW(),"")),"")</f>
        <v/>
      </c>
      <c r="BV111" s="42" t="str">
        <f>IF($O111="男子",IF($AF111&gt;100,"",IF($M111=新人男子!I$51,ROW(),"")),"")</f>
        <v/>
      </c>
      <c r="BW111" s="42" t="str">
        <f>IF($O111="男子",IF($AF111&gt;100,"",IF($M111=新人男子!P$51,ROW(),"")),"")</f>
        <v/>
      </c>
      <c r="BX111" s="42" t="str">
        <f>IF($O111="男子",IF($AF111&gt;100,"",IF($M111=新人男子!B$76,ROW(),"")),"")</f>
        <v/>
      </c>
      <c r="BY111" s="42" t="str">
        <f>IF($O111="男子",IF($AF111&gt;100,"",IF($M111=新人男子!I$76,ROW(),"")),"")</f>
        <v/>
      </c>
      <c r="BZ111" s="42" t="str">
        <f>IF($O111="男子",IF($AF111&gt;100,"",IF($M111=新人男子!P$76,ROW(),"")),"")</f>
        <v/>
      </c>
      <c r="CA111" s="42" t="str">
        <f>IF($O111="女子",IF($AF111&gt;100,"",IF($M111=選抜女子!B$2,ROW(),"")),"")</f>
        <v/>
      </c>
      <c r="CB111" s="42" t="str">
        <f>IF($O111="女子",IF($AF111&gt;100,"",IF($M111=選抜女子!I$2,ROW(),"")),"")</f>
        <v/>
      </c>
      <c r="CC111" s="42" t="str">
        <f>IF($O111="女子",IF($AF111&gt;100,"",IF($M111=選抜女子!P$2,ROW(),"")),"")</f>
        <v/>
      </c>
      <c r="CD111" s="42" t="str">
        <f>IF($O111="女子",IF($AF111&gt;100,"",IF($M111=選抜女子!B$27,ROW(),"")),"")</f>
        <v/>
      </c>
      <c r="CE111" s="42" t="str">
        <f>IF($O111="女子",IF($AF111&gt;100,"",IF($M111=選抜女子!I$27,ROW(),"")),"")</f>
        <v/>
      </c>
      <c r="CF111" s="42" t="str">
        <f>IF($O111="女子",IF($AF111&gt;100,"",IF($M111=選抜女子!P$27,ROW(),"")),"")</f>
        <v/>
      </c>
      <c r="CG111" s="42" t="str">
        <f>IF($O111="女子",IF($AF111&gt;100,"",IF($M111=選抜女子!B$51,ROW(),"")),"")</f>
        <v/>
      </c>
      <c r="CH111" s="42" t="str">
        <f>IF($O111="女子",IF($AF111&gt;100,"",IF($M111=選抜女子!I$51,ROW(),"")),"")</f>
        <v/>
      </c>
      <c r="CI111" s="42" t="str">
        <f>IF($O111="女子",IF($AF111&gt;100,"",IF($M111=選抜女子!B$76,ROW(),"")),"")</f>
        <v/>
      </c>
      <c r="CJ111" s="42" t="str">
        <f>IF($O111="女子",IF($AF111&gt;100,"",IF($M111=選抜女子!I$76,ROW(),"")),"")</f>
        <v/>
      </c>
      <c r="CK111" s="42" t="str">
        <f>IF($O111="女子",IF($AF111&gt;100,"",IF($M111=新人女子!B$2,ROW(),"")),"")</f>
        <v/>
      </c>
      <c r="CL111" s="42" t="str">
        <f>IF($O111="女子",IF($AF111&gt;100,"",IF($M111=新人女子!I$2,ROW(),"")),"")</f>
        <v/>
      </c>
      <c r="CM111" s="42" t="str">
        <f>IF($O111="女子",IF($AF111&gt;100,"",IF($M111=新人女子!P$2,ROW(),"")),"")</f>
        <v/>
      </c>
      <c r="CN111" s="42" t="str">
        <f>IF($O111="女子",IF($AF111&gt;100,"",IF($M111=新人女子!B$27,ROW(),"")),"")</f>
        <v/>
      </c>
      <c r="CO111" s="42" t="str">
        <f>IF($O111="女子",IF($AF111&gt;100,"",IF($M111=新人女子!I$27,ROW(),"")),"")</f>
        <v/>
      </c>
      <c r="CP111" s="42" t="str">
        <f>IF($O111="女子",IF($AF111&gt;100,"",IF($M111=新人女子!P$27,ROW(),"")),"")</f>
        <v/>
      </c>
      <c r="CQ111" s="42" t="str">
        <f>IF($O111="女子",IF($AF111&gt;100,"",IF($M111=新人女子!B$51,ROW(),"")),"")</f>
        <v/>
      </c>
      <c r="CR111" s="42" t="str">
        <f>IF($O111="女子",IF($AF111&gt;100,"",IF($M111=新人女子!I$51,ROW(),"")),"")</f>
        <v/>
      </c>
      <c r="CS111" s="42" t="str">
        <f>IF($O111="女子",IF($AF111&gt;100,"",IF($M111=新人女子!P$51,ROW(),"")),"")</f>
        <v/>
      </c>
      <c r="CT111" s="42" t="str">
        <f>IF($O111="女子",IF($AF111&gt;100,"",IF($M111=新人女子!B$76,ROW(),"")),"")</f>
        <v/>
      </c>
      <c r="CU111" s="42" t="str">
        <f>IF($O111="女子",IF($AF111&gt;100,"",IF($M111=新人女子!I$76,ROW(),"")),"")</f>
        <v/>
      </c>
      <c r="CV111" s="42" t="str">
        <f>IF($O111="女子",IF($AF111&gt;100,"",IF($M111=新人女子!P$76,ROW(),"")),"")</f>
        <v/>
      </c>
    </row>
    <row r="112" spans="1:100" x14ac:dyDescent="0.15">
      <c r="A112" s="36">
        <v>45285</v>
      </c>
      <c r="B112" s="36">
        <v>45287</v>
      </c>
      <c r="C112" s="35" t="s">
        <v>104</v>
      </c>
      <c r="D112" s="35" t="s">
        <v>1766</v>
      </c>
      <c r="E112" s="35" t="s">
        <v>1767</v>
      </c>
      <c r="F112" s="35" t="s">
        <v>1768</v>
      </c>
      <c r="G112" s="35" t="s">
        <v>108</v>
      </c>
      <c r="H112" s="35" t="s">
        <v>15</v>
      </c>
      <c r="I112" s="35" t="s">
        <v>1769</v>
      </c>
      <c r="J112" s="35" t="s">
        <v>303</v>
      </c>
      <c r="L112" s="35" t="s">
        <v>490</v>
      </c>
      <c r="M112" s="35" t="s">
        <v>134</v>
      </c>
      <c r="N112" s="35" t="s">
        <v>135</v>
      </c>
      <c r="O112" s="35" t="s">
        <v>305</v>
      </c>
      <c r="Y112" s="35" t="s">
        <v>306</v>
      </c>
      <c r="AA112" s="35" t="s">
        <v>480</v>
      </c>
      <c r="AB112" s="35" t="s">
        <v>493</v>
      </c>
      <c r="AC112" s="35" t="str">
        <f t="shared" si="14"/>
        <v>イズモサカネ</v>
      </c>
      <c r="AD112" s="35" t="s">
        <v>309</v>
      </c>
      <c r="AF112" s="35">
        <v>3</v>
      </c>
      <c r="AG112" s="41">
        <v>38897</v>
      </c>
      <c r="AN112" s="35">
        <v>168</v>
      </c>
      <c r="AP112" s="35" t="s">
        <v>310</v>
      </c>
      <c r="AV112" s="35" t="s">
        <v>311</v>
      </c>
      <c r="BB112" s="35">
        <f t="shared" si="8"/>
        <v>16</v>
      </c>
      <c r="BC112" s="35">
        <f t="shared" si="9"/>
        <v>2</v>
      </c>
      <c r="BD112" s="35" t="str">
        <f t="shared" si="10"/>
        <v>右</v>
      </c>
      <c r="BE112" s="42" t="str">
        <f>IF($O112="男子",IF($AF112&gt;100,"",IF($M112=選抜男子!B$2,ROW(),"")),"")</f>
        <v/>
      </c>
      <c r="BF112" s="42" t="str">
        <f>IF($O112="男子",IF($AF112&gt;100,"",IF($M112=選抜男子!I$2,ROW(),"")),"")</f>
        <v/>
      </c>
      <c r="BG112" s="42" t="str">
        <f>IF($O112="男子",IF($AF112&gt;100,"",IF($M112=選抜男子!P$2,ROW(),"")),"")</f>
        <v/>
      </c>
      <c r="BH112" s="42" t="str">
        <f>IF($O112="男子",IF($AF112&gt;100,"",IF($M112=選抜男子!B$27,ROW(),"")),"")</f>
        <v/>
      </c>
      <c r="BI112" s="42" t="str">
        <f>IF($O112="男子",IF($AF112&gt;100,"",IF($M112=選抜男子!I$27,ROW(),"")),"")</f>
        <v/>
      </c>
      <c r="BJ112" s="42">
        <f>IF($O112="男子",IF($AF112&gt;100,"",IF($M112=選抜男子!P$27,ROW(),"")),"")</f>
        <v>112</v>
      </c>
      <c r="BK112" s="42" t="str">
        <f>IF($O112="男子",IF($AF112&gt;100,"",IF($M112=選抜男子!B$51,ROW(),"")),"")</f>
        <v/>
      </c>
      <c r="BL112" s="42" t="str">
        <f>IF($O112="男子",IF($AF112&gt;100,"",IF($M112=選抜男子!I$51,ROW(),"")),"")</f>
        <v/>
      </c>
      <c r="BM112" s="42" t="str">
        <f>IF($O112="男子",IF($AF112&gt;100,"",IF($M112=選抜男子!B$76,ROW(),"")),"")</f>
        <v/>
      </c>
      <c r="BN112" s="42" t="str">
        <f>IF($O112="男子",IF($AF112&gt;100,"",IF($M112=選抜男子!I$76,ROW(),"")),"")</f>
        <v/>
      </c>
      <c r="BO112" s="42" t="str">
        <f>IF($O112="男子",IF($AF112&gt;100,"",IF($M112=新人男子!B$2,ROW(),"")),"")</f>
        <v/>
      </c>
      <c r="BP112" s="42" t="str">
        <f>IF($O112="男子",IF($AF112&gt;100,"",IF($M112=新人男子!I$2,ROW(),"")),"")</f>
        <v/>
      </c>
      <c r="BQ112" s="42" t="str">
        <f>IF($O112="男子",IF($AF112&gt;100,"",IF($M112=新人男子!P$2,ROW(),"")),"")</f>
        <v/>
      </c>
      <c r="BR112" s="42" t="str">
        <f>IF($O112="男子",IF($AF112&gt;100,"",IF($M112=新人男子!B$27,ROW(),"")),"")</f>
        <v/>
      </c>
      <c r="BS112" s="42" t="str">
        <f>IF($O112="男子",IF($AF112&gt;100,"",IF($M112=新人男子!I$27,ROW(),"")),"")</f>
        <v/>
      </c>
      <c r="BT112" s="42" t="str">
        <f>IF($O112="男子",IF($AF112&gt;100,"",IF($M112=新人男子!P$27,ROW(),"")),"")</f>
        <v/>
      </c>
      <c r="BU112" s="42" t="str">
        <f>IF($O112="男子",IF($AF112&gt;100,"",IF($M112=新人男子!B$51,ROW(),"")),"")</f>
        <v/>
      </c>
      <c r="BV112" s="42" t="str">
        <f>IF($O112="男子",IF($AF112&gt;100,"",IF($M112=新人男子!I$51,ROW(),"")),"")</f>
        <v/>
      </c>
      <c r="BW112" s="42" t="str">
        <f>IF($O112="男子",IF($AF112&gt;100,"",IF($M112=新人男子!P$51,ROW(),"")),"")</f>
        <v/>
      </c>
      <c r="BX112" s="42" t="str">
        <f>IF($O112="男子",IF($AF112&gt;100,"",IF($M112=新人男子!B$76,ROW(),"")),"")</f>
        <v/>
      </c>
      <c r="BY112" s="42" t="str">
        <f>IF($O112="男子",IF($AF112&gt;100,"",IF($M112=新人男子!I$76,ROW(),"")),"")</f>
        <v/>
      </c>
      <c r="BZ112" s="42" t="str">
        <f>IF($O112="男子",IF($AF112&gt;100,"",IF($M112=新人男子!P$76,ROW(),"")),"")</f>
        <v/>
      </c>
      <c r="CA112" s="42" t="str">
        <f>IF($O112="女子",IF($AF112&gt;100,"",IF($M112=選抜女子!B$2,ROW(),"")),"")</f>
        <v/>
      </c>
      <c r="CB112" s="42" t="str">
        <f>IF($O112="女子",IF($AF112&gt;100,"",IF($M112=選抜女子!I$2,ROW(),"")),"")</f>
        <v/>
      </c>
      <c r="CC112" s="42" t="str">
        <f>IF($O112="女子",IF($AF112&gt;100,"",IF($M112=選抜女子!P$2,ROW(),"")),"")</f>
        <v/>
      </c>
      <c r="CD112" s="42" t="str">
        <f>IF($O112="女子",IF($AF112&gt;100,"",IF($M112=選抜女子!B$27,ROW(),"")),"")</f>
        <v/>
      </c>
      <c r="CE112" s="42" t="str">
        <f>IF($O112="女子",IF($AF112&gt;100,"",IF($M112=選抜女子!I$27,ROW(),"")),"")</f>
        <v/>
      </c>
      <c r="CF112" s="42" t="str">
        <f>IF($O112="女子",IF($AF112&gt;100,"",IF($M112=選抜女子!P$27,ROW(),"")),"")</f>
        <v/>
      </c>
      <c r="CG112" s="42" t="str">
        <f>IF($O112="女子",IF($AF112&gt;100,"",IF($M112=選抜女子!B$51,ROW(),"")),"")</f>
        <v/>
      </c>
      <c r="CH112" s="42" t="str">
        <f>IF($O112="女子",IF($AF112&gt;100,"",IF($M112=選抜女子!I$51,ROW(),"")),"")</f>
        <v/>
      </c>
      <c r="CI112" s="42" t="str">
        <f>IF($O112="女子",IF($AF112&gt;100,"",IF($M112=選抜女子!B$76,ROW(),"")),"")</f>
        <v/>
      </c>
      <c r="CJ112" s="42" t="str">
        <f>IF($O112="女子",IF($AF112&gt;100,"",IF($M112=選抜女子!I$76,ROW(),"")),"")</f>
        <v/>
      </c>
      <c r="CK112" s="42" t="str">
        <f>IF($O112="女子",IF($AF112&gt;100,"",IF($M112=新人女子!B$2,ROW(),"")),"")</f>
        <v/>
      </c>
      <c r="CL112" s="42" t="str">
        <f>IF($O112="女子",IF($AF112&gt;100,"",IF($M112=新人女子!I$2,ROW(),"")),"")</f>
        <v/>
      </c>
      <c r="CM112" s="42" t="str">
        <f>IF($O112="女子",IF($AF112&gt;100,"",IF($M112=新人女子!P$2,ROW(),"")),"")</f>
        <v/>
      </c>
      <c r="CN112" s="42" t="str">
        <f>IF($O112="女子",IF($AF112&gt;100,"",IF($M112=新人女子!B$27,ROW(),"")),"")</f>
        <v/>
      </c>
      <c r="CO112" s="42" t="str">
        <f>IF($O112="女子",IF($AF112&gt;100,"",IF($M112=新人女子!I$27,ROW(),"")),"")</f>
        <v/>
      </c>
      <c r="CP112" s="42" t="str">
        <f>IF($O112="女子",IF($AF112&gt;100,"",IF($M112=新人女子!P$27,ROW(),"")),"")</f>
        <v/>
      </c>
      <c r="CQ112" s="42" t="str">
        <f>IF($O112="女子",IF($AF112&gt;100,"",IF($M112=新人女子!B$51,ROW(),"")),"")</f>
        <v/>
      </c>
      <c r="CR112" s="42" t="str">
        <f>IF($O112="女子",IF($AF112&gt;100,"",IF($M112=新人女子!I$51,ROW(),"")),"")</f>
        <v/>
      </c>
      <c r="CS112" s="42" t="str">
        <f>IF($O112="女子",IF($AF112&gt;100,"",IF($M112=新人女子!P$51,ROW(),"")),"")</f>
        <v/>
      </c>
      <c r="CT112" s="42" t="str">
        <f>IF($O112="女子",IF($AF112&gt;100,"",IF($M112=新人女子!B$76,ROW(),"")),"")</f>
        <v/>
      </c>
      <c r="CU112" s="42" t="str">
        <f>IF($O112="女子",IF($AF112&gt;100,"",IF($M112=新人女子!I$76,ROW(),"")),"")</f>
        <v/>
      </c>
      <c r="CV112" s="42" t="str">
        <f>IF($O112="女子",IF($AF112&gt;100,"",IF($M112=新人女子!P$76,ROW(),"")),"")</f>
        <v/>
      </c>
    </row>
    <row r="113" spans="1:100" x14ac:dyDescent="0.15">
      <c r="A113" s="36">
        <v>45285</v>
      </c>
      <c r="B113" s="36">
        <v>45287</v>
      </c>
      <c r="C113" s="35" t="s">
        <v>104</v>
      </c>
      <c r="D113" s="35" t="s">
        <v>1770</v>
      </c>
      <c r="E113" s="35" t="s">
        <v>1771</v>
      </c>
      <c r="F113" s="35" t="s">
        <v>1772</v>
      </c>
      <c r="G113" s="35" t="s">
        <v>108</v>
      </c>
      <c r="H113" s="35" t="s">
        <v>15</v>
      </c>
      <c r="I113" s="35" t="s">
        <v>1773</v>
      </c>
      <c r="J113" s="35" t="s">
        <v>303</v>
      </c>
      <c r="L113" s="35" t="s">
        <v>490</v>
      </c>
      <c r="M113" s="35" t="s">
        <v>134</v>
      </c>
      <c r="N113" s="35" t="s">
        <v>135</v>
      </c>
      <c r="O113" s="35" t="s">
        <v>305</v>
      </c>
      <c r="Y113" s="35" t="s">
        <v>306</v>
      </c>
      <c r="AA113" s="35" t="s">
        <v>482</v>
      </c>
      <c r="AB113" s="35" t="s">
        <v>494</v>
      </c>
      <c r="AC113" s="35" t="str">
        <f t="shared" si="14"/>
        <v>ヤカワ</v>
      </c>
      <c r="AD113" s="35" t="s">
        <v>309</v>
      </c>
      <c r="AF113" s="35">
        <v>4</v>
      </c>
      <c r="AG113" s="41">
        <v>39076</v>
      </c>
      <c r="AN113" s="35">
        <v>173</v>
      </c>
      <c r="AP113" s="35" t="s">
        <v>310</v>
      </c>
      <c r="AV113" s="35" t="s">
        <v>311</v>
      </c>
      <c r="BB113" s="35">
        <f t="shared" si="8"/>
        <v>16</v>
      </c>
      <c r="BC113" s="35">
        <f t="shared" si="9"/>
        <v>2</v>
      </c>
      <c r="BD113" s="35" t="str">
        <f t="shared" si="10"/>
        <v>右</v>
      </c>
      <c r="BE113" s="42" t="str">
        <f>IF($O113="男子",IF($AF113&gt;100,"",IF($M113=選抜男子!B$2,ROW(),"")),"")</f>
        <v/>
      </c>
      <c r="BF113" s="42" t="str">
        <f>IF($O113="男子",IF($AF113&gt;100,"",IF($M113=選抜男子!I$2,ROW(),"")),"")</f>
        <v/>
      </c>
      <c r="BG113" s="42" t="str">
        <f>IF($O113="男子",IF($AF113&gt;100,"",IF($M113=選抜男子!P$2,ROW(),"")),"")</f>
        <v/>
      </c>
      <c r="BH113" s="42" t="str">
        <f>IF($O113="男子",IF($AF113&gt;100,"",IF($M113=選抜男子!B$27,ROW(),"")),"")</f>
        <v/>
      </c>
      <c r="BI113" s="42" t="str">
        <f>IF($O113="男子",IF($AF113&gt;100,"",IF($M113=選抜男子!I$27,ROW(),"")),"")</f>
        <v/>
      </c>
      <c r="BJ113" s="42">
        <f>IF($O113="男子",IF($AF113&gt;100,"",IF($M113=選抜男子!P$27,ROW(),"")),"")</f>
        <v>113</v>
      </c>
      <c r="BK113" s="42" t="str">
        <f>IF($O113="男子",IF($AF113&gt;100,"",IF($M113=選抜男子!B$51,ROW(),"")),"")</f>
        <v/>
      </c>
      <c r="BL113" s="42" t="str">
        <f>IF($O113="男子",IF($AF113&gt;100,"",IF($M113=選抜男子!I$51,ROW(),"")),"")</f>
        <v/>
      </c>
      <c r="BM113" s="42" t="str">
        <f>IF($O113="男子",IF($AF113&gt;100,"",IF($M113=選抜男子!B$76,ROW(),"")),"")</f>
        <v/>
      </c>
      <c r="BN113" s="42" t="str">
        <f>IF($O113="男子",IF($AF113&gt;100,"",IF($M113=選抜男子!I$76,ROW(),"")),"")</f>
        <v/>
      </c>
      <c r="BO113" s="42" t="str">
        <f>IF($O113="男子",IF($AF113&gt;100,"",IF($M113=新人男子!B$2,ROW(),"")),"")</f>
        <v/>
      </c>
      <c r="BP113" s="42" t="str">
        <f>IF($O113="男子",IF($AF113&gt;100,"",IF($M113=新人男子!I$2,ROW(),"")),"")</f>
        <v/>
      </c>
      <c r="BQ113" s="42" t="str">
        <f>IF($O113="男子",IF($AF113&gt;100,"",IF($M113=新人男子!P$2,ROW(),"")),"")</f>
        <v/>
      </c>
      <c r="BR113" s="42" t="str">
        <f>IF($O113="男子",IF($AF113&gt;100,"",IF($M113=新人男子!B$27,ROW(),"")),"")</f>
        <v/>
      </c>
      <c r="BS113" s="42" t="str">
        <f>IF($O113="男子",IF($AF113&gt;100,"",IF($M113=新人男子!I$27,ROW(),"")),"")</f>
        <v/>
      </c>
      <c r="BT113" s="42" t="str">
        <f>IF($O113="男子",IF($AF113&gt;100,"",IF($M113=新人男子!P$27,ROW(),"")),"")</f>
        <v/>
      </c>
      <c r="BU113" s="42" t="str">
        <f>IF($O113="男子",IF($AF113&gt;100,"",IF($M113=新人男子!B$51,ROW(),"")),"")</f>
        <v/>
      </c>
      <c r="BV113" s="42" t="str">
        <f>IF($O113="男子",IF($AF113&gt;100,"",IF($M113=新人男子!I$51,ROW(),"")),"")</f>
        <v/>
      </c>
      <c r="BW113" s="42" t="str">
        <f>IF($O113="男子",IF($AF113&gt;100,"",IF($M113=新人男子!P$51,ROW(),"")),"")</f>
        <v/>
      </c>
      <c r="BX113" s="42" t="str">
        <f>IF($O113="男子",IF($AF113&gt;100,"",IF($M113=新人男子!B$76,ROW(),"")),"")</f>
        <v/>
      </c>
      <c r="BY113" s="42" t="str">
        <f>IF($O113="男子",IF($AF113&gt;100,"",IF($M113=新人男子!I$76,ROW(),"")),"")</f>
        <v/>
      </c>
      <c r="BZ113" s="42" t="str">
        <f>IF($O113="男子",IF($AF113&gt;100,"",IF($M113=新人男子!P$76,ROW(),"")),"")</f>
        <v/>
      </c>
      <c r="CA113" s="42" t="str">
        <f>IF($O113="女子",IF($AF113&gt;100,"",IF($M113=選抜女子!B$2,ROW(),"")),"")</f>
        <v/>
      </c>
      <c r="CB113" s="42" t="str">
        <f>IF($O113="女子",IF($AF113&gt;100,"",IF($M113=選抜女子!I$2,ROW(),"")),"")</f>
        <v/>
      </c>
      <c r="CC113" s="42" t="str">
        <f>IF($O113="女子",IF($AF113&gt;100,"",IF($M113=選抜女子!P$2,ROW(),"")),"")</f>
        <v/>
      </c>
      <c r="CD113" s="42" t="str">
        <f>IF($O113="女子",IF($AF113&gt;100,"",IF($M113=選抜女子!B$27,ROW(),"")),"")</f>
        <v/>
      </c>
      <c r="CE113" s="42" t="str">
        <f>IF($O113="女子",IF($AF113&gt;100,"",IF($M113=選抜女子!I$27,ROW(),"")),"")</f>
        <v/>
      </c>
      <c r="CF113" s="42" t="str">
        <f>IF($O113="女子",IF($AF113&gt;100,"",IF($M113=選抜女子!P$27,ROW(),"")),"")</f>
        <v/>
      </c>
      <c r="CG113" s="42" t="str">
        <f>IF($O113="女子",IF($AF113&gt;100,"",IF($M113=選抜女子!B$51,ROW(),"")),"")</f>
        <v/>
      </c>
      <c r="CH113" s="42" t="str">
        <f>IF($O113="女子",IF($AF113&gt;100,"",IF($M113=選抜女子!I$51,ROW(),"")),"")</f>
        <v/>
      </c>
      <c r="CI113" s="42" t="str">
        <f>IF($O113="女子",IF($AF113&gt;100,"",IF($M113=選抜女子!B$76,ROW(),"")),"")</f>
        <v/>
      </c>
      <c r="CJ113" s="42" t="str">
        <f>IF($O113="女子",IF($AF113&gt;100,"",IF($M113=選抜女子!I$76,ROW(),"")),"")</f>
        <v/>
      </c>
      <c r="CK113" s="42" t="str">
        <f>IF($O113="女子",IF($AF113&gt;100,"",IF($M113=新人女子!B$2,ROW(),"")),"")</f>
        <v/>
      </c>
      <c r="CL113" s="42" t="str">
        <f>IF($O113="女子",IF($AF113&gt;100,"",IF($M113=新人女子!I$2,ROW(),"")),"")</f>
        <v/>
      </c>
      <c r="CM113" s="42" t="str">
        <f>IF($O113="女子",IF($AF113&gt;100,"",IF($M113=新人女子!P$2,ROW(),"")),"")</f>
        <v/>
      </c>
      <c r="CN113" s="42" t="str">
        <f>IF($O113="女子",IF($AF113&gt;100,"",IF($M113=新人女子!B$27,ROW(),"")),"")</f>
        <v/>
      </c>
      <c r="CO113" s="42" t="str">
        <f>IF($O113="女子",IF($AF113&gt;100,"",IF($M113=新人女子!I$27,ROW(),"")),"")</f>
        <v/>
      </c>
      <c r="CP113" s="42" t="str">
        <f>IF($O113="女子",IF($AF113&gt;100,"",IF($M113=新人女子!P$27,ROW(),"")),"")</f>
        <v/>
      </c>
      <c r="CQ113" s="42" t="str">
        <f>IF($O113="女子",IF($AF113&gt;100,"",IF($M113=新人女子!B$51,ROW(),"")),"")</f>
        <v/>
      </c>
      <c r="CR113" s="42" t="str">
        <f>IF($O113="女子",IF($AF113&gt;100,"",IF($M113=新人女子!I$51,ROW(),"")),"")</f>
        <v/>
      </c>
      <c r="CS113" s="42" t="str">
        <f>IF($O113="女子",IF($AF113&gt;100,"",IF($M113=新人女子!P$51,ROW(),"")),"")</f>
        <v/>
      </c>
      <c r="CT113" s="42" t="str">
        <f>IF($O113="女子",IF($AF113&gt;100,"",IF($M113=新人女子!B$76,ROW(),"")),"")</f>
        <v/>
      </c>
      <c r="CU113" s="42" t="str">
        <f>IF($O113="女子",IF($AF113&gt;100,"",IF($M113=新人女子!I$76,ROW(),"")),"")</f>
        <v/>
      </c>
      <c r="CV113" s="42" t="str">
        <f>IF($O113="女子",IF($AF113&gt;100,"",IF($M113=新人女子!P$76,ROW(),"")),"")</f>
        <v/>
      </c>
    </row>
    <row r="114" spans="1:100" x14ac:dyDescent="0.15">
      <c r="A114" s="36">
        <v>45285</v>
      </c>
      <c r="B114" s="36">
        <v>45287</v>
      </c>
      <c r="C114" s="35" t="s">
        <v>104</v>
      </c>
      <c r="D114" s="35" t="s">
        <v>1774</v>
      </c>
      <c r="E114" s="35" t="s">
        <v>1775</v>
      </c>
      <c r="F114" s="35" t="s">
        <v>1776</v>
      </c>
      <c r="G114" s="35" t="s">
        <v>108</v>
      </c>
      <c r="H114" s="35" t="s">
        <v>15</v>
      </c>
      <c r="I114" s="35" t="s">
        <v>1777</v>
      </c>
      <c r="J114" s="35" t="s">
        <v>303</v>
      </c>
      <c r="L114" s="35" t="s">
        <v>490</v>
      </c>
      <c r="M114" s="35" t="s">
        <v>134</v>
      </c>
      <c r="N114" s="35" t="s">
        <v>135</v>
      </c>
      <c r="O114" s="35" t="s">
        <v>305</v>
      </c>
      <c r="Y114" s="35" t="s">
        <v>306</v>
      </c>
      <c r="AA114" s="35" t="s">
        <v>484</v>
      </c>
      <c r="AB114" s="35" t="s">
        <v>495</v>
      </c>
      <c r="AC114" s="35" t="str">
        <f t="shared" si="14"/>
        <v>イズモヨコタ</v>
      </c>
      <c r="AD114" s="35" t="s">
        <v>309</v>
      </c>
      <c r="AF114" s="35">
        <v>5</v>
      </c>
      <c r="AG114" s="41">
        <v>39047</v>
      </c>
      <c r="AN114" s="35">
        <v>169</v>
      </c>
      <c r="AP114" s="35" t="s">
        <v>310</v>
      </c>
      <c r="AV114" s="35" t="s">
        <v>311</v>
      </c>
      <c r="BB114" s="35">
        <f t="shared" si="8"/>
        <v>16</v>
      </c>
      <c r="BC114" s="35">
        <f t="shared" si="9"/>
        <v>2</v>
      </c>
      <c r="BD114" s="35" t="str">
        <f t="shared" si="10"/>
        <v>右</v>
      </c>
      <c r="BE114" s="42" t="str">
        <f>IF($O114="男子",IF($AF114&gt;100,"",IF($M114=選抜男子!B$2,ROW(),"")),"")</f>
        <v/>
      </c>
      <c r="BF114" s="42" t="str">
        <f>IF($O114="男子",IF($AF114&gt;100,"",IF($M114=選抜男子!I$2,ROW(),"")),"")</f>
        <v/>
      </c>
      <c r="BG114" s="42" t="str">
        <f>IF($O114="男子",IF($AF114&gt;100,"",IF($M114=選抜男子!P$2,ROW(),"")),"")</f>
        <v/>
      </c>
      <c r="BH114" s="42" t="str">
        <f>IF($O114="男子",IF($AF114&gt;100,"",IF($M114=選抜男子!B$27,ROW(),"")),"")</f>
        <v/>
      </c>
      <c r="BI114" s="42" t="str">
        <f>IF($O114="男子",IF($AF114&gt;100,"",IF($M114=選抜男子!I$27,ROW(),"")),"")</f>
        <v/>
      </c>
      <c r="BJ114" s="42">
        <f>IF($O114="男子",IF($AF114&gt;100,"",IF($M114=選抜男子!P$27,ROW(),"")),"")</f>
        <v>114</v>
      </c>
      <c r="BK114" s="42" t="str">
        <f>IF($O114="男子",IF($AF114&gt;100,"",IF($M114=選抜男子!B$51,ROW(),"")),"")</f>
        <v/>
      </c>
      <c r="BL114" s="42" t="str">
        <f>IF($O114="男子",IF($AF114&gt;100,"",IF($M114=選抜男子!I$51,ROW(),"")),"")</f>
        <v/>
      </c>
      <c r="BM114" s="42" t="str">
        <f>IF($O114="男子",IF($AF114&gt;100,"",IF($M114=選抜男子!B$76,ROW(),"")),"")</f>
        <v/>
      </c>
      <c r="BN114" s="42" t="str">
        <f>IF($O114="男子",IF($AF114&gt;100,"",IF($M114=選抜男子!I$76,ROW(),"")),"")</f>
        <v/>
      </c>
      <c r="BO114" s="42" t="str">
        <f>IF($O114="男子",IF($AF114&gt;100,"",IF($M114=新人男子!B$2,ROW(),"")),"")</f>
        <v/>
      </c>
      <c r="BP114" s="42" t="str">
        <f>IF($O114="男子",IF($AF114&gt;100,"",IF($M114=新人男子!I$2,ROW(),"")),"")</f>
        <v/>
      </c>
      <c r="BQ114" s="42" t="str">
        <f>IF($O114="男子",IF($AF114&gt;100,"",IF($M114=新人男子!P$2,ROW(),"")),"")</f>
        <v/>
      </c>
      <c r="BR114" s="42" t="str">
        <f>IF($O114="男子",IF($AF114&gt;100,"",IF($M114=新人男子!B$27,ROW(),"")),"")</f>
        <v/>
      </c>
      <c r="BS114" s="42" t="str">
        <f>IF($O114="男子",IF($AF114&gt;100,"",IF($M114=新人男子!I$27,ROW(),"")),"")</f>
        <v/>
      </c>
      <c r="BT114" s="42" t="str">
        <f>IF($O114="男子",IF($AF114&gt;100,"",IF($M114=新人男子!P$27,ROW(),"")),"")</f>
        <v/>
      </c>
      <c r="BU114" s="42" t="str">
        <f>IF($O114="男子",IF($AF114&gt;100,"",IF($M114=新人男子!B$51,ROW(),"")),"")</f>
        <v/>
      </c>
      <c r="BV114" s="42" t="str">
        <f>IF($O114="男子",IF($AF114&gt;100,"",IF($M114=新人男子!I$51,ROW(),"")),"")</f>
        <v/>
      </c>
      <c r="BW114" s="42" t="str">
        <f>IF($O114="男子",IF($AF114&gt;100,"",IF($M114=新人男子!P$51,ROW(),"")),"")</f>
        <v/>
      </c>
      <c r="BX114" s="42" t="str">
        <f>IF($O114="男子",IF($AF114&gt;100,"",IF($M114=新人男子!B$76,ROW(),"")),"")</f>
        <v/>
      </c>
      <c r="BY114" s="42" t="str">
        <f>IF($O114="男子",IF($AF114&gt;100,"",IF($M114=新人男子!I$76,ROW(),"")),"")</f>
        <v/>
      </c>
      <c r="BZ114" s="42" t="str">
        <f>IF($O114="男子",IF($AF114&gt;100,"",IF($M114=新人男子!P$76,ROW(),"")),"")</f>
        <v/>
      </c>
      <c r="CA114" s="42" t="str">
        <f>IF($O114="女子",IF($AF114&gt;100,"",IF($M114=選抜女子!B$2,ROW(),"")),"")</f>
        <v/>
      </c>
      <c r="CB114" s="42" t="str">
        <f>IF($O114="女子",IF($AF114&gt;100,"",IF($M114=選抜女子!I$2,ROW(),"")),"")</f>
        <v/>
      </c>
      <c r="CC114" s="42" t="str">
        <f>IF($O114="女子",IF($AF114&gt;100,"",IF($M114=選抜女子!P$2,ROW(),"")),"")</f>
        <v/>
      </c>
      <c r="CD114" s="42" t="str">
        <f>IF($O114="女子",IF($AF114&gt;100,"",IF($M114=選抜女子!B$27,ROW(),"")),"")</f>
        <v/>
      </c>
      <c r="CE114" s="42" t="str">
        <f>IF($O114="女子",IF($AF114&gt;100,"",IF($M114=選抜女子!I$27,ROW(),"")),"")</f>
        <v/>
      </c>
      <c r="CF114" s="42" t="str">
        <f>IF($O114="女子",IF($AF114&gt;100,"",IF($M114=選抜女子!P$27,ROW(),"")),"")</f>
        <v/>
      </c>
      <c r="CG114" s="42" t="str">
        <f>IF($O114="女子",IF($AF114&gt;100,"",IF($M114=選抜女子!B$51,ROW(),"")),"")</f>
        <v/>
      </c>
      <c r="CH114" s="42" t="str">
        <f>IF($O114="女子",IF($AF114&gt;100,"",IF($M114=選抜女子!I$51,ROW(),"")),"")</f>
        <v/>
      </c>
      <c r="CI114" s="42" t="str">
        <f>IF($O114="女子",IF($AF114&gt;100,"",IF($M114=選抜女子!B$76,ROW(),"")),"")</f>
        <v/>
      </c>
      <c r="CJ114" s="42" t="str">
        <f>IF($O114="女子",IF($AF114&gt;100,"",IF($M114=選抜女子!I$76,ROW(),"")),"")</f>
        <v/>
      </c>
      <c r="CK114" s="42" t="str">
        <f>IF($O114="女子",IF($AF114&gt;100,"",IF($M114=新人女子!B$2,ROW(),"")),"")</f>
        <v/>
      </c>
      <c r="CL114" s="42" t="str">
        <f>IF($O114="女子",IF($AF114&gt;100,"",IF($M114=新人女子!I$2,ROW(),"")),"")</f>
        <v/>
      </c>
      <c r="CM114" s="42" t="str">
        <f>IF($O114="女子",IF($AF114&gt;100,"",IF($M114=新人女子!P$2,ROW(),"")),"")</f>
        <v/>
      </c>
      <c r="CN114" s="42" t="str">
        <f>IF($O114="女子",IF($AF114&gt;100,"",IF($M114=新人女子!B$27,ROW(),"")),"")</f>
        <v/>
      </c>
      <c r="CO114" s="42" t="str">
        <f>IF($O114="女子",IF($AF114&gt;100,"",IF($M114=新人女子!I$27,ROW(),"")),"")</f>
        <v/>
      </c>
      <c r="CP114" s="42" t="str">
        <f>IF($O114="女子",IF($AF114&gt;100,"",IF($M114=新人女子!P$27,ROW(),"")),"")</f>
        <v/>
      </c>
      <c r="CQ114" s="42" t="str">
        <f>IF($O114="女子",IF($AF114&gt;100,"",IF($M114=新人女子!B$51,ROW(),"")),"")</f>
        <v/>
      </c>
      <c r="CR114" s="42" t="str">
        <f>IF($O114="女子",IF($AF114&gt;100,"",IF($M114=新人女子!I$51,ROW(),"")),"")</f>
        <v/>
      </c>
      <c r="CS114" s="42" t="str">
        <f>IF($O114="女子",IF($AF114&gt;100,"",IF($M114=新人女子!P$51,ROW(),"")),"")</f>
        <v/>
      </c>
      <c r="CT114" s="42" t="str">
        <f>IF($O114="女子",IF($AF114&gt;100,"",IF($M114=新人女子!B$76,ROW(),"")),"")</f>
        <v/>
      </c>
      <c r="CU114" s="42" t="str">
        <f>IF($O114="女子",IF($AF114&gt;100,"",IF($M114=新人女子!I$76,ROW(),"")),"")</f>
        <v/>
      </c>
      <c r="CV114" s="42" t="str">
        <f>IF($O114="女子",IF($AF114&gt;100,"",IF($M114=新人女子!P$76,ROW(),"")),"")</f>
        <v/>
      </c>
    </row>
    <row r="115" spans="1:100" x14ac:dyDescent="0.15">
      <c r="A115" s="36">
        <v>45285</v>
      </c>
      <c r="B115" s="36">
        <v>45287</v>
      </c>
      <c r="C115" s="35" t="s">
        <v>104</v>
      </c>
      <c r="D115" s="35" t="s">
        <v>1778</v>
      </c>
      <c r="E115" s="35" t="s">
        <v>1779</v>
      </c>
      <c r="F115" s="35" t="s">
        <v>1780</v>
      </c>
      <c r="G115" s="35" t="s">
        <v>108</v>
      </c>
      <c r="H115" s="35" t="s">
        <v>15</v>
      </c>
      <c r="I115" s="35" t="s">
        <v>1781</v>
      </c>
      <c r="J115" s="35" t="s">
        <v>303</v>
      </c>
      <c r="L115" s="35" t="s">
        <v>490</v>
      </c>
      <c r="M115" s="35" t="s">
        <v>134</v>
      </c>
      <c r="N115" s="35" t="s">
        <v>135</v>
      </c>
      <c r="O115" s="35" t="s">
        <v>305</v>
      </c>
      <c r="Y115" s="35" t="s">
        <v>306</v>
      </c>
      <c r="AA115" s="35" t="s">
        <v>486</v>
      </c>
      <c r="AB115" s="35" t="s">
        <v>496</v>
      </c>
      <c r="AC115" s="35" t="str">
        <f t="shared" si="14"/>
        <v>カメダケ</v>
      </c>
      <c r="AD115" s="35" t="s">
        <v>309</v>
      </c>
      <c r="AF115" s="35">
        <v>6</v>
      </c>
      <c r="AG115" s="41">
        <v>39316</v>
      </c>
      <c r="AN115" s="35">
        <v>172</v>
      </c>
      <c r="AP115" s="35" t="s">
        <v>310</v>
      </c>
      <c r="AV115" s="35" t="s">
        <v>311</v>
      </c>
      <c r="BB115" s="35">
        <f t="shared" si="8"/>
        <v>15</v>
      </c>
      <c r="BC115" s="35">
        <f t="shared" si="9"/>
        <v>1</v>
      </c>
      <c r="BD115" s="35" t="str">
        <f t="shared" si="10"/>
        <v>右</v>
      </c>
      <c r="BE115" s="42" t="str">
        <f>IF($O115="男子",IF($AF115&gt;100,"",IF($M115=選抜男子!B$2,ROW(),"")),"")</f>
        <v/>
      </c>
      <c r="BF115" s="42" t="str">
        <f>IF($O115="男子",IF($AF115&gt;100,"",IF($M115=選抜男子!I$2,ROW(),"")),"")</f>
        <v/>
      </c>
      <c r="BG115" s="42" t="str">
        <f>IF($O115="男子",IF($AF115&gt;100,"",IF($M115=選抜男子!P$2,ROW(),"")),"")</f>
        <v/>
      </c>
      <c r="BH115" s="42" t="str">
        <f>IF($O115="男子",IF($AF115&gt;100,"",IF($M115=選抜男子!B$27,ROW(),"")),"")</f>
        <v/>
      </c>
      <c r="BI115" s="42" t="str">
        <f>IF($O115="男子",IF($AF115&gt;100,"",IF($M115=選抜男子!I$27,ROW(),"")),"")</f>
        <v/>
      </c>
      <c r="BJ115" s="42">
        <f>IF($O115="男子",IF($AF115&gt;100,"",IF($M115=選抜男子!P$27,ROW(),"")),"")</f>
        <v>115</v>
      </c>
      <c r="BK115" s="42" t="str">
        <f>IF($O115="男子",IF($AF115&gt;100,"",IF($M115=選抜男子!B$51,ROW(),"")),"")</f>
        <v/>
      </c>
      <c r="BL115" s="42" t="str">
        <f>IF($O115="男子",IF($AF115&gt;100,"",IF($M115=選抜男子!I$51,ROW(),"")),"")</f>
        <v/>
      </c>
      <c r="BM115" s="42" t="str">
        <f>IF($O115="男子",IF($AF115&gt;100,"",IF($M115=選抜男子!B$76,ROW(),"")),"")</f>
        <v/>
      </c>
      <c r="BN115" s="42" t="str">
        <f>IF($O115="男子",IF($AF115&gt;100,"",IF($M115=選抜男子!I$76,ROW(),"")),"")</f>
        <v/>
      </c>
      <c r="BO115" s="42" t="str">
        <f>IF($O115="男子",IF($AF115&gt;100,"",IF($M115=新人男子!B$2,ROW(),"")),"")</f>
        <v/>
      </c>
      <c r="BP115" s="42" t="str">
        <f>IF($O115="男子",IF($AF115&gt;100,"",IF($M115=新人男子!I$2,ROW(),"")),"")</f>
        <v/>
      </c>
      <c r="BQ115" s="42" t="str">
        <f>IF($O115="男子",IF($AF115&gt;100,"",IF($M115=新人男子!P$2,ROW(),"")),"")</f>
        <v/>
      </c>
      <c r="BR115" s="42" t="str">
        <f>IF($O115="男子",IF($AF115&gt;100,"",IF($M115=新人男子!B$27,ROW(),"")),"")</f>
        <v/>
      </c>
      <c r="BS115" s="42" t="str">
        <f>IF($O115="男子",IF($AF115&gt;100,"",IF($M115=新人男子!I$27,ROW(),"")),"")</f>
        <v/>
      </c>
      <c r="BT115" s="42" t="str">
        <f>IF($O115="男子",IF($AF115&gt;100,"",IF($M115=新人男子!P$27,ROW(),"")),"")</f>
        <v/>
      </c>
      <c r="BU115" s="42" t="str">
        <f>IF($O115="男子",IF($AF115&gt;100,"",IF($M115=新人男子!B$51,ROW(),"")),"")</f>
        <v/>
      </c>
      <c r="BV115" s="42" t="str">
        <f>IF($O115="男子",IF($AF115&gt;100,"",IF($M115=新人男子!I$51,ROW(),"")),"")</f>
        <v/>
      </c>
      <c r="BW115" s="42" t="str">
        <f>IF($O115="男子",IF($AF115&gt;100,"",IF($M115=新人男子!P$51,ROW(),"")),"")</f>
        <v/>
      </c>
      <c r="BX115" s="42" t="str">
        <f>IF($O115="男子",IF($AF115&gt;100,"",IF($M115=新人男子!B$76,ROW(),"")),"")</f>
        <v/>
      </c>
      <c r="BY115" s="42" t="str">
        <f>IF($O115="男子",IF($AF115&gt;100,"",IF($M115=新人男子!I$76,ROW(),"")),"")</f>
        <v/>
      </c>
      <c r="BZ115" s="42" t="str">
        <f>IF($O115="男子",IF($AF115&gt;100,"",IF($M115=新人男子!P$76,ROW(),"")),"")</f>
        <v/>
      </c>
      <c r="CA115" s="42" t="str">
        <f>IF($O115="女子",IF($AF115&gt;100,"",IF($M115=選抜女子!B$2,ROW(),"")),"")</f>
        <v/>
      </c>
      <c r="CB115" s="42" t="str">
        <f>IF($O115="女子",IF($AF115&gt;100,"",IF($M115=選抜女子!I$2,ROW(),"")),"")</f>
        <v/>
      </c>
      <c r="CC115" s="42" t="str">
        <f>IF($O115="女子",IF($AF115&gt;100,"",IF($M115=選抜女子!P$2,ROW(),"")),"")</f>
        <v/>
      </c>
      <c r="CD115" s="42" t="str">
        <f>IF($O115="女子",IF($AF115&gt;100,"",IF($M115=選抜女子!B$27,ROW(),"")),"")</f>
        <v/>
      </c>
      <c r="CE115" s="42" t="str">
        <f>IF($O115="女子",IF($AF115&gt;100,"",IF($M115=選抜女子!I$27,ROW(),"")),"")</f>
        <v/>
      </c>
      <c r="CF115" s="42" t="str">
        <f>IF($O115="女子",IF($AF115&gt;100,"",IF($M115=選抜女子!P$27,ROW(),"")),"")</f>
        <v/>
      </c>
      <c r="CG115" s="42" t="str">
        <f>IF($O115="女子",IF($AF115&gt;100,"",IF($M115=選抜女子!B$51,ROW(),"")),"")</f>
        <v/>
      </c>
      <c r="CH115" s="42" t="str">
        <f>IF($O115="女子",IF($AF115&gt;100,"",IF($M115=選抜女子!I$51,ROW(),"")),"")</f>
        <v/>
      </c>
      <c r="CI115" s="42" t="str">
        <f>IF($O115="女子",IF($AF115&gt;100,"",IF($M115=選抜女子!B$76,ROW(),"")),"")</f>
        <v/>
      </c>
      <c r="CJ115" s="42" t="str">
        <f>IF($O115="女子",IF($AF115&gt;100,"",IF($M115=選抜女子!I$76,ROW(),"")),"")</f>
        <v/>
      </c>
      <c r="CK115" s="42" t="str">
        <f>IF($O115="女子",IF($AF115&gt;100,"",IF($M115=新人女子!B$2,ROW(),"")),"")</f>
        <v/>
      </c>
      <c r="CL115" s="42" t="str">
        <f>IF($O115="女子",IF($AF115&gt;100,"",IF($M115=新人女子!I$2,ROW(),"")),"")</f>
        <v/>
      </c>
      <c r="CM115" s="42" t="str">
        <f>IF($O115="女子",IF($AF115&gt;100,"",IF($M115=新人女子!P$2,ROW(),"")),"")</f>
        <v/>
      </c>
      <c r="CN115" s="42" t="str">
        <f>IF($O115="女子",IF($AF115&gt;100,"",IF($M115=新人女子!B$27,ROW(),"")),"")</f>
        <v/>
      </c>
      <c r="CO115" s="42" t="str">
        <f>IF($O115="女子",IF($AF115&gt;100,"",IF($M115=新人女子!I$27,ROW(),"")),"")</f>
        <v/>
      </c>
      <c r="CP115" s="42" t="str">
        <f>IF($O115="女子",IF($AF115&gt;100,"",IF($M115=新人女子!P$27,ROW(),"")),"")</f>
        <v/>
      </c>
      <c r="CQ115" s="42" t="str">
        <f>IF($O115="女子",IF($AF115&gt;100,"",IF($M115=新人女子!B$51,ROW(),"")),"")</f>
        <v/>
      </c>
      <c r="CR115" s="42" t="str">
        <f>IF($O115="女子",IF($AF115&gt;100,"",IF($M115=新人女子!I$51,ROW(),"")),"")</f>
        <v/>
      </c>
      <c r="CS115" s="42" t="str">
        <f>IF($O115="女子",IF($AF115&gt;100,"",IF($M115=新人女子!P$51,ROW(),"")),"")</f>
        <v/>
      </c>
      <c r="CT115" s="42" t="str">
        <f>IF($O115="女子",IF($AF115&gt;100,"",IF($M115=新人女子!B$76,ROW(),"")),"")</f>
        <v/>
      </c>
      <c r="CU115" s="42" t="str">
        <f>IF($O115="女子",IF($AF115&gt;100,"",IF($M115=新人女子!I$76,ROW(),"")),"")</f>
        <v/>
      </c>
      <c r="CV115" s="42" t="str">
        <f>IF($O115="女子",IF($AF115&gt;100,"",IF($M115=新人女子!P$76,ROW(),"")),"")</f>
        <v/>
      </c>
    </row>
    <row r="116" spans="1:100" x14ac:dyDescent="0.15">
      <c r="A116" s="36">
        <v>45285</v>
      </c>
      <c r="B116" s="36">
        <v>45287</v>
      </c>
      <c r="C116" s="35" t="s">
        <v>104</v>
      </c>
      <c r="D116" s="35" t="s">
        <v>1782</v>
      </c>
      <c r="E116" s="35" t="s">
        <v>1783</v>
      </c>
      <c r="F116" s="35" t="s">
        <v>1784</v>
      </c>
      <c r="G116" s="35" t="s">
        <v>108</v>
      </c>
      <c r="H116" s="35" t="s">
        <v>15</v>
      </c>
      <c r="I116" s="35" t="s">
        <v>1785</v>
      </c>
      <c r="J116" s="35" t="s">
        <v>303</v>
      </c>
      <c r="L116" s="35" t="s">
        <v>490</v>
      </c>
      <c r="M116" s="35" t="s">
        <v>134</v>
      </c>
      <c r="N116" s="35" t="s">
        <v>135</v>
      </c>
      <c r="O116" s="35" t="s">
        <v>305</v>
      </c>
      <c r="Y116" s="35" t="s">
        <v>306</v>
      </c>
      <c r="AA116" s="35" t="s">
        <v>497</v>
      </c>
      <c r="AB116" s="35" t="s">
        <v>498</v>
      </c>
      <c r="AC116" s="35" t="str">
        <f t="shared" si="14"/>
        <v>イズモミナリ</v>
      </c>
      <c r="AD116" s="35" t="s">
        <v>309</v>
      </c>
      <c r="AE116" s="35" t="s">
        <v>324</v>
      </c>
      <c r="AF116" s="35">
        <v>7</v>
      </c>
      <c r="AG116" s="41">
        <v>38945</v>
      </c>
      <c r="AN116" s="35">
        <v>169</v>
      </c>
      <c r="AP116" s="35" t="s">
        <v>310</v>
      </c>
      <c r="AV116" s="35" t="s">
        <v>311</v>
      </c>
      <c r="BB116" s="35">
        <f t="shared" si="8"/>
        <v>16</v>
      </c>
      <c r="BC116" s="35">
        <f t="shared" si="9"/>
        <v>2</v>
      </c>
      <c r="BD116" s="35" t="str">
        <f t="shared" si="10"/>
        <v>右</v>
      </c>
      <c r="BE116" s="42" t="str">
        <f>IF($O116="男子",IF($AF116&gt;100,"",IF($M116=選抜男子!B$2,ROW(),"")),"")</f>
        <v/>
      </c>
      <c r="BF116" s="42" t="str">
        <f>IF($O116="男子",IF($AF116&gt;100,"",IF($M116=選抜男子!I$2,ROW(),"")),"")</f>
        <v/>
      </c>
      <c r="BG116" s="42" t="str">
        <f>IF($O116="男子",IF($AF116&gt;100,"",IF($M116=選抜男子!P$2,ROW(),"")),"")</f>
        <v/>
      </c>
      <c r="BH116" s="42" t="str">
        <f>IF($O116="男子",IF($AF116&gt;100,"",IF($M116=選抜男子!B$27,ROW(),"")),"")</f>
        <v/>
      </c>
      <c r="BI116" s="42" t="str">
        <f>IF($O116="男子",IF($AF116&gt;100,"",IF($M116=選抜男子!I$27,ROW(),"")),"")</f>
        <v/>
      </c>
      <c r="BJ116" s="42">
        <f>IF($O116="男子",IF($AF116&gt;100,"",IF($M116=選抜男子!P$27,ROW(),"")),"")</f>
        <v>116</v>
      </c>
      <c r="BK116" s="42" t="str">
        <f>IF($O116="男子",IF($AF116&gt;100,"",IF($M116=選抜男子!B$51,ROW(),"")),"")</f>
        <v/>
      </c>
      <c r="BL116" s="42" t="str">
        <f>IF($O116="男子",IF($AF116&gt;100,"",IF($M116=選抜男子!I$51,ROW(),"")),"")</f>
        <v/>
      </c>
      <c r="BM116" s="42" t="str">
        <f>IF($O116="男子",IF($AF116&gt;100,"",IF($M116=選抜男子!B$76,ROW(),"")),"")</f>
        <v/>
      </c>
      <c r="BN116" s="42" t="str">
        <f>IF($O116="男子",IF($AF116&gt;100,"",IF($M116=選抜男子!I$76,ROW(),"")),"")</f>
        <v/>
      </c>
      <c r="BO116" s="42" t="str">
        <f>IF($O116="男子",IF($AF116&gt;100,"",IF($M116=新人男子!B$2,ROW(),"")),"")</f>
        <v/>
      </c>
      <c r="BP116" s="42" t="str">
        <f>IF($O116="男子",IF($AF116&gt;100,"",IF($M116=新人男子!I$2,ROW(),"")),"")</f>
        <v/>
      </c>
      <c r="BQ116" s="42" t="str">
        <f>IF($O116="男子",IF($AF116&gt;100,"",IF($M116=新人男子!P$2,ROW(),"")),"")</f>
        <v/>
      </c>
      <c r="BR116" s="42" t="str">
        <f>IF($O116="男子",IF($AF116&gt;100,"",IF($M116=新人男子!B$27,ROW(),"")),"")</f>
        <v/>
      </c>
      <c r="BS116" s="42" t="str">
        <f>IF($O116="男子",IF($AF116&gt;100,"",IF($M116=新人男子!I$27,ROW(),"")),"")</f>
        <v/>
      </c>
      <c r="BT116" s="42" t="str">
        <f>IF($O116="男子",IF($AF116&gt;100,"",IF($M116=新人男子!P$27,ROW(),"")),"")</f>
        <v/>
      </c>
      <c r="BU116" s="42" t="str">
        <f>IF($O116="男子",IF($AF116&gt;100,"",IF($M116=新人男子!B$51,ROW(),"")),"")</f>
        <v/>
      </c>
      <c r="BV116" s="42" t="str">
        <f>IF($O116="男子",IF($AF116&gt;100,"",IF($M116=新人男子!I$51,ROW(),"")),"")</f>
        <v/>
      </c>
      <c r="BW116" s="42" t="str">
        <f>IF($O116="男子",IF($AF116&gt;100,"",IF($M116=新人男子!P$51,ROW(),"")),"")</f>
        <v/>
      </c>
      <c r="BX116" s="42" t="str">
        <f>IF($O116="男子",IF($AF116&gt;100,"",IF($M116=新人男子!B$76,ROW(),"")),"")</f>
        <v/>
      </c>
      <c r="BY116" s="42" t="str">
        <f>IF($O116="男子",IF($AF116&gt;100,"",IF($M116=新人男子!I$76,ROW(),"")),"")</f>
        <v/>
      </c>
      <c r="BZ116" s="42" t="str">
        <f>IF($O116="男子",IF($AF116&gt;100,"",IF($M116=新人男子!P$76,ROW(),"")),"")</f>
        <v/>
      </c>
      <c r="CA116" s="42" t="str">
        <f>IF($O116="女子",IF($AF116&gt;100,"",IF($M116=選抜女子!B$2,ROW(),"")),"")</f>
        <v/>
      </c>
      <c r="CB116" s="42" t="str">
        <f>IF($O116="女子",IF($AF116&gt;100,"",IF($M116=選抜女子!I$2,ROW(),"")),"")</f>
        <v/>
      </c>
      <c r="CC116" s="42" t="str">
        <f>IF($O116="女子",IF($AF116&gt;100,"",IF($M116=選抜女子!P$2,ROW(),"")),"")</f>
        <v/>
      </c>
      <c r="CD116" s="42" t="str">
        <f>IF($O116="女子",IF($AF116&gt;100,"",IF($M116=選抜女子!B$27,ROW(),"")),"")</f>
        <v/>
      </c>
      <c r="CE116" s="42" t="str">
        <f>IF($O116="女子",IF($AF116&gt;100,"",IF($M116=選抜女子!I$27,ROW(),"")),"")</f>
        <v/>
      </c>
      <c r="CF116" s="42" t="str">
        <f>IF($O116="女子",IF($AF116&gt;100,"",IF($M116=選抜女子!P$27,ROW(),"")),"")</f>
        <v/>
      </c>
      <c r="CG116" s="42" t="str">
        <f>IF($O116="女子",IF($AF116&gt;100,"",IF($M116=選抜女子!B$51,ROW(),"")),"")</f>
        <v/>
      </c>
      <c r="CH116" s="42" t="str">
        <f>IF($O116="女子",IF($AF116&gt;100,"",IF($M116=選抜女子!I$51,ROW(),"")),"")</f>
        <v/>
      </c>
      <c r="CI116" s="42" t="str">
        <f>IF($O116="女子",IF($AF116&gt;100,"",IF($M116=選抜女子!B$76,ROW(),"")),"")</f>
        <v/>
      </c>
      <c r="CJ116" s="42" t="str">
        <f>IF($O116="女子",IF($AF116&gt;100,"",IF($M116=選抜女子!I$76,ROW(),"")),"")</f>
        <v/>
      </c>
      <c r="CK116" s="42" t="str">
        <f>IF($O116="女子",IF($AF116&gt;100,"",IF($M116=新人女子!B$2,ROW(),"")),"")</f>
        <v/>
      </c>
      <c r="CL116" s="42" t="str">
        <f>IF($O116="女子",IF($AF116&gt;100,"",IF($M116=新人女子!I$2,ROW(),"")),"")</f>
        <v/>
      </c>
      <c r="CM116" s="42" t="str">
        <f>IF($O116="女子",IF($AF116&gt;100,"",IF($M116=新人女子!P$2,ROW(),"")),"")</f>
        <v/>
      </c>
      <c r="CN116" s="42" t="str">
        <f>IF($O116="女子",IF($AF116&gt;100,"",IF($M116=新人女子!B$27,ROW(),"")),"")</f>
        <v/>
      </c>
      <c r="CO116" s="42" t="str">
        <f>IF($O116="女子",IF($AF116&gt;100,"",IF($M116=新人女子!I$27,ROW(),"")),"")</f>
        <v/>
      </c>
      <c r="CP116" s="42" t="str">
        <f>IF($O116="女子",IF($AF116&gt;100,"",IF($M116=新人女子!P$27,ROW(),"")),"")</f>
        <v/>
      </c>
      <c r="CQ116" s="42" t="str">
        <f>IF($O116="女子",IF($AF116&gt;100,"",IF($M116=新人女子!B$51,ROW(),"")),"")</f>
        <v/>
      </c>
      <c r="CR116" s="42" t="str">
        <f>IF($O116="女子",IF($AF116&gt;100,"",IF($M116=新人女子!I$51,ROW(),"")),"")</f>
        <v/>
      </c>
      <c r="CS116" s="42" t="str">
        <f>IF($O116="女子",IF($AF116&gt;100,"",IF($M116=新人女子!P$51,ROW(),"")),"")</f>
        <v/>
      </c>
      <c r="CT116" s="42" t="str">
        <f>IF($O116="女子",IF($AF116&gt;100,"",IF($M116=新人女子!B$76,ROW(),"")),"")</f>
        <v/>
      </c>
      <c r="CU116" s="42" t="str">
        <f>IF($O116="女子",IF($AF116&gt;100,"",IF($M116=新人女子!I$76,ROW(),"")),"")</f>
        <v/>
      </c>
      <c r="CV116" s="42" t="str">
        <f>IF($O116="女子",IF($AF116&gt;100,"",IF($M116=新人女子!P$76,ROW(),"")),"")</f>
        <v/>
      </c>
    </row>
    <row r="117" spans="1:100" x14ac:dyDescent="0.15">
      <c r="A117" s="36">
        <v>45285</v>
      </c>
      <c r="B117" s="36">
        <v>45287</v>
      </c>
      <c r="C117" s="35" t="s">
        <v>104</v>
      </c>
      <c r="D117" s="35" t="s">
        <v>1786</v>
      </c>
      <c r="E117" s="35" t="s">
        <v>1787</v>
      </c>
      <c r="F117" s="35" t="s">
        <v>1788</v>
      </c>
      <c r="G117" s="35" t="s">
        <v>108</v>
      </c>
      <c r="H117" s="35" t="s">
        <v>15</v>
      </c>
      <c r="I117" s="35" t="s">
        <v>1789</v>
      </c>
      <c r="J117" s="35" t="s">
        <v>303</v>
      </c>
      <c r="L117" s="35" t="s">
        <v>490</v>
      </c>
      <c r="M117" s="35" t="s">
        <v>134</v>
      </c>
      <c r="N117" s="35" t="s">
        <v>135</v>
      </c>
      <c r="O117" s="35" t="s">
        <v>305</v>
      </c>
      <c r="Y117" s="35" t="s">
        <v>306</v>
      </c>
      <c r="AA117" s="35" t="s">
        <v>499</v>
      </c>
      <c r="AB117" s="35" t="s">
        <v>500</v>
      </c>
      <c r="AC117" s="35" t="str">
        <f t="shared" si="14"/>
        <v>イズモヤシロ</v>
      </c>
      <c r="AD117" s="35" t="s">
        <v>309</v>
      </c>
      <c r="AF117" s="35">
        <v>8</v>
      </c>
      <c r="AG117" s="41">
        <v>39426</v>
      </c>
      <c r="AN117" s="35">
        <v>166</v>
      </c>
      <c r="AP117" s="35" t="s">
        <v>310</v>
      </c>
      <c r="AV117" s="35" t="s">
        <v>311</v>
      </c>
      <c r="BB117" s="35">
        <f t="shared" si="8"/>
        <v>15</v>
      </c>
      <c r="BC117" s="35">
        <f t="shared" si="9"/>
        <v>1</v>
      </c>
      <c r="BD117" s="35" t="str">
        <f t="shared" si="10"/>
        <v>右</v>
      </c>
      <c r="BE117" s="42" t="str">
        <f>IF($O117="男子",IF($AF117&gt;100,"",IF($M117=選抜男子!B$2,ROW(),"")),"")</f>
        <v/>
      </c>
      <c r="BF117" s="42" t="str">
        <f>IF($O117="男子",IF($AF117&gt;100,"",IF($M117=選抜男子!I$2,ROW(),"")),"")</f>
        <v/>
      </c>
      <c r="BG117" s="42" t="str">
        <f>IF($O117="男子",IF($AF117&gt;100,"",IF($M117=選抜男子!P$2,ROW(),"")),"")</f>
        <v/>
      </c>
      <c r="BH117" s="42" t="str">
        <f>IF($O117="男子",IF($AF117&gt;100,"",IF($M117=選抜男子!B$27,ROW(),"")),"")</f>
        <v/>
      </c>
      <c r="BI117" s="42" t="str">
        <f>IF($O117="男子",IF($AF117&gt;100,"",IF($M117=選抜男子!I$27,ROW(),"")),"")</f>
        <v/>
      </c>
      <c r="BJ117" s="42">
        <f>IF($O117="男子",IF($AF117&gt;100,"",IF($M117=選抜男子!P$27,ROW(),"")),"")</f>
        <v>117</v>
      </c>
      <c r="BK117" s="42" t="str">
        <f>IF($O117="男子",IF($AF117&gt;100,"",IF($M117=選抜男子!B$51,ROW(),"")),"")</f>
        <v/>
      </c>
      <c r="BL117" s="42" t="str">
        <f>IF($O117="男子",IF($AF117&gt;100,"",IF($M117=選抜男子!I$51,ROW(),"")),"")</f>
        <v/>
      </c>
      <c r="BM117" s="42" t="str">
        <f>IF($O117="男子",IF($AF117&gt;100,"",IF($M117=選抜男子!B$76,ROW(),"")),"")</f>
        <v/>
      </c>
      <c r="BN117" s="42" t="str">
        <f>IF($O117="男子",IF($AF117&gt;100,"",IF($M117=選抜男子!I$76,ROW(),"")),"")</f>
        <v/>
      </c>
      <c r="BO117" s="42" t="str">
        <f>IF($O117="男子",IF($AF117&gt;100,"",IF($M117=新人男子!B$2,ROW(),"")),"")</f>
        <v/>
      </c>
      <c r="BP117" s="42" t="str">
        <f>IF($O117="男子",IF($AF117&gt;100,"",IF($M117=新人男子!I$2,ROW(),"")),"")</f>
        <v/>
      </c>
      <c r="BQ117" s="42" t="str">
        <f>IF($O117="男子",IF($AF117&gt;100,"",IF($M117=新人男子!P$2,ROW(),"")),"")</f>
        <v/>
      </c>
      <c r="BR117" s="42" t="str">
        <f>IF($O117="男子",IF($AF117&gt;100,"",IF($M117=新人男子!B$27,ROW(),"")),"")</f>
        <v/>
      </c>
      <c r="BS117" s="42" t="str">
        <f>IF($O117="男子",IF($AF117&gt;100,"",IF($M117=新人男子!I$27,ROW(),"")),"")</f>
        <v/>
      </c>
      <c r="BT117" s="42" t="str">
        <f>IF($O117="男子",IF($AF117&gt;100,"",IF($M117=新人男子!P$27,ROW(),"")),"")</f>
        <v/>
      </c>
      <c r="BU117" s="42" t="str">
        <f>IF($O117="男子",IF($AF117&gt;100,"",IF($M117=新人男子!B$51,ROW(),"")),"")</f>
        <v/>
      </c>
      <c r="BV117" s="42" t="str">
        <f>IF($O117="男子",IF($AF117&gt;100,"",IF($M117=新人男子!I$51,ROW(),"")),"")</f>
        <v/>
      </c>
      <c r="BW117" s="42" t="str">
        <f>IF($O117="男子",IF($AF117&gt;100,"",IF($M117=新人男子!P$51,ROW(),"")),"")</f>
        <v/>
      </c>
      <c r="BX117" s="42" t="str">
        <f>IF($O117="男子",IF($AF117&gt;100,"",IF($M117=新人男子!B$76,ROW(),"")),"")</f>
        <v/>
      </c>
      <c r="BY117" s="42" t="str">
        <f>IF($O117="男子",IF($AF117&gt;100,"",IF($M117=新人男子!I$76,ROW(),"")),"")</f>
        <v/>
      </c>
      <c r="BZ117" s="42" t="str">
        <f>IF($O117="男子",IF($AF117&gt;100,"",IF($M117=新人男子!P$76,ROW(),"")),"")</f>
        <v/>
      </c>
      <c r="CA117" s="42" t="str">
        <f>IF($O117="女子",IF($AF117&gt;100,"",IF($M117=選抜女子!B$2,ROW(),"")),"")</f>
        <v/>
      </c>
      <c r="CB117" s="42" t="str">
        <f>IF($O117="女子",IF($AF117&gt;100,"",IF($M117=選抜女子!I$2,ROW(),"")),"")</f>
        <v/>
      </c>
      <c r="CC117" s="42" t="str">
        <f>IF($O117="女子",IF($AF117&gt;100,"",IF($M117=選抜女子!P$2,ROW(),"")),"")</f>
        <v/>
      </c>
      <c r="CD117" s="42" t="str">
        <f>IF($O117="女子",IF($AF117&gt;100,"",IF($M117=選抜女子!B$27,ROW(),"")),"")</f>
        <v/>
      </c>
      <c r="CE117" s="42" t="str">
        <f>IF($O117="女子",IF($AF117&gt;100,"",IF($M117=選抜女子!I$27,ROW(),"")),"")</f>
        <v/>
      </c>
      <c r="CF117" s="42" t="str">
        <f>IF($O117="女子",IF($AF117&gt;100,"",IF($M117=選抜女子!P$27,ROW(),"")),"")</f>
        <v/>
      </c>
      <c r="CG117" s="42" t="str">
        <f>IF($O117="女子",IF($AF117&gt;100,"",IF($M117=選抜女子!B$51,ROW(),"")),"")</f>
        <v/>
      </c>
      <c r="CH117" s="42" t="str">
        <f>IF($O117="女子",IF($AF117&gt;100,"",IF($M117=選抜女子!I$51,ROW(),"")),"")</f>
        <v/>
      </c>
      <c r="CI117" s="42" t="str">
        <f>IF($O117="女子",IF($AF117&gt;100,"",IF($M117=選抜女子!B$76,ROW(),"")),"")</f>
        <v/>
      </c>
      <c r="CJ117" s="42" t="str">
        <f>IF($O117="女子",IF($AF117&gt;100,"",IF($M117=選抜女子!I$76,ROW(),"")),"")</f>
        <v/>
      </c>
      <c r="CK117" s="42" t="str">
        <f>IF($O117="女子",IF($AF117&gt;100,"",IF($M117=新人女子!B$2,ROW(),"")),"")</f>
        <v/>
      </c>
      <c r="CL117" s="42" t="str">
        <f>IF($O117="女子",IF($AF117&gt;100,"",IF($M117=新人女子!I$2,ROW(),"")),"")</f>
        <v/>
      </c>
      <c r="CM117" s="42" t="str">
        <f>IF($O117="女子",IF($AF117&gt;100,"",IF($M117=新人女子!P$2,ROW(),"")),"")</f>
        <v/>
      </c>
      <c r="CN117" s="42" t="str">
        <f>IF($O117="女子",IF($AF117&gt;100,"",IF($M117=新人女子!B$27,ROW(),"")),"")</f>
        <v/>
      </c>
      <c r="CO117" s="42" t="str">
        <f>IF($O117="女子",IF($AF117&gt;100,"",IF($M117=新人女子!I$27,ROW(),"")),"")</f>
        <v/>
      </c>
      <c r="CP117" s="42" t="str">
        <f>IF($O117="女子",IF($AF117&gt;100,"",IF($M117=新人女子!P$27,ROW(),"")),"")</f>
        <v/>
      </c>
      <c r="CQ117" s="42" t="str">
        <f>IF($O117="女子",IF($AF117&gt;100,"",IF($M117=新人女子!B$51,ROW(),"")),"")</f>
        <v/>
      </c>
      <c r="CR117" s="42" t="str">
        <f>IF($O117="女子",IF($AF117&gt;100,"",IF($M117=新人女子!I$51,ROW(),"")),"")</f>
        <v/>
      </c>
      <c r="CS117" s="42" t="str">
        <f>IF($O117="女子",IF($AF117&gt;100,"",IF($M117=新人女子!P$51,ROW(),"")),"")</f>
        <v/>
      </c>
      <c r="CT117" s="42" t="str">
        <f>IF($O117="女子",IF($AF117&gt;100,"",IF($M117=新人女子!B$76,ROW(),"")),"")</f>
        <v/>
      </c>
      <c r="CU117" s="42" t="str">
        <f>IF($O117="女子",IF($AF117&gt;100,"",IF($M117=新人女子!I$76,ROW(),"")),"")</f>
        <v/>
      </c>
      <c r="CV117" s="42" t="str">
        <f>IF($O117="女子",IF($AF117&gt;100,"",IF($M117=新人女子!P$76,ROW(),"")),"")</f>
        <v/>
      </c>
    </row>
    <row r="118" spans="1:100" x14ac:dyDescent="0.15">
      <c r="A118" s="36">
        <v>45285</v>
      </c>
      <c r="B118" s="36">
        <v>45287</v>
      </c>
      <c r="C118" s="35" t="s">
        <v>104</v>
      </c>
      <c r="D118" s="35" t="s">
        <v>1790</v>
      </c>
      <c r="E118" s="35" t="s">
        <v>1791</v>
      </c>
      <c r="F118" s="35" t="s">
        <v>1792</v>
      </c>
      <c r="G118" s="35" t="s">
        <v>108</v>
      </c>
      <c r="H118" s="35" t="s">
        <v>15</v>
      </c>
      <c r="I118" s="35" t="s">
        <v>1793</v>
      </c>
      <c r="J118" s="35" t="s">
        <v>303</v>
      </c>
      <c r="L118" s="35" t="s">
        <v>490</v>
      </c>
      <c r="M118" s="35" t="s">
        <v>134</v>
      </c>
      <c r="N118" s="35" t="s">
        <v>135</v>
      </c>
      <c r="O118" s="35" t="s">
        <v>305</v>
      </c>
      <c r="Y118" s="35" t="s">
        <v>306</v>
      </c>
      <c r="AA118" s="35" t="s">
        <v>501</v>
      </c>
      <c r="AB118" s="35" t="s">
        <v>502</v>
      </c>
      <c r="AC118" s="35" t="str">
        <f t="shared" si="14"/>
        <v>シモクノ</v>
      </c>
      <c r="AD118" s="35" t="s">
        <v>309</v>
      </c>
      <c r="AF118" s="35">
        <v>9</v>
      </c>
      <c r="AG118" s="41">
        <v>39014</v>
      </c>
      <c r="AN118" s="35">
        <v>175</v>
      </c>
      <c r="AP118" s="35" t="s">
        <v>310</v>
      </c>
      <c r="AV118" s="35" t="s">
        <v>311</v>
      </c>
      <c r="BB118" s="35">
        <f t="shared" si="8"/>
        <v>16</v>
      </c>
      <c r="BC118" s="35">
        <f t="shared" si="9"/>
        <v>2</v>
      </c>
      <c r="BD118" s="35" t="str">
        <f t="shared" si="10"/>
        <v>右</v>
      </c>
      <c r="BE118" s="42" t="str">
        <f>IF($O118="男子",IF($AF118&gt;100,"",IF($M118=選抜男子!B$2,ROW(),"")),"")</f>
        <v/>
      </c>
      <c r="BF118" s="42" t="str">
        <f>IF($O118="男子",IF($AF118&gt;100,"",IF($M118=選抜男子!I$2,ROW(),"")),"")</f>
        <v/>
      </c>
      <c r="BG118" s="42" t="str">
        <f>IF($O118="男子",IF($AF118&gt;100,"",IF($M118=選抜男子!P$2,ROW(),"")),"")</f>
        <v/>
      </c>
      <c r="BH118" s="42" t="str">
        <f>IF($O118="男子",IF($AF118&gt;100,"",IF($M118=選抜男子!B$27,ROW(),"")),"")</f>
        <v/>
      </c>
      <c r="BI118" s="42" t="str">
        <f>IF($O118="男子",IF($AF118&gt;100,"",IF($M118=選抜男子!I$27,ROW(),"")),"")</f>
        <v/>
      </c>
      <c r="BJ118" s="42">
        <f>IF($O118="男子",IF($AF118&gt;100,"",IF($M118=選抜男子!P$27,ROW(),"")),"")</f>
        <v>118</v>
      </c>
      <c r="BK118" s="42" t="str">
        <f>IF($O118="男子",IF($AF118&gt;100,"",IF($M118=選抜男子!B$51,ROW(),"")),"")</f>
        <v/>
      </c>
      <c r="BL118" s="42" t="str">
        <f>IF($O118="男子",IF($AF118&gt;100,"",IF($M118=選抜男子!I$51,ROW(),"")),"")</f>
        <v/>
      </c>
      <c r="BM118" s="42" t="str">
        <f>IF($O118="男子",IF($AF118&gt;100,"",IF($M118=選抜男子!B$76,ROW(),"")),"")</f>
        <v/>
      </c>
      <c r="BN118" s="42" t="str">
        <f>IF($O118="男子",IF($AF118&gt;100,"",IF($M118=選抜男子!I$76,ROW(),"")),"")</f>
        <v/>
      </c>
      <c r="BO118" s="42" t="str">
        <f>IF($O118="男子",IF($AF118&gt;100,"",IF($M118=新人男子!B$2,ROW(),"")),"")</f>
        <v/>
      </c>
      <c r="BP118" s="42" t="str">
        <f>IF($O118="男子",IF($AF118&gt;100,"",IF($M118=新人男子!I$2,ROW(),"")),"")</f>
        <v/>
      </c>
      <c r="BQ118" s="42" t="str">
        <f>IF($O118="男子",IF($AF118&gt;100,"",IF($M118=新人男子!P$2,ROW(),"")),"")</f>
        <v/>
      </c>
      <c r="BR118" s="42" t="str">
        <f>IF($O118="男子",IF($AF118&gt;100,"",IF($M118=新人男子!B$27,ROW(),"")),"")</f>
        <v/>
      </c>
      <c r="BS118" s="42" t="str">
        <f>IF($O118="男子",IF($AF118&gt;100,"",IF($M118=新人男子!I$27,ROW(),"")),"")</f>
        <v/>
      </c>
      <c r="BT118" s="42" t="str">
        <f>IF($O118="男子",IF($AF118&gt;100,"",IF($M118=新人男子!P$27,ROW(),"")),"")</f>
        <v/>
      </c>
      <c r="BU118" s="42" t="str">
        <f>IF($O118="男子",IF($AF118&gt;100,"",IF($M118=新人男子!B$51,ROW(),"")),"")</f>
        <v/>
      </c>
      <c r="BV118" s="42" t="str">
        <f>IF($O118="男子",IF($AF118&gt;100,"",IF($M118=新人男子!I$51,ROW(),"")),"")</f>
        <v/>
      </c>
      <c r="BW118" s="42" t="str">
        <f>IF($O118="男子",IF($AF118&gt;100,"",IF($M118=新人男子!P$51,ROW(),"")),"")</f>
        <v/>
      </c>
      <c r="BX118" s="42" t="str">
        <f>IF($O118="男子",IF($AF118&gt;100,"",IF($M118=新人男子!B$76,ROW(),"")),"")</f>
        <v/>
      </c>
      <c r="BY118" s="42" t="str">
        <f>IF($O118="男子",IF($AF118&gt;100,"",IF($M118=新人男子!I$76,ROW(),"")),"")</f>
        <v/>
      </c>
      <c r="BZ118" s="42" t="str">
        <f>IF($O118="男子",IF($AF118&gt;100,"",IF($M118=新人男子!P$76,ROW(),"")),"")</f>
        <v/>
      </c>
      <c r="CA118" s="42" t="str">
        <f>IF($O118="女子",IF($AF118&gt;100,"",IF($M118=選抜女子!B$2,ROW(),"")),"")</f>
        <v/>
      </c>
      <c r="CB118" s="42" t="str">
        <f>IF($O118="女子",IF($AF118&gt;100,"",IF($M118=選抜女子!I$2,ROW(),"")),"")</f>
        <v/>
      </c>
      <c r="CC118" s="42" t="str">
        <f>IF($O118="女子",IF($AF118&gt;100,"",IF($M118=選抜女子!P$2,ROW(),"")),"")</f>
        <v/>
      </c>
      <c r="CD118" s="42" t="str">
        <f>IF($O118="女子",IF($AF118&gt;100,"",IF($M118=選抜女子!B$27,ROW(),"")),"")</f>
        <v/>
      </c>
      <c r="CE118" s="42" t="str">
        <f>IF($O118="女子",IF($AF118&gt;100,"",IF($M118=選抜女子!I$27,ROW(),"")),"")</f>
        <v/>
      </c>
      <c r="CF118" s="42" t="str">
        <f>IF($O118="女子",IF($AF118&gt;100,"",IF($M118=選抜女子!P$27,ROW(),"")),"")</f>
        <v/>
      </c>
      <c r="CG118" s="42" t="str">
        <f>IF($O118="女子",IF($AF118&gt;100,"",IF($M118=選抜女子!B$51,ROW(),"")),"")</f>
        <v/>
      </c>
      <c r="CH118" s="42" t="str">
        <f>IF($O118="女子",IF($AF118&gt;100,"",IF($M118=選抜女子!I$51,ROW(),"")),"")</f>
        <v/>
      </c>
      <c r="CI118" s="42" t="str">
        <f>IF($O118="女子",IF($AF118&gt;100,"",IF($M118=選抜女子!B$76,ROW(),"")),"")</f>
        <v/>
      </c>
      <c r="CJ118" s="42" t="str">
        <f>IF($O118="女子",IF($AF118&gt;100,"",IF($M118=選抜女子!I$76,ROW(),"")),"")</f>
        <v/>
      </c>
      <c r="CK118" s="42" t="str">
        <f>IF($O118="女子",IF($AF118&gt;100,"",IF($M118=新人女子!B$2,ROW(),"")),"")</f>
        <v/>
      </c>
      <c r="CL118" s="42" t="str">
        <f>IF($O118="女子",IF($AF118&gt;100,"",IF($M118=新人女子!I$2,ROW(),"")),"")</f>
        <v/>
      </c>
      <c r="CM118" s="42" t="str">
        <f>IF($O118="女子",IF($AF118&gt;100,"",IF($M118=新人女子!P$2,ROW(),"")),"")</f>
        <v/>
      </c>
      <c r="CN118" s="42" t="str">
        <f>IF($O118="女子",IF($AF118&gt;100,"",IF($M118=新人女子!B$27,ROW(),"")),"")</f>
        <v/>
      </c>
      <c r="CO118" s="42" t="str">
        <f>IF($O118="女子",IF($AF118&gt;100,"",IF($M118=新人女子!I$27,ROW(),"")),"")</f>
        <v/>
      </c>
      <c r="CP118" s="42" t="str">
        <f>IF($O118="女子",IF($AF118&gt;100,"",IF($M118=新人女子!P$27,ROW(),"")),"")</f>
        <v/>
      </c>
      <c r="CQ118" s="42" t="str">
        <f>IF($O118="女子",IF($AF118&gt;100,"",IF($M118=新人女子!B$51,ROW(),"")),"")</f>
        <v/>
      </c>
      <c r="CR118" s="42" t="str">
        <f>IF($O118="女子",IF($AF118&gt;100,"",IF($M118=新人女子!I$51,ROW(),"")),"")</f>
        <v/>
      </c>
      <c r="CS118" s="42" t="str">
        <f>IF($O118="女子",IF($AF118&gt;100,"",IF($M118=新人女子!P$51,ROW(),"")),"")</f>
        <v/>
      </c>
      <c r="CT118" s="42" t="str">
        <f>IF($O118="女子",IF($AF118&gt;100,"",IF($M118=新人女子!B$76,ROW(),"")),"")</f>
        <v/>
      </c>
      <c r="CU118" s="42" t="str">
        <f>IF($O118="女子",IF($AF118&gt;100,"",IF($M118=新人女子!I$76,ROW(),"")),"")</f>
        <v/>
      </c>
      <c r="CV118" s="42" t="str">
        <f>IF($O118="女子",IF($AF118&gt;100,"",IF($M118=新人女子!P$76,ROW(),"")),"")</f>
        <v/>
      </c>
    </row>
    <row r="119" spans="1:100" x14ac:dyDescent="0.15">
      <c r="A119" s="36">
        <v>45285</v>
      </c>
      <c r="B119" s="36">
        <v>45287</v>
      </c>
      <c r="C119" s="35" t="s">
        <v>104</v>
      </c>
      <c r="D119" s="35" t="s">
        <v>1794</v>
      </c>
      <c r="E119" s="35" t="s">
        <v>1795</v>
      </c>
      <c r="F119" s="35" t="s">
        <v>1796</v>
      </c>
      <c r="G119" s="35" t="s">
        <v>108</v>
      </c>
      <c r="H119" s="35" t="s">
        <v>15</v>
      </c>
      <c r="I119" s="35" t="s">
        <v>1797</v>
      </c>
      <c r="J119" s="35" t="s">
        <v>303</v>
      </c>
      <c r="L119" s="35" t="s">
        <v>490</v>
      </c>
      <c r="M119" s="35" t="s">
        <v>134</v>
      </c>
      <c r="N119" s="35" t="s">
        <v>135</v>
      </c>
      <c r="O119" s="35" t="s">
        <v>305</v>
      </c>
      <c r="Y119" s="35" t="s">
        <v>306</v>
      </c>
      <c r="AA119" s="35" t="s">
        <v>503</v>
      </c>
      <c r="AB119" s="35" t="s">
        <v>504</v>
      </c>
      <c r="AC119" s="35" t="str">
        <f t="shared" si="14"/>
        <v>ヒノボリ</v>
      </c>
      <c r="AD119" s="35" t="s">
        <v>309</v>
      </c>
      <c r="AF119" s="35">
        <v>10</v>
      </c>
      <c r="AG119" s="41">
        <v>39028</v>
      </c>
      <c r="AN119" s="35">
        <v>172</v>
      </c>
      <c r="AP119" s="35" t="s">
        <v>310</v>
      </c>
      <c r="AV119" s="35" t="s">
        <v>311</v>
      </c>
      <c r="BB119" s="35">
        <f t="shared" si="8"/>
        <v>16</v>
      </c>
      <c r="BC119" s="35">
        <f t="shared" si="9"/>
        <v>2</v>
      </c>
      <c r="BD119" s="35" t="str">
        <f t="shared" si="10"/>
        <v>右</v>
      </c>
      <c r="BE119" s="42" t="str">
        <f>IF($O119="男子",IF($AF119&gt;100,"",IF($M119=選抜男子!B$2,ROW(),"")),"")</f>
        <v/>
      </c>
      <c r="BF119" s="42" t="str">
        <f>IF($O119="男子",IF($AF119&gt;100,"",IF($M119=選抜男子!I$2,ROW(),"")),"")</f>
        <v/>
      </c>
      <c r="BG119" s="42" t="str">
        <f>IF($O119="男子",IF($AF119&gt;100,"",IF($M119=選抜男子!P$2,ROW(),"")),"")</f>
        <v/>
      </c>
      <c r="BH119" s="42" t="str">
        <f>IF($O119="男子",IF($AF119&gt;100,"",IF($M119=選抜男子!B$27,ROW(),"")),"")</f>
        <v/>
      </c>
      <c r="BI119" s="42" t="str">
        <f>IF($O119="男子",IF($AF119&gt;100,"",IF($M119=選抜男子!I$27,ROW(),"")),"")</f>
        <v/>
      </c>
      <c r="BJ119" s="42">
        <f>IF($O119="男子",IF($AF119&gt;100,"",IF($M119=選抜男子!P$27,ROW(),"")),"")</f>
        <v>119</v>
      </c>
      <c r="BK119" s="42" t="str">
        <f>IF($O119="男子",IF($AF119&gt;100,"",IF($M119=選抜男子!B$51,ROW(),"")),"")</f>
        <v/>
      </c>
      <c r="BL119" s="42" t="str">
        <f>IF($O119="男子",IF($AF119&gt;100,"",IF($M119=選抜男子!I$51,ROW(),"")),"")</f>
        <v/>
      </c>
      <c r="BM119" s="42" t="str">
        <f>IF($O119="男子",IF($AF119&gt;100,"",IF($M119=選抜男子!B$76,ROW(),"")),"")</f>
        <v/>
      </c>
      <c r="BN119" s="42" t="str">
        <f>IF($O119="男子",IF($AF119&gt;100,"",IF($M119=選抜男子!I$76,ROW(),"")),"")</f>
        <v/>
      </c>
      <c r="BO119" s="42" t="str">
        <f>IF($O119="男子",IF($AF119&gt;100,"",IF($M119=新人男子!B$2,ROW(),"")),"")</f>
        <v/>
      </c>
      <c r="BP119" s="42" t="str">
        <f>IF($O119="男子",IF($AF119&gt;100,"",IF($M119=新人男子!I$2,ROW(),"")),"")</f>
        <v/>
      </c>
      <c r="BQ119" s="42" t="str">
        <f>IF($O119="男子",IF($AF119&gt;100,"",IF($M119=新人男子!P$2,ROW(),"")),"")</f>
        <v/>
      </c>
      <c r="BR119" s="42" t="str">
        <f>IF($O119="男子",IF($AF119&gt;100,"",IF($M119=新人男子!B$27,ROW(),"")),"")</f>
        <v/>
      </c>
      <c r="BS119" s="42" t="str">
        <f>IF($O119="男子",IF($AF119&gt;100,"",IF($M119=新人男子!I$27,ROW(),"")),"")</f>
        <v/>
      </c>
      <c r="BT119" s="42" t="str">
        <f>IF($O119="男子",IF($AF119&gt;100,"",IF($M119=新人男子!P$27,ROW(),"")),"")</f>
        <v/>
      </c>
      <c r="BU119" s="42" t="str">
        <f>IF($O119="男子",IF($AF119&gt;100,"",IF($M119=新人男子!B$51,ROW(),"")),"")</f>
        <v/>
      </c>
      <c r="BV119" s="42" t="str">
        <f>IF($O119="男子",IF($AF119&gt;100,"",IF($M119=新人男子!I$51,ROW(),"")),"")</f>
        <v/>
      </c>
      <c r="BW119" s="42" t="str">
        <f>IF($O119="男子",IF($AF119&gt;100,"",IF($M119=新人男子!P$51,ROW(),"")),"")</f>
        <v/>
      </c>
      <c r="BX119" s="42" t="str">
        <f>IF($O119="男子",IF($AF119&gt;100,"",IF($M119=新人男子!B$76,ROW(),"")),"")</f>
        <v/>
      </c>
      <c r="BY119" s="42" t="str">
        <f>IF($O119="男子",IF($AF119&gt;100,"",IF($M119=新人男子!I$76,ROW(),"")),"")</f>
        <v/>
      </c>
      <c r="BZ119" s="42" t="str">
        <f>IF($O119="男子",IF($AF119&gt;100,"",IF($M119=新人男子!P$76,ROW(),"")),"")</f>
        <v/>
      </c>
      <c r="CA119" s="42" t="str">
        <f>IF($O119="女子",IF($AF119&gt;100,"",IF($M119=選抜女子!B$2,ROW(),"")),"")</f>
        <v/>
      </c>
      <c r="CB119" s="42" t="str">
        <f>IF($O119="女子",IF($AF119&gt;100,"",IF($M119=選抜女子!I$2,ROW(),"")),"")</f>
        <v/>
      </c>
      <c r="CC119" s="42" t="str">
        <f>IF($O119="女子",IF($AF119&gt;100,"",IF($M119=選抜女子!P$2,ROW(),"")),"")</f>
        <v/>
      </c>
      <c r="CD119" s="42" t="str">
        <f>IF($O119="女子",IF($AF119&gt;100,"",IF($M119=選抜女子!B$27,ROW(),"")),"")</f>
        <v/>
      </c>
      <c r="CE119" s="42" t="str">
        <f>IF($O119="女子",IF($AF119&gt;100,"",IF($M119=選抜女子!I$27,ROW(),"")),"")</f>
        <v/>
      </c>
      <c r="CF119" s="42" t="str">
        <f>IF($O119="女子",IF($AF119&gt;100,"",IF($M119=選抜女子!P$27,ROW(),"")),"")</f>
        <v/>
      </c>
      <c r="CG119" s="42" t="str">
        <f>IF($O119="女子",IF($AF119&gt;100,"",IF($M119=選抜女子!B$51,ROW(),"")),"")</f>
        <v/>
      </c>
      <c r="CH119" s="42" t="str">
        <f>IF($O119="女子",IF($AF119&gt;100,"",IF($M119=選抜女子!I$51,ROW(),"")),"")</f>
        <v/>
      </c>
      <c r="CI119" s="42" t="str">
        <f>IF($O119="女子",IF($AF119&gt;100,"",IF($M119=選抜女子!B$76,ROW(),"")),"")</f>
        <v/>
      </c>
      <c r="CJ119" s="42" t="str">
        <f>IF($O119="女子",IF($AF119&gt;100,"",IF($M119=選抜女子!I$76,ROW(),"")),"")</f>
        <v/>
      </c>
      <c r="CK119" s="42" t="str">
        <f>IF($O119="女子",IF($AF119&gt;100,"",IF($M119=新人女子!B$2,ROW(),"")),"")</f>
        <v/>
      </c>
      <c r="CL119" s="42" t="str">
        <f>IF($O119="女子",IF($AF119&gt;100,"",IF($M119=新人女子!I$2,ROW(),"")),"")</f>
        <v/>
      </c>
      <c r="CM119" s="42" t="str">
        <f>IF($O119="女子",IF($AF119&gt;100,"",IF($M119=新人女子!P$2,ROW(),"")),"")</f>
        <v/>
      </c>
      <c r="CN119" s="42" t="str">
        <f>IF($O119="女子",IF($AF119&gt;100,"",IF($M119=新人女子!B$27,ROW(),"")),"")</f>
        <v/>
      </c>
      <c r="CO119" s="42" t="str">
        <f>IF($O119="女子",IF($AF119&gt;100,"",IF($M119=新人女子!I$27,ROW(),"")),"")</f>
        <v/>
      </c>
      <c r="CP119" s="42" t="str">
        <f>IF($O119="女子",IF($AF119&gt;100,"",IF($M119=新人女子!P$27,ROW(),"")),"")</f>
        <v/>
      </c>
      <c r="CQ119" s="42" t="str">
        <f>IF($O119="女子",IF($AF119&gt;100,"",IF($M119=新人女子!B$51,ROW(),"")),"")</f>
        <v/>
      </c>
      <c r="CR119" s="42" t="str">
        <f>IF($O119="女子",IF($AF119&gt;100,"",IF($M119=新人女子!I$51,ROW(),"")),"")</f>
        <v/>
      </c>
      <c r="CS119" s="42" t="str">
        <f>IF($O119="女子",IF($AF119&gt;100,"",IF($M119=新人女子!P$51,ROW(),"")),"")</f>
        <v/>
      </c>
      <c r="CT119" s="42" t="str">
        <f>IF($O119="女子",IF($AF119&gt;100,"",IF($M119=新人女子!B$76,ROW(),"")),"")</f>
        <v/>
      </c>
      <c r="CU119" s="42" t="str">
        <f>IF($O119="女子",IF($AF119&gt;100,"",IF($M119=新人女子!I$76,ROW(),"")),"")</f>
        <v/>
      </c>
      <c r="CV119" s="42" t="str">
        <f>IF($O119="女子",IF($AF119&gt;100,"",IF($M119=新人女子!P$76,ROW(),"")),"")</f>
        <v/>
      </c>
    </row>
    <row r="120" spans="1:100" x14ac:dyDescent="0.15">
      <c r="A120" s="36">
        <v>45285</v>
      </c>
      <c r="B120" s="36">
        <v>45287</v>
      </c>
      <c r="C120" s="35" t="s">
        <v>104</v>
      </c>
      <c r="D120" s="35" t="s">
        <v>1798</v>
      </c>
      <c r="E120" s="35" t="s">
        <v>1799</v>
      </c>
      <c r="F120" s="35" t="s">
        <v>1800</v>
      </c>
      <c r="G120" s="35" t="s">
        <v>108</v>
      </c>
      <c r="H120" s="35" t="s">
        <v>15</v>
      </c>
      <c r="I120" s="35" t="s">
        <v>1801</v>
      </c>
      <c r="J120" s="35" t="s">
        <v>303</v>
      </c>
      <c r="L120" s="35" t="s">
        <v>490</v>
      </c>
      <c r="M120" s="35" t="s">
        <v>134</v>
      </c>
      <c r="N120" s="35" t="s">
        <v>135</v>
      </c>
      <c r="O120" s="35" t="s">
        <v>305</v>
      </c>
      <c r="Y120" s="35" t="s">
        <v>306</v>
      </c>
      <c r="AA120" s="35" t="s">
        <v>505</v>
      </c>
      <c r="AB120" s="35" t="s">
        <v>135</v>
      </c>
      <c r="AC120" s="35" t="str">
        <f t="shared" si="14"/>
        <v>キスキ</v>
      </c>
      <c r="AD120" s="35" t="s">
        <v>309</v>
      </c>
      <c r="AF120" s="35">
        <v>11</v>
      </c>
      <c r="AG120" s="41">
        <v>39072</v>
      </c>
      <c r="AN120" s="35">
        <v>184</v>
      </c>
      <c r="AP120" s="35" t="s">
        <v>310</v>
      </c>
      <c r="AV120" s="35" t="s">
        <v>311</v>
      </c>
      <c r="BB120" s="35">
        <f t="shared" si="8"/>
        <v>16</v>
      </c>
      <c r="BC120" s="35">
        <f t="shared" si="9"/>
        <v>2</v>
      </c>
      <c r="BD120" s="35" t="str">
        <f t="shared" si="10"/>
        <v>右</v>
      </c>
      <c r="BE120" s="42" t="str">
        <f>IF($O120="男子",IF($AF120&gt;100,"",IF($M120=選抜男子!B$2,ROW(),"")),"")</f>
        <v/>
      </c>
      <c r="BF120" s="42" t="str">
        <f>IF($O120="男子",IF($AF120&gt;100,"",IF($M120=選抜男子!I$2,ROW(),"")),"")</f>
        <v/>
      </c>
      <c r="BG120" s="42" t="str">
        <f>IF($O120="男子",IF($AF120&gt;100,"",IF($M120=選抜男子!P$2,ROW(),"")),"")</f>
        <v/>
      </c>
      <c r="BH120" s="42" t="str">
        <f>IF($O120="男子",IF($AF120&gt;100,"",IF($M120=選抜男子!B$27,ROW(),"")),"")</f>
        <v/>
      </c>
      <c r="BI120" s="42" t="str">
        <f>IF($O120="男子",IF($AF120&gt;100,"",IF($M120=選抜男子!I$27,ROW(),"")),"")</f>
        <v/>
      </c>
      <c r="BJ120" s="42">
        <f>IF($O120="男子",IF($AF120&gt;100,"",IF($M120=選抜男子!P$27,ROW(),"")),"")</f>
        <v>120</v>
      </c>
      <c r="BK120" s="42" t="str">
        <f>IF($O120="男子",IF($AF120&gt;100,"",IF($M120=選抜男子!B$51,ROW(),"")),"")</f>
        <v/>
      </c>
      <c r="BL120" s="42" t="str">
        <f>IF($O120="男子",IF($AF120&gt;100,"",IF($M120=選抜男子!I$51,ROW(),"")),"")</f>
        <v/>
      </c>
      <c r="BM120" s="42" t="str">
        <f>IF($O120="男子",IF($AF120&gt;100,"",IF($M120=選抜男子!B$76,ROW(),"")),"")</f>
        <v/>
      </c>
      <c r="BN120" s="42" t="str">
        <f>IF($O120="男子",IF($AF120&gt;100,"",IF($M120=選抜男子!I$76,ROW(),"")),"")</f>
        <v/>
      </c>
      <c r="BO120" s="42" t="str">
        <f>IF($O120="男子",IF($AF120&gt;100,"",IF($M120=新人男子!B$2,ROW(),"")),"")</f>
        <v/>
      </c>
      <c r="BP120" s="42" t="str">
        <f>IF($O120="男子",IF($AF120&gt;100,"",IF($M120=新人男子!I$2,ROW(),"")),"")</f>
        <v/>
      </c>
      <c r="BQ120" s="42" t="str">
        <f>IF($O120="男子",IF($AF120&gt;100,"",IF($M120=新人男子!P$2,ROW(),"")),"")</f>
        <v/>
      </c>
      <c r="BR120" s="42" t="str">
        <f>IF($O120="男子",IF($AF120&gt;100,"",IF($M120=新人男子!B$27,ROW(),"")),"")</f>
        <v/>
      </c>
      <c r="BS120" s="42" t="str">
        <f>IF($O120="男子",IF($AF120&gt;100,"",IF($M120=新人男子!I$27,ROW(),"")),"")</f>
        <v/>
      </c>
      <c r="BT120" s="42" t="str">
        <f>IF($O120="男子",IF($AF120&gt;100,"",IF($M120=新人男子!P$27,ROW(),"")),"")</f>
        <v/>
      </c>
      <c r="BU120" s="42" t="str">
        <f>IF($O120="男子",IF($AF120&gt;100,"",IF($M120=新人男子!B$51,ROW(),"")),"")</f>
        <v/>
      </c>
      <c r="BV120" s="42" t="str">
        <f>IF($O120="男子",IF($AF120&gt;100,"",IF($M120=新人男子!I$51,ROW(),"")),"")</f>
        <v/>
      </c>
      <c r="BW120" s="42" t="str">
        <f>IF($O120="男子",IF($AF120&gt;100,"",IF($M120=新人男子!P$51,ROW(),"")),"")</f>
        <v/>
      </c>
      <c r="BX120" s="42" t="str">
        <f>IF($O120="男子",IF($AF120&gt;100,"",IF($M120=新人男子!B$76,ROW(),"")),"")</f>
        <v/>
      </c>
      <c r="BY120" s="42" t="str">
        <f>IF($O120="男子",IF($AF120&gt;100,"",IF($M120=新人男子!I$76,ROW(),"")),"")</f>
        <v/>
      </c>
      <c r="BZ120" s="42" t="str">
        <f>IF($O120="男子",IF($AF120&gt;100,"",IF($M120=新人男子!P$76,ROW(),"")),"")</f>
        <v/>
      </c>
      <c r="CA120" s="42" t="str">
        <f>IF($O120="女子",IF($AF120&gt;100,"",IF($M120=選抜女子!B$2,ROW(),"")),"")</f>
        <v/>
      </c>
      <c r="CB120" s="42" t="str">
        <f>IF($O120="女子",IF($AF120&gt;100,"",IF($M120=選抜女子!I$2,ROW(),"")),"")</f>
        <v/>
      </c>
      <c r="CC120" s="42" t="str">
        <f>IF($O120="女子",IF($AF120&gt;100,"",IF($M120=選抜女子!P$2,ROW(),"")),"")</f>
        <v/>
      </c>
      <c r="CD120" s="42" t="str">
        <f>IF($O120="女子",IF($AF120&gt;100,"",IF($M120=選抜女子!B$27,ROW(),"")),"")</f>
        <v/>
      </c>
      <c r="CE120" s="42" t="str">
        <f>IF($O120="女子",IF($AF120&gt;100,"",IF($M120=選抜女子!I$27,ROW(),"")),"")</f>
        <v/>
      </c>
      <c r="CF120" s="42" t="str">
        <f>IF($O120="女子",IF($AF120&gt;100,"",IF($M120=選抜女子!P$27,ROW(),"")),"")</f>
        <v/>
      </c>
      <c r="CG120" s="42" t="str">
        <f>IF($O120="女子",IF($AF120&gt;100,"",IF($M120=選抜女子!B$51,ROW(),"")),"")</f>
        <v/>
      </c>
      <c r="CH120" s="42" t="str">
        <f>IF($O120="女子",IF($AF120&gt;100,"",IF($M120=選抜女子!I$51,ROW(),"")),"")</f>
        <v/>
      </c>
      <c r="CI120" s="42" t="str">
        <f>IF($O120="女子",IF($AF120&gt;100,"",IF($M120=選抜女子!B$76,ROW(),"")),"")</f>
        <v/>
      </c>
      <c r="CJ120" s="42" t="str">
        <f>IF($O120="女子",IF($AF120&gt;100,"",IF($M120=選抜女子!I$76,ROW(),"")),"")</f>
        <v/>
      </c>
      <c r="CK120" s="42" t="str">
        <f>IF($O120="女子",IF($AF120&gt;100,"",IF($M120=新人女子!B$2,ROW(),"")),"")</f>
        <v/>
      </c>
      <c r="CL120" s="42" t="str">
        <f>IF($O120="女子",IF($AF120&gt;100,"",IF($M120=新人女子!I$2,ROW(),"")),"")</f>
        <v/>
      </c>
      <c r="CM120" s="42" t="str">
        <f>IF($O120="女子",IF($AF120&gt;100,"",IF($M120=新人女子!P$2,ROW(),"")),"")</f>
        <v/>
      </c>
      <c r="CN120" s="42" t="str">
        <f>IF($O120="女子",IF($AF120&gt;100,"",IF($M120=新人女子!B$27,ROW(),"")),"")</f>
        <v/>
      </c>
      <c r="CO120" s="42" t="str">
        <f>IF($O120="女子",IF($AF120&gt;100,"",IF($M120=新人女子!I$27,ROW(),"")),"")</f>
        <v/>
      </c>
      <c r="CP120" s="42" t="str">
        <f>IF($O120="女子",IF($AF120&gt;100,"",IF($M120=新人女子!P$27,ROW(),"")),"")</f>
        <v/>
      </c>
      <c r="CQ120" s="42" t="str">
        <f>IF($O120="女子",IF($AF120&gt;100,"",IF($M120=新人女子!B$51,ROW(),"")),"")</f>
        <v/>
      </c>
      <c r="CR120" s="42" t="str">
        <f>IF($O120="女子",IF($AF120&gt;100,"",IF($M120=新人女子!I$51,ROW(),"")),"")</f>
        <v/>
      </c>
      <c r="CS120" s="42" t="str">
        <f>IF($O120="女子",IF($AF120&gt;100,"",IF($M120=新人女子!P$51,ROW(),"")),"")</f>
        <v/>
      </c>
      <c r="CT120" s="42" t="str">
        <f>IF($O120="女子",IF($AF120&gt;100,"",IF($M120=新人女子!B$76,ROW(),"")),"")</f>
        <v/>
      </c>
      <c r="CU120" s="42" t="str">
        <f>IF($O120="女子",IF($AF120&gt;100,"",IF($M120=新人女子!I$76,ROW(),"")),"")</f>
        <v/>
      </c>
      <c r="CV120" s="42" t="str">
        <f>IF($O120="女子",IF($AF120&gt;100,"",IF($M120=新人女子!P$76,ROW(),"")),"")</f>
        <v/>
      </c>
    </row>
    <row r="121" spans="1:100" x14ac:dyDescent="0.15">
      <c r="A121" s="36">
        <v>45285</v>
      </c>
      <c r="B121" s="36">
        <v>45287</v>
      </c>
      <c r="C121" s="35" t="s">
        <v>104</v>
      </c>
      <c r="D121" s="35" t="s">
        <v>1802</v>
      </c>
      <c r="E121" s="35" t="s">
        <v>1803</v>
      </c>
      <c r="F121" s="35" t="s">
        <v>1804</v>
      </c>
      <c r="G121" s="35" t="s">
        <v>108</v>
      </c>
      <c r="H121" s="35" t="s">
        <v>15</v>
      </c>
      <c r="I121" s="35" t="s">
        <v>1805</v>
      </c>
      <c r="J121" s="35" t="s">
        <v>303</v>
      </c>
      <c r="L121" s="35" t="s">
        <v>490</v>
      </c>
      <c r="M121" s="35" t="s">
        <v>134</v>
      </c>
      <c r="N121" s="35" t="s">
        <v>135</v>
      </c>
      <c r="O121" s="35" t="s">
        <v>305</v>
      </c>
      <c r="Y121" s="35" t="s">
        <v>306</v>
      </c>
      <c r="AA121" s="35" t="s">
        <v>506</v>
      </c>
      <c r="AB121" s="35" t="s">
        <v>507</v>
      </c>
      <c r="AC121" s="35" t="str">
        <f t="shared" si="14"/>
        <v>ミナミダイトウ</v>
      </c>
      <c r="AD121" s="35" t="s">
        <v>309</v>
      </c>
      <c r="AF121" s="35">
        <v>12</v>
      </c>
      <c r="AG121" s="41">
        <v>39536</v>
      </c>
      <c r="AN121" s="35">
        <v>169</v>
      </c>
      <c r="AP121" s="35" t="s">
        <v>310</v>
      </c>
      <c r="AV121" s="35" t="s">
        <v>311</v>
      </c>
      <c r="BB121" s="35">
        <f t="shared" si="8"/>
        <v>15</v>
      </c>
      <c r="BC121" s="35">
        <f t="shared" si="9"/>
        <v>1</v>
      </c>
      <c r="BD121" s="35" t="str">
        <f t="shared" si="10"/>
        <v>右</v>
      </c>
      <c r="BE121" s="42" t="str">
        <f>IF($O121="男子",IF($AF121&gt;100,"",IF($M121=選抜男子!B$2,ROW(),"")),"")</f>
        <v/>
      </c>
      <c r="BF121" s="42" t="str">
        <f>IF($O121="男子",IF($AF121&gt;100,"",IF($M121=選抜男子!I$2,ROW(),"")),"")</f>
        <v/>
      </c>
      <c r="BG121" s="42" t="str">
        <f>IF($O121="男子",IF($AF121&gt;100,"",IF($M121=選抜男子!P$2,ROW(),"")),"")</f>
        <v/>
      </c>
      <c r="BH121" s="42" t="str">
        <f>IF($O121="男子",IF($AF121&gt;100,"",IF($M121=選抜男子!B$27,ROW(),"")),"")</f>
        <v/>
      </c>
      <c r="BI121" s="42" t="str">
        <f>IF($O121="男子",IF($AF121&gt;100,"",IF($M121=選抜男子!I$27,ROW(),"")),"")</f>
        <v/>
      </c>
      <c r="BJ121" s="42">
        <f>IF($O121="男子",IF($AF121&gt;100,"",IF($M121=選抜男子!P$27,ROW(),"")),"")</f>
        <v>121</v>
      </c>
      <c r="BK121" s="42" t="str">
        <f>IF($O121="男子",IF($AF121&gt;100,"",IF($M121=選抜男子!B$51,ROW(),"")),"")</f>
        <v/>
      </c>
      <c r="BL121" s="42" t="str">
        <f>IF($O121="男子",IF($AF121&gt;100,"",IF($M121=選抜男子!I$51,ROW(),"")),"")</f>
        <v/>
      </c>
      <c r="BM121" s="42" t="str">
        <f>IF($O121="男子",IF($AF121&gt;100,"",IF($M121=選抜男子!B$76,ROW(),"")),"")</f>
        <v/>
      </c>
      <c r="BN121" s="42" t="str">
        <f>IF($O121="男子",IF($AF121&gt;100,"",IF($M121=選抜男子!I$76,ROW(),"")),"")</f>
        <v/>
      </c>
      <c r="BO121" s="42" t="str">
        <f>IF($O121="男子",IF($AF121&gt;100,"",IF($M121=新人男子!B$2,ROW(),"")),"")</f>
        <v/>
      </c>
      <c r="BP121" s="42" t="str">
        <f>IF($O121="男子",IF($AF121&gt;100,"",IF($M121=新人男子!I$2,ROW(),"")),"")</f>
        <v/>
      </c>
      <c r="BQ121" s="42" t="str">
        <f>IF($O121="男子",IF($AF121&gt;100,"",IF($M121=新人男子!P$2,ROW(),"")),"")</f>
        <v/>
      </c>
      <c r="BR121" s="42" t="str">
        <f>IF($O121="男子",IF($AF121&gt;100,"",IF($M121=新人男子!B$27,ROW(),"")),"")</f>
        <v/>
      </c>
      <c r="BS121" s="42" t="str">
        <f>IF($O121="男子",IF($AF121&gt;100,"",IF($M121=新人男子!I$27,ROW(),"")),"")</f>
        <v/>
      </c>
      <c r="BT121" s="42" t="str">
        <f>IF($O121="男子",IF($AF121&gt;100,"",IF($M121=新人男子!P$27,ROW(),"")),"")</f>
        <v/>
      </c>
      <c r="BU121" s="42" t="str">
        <f>IF($O121="男子",IF($AF121&gt;100,"",IF($M121=新人男子!B$51,ROW(),"")),"")</f>
        <v/>
      </c>
      <c r="BV121" s="42" t="str">
        <f>IF($O121="男子",IF($AF121&gt;100,"",IF($M121=新人男子!I$51,ROW(),"")),"")</f>
        <v/>
      </c>
      <c r="BW121" s="42" t="str">
        <f>IF($O121="男子",IF($AF121&gt;100,"",IF($M121=新人男子!P$51,ROW(),"")),"")</f>
        <v/>
      </c>
      <c r="BX121" s="42" t="str">
        <f>IF($O121="男子",IF($AF121&gt;100,"",IF($M121=新人男子!B$76,ROW(),"")),"")</f>
        <v/>
      </c>
      <c r="BY121" s="42" t="str">
        <f>IF($O121="男子",IF($AF121&gt;100,"",IF($M121=新人男子!I$76,ROW(),"")),"")</f>
        <v/>
      </c>
      <c r="BZ121" s="42" t="str">
        <f>IF($O121="男子",IF($AF121&gt;100,"",IF($M121=新人男子!P$76,ROW(),"")),"")</f>
        <v/>
      </c>
      <c r="CA121" s="42" t="str">
        <f>IF($O121="女子",IF($AF121&gt;100,"",IF($M121=選抜女子!B$2,ROW(),"")),"")</f>
        <v/>
      </c>
      <c r="CB121" s="42" t="str">
        <f>IF($O121="女子",IF($AF121&gt;100,"",IF($M121=選抜女子!I$2,ROW(),"")),"")</f>
        <v/>
      </c>
      <c r="CC121" s="42" t="str">
        <f>IF($O121="女子",IF($AF121&gt;100,"",IF($M121=選抜女子!P$2,ROW(),"")),"")</f>
        <v/>
      </c>
      <c r="CD121" s="42" t="str">
        <f>IF($O121="女子",IF($AF121&gt;100,"",IF($M121=選抜女子!B$27,ROW(),"")),"")</f>
        <v/>
      </c>
      <c r="CE121" s="42" t="str">
        <f>IF($O121="女子",IF($AF121&gt;100,"",IF($M121=選抜女子!I$27,ROW(),"")),"")</f>
        <v/>
      </c>
      <c r="CF121" s="42" t="str">
        <f>IF($O121="女子",IF($AF121&gt;100,"",IF($M121=選抜女子!P$27,ROW(),"")),"")</f>
        <v/>
      </c>
      <c r="CG121" s="42" t="str">
        <f>IF($O121="女子",IF($AF121&gt;100,"",IF($M121=選抜女子!B$51,ROW(),"")),"")</f>
        <v/>
      </c>
      <c r="CH121" s="42" t="str">
        <f>IF($O121="女子",IF($AF121&gt;100,"",IF($M121=選抜女子!I$51,ROW(),"")),"")</f>
        <v/>
      </c>
      <c r="CI121" s="42" t="str">
        <f>IF($O121="女子",IF($AF121&gt;100,"",IF($M121=選抜女子!B$76,ROW(),"")),"")</f>
        <v/>
      </c>
      <c r="CJ121" s="42" t="str">
        <f>IF($O121="女子",IF($AF121&gt;100,"",IF($M121=選抜女子!I$76,ROW(),"")),"")</f>
        <v/>
      </c>
      <c r="CK121" s="42" t="str">
        <f>IF($O121="女子",IF($AF121&gt;100,"",IF($M121=新人女子!B$2,ROW(),"")),"")</f>
        <v/>
      </c>
      <c r="CL121" s="42" t="str">
        <f>IF($O121="女子",IF($AF121&gt;100,"",IF($M121=新人女子!I$2,ROW(),"")),"")</f>
        <v/>
      </c>
      <c r="CM121" s="42" t="str">
        <f>IF($O121="女子",IF($AF121&gt;100,"",IF($M121=新人女子!P$2,ROW(),"")),"")</f>
        <v/>
      </c>
      <c r="CN121" s="42" t="str">
        <f>IF($O121="女子",IF($AF121&gt;100,"",IF($M121=新人女子!B$27,ROW(),"")),"")</f>
        <v/>
      </c>
      <c r="CO121" s="42" t="str">
        <f>IF($O121="女子",IF($AF121&gt;100,"",IF($M121=新人女子!I$27,ROW(),"")),"")</f>
        <v/>
      </c>
      <c r="CP121" s="42" t="str">
        <f>IF($O121="女子",IF($AF121&gt;100,"",IF($M121=新人女子!P$27,ROW(),"")),"")</f>
        <v/>
      </c>
      <c r="CQ121" s="42" t="str">
        <f>IF($O121="女子",IF($AF121&gt;100,"",IF($M121=新人女子!B$51,ROW(),"")),"")</f>
        <v/>
      </c>
      <c r="CR121" s="42" t="str">
        <f>IF($O121="女子",IF($AF121&gt;100,"",IF($M121=新人女子!I$51,ROW(),"")),"")</f>
        <v/>
      </c>
      <c r="CS121" s="42" t="str">
        <f>IF($O121="女子",IF($AF121&gt;100,"",IF($M121=新人女子!P$51,ROW(),"")),"")</f>
        <v/>
      </c>
      <c r="CT121" s="42" t="str">
        <f>IF($O121="女子",IF($AF121&gt;100,"",IF($M121=新人女子!B$76,ROW(),"")),"")</f>
        <v/>
      </c>
      <c r="CU121" s="42" t="str">
        <f>IF($O121="女子",IF($AF121&gt;100,"",IF($M121=新人女子!I$76,ROW(),"")),"")</f>
        <v/>
      </c>
      <c r="CV121" s="42" t="str">
        <f>IF($O121="女子",IF($AF121&gt;100,"",IF($M121=新人女子!P$76,ROW(),"")),"")</f>
        <v/>
      </c>
    </row>
    <row r="122" spans="1:100" x14ac:dyDescent="0.15">
      <c r="A122" s="36">
        <v>45285</v>
      </c>
      <c r="B122" s="36">
        <v>45287</v>
      </c>
      <c r="C122" s="35" t="s">
        <v>104</v>
      </c>
      <c r="D122" s="35" t="s">
        <v>1806</v>
      </c>
      <c r="E122" s="35" t="s">
        <v>1807</v>
      </c>
      <c r="F122" s="35" t="s">
        <v>1808</v>
      </c>
      <c r="G122" s="35" t="s">
        <v>108</v>
      </c>
      <c r="H122" s="35" t="s">
        <v>15</v>
      </c>
      <c r="I122" s="35" t="s">
        <v>1809</v>
      </c>
      <c r="J122" s="35" t="s">
        <v>303</v>
      </c>
      <c r="L122" s="35" t="s">
        <v>490</v>
      </c>
      <c r="M122" s="35" t="s">
        <v>134</v>
      </c>
      <c r="N122" s="35" t="s">
        <v>135</v>
      </c>
      <c r="O122" s="35" t="s">
        <v>305</v>
      </c>
      <c r="Y122" s="35" t="s">
        <v>306</v>
      </c>
      <c r="AA122" s="35" t="s">
        <v>508</v>
      </c>
      <c r="AB122" s="35" t="s">
        <v>509</v>
      </c>
      <c r="AC122" s="35" t="str">
        <f t="shared" si="14"/>
        <v>イズモダイトウ</v>
      </c>
      <c r="AD122" s="35" t="s">
        <v>309</v>
      </c>
      <c r="AF122" s="35">
        <v>13</v>
      </c>
      <c r="AG122" s="41">
        <v>39427</v>
      </c>
      <c r="AN122" s="35">
        <v>165</v>
      </c>
      <c r="AP122" s="35" t="s">
        <v>310</v>
      </c>
      <c r="AV122" s="35" t="s">
        <v>311</v>
      </c>
      <c r="BB122" s="35">
        <f t="shared" si="8"/>
        <v>15</v>
      </c>
      <c r="BC122" s="35">
        <f t="shared" si="9"/>
        <v>1</v>
      </c>
      <c r="BD122" s="35" t="str">
        <f t="shared" si="10"/>
        <v>右</v>
      </c>
      <c r="BE122" s="42" t="str">
        <f>IF($O122="男子",IF($AF122&gt;100,"",IF($M122=選抜男子!B$2,ROW(),"")),"")</f>
        <v/>
      </c>
      <c r="BF122" s="42" t="str">
        <f>IF($O122="男子",IF($AF122&gt;100,"",IF($M122=選抜男子!I$2,ROW(),"")),"")</f>
        <v/>
      </c>
      <c r="BG122" s="42" t="str">
        <f>IF($O122="男子",IF($AF122&gt;100,"",IF($M122=選抜男子!P$2,ROW(),"")),"")</f>
        <v/>
      </c>
      <c r="BH122" s="42" t="str">
        <f>IF($O122="男子",IF($AF122&gt;100,"",IF($M122=選抜男子!B$27,ROW(),"")),"")</f>
        <v/>
      </c>
      <c r="BI122" s="42" t="str">
        <f>IF($O122="男子",IF($AF122&gt;100,"",IF($M122=選抜男子!I$27,ROW(),"")),"")</f>
        <v/>
      </c>
      <c r="BJ122" s="42">
        <f>IF($O122="男子",IF($AF122&gt;100,"",IF($M122=選抜男子!P$27,ROW(),"")),"")</f>
        <v>122</v>
      </c>
      <c r="BK122" s="42" t="str">
        <f>IF($O122="男子",IF($AF122&gt;100,"",IF($M122=選抜男子!B$51,ROW(),"")),"")</f>
        <v/>
      </c>
      <c r="BL122" s="42" t="str">
        <f>IF($O122="男子",IF($AF122&gt;100,"",IF($M122=選抜男子!I$51,ROW(),"")),"")</f>
        <v/>
      </c>
      <c r="BM122" s="42" t="str">
        <f>IF($O122="男子",IF($AF122&gt;100,"",IF($M122=選抜男子!B$76,ROW(),"")),"")</f>
        <v/>
      </c>
      <c r="BN122" s="42" t="str">
        <f>IF($O122="男子",IF($AF122&gt;100,"",IF($M122=選抜男子!I$76,ROW(),"")),"")</f>
        <v/>
      </c>
      <c r="BO122" s="42" t="str">
        <f>IF($O122="男子",IF($AF122&gt;100,"",IF($M122=新人男子!B$2,ROW(),"")),"")</f>
        <v/>
      </c>
      <c r="BP122" s="42" t="str">
        <f>IF($O122="男子",IF($AF122&gt;100,"",IF($M122=新人男子!I$2,ROW(),"")),"")</f>
        <v/>
      </c>
      <c r="BQ122" s="42" t="str">
        <f>IF($O122="男子",IF($AF122&gt;100,"",IF($M122=新人男子!P$2,ROW(),"")),"")</f>
        <v/>
      </c>
      <c r="BR122" s="42" t="str">
        <f>IF($O122="男子",IF($AF122&gt;100,"",IF($M122=新人男子!B$27,ROW(),"")),"")</f>
        <v/>
      </c>
      <c r="BS122" s="42" t="str">
        <f>IF($O122="男子",IF($AF122&gt;100,"",IF($M122=新人男子!I$27,ROW(),"")),"")</f>
        <v/>
      </c>
      <c r="BT122" s="42" t="str">
        <f>IF($O122="男子",IF($AF122&gt;100,"",IF($M122=新人男子!P$27,ROW(),"")),"")</f>
        <v/>
      </c>
      <c r="BU122" s="42" t="str">
        <f>IF($O122="男子",IF($AF122&gt;100,"",IF($M122=新人男子!B$51,ROW(),"")),"")</f>
        <v/>
      </c>
      <c r="BV122" s="42" t="str">
        <f>IF($O122="男子",IF($AF122&gt;100,"",IF($M122=新人男子!I$51,ROW(),"")),"")</f>
        <v/>
      </c>
      <c r="BW122" s="42" t="str">
        <f>IF($O122="男子",IF($AF122&gt;100,"",IF($M122=新人男子!P$51,ROW(),"")),"")</f>
        <v/>
      </c>
      <c r="BX122" s="42" t="str">
        <f>IF($O122="男子",IF($AF122&gt;100,"",IF($M122=新人男子!B$76,ROW(),"")),"")</f>
        <v/>
      </c>
      <c r="BY122" s="42" t="str">
        <f>IF($O122="男子",IF($AF122&gt;100,"",IF($M122=新人男子!I$76,ROW(),"")),"")</f>
        <v/>
      </c>
      <c r="BZ122" s="42" t="str">
        <f>IF($O122="男子",IF($AF122&gt;100,"",IF($M122=新人男子!P$76,ROW(),"")),"")</f>
        <v/>
      </c>
      <c r="CA122" s="42" t="str">
        <f>IF($O122="女子",IF($AF122&gt;100,"",IF($M122=選抜女子!B$2,ROW(),"")),"")</f>
        <v/>
      </c>
      <c r="CB122" s="42" t="str">
        <f>IF($O122="女子",IF($AF122&gt;100,"",IF($M122=選抜女子!I$2,ROW(),"")),"")</f>
        <v/>
      </c>
      <c r="CC122" s="42" t="str">
        <f>IF($O122="女子",IF($AF122&gt;100,"",IF($M122=選抜女子!P$2,ROW(),"")),"")</f>
        <v/>
      </c>
      <c r="CD122" s="42" t="str">
        <f>IF($O122="女子",IF($AF122&gt;100,"",IF($M122=選抜女子!B$27,ROW(),"")),"")</f>
        <v/>
      </c>
      <c r="CE122" s="42" t="str">
        <f>IF($O122="女子",IF($AF122&gt;100,"",IF($M122=選抜女子!I$27,ROW(),"")),"")</f>
        <v/>
      </c>
      <c r="CF122" s="42" t="str">
        <f>IF($O122="女子",IF($AF122&gt;100,"",IF($M122=選抜女子!P$27,ROW(),"")),"")</f>
        <v/>
      </c>
      <c r="CG122" s="42" t="str">
        <f>IF($O122="女子",IF($AF122&gt;100,"",IF($M122=選抜女子!B$51,ROW(),"")),"")</f>
        <v/>
      </c>
      <c r="CH122" s="42" t="str">
        <f>IF($O122="女子",IF($AF122&gt;100,"",IF($M122=選抜女子!I$51,ROW(),"")),"")</f>
        <v/>
      </c>
      <c r="CI122" s="42" t="str">
        <f>IF($O122="女子",IF($AF122&gt;100,"",IF($M122=選抜女子!B$76,ROW(),"")),"")</f>
        <v/>
      </c>
      <c r="CJ122" s="42" t="str">
        <f>IF($O122="女子",IF($AF122&gt;100,"",IF($M122=選抜女子!I$76,ROW(),"")),"")</f>
        <v/>
      </c>
      <c r="CK122" s="42" t="str">
        <f>IF($O122="女子",IF($AF122&gt;100,"",IF($M122=新人女子!B$2,ROW(),"")),"")</f>
        <v/>
      </c>
      <c r="CL122" s="42" t="str">
        <f>IF($O122="女子",IF($AF122&gt;100,"",IF($M122=新人女子!I$2,ROW(),"")),"")</f>
        <v/>
      </c>
      <c r="CM122" s="42" t="str">
        <f>IF($O122="女子",IF($AF122&gt;100,"",IF($M122=新人女子!P$2,ROW(),"")),"")</f>
        <v/>
      </c>
      <c r="CN122" s="42" t="str">
        <f>IF($O122="女子",IF($AF122&gt;100,"",IF($M122=新人女子!B$27,ROW(),"")),"")</f>
        <v/>
      </c>
      <c r="CO122" s="42" t="str">
        <f>IF($O122="女子",IF($AF122&gt;100,"",IF($M122=新人女子!I$27,ROW(),"")),"")</f>
        <v/>
      </c>
      <c r="CP122" s="42" t="str">
        <f>IF($O122="女子",IF($AF122&gt;100,"",IF($M122=新人女子!P$27,ROW(),"")),"")</f>
        <v/>
      </c>
      <c r="CQ122" s="42" t="str">
        <f>IF($O122="女子",IF($AF122&gt;100,"",IF($M122=新人女子!B$51,ROW(),"")),"")</f>
        <v/>
      </c>
      <c r="CR122" s="42" t="str">
        <f>IF($O122="女子",IF($AF122&gt;100,"",IF($M122=新人女子!I$51,ROW(),"")),"")</f>
        <v/>
      </c>
      <c r="CS122" s="42" t="str">
        <f>IF($O122="女子",IF($AF122&gt;100,"",IF($M122=新人女子!P$51,ROW(),"")),"")</f>
        <v/>
      </c>
      <c r="CT122" s="42" t="str">
        <f>IF($O122="女子",IF($AF122&gt;100,"",IF($M122=新人女子!B$76,ROW(),"")),"")</f>
        <v/>
      </c>
      <c r="CU122" s="42" t="str">
        <f>IF($O122="女子",IF($AF122&gt;100,"",IF($M122=新人女子!I$76,ROW(),"")),"")</f>
        <v/>
      </c>
      <c r="CV122" s="42" t="str">
        <f>IF($O122="女子",IF($AF122&gt;100,"",IF($M122=新人女子!P$76,ROW(),"")),"")</f>
        <v/>
      </c>
    </row>
    <row r="123" spans="1:100" x14ac:dyDescent="0.15">
      <c r="A123" s="36">
        <v>45285</v>
      </c>
      <c r="B123" s="36">
        <v>45287</v>
      </c>
      <c r="C123" s="35" t="s">
        <v>104</v>
      </c>
      <c r="D123" s="35" t="s">
        <v>1810</v>
      </c>
      <c r="E123" s="35" t="s">
        <v>1811</v>
      </c>
      <c r="F123" s="35" t="s">
        <v>1812</v>
      </c>
      <c r="G123" s="35" t="s">
        <v>108</v>
      </c>
      <c r="H123" s="35" t="s">
        <v>15</v>
      </c>
      <c r="I123" s="35" t="s">
        <v>1813</v>
      </c>
      <c r="J123" s="35" t="s">
        <v>303</v>
      </c>
      <c r="L123" s="35" t="s">
        <v>490</v>
      </c>
      <c r="M123" s="35" t="s">
        <v>134</v>
      </c>
      <c r="N123" s="35" t="s">
        <v>135</v>
      </c>
      <c r="O123" s="35" t="s">
        <v>305</v>
      </c>
      <c r="Y123" s="35" t="s">
        <v>306</v>
      </c>
      <c r="AA123" s="35" t="s">
        <v>510</v>
      </c>
      <c r="AB123" s="35" t="s">
        <v>511</v>
      </c>
      <c r="AC123" s="35" t="str">
        <f t="shared" si="14"/>
        <v>ハタヤ</v>
      </c>
      <c r="AD123" s="35" t="s">
        <v>309</v>
      </c>
      <c r="AF123" s="35">
        <v>14</v>
      </c>
      <c r="AG123" s="41">
        <v>39329</v>
      </c>
      <c r="AN123" s="35">
        <v>164</v>
      </c>
      <c r="AP123" s="35" t="s">
        <v>310</v>
      </c>
      <c r="AV123" s="35" t="s">
        <v>311</v>
      </c>
      <c r="BB123" s="35">
        <f t="shared" si="8"/>
        <v>15</v>
      </c>
      <c r="BC123" s="35">
        <f t="shared" si="9"/>
        <v>1</v>
      </c>
      <c r="BD123" s="35" t="str">
        <f t="shared" si="10"/>
        <v>右</v>
      </c>
      <c r="BE123" s="42" t="str">
        <f>IF($O123="男子",IF($AF123&gt;100,"",IF($M123=選抜男子!B$2,ROW(),"")),"")</f>
        <v/>
      </c>
      <c r="BF123" s="42" t="str">
        <f>IF($O123="男子",IF($AF123&gt;100,"",IF($M123=選抜男子!I$2,ROW(),"")),"")</f>
        <v/>
      </c>
      <c r="BG123" s="42" t="str">
        <f>IF($O123="男子",IF($AF123&gt;100,"",IF($M123=選抜男子!P$2,ROW(),"")),"")</f>
        <v/>
      </c>
      <c r="BH123" s="42" t="str">
        <f>IF($O123="男子",IF($AF123&gt;100,"",IF($M123=選抜男子!B$27,ROW(),"")),"")</f>
        <v/>
      </c>
      <c r="BI123" s="42" t="str">
        <f>IF($O123="男子",IF($AF123&gt;100,"",IF($M123=選抜男子!I$27,ROW(),"")),"")</f>
        <v/>
      </c>
      <c r="BJ123" s="42">
        <f>IF($O123="男子",IF($AF123&gt;100,"",IF($M123=選抜男子!P$27,ROW(),"")),"")</f>
        <v>123</v>
      </c>
      <c r="BK123" s="42" t="str">
        <f>IF($O123="男子",IF($AF123&gt;100,"",IF($M123=選抜男子!B$51,ROW(),"")),"")</f>
        <v/>
      </c>
      <c r="BL123" s="42" t="str">
        <f>IF($O123="男子",IF($AF123&gt;100,"",IF($M123=選抜男子!I$51,ROW(),"")),"")</f>
        <v/>
      </c>
      <c r="BM123" s="42" t="str">
        <f>IF($O123="男子",IF($AF123&gt;100,"",IF($M123=選抜男子!B$76,ROW(),"")),"")</f>
        <v/>
      </c>
      <c r="BN123" s="42" t="str">
        <f>IF($O123="男子",IF($AF123&gt;100,"",IF($M123=選抜男子!I$76,ROW(),"")),"")</f>
        <v/>
      </c>
      <c r="BO123" s="42" t="str">
        <f>IF($O123="男子",IF($AF123&gt;100,"",IF($M123=新人男子!B$2,ROW(),"")),"")</f>
        <v/>
      </c>
      <c r="BP123" s="42" t="str">
        <f>IF($O123="男子",IF($AF123&gt;100,"",IF($M123=新人男子!I$2,ROW(),"")),"")</f>
        <v/>
      </c>
      <c r="BQ123" s="42" t="str">
        <f>IF($O123="男子",IF($AF123&gt;100,"",IF($M123=新人男子!P$2,ROW(),"")),"")</f>
        <v/>
      </c>
      <c r="BR123" s="42" t="str">
        <f>IF($O123="男子",IF($AF123&gt;100,"",IF($M123=新人男子!B$27,ROW(),"")),"")</f>
        <v/>
      </c>
      <c r="BS123" s="42" t="str">
        <f>IF($O123="男子",IF($AF123&gt;100,"",IF($M123=新人男子!I$27,ROW(),"")),"")</f>
        <v/>
      </c>
      <c r="BT123" s="42" t="str">
        <f>IF($O123="男子",IF($AF123&gt;100,"",IF($M123=新人男子!P$27,ROW(),"")),"")</f>
        <v/>
      </c>
      <c r="BU123" s="42" t="str">
        <f>IF($O123="男子",IF($AF123&gt;100,"",IF($M123=新人男子!B$51,ROW(),"")),"")</f>
        <v/>
      </c>
      <c r="BV123" s="42" t="str">
        <f>IF($O123="男子",IF($AF123&gt;100,"",IF($M123=新人男子!I$51,ROW(),"")),"")</f>
        <v/>
      </c>
      <c r="BW123" s="42" t="str">
        <f>IF($O123="男子",IF($AF123&gt;100,"",IF($M123=新人男子!P$51,ROW(),"")),"")</f>
        <v/>
      </c>
      <c r="BX123" s="42" t="str">
        <f>IF($O123="男子",IF($AF123&gt;100,"",IF($M123=新人男子!B$76,ROW(),"")),"")</f>
        <v/>
      </c>
      <c r="BY123" s="42" t="str">
        <f>IF($O123="男子",IF($AF123&gt;100,"",IF($M123=新人男子!I$76,ROW(),"")),"")</f>
        <v/>
      </c>
      <c r="BZ123" s="42" t="str">
        <f>IF($O123="男子",IF($AF123&gt;100,"",IF($M123=新人男子!P$76,ROW(),"")),"")</f>
        <v/>
      </c>
      <c r="CA123" s="42" t="str">
        <f>IF($O123="女子",IF($AF123&gt;100,"",IF($M123=選抜女子!B$2,ROW(),"")),"")</f>
        <v/>
      </c>
      <c r="CB123" s="42" t="str">
        <f>IF($O123="女子",IF($AF123&gt;100,"",IF($M123=選抜女子!I$2,ROW(),"")),"")</f>
        <v/>
      </c>
      <c r="CC123" s="42" t="str">
        <f>IF($O123="女子",IF($AF123&gt;100,"",IF($M123=選抜女子!P$2,ROW(),"")),"")</f>
        <v/>
      </c>
      <c r="CD123" s="42" t="str">
        <f>IF($O123="女子",IF($AF123&gt;100,"",IF($M123=選抜女子!B$27,ROW(),"")),"")</f>
        <v/>
      </c>
      <c r="CE123" s="42" t="str">
        <f>IF($O123="女子",IF($AF123&gt;100,"",IF($M123=選抜女子!I$27,ROW(),"")),"")</f>
        <v/>
      </c>
      <c r="CF123" s="42" t="str">
        <f>IF($O123="女子",IF($AF123&gt;100,"",IF($M123=選抜女子!P$27,ROW(),"")),"")</f>
        <v/>
      </c>
      <c r="CG123" s="42" t="str">
        <f>IF($O123="女子",IF($AF123&gt;100,"",IF($M123=選抜女子!B$51,ROW(),"")),"")</f>
        <v/>
      </c>
      <c r="CH123" s="42" t="str">
        <f>IF($O123="女子",IF($AF123&gt;100,"",IF($M123=選抜女子!I$51,ROW(),"")),"")</f>
        <v/>
      </c>
      <c r="CI123" s="42" t="str">
        <f>IF($O123="女子",IF($AF123&gt;100,"",IF($M123=選抜女子!B$76,ROW(),"")),"")</f>
        <v/>
      </c>
      <c r="CJ123" s="42" t="str">
        <f>IF($O123="女子",IF($AF123&gt;100,"",IF($M123=選抜女子!I$76,ROW(),"")),"")</f>
        <v/>
      </c>
      <c r="CK123" s="42" t="str">
        <f>IF($O123="女子",IF($AF123&gt;100,"",IF($M123=新人女子!B$2,ROW(),"")),"")</f>
        <v/>
      </c>
      <c r="CL123" s="42" t="str">
        <f>IF($O123="女子",IF($AF123&gt;100,"",IF($M123=新人女子!I$2,ROW(),"")),"")</f>
        <v/>
      </c>
      <c r="CM123" s="42" t="str">
        <f>IF($O123="女子",IF($AF123&gt;100,"",IF($M123=新人女子!P$2,ROW(),"")),"")</f>
        <v/>
      </c>
      <c r="CN123" s="42" t="str">
        <f>IF($O123="女子",IF($AF123&gt;100,"",IF($M123=新人女子!B$27,ROW(),"")),"")</f>
        <v/>
      </c>
      <c r="CO123" s="42" t="str">
        <f>IF($O123="女子",IF($AF123&gt;100,"",IF($M123=新人女子!I$27,ROW(),"")),"")</f>
        <v/>
      </c>
      <c r="CP123" s="42" t="str">
        <f>IF($O123="女子",IF($AF123&gt;100,"",IF($M123=新人女子!P$27,ROW(),"")),"")</f>
        <v/>
      </c>
      <c r="CQ123" s="42" t="str">
        <f>IF($O123="女子",IF($AF123&gt;100,"",IF($M123=新人女子!B$51,ROW(),"")),"")</f>
        <v/>
      </c>
      <c r="CR123" s="42" t="str">
        <f>IF($O123="女子",IF($AF123&gt;100,"",IF($M123=新人女子!I$51,ROW(),"")),"")</f>
        <v/>
      </c>
      <c r="CS123" s="42" t="str">
        <f>IF($O123="女子",IF($AF123&gt;100,"",IF($M123=新人女子!P$51,ROW(),"")),"")</f>
        <v/>
      </c>
      <c r="CT123" s="42" t="str">
        <f>IF($O123="女子",IF($AF123&gt;100,"",IF($M123=新人女子!B$76,ROW(),"")),"")</f>
        <v/>
      </c>
      <c r="CU123" s="42" t="str">
        <f>IF($O123="女子",IF($AF123&gt;100,"",IF($M123=新人女子!I$76,ROW(),"")),"")</f>
        <v/>
      </c>
      <c r="CV123" s="42" t="str">
        <f>IF($O123="女子",IF($AF123&gt;100,"",IF($M123=新人女子!P$76,ROW(),"")),"")</f>
        <v/>
      </c>
    </row>
    <row r="124" spans="1:100" x14ac:dyDescent="0.15">
      <c r="A124" s="36">
        <v>45285</v>
      </c>
      <c r="B124" s="36">
        <v>45287</v>
      </c>
      <c r="C124" s="35" t="s">
        <v>104</v>
      </c>
      <c r="D124" s="35" t="s">
        <v>1814</v>
      </c>
      <c r="E124" s="35" t="s">
        <v>1815</v>
      </c>
      <c r="F124" s="35" t="s">
        <v>1816</v>
      </c>
      <c r="G124" s="35" t="s">
        <v>108</v>
      </c>
      <c r="H124" s="35" t="s">
        <v>15</v>
      </c>
      <c r="I124" s="35" t="s">
        <v>1817</v>
      </c>
      <c r="J124" s="35" t="s">
        <v>303</v>
      </c>
      <c r="L124" s="35" t="s">
        <v>490</v>
      </c>
      <c r="M124" s="35" t="s">
        <v>134</v>
      </c>
      <c r="N124" s="35" t="s">
        <v>135</v>
      </c>
      <c r="O124" s="35" t="s">
        <v>305</v>
      </c>
      <c r="Y124" s="35" t="s">
        <v>306</v>
      </c>
      <c r="AA124" s="35" t="s">
        <v>512</v>
      </c>
      <c r="AB124" s="35" t="s">
        <v>513</v>
      </c>
      <c r="AC124" s="35" t="str">
        <f t="shared" si="14"/>
        <v>カモナカ</v>
      </c>
      <c r="AD124" s="35" t="s">
        <v>309</v>
      </c>
      <c r="AF124" s="35">
        <v>15</v>
      </c>
      <c r="AG124" s="41">
        <v>39486</v>
      </c>
      <c r="AN124" s="35">
        <v>166</v>
      </c>
      <c r="AP124" s="35" t="s">
        <v>310</v>
      </c>
      <c r="AV124" s="35" t="s">
        <v>311</v>
      </c>
      <c r="BB124" s="35">
        <f t="shared" si="8"/>
        <v>15</v>
      </c>
      <c r="BC124" s="35">
        <f t="shared" si="9"/>
        <v>1</v>
      </c>
      <c r="BD124" s="35" t="str">
        <f t="shared" si="10"/>
        <v>右</v>
      </c>
      <c r="BE124" s="42" t="str">
        <f>IF($O124="男子",IF($AF124&gt;100,"",IF($M124=選抜男子!B$2,ROW(),"")),"")</f>
        <v/>
      </c>
      <c r="BF124" s="42" t="str">
        <f>IF($O124="男子",IF($AF124&gt;100,"",IF($M124=選抜男子!I$2,ROW(),"")),"")</f>
        <v/>
      </c>
      <c r="BG124" s="42" t="str">
        <f>IF($O124="男子",IF($AF124&gt;100,"",IF($M124=選抜男子!P$2,ROW(),"")),"")</f>
        <v/>
      </c>
      <c r="BH124" s="42" t="str">
        <f>IF($O124="男子",IF($AF124&gt;100,"",IF($M124=選抜男子!B$27,ROW(),"")),"")</f>
        <v/>
      </c>
      <c r="BI124" s="42" t="str">
        <f>IF($O124="男子",IF($AF124&gt;100,"",IF($M124=選抜男子!I$27,ROW(),"")),"")</f>
        <v/>
      </c>
      <c r="BJ124" s="42">
        <f>IF($O124="男子",IF($AF124&gt;100,"",IF($M124=選抜男子!P$27,ROW(),"")),"")</f>
        <v>124</v>
      </c>
      <c r="BK124" s="42" t="str">
        <f>IF($O124="男子",IF($AF124&gt;100,"",IF($M124=選抜男子!B$51,ROW(),"")),"")</f>
        <v/>
      </c>
      <c r="BL124" s="42" t="str">
        <f>IF($O124="男子",IF($AF124&gt;100,"",IF($M124=選抜男子!I$51,ROW(),"")),"")</f>
        <v/>
      </c>
      <c r="BM124" s="42" t="str">
        <f>IF($O124="男子",IF($AF124&gt;100,"",IF($M124=選抜男子!B$76,ROW(),"")),"")</f>
        <v/>
      </c>
      <c r="BN124" s="42" t="str">
        <f>IF($O124="男子",IF($AF124&gt;100,"",IF($M124=選抜男子!I$76,ROW(),"")),"")</f>
        <v/>
      </c>
      <c r="BO124" s="42" t="str">
        <f>IF($O124="男子",IF($AF124&gt;100,"",IF($M124=新人男子!B$2,ROW(),"")),"")</f>
        <v/>
      </c>
      <c r="BP124" s="42" t="str">
        <f>IF($O124="男子",IF($AF124&gt;100,"",IF($M124=新人男子!I$2,ROW(),"")),"")</f>
        <v/>
      </c>
      <c r="BQ124" s="42" t="str">
        <f>IF($O124="男子",IF($AF124&gt;100,"",IF($M124=新人男子!P$2,ROW(),"")),"")</f>
        <v/>
      </c>
      <c r="BR124" s="42" t="str">
        <f>IF($O124="男子",IF($AF124&gt;100,"",IF($M124=新人男子!B$27,ROW(),"")),"")</f>
        <v/>
      </c>
      <c r="BS124" s="42" t="str">
        <f>IF($O124="男子",IF($AF124&gt;100,"",IF($M124=新人男子!I$27,ROW(),"")),"")</f>
        <v/>
      </c>
      <c r="BT124" s="42" t="str">
        <f>IF($O124="男子",IF($AF124&gt;100,"",IF($M124=新人男子!P$27,ROW(),"")),"")</f>
        <v/>
      </c>
      <c r="BU124" s="42" t="str">
        <f>IF($O124="男子",IF($AF124&gt;100,"",IF($M124=新人男子!B$51,ROW(),"")),"")</f>
        <v/>
      </c>
      <c r="BV124" s="42" t="str">
        <f>IF($O124="男子",IF($AF124&gt;100,"",IF($M124=新人男子!I$51,ROW(),"")),"")</f>
        <v/>
      </c>
      <c r="BW124" s="42" t="str">
        <f>IF($O124="男子",IF($AF124&gt;100,"",IF($M124=新人男子!P$51,ROW(),"")),"")</f>
        <v/>
      </c>
      <c r="BX124" s="42" t="str">
        <f>IF($O124="男子",IF($AF124&gt;100,"",IF($M124=新人男子!B$76,ROW(),"")),"")</f>
        <v/>
      </c>
      <c r="BY124" s="42" t="str">
        <f>IF($O124="男子",IF($AF124&gt;100,"",IF($M124=新人男子!I$76,ROW(),"")),"")</f>
        <v/>
      </c>
      <c r="BZ124" s="42" t="str">
        <f>IF($O124="男子",IF($AF124&gt;100,"",IF($M124=新人男子!P$76,ROW(),"")),"")</f>
        <v/>
      </c>
      <c r="CA124" s="42" t="str">
        <f>IF($O124="女子",IF($AF124&gt;100,"",IF($M124=選抜女子!B$2,ROW(),"")),"")</f>
        <v/>
      </c>
      <c r="CB124" s="42" t="str">
        <f>IF($O124="女子",IF($AF124&gt;100,"",IF($M124=選抜女子!I$2,ROW(),"")),"")</f>
        <v/>
      </c>
      <c r="CC124" s="42" t="str">
        <f>IF($O124="女子",IF($AF124&gt;100,"",IF($M124=選抜女子!P$2,ROW(),"")),"")</f>
        <v/>
      </c>
      <c r="CD124" s="42" t="str">
        <f>IF($O124="女子",IF($AF124&gt;100,"",IF($M124=選抜女子!B$27,ROW(),"")),"")</f>
        <v/>
      </c>
      <c r="CE124" s="42" t="str">
        <f>IF($O124="女子",IF($AF124&gt;100,"",IF($M124=選抜女子!I$27,ROW(),"")),"")</f>
        <v/>
      </c>
      <c r="CF124" s="42" t="str">
        <f>IF($O124="女子",IF($AF124&gt;100,"",IF($M124=選抜女子!P$27,ROW(),"")),"")</f>
        <v/>
      </c>
      <c r="CG124" s="42" t="str">
        <f>IF($O124="女子",IF($AF124&gt;100,"",IF($M124=選抜女子!B$51,ROW(),"")),"")</f>
        <v/>
      </c>
      <c r="CH124" s="42" t="str">
        <f>IF($O124="女子",IF($AF124&gt;100,"",IF($M124=選抜女子!I$51,ROW(),"")),"")</f>
        <v/>
      </c>
      <c r="CI124" s="42" t="str">
        <f>IF($O124="女子",IF($AF124&gt;100,"",IF($M124=選抜女子!B$76,ROW(),"")),"")</f>
        <v/>
      </c>
      <c r="CJ124" s="42" t="str">
        <f>IF($O124="女子",IF($AF124&gt;100,"",IF($M124=選抜女子!I$76,ROW(),"")),"")</f>
        <v/>
      </c>
      <c r="CK124" s="42" t="str">
        <f>IF($O124="女子",IF($AF124&gt;100,"",IF($M124=新人女子!B$2,ROW(),"")),"")</f>
        <v/>
      </c>
      <c r="CL124" s="42" t="str">
        <f>IF($O124="女子",IF($AF124&gt;100,"",IF($M124=新人女子!I$2,ROW(),"")),"")</f>
        <v/>
      </c>
      <c r="CM124" s="42" t="str">
        <f>IF($O124="女子",IF($AF124&gt;100,"",IF($M124=新人女子!P$2,ROW(),"")),"")</f>
        <v/>
      </c>
      <c r="CN124" s="42" t="str">
        <f>IF($O124="女子",IF($AF124&gt;100,"",IF($M124=新人女子!B$27,ROW(),"")),"")</f>
        <v/>
      </c>
      <c r="CO124" s="42" t="str">
        <f>IF($O124="女子",IF($AF124&gt;100,"",IF($M124=新人女子!I$27,ROW(),"")),"")</f>
        <v/>
      </c>
      <c r="CP124" s="42" t="str">
        <f>IF($O124="女子",IF($AF124&gt;100,"",IF($M124=新人女子!P$27,ROW(),"")),"")</f>
        <v/>
      </c>
      <c r="CQ124" s="42" t="str">
        <f>IF($O124="女子",IF($AF124&gt;100,"",IF($M124=新人女子!B$51,ROW(),"")),"")</f>
        <v/>
      </c>
      <c r="CR124" s="42" t="str">
        <f>IF($O124="女子",IF($AF124&gt;100,"",IF($M124=新人女子!I$51,ROW(),"")),"")</f>
        <v/>
      </c>
      <c r="CS124" s="42" t="str">
        <f>IF($O124="女子",IF($AF124&gt;100,"",IF($M124=新人女子!P$51,ROW(),"")),"")</f>
        <v/>
      </c>
      <c r="CT124" s="42" t="str">
        <f>IF($O124="女子",IF($AF124&gt;100,"",IF($M124=新人女子!B$76,ROW(),"")),"")</f>
        <v/>
      </c>
      <c r="CU124" s="42" t="str">
        <f>IF($O124="女子",IF($AF124&gt;100,"",IF($M124=新人女子!I$76,ROW(),"")),"")</f>
        <v/>
      </c>
      <c r="CV124" s="42" t="str">
        <f>IF($O124="女子",IF($AF124&gt;100,"",IF($M124=新人女子!P$76,ROW(),"")),"")</f>
        <v/>
      </c>
    </row>
    <row r="125" spans="1:100" x14ac:dyDescent="0.15">
      <c r="A125" s="36">
        <v>45285</v>
      </c>
      <c r="B125" s="36">
        <v>45287</v>
      </c>
      <c r="C125" s="35" t="s">
        <v>104</v>
      </c>
      <c r="D125" s="35" t="s">
        <v>1818</v>
      </c>
      <c r="E125" s="35" t="s">
        <v>1819</v>
      </c>
      <c r="F125" s="35" t="s">
        <v>1820</v>
      </c>
      <c r="G125" s="35" t="s">
        <v>108</v>
      </c>
      <c r="H125" s="35" t="s">
        <v>15</v>
      </c>
      <c r="I125" s="35" t="s">
        <v>1821</v>
      </c>
      <c r="J125" s="35" t="s">
        <v>303</v>
      </c>
      <c r="L125" s="35" t="s">
        <v>490</v>
      </c>
      <c r="M125" s="35" t="s">
        <v>134</v>
      </c>
      <c r="N125" s="35" t="s">
        <v>135</v>
      </c>
      <c r="O125" s="35" t="s">
        <v>305</v>
      </c>
      <c r="Y125" s="35" t="s">
        <v>306</v>
      </c>
      <c r="Z125" s="35">
        <v>1</v>
      </c>
      <c r="AA125" s="35" t="s">
        <v>514</v>
      </c>
      <c r="AB125" s="35" t="s">
        <v>515</v>
      </c>
      <c r="AC125" s="35" t="str">
        <f t="shared" si="14"/>
        <v>ミナミシンジ</v>
      </c>
      <c r="AD125" s="35" t="s">
        <v>309</v>
      </c>
      <c r="AF125" s="35">
        <v>101</v>
      </c>
      <c r="AG125" s="41">
        <v>31386</v>
      </c>
      <c r="AP125" s="35" t="s">
        <v>310</v>
      </c>
      <c r="AV125" s="35" t="s">
        <v>344</v>
      </c>
      <c r="AW125" s="35" t="s">
        <v>345</v>
      </c>
      <c r="BB125" s="35">
        <f t="shared" si="8"/>
        <v>37</v>
      </c>
      <c r="BC125" s="35" t="str">
        <f t="shared" si="9"/>
        <v>役員</v>
      </c>
      <c r="BD125" s="35" t="str">
        <f t="shared" si="10"/>
        <v>右</v>
      </c>
      <c r="BE125" s="42" t="str">
        <f>IF($O125="男子",IF($AF125&gt;100,"",IF($M125=選抜男子!B$2,ROW(),"")),"")</f>
        <v/>
      </c>
      <c r="BF125" s="42" t="str">
        <f>IF($O125="男子",IF($AF125&gt;100,"",IF($M125=選抜男子!I$2,ROW(),"")),"")</f>
        <v/>
      </c>
      <c r="BG125" s="42" t="str">
        <f>IF($O125="男子",IF($AF125&gt;100,"",IF($M125=選抜男子!P$2,ROW(),"")),"")</f>
        <v/>
      </c>
      <c r="BH125" s="42" t="str">
        <f>IF($O125="男子",IF($AF125&gt;100,"",IF($M125=選抜男子!B$27,ROW(),"")),"")</f>
        <v/>
      </c>
      <c r="BI125" s="42" t="str">
        <f>IF($O125="男子",IF($AF125&gt;100,"",IF($M125=選抜男子!I$27,ROW(),"")),"")</f>
        <v/>
      </c>
      <c r="BJ125" s="42" t="str">
        <f>IF($O125="男子",IF($AF125&gt;100,"",IF($M125=選抜男子!P$27,ROW(),"")),"")</f>
        <v/>
      </c>
      <c r="BK125" s="42" t="str">
        <f>IF($O125="男子",IF($AF125&gt;100,"",IF($M125=選抜男子!B$51,ROW(),"")),"")</f>
        <v/>
      </c>
      <c r="BL125" s="42" t="str">
        <f>IF($O125="男子",IF($AF125&gt;100,"",IF($M125=選抜男子!I$51,ROW(),"")),"")</f>
        <v/>
      </c>
      <c r="BM125" s="42" t="str">
        <f>IF($O125="男子",IF($AF125&gt;100,"",IF($M125=選抜男子!B$76,ROW(),"")),"")</f>
        <v/>
      </c>
      <c r="BN125" s="42" t="str">
        <f>IF($O125="男子",IF($AF125&gt;100,"",IF($M125=選抜男子!I$76,ROW(),"")),"")</f>
        <v/>
      </c>
      <c r="BO125" s="42" t="str">
        <f>IF($O125="男子",IF($AF125&gt;100,"",IF($M125=新人男子!B$2,ROW(),"")),"")</f>
        <v/>
      </c>
      <c r="BP125" s="42" t="str">
        <f>IF($O125="男子",IF($AF125&gt;100,"",IF($M125=新人男子!I$2,ROW(),"")),"")</f>
        <v/>
      </c>
      <c r="BQ125" s="42" t="str">
        <f>IF($O125="男子",IF($AF125&gt;100,"",IF($M125=新人男子!P$2,ROW(),"")),"")</f>
        <v/>
      </c>
      <c r="BR125" s="42" t="str">
        <f>IF($O125="男子",IF($AF125&gt;100,"",IF($M125=新人男子!B$27,ROW(),"")),"")</f>
        <v/>
      </c>
      <c r="BS125" s="42" t="str">
        <f>IF($O125="男子",IF($AF125&gt;100,"",IF($M125=新人男子!I$27,ROW(),"")),"")</f>
        <v/>
      </c>
      <c r="BT125" s="42" t="str">
        <f>IF($O125="男子",IF($AF125&gt;100,"",IF($M125=新人男子!P$27,ROW(),"")),"")</f>
        <v/>
      </c>
      <c r="BU125" s="42" t="str">
        <f>IF($O125="男子",IF($AF125&gt;100,"",IF($M125=新人男子!B$51,ROW(),"")),"")</f>
        <v/>
      </c>
      <c r="BV125" s="42" t="str">
        <f>IF($O125="男子",IF($AF125&gt;100,"",IF($M125=新人男子!I$51,ROW(),"")),"")</f>
        <v/>
      </c>
      <c r="BW125" s="42" t="str">
        <f>IF($O125="男子",IF($AF125&gt;100,"",IF($M125=新人男子!P$51,ROW(),"")),"")</f>
        <v/>
      </c>
      <c r="BX125" s="42" t="str">
        <f>IF($O125="男子",IF($AF125&gt;100,"",IF($M125=新人男子!B$76,ROW(),"")),"")</f>
        <v/>
      </c>
      <c r="BY125" s="42" t="str">
        <f>IF($O125="男子",IF($AF125&gt;100,"",IF($M125=新人男子!I$76,ROW(),"")),"")</f>
        <v/>
      </c>
      <c r="BZ125" s="42" t="str">
        <f>IF($O125="男子",IF($AF125&gt;100,"",IF($M125=新人男子!P$76,ROW(),"")),"")</f>
        <v/>
      </c>
      <c r="CA125" s="42" t="str">
        <f>IF($O125="女子",IF($AF125&gt;100,"",IF($M125=選抜女子!B$2,ROW(),"")),"")</f>
        <v/>
      </c>
      <c r="CB125" s="42" t="str">
        <f>IF($O125="女子",IF($AF125&gt;100,"",IF($M125=選抜女子!I$2,ROW(),"")),"")</f>
        <v/>
      </c>
      <c r="CC125" s="42" t="str">
        <f>IF($O125="女子",IF($AF125&gt;100,"",IF($M125=選抜女子!P$2,ROW(),"")),"")</f>
        <v/>
      </c>
      <c r="CD125" s="42" t="str">
        <f>IF($O125="女子",IF($AF125&gt;100,"",IF($M125=選抜女子!B$27,ROW(),"")),"")</f>
        <v/>
      </c>
      <c r="CE125" s="42" t="str">
        <f>IF($O125="女子",IF($AF125&gt;100,"",IF($M125=選抜女子!I$27,ROW(),"")),"")</f>
        <v/>
      </c>
      <c r="CF125" s="42" t="str">
        <f>IF($O125="女子",IF($AF125&gt;100,"",IF($M125=選抜女子!P$27,ROW(),"")),"")</f>
        <v/>
      </c>
      <c r="CG125" s="42" t="str">
        <f>IF($O125="女子",IF($AF125&gt;100,"",IF($M125=選抜女子!B$51,ROW(),"")),"")</f>
        <v/>
      </c>
      <c r="CH125" s="42" t="str">
        <f>IF($O125="女子",IF($AF125&gt;100,"",IF($M125=選抜女子!I$51,ROW(),"")),"")</f>
        <v/>
      </c>
      <c r="CI125" s="42" t="str">
        <f>IF($O125="女子",IF($AF125&gt;100,"",IF($M125=選抜女子!B$76,ROW(),"")),"")</f>
        <v/>
      </c>
      <c r="CJ125" s="42" t="str">
        <f>IF($O125="女子",IF($AF125&gt;100,"",IF($M125=選抜女子!I$76,ROW(),"")),"")</f>
        <v/>
      </c>
      <c r="CK125" s="42" t="str">
        <f>IF($O125="女子",IF($AF125&gt;100,"",IF($M125=新人女子!B$2,ROW(),"")),"")</f>
        <v/>
      </c>
      <c r="CL125" s="42" t="str">
        <f>IF($O125="女子",IF($AF125&gt;100,"",IF($M125=新人女子!I$2,ROW(),"")),"")</f>
        <v/>
      </c>
      <c r="CM125" s="42" t="str">
        <f>IF($O125="女子",IF($AF125&gt;100,"",IF($M125=新人女子!P$2,ROW(),"")),"")</f>
        <v/>
      </c>
      <c r="CN125" s="42" t="str">
        <f>IF($O125="女子",IF($AF125&gt;100,"",IF($M125=新人女子!B$27,ROW(),"")),"")</f>
        <v/>
      </c>
      <c r="CO125" s="42" t="str">
        <f>IF($O125="女子",IF($AF125&gt;100,"",IF($M125=新人女子!I$27,ROW(),"")),"")</f>
        <v/>
      </c>
      <c r="CP125" s="42" t="str">
        <f>IF($O125="女子",IF($AF125&gt;100,"",IF($M125=新人女子!P$27,ROW(),"")),"")</f>
        <v/>
      </c>
      <c r="CQ125" s="42" t="str">
        <f>IF($O125="女子",IF($AF125&gt;100,"",IF($M125=新人女子!B$51,ROW(),"")),"")</f>
        <v/>
      </c>
      <c r="CR125" s="42" t="str">
        <f>IF($O125="女子",IF($AF125&gt;100,"",IF($M125=新人女子!I$51,ROW(),"")),"")</f>
        <v/>
      </c>
      <c r="CS125" s="42" t="str">
        <f>IF($O125="女子",IF($AF125&gt;100,"",IF($M125=新人女子!P$51,ROW(),"")),"")</f>
        <v/>
      </c>
      <c r="CT125" s="42" t="str">
        <f>IF($O125="女子",IF($AF125&gt;100,"",IF($M125=新人女子!B$76,ROW(),"")),"")</f>
        <v/>
      </c>
      <c r="CU125" s="42" t="str">
        <f>IF($O125="女子",IF($AF125&gt;100,"",IF($M125=新人女子!I$76,ROW(),"")),"")</f>
        <v/>
      </c>
      <c r="CV125" s="42" t="str">
        <f>IF($O125="女子",IF($AF125&gt;100,"",IF($M125=新人女子!P$76,ROW(),"")),"")</f>
        <v/>
      </c>
    </row>
    <row r="126" spans="1:100" x14ac:dyDescent="0.15">
      <c r="A126" s="36">
        <v>45285</v>
      </c>
      <c r="B126" s="36">
        <v>45287</v>
      </c>
      <c r="C126" s="35" t="s">
        <v>104</v>
      </c>
      <c r="D126" s="35" t="s">
        <v>1822</v>
      </c>
      <c r="E126" s="35" t="s">
        <v>1823</v>
      </c>
      <c r="F126" s="35" t="s">
        <v>1824</v>
      </c>
      <c r="G126" s="35" t="s">
        <v>108</v>
      </c>
      <c r="H126" s="35" t="s">
        <v>15</v>
      </c>
      <c r="I126" s="35" t="s">
        <v>1825</v>
      </c>
      <c r="J126" s="35" t="s">
        <v>303</v>
      </c>
      <c r="AG126" s="41"/>
      <c r="AP126" s="35" t="s">
        <v>310</v>
      </c>
      <c r="BB126" s="35" t="str">
        <f t="shared" si="8"/>
        <v/>
      </c>
      <c r="BC126" s="35" t="str">
        <f t="shared" si="9"/>
        <v/>
      </c>
      <c r="BD126" s="35" t="str">
        <f t="shared" si="10"/>
        <v>右</v>
      </c>
      <c r="BE126" s="42" t="str">
        <f>IF($O126="男子",IF($AF126&gt;100,"",IF($M126=選抜男子!B$2,ROW(),"")),"")</f>
        <v/>
      </c>
      <c r="BF126" s="42" t="str">
        <f>IF($O126="男子",IF($AF126&gt;100,"",IF($M126=選抜男子!I$2,ROW(),"")),"")</f>
        <v/>
      </c>
      <c r="BG126" s="42" t="str">
        <f>IF($O126="男子",IF($AF126&gt;100,"",IF($M126=選抜男子!P$2,ROW(),"")),"")</f>
        <v/>
      </c>
      <c r="BH126" s="42" t="str">
        <f>IF($O126="男子",IF($AF126&gt;100,"",IF($M126=選抜男子!B$27,ROW(),"")),"")</f>
        <v/>
      </c>
      <c r="BI126" s="42" t="str">
        <f>IF($O126="男子",IF($AF126&gt;100,"",IF($M126=選抜男子!I$27,ROW(),"")),"")</f>
        <v/>
      </c>
      <c r="BJ126" s="42" t="str">
        <f>IF($O126="男子",IF($AF126&gt;100,"",IF($M126=選抜男子!P$27,ROW(),"")),"")</f>
        <v/>
      </c>
      <c r="BK126" s="42" t="str">
        <f>IF($O126="男子",IF($AF126&gt;100,"",IF($M126=選抜男子!B$51,ROW(),"")),"")</f>
        <v/>
      </c>
      <c r="BL126" s="42" t="str">
        <f>IF($O126="男子",IF($AF126&gt;100,"",IF($M126=選抜男子!I$51,ROW(),"")),"")</f>
        <v/>
      </c>
      <c r="BM126" s="42" t="str">
        <f>IF($O126="男子",IF($AF126&gt;100,"",IF($M126=選抜男子!B$76,ROW(),"")),"")</f>
        <v/>
      </c>
      <c r="BN126" s="42" t="str">
        <f>IF($O126="男子",IF($AF126&gt;100,"",IF($M126=選抜男子!I$76,ROW(),"")),"")</f>
        <v/>
      </c>
      <c r="BO126" s="42" t="str">
        <f>IF($O126="男子",IF($AF126&gt;100,"",IF($M126=新人男子!B$2,ROW(),"")),"")</f>
        <v/>
      </c>
      <c r="BP126" s="42" t="str">
        <f>IF($O126="男子",IF($AF126&gt;100,"",IF($M126=新人男子!I$2,ROW(),"")),"")</f>
        <v/>
      </c>
      <c r="BQ126" s="42" t="str">
        <f>IF($O126="男子",IF($AF126&gt;100,"",IF($M126=新人男子!P$2,ROW(),"")),"")</f>
        <v/>
      </c>
      <c r="BR126" s="42" t="str">
        <f>IF($O126="男子",IF($AF126&gt;100,"",IF($M126=新人男子!B$27,ROW(),"")),"")</f>
        <v/>
      </c>
      <c r="BS126" s="42" t="str">
        <f>IF($O126="男子",IF($AF126&gt;100,"",IF($M126=新人男子!I$27,ROW(),"")),"")</f>
        <v/>
      </c>
      <c r="BT126" s="42" t="str">
        <f>IF($O126="男子",IF($AF126&gt;100,"",IF($M126=新人男子!P$27,ROW(),"")),"")</f>
        <v/>
      </c>
      <c r="BU126" s="42" t="str">
        <f>IF($O126="男子",IF($AF126&gt;100,"",IF($M126=新人男子!B$51,ROW(),"")),"")</f>
        <v/>
      </c>
      <c r="BV126" s="42" t="str">
        <f>IF($O126="男子",IF($AF126&gt;100,"",IF($M126=新人男子!I$51,ROW(),"")),"")</f>
        <v/>
      </c>
      <c r="BW126" s="42" t="str">
        <f>IF($O126="男子",IF($AF126&gt;100,"",IF($M126=新人男子!P$51,ROW(),"")),"")</f>
        <v/>
      </c>
      <c r="BX126" s="42" t="str">
        <f>IF($O126="男子",IF($AF126&gt;100,"",IF($M126=新人男子!B$76,ROW(),"")),"")</f>
        <v/>
      </c>
      <c r="BY126" s="42" t="str">
        <f>IF($O126="男子",IF($AF126&gt;100,"",IF($M126=新人男子!I$76,ROW(),"")),"")</f>
        <v/>
      </c>
      <c r="BZ126" s="42" t="str">
        <f>IF($O126="男子",IF($AF126&gt;100,"",IF($M126=新人男子!P$76,ROW(),"")),"")</f>
        <v/>
      </c>
      <c r="CA126" s="42" t="str">
        <f>IF($O126="女子",IF($AF126&gt;100,"",IF($M126=選抜女子!B$2,ROW(),"")),"")</f>
        <v/>
      </c>
      <c r="CB126" s="42" t="str">
        <f>IF($O126="女子",IF($AF126&gt;100,"",IF($M126=選抜女子!I$2,ROW(),"")),"")</f>
        <v/>
      </c>
      <c r="CC126" s="42" t="str">
        <f>IF($O126="女子",IF($AF126&gt;100,"",IF($M126=選抜女子!P$2,ROW(),"")),"")</f>
        <v/>
      </c>
      <c r="CD126" s="42" t="str">
        <f>IF($O126="女子",IF($AF126&gt;100,"",IF($M126=選抜女子!B$27,ROW(),"")),"")</f>
        <v/>
      </c>
      <c r="CE126" s="42" t="str">
        <f>IF($O126="女子",IF($AF126&gt;100,"",IF($M126=選抜女子!I$27,ROW(),"")),"")</f>
        <v/>
      </c>
      <c r="CF126" s="42" t="str">
        <f>IF($O126="女子",IF($AF126&gt;100,"",IF($M126=選抜女子!P$27,ROW(),"")),"")</f>
        <v/>
      </c>
      <c r="CG126" s="42" t="str">
        <f>IF($O126="女子",IF($AF126&gt;100,"",IF($M126=選抜女子!B$51,ROW(),"")),"")</f>
        <v/>
      </c>
      <c r="CH126" s="42" t="str">
        <f>IF($O126="女子",IF($AF126&gt;100,"",IF($M126=選抜女子!I$51,ROW(),"")),"")</f>
        <v/>
      </c>
      <c r="CI126" s="42" t="str">
        <f>IF($O126="女子",IF($AF126&gt;100,"",IF($M126=選抜女子!B$76,ROW(),"")),"")</f>
        <v/>
      </c>
      <c r="CJ126" s="42" t="str">
        <f>IF($O126="女子",IF($AF126&gt;100,"",IF($M126=選抜女子!I$76,ROW(),"")),"")</f>
        <v/>
      </c>
      <c r="CK126" s="42" t="str">
        <f>IF($O126="女子",IF($AF126&gt;100,"",IF($M126=新人女子!B$2,ROW(),"")),"")</f>
        <v/>
      </c>
      <c r="CL126" s="42" t="str">
        <f>IF($O126="女子",IF($AF126&gt;100,"",IF($M126=新人女子!I$2,ROW(),"")),"")</f>
        <v/>
      </c>
      <c r="CM126" s="42" t="str">
        <f>IF($O126="女子",IF($AF126&gt;100,"",IF($M126=新人女子!P$2,ROW(),"")),"")</f>
        <v/>
      </c>
      <c r="CN126" s="42" t="str">
        <f>IF($O126="女子",IF($AF126&gt;100,"",IF($M126=新人女子!B$27,ROW(),"")),"")</f>
        <v/>
      </c>
      <c r="CO126" s="42" t="str">
        <f>IF($O126="女子",IF($AF126&gt;100,"",IF($M126=新人女子!I$27,ROW(),"")),"")</f>
        <v/>
      </c>
      <c r="CP126" s="42" t="str">
        <f>IF($O126="女子",IF($AF126&gt;100,"",IF($M126=新人女子!P$27,ROW(),"")),"")</f>
        <v/>
      </c>
      <c r="CQ126" s="42" t="str">
        <f>IF($O126="女子",IF($AF126&gt;100,"",IF($M126=新人女子!B$51,ROW(),"")),"")</f>
        <v/>
      </c>
      <c r="CR126" s="42" t="str">
        <f>IF($O126="女子",IF($AF126&gt;100,"",IF($M126=新人女子!I$51,ROW(),"")),"")</f>
        <v/>
      </c>
      <c r="CS126" s="42" t="str">
        <f>IF($O126="女子",IF($AF126&gt;100,"",IF($M126=新人女子!P$51,ROW(),"")),"")</f>
        <v/>
      </c>
      <c r="CT126" s="42" t="str">
        <f>IF($O126="女子",IF($AF126&gt;100,"",IF($M126=新人女子!B$76,ROW(),"")),"")</f>
        <v/>
      </c>
      <c r="CU126" s="42" t="str">
        <f>IF($O126="女子",IF($AF126&gt;100,"",IF($M126=新人女子!I$76,ROW(),"")),"")</f>
        <v/>
      </c>
      <c r="CV126" s="42" t="str">
        <f>IF($O126="女子",IF($AF126&gt;100,"",IF($M126=新人女子!P$76,ROW(),"")),"")</f>
        <v/>
      </c>
    </row>
    <row r="127" spans="1:100" x14ac:dyDescent="0.15">
      <c r="A127" s="36">
        <v>45285</v>
      </c>
      <c r="B127" s="36">
        <v>45287</v>
      </c>
      <c r="C127" s="35" t="s">
        <v>104</v>
      </c>
      <c r="D127" s="35" t="s">
        <v>1826</v>
      </c>
      <c r="E127" s="35" t="s">
        <v>1827</v>
      </c>
      <c r="F127" s="35" t="s">
        <v>1828</v>
      </c>
      <c r="G127" s="35" t="s">
        <v>108</v>
      </c>
      <c r="H127" s="35" t="s">
        <v>15</v>
      </c>
      <c r="I127" s="35" t="s">
        <v>1829</v>
      </c>
      <c r="J127" s="35" t="s">
        <v>303</v>
      </c>
      <c r="L127" s="35" t="s">
        <v>516</v>
      </c>
      <c r="M127" s="35" t="s">
        <v>169</v>
      </c>
      <c r="N127" s="35" t="s">
        <v>170</v>
      </c>
      <c r="O127" s="35" t="s">
        <v>305</v>
      </c>
      <c r="Y127" s="35" t="s">
        <v>306</v>
      </c>
      <c r="AA127" s="35" t="s">
        <v>517</v>
      </c>
      <c r="AB127" s="35" t="s">
        <v>518</v>
      </c>
      <c r="AC127" s="35" t="str">
        <f t="shared" ref="AC127:AC143" si="15">PHONETIC(AB127)</f>
        <v>タカノ</v>
      </c>
      <c r="AD127" s="35" t="s">
        <v>309</v>
      </c>
      <c r="AF127" s="35">
        <v>1</v>
      </c>
      <c r="AG127" s="41">
        <v>39172</v>
      </c>
      <c r="AN127" s="35">
        <v>165</v>
      </c>
      <c r="AO127" s="35">
        <v>56</v>
      </c>
      <c r="AP127" s="35" t="s">
        <v>310</v>
      </c>
      <c r="AV127" s="35" t="s">
        <v>413</v>
      </c>
      <c r="BB127" s="35">
        <f t="shared" si="8"/>
        <v>16</v>
      </c>
      <c r="BC127" s="35">
        <f t="shared" si="9"/>
        <v>2</v>
      </c>
      <c r="BD127" s="35" t="str">
        <f t="shared" si="10"/>
        <v>右</v>
      </c>
      <c r="BE127" s="42" t="str">
        <f>IF($O127="男子",IF($AF127&gt;100,"",IF($M127=選抜男子!B$2,ROW(),"")),"")</f>
        <v/>
      </c>
      <c r="BF127" s="42" t="str">
        <f>IF($O127="男子",IF($AF127&gt;100,"",IF($M127=選抜男子!I$2,ROW(),"")),"")</f>
        <v/>
      </c>
      <c r="BG127" s="42" t="str">
        <f>IF($O127="男子",IF($AF127&gt;100,"",IF($M127=選抜男子!P$2,ROW(),"")),"")</f>
        <v/>
      </c>
      <c r="BH127" s="42" t="str">
        <f>IF($O127="男子",IF($AF127&gt;100,"",IF($M127=選抜男子!B$27,ROW(),"")),"")</f>
        <v/>
      </c>
      <c r="BI127" s="42" t="str">
        <f>IF($O127="男子",IF($AF127&gt;100,"",IF($M127=選抜男子!I$27,ROW(),"")),"")</f>
        <v/>
      </c>
      <c r="BJ127" s="42" t="str">
        <f>IF($O127="男子",IF($AF127&gt;100,"",IF($M127=選抜男子!P$27,ROW(),"")),"")</f>
        <v/>
      </c>
      <c r="BK127" s="42" t="str">
        <f>IF($O127="男子",IF($AF127&gt;100,"",IF($M127=選抜男子!B$51,ROW(),"")),"")</f>
        <v/>
      </c>
      <c r="BL127" s="42" t="str">
        <f>IF($O127="男子",IF($AF127&gt;100,"",IF($M127=選抜男子!I$51,ROW(),"")),"")</f>
        <v/>
      </c>
      <c r="BM127" s="42" t="str">
        <f>IF($O127="男子",IF($AF127&gt;100,"",IF($M127=選抜男子!B$76,ROW(),"")),"")</f>
        <v/>
      </c>
      <c r="BN127" s="42" t="str">
        <f>IF($O127="男子",IF($AF127&gt;100,"",IF($M127=選抜男子!I$76,ROW(),"")),"")</f>
        <v/>
      </c>
      <c r="BO127" s="42" t="str">
        <f>IF($O127="男子",IF($AF127&gt;100,"",IF($M127=新人男子!B$2,ROW(),"")),"")</f>
        <v/>
      </c>
      <c r="BP127" s="42" t="str">
        <f>IF($O127="男子",IF($AF127&gt;100,"",IF($M127=新人男子!I$2,ROW(),"")),"")</f>
        <v/>
      </c>
      <c r="BQ127" s="42" t="str">
        <f>IF($O127="男子",IF($AF127&gt;100,"",IF($M127=新人男子!P$2,ROW(),"")),"")</f>
        <v/>
      </c>
      <c r="BR127" s="42" t="str">
        <f>IF($O127="男子",IF($AF127&gt;100,"",IF($M127=新人男子!B$27,ROW(),"")),"")</f>
        <v/>
      </c>
      <c r="BS127" s="42" t="str">
        <f>IF($O127="男子",IF($AF127&gt;100,"",IF($M127=新人男子!I$27,ROW(),"")),"")</f>
        <v/>
      </c>
      <c r="BT127" s="42">
        <f>IF($O127="男子",IF($AF127&gt;100,"",IF($M127=新人男子!P$27,ROW(),"")),"")</f>
        <v>127</v>
      </c>
      <c r="BU127" s="42" t="str">
        <f>IF($O127="男子",IF($AF127&gt;100,"",IF($M127=新人男子!B$51,ROW(),"")),"")</f>
        <v/>
      </c>
      <c r="BV127" s="42" t="str">
        <f>IF($O127="男子",IF($AF127&gt;100,"",IF($M127=新人男子!I$51,ROW(),"")),"")</f>
        <v/>
      </c>
      <c r="BW127" s="42" t="str">
        <f>IF($O127="男子",IF($AF127&gt;100,"",IF($M127=新人男子!P$51,ROW(),"")),"")</f>
        <v/>
      </c>
      <c r="BX127" s="42" t="str">
        <f>IF($O127="男子",IF($AF127&gt;100,"",IF($M127=新人男子!B$76,ROW(),"")),"")</f>
        <v/>
      </c>
      <c r="BY127" s="42" t="str">
        <f>IF($O127="男子",IF($AF127&gt;100,"",IF($M127=新人男子!I$76,ROW(),"")),"")</f>
        <v/>
      </c>
      <c r="BZ127" s="42" t="str">
        <f>IF($O127="男子",IF($AF127&gt;100,"",IF($M127=新人男子!P$76,ROW(),"")),"")</f>
        <v/>
      </c>
      <c r="CA127" s="42" t="str">
        <f>IF($O127="女子",IF($AF127&gt;100,"",IF($M127=選抜女子!B$2,ROW(),"")),"")</f>
        <v/>
      </c>
      <c r="CB127" s="42" t="str">
        <f>IF($O127="女子",IF($AF127&gt;100,"",IF($M127=選抜女子!I$2,ROW(),"")),"")</f>
        <v/>
      </c>
      <c r="CC127" s="42" t="str">
        <f>IF($O127="女子",IF($AF127&gt;100,"",IF($M127=選抜女子!P$2,ROW(),"")),"")</f>
        <v/>
      </c>
      <c r="CD127" s="42" t="str">
        <f>IF($O127="女子",IF($AF127&gt;100,"",IF($M127=選抜女子!B$27,ROW(),"")),"")</f>
        <v/>
      </c>
      <c r="CE127" s="42" t="str">
        <f>IF($O127="女子",IF($AF127&gt;100,"",IF($M127=選抜女子!I$27,ROW(),"")),"")</f>
        <v/>
      </c>
      <c r="CF127" s="42" t="str">
        <f>IF($O127="女子",IF($AF127&gt;100,"",IF($M127=選抜女子!P$27,ROW(),"")),"")</f>
        <v/>
      </c>
      <c r="CG127" s="42" t="str">
        <f>IF($O127="女子",IF($AF127&gt;100,"",IF($M127=選抜女子!B$51,ROW(),"")),"")</f>
        <v/>
      </c>
      <c r="CH127" s="42" t="str">
        <f>IF($O127="女子",IF($AF127&gt;100,"",IF($M127=選抜女子!I$51,ROW(),"")),"")</f>
        <v/>
      </c>
      <c r="CI127" s="42" t="str">
        <f>IF($O127="女子",IF($AF127&gt;100,"",IF($M127=選抜女子!B$76,ROW(),"")),"")</f>
        <v/>
      </c>
      <c r="CJ127" s="42" t="str">
        <f>IF($O127="女子",IF($AF127&gt;100,"",IF($M127=選抜女子!I$76,ROW(),"")),"")</f>
        <v/>
      </c>
      <c r="CK127" s="42" t="str">
        <f>IF($O127="女子",IF($AF127&gt;100,"",IF($M127=新人女子!B$2,ROW(),"")),"")</f>
        <v/>
      </c>
      <c r="CL127" s="42" t="str">
        <f>IF($O127="女子",IF($AF127&gt;100,"",IF($M127=新人女子!I$2,ROW(),"")),"")</f>
        <v/>
      </c>
      <c r="CM127" s="42" t="str">
        <f>IF($O127="女子",IF($AF127&gt;100,"",IF($M127=新人女子!P$2,ROW(),"")),"")</f>
        <v/>
      </c>
      <c r="CN127" s="42" t="str">
        <f>IF($O127="女子",IF($AF127&gt;100,"",IF($M127=新人女子!B$27,ROW(),"")),"")</f>
        <v/>
      </c>
      <c r="CO127" s="42" t="str">
        <f>IF($O127="女子",IF($AF127&gt;100,"",IF($M127=新人女子!I$27,ROW(),"")),"")</f>
        <v/>
      </c>
      <c r="CP127" s="42" t="str">
        <f>IF($O127="女子",IF($AF127&gt;100,"",IF($M127=新人女子!P$27,ROW(),"")),"")</f>
        <v/>
      </c>
      <c r="CQ127" s="42" t="str">
        <f>IF($O127="女子",IF($AF127&gt;100,"",IF($M127=新人女子!B$51,ROW(),"")),"")</f>
        <v/>
      </c>
      <c r="CR127" s="42" t="str">
        <f>IF($O127="女子",IF($AF127&gt;100,"",IF($M127=新人女子!I$51,ROW(),"")),"")</f>
        <v/>
      </c>
      <c r="CS127" s="42" t="str">
        <f>IF($O127="女子",IF($AF127&gt;100,"",IF($M127=新人女子!P$51,ROW(),"")),"")</f>
        <v/>
      </c>
      <c r="CT127" s="42" t="str">
        <f>IF($O127="女子",IF($AF127&gt;100,"",IF($M127=新人女子!B$76,ROW(),"")),"")</f>
        <v/>
      </c>
      <c r="CU127" s="42" t="str">
        <f>IF($O127="女子",IF($AF127&gt;100,"",IF($M127=新人女子!I$76,ROW(),"")),"")</f>
        <v/>
      </c>
      <c r="CV127" s="42" t="str">
        <f>IF($O127="女子",IF($AF127&gt;100,"",IF($M127=新人女子!P$76,ROW(),"")),"")</f>
        <v/>
      </c>
    </row>
    <row r="128" spans="1:100" x14ac:dyDescent="0.15">
      <c r="A128" s="36">
        <v>45285</v>
      </c>
      <c r="B128" s="36">
        <v>45287</v>
      </c>
      <c r="C128" s="35" t="s">
        <v>104</v>
      </c>
      <c r="D128" s="35" t="s">
        <v>1830</v>
      </c>
      <c r="E128" s="35" t="s">
        <v>1831</v>
      </c>
      <c r="F128" s="35" t="s">
        <v>1832</v>
      </c>
      <c r="G128" s="35" t="s">
        <v>108</v>
      </c>
      <c r="H128" s="35" t="s">
        <v>15</v>
      </c>
      <c r="I128" s="35" t="s">
        <v>1833</v>
      </c>
      <c r="J128" s="35" t="s">
        <v>303</v>
      </c>
      <c r="L128" s="35" t="s">
        <v>516</v>
      </c>
      <c r="M128" s="35" t="s">
        <v>169</v>
      </c>
      <c r="N128" s="35" t="s">
        <v>170</v>
      </c>
      <c r="O128" s="35" t="s">
        <v>305</v>
      </c>
      <c r="Y128" s="35" t="s">
        <v>306</v>
      </c>
      <c r="AA128" s="35" t="s">
        <v>519</v>
      </c>
      <c r="AB128" s="35" t="s">
        <v>520</v>
      </c>
      <c r="AC128" s="35" t="str">
        <f t="shared" si="15"/>
        <v>ミマサカタキオ</v>
      </c>
      <c r="AD128" s="35" t="s">
        <v>309</v>
      </c>
      <c r="AF128" s="35">
        <v>2</v>
      </c>
      <c r="AG128" s="41">
        <v>39083</v>
      </c>
      <c r="AN128" s="35">
        <v>182</v>
      </c>
      <c r="AO128" s="35">
        <v>65</v>
      </c>
      <c r="AP128" s="35" t="s">
        <v>310</v>
      </c>
      <c r="AV128" s="35" t="s">
        <v>413</v>
      </c>
      <c r="BB128" s="35">
        <f t="shared" si="8"/>
        <v>16</v>
      </c>
      <c r="BC128" s="35">
        <f t="shared" si="9"/>
        <v>2</v>
      </c>
      <c r="BD128" s="35" t="str">
        <f t="shared" si="10"/>
        <v>右</v>
      </c>
      <c r="BE128" s="42" t="str">
        <f>IF($O128="男子",IF($AF128&gt;100,"",IF($M128=選抜男子!B$2,ROW(),"")),"")</f>
        <v/>
      </c>
      <c r="BF128" s="42" t="str">
        <f>IF($O128="男子",IF($AF128&gt;100,"",IF($M128=選抜男子!I$2,ROW(),"")),"")</f>
        <v/>
      </c>
      <c r="BG128" s="42" t="str">
        <f>IF($O128="男子",IF($AF128&gt;100,"",IF($M128=選抜男子!P$2,ROW(),"")),"")</f>
        <v/>
      </c>
      <c r="BH128" s="42" t="str">
        <f>IF($O128="男子",IF($AF128&gt;100,"",IF($M128=選抜男子!B$27,ROW(),"")),"")</f>
        <v/>
      </c>
      <c r="BI128" s="42" t="str">
        <f>IF($O128="男子",IF($AF128&gt;100,"",IF($M128=選抜男子!I$27,ROW(),"")),"")</f>
        <v/>
      </c>
      <c r="BJ128" s="42" t="str">
        <f>IF($O128="男子",IF($AF128&gt;100,"",IF($M128=選抜男子!P$27,ROW(),"")),"")</f>
        <v/>
      </c>
      <c r="BK128" s="42" t="str">
        <f>IF($O128="男子",IF($AF128&gt;100,"",IF($M128=選抜男子!B$51,ROW(),"")),"")</f>
        <v/>
      </c>
      <c r="BL128" s="42" t="str">
        <f>IF($O128="男子",IF($AF128&gt;100,"",IF($M128=選抜男子!I$51,ROW(),"")),"")</f>
        <v/>
      </c>
      <c r="BM128" s="42" t="str">
        <f>IF($O128="男子",IF($AF128&gt;100,"",IF($M128=選抜男子!B$76,ROW(),"")),"")</f>
        <v/>
      </c>
      <c r="BN128" s="42" t="str">
        <f>IF($O128="男子",IF($AF128&gt;100,"",IF($M128=選抜男子!I$76,ROW(),"")),"")</f>
        <v/>
      </c>
      <c r="BO128" s="42" t="str">
        <f>IF($O128="男子",IF($AF128&gt;100,"",IF($M128=新人男子!B$2,ROW(),"")),"")</f>
        <v/>
      </c>
      <c r="BP128" s="42" t="str">
        <f>IF($O128="男子",IF($AF128&gt;100,"",IF($M128=新人男子!I$2,ROW(),"")),"")</f>
        <v/>
      </c>
      <c r="BQ128" s="42" t="str">
        <f>IF($O128="男子",IF($AF128&gt;100,"",IF($M128=新人男子!P$2,ROW(),"")),"")</f>
        <v/>
      </c>
      <c r="BR128" s="42" t="str">
        <f>IF($O128="男子",IF($AF128&gt;100,"",IF($M128=新人男子!B$27,ROW(),"")),"")</f>
        <v/>
      </c>
      <c r="BS128" s="42" t="str">
        <f>IF($O128="男子",IF($AF128&gt;100,"",IF($M128=新人男子!I$27,ROW(),"")),"")</f>
        <v/>
      </c>
      <c r="BT128" s="42">
        <f>IF($O128="男子",IF($AF128&gt;100,"",IF($M128=新人男子!P$27,ROW(),"")),"")</f>
        <v>128</v>
      </c>
      <c r="BU128" s="42" t="str">
        <f>IF($O128="男子",IF($AF128&gt;100,"",IF($M128=新人男子!B$51,ROW(),"")),"")</f>
        <v/>
      </c>
      <c r="BV128" s="42" t="str">
        <f>IF($O128="男子",IF($AF128&gt;100,"",IF($M128=新人男子!I$51,ROW(),"")),"")</f>
        <v/>
      </c>
      <c r="BW128" s="42" t="str">
        <f>IF($O128="男子",IF($AF128&gt;100,"",IF($M128=新人男子!P$51,ROW(),"")),"")</f>
        <v/>
      </c>
      <c r="BX128" s="42" t="str">
        <f>IF($O128="男子",IF($AF128&gt;100,"",IF($M128=新人男子!B$76,ROW(),"")),"")</f>
        <v/>
      </c>
      <c r="BY128" s="42" t="str">
        <f>IF($O128="男子",IF($AF128&gt;100,"",IF($M128=新人男子!I$76,ROW(),"")),"")</f>
        <v/>
      </c>
      <c r="BZ128" s="42" t="str">
        <f>IF($O128="男子",IF($AF128&gt;100,"",IF($M128=新人男子!P$76,ROW(),"")),"")</f>
        <v/>
      </c>
      <c r="CA128" s="42" t="str">
        <f>IF($O128="女子",IF($AF128&gt;100,"",IF($M128=選抜女子!B$2,ROW(),"")),"")</f>
        <v/>
      </c>
      <c r="CB128" s="42" t="str">
        <f>IF($O128="女子",IF($AF128&gt;100,"",IF($M128=選抜女子!I$2,ROW(),"")),"")</f>
        <v/>
      </c>
      <c r="CC128" s="42" t="str">
        <f>IF($O128="女子",IF($AF128&gt;100,"",IF($M128=選抜女子!P$2,ROW(),"")),"")</f>
        <v/>
      </c>
      <c r="CD128" s="42" t="str">
        <f>IF($O128="女子",IF($AF128&gt;100,"",IF($M128=選抜女子!B$27,ROW(),"")),"")</f>
        <v/>
      </c>
      <c r="CE128" s="42" t="str">
        <f>IF($O128="女子",IF($AF128&gt;100,"",IF($M128=選抜女子!I$27,ROW(),"")),"")</f>
        <v/>
      </c>
      <c r="CF128" s="42" t="str">
        <f>IF($O128="女子",IF($AF128&gt;100,"",IF($M128=選抜女子!P$27,ROW(),"")),"")</f>
        <v/>
      </c>
      <c r="CG128" s="42" t="str">
        <f>IF($O128="女子",IF($AF128&gt;100,"",IF($M128=選抜女子!B$51,ROW(),"")),"")</f>
        <v/>
      </c>
      <c r="CH128" s="42" t="str">
        <f>IF($O128="女子",IF($AF128&gt;100,"",IF($M128=選抜女子!I$51,ROW(),"")),"")</f>
        <v/>
      </c>
      <c r="CI128" s="42" t="str">
        <f>IF($O128="女子",IF($AF128&gt;100,"",IF($M128=選抜女子!B$76,ROW(),"")),"")</f>
        <v/>
      </c>
      <c r="CJ128" s="42" t="str">
        <f>IF($O128="女子",IF($AF128&gt;100,"",IF($M128=選抜女子!I$76,ROW(),"")),"")</f>
        <v/>
      </c>
      <c r="CK128" s="42" t="str">
        <f>IF($O128="女子",IF($AF128&gt;100,"",IF($M128=新人女子!B$2,ROW(),"")),"")</f>
        <v/>
      </c>
      <c r="CL128" s="42" t="str">
        <f>IF($O128="女子",IF($AF128&gt;100,"",IF($M128=新人女子!I$2,ROW(),"")),"")</f>
        <v/>
      </c>
      <c r="CM128" s="42" t="str">
        <f>IF($O128="女子",IF($AF128&gt;100,"",IF($M128=新人女子!P$2,ROW(),"")),"")</f>
        <v/>
      </c>
      <c r="CN128" s="42" t="str">
        <f>IF($O128="女子",IF($AF128&gt;100,"",IF($M128=新人女子!B$27,ROW(),"")),"")</f>
        <v/>
      </c>
      <c r="CO128" s="42" t="str">
        <f>IF($O128="女子",IF($AF128&gt;100,"",IF($M128=新人女子!I$27,ROW(),"")),"")</f>
        <v/>
      </c>
      <c r="CP128" s="42" t="str">
        <f>IF($O128="女子",IF($AF128&gt;100,"",IF($M128=新人女子!P$27,ROW(),"")),"")</f>
        <v/>
      </c>
      <c r="CQ128" s="42" t="str">
        <f>IF($O128="女子",IF($AF128&gt;100,"",IF($M128=新人女子!B$51,ROW(),"")),"")</f>
        <v/>
      </c>
      <c r="CR128" s="42" t="str">
        <f>IF($O128="女子",IF($AF128&gt;100,"",IF($M128=新人女子!I$51,ROW(),"")),"")</f>
        <v/>
      </c>
      <c r="CS128" s="42" t="str">
        <f>IF($O128="女子",IF($AF128&gt;100,"",IF($M128=新人女子!P$51,ROW(),"")),"")</f>
        <v/>
      </c>
      <c r="CT128" s="42" t="str">
        <f>IF($O128="女子",IF($AF128&gt;100,"",IF($M128=新人女子!B$76,ROW(),"")),"")</f>
        <v/>
      </c>
      <c r="CU128" s="42" t="str">
        <f>IF($O128="女子",IF($AF128&gt;100,"",IF($M128=新人女子!I$76,ROW(),"")),"")</f>
        <v/>
      </c>
      <c r="CV128" s="42" t="str">
        <f>IF($O128="女子",IF($AF128&gt;100,"",IF($M128=新人女子!P$76,ROW(),"")),"")</f>
        <v/>
      </c>
    </row>
    <row r="129" spans="1:100" x14ac:dyDescent="0.15">
      <c r="A129" s="36">
        <v>45285</v>
      </c>
      <c r="B129" s="36">
        <v>45287</v>
      </c>
      <c r="C129" s="35" t="s">
        <v>104</v>
      </c>
      <c r="D129" s="35" t="s">
        <v>1834</v>
      </c>
      <c r="E129" s="35" t="s">
        <v>1835</v>
      </c>
      <c r="F129" s="35" t="s">
        <v>1836</v>
      </c>
      <c r="G129" s="35" t="s">
        <v>108</v>
      </c>
      <c r="H129" s="35" t="s">
        <v>15</v>
      </c>
      <c r="I129" s="35" t="s">
        <v>1837</v>
      </c>
      <c r="J129" s="35" t="s">
        <v>303</v>
      </c>
      <c r="L129" s="35" t="s">
        <v>516</v>
      </c>
      <c r="M129" s="35" t="s">
        <v>169</v>
      </c>
      <c r="N129" s="35" t="s">
        <v>170</v>
      </c>
      <c r="O129" s="35" t="s">
        <v>305</v>
      </c>
      <c r="Y129" s="35" t="s">
        <v>306</v>
      </c>
      <c r="AA129" s="35" t="s">
        <v>521</v>
      </c>
      <c r="AB129" s="35" t="s">
        <v>522</v>
      </c>
      <c r="AC129" s="35" t="str">
        <f t="shared" si="15"/>
        <v>ミウラ</v>
      </c>
      <c r="AD129" s="35" t="s">
        <v>309</v>
      </c>
      <c r="AF129" s="35">
        <v>3</v>
      </c>
      <c r="AG129" s="41">
        <v>39014</v>
      </c>
      <c r="AN129" s="35">
        <v>169</v>
      </c>
      <c r="AO129" s="35">
        <v>53</v>
      </c>
      <c r="AP129" s="35" t="s">
        <v>310</v>
      </c>
      <c r="AV129" s="35" t="s">
        <v>413</v>
      </c>
      <c r="BB129" s="35">
        <f t="shared" si="8"/>
        <v>16</v>
      </c>
      <c r="BC129" s="35">
        <f t="shared" si="9"/>
        <v>2</v>
      </c>
      <c r="BD129" s="35" t="str">
        <f t="shared" si="10"/>
        <v>右</v>
      </c>
      <c r="BE129" s="42" t="str">
        <f>IF($O129="男子",IF($AF129&gt;100,"",IF($M129=選抜男子!B$2,ROW(),"")),"")</f>
        <v/>
      </c>
      <c r="BF129" s="42" t="str">
        <f>IF($O129="男子",IF($AF129&gt;100,"",IF($M129=選抜男子!I$2,ROW(),"")),"")</f>
        <v/>
      </c>
      <c r="BG129" s="42" t="str">
        <f>IF($O129="男子",IF($AF129&gt;100,"",IF($M129=選抜男子!P$2,ROW(),"")),"")</f>
        <v/>
      </c>
      <c r="BH129" s="42" t="str">
        <f>IF($O129="男子",IF($AF129&gt;100,"",IF($M129=選抜男子!B$27,ROW(),"")),"")</f>
        <v/>
      </c>
      <c r="BI129" s="42" t="str">
        <f>IF($O129="男子",IF($AF129&gt;100,"",IF($M129=選抜男子!I$27,ROW(),"")),"")</f>
        <v/>
      </c>
      <c r="BJ129" s="42" t="str">
        <f>IF($O129="男子",IF($AF129&gt;100,"",IF($M129=選抜男子!P$27,ROW(),"")),"")</f>
        <v/>
      </c>
      <c r="BK129" s="42" t="str">
        <f>IF($O129="男子",IF($AF129&gt;100,"",IF($M129=選抜男子!B$51,ROW(),"")),"")</f>
        <v/>
      </c>
      <c r="BL129" s="42" t="str">
        <f>IF($O129="男子",IF($AF129&gt;100,"",IF($M129=選抜男子!I$51,ROW(),"")),"")</f>
        <v/>
      </c>
      <c r="BM129" s="42" t="str">
        <f>IF($O129="男子",IF($AF129&gt;100,"",IF($M129=選抜男子!B$76,ROW(),"")),"")</f>
        <v/>
      </c>
      <c r="BN129" s="42" t="str">
        <f>IF($O129="男子",IF($AF129&gt;100,"",IF($M129=選抜男子!I$76,ROW(),"")),"")</f>
        <v/>
      </c>
      <c r="BO129" s="42" t="str">
        <f>IF($O129="男子",IF($AF129&gt;100,"",IF($M129=新人男子!B$2,ROW(),"")),"")</f>
        <v/>
      </c>
      <c r="BP129" s="42" t="str">
        <f>IF($O129="男子",IF($AF129&gt;100,"",IF($M129=新人男子!I$2,ROW(),"")),"")</f>
        <v/>
      </c>
      <c r="BQ129" s="42" t="str">
        <f>IF($O129="男子",IF($AF129&gt;100,"",IF($M129=新人男子!P$2,ROW(),"")),"")</f>
        <v/>
      </c>
      <c r="BR129" s="42" t="str">
        <f>IF($O129="男子",IF($AF129&gt;100,"",IF($M129=新人男子!B$27,ROW(),"")),"")</f>
        <v/>
      </c>
      <c r="BS129" s="42" t="str">
        <f>IF($O129="男子",IF($AF129&gt;100,"",IF($M129=新人男子!I$27,ROW(),"")),"")</f>
        <v/>
      </c>
      <c r="BT129" s="42">
        <f>IF($O129="男子",IF($AF129&gt;100,"",IF($M129=新人男子!P$27,ROW(),"")),"")</f>
        <v>129</v>
      </c>
      <c r="BU129" s="42" t="str">
        <f>IF($O129="男子",IF($AF129&gt;100,"",IF($M129=新人男子!B$51,ROW(),"")),"")</f>
        <v/>
      </c>
      <c r="BV129" s="42" t="str">
        <f>IF($O129="男子",IF($AF129&gt;100,"",IF($M129=新人男子!I$51,ROW(),"")),"")</f>
        <v/>
      </c>
      <c r="BW129" s="42" t="str">
        <f>IF($O129="男子",IF($AF129&gt;100,"",IF($M129=新人男子!P$51,ROW(),"")),"")</f>
        <v/>
      </c>
      <c r="BX129" s="42" t="str">
        <f>IF($O129="男子",IF($AF129&gt;100,"",IF($M129=新人男子!B$76,ROW(),"")),"")</f>
        <v/>
      </c>
      <c r="BY129" s="42" t="str">
        <f>IF($O129="男子",IF($AF129&gt;100,"",IF($M129=新人男子!I$76,ROW(),"")),"")</f>
        <v/>
      </c>
      <c r="BZ129" s="42" t="str">
        <f>IF($O129="男子",IF($AF129&gt;100,"",IF($M129=新人男子!P$76,ROW(),"")),"")</f>
        <v/>
      </c>
      <c r="CA129" s="42" t="str">
        <f>IF($O129="女子",IF($AF129&gt;100,"",IF($M129=選抜女子!B$2,ROW(),"")),"")</f>
        <v/>
      </c>
      <c r="CB129" s="42" t="str">
        <f>IF($O129="女子",IF($AF129&gt;100,"",IF($M129=選抜女子!I$2,ROW(),"")),"")</f>
        <v/>
      </c>
      <c r="CC129" s="42" t="str">
        <f>IF($O129="女子",IF($AF129&gt;100,"",IF($M129=選抜女子!P$2,ROW(),"")),"")</f>
        <v/>
      </c>
      <c r="CD129" s="42" t="str">
        <f>IF($O129="女子",IF($AF129&gt;100,"",IF($M129=選抜女子!B$27,ROW(),"")),"")</f>
        <v/>
      </c>
      <c r="CE129" s="42" t="str">
        <f>IF($O129="女子",IF($AF129&gt;100,"",IF($M129=選抜女子!I$27,ROW(),"")),"")</f>
        <v/>
      </c>
      <c r="CF129" s="42" t="str">
        <f>IF($O129="女子",IF($AF129&gt;100,"",IF($M129=選抜女子!P$27,ROW(),"")),"")</f>
        <v/>
      </c>
      <c r="CG129" s="42" t="str">
        <f>IF($O129="女子",IF($AF129&gt;100,"",IF($M129=選抜女子!B$51,ROW(),"")),"")</f>
        <v/>
      </c>
      <c r="CH129" s="42" t="str">
        <f>IF($O129="女子",IF($AF129&gt;100,"",IF($M129=選抜女子!I$51,ROW(),"")),"")</f>
        <v/>
      </c>
      <c r="CI129" s="42" t="str">
        <f>IF($O129="女子",IF($AF129&gt;100,"",IF($M129=選抜女子!B$76,ROW(),"")),"")</f>
        <v/>
      </c>
      <c r="CJ129" s="42" t="str">
        <f>IF($O129="女子",IF($AF129&gt;100,"",IF($M129=選抜女子!I$76,ROW(),"")),"")</f>
        <v/>
      </c>
      <c r="CK129" s="42" t="str">
        <f>IF($O129="女子",IF($AF129&gt;100,"",IF($M129=新人女子!B$2,ROW(),"")),"")</f>
        <v/>
      </c>
      <c r="CL129" s="42" t="str">
        <f>IF($O129="女子",IF($AF129&gt;100,"",IF($M129=新人女子!I$2,ROW(),"")),"")</f>
        <v/>
      </c>
      <c r="CM129" s="42" t="str">
        <f>IF($O129="女子",IF($AF129&gt;100,"",IF($M129=新人女子!P$2,ROW(),"")),"")</f>
        <v/>
      </c>
      <c r="CN129" s="42" t="str">
        <f>IF($O129="女子",IF($AF129&gt;100,"",IF($M129=新人女子!B$27,ROW(),"")),"")</f>
        <v/>
      </c>
      <c r="CO129" s="42" t="str">
        <f>IF($O129="女子",IF($AF129&gt;100,"",IF($M129=新人女子!I$27,ROW(),"")),"")</f>
        <v/>
      </c>
      <c r="CP129" s="42" t="str">
        <f>IF($O129="女子",IF($AF129&gt;100,"",IF($M129=新人女子!P$27,ROW(),"")),"")</f>
        <v/>
      </c>
      <c r="CQ129" s="42" t="str">
        <f>IF($O129="女子",IF($AF129&gt;100,"",IF($M129=新人女子!B$51,ROW(),"")),"")</f>
        <v/>
      </c>
      <c r="CR129" s="42" t="str">
        <f>IF($O129="女子",IF($AF129&gt;100,"",IF($M129=新人女子!I$51,ROW(),"")),"")</f>
        <v/>
      </c>
      <c r="CS129" s="42" t="str">
        <f>IF($O129="女子",IF($AF129&gt;100,"",IF($M129=新人女子!P$51,ROW(),"")),"")</f>
        <v/>
      </c>
      <c r="CT129" s="42" t="str">
        <f>IF($O129="女子",IF($AF129&gt;100,"",IF($M129=新人女子!B$76,ROW(),"")),"")</f>
        <v/>
      </c>
      <c r="CU129" s="42" t="str">
        <f>IF($O129="女子",IF($AF129&gt;100,"",IF($M129=新人女子!I$76,ROW(),"")),"")</f>
        <v/>
      </c>
      <c r="CV129" s="42" t="str">
        <f>IF($O129="女子",IF($AF129&gt;100,"",IF($M129=新人女子!P$76,ROW(),"")),"")</f>
        <v/>
      </c>
    </row>
    <row r="130" spans="1:100" x14ac:dyDescent="0.15">
      <c r="A130" s="36">
        <v>45285</v>
      </c>
      <c r="B130" s="36">
        <v>45287</v>
      </c>
      <c r="C130" s="35" t="s">
        <v>104</v>
      </c>
      <c r="D130" s="35" t="s">
        <v>1838</v>
      </c>
      <c r="E130" s="35" t="s">
        <v>1839</v>
      </c>
      <c r="F130" s="35" t="s">
        <v>1840</v>
      </c>
      <c r="G130" s="35" t="s">
        <v>108</v>
      </c>
      <c r="H130" s="35" t="s">
        <v>15</v>
      </c>
      <c r="I130" s="35" t="s">
        <v>1841</v>
      </c>
      <c r="J130" s="35" t="s">
        <v>303</v>
      </c>
      <c r="L130" s="35" t="s">
        <v>516</v>
      </c>
      <c r="M130" s="35" t="s">
        <v>169</v>
      </c>
      <c r="N130" s="35" t="s">
        <v>170</v>
      </c>
      <c r="O130" s="35" t="s">
        <v>305</v>
      </c>
      <c r="Y130" s="35" t="s">
        <v>306</v>
      </c>
      <c r="AA130" s="35" t="s">
        <v>523</v>
      </c>
      <c r="AB130" s="35" t="s">
        <v>524</v>
      </c>
      <c r="AC130" s="35" t="str">
        <f t="shared" si="15"/>
        <v>ミマサカカモ</v>
      </c>
      <c r="AD130" s="35" t="s">
        <v>309</v>
      </c>
      <c r="AF130" s="35">
        <v>4</v>
      </c>
      <c r="AG130" s="41">
        <v>38963</v>
      </c>
      <c r="AN130" s="35">
        <v>170.4</v>
      </c>
      <c r="AO130" s="35">
        <v>59.2</v>
      </c>
      <c r="AP130" s="35" t="s">
        <v>310</v>
      </c>
      <c r="AV130" s="35" t="s">
        <v>413</v>
      </c>
      <c r="BB130" s="35">
        <f t="shared" si="8"/>
        <v>16</v>
      </c>
      <c r="BC130" s="35">
        <f t="shared" si="9"/>
        <v>2</v>
      </c>
      <c r="BD130" s="35" t="str">
        <f t="shared" si="10"/>
        <v>右</v>
      </c>
      <c r="BE130" s="42" t="str">
        <f>IF($O130="男子",IF($AF130&gt;100,"",IF($M130=選抜男子!B$2,ROW(),"")),"")</f>
        <v/>
      </c>
      <c r="BF130" s="42" t="str">
        <f>IF($O130="男子",IF($AF130&gt;100,"",IF($M130=選抜男子!I$2,ROW(),"")),"")</f>
        <v/>
      </c>
      <c r="BG130" s="42" t="str">
        <f>IF($O130="男子",IF($AF130&gt;100,"",IF($M130=選抜男子!P$2,ROW(),"")),"")</f>
        <v/>
      </c>
      <c r="BH130" s="42" t="str">
        <f>IF($O130="男子",IF($AF130&gt;100,"",IF($M130=選抜男子!B$27,ROW(),"")),"")</f>
        <v/>
      </c>
      <c r="BI130" s="42" t="str">
        <f>IF($O130="男子",IF($AF130&gt;100,"",IF($M130=選抜男子!I$27,ROW(),"")),"")</f>
        <v/>
      </c>
      <c r="BJ130" s="42" t="str">
        <f>IF($O130="男子",IF($AF130&gt;100,"",IF($M130=選抜男子!P$27,ROW(),"")),"")</f>
        <v/>
      </c>
      <c r="BK130" s="42" t="str">
        <f>IF($O130="男子",IF($AF130&gt;100,"",IF($M130=選抜男子!B$51,ROW(),"")),"")</f>
        <v/>
      </c>
      <c r="BL130" s="42" t="str">
        <f>IF($O130="男子",IF($AF130&gt;100,"",IF($M130=選抜男子!I$51,ROW(),"")),"")</f>
        <v/>
      </c>
      <c r="BM130" s="42" t="str">
        <f>IF($O130="男子",IF($AF130&gt;100,"",IF($M130=選抜男子!B$76,ROW(),"")),"")</f>
        <v/>
      </c>
      <c r="BN130" s="42" t="str">
        <f>IF($O130="男子",IF($AF130&gt;100,"",IF($M130=選抜男子!I$76,ROW(),"")),"")</f>
        <v/>
      </c>
      <c r="BO130" s="42" t="str">
        <f>IF($O130="男子",IF($AF130&gt;100,"",IF($M130=新人男子!B$2,ROW(),"")),"")</f>
        <v/>
      </c>
      <c r="BP130" s="42" t="str">
        <f>IF($O130="男子",IF($AF130&gt;100,"",IF($M130=新人男子!I$2,ROW(),"")),"")</f>
        <v/>
      </c>
      <c r="BQ130" s="42" t="str">
        <f>IF($O130="男子",IF($AF130&gt;100,"",IF($M130=新人男子!P$2,ROW(),"")),"")</f>
        <v/>
      </c>
      <c r="BR130" s="42" t="str">
        <f>IF($O130="男子",IF($AF130&gt;100,"",IF($M130=新人男子!B$27,ROW(),"")),"")</f>
        <v/>
      </c>
      <c r="BS130" s="42" t="str">
        <f>IF($O130="男子",IF($AF130&gt;100,"",IF($M130=新人男子!I$27,ROW(),"")),"")</f>
        <v/>
      </c>
      <c r="BT130" s="42">
        <f>IF($O130="男子",IF($AF130&gt;100,"",IF($M130=新人男子!P$27,ROW(),"")),"")</f>
        <v>130</v>
      </c>
      <c r="BU130" s="42" t="str">
        <f>IF($O130="男子",IF($AF130&gt;100,"",IF($M130=新人男子!B$51,ROW(),"")),"")</f>
        <v/>
      </c>
      <c r="BV130" s="42" t="str">
        <f>IF($O130="男子",IF($AF130&gt;100,"",IF($M130=新人男子!I$51,ROW(),"")),"")</f>
        <v/>
      </c>
      <c r="BW130" s="42" t="str">
        <f>IF($O130="男子",IF($AF130&gt;100,"",IF($M130=新人男子!P$51,ROW(),"")),"")</f>
        <v/>
      </c>
      <c r="BX130" s="42" t="str">
        <f>IF($O130="男子",IF($AF130&gt;100,"",IF($M130=新人男子!B$76,ROW(),"")),"")</f>
        <v/>
      </c>
      <c r="BY130" s="42" t="str">
        <f>IF($O130="男子",IF($AF130&gt;100,"",IF($M130=新人男子!I$76,ROW(),"")),"")</f>
        <v/>
      </c>
      <c r="BZ130" s="42" t="str">
        <f>IF($O130="男子",IF($AF130&gt;100,"",IF($M130=新人男子!P$76,ROW(),"")),"")</f>
        <v/>
      </c>
      <c r="CA130" s="42" t="str">
        <f>IF($O130="女子",IF($AF130&gt;100,"",IF($M130=選抜女子!B$2,ROW(),"")),"")</f>
        <v/>
      </c>
      <c r="CB130" s="42" t="str">
        <f>IF($O130="女子",IF($AF130&gt;100,"",IF($M130=選抜女子!I$2,ROW(),"")),"")</f>
        <v/>
      </c>
      <c r="CC130" s="42" t="str">
        <f>IF($O130="女子",IF($AF130&gt;100,"",IF($M130=選抜女子!P$2,ROW(),"")),"")</f>
        <v/>
      </c>
      <c r="CD130" s="42" t="str">
        <f>IF($O130="女子",IF($AF130&gt;100,"",IF($M130=選抜女子!B$27,ROW(),"")),"")</f>
        <v/>
      </c>
      <c r="CE130" s="42" t="str">
        <f>IF($O130="女子",IF($AF130&gt;100,"",IF($M130=選抜女子!I$27,ROW(),"")),"")</f>
        <v/>
      </c>
      <c r="CF130" s="42" t="str">
        <f>IF($O130="女子",IF($AF130&gt;100,"",IF($M130=選抜女子!P$27,ROW(),"")),"")</f>
        <v/>
      </c>
      <c r="CG130" s="42" t="str">
        <f>IF($O130="女子",IF($AF130&gt;100,"",IF($M130=選抜女子!B$51,ROW(),"")),"")</f>
        <v/>
      </c>
      <c r="CH130" s="42" t="str">
        <f>IF($O130="女子",IF($AF130&gt;100,"",IF($M130=選抜女子!I$51,ROW(),"")),"")</f>
        <v/>
      </c>
      <c r="CI130" s="42" t="str">
        <f>IF($O130="女子",IF($AF130&gt;100,"",IF($M130=選抜女子!B$76,ROW(),"")),"")</f>
        <v/>
      </c>
      <c r="CJ130" s="42" t="str">
        <f>IF($O130="女子",IF($AF130&gt;100,"",IF($M130=選抜女子!I$76,ROW(),"")),"")</f>
        <v/>
      </c>
      <c r="CK130" s="42" t="str">
        <f>IF($O130="女子",IF($AF130&gt;100,"",IF($M130=新人女子!B$2,ROW(),"")),"")</f>
        <v/>
      </c>
      <c r="CL130" s="42" t="str">
        <f>IF($O130="女子",IF($AF130&gt;100,"",IF($M130=新人女子!I$2,ROW(),"")),"")</f>
        <v/>
      </c>
      <c r="CM130" s="42" t="str">
        <f>IF($O130="女子",IF($AF130&gt;100,"",IF($M130=新人女子!P$2,ROW(),"")),"")</f>
        <v/>
      </c>
      <c r="CN130" s="42" t="str">
        <f>IF($O130="女子",IF($AF130&gt;100,"",IF($M130=新人女子!B$27,ROW(),"")),"")</f>
        <v/>
      </c>
      <c r="CO130" s="42" t="str">
        <f>IF($O130="女子",IF($AF130&gt;100,"",IF($M130=新人女子!I$27,ROW(),"")),"")</f>
        <v/>
      </c>
      <c r="CP130" s="42" t="str">
        <f>IF($O130="女子",IF($AF130&gt;100,"",IF($M130=新人女子!P$27,ROW(),"")),"")</f>
        <v/>
      </c>
      <c r="CQ130" s="42" t="str">
        <f>IF($O130="女子",IF($AF130&gt;100,"",IF($M130=新人女子!B$51,ROW(),"")),"")</f>
        <v/>
      </c>
      <c r="CR130" s="42" t="str">
        <f>IF($O130="女子",IF($AF130&gt;100,"",IF($M130=新人女子!I$51,ROW(),"")),"")</f>
        <v/>
      </c>
      <c r="CS130" s="42" t="str">
        <f>IF($O130="女子",IF($AF130&gt;100,"",IF($M130=新人女子!P$51,ROW(),"")),"")</f>
        <v/>
      </c>
      <c r="CT130" s="42" t="str">
        <f>IF($O130="女子",IF($AF130&gt;100,"",IF($M130=新人女子!B$76,ROW(),"")),"")</f>
        <v/>
      </c>
      <c r="CU130" s="42" t="str">
        <f>IF($O130="女子",IF($AF130&gt;100,"",IF($M130=新人女子!I$76,ROW(),"")),"")</f>
        <v/>
      </c>
      <c r="CV130" s="42" t="str">
        <f>IF($O130="女子",IF($AF130&gt;100,"",IF($M130=新人女子!P$76,ROW(),"")),"")</f>
        <v/>
      </c>
    </row>
    <row r="131" spans="1:100" x14ac:dyDescent="0.15">
      <c r="A131" s="36">
        <v>45285</v>
      </c>
      <c r="B131" s="36">
        <v>45287</v>
      </c>
      <c r="C131" s="35" t="s">
        <v>104</v>
      </c>
      <c r="D131" s="35" t="s">
        <v>1842</v>
      </c>
      <c r="E131" s="35" t="s">
        <v>1843</v>
      </c>
      <c r="F131" s="35" t="s">
        <v>1844</v>
      </c>
      <c r="G131" s="35" t="s">
        <v>108</v>
      </c>
      <c r="H131" s="35" t="s">
        <v>15</v>
      </c>
      <c r="I131" s="35" t="s">
        <v>1845</v>
      </c>
      <c r="J131" s="35" t="s">
        <v>303</v>
      </c>
      <c r="L131" s="35" t="s">
        <v>516</v>
      </c>
      <c r="M131" s="35" t="s">
        <v>169</v>
      </c>
      <c r="N131" s="35" t="s">
        <v>170</v>
      </c>
      <c r="O131" s="35" t="s">
        <v>305</v>
      </c>
      <c r="Y131" s="35" t="s">
        <v>306</v>
      </c>
      <c r="AA131" s="35" t="s">
        <v>525</v>
      </c>
      <c r="AB131" s="35" t="s">
        <v>526</v>
      </c>
      <c r="AC131" s="35" t="str">
        <f t="shared" si="15"/>
        <v>チワ</v>
      </c>
      <c r="AD131" s="35" t="s">
        <v>309</v>
      </c>
      <c r="AF131" s="35">
        <v>5</v>
      </c>
      <c r="AG131" s="41">
        <v>38986</v>
      </c>
      <c r="AN131" s="35">
        <v>170</v>
      </c>
      <c r="AO131" s="35">
        <v>60</v>
      </c>
      <c r="AP131" s="35" t="s">
        <v>310</v>
      </c>
      <c r="AV131" s="35" t="s">
        <v>413</v>
      </c>
      <c r="BB131" s="35">
        <f t="shared" si="8"/>
        <v>16</v>
      </c>
      <c r="BC131" s="35">
        <f t="shared" si="9"/>
        <v>2</v>
      </c>
      <c r="BD131" s="35" t="str">
        <f t="shared" si="10"/>
        <v>右</v>
      </c>
      <c r="BE131" s="42" t="str">
        <f>IF($O131="男子",IF($AF131&gt;100,"",IF($M131=選抜男子!B$2,ROW(),"")),"")</f>
        <v/>
      </c>
      <c r="BF131" s="42" t="str">
        <f>IF($O131="男子",IF($AF131&gt;100,"",IF($M131=選抜男子!I$2,ROW(),"")),"")</f>
        <v/>
      </c>
      <c r="BG131" s="42" t="str">
        <f>IF($O131="男子",IF($AF131&gt;100,"",IF($M131=選抜男子!P$2,ROW(),"")),"")</f>
        <v/>
      </c>
      <c r="BH131" s="42" t="str">
        <f>IF($O131="男子",IF($AF131&gt;100,"",IF($M131=選抜男子!B$27,ROW(),"")),"")</f>
        <v/>
      </c>
      <c r="BI131" s="42" t="str">
        <f>IF($O131="男子",IF($AF131&gt;100,"",IF($M131=選抜男子!I$27,ROW(),"")),"")</f>
        <v/>
      </c>
      <c r="BJ131" s="42" t="str">
        <f>IF($O131="男子",IF($AF131&gt;100,"",IF($M131=選抜男子!P$27,ROW(),"")),"")</f>
        <v/>
      </c>
      <c r="BK131" s="42" t="str">
        <f>IF($O131="男子",IF($AF131&gt;100,"",IF($M131=選抜男子!B$51,ROW(),"")),"")</f>
        <v/>
      </c>
      <c r="BL131" s="42" t="str">
        <f>IF($O131="男子",IF($AF131&gt;100,"",IF($M131=選抜男子!I$51,ROW(),"")),"")</f>
        <v/>
      </c>
      <c r="BM131" s="42" t="str">
        <f>IF($O131="男子",IF($AF131&gt;100,"",IF($M131=選抜男子!B$76,ROW(),"")),"")</f>
        <v/>
      </c>
      <c r="BN131" s="42" t="str">
        <f>IF($O131="男子",IF($AF131&gt;100,"",IF($M131=選抜男子!I$76,ROW(),"")),"")</f>
        <v/>
      </c>
      <c r="BO131" s="42" t="str">
        <f>IF($O131="男子",IF($AF131&gt;100,"",IF($M131=新人男子!B$2,ROW(),"")),"")</f>
        <v/>
      </c>
      <c r="BP131" s="42" t="str">
        <f>IF($O131="男子",IF($AF131&gt;100,"",IF($M131=新人男子!I$2,ROW(),"")),"")</f>
        <v/>
      </c>
      <c r="BQ131" s="42" t="str">
        <f>IF($O131="男子",IF($AF131&gt;100,"",IF($M131=新人男子!P$2,ROW(),"")),"")</f>
        <v/>
      </c>
      <c r="BR131" s="42" t="str">
        <f>IF($O131="男子",IF($AF131&gt;100,"",IF($M131=新人男子!B$27,ROW(),"")),"")</f>
        <v/>
      </c>
      <c r="BS131" s="42" t="str">
        <f>IF($O131="男子",IF($AF131&gt;100,"",IF($M131=新人男子!I$27,ROW(),"")),"")</f>
        <v/>
      </c>
      <c r="BT131" s="42">
        <f>IF($O131="男子",IF($AF131&gt;100,"",IF($M131=新人男子!P$27,ROW(),"")),"")</f>
        <v>131</v>
      </c>
      <c r="BU131" s="42" t="str">
        <f>IF($O131="男子",IF($AF131&gt;100,"",IF($M131=新人男子!B$51,ROW(),"")),"")</f>
        <v/>
      </c>
      <c r="BV131" s="42" t="str">
        <f>IF($O131="男子",IF($AF131&gt;100,"",IF($M131=新人男子!I$51,ROW(),"")),"")</f>
        <v/>
      </c>
      <c r="BW131" s="42" t="str">
        <f>IF($O131="男子",IF($AF131&gt;100,"",IF($M131=新人男子!P$51,ROW(),"")),"")</f>
        <v/>
      </c>
      <c r="BX131" s="42" t="str">
        <f>IF($O131="男子",IF($AF131&gt;100,"",IF($M131=新人男子!B$76,ROW(),"")),"")</f>
        <v/>
      </c>
      <c r="BY131" s="42" t="str">
        <f>IF($O131="男子",IF($AF131&gt;100,"",IF($M131=新人男子!I$76,ROW(),"")),"")</f>
        <v/>
      </c>
      <c r="BZ131" s="42" t="str">
        <f>IF($O131="男子",IF($AF131&gt;100,"",IF($M131=新人男子!P$76,ROW(),"")),"")</f>
        <v/>
      </c>
      <c r="CA131" s="42" t="str">
        <f>IF($O131="女子",IF($AF131&gt;100,"",IF($M131=選抜女子!B$2,ROW(),"")),"")</f>
        <v/>
      </c>
      <c r="CB131" s="42" t="str">
        <f>IF($O131="女子",IF($AF131&gt;100,"",IF($M131=選抜女子!I$2,ROW(),"")),"")</f>
        <v/>
      </c>
      <c r="CC131" s="42" t="str">
        <f>IF($O131="女子",IF($AF131&gt;100,"",IF($M131=選抜女子!P$2,ROW(),"")),"")</f>
        <v/>
      </c>
      <c r="CD131" s="42" t="str">
        <f>IF($O131="女子",IF($AF131&gt;100,"",IF($M131=選抜女子!B$27,ROW(),"")),"")</f>
        <v/>
      </c>
      <c r="CE131" s="42" t="str">
        <f>IF($O131="女子",IF($AF131&gt;100,"",IF($M131=選抜女子!I$27,ROW(),"")),"")</f>
        <v/>
      </c>
      <c r="CF131" s="42" t="str">
        <f>IF($O131="女子",IF($AF131&gt;100,"",IF($M131=選抜女子!P$27,ROW(),"")),"")</f>
        <v/>
      </c>
      <c r="CG131" s="42" t="str">
        <f>IF($O131="女子",IF($AF131&gt;100,"",IF($M131=選抜女子!B$51,ROW(),"")),"")</f>
        <v/>
      </c>
      <c r="CH131" s="42" t="str">
        <f>IF($O131="女子",IF($AF131&gt;100,"",IF($M131=選抜女子!I$51,ROW(),"")),"")</f>
        <v/>
      </c>
      <c r="CI131" s="42" t="str">
        <f>IF($O131="女子",IF($AF131&gt;100,"",IF($M131=選抜女子!B$76,ROW(),"")),"")</f>
        <v/>
      </c>
      <c r="CJ131" s="42" t="str">
        <f>IF($O131="女子",IF($AF131&gt;100,"",IF($M131=選抜女子!I$76,ROW(),"")),"")</f>
        <v/>
      </c>
      <c r="CK131" s="42" t="str">
        <f>IF($O131="女子",IF($AF131&gt;100,"",IF($M131=新人女子!B$2,ROW(),"")),"")</f>
        <v/>
      </c>
      <c r="CL131" s="42" t="str">
        <f>IF($O131="女子",IF($AF131&gt;100,"",IF($M131=新人女子!I$2,ROW(),"")),"")</f>
        <v/>
      </c>
      <c r="CM131" s="42" t="str">
        <f>IF($O131="女子",IF($AF131&gt;100,"",IF($M131=新人女子!P$2,ROW(),"")),"")</f>
        <v/>
      </c>
      <c r="CN131" s="42" t="str">
        <f>IF($O131="女子",IF($AF131&gt;100,"",IF($M131=新人女子!B$27,ROW(),"")),"")</f>
        <v/>
      </c>
      <c r="CO131" s="42" t="str">
        <f>IF($O131="女子",IF($AF131&gt;100,"",IF($M131=新人女子!I$27,ROW(),"")),"")</f>
        <v/>
      </c>
      <c r="CP131" s="42" t="str">
        <f>IF($O131="女子",IF($AF131&gt;100,"",IF($M131=新人女子!P$27,ROW(),"")),"")</f>
        <v/>
      </c>
      <c r="CQ131" s="42" t="str">
        <f>IF($O131="女子",IF($AF131&gt;100,"",IF($M131=新人女子!B$51,ROW(),"")),"")</f>
        <v/>
      </c>
      <c r="CR131" s="42" t="str">
        <f>IF($O131="女子",IF($AF131&gt;100,"",IF($M131=新人女子!I$51,ROW(),"")),"")</f>
        <v/>
      </c>
      <c r="CS131" s="42" t="str">
        <f>IF($O131="女子",IF($AF131&gt;100,"",IF($M131=新人女子!P$51,ROW(),"")),"")</f>
        <v/>
      </c>
      <c r="CT131" s="42" t="str">
        <f>IF($O131="女子",IF($AF131&gt;100,"",IF($M131=新人女子!B$76,ROW(),"")),"")</f>
        <v/>
      </c>
      <c r="CU131" s="42" t="str">
        <f>IF($O131="女子",IF($AF131&gt;100,"",IF($M131=新人女子!I$76,ROW(),"")),"")</f>
        <v/>
      </c>
      <c r="CV131" s="42" t="str">
        <f>IF($O131="女子",IF($AF131&gt;100,"",IF($M131=新人女子!P$76,ROW(),"")),"")</f>
        <v/>
      </c>
    </row>
    <row r="132" spans="1:100" x14ac:dyDescent="0.15">
      <c r="A132" s="36">
        <v>45285</v>
      </c>
      <c r="B132" s="36">
        <v>45287</v>
      </c>
      <c r="C132" s="35" t="s">
        <v>104</v>
      </c>
      <c r="D132" s="35" t="s">
        <v>1846</v>
      </c>
      <c r="E132" s="35" t="s">
        <v>1847</v>
      </c>
      <c r="F132" s="35" t="s">
        <v>1848</v>
      </c>
      <c r="G132" s="35" t="s">
        <v>108</v>
      </c>
      <c r="H132" s="35" t="s">
        <v>15</v>
      </c>
      <c r="I132" s="35" t="s">
        <v>1849</v>
      </c>
      <c r="J132" s="35" t="s">
        <v>303</v>
      </c>
      <c r="L132" s="35" t="s">
        <v>516</v>
      </c>
      <c r="M132" s="35" t="s">
        <v>169</v>
      </c>
      <c r="N132" s="35" t="s">
        <v>170</v>
      </c>
      <c r="O132" s="35" t="s">
        <v>305</v>
      </c>
      <c r="Y132" s="35" t="s">
        <v>306</v>
      </c>
      <c r="AA132" s="35" t="s">
        <v>527</v>
      </c>
      <c r="AB132" s="35" t="s">
        <v>528</v>
      </c>
      <c r="AC132" s="35" t="str">
        <f t="shared" si="15"/>
        <v>ミマサカカワイ</v>
      </c>
      <c r="AD132" s="35" t="s">
        <v>309</v>
      </c>
      <c r="AF132" s="35">
        <v>6</v>
      </c>
      <c r="AG132" s="41">
        <v>39119</v>
      </c>
      <c r="AN132" s="35">
        <v>166</v>
      </c>
      <c r="AO132" s="35">
        <v>0</v>
      </c>
      <c r="AP132" s="35" t="s">
        <v>310</v>
      </c>
      <c r="AV132" s="35" t="s">
        <v>413</v>
      </c>
      <c r="BB132" s="35">
        <f t="shared" si="8"/>
        <v>16</v>
      </c>
      <c r="BC132" s="35">
        <f t="shared" si="9"/>
        <v>2</v>
      </c>
      <c r="BD132" s="35" t="str">
        <f t="shared" si="10"/>
        <v>右</v>
      </c>
      <c r="BE132" s="42" t="str">
        <f>IF($O132="男子",IF($AF132&gt;100,"",IF($M132=選抜男子!B$2,ROW(),"")),"")</f>
        <v/>
      </c>
      <c r="BF132" s="42" t="str">
        <f>IF($O132="男子",IF($AF132&gt;100,"",IF($M132=選抜男子!I$2,ROW(),"")),"")</f>
        <v/>
      </c>
      <c r="BG132" s="42" t="str">
        <f>IF($O132="男子",IF($AF132&gt;100,"",IF($M132=選抜男子!P$2,ROW(),"")),"")</f>
        <v/>
      </c>
      <c r="BH132" s="42" t="str">
        <f>IF($O132="男子",IF($AF132&gt;100,"",IF($M132=選抜男子!B$27,ROW(),"")),"")</f>
        <v/>
      </c>
      <c r="BI132" s="42" t="str">
        <f>IF($O132="男子",IF($AF132&gt;100,"",IF($M132=選抜男子!I$27,ROW(),"")),"")</f>
        <v/>
      </c>
      <c r="BJ132" s="42" t="str">
        <f>IF($O132="男子",IF($AF132&gt;100,"",IF($M132=選抜男子!P$27,ROW(),"")),"")</f>
        <v/>
      </c>
      <c r="BK132" s="42" t="str">
        <f>IF($O132="男子",IF($AF132&gt;100,"",IF($M132=選抜男子!B$51,ROW(),"")),"")</f>
        <v/>
      </c>
      <c r="BL132" s="42" t="str">
        <f>IF($O132="男子",IF($AF132&gt;100,"",IF($M132=選抜男子!I$51,ROW(),"")),"")</f>
        <v/>
      </c>
      <c r="BM132" s="42" t="str">
        <f>IF($O132="男子",IF($AF132&gt;100,"",IF($M132=選抜男子!B$76,ROW(),"")),"")</f>
        <v/>
      </c>
      <c r="BN132" s="42" t="str">
        <f>IF($O132="男子",IF($AF132&gt;100,"",IF($M132=選抜男子!I$76,ROW(),"")),"")</f>
        <v/>
      </c>
      <c r="BO132" s="42" t="str">
        <f>IF($O132="男子",IF($AF132&gt;100,"",IF($M132=新人男子!B$2,ROW(),"")),"")</f>
        <v/>
      </c>
      <c r="BP132" s="42" t="str">
        <f>IF($O132="男子",IF($AF132&gt;100,"",IF($M132=新人男子!I$2,ROW(),"")),"")</f>
        <v/>
      </c>
      <c r="BQ132" s="42" t="str">
        <f>IF($O132="男子",IF($AF132&gt;100,"",IF($M132=新人男子!P$2,ROW(),"")),"")</f>
        <v/>
      </c>
      <c r="BR132" s="42" t="str">
        <f>IF($O132="男子",IF($AF132&gt;100,"",IF($M132=新人男子!B$27,ROW(),"")),"")</f>
        <v/>
      </c>
      <c r="BS132" s="42" t="str">
        <f>IF($O132="男子",IF($AF132&gt;100,"",IF($M132=新人男子!I$27,ROW(),"")),"")</f>
        <v/>
      </c>
      <c r="BT132" s="42">
        <f>IF($O132="男子",IF($AF132&gt;100,"",IF($M132=新人男子!P$27,ROW(),"")),"")</f>
        <v>132</v>
      </c>
      <c r="BU132" s="42" t="str">
        <f>IF($O132="男子",IF($AF132&gt;100,"",IF($M132=新人男子!B$51,ROW(),"")),"")</f>
        <v/>
      </c>
      <c r="BV132" s="42" t="str">
        <f>IF($O132="男子",IF($AF132&gt;100,"",IF($M132=新人男子!I$51,ROW(),"")),"")</f>
        <v/>
      </c>
      <c r="BW132" s="42" t="str">
        <f>IF($O132="男子",IF($AF132&gt;100,"",IF($M132=新人男子!P$51,ROW(),"")),"")</f>
        <v/>
      </c>
      <c r="BX132" s="42" t="str">
        <f>IF($O132="男子",IF($AF132&gt;100,"",IF($M132=新人男子!B$76,ROW(),"")),"")</f>
        <v/>
      </c>
      <c r="BY132" s="42" t="str">
        <f>IF($O132="男子",IF($AF132&gt;100,"",IF($M132=新人男子!I$76,ROW(),"")),"")</f>
        <v/>
      </c>
      <c r="BZ132" s="42" t="str">
        <f>IF($O132="男子",IF($AF132&gt;100,"",IF($M132=新人男子!P$76,ROW(),"")),"")</f>
        <v/>
      </c>
      <c r="CA132" s="42" t="str">
        <f>IF($O132="女子",IF($AF132&gt;100,"",IF($M132=選抜女子!B$2,ROW(),"")),"")</f>
        <v/>
      </c>
      <c r="CB132" s="42" t="str">
        <f>IF($O132="女子",IF($AF132&gt;100,"",IF($M132=選抜女子!I$2,ROW(),"")),"")</f>
        <v/>
      </c>
      <c r="CC132" s="42" t="str">
        <f>IF($O132="女子",IF($AF132&gt;100,"",IF($M132=選抜女子!P$2,ROW(),"")),"")</f>
        <v/>
      </c>
      <c r="CD132" s="42" t="str">
        <f>IF($O132="女子",IF($AF132&gt;100,"",IF($M132=選抜女子!B$27,ROW(),"")),"")</f>
        <v/>
      </c>
      <c r="CE132" s="42" t="str">
        <f>IF($O132="女子",IF($AF132&gt;100,"",IF($M132=選抜女子!I$27,ROW(),"")),"")</f>
        <v/>
      </c>
      <c r="CF132" s="42" t="str">
        <f>IF($O132="女子",IF($AF132&gt;100,"",IF($M132=選抜女子!P$27,ROW(),"")),"")</f>
        <v/>
      </c>
      <c r="CG132" s="42" t="str">
        <f>IF($O132="女子",IF($AF132&gt;100,"",IF($M132=選抜女子!B$51,ROW(),"")),"")</f>
        <v/>
      </c>
      <c r="CH132" s="42" t="str">
        <f>IF($O132="女子",IF($AF132&gt;100,"",IF($M132=選抜女子!I$51,ROW(),"")),"")</f>
        <v/>
      </c>
      <c r="CI132" s="42" t="str">
        <f>IF($O132="女子",IF($AF132&gt;100,"",IF($M132=選抜女子!B$76,ROW(),"")),"")</f>
        <v/>
      </c>
      <c r="CJ132" s="42" t="str">
        <f>IF($O132="女子",IF($AF132&gt;100,"",IF($M132=選抜女子!I$76,ROW(),"")),"")</f>
        <v/>
      </c>
      <c r="CK132" s="42" t="str">
        <f>IF($O132="女子",IF($AF132&gt;100,"",IF($M132=新人女子!B$2,ROW(),"")),"")</f>
        <v/>
      </c>
      <c r="CL132" s="42" t="str">
        <f>IF($O132="女子",IF($AF132&gt;100,"",IF($M132=新人女子!I$2,ROW(),"")),"")</f>
        <v/>
      </c>
      <c r="CM132" s="42" t="str">
        <f>IF($O132="女子",IF($AF132&gt;100,"",IF($M132=新人女子!P$2,ROW(),"")),"")</f>
        <v/>
      </c>
      <c r="CN132" s="42" t="str">
        <f>IF($O132="女子",IF($AF132&gt;100,"",IF($M132=新人女子!B$27,ROW(),"")),"")</f>
        <v/>
      </c>
      <c r="CO132" s="42" t="str">
        <f>IF($O132="女子",IF($AF132&gt;100,"",IF($M132=新人女子!I$27,ROW(),"")),"")</f>
        <v/>
      </c>
      <c r="CP132" s="42" t="str">
        <f>IF($O132="女子",IF($AF132&gt;100,"",IF($M132=新人女子!P$27,ROW(),"")),"")</f>
        <v/>
      </c>
      <c r="CQ132" s="42" t="str">
        <f>IF($O132="女子",IF($AF132&gt;100,"",IF($M132=新人女子!B$51,ROW(),"")),"")</f>
        <v/>
      </c>
      <c r="CR132" s="42" t="str">
        <f>IF($O132="女子",IF($AF132&gt;100,"",IF($M132=新人女子!I$51,ROW(),"")),"")</f>
        <v/>
      </c>
      <c r="CS132" s="42" t="str">
        <f>IF($O132="女子",IF($AF132&gt;100,"",IF($M132=新人女子!P$51,ROW(),"")),"")</f>
        <v/>
      </c>
      <c r="CT132" s="42" t="str">
        <f>IF($O132="女子",IF($AF132&gt;100,"",IF($M132=新人女子!B$76,ROW(),"")),"")</f>
        <v/>
      </c>
      <c r="CU132" s="42" t="str">
        <f>IF($O132="女子",IF($AF132&gt;100,"",IF($M132=新人女子!I$76,ROW(),"")),"")</f>
        <v/>
      </c>
      <c r="CV132" s="42" t="str">
        <f>IF($O132="女子",IF($AF132&gt;100,"",IF($M132=新人女子!P$76,ROW(),"")),"")</f>
        <v/>
      </c>
    </row>
    <row r="133" spans="1:100" x14ac:dyDescent="0.15">
      <c r="A133" s="36">
        <v>45285</v>
      </c>
      <c r="B133" s="36">
        <v>45287</v>
      </c>
      <c r="C133" s="35" t="s">
        <v>104</v>
      </c>
      <c r="D133" s="35" t="s">
        <v>1850</v>
      </c>
      <c r="E133" s="35" t="s">
        <v>1851</v>
      </c>
      <c r="F133" s="35" t="s">
        <v>1852</v>
      </c>
      <c r="G133" s="35" t="s">
        <v>108</v>
      </c>
      <c r="H133" s="35" t="s">
        <v>15</v>
      </c>
      <c r="I133" s="35" t="s">
        <v>1853</v>
      </c>
      <c r="J133" s="35" t="s">
        <v>303</v>
      </c>
      <c r="L133" s="35" t="s">
        <v>516</v>
      </c>
      <c r="M133" s="35" t="s">
        <v>169</v>
      </c>
      <c r="N133" s="35" t="s">
        <v>170</v>
      </c>
      <c r="O133" s="35" t="s">
        <v>305</v>
      </c>
      <c r="Y133" s="35" t="s">
        <v>306</v>
      </c>
      <c r="AA133" s="35" t="s">
        <v>529</v>
      </c>
      <c r="AB133" s="35" t="s">
        <v>530</v>
      </c>
      <c r="AC133" s="35" t="str">
        <f t="shared" si="15"/>
        <v>ナギ</v>
      </c>
      <c r="AD133" s="35" t="s">
        <v>309</v>
      </c>
      <c r="AF133" s="35">
        <v>7</v>
      </c>
      <c r="AG133" s="41">
        <v>39253</v>
      </c>
      <c r="AN133" s="35">
        <v>168</v>
      </c>
      <c r="AO133" s="35">
        <v>63</v>
      </c>
      <c r="AP133" s="35" t="s">
        <v>310</v>
      </c>
      <c r="AV133" s="35" t="s">
        <v>413</v>
      </c>
      <c r="BB133" s="35">
        <f t="shared" ref="BB133:BB196" si="16">IF(AG133="","",DATEDIF(AG133,DATE(2023,4,1),"y"))</f>
        <v>15</v>
      </c>
      <c r="BC133" s="35">
        <f t="shared" si="9"/>
        <v>1</v>
      </c>
      <c r="BD133" s="35" t="str">
        <f t="shared" si="10"/>
        <v>右</v>
      </c>
      <c r="BE133" s="42" t="str">
        <f>IF($O133="男子",IF($AF133&gt;100,"",IF($M133=選抜男子!B$2,ROW(),"")),"")</f>
        <v/>
      </c>
      <c r="BF133" s="42" t="str">
        <f>IF($O133="男子",IF($AF133&gt;100,"",IF($M133=選抜男子!I$2,ROW(),"")),"")</f>
        <v/>
      </c>
      <c r="BG133" s="42" t="str">
        <f>IF($O133="男子",IF($AF133&gt;100,"",IF($M133=選抜男子!P$2,ROW(),"")),"")</f>
        <v/>
      </c>
      <c r="BH133" s="42" t="str">
        <f>IF($O133="男子",IF($AF133&gt;100,"",IF($M133=選抜男子!B$27,ROW(),"")),"")</f>
        <v/>
      </c>
      <c r="BI133" s="42" t="str">
        <f>IF($O133="男子",IF($AF133&gt;100,"",IF($M133=選抜男子!I$27,ROW(),"")),"")</f>
        <v/>
      </c>
      <c r="BJ133" s="42" t="str">
        <f>IF($O133="男子",IF($AF133&gt;100,"",IF($M133=選抜男子!P$27,ROW(),"")),"")</f>
        <v/>
      </c>
      <c r="BK133" s="42" t="str">
        <f>IF($O133="男子",IF($AF133&gt;100,"",IF($M133=選抜男子!B$51,ROW(),"")),"")</f>
        <v/>
      </c>
      <c r="BL133" s="42" t="str">
        <f>IF($O133="男子",IF($AF133&gt;100,"",IF($M133=選抜男子!I$51,ROW(),"")),"")</f>
        <v/>
      </c>
      <c r="BM133" s="42" t="str">
        <f>IF($O133="男子",IF($AF133&gt;100,"",IF($M133=選抜男子!B$76,ROW(),"")),"")</f>
        <v/>
      </c>
      <c r="BN133" s="42" t="str">
        <f>IF($O133="男子",IF($AF133&gt;100,"",IF($M133=選抜男子!I$76,ROW(),"")),"")</f>
        <v/>
      </c>
      <c r="BO133" s="42" t="str">
        <f>IF($O133="男子",IF($AF133&gt;100,"",IF($M133=新人男子!B$2,ROW(),"")),"")</f>
        <v/>
      </c>
      <c r="BP133" s="42" t="str">
        <f>IF($O133="男子",IF($AF133&gt;100,"",IF($M133=新人男子!I$2,ROW(),"")),"")</f>
        <v/>
      </c>
      <c r="BQ133" s="42" t="str">
        <f>IF($O133="男子",IF($AF133&gt;100,"",IF($M133=新人男子!P$2,ROW(),"")),"")</f>
        <v/>
      </c>
      <c r="BR133" s="42" t="str">
        <f>IF($O133="男子",IF($AF133&gt;100,"",IF($M133=新人男子!B$27,ROW(),"")),"")</f>
        <v/>
      </c>
      <c r="BS133" s="42" t="str">
        <f>IF($O133="男子",IF($AF133&gt;100,"",IF($M133=新人男子!I$27,ROW(),"")),"")</f>
        <v/>
      </c>
      <c r="BT133" s="42">
        <f>IF($O133="男子",IF($AF133&gt;100,"",IF($M133=新人男子!P$27,ROW(),"")),"")</f>
        <v>133</v>
      </c>
      <c r="BU133" s="42" t="str">
        <f>IF($O133="男子",IF($AF133&gt;100,"",IF($M133=新人男子!B$51,ROW(),"")),"")</f>
        <v/>
      </c>
      <c r="BV133" s="42" t="str">
        <f>IF($O133="男子",IF($AF133&gt;100,"",IF($M133=新人男子!I$51,ROW(),"")),"")</f>
        <v/>
      </c>
      <c r="BW133" s="42" t="str">
        <f>IF($O133="男子",IF($AF133&gt;100,"",IF($M133=新人男子!P$51,ROW(),"")),"")</f>
        <v/>
      </c>
      <c r="BX133" s="42" t="str">
        <f>IF($O133="男子",IF($AF133&gt;100,"",IF($M133=新人男子!B$76,ROW(),"")),"")</f>
        <v/>
      </c>
      <c r="BY133" s="42" t="str">
        <f>IF($O133="男子",IF($AF133&gt;100,"",IF($M133=新人男子!I$76,ROW(),"")),"")</f>
        <v/>
      </c>
      <c r="BZ133" s="42" t="str">
        <f>IF($O133="男子",IF($AF133&gt;100,"",IF($M133=新人男子!P$76,ROW(),"")),"")</f>
        <v/>
      </c>
      <c r="CA133" s="42" t="str">
        <f>IF($O133="女子",IF($AF133&gt;100,"",IF($M133=選抜女子!B$2,ROW(),"")),"")</f>
        <v/>
      </c>
      <c r="CB133" s="42" t="str">
        <f>IF($O133="女子",IF($AF133&gt;100,"",IF($M133=選抜女子!I$2,ROW(),"")),"")</f>
        <v/>
      </c>
      <c r="CC133" s="42" t="str">
        <f>IF($O133="女子",IF($AF133&gt;100,"",IF($M133=選抜女子!P$2,ROW(),"")),"")</f>
        <v/>
      </c>
      <c r="CD133" s="42" t="str">
        <f>IF($O133="女子",IF($AF133&gt;100,"",IF($M133=選抜女子!B$27,ROW(),"")),"")</f>
        <v/>
      </c>
      <c r="CE133" s="42" t="str">
        <f>IF($O133="女子",IF($AF133&gt;100,"",IF($M133=選抜女子!I$27,ROW(),"")),"")</f>
        <v/>
      </c>
      <c r="CF133" s="42" t="str">
        <f>IF($O133="女子",IF($AF133&gt;100,"",IF($M133=選抜女子!P$27,ROW(),"")),"")</f>
        <v/>
      </c>
      <c r="CG133" s="42" t="str">
        <f>IF($O133="女子",IF($AF133&gt;100,"",IF($M133=選抜女子!B$51,ROW(),"")),"")</f>
        <v/>
      </c>
      <c r="CH133" s="42" t="str">
        <f>IF($O133="女子",IF($AF133&gt;100,"",IF($M133=選抜女子!I$51,ROW(),"")),"")</f>
        <v/>
      </c>
      <c r="CI133" s="42" t="str">
        <f>IF($O133="女子",IF($AF133&gt;100,"",IF($M133=選抜女子!B$76,ROW(),"")),"")</f>
        <v/>
      </c>
      <c r="CJ133" s="42" t="str">
        <f>IF($O133="女子",IF($AF133&gt;100,"",IF($M133=選抜女子!I$76,ROW(),"")),"")</f>
        <v/>
      </c>
      <c r="CK133" s="42" t="str">
        <f>IF($O133="女子",IF($AF133&gt;100,"",IF($M133=新人女子!B$2,ROW(),"")),"")</f>
        <v/>
      </c>
      <c r="CL133" s="42" t="str">
        <f>IF($O133="女子",IF($AF133&gt;100,"",IF($M133=新人女子!I$2,ROW(),"")),"")</f>
        <v/>
      </c>
      <c r="CM133" s="42" t="str">
        <f>IF($O133="女子",IF($AF133&gt;100,"",IF($M133=新人女子!P$2,ROW(),"")),"")</f>
        <v/>
      </c>
      <c r="CN133" s="42" t="str">
        <f>IF($O133="女子",IF($AF133&gt;100,"",IF($M133=新人女子!B$27,ROW(),"")),"")</f>
        <v/>
      </c>
      <c r="CO133" s="42" t="str">
        <f>IF($O133="女子",IF($AF133&gt;100,"",IF($M133=新人女子!I$27,ROW(),"")),"")</f>
        <v/>
      </c>
      <c r="CP133" s="42" t="str">
        <f>IF($O133="女子",IF($AF133&gt;100,"",IF($M133=新人女子!P$27,ROW(),"")),"")</f>
        <v/>
      </c>
      <c r="CQ133" s="42" t="str">
        <f>IF($O133="女子",IF($AF133&gt;100,"",IF($M133=新人女子!B$51,ROW(),"")),"")</f>
        <v/>
      </c>
      <c r="CR133" s="42" t="str">
        <f>IF($O133="女子",IF($AF133&gt;100,"",IF($M133=新人女子!I$51,ROW(),"")),"")</f>
        <v/>
      </c>
      <c r="CS133" s="42" t="str">
        <f>IF($O133="女子",IF($AF133&gt;100,"",IF($M133=新人女子!P$51,ROW(),"")),"")</f>
        <v/>
      </c>
      <c r="CT133" s="42" t="str">
        <f>IF($O133="女子",IF($AF133&gt;100,"",IF($M133=新人女子!B$76,ROW(),"")),"")</f>
        <v/>
      </c>
      <c r="CU133" s="42" t="str">
        <f>IF($O133="女子",IF($AF133&gt;100,"",IF($M133=新人女子!I$76,ROW(),"")),"")</f>
        <v/>
      </c>
      <c r="CV133" s="42" t="str">
        <f>IF($O133="女子",IF($AF133&gt;100,"",IF($M133=新人女子!P$76,ROW(),"")),"")</f>
        <v/>
      </c>
    </row>
    <row r="134" spans="1:100" x14ac:dyDescent="0.15">
      <c r="A134" s="36">
        <v>45285</v>
      </c>
      <c r="B134" s="36">
        <v>45287</v>
      </c>
      <c r="C134" s="35" t="s">
        <v>104</v>
      </c>
      <c r="D134" s="35" t="s">
        <v>1854</v>
      </c>
      <c r="E134" s="35" t="s">
        <v>1855</v>
      </c>
      <c r="F134" s="35" t="s">
        <v>1856</v>
      </c>
      <c r="G134" s="35" t="s">
        <v>108</v>
      </c>
      <c r="H134" s="35" t="s">
        <v>15</v>
      </c>
      <c r="I134" s="35" t="s">
        <v>1857</v>
      </c>
      <c r="J134" s="35" t="s">
        <v>303</v>
      </c>
      <c r="L134" s="35" t="s">
        <v>516</v>
      </c>
      <c r="M134" s="35" t="s">
        <v>169</v>
      </c>
      <c r="N134" s="35" t="s">
        <v>170</v>
      </c>
      <c r="O134" s="35" t="s">
        <v>305</v>
      </c>
      <c r="Y134" s="35" t="s">
        <v>306</v>
      </c>
      <c r="AA134" s="35" t="s">
        <v>531</v>
      </c>
      <c r="AB134" s="35" t="s">
        <v>532</v>
      </c>
      <c r="AC134" s="35" t="str">
        <f t="shared" si="15"/>
        <v>ハジ</v>
      </c>
      <c r="AD134" s="35" t="s">
        <v>309</v>
      </c>
      <c r="AF134" s="35">
        <v>8</v>
      </c>
      <c r="AG134" s="41">
        <v>39197</v>
      </c>
      <c r="AN134" s="35">
        <v>170</v>
      </c>
      <c r="AO134" s="35">
        <v>55</v>
      </c>
      <c r="AP134" s="35" t="s">
        <v>310</v>
      </c>
      <c r="AV134" s="35" t="s">
        <v>413</v>
      </c>
      <c r="BB134" s="35">
        <f t="shared" si="16"/>
        <v>15</v>
      </c>
      <c r="BC134" s="35">
        <f t="shared" ref="BC134:BC197" si="17">IF(BB134="","",IF(BB134=15,1,IF(BB134=16,2,IF(BB134=17,3,"役員"))))</f>
        <v>1</v>
      </c>
      <c r="BD134" s="35" t="str">
        <f t="shared" ref="BD134:BD197" si="18">LEFT(AP134,1)</f>
        <v>右</v>
      </c>
      <c r="BE134" s="42" t="str">
        <f>IF($O134="男子",IF($AF134&gt;100,"",IF($M134=選抜男子!B$2,ROW(),"")),"")</f>
        <v/>
      </c>
      <c r="BF134" s="42" t="str">
        <f>IF($O134="男子",IF($AF134&gt;100,"",IF($M134=選抜男子!I$2,ROW(),"")),"")</f>
        <v/>
      </c>
      <c r="BG134" s="42" t="str">
        <f>IF($O134="男子",IF($AF134&gt;100,"",IF($M134=選抜男子!P$2,ROW(),"")),"")</f>
        <v/>
      </c>
      <c r="BH134" s="42" t="str">
        <f>IF($O134="男子",IF($AF134&gt;100,"",IF($M134=選抜男子!B$27,ROW(),"")),"")</f>
        <v/>
      </c>
      <c r="BI134" s="42" t="str">
        <f>IF($O134="男子",IF($AF134&gt;100,"",IF($M134=選抜男子!I$27,ROW(),"")),"")</f>
        <v/>
      </c>
      <c r="BJ134" s="42" t="str">
        <f>IF($O134="男子",IF($AF134&gt;100,"",IF($M134=選抜男子!P$27,ROW(),"")),"")</f>
        <v/>
      </c>
      <c r="BK134" s="42" t="str">
        <f>IF($O134="男子",IF($AF134&gt;100,"",IF($M134=選抜男子!B$51,ROW(),"")),"")</f>
        <v/>
      </c>
      <c r="BL134" s="42" t="str">
        <f>IF($O134="男子",IF($AF134&gt;100,"",IF($M134=選抜男子!I$51,ROW(),"")),"")</f>
        <v/>
      </c>
      <c r="BM134" s="42" t="str">
        <f>IF($O134="男子",IF($AF134&gt;100,"",IF($M134=選抜男子!B$76,ROW(),"")),"")</f>
        <v/>
      </c>
      <c r="BN134" s="42" t="str">
        <f>IF($O134="男子",IF($AF134&gt;100,"",IF($M134=選抜男子!I$76,ROW(),"")),"")</f>
        <v/>
      </c>
      <c r="BO134" s="42" t="str">
        <f>IF($O134="男子",IF($AF134&gt;100,"",IF($M134=新人男子!B$2,ROW(),"")),"")</f>
        <v/>
      </c>
      <c r="BP134" s="42" t="str">
        <f>IF($O134="男子",IF($AF134&gt;100,"",IF($M134=新人男子!I$2,ROW(),"")),"")</f>
        <v/>
      </c>
      <c r="BQ134" s="42" t="str">
        <f>IF($O134="男子",IF($AF134&gt;100,"",IF($M134=新人男子!P$2,ROW(),"")),"")</f>
        <v/>
      </c>
      <c r="BR134" s="42" t="str">
        <f>IF($O134="男子",IF($AF134&gt;100,"",IF($M134=新人男子!B$27,ROW(),"")),"")</f>
        <v/>
      </c>
      <c r="BS134" s="42" t="str">
        <f>IF($O134="男子",IF($AF134&gt;100,"",IF($M134=新人男子!I$27,ROW(),"")),"")</f>
        <v/>
      </c>
      <c r="BT134" s="42">
        <f>IF($O134="男子",IF($AF134&gt;100,"",IF($M134=新人男子!P$27,ROW(),"")),"")</f>
        <v>134</v>
      </c>
      <c r="BU134" s="42" t="str">
        <f>IF($O134="男子",IF($AF134&gt;100,"",IF($M134=新人男子!B$51,ROW(),"")),"")</f>
        <v/>
      </c>
      <c r="BV134" s="42" t="str">
        <f>IF($O134="男子",IF($AF134&gt;100,"",IF($M134=新人男子!I$51,ROW(),"")),"")</f>
        <v/>
      </c>
      <c r="BW134" s="42" t="str">
        <f>IF($O134="男子",IF($AF134&gt;100,"",IF($M134=新人男子!P$51,ROW(),"")),"")</f>
        <v/>
      </c>
      <c r="BX134" s="42" t="str">
        <f>IF($O134="男子",IF($AF134&gt;100,"",IF($M134=新人男子!B$76,ROW(),"")),"")</f>
        <v/>
      </c>
      <c r="BY134" s="42" t="str">
        <f>IF($O134="男子",IF($AF134&gt;100,"",IF($M134=新人男子!I$76,ROW(),"")),"")</f>
        <v/>
      </c>
      <c r="BZ134" s="42" t="str">
        <f>IF($O134="男子",IF($AF134&gt;100,"",IF($M134=新人男子!P$76,ROW(),"")),"")</f>
        <v/>
      </c>
      <c r="CA134" s="42" t="str">
        <f>IF($O134="女子",IF($AF134&gt;100,"",IF($M134=選抜女子!B$2,ROW(),"")),"")</f>
        <v/>
      </c>
      <c r="CB134" s="42" t="str">
        <f>IF($O134="女子",IF($AF134&gt;100,"",IF($M134=選抜女子!I$2,ROW(),"")),"")</f>
        <v/>
      </c>
      <c r="CC134" s="42" t="str">
        <f>IF($O134="女子",IF($AF134&gt;100,"",IF($M134=選抜女子!P$2,ROW(),"")),"")</f>
        <v/>
      </c>
      <c r="CD134" s="42" t="str">
        <f>IF($O134="女子",IF($AF134&gt;100,"",IF($M134=選抜女子!B$27,ROW(),"")),"")</f>
        <v/>
      </c>
      <c r="CE134" s="42" t="str">
        <f>IF($O134="女子",IF($AF134&gt;100,"",IF($M134=選抜女子!I$27,ROW(),"")),"")</f>
        <v/>
      </c>
      <c r="CF134" s="42" t="str">
        <f>IF($O134="女子",IF($AF134&gt;100,"",IF($M134=選抜女子!P$27,ROW(),"")),"")</f>
        <v/>
      </c>
      <c r="CG134" s="42" t="str">
        <f>IF($O134="女子",IF($AF134&gt;100,"",IF($M134=選抜女子!B$51,ROW(),"")),"")</f>
        <v/>
      </c>
      <c r="CH134" s="42" t="str">
        <f>IF($O134="女子",IF($AF134&gt;100,"",IF($M134=選抜女子!I$51,ROW(),"")),"")</f>
        <v/>
      </c>
      <c r="CI134" s="42" t="str">
        <f>IF($O134="女子",IF($AF134&gt;100,"",IF($M134=選抜女子!B$76,ROW(),"")),"")</f>
        <v/>
      </c>
      <c r="CJ134" s="42" t="str">
        <f>IF($O134="女子",IF($AF134&gt;100,"",IF($M134=選抜女子!I$76,ROW(),"")),"")</f>
        <v/>
      </c>
      <c r="CK134" s="42" t="str">
        <f>IF($O134="女子",IF($AF134&gt;100,"",IF($M134=新人女子!B$2,ROW(),"")),"")</f>
        <v/>
      </c>
      <c r="CL134" s="42" t="str">
        <f>IF($O134="女子",IF($AF134&gt;100,"",IF($M134=新人女子!I$2,ROW(),"")),"")</f>
        <v/>
      </c>
      <c r="CM134" s="42" t="str">
        <f>IF($O134="女子",IF($AF134&gt;100,"",IF($M134=新人女子!P$2,ROW(),"")),"")</f>
        <v/>
      </c>
      <c r="CN134" s="42" t="str">
        <f>IF($O134="女子",IF($AF134&gt;100,"",IF($M134=新人女子!B$27,ROW(),"")),"")</f>
        <v/>
      </c>
      <c r="CO134" s="42" t="str">
        <f>IF($O134="女子",IF($AF134&gt;100,"",IF($M134=新人女子!I$27,ROW(),"")),"")</f>
        <v/>
      </c>
      <c r="CP134" s="42" t="str">
        <f>IF($O134="女子",IF($AF134&gt;100,"",IF($M134=新人女子!P$27,ROW(),"")),"")</f>
        <v/>
      </c>
      <c r="CQ134" s="42" t="str">
        <f>IF($O134="女子",IF($AF134&gt;100,"",IF($M134=新人女子!B$51,ROW(),"")),"")</f>
        <v/>
      </c>
      <c r="CR134" s="42" t="str">
        <f>IF($O134="女子",IF($AF134&gt;100,"",IF($M134=新人女子!I$51,ROW(),"")),"")</f>
        <v/>
      </c>
      <c r="CS134" s="42" t="str">
        <f>IF($O134="女子",IF($AF134&gt;100,"",IF($M134=新人女子!P$51,ROW(),"")),"")</f>
        <v/>
      </c>
      <c r="CT134" s="42" t="str">
        <f>IF($O134="女子",IF($AF134&gt;100,"",IF($M134=新人女子!B$76,ROW(),"")),"")</f>
        <v/>
      </c>
      <c r="CU134" s="42" t="str">
        <f>IF($O134="女子",IF($AF134&gt;100,"",IF($M134=新人女子!I$76,ROW(),"")),"")</f>
        <v/>
      </c>
      <c r="CV134" s="42" t="str">
        <f>IF($O134="女子",IF($AF134&gt;100,"",IF($M134=新人女子!P$76,ROW(),"")),"")</f>
        <v/>
      </c>
    </row>
    <row r="135" spans="1:100" x14ac:dyDescent="0.15">
      <c r="A135" s="36">
        <v>45285</v>
      </c>
      <c r="B135" s="36">
        <v>45287</v>
      </c>
      <c r="C135" s="35" t="s">
        <v>104</v>
      </c>
      <c r="D135" s="35" t="s">
        <v>1858</v>
      </c>
      <c r="E135" s="35" t="s">
        <v>1859</v>
      </c>
      <c r="F135" s="35" t="s">
        <v>1860</v>
      </c>
      <c r="G135" s="35" t="s">
        <v>108</v>
      </c>
      <c r="H135" s="35" t="s">
        <v>15</v>
      </c>
      <c r="I135" s="35" t="s">
        <v>1861</v>
      </c>
      <c r="J135" s="35" t="s">
        <v>303</v>
      </c>
      <c r="L135" s="35" t="s">
        <v>516</v>
      </c>
      <c r="M135" s="35" t="s">
        <v>169</v>
      </c>
      <c r="N135" s="35" t="s">
        <v>170</v>
      </c>
      <c r="O135" s="35" t="s">
        <v>305</v>
      </c>
      <c r="Y135" s="35" t="s">
        <v>306</v>
      </c>
      <c r="AA135" s="35" t="s">
        <v>533</v>
      </c>
      <c r="AB135" s="35" t="s">
        <v>296</v>
      </c>
      <c r="AC135" s="35" t="str">
        <f t="shared" si="15"/>
        <v>チズ</v>
      </c>
      <c r="AD135" s="35" t="s">
        <v>309</v>
      </c>
      <c r="AE135" s="35" t="s">
        <v>376</v>
      </c>
      <c r="AF135" s="35">
        <v>9</v>
      </c>
      <c r="AG135" s="41">
        <v>39384</v>
      </c>
      <c r="AN135" s="35">
        <v>158</v>
      </c>
      <c r="AO135" s="35">
        <v>48</v>
      </c>
      <c r="AP135" s="35" t="s">
        <v>310</v>
      </c>
      <c r="AV135" s="35" t="s">
        <v>413</v>
      </c>
      <c r="BB135" s="35">
        <f t="shared" si="16"/>
        <v>15</v>
      </c>
      <c r="BC135" s="35">
        <f t="shared" si="17"/>
        <v>1</v>
      </c>
      <c r="BD135" s="35" t="str">
        <f t="shared" si="18"/>
        <v>右</v>
      </c>
      <c r="BE135" s="42" t="str">
        <f>IF($O135="男子",IF($AF135&gt;100,"",IF($M135=選抜男子!B$2,ROW(),"")),"")</f>
        <v/>
      </c>
      <c r="BF135" s="42" t="str">
        <f>IF($O135="男子",IF($AF135&gt;100,"",IF($M135=選抜男子!I$2,ROW(),"")),"")</f>
        <v/>
      </c>
      <c r="BG135" s="42" t="str">
        <f>IF($O135="男子",IF($AF135&gt;100,"",IF($M135=選抜男子!P$2,ROW(),"")),"")</f>
        <v/>
      </c>
      <c r="BH135" s="42" t="str">
        <f>IF($O135="男子",IF($AF135&gt;100,"",IF($M135=選抜男子!B$27,ROW(),"")),"")</f>
        <v/>
      </c>
      <c r="BI135" s="42" t="str">
        <f>IF($O135="男子",IF($AF135&gt;100,"",IF($M135=選抜男子!I$27,ROW(),"")),"")</f>
        <v/>
      </c>
      <c r="BJ135" s="42" t="str">
        <f>IF($O135="男子",IF($AF135&gt;100,"",IF($M135=選抜男子!P$27,ROW(),"")),"")</f>
        <v/>
      </c>
      <c r="BK135" s="42" t="str">
        <f>IF($O135="男子",IF($AF135&gt;100,"",IF($M135=選抜男子!B$51,ROW(),"")),"")</f>
        <v/>
      </c>
      <c r="BL135" s="42" t="str">
        <f>IF($O135="男子",IF($AF135&gt;100,"",IF($M135=選抜男子!I$51,ROW(),"")),"")</f>
        <v/>
      </c>
      <c r="BM135" s="42" t="str">
        <f>IF($O135="男子",IF($AF135&gt;100,"",IF($M135=選抜男子!B$76,ROW(),"")),"")</f>
        <v/>
      </c>
      <c r="BN135" s="42" t="str">
        <f>IF($O135="男子",IF($AF135&gt;100,"",IF($M135=選抜男子!I$76,ROW(),"")),"")</f>
        <v/>
      </c>
      <c r="BO135" s="42" t="str">
        <f>IF($O135="男子",IF($AF135&gt;100,"",IF($M135=新人男子!B$2,ROW(),"")),"")</f>
        <v/>
      </c>
      <c r="BP135" s="42" t="str">
        <f>IF($O135="男子",IF($AF135&gt;100,"",IF($M135=新人男子!I$2,ROW(),"")),"")</f>
        <v/>
      </c>
      <c r="BQ135" s="42" t="str">
        <f>IF($O135="男子",IF($AF135&gt;100,"",IF($M135=新人男子!P$2,ROW(),"")),"")</f>
        <v/>
      </c>
      <c r="BR135" s="42" t="str">
        <f>IF($O135="男子",IF($AF135&gt;100,"",IF($M135=新人男子!B$27,ROW(),"")),"")</f>
        <v/>
      </c>
      <c r="BS135" s="42" t="str">
        <f>IF($O135="男子",IF($AF135&gt;100,"",IF($M135=新人男子!I$27,ROW(),"")),"")</f>
        <v/>
      </c>
      <c r="BT135" s="42">
        <f>IF($O135="男子",IF($AF135&gt;100,"",IF($M135=新人男子!P$27,ROW(),"")),"")</f>
        <v>135</v>
      </c>
      <c r="BU135" s="42" t="str">
        <f>IF($O135="男子",IF($AF135&gt;100,"",IF($M135=新人男子!B$51,ROW(),"")),"")</f>
        <v/>
      </c>
      <c r="BV135" s="42" t="str">
        <f>IF($O135="男子",IF($AF135&gt;100,"",IF($M135=新人男子!I$51,ROW(),"")),"")</f>
        <v/>
      </c>
      <c r="BW135" s="42" t="str">
        <f>IF($O135="男子",IF($AF135&gt;100,"",IF($M135=新人男子!P$51,ROW(),"")),"")</f>
        <v/>
      </c>
      <c r="BX135" s="42" t="str">
        <f>IF($O135="男子",IF($AF135&gt;100,"",IF($M135=新人男子!B$76,ROW(),"")),"")</f>
        <v/>
      </c>
      <c r="BY135" s="42" t="str">
        <f>IF($O135="男子",IF($AF135&gt;100,"",IF($M135=新人男子!I$76,ROW(),"")),"")</f>
        <v/>
      </c>
      <c r="BZ135" s="42" t="str">
        <f>IF($O135="男子",IF($AF135&gt;100,"",IF($M135=新人男子!P$76,ROW(),"")),"")</f>
        <v/>
      </c>
      <c r="CA135" s="42" t="str">
        <f>IF($O135="女子",IF($AF135&gt;100,"",IF($M135=選抜女子!B$2,ROW(),"")),"")</f>
        <v/>
      </c>
      <c r="CB135" s="42" t="str">
        <f>IF($O135="女子",IF($AF135&gt;100,"",IF($M135=選抜女子!I$2,ROW(),"")),"")</f>
        <v/>
      </c>
      <c r="CC135" s="42" t="str">
        <f>IF($O135="女子",IF($AF135&gt;100,"",IF($M135=選抜女子!P$2,ROW(),"")),"")</f>
        <v/>
      </c>
      <c r="CD135" s="42" t="str">
        <f>IF($O135="女子",IF($AF135&gt;100,"",IF($M135=選抜女子!B$27,ROW(),"")),"")</f>
        <v/>
      </c>
      <c r="CE135" s="42" t="str">
        <f>IF($O135="女子",IF($AF135&gt;100,"",IF($M135=選抜女子!I$27,ROW(),"")),"")</f>
        <v/>
      </c>
      <c r="CF135" s="42" t="str">
        <f>IF($O135="女子",IF($AF135&gt;100,"",IF($M135=選抜女子!P$27,ROW(),"")),"")</f>
        <v/>
      </c>
      <c r="CG135" s="42" t="str">
        <f>IF($O135="女子",IF($AF135&gt;100,"",IF($M135=選抜女子!B$51,ROW(),"")),"")</f>
        <v/>
      </c>
      <c r="CH135" s="42" t="str">
        <f>IF($O135="女子",IF($AF135&gt;100,"",IF($M135=選抜女子!I$51,ROW(),"")),"")</f>
        <v/>
      </c>
      <c r="CI135" s="42" t="str">
        <f>IF($O135="女子",IF($AF135&gt;100,"",IF($M135=選抜女子!B$76,ROW(),"")),"")</f>
        <v/>
      </c>
      <c r="CJ135" s="42" t="str">
        <f>IF($O135="女子",IF($AF135&gt;100,"",IF($M135=選抜女子!I$76,ROW(),"")),"")</f>
        <v/>
      </c>
      <c r="CK135" s="42" t="str">
        <f>IF($O135="女子",IF($AF135&gt;100,"",IF($M135=新人女子!B$2,ROW(),"")),"")</f>
        <v/>
      </c>
      <c r="CL135" s="42" t="str">
        <f>IF($O135="女子",IF($AF135&gt;100,"",IF($M135=新人女子!I$2,ROW(),"")),"")</f>
        <v/>
      </c>
      <c r="CM135" s="42" t="str">
        <f>IF($O135="女子",IF($AF135&gt;100,"",IF($M135=新人女子!P$2,ROW(),"")),"")</f>
        <v/>
      </c>
      <c r="CN135" s="42" t="str">
        <f>IF($O135="女子",IF($AF135&gt;100,"",IF($M135=新人女子!B$27,ROW(),"")),"")</f>
        <v/>
      </c>
      <c r="CO135" s="42" t="str">
        <f>IF($O135="女子",IF($AF135&gt;100,"",IF($M135=新人女子!I$27,ROW(),"")),"")</f>
        <v/>
      </c>
      <c r="CP135" s="42" t="str">
        <f>IF($O135="女子",IF($AF135&gt;100,"",IF($M135=新人女子!P$27,ROW(),"")),"")</f>
        <v/>
      </c>
      <c r="CQ135" s="42" t="str">
        <f>IF($O135="女子",IF($AF135&gt;100,"",IF($M135=新人女子!B$51,ROW(),"")),"")</f>
        <v/>
      </c>
      <c r="CR135" s="42" t="str">
        <f>IF($O135="女子",IF($AF135&gt;100,"",IF($M135=新人女子!I$51,ROW(),"")),"")</f>
        <v/>
      </c>
      <c r="CS135" s="42" t="str">
        <f>IF($O135="女子",IF($AF135&gt;100,"",IF($M135=新人女子!P$51,ROW(),"")),"")</f>
        <v/>
      </c>
      <c r="CT135" s="42" t="str">
        <f>IF($O135="女子",IF($AF135&gt;100,"",IF($M135=新人女子!B$76,ROW(),"")),"")</f>
        <v/>
      </c>
      <c r="CU135" s="42" t="str">
        <f>IF($O135="女子",IF($AF135&gt;100,"",IF($M135=新人女子!I$76,ROW(),"")),"")</f>
        <v/>
      </c>
      <c r="CV135" s="42" t="str">
        <f>IF($O135="女子",IF($AF135&gt;100,"",IF($M135=新人女子!P$76,ROW(),"")),"")</f>
        <v/>
      </c>
    </row>
    <row r="136" spans="1:100" x14ac:dyDescent="0.15">
      <c r="A136" s="36">
        <v>45285</v>
      </c>
      <c r="B136" s="36">
        <v>45287</v>
      </c>
      <c r="C136" s="35" t="s">
        <v>104</v>
      </c>
      <c r="D136" s="35" t="s">
        <v>1862</v>
      </c>
      <c r="E136" s="35" t="s">
        <v>1863</v>
      </c>
      <c r="F136" s="35" t="s">
        <v>1864</v>
      </c>
      <c r="G136" s="35" t="s">
        <v>108</v>
      </c>
      <c r="H136" s="35" t="s">
        <v>15</v>
      </c>
      <c r="I136" s="35" t="s">
        <v>1865</v>
      </c>
      <c r="J136" s="35" t="s">
        <v>303</v>
      </c>
      <c r="L136" s="35" t="s">
        <v>516</v>
      </c>
      <c r="M136" s="35" t="s">
        <v>169</v>
      </c>
      <c r="N136" s="35" t="s">
        <v>170</v>
      </c>
      <c r="O136" s="35" t="s">
        <v>305</v>
      </c>
      <c r="Y136" s="35" t="s">
        <v>306</v>
      </c>
      <c r="AA136" s="35" t="s">
        <v>534</v>
      </c>
      <c r="AB136" s="35" t="s">
        <v>535</v>
      </c>
      <c r="AC136" s="35" t="str">
        <f t="shared" si="15"/>
        <v>イナバヤシロ</v>
      </c>
      <c r="AD136" s="35" t="s">
        <v>309</v>
      </c>
      <c r="AF136" s="35">
        <v>10</v>
      </c>
      <c r="AG136" s="41">
        <v>39329</v>
      </c>
      <c r="AN136" s="35">
        <v>168.5</v>
      </c>
      <c r="AO136" s="35">
        <v>78</v>
      </c>
      <c r="AP136" s="35" t="s">
        <v>310</v>
      </c>
      <c r="AV136" s="35" t="s">
        <v>413</v>
      </c>
      <c r="BB136" s="35">
        <f t="shared" si="16"/>
        <v>15</v>
      </c>
      <c r="BC136" s="35">
        <f t="shared" si="17"/>
        <v>1</v>
      </c>
      <c r="BD136" s="35" t="str">
        <f t="shared" si="18"/>
        <v>右</v>
      </c>
      <c r="BE136" s="42" t="str">
        <f>IF($O136="男子",IF($AF136&gt;100,"",IF($M136=選抜男子!B$2,ROW(),"")),"")</f>
        <v/>
      </c>
      <c r="BF136" s="42" t="str">
        <f>IF($O136="男子",IF($AF136&gt;100,"",IF($M136=選抜男子!I$2,ROW(),"")),"")</f>
        <v/>
      </c>
      <c r="BG136" s="42" t="str">
        <f>IF($O136="男子",IF($AF136&gt;100,"",IF($M136=選抜男子!P$2,ROW(),"")),"")</f>
        <v/>
      </c>
      <c r="BH136" s="42" t="str">
        <f>IF($O136="男子",IF($AF136&gt;100,"",IF($M136=選抜男子!B$27,ROW(),"")),"")</f>
        <v/>
      </c>
      <c r="BI136" s="42" t="str">
        <f>IF($O136="男子",IF($AF136&gt;100,"",IF($M136=選抜男子!I$27,ROW(),"")),"")</f>
        <v/>
      </c>
      <c r="BJ136" s="42" t="str">
        <f>IF($O136="男子",IF($AF136&gt;100,"",IF($M136=選抜男子!P$27,ROW(),"")),"")</f>
        <v/>
      </c>
      <c r="BK136" s="42" t="str">
        <f>IF($O136="男子",IF($AF136&gt;100,"",IF($M136=選抜男子!B$51,ROW(),"")),"")</f>
        <v/>
      </c>
      <c r="BL136" s="42" t="str">
        <f>IF($O136="男子",IF($AF136&gt;100,"",IF($M136=選抜男子!I$51,ROW(),"")),"")</f>
        <v/>
      </c>
      <c r="BM136" s="42" t="str">
        <f>IF($O136="男子",IF($AF136&gt;100,"",IF($M136=選抜男子!B$76,ROW(),"")),"")</f>
        <v/>
      </c>
      <c r="BN136" s="42" t="str">
        <f>IF($O136="男子",IF($AF136&gt;100,"",IF($M136=選抜男子!I$76,ROW(),"")),"")</f>
        <v/>
      </c>
      <c r="BO136" s="42" t="str">
        <f>IF($O136="男子",IF($AF136&gt;100,"",IF($M136=新人男子!B$2,ROW(),"")),"")</f>
        <v/>
      </c>
      <c r="BP136" s="42" t="str">
        <f>IF($O136="男子",IF($AF136&gt;100,"",IF($M136=新人男子!I$2,ROW(),"")),"")</f>
        <v/>
      </c>
      <c r="BQ136" s="42" t="str">
        <f>IF($O136="男子",IF($AF136&gt;100,"",IF($M136=新人男子!P$2,ROW(),"")),"")</f>
        <v/>
      </c>
      <c r="BR136" s="42" t="str">
        <f>IF($O136="男子",IF($AF136&gt;100,"",IF($M136=新人男子!B$27,ROW(),"")),"")</f>
        <v/>
      </c>
      <c r="BS136" s="42" t="str">
        <f>IF($O136="男子",IF($AF136&gt;100,"",IF($M136=新人男子!I$27,ROW(),"")),"")</f>
        <v/>
      </c>
      <c r="BT136" s="42">
        <f>IF($O136="男子",IF($AF136&gt;100,"",IF($M136=新人男子!P$27,ROW(),"")),"")</f>
        <v>136</v>
      </c>
      <c r="BU136" s="42" t="str">
        <f>IF($O136="男子",IF($AF136&gt;100,"",IF($M136=新人男子!B$51,ROW(),"")),"")</f>
        <v/>
      </c>
      <c r="BV136" s="42" t="str">
        <f>IF($O136="男子",IF($AF136&gt;100,"",IF($M136=新人男子!I$51,ROW(),"")),"")</f>
        <v/>
      </c>
      <c r="BW136" s="42" t="str">
        <f>IF($O136="男子",IF($AF136&gt;100,"",IF($M136=新人男子!P$51,ROW(),"")),"")</f>
        <v/>
      </c>
      <c r="BX136" s="42" t="str">
        <f>IF($O136="男子",IF($AF136&gt;100,"",IF($M136=新人男子!B$76,ROW(),"")),"")</f>
        <v/>
      </c>
      <c r="BY136" s="42" t="str">
        <f>IF($O136="男子",IF($AF136&gt;100,"",IF($M136=新人男子!I$76,ROW(),"")),"")</f>
        <v/>
      </c>
      <c r="BZ136" s="42" t="str">
        <f>IF($O136="男子",IF($AF136&gt;100,"",IF($M136=新人男子!P$76,ROW(),"")),"")</f>
        <v/>
      </c>
      <c r="CA136" s="42" t="str">
        <f>IF($O136="女子",IF($AF136&gt;100,"",IF($M136=選抜女子!B$2,ROW(),"")),"")</f>
        <v/>
      </c>
      <c r="CB136" s="42" t="str">
        <f>IF($O136="女子",IF($AF136&gt;100,"",IF($M136=選抜女子!I$2,ROW(),"")),"")</f>
        <v/>
      </c>
      <c r="CC136" s="42" t="str">
        <f>IF($O136="女子",IF($AF136&gt;100,"",IF($M136=選抜女子!P$2,ROW(),"")),"")</f>
        <v/>
      </c>
      <c r="CD136" s="42" t="str">
        <f>IF($O136="女子",IF($AF136&gt;100,"",IF($M136=選抜女子!B$27,ROW(),"")),"")</f>
        <v/>
      </c>
      <c r="CE136" s="42" t="str">
        <f>IF($O136="女子",IF($AF136&gt;100,"",IF($M136=選抜女子!I$27,ROW(),"")),"")</f>
        <v/>
      </c>
      <c r="CF136" s="42" t="str">
        <f>IF($O136="女子",IF($AF136&gt;100,"",IF($M136=選抜女子!P$27,ROW(),"")),"")</f>
        <v/>
      </c>
      <c r="CG136" s="42" t="str">
        <f>IF($O136="女子",IF($AF136&gt;100,"",IF($M136=選抜女子!B$51,ROW(),"")),"")</f>
        <v/>
      </c>
      <c r="CH136" s="42" t="str">
        <f>IF($O136="女子",IF($AF136&gt;100,"",IF($M136=選抜女子!I$51,ROW(),"")),"")</f>
        <v/>
      </c>
      <c r="CI136" s="42" t="str">
        <f>IF($O136="女子",IF($AF136&gt;100,"",IF($M136=選抜女子!B$76,ROW(),"")),"")</f>
        <v/>
      </c>
      <c r="CJ136" s="42" t="str">
        <f>IF($O136="女子",IF($AF136&gt;100,"",IF($M136=選抜女子!I$76,ROW(),"")),"")</f>
        <v/>
      </c>
      <c r="CK136" s="42" t="str">
        <f>IF($O136="女子",IF($AF136&gt;100,"",IF($M136=新人女子!B$2,ROW(),"")),"")</f>
        <v/>
      </c>
      <c r="CL136" s="42" t="str">
        <f>IF($O136="女子",IF($AF136&gt;100,"",IF($M136=新人女子!I$2,ROW(),"")),"")</f>
        <v/>
      </c>
      <c r="CM136" s="42" t="str">
        <f>IF($O136="女子",IF($AF136&gt;100,"",IF($M136=新人女子!P$2,ROW(),"")),"")</f>
        <v/>
      </c>
      <c r="CN136" s="42" t="str">
        <f>IF($O136="女子",IF($AF136&gt;100,"",IF($M136=新人女子!B$27,ROW(),"")),"")</f>
        <v/>
      </c>
      <c r="CO136" s="42" t="str">
        <f>IF($O136="女子",IF($AF136&gt;100,"",IF($M136=新人女子!I$27,ROW(),"")),"")</f>
        <v/>
      </c>
      <c r="CP136" s="42" t="str">
        <f>IF($O136="女子",IF($AF136&gt;100,"",IF($M136=新人女子!P$27,ROW(),"")),"")</f>
        <v/>
      </c>
      <c r="CQ136" s="42" t="str">
        <f>IF($O136="女子",IF($AF136&gt;100,"",IF($M136=新人女子!B$51,ROW(),"")),"")</f>
        <v/>
      </c>
      <c r="CR136" s="42" t="str">
        <f>IF($O136="女子",IF($AF136&gt;100,"",IF($M136=新人女子!I$51,ROW(),"")),"")</f>
        <v/>
      </c>
      <c r="CS136" s="42" t="str">
        <f>IF($O136="女子",IF($AF136&gt;100,"",IF($M136=新人女子!P$51,ROW(),"")),"")</f>
        <v/>
      </c>
      <c r="CT136" s="42" t="str">
        <f>IF($O136="女子",IF($AF136&gt;100,"",IF($M136=新人女子!B$76,ROW(),"")),"")</f>
        <v/>
      </c>
      <c r="CU136" s="42" t="str">
        <f>IF($O136="女子",IF($AF136&gt;100,"",IF($M136=新人女子!I$76,ROW(),"")),"")</f>
        <v/>
      </c>
      <c r="CV136" s="42" t="str">
        <f>IF($O136="女子",IF($AF136&gt;100,"",IF($M136=新人女子!P$76,ROW(),"")),"")</f>
        <v/>
      </c>
    </row>
    <row r="137" spans="1:100" x14ac:dyDescent="0.15">
      <c r="A137" s="36">
        <v>45285</v>
      </c>
      <c r="B137" s="36">
        <v>45287</v>
      </c>
      <c r="C137" s="35" t="s">
        <v>104</v>
      </c>
      <c r="D137" s="35" t="s">
        <v>1866</v>
      </c>
      <c r="E137" s="35" t="s">
        <v>1867</v>
      </c>
      <c r="F137" s="35" t="s">
        <v>1868</v>
      </c>
      <c r="G137" s="35" t="s">
        <v>108</v>
      </c>
      <c r="H137" s="35" t="s">
        <v>15</v>
      </c>
      <c r="I137" s="35" t="s">
        <v>1869</v>
      </c>
      <c r="J137" s="35" t="s">
        <v>303</v>
      </c>
      <c r="L137" s="35" t="s">
        <v>516</v>
      </c>
      <c r="M137" s="35" t="s">
        <v>169</v>
      </c>
      <c r="N137" s="35" t="s">
        <v>170</v>
      </c>
      <c r="O137" s="35" t="s">
        <v>305</v>
      </c>
      <c r="Y137" s="35" t="s">
        <v>306</v>
      </c>
      <c r="AA137" s="35" t="s">
        <v>536</v>
      </c>
      <c r="AB137" s="35" t="s">
        <v>537</v>
      </c>
      <c r="AC137" s="35" t="str">
        <f t="shared" si="15"/>
        <v>モチガセ</v>
      </c>
      <c r="AD137" s="35" t="s">
        <v>309</v>
      </c>
      <c r="AF137" s="35">
        <v>11</v>
      </c>
      <c r="AG137" s="41">
        <v>39346</v>
      </c>
      <c r="AN137" s="35">
        <v>164.5</v>
      </c>
      <c r="AO137" s="35">
        <v>47.9</v>
      </c>
      <c r="AP137" s="35" t="s">
        <v>310</v>
      </c>
      <c r="AV137" s="35" t="s">
        <v>413</v>
      </c>
      <c r="BB137" s="35">
        <f t="shared" si="16"/>
        <v>15</v>
      </c>
      <c r="BC137" s="35">
        <f t="shared" si="17"/>
        <v>1</v>
      </c>
      <c r="BD137" s="35" t="str">
        <f t="shared" si="18"/>
        <v>右</v>
      </c>
      <c r="BE137" s="42" t="str">
        <f>IF($O137="男子",IF($AF137&gt;100,"",IF($M137=選抜男子!B$2,ROW(),"")),"")</f>
        <v/>
      </c>
      <c r="BF137" s="42" t="str">
        <f>IF($O137="男子",IF($AF137&gt;100,"",IF($M137=選抜男子!I$2,ROW(),"")),"")</f>
        <v/>
      </c>
      <c r="BG137" s="42" t="str">
        <f>IF($O137="男子",IF($AF137&gt;100,"",IF($M137=選抜男子!P$2,ROW(),"")),"")</f>
        <v/>
      </c>
      <c r="BH137" s="42" t="str">
        <f>IF($O137="男子",IF($AF137&gt;100,"",IF($M137=選抜男子!B$27,ROW(),"")),"")</f>
        <v/>
      </c>
      <c r="BI137" s="42" t="str">
        <f>IF($O137="男子",IF($AF137&gt;100,"",IF($M137=選抜男子!I$27,ROW(),"")),"")</f>
        <v/>
      </c>
      <c r="BJ137" s="42" t="str">
        <f>IF($O137="男子",IF($AF137&gt;100,"",IF($M137=選抜男子!P$27,ROW(),"")),"")</f>
        <v/>
      </c>
      <c r="BK137" s="42" t="str">
        <f>IF($O137="男子",IF($AF137&gt;100,"",IF($M137=選抜男子!B$51,ROW(),"")),"")</f>
        <v/>
      </c>
      <c r="BL137" s="42" t="str">
        <f>IF($O137="男子",IF($AF137&gt;100,"",IF($M137=選抜男子!I$51,ROW(),"")),"")</f>
        <v/>
      </c>
      <c r="BM137" s="42" t="str">
        <f>IF($O137="男子",IF($AF137&gt;100,"",IF($M137=選抜男子!B$76,ROW(),"")),"")</f>
        <v/>
      </c>
      <c r="BN137" s="42" t="str">
        <f>IF($O137="男子",IF($AF137&gt;100,"",IF($M137=選抜男子!I$76,ROW(),"")),"")</f>
        <v/>
      </c>
      <c r="BO137" s="42" t="str">
        <f>IF($O137="男子",IF($AF137&gt;100,"",IF($M137=新人男子!B$2,ROW(),"")),"")</f>
        <v/>
      </c>
      <c r="BP137" s="42" t="str">
        <f>IF($O137="男子",IF($AF137&gt;100,"",IF($M137=新人男子!I$2,ROW(),"")),"")</f>
        <v/>
      </c>
      <c r="BQ137" s="42" t="str">
        <f>IF($O137="男子",IF($AF137&gt;100,"",IF($M137=新人男子!P$2,ROW(),"")),"")</f>
        <v/>
      </c>
      <c r="BR137" s="42" t="str">
        <f>IF($O137="男子",IF($AF137&gt;100,"",IF($M137=新人男子!B$27,ROW(),"")),"")</f>
        <v/>
      </c>
      <c r="BS137" s="42" t="str">
        <f>IF($O137="男子",IF($AF137&gt;100,"",IF($M137=新人男子!I$27,ROW(),"")),"")</f>
        <v/>
      </c>
      <c r="BT137" s="42">
        <f>IF($O137="男子",IF($AF137&gt;100,"",IF($M137=新人男子!P$27,ROW(),"")),"")</f>
        <v>137</v>
      </c>
      <c r="BU137" s="42" t="str">
        <f>IF($O137="男子",IF($AF137&gt;100,"",IF($M137=新人男子!B$51,ROW(),"")),"")</f>
        <v/>
      </c>
      <c r="BV137" s="42" t="str">
        <f>IF($O137="男子",IF($AF137&gt;100,"",IF($M137=新人男子!I$51,ROW(),"")),"")</f>
        <v/>
      </c>
      <c r="BW137" s="42" t="str">
        <f>IF($O137="男子",IF($AF137&gt;100,"",IF($M137=新人男子!P$51,ROW(),"")),"")</f>
        <v/>
      </c>
      <c r="BX137" s="42" t="str">
        <f>IF($O137="男子",IF($AF137&gt;100,"",IF($M137=新人男子!B$76,ROW(),"")),"")</f>
        <v/>
      </c>
      <c r="BY137" s="42" t="str">
        <f>IF($O137="男子",IF($AF137&gt;100,"",IF($M137=新人男子!I$76,ROW(),"")),"")</f>
        <v/>
      </c>
      <c r="BZ137" s="42" t="str">
        <f>IF($O137="男子",IF($AF137&gt;100,"",IF($M137=新人男子!P$76,ROW(),"")),"")</f>
        <v/>
      </c>
      <c r="CA137" s="42" t="str">
        <f>IF($O137="女子",IF($AF137&gt;100,"",IF($M137=選抜女子!B$2,ROW(),"")),"")</f>
        <v/>
      </c>
      <c r="CB137" s="42" t="str">
        <f>IF($O137="女子",IF($AF137&gt;100,"",IF($M137=選抜女子!I$2,ROW(),"")),"")</f>
        <v/>
      </c>
      <c r="CC137" s="42" t="str">
        <f>IF($O137="女子",IF($AF137&gt;100,"",IF($M137=選抜女子!P$2,ROW(),"")),"")</f>
        <v/>
      </c>
      <c r="CD137" s="42" t="str">
        <f>IF($O137="女子",IF($AF137&gt;100,"",IF($M137=選抜女子!B$27,ROW(),"")),"")</f>
        <v/>
      </c>
      <c r="CE137" s="42" t="str">
        <f>IF($O137="女子",IF($AF137&gt;100,"",IF($M137=選抜女子!I$27,ROW(),"")),"")</f>
        <v/>
      </c>
      <c r="CF137" s="42" t="str">
        <f>IF($O137="女子",IF($AF137&gt;100,"",IF($M137=選抜女子!P$27,ROW(),"")),"")</f>
        <v/>
      </c>
      <c r="CG137" s="42" t="str">
        <f>IF($O137="女子",IF($AF137&gt;100,"",IF($M137=選抜女子!B$51,ROW(),"")),"")</f>
        <v/>
      </c>
      <c r="CH137" s="42" t="str">
        <f>IF($O137="女子",IF($AF137&gt;100,"",IF($M137=選抜女子!I$51,ROW(),"")),"")</f>
        <v/>
      </c>
      <c r="CI137" s="42" t="str">
        <f>IF($O137="女子",IF($AF137&gt;100,"",IF($M137=選抜女子!B$76,ROW(),"")),"")</f>
        <v/>
      </c>
      <c r="CJ137" s="42" t="str">
        <f>IF($O137="女子",IF($AF137&gt;100,"",IF($M137=選抜女子!I$76,ROW(),"")),"")</f>
        <v/>
      </c>
      <c r="CK137" s="42" t="str">
        <f>IF($O137="女子",IF($AF137&gt;100,"",IF($M137=新人女子!B$2,ROW(),"")),"")</f>
        <v/>
      </c>
      <c r="CL137" s="42" t="str">
        <f>IF($O137="女子",IF($AF137&gt;100,"",IF($M137=新人女子!I$2,ROW(),"")),"")</f>
        <v/>
      </c>
      <c r="CM137" s="42" t="str">
        <f>IF($O137="女子",IF($AF137&gt;100,"",IF($M137=新人女子!P$2,ROW(),"")),"")</f>
        <v/>
      </c>
      <c r="CN137" s="42" t="str">
        <f>IF($O137="女子",IF($AF137&gt;100,"",IF($M137=新人女子!B$27,ROW(),"")),"")</f>
        <v/>
      </c>
      <c r="CO137" s="42" t="str">
        <f>IF($O137="女子",IF($AF137&gt;100,"",IF($M137=新人女子!I$27,ROW(),"")),"")</f>
        <v/>
      </c>
      <c r="CP137" s="42" t="str">
        <f>IF($O137="女子",IF($AF137&gt;100,"",IF($M137=新人女子!P$27,ROW(),"")),"")</f>
        <v/>
      </c>
      <c r="CQ137" s="42" t="str">
        <f>IF($O137="女子",IF($AF137&gt;100,"",IF($M137=新人女子!B$51,ROW(),"")),"")</f>
        <v/>
      </c>
      <c r="CR137" s="42" t="str">
        <f>IF($O137="女子",IF($AF137&gt;100,"",IF($M137=新人女子!I$51,ROW(),"")),"")</f>
        <v/>
      </c>
      <c r="CS137" s="42" t="str">
        <f>IF($O137="女子",IF($AF137&gt;100,"",IF($M137=新人女子!P$51,ROW(),"")),"")</f>
        <v/>
      </c>
      <c r="CT137" s="42" t="str">
        <f>IF($O137="女子",IF($AF137&gt;100,"",IF($M137=新人女子!B$76,ROW(),"")),"")</f>
        <v/>
      </c>
      <c r="CU137" s="42" t="str">
        <f>IF($O137="女子",IF($AF137&gt;100,"",IF($M137=新人女子!I$76,ROW(),"")),"")</f>
        <v/>
      </c>
      <c r="CV137" s="42" t="str">
        <f>IF($O137="女子",IF($AF137&gt;100,"",IF($M137=新人女子!P$76,ROW(),"")),"")</f>
        <v/>
      </c>
    </row>
    <row r="138" spans="1:100" x14ac:dyDescent="0.15">
      <c r="A138" s="36">
        <v>45285</v>
      </c>
      <c r="B138" s="36">
        <v>45287</v>
      </c>
      <c r="C138" s="35" t="s">
        <v>104</v>
      </c>
      <c r="D138" s="35" t="s">
        <v>1870</v>
      </c>
      <c r="E138" s="35" t="s">
        <v>1871</v>
      </c>
      <c r="F138" s="35" t="s">
        <v>1872</v>
      </c>
      <c r="G138" s="35" t="s">
        <v>108</v>
      </c>
      <c r="H138" s="35" t="s">
        <v>15</v>
      </c>
      <c r="I138" s="35" t="s">
        <v>1873</v>
      </c>
      <c r="J138" s="35" t="s">
        <v>303</v>
      </c>
      <c r="L138" s="35" t="s">
        <v>516</v>
      </c>
      <c r="M138" s="35" t="s">
        <v>169</v>
      </c>
      <c r="N138" s="35" t="s">
        <v>170</v>
      </c>
      <c r="O138" s="35" t="s">
        <v>305</v>
      </c>
      <c r="Y138" s="35" t="s">
        <v>306</v>
      </c>
      <c r="AA138" s="35" t="s">
        <v>538</v>
      </c>
      <c r="AB138" s="35" t="s">
        <v>539</v>
      </c>
      <c r="AC138" s="35" t="str">
        <f t="shared" si="15"/>
        <v>タカガリ</v>
      </c>
      <c r="AD138" s="35" t="s">
        <v>309</v>
      </c>
      <c r="AF138" s="35">
        <v>12</v>
      </c>
      <c r="AG138" s="41">
        <v>39215</v>
      </c>
      <c r="AN138" s="35">
        <v>160</v>
      </c>
      <c r="AO138" s="35">
        <v>50</v>
      </c>
      <c r="AP138" s="35" t="s">
        <v>310</v>
      </c>
      <c r="AV138" s="35" t="s">
        <v>413</v>
      </c>
      <c r="BB138" s="35">
        <f t="shared" si="16"/>
        <v>15</v>
      </c>
      <c r="BC138" s="35">
        <f t="shared" si="17"/>
        <v>1</v>
      </c>
      <c r="BD138" s="35" t="str">
        <f t="shared" si="18"/>
        <v>右</v>
      </c>
      <c r="BE138" s="42" t="str">
        <f>IF($O138="男子",IF($AF138&gt;100,"",IF($M138=選抜男子!B$2,ROW(),"")),"")</f>
        <v/>
      </c>
      <c r="BF138" s="42" t="str">
        <f>IF($O138="男子",IF($AF138&gt;100,"",IF($M138=選抜男子!I$2,ROW(),"")),"")</f>
        <v/>
      </c>
      <c r="BG138" s="42" t="str">
        <f>IF($O138="男子",IF($AF138&gt;100,"",IF($M138=選抜男子!P$2,ROW(),"")),"")</f>
        <v/>
      </c>
      <c r="BH138" s="42" t="str">
        <f>IF($O138="男子",IF($AF138&gt;100,"",IF($M138=選抜男子!B$27,ROW(),"")),"")</f>
        <v/>
      </c>
      <c r="BI138" s="42" t="str">
        <f>IF($O138="男子",IF($AF138&gt;100,"",IF($M138=選抜男子!I$27,ROW(),"")),"")</f>
        <v/>
      </c>
      <c r="BJ138" s="42" t="str">
        <f>IF($O138="男子",IF($AF138&gt;100,"",IF($M138=選抜男子!P$27,ROW(),"")),"")</f>
        <v/>
      </c>
      <c r="BK138" s="42" t="str">
        <f>IF($O138="男子",IF($AF138&gt;100,"",IF($M138=選抜男子!B$51,ROW(),"")),"")</f>
        <v/>
      </c>
      <c r="BL138" s="42" t="str">
        <f>IF($O138="男子",IF($AF138&gt;100,"",IF($M138=選抜男子!I$51,ROW(),"")),"")</f>
        <v/>
      </c>
      <c r="BM138" s="42" t="str">
        <f>IF($O138="男子",IF($AF138&gt;100,"",IF($M138=選抜男子!B$76,ROW(),"")),"")</f>
        <v/>
      </c>
      <c r="BN138" s="42" t="str">
        <f>IF($O138="男子",IF($AF138&gt;100,"",IF($M138=選抜男子!I$76,ROW(),"")),"")</f>
        <v/>
      </c>
      <c r="BO138" s="42" t="str">
        <f>IF($O138="男子",IF($AF138&gt;100,"",IF($M138=新人男子!B$2,ROW(),"")),"")</f>
        <v/>
      </c>
      <c r="BP138" s="42" t="str">
        <f>IF($O138="男子",IF($AF138&gt;100,"",IF($M138=新人男子!I$2,ROW(),"")),"")</f>
        <v/>
      </c>
      <c r="BQ138" s="42" t="str">
        <f>IF($O138="男子",IF($AF138&gt;100,"",IF($M138=新人男子!P$2,ROW(),"")),"")</f>
        <v/>
      </c>
      <c r="BR138" s="42" t="str">
        <f>IF($O138="男子",IF($AF138&gt;100,"",IF($M138=新人男子!B$27,ROW(),"")),"")</f>
        <v/>
      </c>
      <c r="BS138" s="42" t="str">
        <f>IF($O138="男子",IF($AF138&gt;100,"",IF($M138=新人男子!I$27,ROW(),"")),"")</f>
        <v/>
      </c>
      <c r="BT138" s="42">
        <f>IF($O138="男子",IF($AF138&gt;100,"",IF($M138=新人男子!P$27,ROW(),"")),"")</f>
        <v>138</v>
      </c>
      <c r="BU138" s="42" t="str">
        <f>IF($O138="男子",IF($AF138&gt;100,"",IF($M138=新人男子!B$51,ROW(),"")),"")</f>
        <v/>
      </c>
      <c r="BV138" s="42" t="str">
        <f>IF($O138="男子",IF($AF138&gt;100,"",IF($M138=新人男子!I$51,ROW(),"")),"")</f>
        <v/>
      </c>
      <c r="BW138" s="42" t="str">
        <f>IF($O138="男子",IF($AF138&gt;100,"",IF($M138=新人男子!P$51,ROW(),"")),"")</f>
        <v/>
      </c>
      <c r="BX138" s="42" t="str">
        <f>IF($O138="男子",IF($AF138&gt;100,"",IF($M138=新人男子!B$76,ROW(),"")),"")</f>
        <v/>
      </c>
      <c r="BY138" s="42" t="str">
        <f>IF($O138="男子",IF($AF138&gt;100,"",IF($M138=新人男子!I$76,ROW(),"")),"")</f>
        <v/>
      </c>
      <c r="BZ138" s="42" t="str">
        <f>IF($O138="男子",IF($AF138&gt;100,"",IF($M138=新人男子!P$76,ROW(),"")),"")</f>
        <v/>
      </c>
      <c r="CA138" s="42" t="str">
        <f>IF($O138="女子",IF($AF138&gt;100,"",IF($M138=選抜女子!B$2,ROW(),"")),"")</f>
        <v/>
      </c>
      <c r="CB138" s="42" t="str">
        <f>IF($O138="女子",IF($AF138&gt;100,"",IF($M138=選抜女子!I$2,ROW(),"")),"")</f>
        <v/>
      </c>
      <c r="CC138" s="42" t="str">
        <f>IF($O138="女子",IF($AF138&gt;100,"",IF($M138=選抜女子!P$2,ROW(),"")),"")</f>
        <v/>
      </c>
      <c r="CD138" s="42" t="str">
        <f>IF($O138="女子",IF($AF138&gt;100,"",IF($M138=選抜女子!B$27,ROW(),"")),"")</f>
        <v/>
      </c>
      <c r="CE138" s="42" t="str">
        <f>IF($O138="女子",IF($AF138&gt;100,"",IF($M138=選抜女子!I$27,ROW(),"")),"")</f>
        <v/>
      </c>
      <c r="CF138" s="42" t="str">
        <f>IF($O138="女子",IF($AF138&gt;100,"",IF($M138=選抜女子!P$27,ROW(),"")),"")</f>
        <v/>
      </c>
      <c r="CG138" s="42" t="str">
        <f>IF($O138="女子",IF($AF138&gt;100,"",IF($M138=選抜女子!B$51,ROW(),"")),"")</f>
        <v/>
      </c>
      <c r="CH138" s="42" t="str">
        <f>IF($O138="女子",IF($AF138&gt;100,"",IF($M138=選抜女子!I$51,ROW(),"")),"")</f>
        <v/>
      </c>
      <c r="CI138" s="42" t="str">
        <f>IF($O138="女子",IF($AF138&gt;100,"",IF($M138=選抜女子!B$76,ROW(),"")),"")</f>
        <v/>
      </c>
      <c r="CJ138" s="42" t="str">
        <f>IF($O138="女子",IF($AF138&gt;100,"",IF($M138=選抜女子!I$76,ROW(),"")),"")</f>
        <v/>
      </c>
      <c r="CK138" s="42" t="str">
        <f>IF($O138="女子",IF($AF138&gt;100,"",IF($M138=新人女子!B$2,ROW(),"")),"")</f>
        <v/>
      </c>
      <c r="CL138" s="42" t="str">
        <f>IF($O138="女子",IF($AF138&gt;100,"",IF($M138=新人女子!I$2,ROW(),"")),"")</f>
        <v/>
      </c>
      <c r="CM138" s="42" t="str">
        <f>IF($O138="女子",IF($AF138&gt;100,"",IF($M138=新人女子!P$2,ROW(),"")),"")</f>
        <v/>
      </c>
      <c r="CN138" s="42" t="str">
        <f>IF($O138="女子",IF($AF138&gt;100,"",IF($M138=新人女子!B$27,ROW(),"")),"")</f>
        <v/>
      </c>
      <c r="CO138" s="42" t="str">
        <f>IF($O138="女子",IF($AF138&gt;100,"",IF($M138=新人女子!I$27,ROW(),"")),"")</f>
        <v/>
      </c>
      <c r="CP138" s="42" t="str">
        <f>IF($O138="女子",IF($AF138&gt;100,"",IF($M138=新人女子!P$27,ROW(),"")),"")</f>
        <v/>
      </c>
      <c r="CQ138" s="42" t="str">
        <f>IF($O138="女子",IF($AF138&gt;100,"",IF($M138=新人女子!B$51,ROW(),"")),"")</f>
        <v/>
      </c>
      <c r="CR138" s="42" t="str">
        <f>IF($O138="女子",IF($AF138&gt;100,"",IF($M138=新人女子!I$51,ROW(),"")),"")</f>
        <v/>
      </c>
      <c r="CS138" s="42" t="str">
        <f>IF($O138="女子",IF($AF138&gt;100,"",IF($M138=新人女子!P$51,ROW(),"")),"")</f>
        <v/>
      </c>
      <c r="CT138" s="42" t="str">
        <f>IF($O138="女子",IF($AF138&gt;100,"",IF($M138=新人女子!B$76,ROW(),"")),"")</f>
        <v/>
      </c>
      <c r="CU138" s="42" t="str">
        <f>IF($O138="女子",IF($AF138&gt;100,"",IF($M138=新人女子!I$76,ROW(),"")),"")</f>
        <v/>
      </c>
      <c r="CV138" s="42" t="str">
        <f>IF($O138="女子",IF($AF138&gt;100,"",IF($M138=新人女子!P$76,ROW(),"")),"")</f>
        <v/>
      </c>
    </row>
    <row r="139" spans="1:100" x14ac:dyDescent="0.15">
      <c r="A139" s="36">
        <v>45285</v>
      </c>
      <c r="B139" s="36">
        <v>45287</v>
      </c>
      <c r="C139" s="35" t="s">
        <v>104</v>
      </c>
      <c r="D139" s="35" t="s">
        <v>1874</v>
      </c>
      <c r="E139" s="35" t="s">
        <v>1875</v>
      </c>
      <c r="F139" s="35" t="s">
        <v>1876</v>
      </c>
      <c r="G139" s="35" t="s">
        <v>108</v>
      </c>
      <c r="H139" s="35" t="s">
        <v>15</v>
      </c>
      <c r="I139" s="35" t="s">
        <v>1877</v>
      </c>
      <c r="J139" s="35" t="s">
        <v>303</v>
      </c>
      <c r="L139" s="35" t="s">
        <v>516</v>
      </c>
      <c r="M139" s="35" t="s">
        <v>169</v>
      </c>
      <c r="N139" s="35" t="s">
        <v>170</v>
      </c>
      <c r="O139" s="35" t="s">
        <v>305</v>
      </c>
      <c r="Y139" s="35" t="s">
        <v>306</v>
      </c>
      <c r="Z139" s="35">
        <v>1</v>
      </c>
      <c r="AA139" s="35" t="s">
        <v>540</v>
      </c>
      <c r="AB139" s="35" t="s">
        <v>541</v>
      </c>
      <c r="AC139" s="35" t="str">
        <f t="shared" si="15"/>
        <v>クニフサ</v>
      </c>
      <c r="AD139" s="35" t="s">
        <v>309</v>
      </c>
      <c r="AF139" s="35">
        <v>101</v>
      </c>
      <c r="AG139" s="41">
        <v>26588</v>
      </c>
      <c r="AN139" s="35">
        <v>160</v>
      </c>
      <c r="AO139" s="35">
        <v>50</v>
      </c>
      <c r="AP139" s="35" t="s">
        <v>310</v>
      </c>
      <c r="AV139" s="35" t="s">
        <v>344</v>
      </c>
      <c r="AW139" s="35" t="s">
        <v>345</v>
      </c>
      <c r="BB139" s="35">
        <f t="shared" si="16"/>
        <v>50</v>
      </c>
      <c r="BC139" s="35" t="str">
        <f t="shared" si="17"/>
        <v>役員</v>
      </c>
      <c r="BD139" s="35" t="str">
        <f t="shared" si="18"/>
        <v>右</v>
      </c>
      <c r="BE139" s="42" t="str">
        <f>IF($O139="男子",IF($AF139&gt;100,"",IF($M139=選抜男子!B$2,ROW(),"")),"")</f>
        <v/>
      </c>
      <c r="BF139" s="42" t="str">
        <f>IF($O139="男子",IF($AF139&gt;100,"",IF($M139=選抜男子!I$2,ROW(),"")),"")</f>
        <v/>
      </c>
      <c r="BG139" s="42" t="str">
        <f>IF($O139="男子",IF($AF139&gt;100,"",IF($M139=選抜男子!P$2,ROW(),"")),"")</f>
        <v/>
      </c>
      <c r="BH139" s="42" t="str">
        <f>IF($O139="男子",IF($AF139&gt;100,"",IF($M139=選抜男子!B$27,ROW(),"")),"")</f>
        <v/>
      </c>
      <c r="BI139" s="42" t="str">
        <f>IF($O139="男子",IF($AF139&gt;100,"",IF($M139=選抜男子!I$27,ROW(),"")),"")</f>
        <v/>
      </c>
      <c r="BJ139" s="42" t="str">
        <f>IF($O139="男子",IF($AF139&gt;100,"",IF($M139=選抜男子!P$27,ROW(),"")),"")</f>
        <v/>
      </c>
      <c r="BK139" s="42" t="str">
        <f>IF($O139="男子",IF($AF139&gt;100,"",IF($M139=選抜男子!B$51,ROW(),"")),"")</f>
        <v/>
      </c>
      <c r="BL139" s="42" t="str">
        <f>IF($O139="男子",IF($AF139&gt;100,"",IF($M139=選抜男子!I$51,ROW(),"")),"")</f>
        <v/>
      </c>
      <c r="BM139" s="42" t="str">
        <f>IF($O139="男子",IF($AF139&gt;100,"",IF($M139=選抜男子!B$76,ROW(),"")),"")</f>
        <v/>
      </c>
      <c r="BN139" s="42" t="str">
        <f>IF($O139="男子",IF($AF139&gt;100,"",IF($M139=選抜男子!I$76,ROW(),"")),"")</f>
        <v/>
      </c>
      <c r="BO139" s="42" t="str">
        <f>IF($O139="男子",IF($AF139&gt;100,"",IF($M139=新人男子!B$2,ROW(),"")),"")</f>
        <v/>
      </c>
      <c r="BP139" s="42" t="str">
        <f>IF($O139="男子",IF($AF139&gt;100,"",IF($M139=新人男子!I$2,ROW(),"")),"")</f>
        <v/>
      </c>
      <c r="BQ139" s="42" t="str">
        <f>IF($O139="男子",IF($AF139&gt;100,"",IF($M139=新人男子!P$2,ROW(),"")),"")</f>
        <v/>
      </c>
      <c r="BR139" s="42" t="str">
        <f>IF($O139="男子",IF($AF139&gt;100,"",IF($M139=新人男子!B$27,ROW(),"")),"")</f>
        <v/>
      </c>
      <c r="BS139" s="42" t="str">
        <f>IF($O139="男子",IF($AF139&gt;100,"",IF($M139=新人男子!I$27,ROW(),"")),"")</f>
        <v/>
      </c>
      <c r="BT139" s="42" t="str">
        <f>IF($O139="男子",IF($AF139&gt;100,"",IF($M139=新人男子!P$27,ROW(),"")),"")</f>
        <v/>
      </c>
      <c r="BU139" s="42" t="str">
        <f>IF($O139="男子",IF($AF139&gt;100,"",IF($M139=新人男子!B$51,ROW(),"")),"")</f>
        <v/>
      </c>
      <c r="BV139" s="42" t="str">
        <f>IF($O139="男子",IF($AF139&gt;100,"",IF($M139=新人男子!I$51,ROW(),"")),"")</f>
        <v/>
      </c>
      <c r="BW139" s="42" t="str">
        <f>IF($O139="男子",IF($AF139&gt;100,"",IF($M139=新人男子!P$51,ROW(),"")),"")</f>
        <v/>
      </c>
      <c r="BX139" s="42" t="str">
        <f>IF($O139="男子",IF($AF139&gt;100,"",IF($M139=新人男子!B$76,ROW(),"")),"")</f>
        <v/>
      </c>
      <c r="BY139" s="42" t="str">
        <f>IF($O139="男子",IF($AF139&gt;100,"",IF($M139=新人男子!I$76,ROW(),"")),"")</f>
        <v/>
      </c>
      <c r="BZ139" s="42" t="str">
        <f>IF($O139="男子",IF($AF139&gt;100,"",IF($M139=新人男子!P$76,ROW(),"")),"")</f>
        <v/>
      </c>
      <c r="CA139" s="42" t="str">
        <f>IF($O139="女子",IF($AF139&gt;100,"",IF($M139=選抜女子!B$2,ROW(),"")),"")</f>
        <v/>
      </c>
      <c r="CB139" s="42" t="str">
        <f>IF($O139="女子",IF($AF139&gt;100,"",IF($M139=選抜女子!I$2,ROW(),"")),"")</f>
        <v/>
      </c>
      <c r="CC139" s="42" t="str">
        <f>IF($O139="女子",IF($AF139&gt;100,"",IF($M139=選抜女子!P$2,ROW(),"")),"")</f>
        <v/>
      </c>
      <c r="CD139" s="42" t="str">
        <f>IF($O139="女子",IF($AF139&gt;100,"",IF($M139=選抜女子!B$27,ROW(),"")),"")</f>
        <v/>
      </c>
      <c r="CE139" s="42" t="str">
        <f>IF($O139="女子",IF($AF139&gt;100,"",IF($M139=選抜女子!I$27,ROW(),"")),"")</f>
        <v/>
      </c>
      <c r="CF139" s="42" t="str">
        <f>IF($O139="女子",IF($AF139&gt;100,"",IF($M139=選抜女子!P$27,ROW(),"")),"")</f>
        <v/>
      </c>
      <c r="CG139" s="42" t="str">
        <f>IF($O139="女子",IF($AF139&gt;100,"",IF($M139=選抜女子!B$51,ROW(),"")),"")</f>
        <v/>
      </c>
      <c r="CH139" s="42" t="str">
        <f>IF($O139="女子",IF($AF139&gt;100,"",IF($M139=選抜女子!I$51,ROW(),"")),"")</f>
        <v/>
      </c>
      <c r="CI139" s="42" t="str">
        <f>IF($O139="女子",IF($AF139&gt;100,"",IF($M139=選抜女子!B$76,ROW(),"")),"")</f>
        <v/>
      </c>
      <c r="CJ139" s="42" t="str">
        <f>IF($O139="女子",IF($AF139&gt;100,"",IF($M139=選抜女子!I$76,ROW(),"")),"")</f>
        <v/>
      </c>
      <c r="CK139" s="42" t="str">
        <f>IF($O139="女子",IF($AF139&gt;100,"",IF($M139=新人女子!B$2,ROW(),"")),"")</f>
        <v/>
      </c>
      <c r="CL139" s="42" t="str">
        <f>IF($O139="女子",IF($AF139&gt;100,"",IF($M139=新人女子!I$2,ROW(),"")),"")</f>
        <v/>
      </c>
      <c r="CM139" s="42" t="str">
        <f>IF($O139="女子",IF($AF139&gt;100,"",IF($M139=新人女子!P$2,ROW(),"")),"")</f>
        <v/>
      </c>
      <c r="CN139" s="42" t="str">
        <f>IF($O139="女子",IF($AF139&gt;100,"",IF($M139=新人女子!B$27,ROW(),"")),"")</f>
        <v/>
      </c>
      <c r="CO139" s="42" t="str">
        <f>IF($O139="女子",IF($AF139&gt;100,"",IF($M139=新人女子!I$27,ROW(),"")),"")</f>
        <v/>
      </c>
      <c r="CP139" s="42" t="str">
        <f>IF($O139="女子",IF($AF139&gt;100,"",IF($M139=新人女子!P$27,ROW(),"")),"")</f>
        <v/>
      </c>
      <c r="CQ139" s="42" t="str">
        <f>IF($O139="女子",IF($AF139&gt;100,"",IF($M139=新人女子!B$51,ROW(),"")),"")</f>
        <v/>
      </c>
      <c r="CR139" s="42" t="str">
        <f>IF($O139="女子",IF($AF139&gt;100,"",IF($M139=新人女子!I$51,ROW(),"")),"")</f>
        <v/>
      </c>
      <c r="CS139" s="42" t="str">
        <f>IF($O139="女子",IF($AF139&gt;100,"",IF($M139=新人女子!P$51,ROW(),"")),"")</f>
        <v/>
      </c>
      <c r="CT139" s="42" t="str">
        <f>IF($O139="女子",IF($AF139&gt;100,"",IF($M139=新人女子!B$76,ROW(),"")),"")</f>
        <v/>
      </c>
      <c r="CU139" s="42" t="str">
        <f>IF($O139="女子",IF($AF139&gt;100,"",IF($M139=新人女子!I$76,ROW(),"")),"")</f>
        <v/>
      </c>
      <c r="CV139" s="42" t="str">
        <f>IF($O139="女子",IF($AF139&gt;100,"",IF($M139=新人女子!P$76,ROW(),"")),"")</f>
        <v/>
      </c>
    </row>
    <row r="140" spans="1:100" x14ac:dyDescent="0.15">
      <c r="A140" s="36">
        <v>45285</v>
      </c>
      <c r="B140" s="36">
        <v>45287</v>
      </c>
      <c r="C140" s="35" t="s">
        <v>104</v>
      </c>
      <c r="D140" s="35" t="s">
        <v>1878</v>
      </c>
      <c r="E140" s="35" t="s">
        <v>1879</v>
      </c>
      <c r="F140" s="35" t="s">
        <v>1880</v>
      </c>
      <c r="G140" s="35" t="s">
        <v>108</v>
      </c>
      <c r="H140" s="35" t="s">
        <v>15</v>
      </c>
      <c r="I140" s="35" t="s">
        <v>1881</v>
      </c>
      <c r="J140" s="35" t="s">
        <v>303</v>
      </c>
      <c r="L140" s="35" t="s">
        <v>516</v>
      </c>
      <c r="M140" s="35" t="s">
        <v>169</v>
      </c>
      <c r="N140" s="35" t="s">
        <v>170</v>
      </c>
      <c r="O140" s="35" t="s">
        <v>305</v>
      </c>
      <c r="Y140" s="35" t="s">
        <v>306</v>
      </c>
      <c r="AA140" s="35" t="s">
        <v>542</v>
      </c>
      <c r="AB140" s="35" t="s">
        <v>543</v>
      </c>
      <c r="AC140" s="35" t="str">
        <f t="shared" si="15"/>
        <v>カワハラ</v>
      </c>
      <c r="AD140" s="35" t="s">
        <v>309</v>
      </c>
      <c r="AF140" s="35">
        <v>102</v>
      </c>
      <c r="AG140" s="41">
        <v>32903</v>
      </c>
      <c r="AN140" s="35">
        <v>167</v>
      </c>
      <c r="AO140" s="35">
        <v>98</v>
      </c>
      <c r="AP140" s="35" t="s">
        <v>310</v>
      </c>
      <c r="AV140" s="35" t="s">
        <v>344</v>
      </c>
      <c r="AW140" s="35" t="s">
        <v>351</v>
      </c>
      <c r="BB140" s="35">
        <f t="shared" si="16"/>
        <v>33</v>
      </c>
      <c r="BC140" s="35" t="str">
        <f t="shared" si="17"/>
        <v>役員</v>
      </c>
      <c r="BD140" s="35" t="str">
        <f t="shared" si="18"/>
        <v>右</v>
      </c>
      <c r="BE140" s="42" t="str">
        <f>IF($O140="男子",IF($AF140&gt;100,"",IF($M140=選抜男子!B$2,ROW(),"")),"")</f>
        <v/>
      </c>
      <c r="BF140" s="42" t="str">
        <f>IF($O140="男子",IF($AF140&gt;100,"",IF($M140=選抜男子!I$2,ROW(),"")),"")</f>
        <v/>
      </c>
      <c r="BG140" s="42" t="str">
        <f>IF($O140="男子",IF($AF140&gt;100,"",IF($M140=選抜男子!P$2,ROW(),"")),"")</f>
        <v/>
      </c>
      <c r="BH140" s="42" t="str">
        <f>IF($O140="男子",IF($AF140&gt;100,"",IF($M140=選抜男子!B$27,ROW(),"")),"")</f>
        <v/>
      </c>
      <c r="BI140" s="42" t="str">
        <f>IF($O140="男子",IF($AF140&gt;100,"",IF($M140=選抜男子!I$27,ROW(),"")),"")</f>
        <v/>
      </c>
      <c r="BJ140" s="42" t="str">
        <f>IF($O140="男子",IF($AF140&gt;100,"",IF($M140=選抜男子!P$27,ROW(),"")),"")</f>
        <v/>
      </c>
      <c r="BK140" s="42" t="str">
        <f>IF($O140="男子",IF($AF140&gt;100,"",IF($M140=選抜男子!B$51,ROW(),"")),"")</f>
        <v/>
      </c>
      <c r="BL140" s="42" t="str">
        <f>IF($O140="男子",IF($AF140&gt;100,"",IF($M140=選抜男子!I$51,ROW(),"")),"")</f>
        <v/>
      </c>
      <c r="BM140" s="42" t="str">
        <f>IF($O140="男子",IF($AF140&gt;100,"",IF($M140=選抜男子!B$76,ROW(),"")),"")</f>
        <v/>
      </c>
      <c r="BN140" s="42" t="str">
        <f>IF($O140="男子",IF($AF140&gt;100,"",IF($M140=選抜男子!I$76,ROW(),"")),"")</f>
        <v/>
      </c>
      <c r="BO140" s="42" t="str">
        <f>IF($O140="男子",IF($AF140&gt;100,"",IF($M140=新人男子!B$2,ROW(),"")),"")</f>
        <v/>
      </c>
      <c r="BP140" s="42" t="str">
        <f>IF($O140="男子",IF($AF140&gt;100,"",IF($M140=新人男子!I$2,ROW(),"")),"")</f>
        <v/>
      </c>
      <c r="BQ140" s="42" t="str">
        <f>IF($O140="男子",IF($AF140&gt;100,"",IF($M140=新人男子!P$2,ROW(),"")),"")</f>
        <v/>
      </c>
      <c r="BR140" s="42" t="str">
        <f>IF($O140="男子",IF($AF140&gt;100,"",IF($M140=新人男子!B$27,ROW(),"")),"")</f>
        <v/>
      </c>
      <c r="BS140" s="42" t="str">
        <f>IF($O140="男子",IF($AF140&gt;100,"",IF($M140=新人男子!I$27,ROW(),"")),"")</f>
        <v/>
      </c>
      <c r="BT140" s="42" t="str">
        <f>IF($O140="男子",IF($AF140&gt;100,"",IF($M140=新人男子!P$27,ROW(),"")),"")</f>
        <v/>
      </c>
      <c r="BU140" s="42" t="str">
        <f>IF($O140="男子",IF($AF140&gt;100,"",IF($M140=新人男子!B$51,ROW(),"")),"")</f>
        <v/>
      </c>
      <c r="BV140" s="42" t="str">
        <f>IF($O140="男子",IF($AF140&gt;100,"",IF($M140=新人男子!I$51,ROW(),"")),"")</f>
        <v/>
      </c>
      <c r="BW140" s="42" t="str">
        <f>IF($O140="男子",IF($AF140&gt;100,"",IF($M140=新人男子!P$51,ROW(),"")),"")</f>
        <v/>
      </c>
      <c r="BX140" s="42" t="str">
        <f>IF($O140="男子",IF($AF140&gt;100,"",IF($M140=新人男子!B$76,ROW(),"")),"")</f>
        <v/>
      </c>
      <c r="BY140" s="42" t="str">
        <f>IF($O140="男子",IF($AF140&gt;100,"",IF($M140=新人男子!I$76,ROW(),"")),"")</f>
        <v/>
      </c>
      <c r="BZ140" s="42" t="str">
        <f>IF($O140="男子",IF($AF140&gt;100,"",IF($M140=新人男子!P$76,ROW(),"")),"")</f>
        <v/>
      </c>
      <c r="CA140" s="42" t="str">
        <f>IF($O140="女子",IF($AF140&gt;100,"",IF($M140=選抜女子!B$2,ROW(),"")),"")</f>
        <v/>
      </c>
      <c r="CB140" s="42" t="str">
        <f>IF($O140="女子",IF($AF140&gt;100,"",IF($M140=選抜女子!I$2,ROW(),"")),"")</f>
        <v/>
      </c>
      <c r="CC140" s="42" t="str">
        <f>IF($O140="女子",IF($AF140&gt;100,"",IF($M140=選抜女子!P$2,ROW(),"")),"")</f>
        <v/>
      </c>
      <c r="CD140" s="42" t="str">
        <f>IF($O140="女子",IF($AF140&gt;100,"",IF($M140=選抜女子!B$27,ROW(),"")),"")</f>
        <v/>
      </c>
      <c r="CE140" s="42" t="str">
        <f>IF($O140="女子",IF($AF140&gt;100,"",IF($M140=選抜女子!I$27,ROW(),"")),"")</f>
        <v/>
      </c>
      <c r="CF140" s="42" t="str">
        <f>IF($O140="女子",IF($AF140&gt;100,"",IF($M140=選抜女子!P$27,ROW(),"")),"")</f>
        <v/>
      </c>
      <c r="CG140" s="42" t="str">
        <f>IF($O140="女子",IF($AF140&gt;100,"",IF($M140=選抜女子!B$51,ROW(),"")),"")</f>
        <v/>
      </c>
      <c r="CH140" s="42" t="str">
        <f>IF($O140="女子",IF($AF140&gt;100,"",IF($M140=選抜女子!I$51,ROW(),"")),"")</f>
        <v/>
      </c>
      <c r="CI140" s="42" t="str">
        <f>IF($O140="女子",IF($AF140&gt;100,"",IF($M140=選抜女子!B$76,ROW(),"")),"")</f>
        <v/>
      </c>
      <c r="CJ140" s="42" t="str">
        <f>IF($O140="女子",IF($AF140&gt;100,"",IF($M140=選抜女子!I$76,ROW(),"")),"")</f>
        <v/>
      </c>
      <c r="CK140" s="42" t="str">
        <f>IF($O140="女子",IF($AF140&gt;100,"",IF($M140=新人女子!B$2,ROW(),"")),"")</f>
        <v/>
      </c>
      <c r="CL140" s="42" t="str">
        <f>IF($O140="女子",IF($AF140&gt;100,"",IF($M140=新人女子!I$2,ROW(),"")),"")</f>
        <v/>
      </c>
      <c r="CM140" s="42" t="str">
        <f>IF($O140="女子",IF($AF140&gt;100,"",IF($M140=新人女子!P$2,ROW(),"")),"")</f>
        <v/>
      </c>
      <c r="CN140" s="42" t="str">
        <f>IF($O140="女子",IF($AF140&gt;100,"",IF($M140=新人女子!B$27,ROW(),"")),"")</f>
        <v/>
      </c>
      <c r="CO140" s="42" t="str">
        <f>IF($O140="女子",IF($AF140&gt;100,"",IF($M140=新人女子!I$27,ROW(),"")),"")</f>
        <v/>
      </c>
      <c r="CP140" s="42" t="str">
        <f>IF($O140="女子",IF($AF140&gt;100,"",IF($M140=新人女子!P$27,ROW(),"")),"")</f>
        <v/>
      </c>
      <c r="CQ140" s="42" t="str">
        <f>IF($O140="女子",IF($AF140&gt;100,"",IF($M140=新人女子!B$51,ROW(),"")),"")</f>
        <v/>
      </c>
      <c r="CR140" s="42" t="str">
        <f>IF($O140="女子",IF($AF140&gt;100,"",IF($M140=新人女子!I$51,ROW(),"")),"")</f>
        <v/>
      </c>
      <c r="CS140" s="42" t="str">
        <f>IF($O140="女子",IF($AF140&gt;100,"",IF($M140=新人女子!P$51,ROW(),"")),"")</f>
        <v/>
      </c>
      <c r="CT140" s="42" t="str">
        <f>IF($O140="女子",IF($AF140&gt;100,"",IF($M140=新人女子!B$76,ROW(),"")),"")</f>
        <v/>
      </c>
      <c r="CU140" s="42" t="str">
        <f>IF($O140="女子",IF($AF140&gt;100,"",IF($M140=新人女子!I$76,ROW(),"")),"")</f>
        <v/>
      </c>
      <c r="CV140" s="42" t="str">
        <f>IF($O140="女子",IF($AF140&gt;100,"",IF($M140=新人女子!P$76,ROW(),"")),"")</f>
        <v/>
      </c>
    </row>
    <row r="141" spans="1:100" x14ac:dyDescent="0.15">
      <c r="A141" s="36">
        <v>45285</v>
      </c>
      <c r="B141" s="36">
        <v>45287</v>
      </c>
      <c r="C141" s="35" t="s">
        <v>104</v>
      </c>
      <c r="D141" s="35" t="s">
        <v>1882</v>
      </c>
      <c r="E141" s="35" t="s">
        <v>1883</v>
      </c>
      <c r="F141" s="35" t="s">
        <v>1884</v>
      </c>
      <c r="G141" s="35" t="s">
        <v>108</v>
      </c>
      <c r="H141" s="35" t="s">
        <v>15</v>
      </c>
      <c r="I141" s="35" t="s">
        <v>1885</v>
      </c>
      <c r="J141" s="35" t="s">
        <v>303</v>
      </c>
      <c r="L141" s="35" t="s">
        <v>516</v>
      </c>
      <c r="M141" s="35" t="s">
        <v>169</v>
      </c>
      <c r="N141" s="35" t="s">
        <v>170</v>
      </c>
      <c r="O141" s="35" t="s">
        <v>305</v>
      </c>
      <c r="Y141" s="35" t="s">
        <v>306</v>
      </c>
      <c r="AA141" s="35" t="s">
        <v>544</v>
      </c>
      <c r="AB141" s="35" t="s">
        <v>545</v>
      </c>
      <c r="AC141" s="35" t="str">
        <f t="shared" si="15"/>
        <v>コオゲ</v>
      </c>
      <c r="AD141" s="35" t="s">
        <v>309</v>
      </c>
      <c r="AF141" s="35">
        <v>13</v>
      </c>
      <c r="AG141" s="41">
        <v>39026</v>
      </c>
      <c r="AN141" s="35">
        <v>160</v>
      </c>
      <c r="AO141" s="35">
        <v>50</v>
      </c>
      <c r="AP141" s="35" t="s">
        <v>310</v>
      </c>
      <c r="AV141" s="35" t="s">
        <v>344</v>
      </c>
      <c r="AW141" s="35" t="s">
        <v>373</v>
      </c>
      <c r="BB141" s="35">
        <f t="shared" si="16"/>
        <v>16</v>
      </c>
      <c r="BC141" s="35">
        <f t="shared" si="17"/>
        <v>2</v>
      </c>
      <c r="BD141" s="35" t="str">
        <f t="shared" si="18"/>
        <v>右</v>
      </c>
      <c r="BE141" s="42" t="str">
        <f>IF($O141="男子",IF($AF141&gt;100,"",IF($M141=選抜男子!B$2,ROW(),"")),"")</f>
        <v/>
      </c>
      <c r="BF141" s="42" t="str">
        <f>IF($O141="男子",IF($AF141&gt;100,"",IF($M141=選抜男子!I$2,ROW(),"")),"")</f>
        <v/>
      </c>
      <c r="BG141" s="42" t="str">
        <f>IF($O141="男子",IF($AF141&gt;100,"",IF($M141=選抜男子!P$2,ROW(),"")),"")</f>
        <v/>
      </c>
      <c r="BH141" s="42" t="str">
        <f>IF($O141="男子",IF($AF141&gt;100,"",IF($M141=選抜男子!B$27,ROW(),"")),"")</f>
        <v/>
      </c>
      <c r="BI141" s="42" t="str">
        <f>IF($O141="男子",IF($AF141&gt;100,"",IF($M141=選抜男子!I$27,ROW(),"")),"")</f>
        <v/>
      </c>
      <c r="BJ141" s="42" t="str">
        <f>IF($O141="男子",IF($AF141&gt;100,"",IF($M141=選抜男子!P$27,ROW(),"")),"")</f>
        <v/>
      </c>
      <c r="BK141" s="42" t="str">
        <f>IF($O141="男子",IF($AF141&gt;100,"",IF($M141=選抜男子!B$51,ROW(),"")),"")</f>
        <v/>
      </c>
      <c r="BL141" s="42" t="str">
        <f>IF($O141="男子",IF($AF141&gt;100,"",IF($M141=選抜男子!I$51,ROW(),"")),"")</f>
        <v/>
      </c>
      <c r="BM141" s="42" t="str">
        <f>IF($O141="男子",IF($AF141&gt;100,"",IF($M141=選抜男子!B$76,ROW(),"")),"")</f>
        <v/>
      </c>
      <c r="BN141" s="42" t="str">
        <f>IF($O141="男子",IF($AF141&gt;100,"",IF($M141=選抜男子!I$76,ROW(),"")),"")</f>
        <v/>
      </c>
      <c r="BO141" s="42" t="str">
        <f>IF($O141="男子",IF($AF141&gt;100,"",IF($M141=新人男子!B$2,ROW(),"")),"")</f>
        <v/>
      </c>
      <c r="BP141" s="42" t="str">
        <f>IF($O141="男子",IF($AF141&gt;100,"",IF($M141=新人男子!I$2,ROW(),"")),"")</f>
        <v/>
      </c>
      <c r="BQ141" s="42" t="str">
        <f>IF($O141="男子",IF($AF141&gt;100,"",IF($M141=新人男子!P$2,ROW(),"")),"")</f>
        <v/>
      </c>
      <c r="BR141" s="42" t="str">
        <f>IF($O141="男子",IF($AF141&gt;100,"",IF($M141=新人男子!B$27,ROW(),"")),"")</f>
        <v/>
      </c>
      <c r="BS141" s="42" t="str">
        <f>IF($O141="男子",IF($AF141&gt;100,"",IF($M141=新人男子!I$27,ROW(),"")),"")</f>
        <v/>
      </c>
      <c r="BT141" s="42">
        <f>IF($O141="男子",IF($AF141&gt;100,"",IF($M141=新人男子!P$27,ROW(),"")),"")</f>
        <v>141</v>
      </c>
      <c r="BU141" s="42" t="str">
        <f>IF($O141="男子",IF($AF141&gt;100,"",IF($M141=新人男子!B$51,ROW(),"")),"")</f>
        <v/>
      </c>
      <c r="BV141" s="42" t="str">
        <f>IF($O141="男子",IF($AF141&gt;100,"",IF($M141=新人男子!I$51,ROW(),"")),"")</f>
        <v/>
      </c>
      <c r="BW141" s="42" t="str">
        <f>IF($O141="男子",IF($AF141&gt;100,"",IF($M141=新人男子!P$51,ROW(),"")),"")</f>
        <v/>
      </c>
      <c r="BX141" s="42" t="str">
        <f>IF($O141="男子",IF($AF141&gt;100,"",IF($M141=新人男子!B$76,ROW(),"")),"")</f>
        <v/>
      </c>
      <c r="BY141" s="42" t="str">
        <f>IF($O141="男子",IF($AF141&gt;100,"",IF($M141=新人男子!I$76,ROW(),"")),"")</f>
        <v/>
      </c>
      <c r="BZ141" s="42" t="str">
        <f>IF($O141="男子",IF($AF141&gt;100,"",IF($M141=新人男子!P$76,ROW(),"")),"")</f>
        <v/>
      </c>
      <c r="CA141" s="42" t="str">
        <f>IF($O141="女子",IF($AF141&gt;100,"",IF($M141=選抜女子!B$2,ROW(),"")),"")</f>
        <v/>
      </c>
      <c r="CB141" s="42" t="str">
        <f>IF($O141="女子",IF($AF141&gt;100,"",IF($M141=選抜女子!I$2,ROW(),"")),"")</f>
        <v/>
      </c>
      <c r="CC141" s="42" t="str">
        <f>IF($O141="女子",IF($AF141&gt;100,"",IF($M141=選抜女子!P$2,ROW(),"")),"")</f>
        <v/>
      </c>
      <c r="CD141" s="42" t="str">
        <f>IF($O141="女子",IF($AF141&gt;100,"",IF($M141=選抜女子!B$27,ROW(),"")),"")</f>
        <v/>
      </c>
      <c r="CE141" s="42" t="str">
        <f>IF($O141="女子",IF($AF141&gt;100,"",IF($M141=選抜女子!I$27,ROW(),"")),"")</f>
        <v/>
      </c>
      <c r="CF141" s="42" t="str">
        <f>IF($O141="女子",IF($AF141&gt;100,"",IF($M141=選抜女子!P$27,ROW(),"")),"")</f>
        <v/>
      </c>
      <c r="CG141" s="42" t="str">
        <f>IF($O141="女子",IF($AF141&gt;100,"",IF($M141=選抜女子!B$51,ROW(),"")),"")</f>
        <v/>
      </c>
      <c r="CH141" s="42" t="str">
        <f>IF($O141="女子",IF($AF141&gt;100,"",IF($M141=選抜女子!I$51,ROW(),"")),"")</f>
        <v/>
      </c>
      <c r="CI141" s="42" t="str">
        <f>IF($O141="女子",IF($AF141&gt;100,"",IF($M141=選抜女子!B$76,ROW(),"")),"")</f>
        <v/>
      </c>
      <c r="CJ141" s="42" t="str">
        <f>IF($O141="女子",IF($AF141&gt;100,"",IF($M141=選抜女子!I$76,ROW(),"")),"")</f>
        <v/>
      </c>
      <c r="CK141" s="42" t="str">
        <f>IF($O141="女子",IF($AF141&gt;100,"",IF($M141=新人女子!B$2,ROW(),"")),"")</f>
        <v/>
      </c>
      <c r="CL141" s="42" t="str">
        <f>IF($O141="女子",IF($AF141&gt;100,"",IF($M141=新人女子!I$2,ROW(),"")),"")</f>
        <v/>
      </c>
      <c r="CM141" s="42" t="str">
        <f>IF($O141="女子",IF($AF141&gt;100,"",IF($M141=新人女子!P$2,ROW(),"")),"")</f>
        <v/>
      </c>
      <c r="CN141" s="42" t="str">
        <f>IF($O141="女子",IF($AF141&gt;100,"",IF($M141=新人女子!B$27,ROW(),"")),"")</f>
        <v/>
      </c>
      <c r="CO141" s="42" t="str">
        <f>IF($O141="女子",IF($AF141&gt;100,"",IF($M141=新人女子!I$27,ROW(),"")),"")</f>
        <v/>
      </c>
      <c r="CP141" s="42" t="str">
        <f>IF($O141="女子",IF($AF141&gt;100,"",IF($M141=新人女子!P$27,ROW(),"")),"")</f>
        <v/>
      </c>
      <c r="CQ141" s="42" t="str">
        <f>IF($O141="女子",IF($AF141&gt;100,"",IF($M141=新人女子!B$51,ROW(),"")),"")</f>
        <v/>
      </c>
      <c r="CR141" s="42" t="str">
        <f>IF($O141="女子",IF($AF141&gt;100,"",IF($M141=新人女子!I$51,ROW(),"")),"")</f>
        <v/>
      </c>
      <c r="CS141" s="42" t="str">
        <f>IF($O141="女子",IF($AF141&gt;100,"",IF($M141=新人女子!P$51,ROW(),"")),"")</f>
        <v/>
      </c>
      <c r="CT141" s="42" t="str">
        <f>IF($O141="女子",IF($AF141&gt;100,"",IF($M141=新人女子!B$76,ROW(),"")),"")</f>
        <v/>
      </c>
      <c r="CU141" s="42" t="str">
        <f>IF($O141="女子",IF($AF141&gt;100,"",IF($M141=新人女子!I$76,ROW(),"")),"")</f>
        <v/>
      </c>
      <c r="CV141" s="42" t="str">
        <f>IF($O141="女子",IF($AF141&gt;100,"",IF($M141=新人女子!P$76,ROW(),"")),"")</f>
        <v/>
      </c>
    </row>
    <row r="142" spans="1:100" x14ac:dyDescent="0.15">
      <c r="A142" s="36">
        <v>45285</v>
      </c>
      <c r="B142" s="36">
        <v>45287</v>
      </c>
      <c r="C142" s="35" t="s">
        <v>104</v>
      </c>
      <c r="D142" s="35" t="s">
        <v>1886</v>
      </c>
      <c r="E142" s="35" t="s">
        <v>1887</v>
      </c>
      <c r="F142" s="35" t="s">
        <v>1888</v>
      </c>
      <c r="G142" s="35" t="s">
        <v>108</v>
      </c>
      <c r="H142" s="35" t="s">
        <v>15</v>
      </c>
      <c r="I142" s="35" t="s">
        <v>1889</v>
      </c>
      <c r="J142" s="35" t="s">
        <v>303</v>
      </c>
      <c r="L142" s="35" t="s">
        <v>516</v>
      </c>
      <c r="M142" s="35" t="s">
        <v>169</v>
      </c>
      <c r="N142" s="35" t="s">
        <v>170</v>
      </c>
      <c r="O142" s="35" t="s">
        <v>305</v>
      </c>
      <c r="Y142" s="35" t="s">
        <v>306</v>
      </c>
      <c r="AA142" s="35" t="s">
        <v>546</v>
      </c>
      <c r="AB142" s="35" t="s">
        <v>547</v>
      </c>
      <c r="AC142" s="35" t="str">
        <f t="shared" si="15"/>
        <v>ヒガシコオゲ</v>
      </c>
      <c r="AD142" s="35" t="s">
        <v>309</v>
      </c>
      <c r="AF142" s="35">
        <v>103</v>
      </c>
      <c r="AG142" s="41">
        <v>39384</v>
      </c>
      <c r="AN142" s="35">
        <v>154</v>
      </c>
      <c r="AO142" s="35">
        <v>45</v>
      </c>
      <c r="AP142" s="35" t="s">
        <v>310</v>
      </c>
      <c r="AV142" s="35" t="s">
        <v>344</v>
      </c>
      <c r="AW142" s="35" t="s">
        <v>373</v>
      </c>
      <c r="BB142" s="35">
        <f t="shared" si="16"/>
        <v>15</v>
      </c>
      <c r="BC142" s="35">
        <f t="shared" si="17"/>
        <v>1</v>
      </c>
      <c r="BD142" s="35" t="str">
        <f t="shared" si="18"/>
        <v>右</v>
      </c>
      <c r="BE142" s="42" t="str">
        <f>IF($O142="男子",IF($AF142&gt;100,"",IF($M142=選抜男子!B$2,ROW(),"")),"")</f>
        <v/>
      </c>
      <c r="BF142" s="42" t="str">
        <f>IF($O142="男子",IF($AF142&gt;100,"",IF($M142=選抜男子!I$2,ROW(),"")),"")</f>
        <v/>
      </c>
      <c r="BG142" s="42" t="str">
        <f>IF($O142="男子",IF($AF142&gt;100,"",IF($M142=選抜男子!P$2,ROW(),"")),"")</f>
        <v/>
      </c>
      <c r="BH142" s="42" t="str">
        <f>IF($O142="男子",IF($AF142&gt;100,"",IF($M142=選抜男子!B$27,ROW(),"")),"")</f>
        <v/>
      </c>
      <c r="BI142" s="42" t="str">
        <f>IF($O142="男子",IF($AF142&gt;100,"",IF($M142=選抜男子!I$27,ROW(),"")),"")</f>
        <v/>
      </c>
      <c r="BJ142" s="42" t="str">
        <f>IF($O142="男子",IF($AF142&gt;100,"",IF($M142=選抜男子!P$27,ROW(),"")),"")</f>
        <v/>
      </c>
      <c r="BK142" s="42" t="str">
        <f>IF($O142="男子",IF($AF142&gt;100,"",IF($M142=選抜男子!B$51,ROW(),"")),"")</f>
        <v/>
      </c>
      <c r="BL142" s="42" t="str">
        <f>IF($O142="男子",IF($AF142&gt;100,"",IF($M142=選抜男子!I$51,ROW(),"")),"")</f>
        <v/>
      </c>
      <c r="BM142" s="42" t="str">
        <f>IF($O142="男子",IF($AF142&gt;100,"",IF($M142=選抜男子!B$76,ROW(),"")),"")</f>
        <v/>
      </c>
      <c r="BN142" s="42" t="str">
        <f>IF($O142="男子",IF($AF142&gt;100,"",IF($M142=選抜男子!I$76,ROW(),"")),"")</f>
        <v/>
      </c>
      <c r="BO142" s="42" t="str">
        <f>IF($O142="男子",IF($AF142&gt;100,"",IF($M142=新人男子!B$2,ROW(),"")),"")</f>
        <v/>
      </c>
      <c r="BP142" s="42" t="str">
        <f>IF($O142="男子",IF($AF142&gt;100,"",IF($M142=新人男子!I$2,ROW(),"")),"")</f>
        <v/>
      </c>
      <c r="BQ142" s="42" t="str">
        <f>IF($O142="男子",IF($AF142&gt;100,"",IF($M142=新人男子!P$2,ROW(),"")),"")</f>
        <v/>
      </c>
      <c r="BR142" s="42" t="str">
        <f>IF($O142="男子",IF($AF142&gt;100,"",IF($M142=新人男子!B$27,ROW(),"")),"")</f>
        <v/>
      </c>
      <c r="BS142" s="42" t="str">
        <f>IF($O142="男子",IF($AF142&gt;100,"",IF($M142=新人男子!I$27,ROW(),"")),"")</f>
        <v/>
      </c>
      <c r="BT142" s="42" t="str">
        <f>IF($O142="男子",IF($AF142&gt;100,"",IF($M142=新人男子!P$27,ROW(),"")),"")</f>
        <v/>
      </c>
      <c r="BU142" s="42" t="str">
        <f>IF($O142="男子",IF($AF142&gt;100,"",IF($M142=新人男子!B$51,ROW(),"")),"")</f>
        <v/>
      </c>
      <c r="BV142" s="42" t="str">
        <f>IF($O142="男子",IF($AF142&gt;100,"",IF($M142=新人男子!I$51,ROW(),"")),"")</f>
        <v/>
      </c>
      <c r="BW142" s="42" t="str">
        <f>IF($O142="男子",IF($AF142&gt;100,"",IF($M142=新人男子!P$51,ROW(),"")),"")</f>
        <v/>
      </c>
      <c r="BX142" s="42" t="str">
        <f>IF($O142="男子",IF($AF142&gt;100,"",IF($M142=新人男子!B$76,ROW(),"")),"")</f>
        <v/>
      </c>
      <c r="BY142" s="42" t="str">
        <f>IF($O142="男子",IF($AF142&gt;100,"",IF($M142=新人男子!I$76,ROW(),"")),"")</f>
        <v/>
      </c>
      <c r="BZ142" s="42" t="str">
        <f>IF($O142="男子",IF($AF142&gt;100,"",IF($M142=新人男子!P$76,ROW(),"")),"")</f>
        <v/>
      </c>
      <c r="CA142" s="42" t="str">
        <f>IF($O142="女子",IF($AF142&gt;100,"",IF($M142=選抜女子!B$2,ROW(),"")),"")</f>
        <v/>
      </c>
      <c r="CB142" s="42" t="str">
        <f>IF($O142="女子",IF($AF142&gt;100,"",IF($M142=選抜女子!I$2,ROW(),"")),"")</f>
        <v/>
      </c>
      <c r="CC142" s="42" t="str">
        <f>IF($O142="女子",IF($AF142&gt;100,"",IF($M142=選抜女子!P$2,ROW(),"")),"")</f>
        <v/>
      </c>
      <c r="CD142" s="42" t="str">
        <f>IF($O142="女子",IF($AF142&gt;100,"",IF($M142=選抜女子!B$27,ROW(),"")),"")</f>
        <v/>
      </c>
      <c r="CE142" s="42" t="str">
        <f>IF($O142="女子",IF($AF142&gt;100,"",IF($M142=選抜女子!I$27,ROW(),"")),"")</f>
        <v/>
      </c>
      <c r="CF142" s="42" t="str">
        <f>IF($O142="女子",IF($AF142&gt;100,"",IF($M142=選抜女子!P$27,ROW(),"")),"")</f>
        <v/>
      </c>
      <c r="CG142" s="42" t="str">
        <f>IF($O142="女子",IF($AF142&gt;100,"",IF($M142=選抜女子!B$51,ROW(),"")),"")</f>
        <v/>
      </c>
      <c r="CH142" s="42" t="str">
        <f>IF($O142="女子",IF($AF142&gt;100,"",IF($M142=選抜女子!I$51,ROW(),"")),"")</f>
        <v/>
      </c>
      <c r="CI142" s="42" t="str">
        <f>IF($O142="女子",IF($AF142&gt;100,"",IF($M142=選抜女子!B$76,ROW(),"")),"")</f>
        <v/>
      </c>
      <c r="CJ142" s="42" t="str">
        <f>IF($O142="女子",IF($AF142&gt;100,"",IF($M142=選抜女子!I$76,ROW(),"")),"")</f>
        <v/>
      </c>
      <c r="CK142" s="42" t="str">
        <f>IF($O142="女子",IF($AF142&gt;100,"",IF($M142=新人女子!B$2,ROW(),"")),"")</f>
        <v/>
      </c>
      <c r="CL142" s="42" t="str">
        <f>IF($O142="女子",IF($AF142&gt;100,"",IF($M142=新人女子!I$2,ROW(),"")),"")</f>
        <v/>
      </c>
      <c r="CM142" s="42" t="str">
        <f>IF($O142="女子",IF($AF142&gt;100,"",IF($M142=新人女子!P$2,ROW(),"")),"")</f>
        <v/>
      </c>
      <c r="CN142" s="42" t="str">
        <f>IF($O142="女子",IF($AF142&gt;100,"",IF($M142=新人女子!B$27,ROW(),"")),"")</f>
        <v/>
      </c>
      <c r="CO142" s="42" t="str">
        <f>IF($O142="女子",IF($AF142&gt;100,"",IF($M142=新人女子!I$27,ROW(),"")),"")</f>
        <v/>
      </c>
      <c r="CP142" s="42" t="str">
        <f>IF($O142="女子",IF($AF142&gt;100,"",IF($M142=新人女子!P$27,ROW(),"")),"")</f>
        <v/>
      </c>
      <c r="CQ142" s="42" t="str">
        <f>IF($O142="女子",IF($AF142&gt;100,"",IF($M142=新人女子!B$51,ROW(),"")),"")</f>
        <v/>
      </c>
      <c r="CR142" s="42" t="str">
        <f>IF($O142="女子",IF($AF142&gt;100,"",IF($M142=新人女子!I$51,ROW(),"")),"")</f>
        <v/>
      </c>
      <c r="CS142" s="42" t="str">
        <f>IF($O142="女子",IF($AF142&gt;100,"",IF($M142=新人女子!P$51,ROW(),"")),"")</f>
        <v/>
      </c>
      <c r="CT142" s="42" t="str">
        <f>IF($O142="女子",IF($AF142&gt;100,"",IF($M142=新人女子!B$76,ROW(),"")),"")</f>
        <v/>
      </c>
      <c r="CU142" s="42" t="str">
        <f>IF($O142="女子",IF($AF142&gt;100,"",IF($M142=新人女子!I$76,ROW(),"")),"")</f>
        <v/>
      </c>
      <c r="CV142" s="42" t="str">
        <f>IF($O142="女子",IF($AF142&gt;100,"",IF($M142=新人女子!P$76,ROW(),"")),"")</f>
        <v/>
      </c>
    </row>
    <row r="143" spans="1:100" x14ac:dyDescent="0.15">
      <c r="A143" s="36">
        <v>45285</v>
      </c>
      <c r="B143" s="36">
        <v>45287</v>
      </c>
      <c r="C143" s="35" t="s">
        <v>104</v>
      </c>
      <c r="D143" s="35" t="s">
        <v>1890</v>
      </c>
      <c r="E143" s="35" t="s">
        <v>1891</v>
      </c>
      <c r="F143" s="35" t="s">
        <v>1892</v>
      </c>
      <c r="G143" s="35" t="s">
        <v>108</v>
      </c>
      <c r="H143" s="35" t="s">
        <v>15</v>
      </c>
      <c r="I143" s="35" t="s">
        <v>1893</v>
      </c>
      <c r="J143" s="35" t="s">
        <v>303</v>
      </c>
      <c r="L143" s="35" t="s">
        <v>516</v>
      </c>
      <c r="M143" s="35" t="s">
        <v>169</v>
      </c>
      <c r="N143" s="35" t="s">
        <v>170</v>
      </c>
      <c r="O143" s="35" t="s">
        <v>305</v>
      </c>
      <c r="Y143" s="35" t="s">
        <v>306</v>
      </c>
      <c r="AA143" s="35" t="s">
        <v>546</v>
      </c>
      <c r="AB143" s="35" t="s">
        <v>548</v>
      </c>
      <c r="AC143" s="35" t="str">
        <f t="shared" si="15"/>
        <v>ツノイ</v>
      </c>
      <c r="AD143" s="35" t="s">
        <v>309</v>
      </c>
      <c r="AF143" s="35">
        <v>104</v>
      </c>
      <c r="AG143" s="41">
        <v>39384</v>
      </c>
      <c r="AN143" s="35">
        <v>154</v>
      </c>
      <c r="AO143" s="35">
        <v>45</v>
      </c>
      <c r="AP143" s="35" t="s">
        <v>310</v>
      </c>
      <c r="AV143" s="35" t="s">
        <v>344</v>
      </c>
      <c r="AW143" s="35" t="s">
        <v>373</v>
      </c>
      <c r="BB143" s="35">
        <f t="shared" si="16"/>
        <v>15</v>
      </c>
      <c r="BC143" s="35">
        <f t="shared" si="17"/>
        <v>1</v>
      </c>
      <c r="BD143" s="35" t="str">
        <f t="shared" si="18"/>
        <v>右</v>
      </c>
      <c r="BE143" s="42" t="str">
        <f>IF($O143="男子",IF($AF143&gt;100,"",IF($M143=選抜男子!B$2,ROW(),"")),"")</f>
        <v/>
      </c>
      <c r="BF143" s="42" t="str">
        <f>IF($O143="男子",IF($AF143&gt;100,"",IF($M143=選抜男子!I$2,ROW(),"")),"")</f>
        <v/>
      </c>
      <c r="BG143" s="42" t="str">
        <f>IF($O143="男子",IF($AF143&gt;100,"",IF($M143=選抜男子!P$2,ROW(),"")),"")</f>
        <v/>
      </c>
      <c r="BH143" s="42" t="str">
        <f>IF($O143="男子",IF($AF143&gt;100,"",IF($M143=選抜男子!B$27,ROW(),"")),"")</f>
        <v/>
      </c>
      <c r="BI143" s="42" t="str">
        <f>IF($O143="男子",IF($AF143&gt;100,"",IF($M143=選抜男子!I$27,ROW(),"")),"")</f>
        <v/>
      </c>
      <c r="BJ143" s="42" t="str">
        <f>IF($O143="男子",IF($AF143&gt;100,"",IF($M143=選抜男子!P$27,ROW(),"")),"")</f>
        <v/>
      </c>
      <c r="BK143" s="42" t="str">
        <f>IF($O143="男子",IF($AF143&gt;100,"",IF($M143=選抜男子!B$51,ROW(),"")),"")</f>
        <v/>
      </c>
      <c r="BL143" s="42" t="str">
        <f>IF($O143="男子",IF($AF143&gt;100,"",IF($M143=選抜男子!I$51,ROW(),"")),"")</f>
        <v/>
      </c>
      <c r="BM143" s="42" t="str">
        <f>IF($O143="男子",IF($AF143&gt;100,"",IF($M143=選抜男子!B$76,ROW(),"")),"")</f>
        <v/>
      </c>
      <c r="BN143" s="42" t="str">
        <f>IF($O143="男子",IF($AF143&gt;100,"",IF($M143=選抜男子!I$76,ROW(),"")),"")</f>
        <v/>
      </c>
      <c r="BO143" s="42" t="str">
        <f>IF($O143="男子",IF($AF143&gt;100,"",IF($M143=新人男子!B$2,ROW(),"")),"")</f>
        <v/>
      </c>
      <c r="BP143" s="42" t="str">
        <f>IF($O143="男子",IF($AF143&gt;100,"",IF($M143=新人男子!I$2,ROW(),"")),"")</f>
        <v/>
      </c>
      <c r="BQ143" s="42" t="str">
        <f>IF($O143="男子",IF($AF143&gt;100,"",IF($M143=新人男子!P$2,ROW(),"")),"")</f>
        <v/>
      </c>
      <c r="BR143" s="42" t="str">
        <f>IF($O143="男子",IF($AF143&gt;100,"",IF($M143=新人男子!B$27,ROW(),"")),"")</f>
        <v/>
      </c>
      <c r="BS143" s="42" t="str">
        <f>IF($O143="男子",IF($AF143&gt;100,"",IF($M143=新人男子!I$27,ROW(),"")),"")</f>
        <v/>
      </c>
      <c r="BT143" s="42" t="str">
        <f>IF($O143="男子",IF($AF143&gt;100,"",IF($M143=新人男子!P$27,ROW(),"")),"")</f>
        <v/>
      </c>
      <c r="BU143" s="42" t="str">
        <f>IF($O143="男子",IF($AF143&gt;100,"",IF($M143=新人男子!B$51,ROW(),"")),"")</f>
        <v/>
      </c>
      <c r="BV143" s="42" t="str">
        <f>IF($O143="男子",IF($AF143&gt;100,"",IF($M143=新人男子!I$51,ROW(),"")),"")</f>
        <v/>
      </c>
      <c r="BW143" s="42" t="str">
        <f>IF($O143="男子",IF($AF143&gt;100,"",IF($M143=新人男子!P$51,ROW(),"")),"")</f>
        <v/>
      </c>
      <c r="BX143" s="42" t="str">
        <f>IF($O143="男子",IF($AF143&gt;100,"",IF($M143=新人男子!B$76,ROW(),"")),"")</f>
        <v/>
      </c>
      <c r="BY143" s="42" t="str">
        <f>IF($O143="男子",IF($AF143&gt;100,"",IF($M143=新人男子!I$76,ROW(),"")),"")</f>
        <v/>
      </c>
      <c r="BZ143" s="42" t="str">
        <f>IF($O143="男子",IF($AF143&gt;100,"",IF($M143=新人男子!P$76,ROW(),"")),"")</f>
        <v/>
      </c>
      <c r="CA143" s="42" t="str">
        <f>IF($O143="女子",IF($AF143&gt;100,"",IF($M143=選抜女子!B$2,ROW(),"")),"")</f>
        <v/>
      </c>
      <c r="CB143" s="42" t="str">
        <f>IF($O143="女子",IF($AF143&gt;100,"",IF($M143=選抜女子!I$2,ROW(),"")),"")</f>
        <v/>
      </c>
      <c r="CC143" s="42" t="str">
        <f>IF($O143="女子",IF($AF143&gt;100,"",IF($M143=選抜女子!P$2,ROW(),"")),"")</f>
        <v/>
      </c>
      <c r="CD143" s="42" t="str">
        <f>IF($O143="女子",IF($AF143&gt;100,"",IF($M143=選抜女子!B$27,ROW(),"")),"")</f>
        <v/>
      </c>
      <c r="CE143" s="42" t="str">
        <f>IF($O143="女子",IF($AF143&gt;100,"",IF($M143=選抜女子!I$27,ROW(),"")),"")</f>
        <v/>
      </c>
      <c r="CF143" s="42" t="str">
        <f>IF($O143="女子",IF($AF143&gt;100,"",IF($M143=選抜女子!P$27,ROW(),"")),"")</f>
        <v/>
      </c>
      <c r="CG143" s="42" t="str">
        <f>IF($O143="女子",IF($AF143&gt;100,"",IF($M143=選抜女子!B$51,ROW(),"")),"")</f>
        <v/>
      </c>
      <c r="CH143" s="42" t="str">
        <f>IF($O143="女子",IF($AF143&gt;100,"",IF($M143=選抜女子!I$51,ROW(),"")),"")</f>
        <v/>
      </c>
      <c r="CI143" s="42" t="str">
        <f>IF($O143="女子",IF($AF143&gt;100,"",IF($M143=選抜女子!B$76,ROW(),"")),"")</f>
        <v/>
      </c>
      <c r="CJ143" s="42" t="str">
        <f>IF($O143="女子",IF($AF143&gt;100,"",IF($M143=選抜女子!I$76,ROW(),"")),"")</f>
        <v/>
      </c>
      <c r="CK143" s="42" t="str">
        <f>IF($O143="女子",IF($AF143&gt;100,"",IF($M143=新人女子!B$2,ROW(),"")),"")</f>
        <v/>
      </c>
      <c r="CL143" s="42" t="str">
        <f>IF($O143="女子",IF($AF143&gt;100,"",IF($M143=新人女子!I$2,ROW(),"")),"")</f>
        <v/>
      </c>
      <c r="CM143" s="42" t="str">
        <f>IF($O143="女子",IF($AF143&gt;100,"",IF($M143=新人女子!P$2,ROW(),"")),"")</f>
        <v/>
      </c>
      <c r="CN143" s="42" t="str">
        <f>IF($O143="女子",IF($AF143&gt;100,"",IF($M143=新人女子!B$27,ROW(),"")),"")</f>
        <v/>
      </c>
      <c r="CO143" s="42" t="str">
        <f>IF($O143="女子",IF($AF143&gt;100,"",IF($M143=新人女子!I$27,ROW(),"")),"")</f>
        <v/>
      </c>
      <c r="CP143" s="42" t="str">
        <f>IF($O143="女子",IF($AF143&gt;100,"",IF($M143=新人女子!P$27,ROW(),"")),"")</f>
        <v/>
      </c>
      <c r="CQ143" s="42" t="str">
        <f>IF($O143="女子",IF($AF143&gt;100,"",IF($M143=新人女子!B$51,ROW(),"")),"")</f>
        <v/>
      </c>
      <c r="CR143" s="42" t="str">
        <f>IF($O143="女子",IF($AF143&gt;100,"",IF($M143=新人女子!I$51,ROW(),"")),"")</f>
        <v/>
      </c>
      <c r="CS143" s="42" t="str">
        <f>IF($O143="女子",IF($AF143&gt;100,"",IF($M143=新人女子!P$51,ROW(),"")),"")</f>
        <v/>
      </c>
      <c r="CT143" s="42" t="str">
        <f>IF($O143="女子",IF($AF143&gt;100,"",IF($M143=新人女子!B$76,ROW(),"")),"")</f>
        <v/>
      </c>
      <c r="CU143" s="42" t="str">
        <f>IF($O143="女子",IF($AF143&gt;100,"",IF($M143=新人女子!I$76,ROW(),"")),"")</f>
        <v/>
      </c>
      <c r="CV143" s="42" t="str">
        <f>IF($O143="女子",IF($AF143&gt;100,"",IF($M143=新人女子!P$76,ROW(),"")),"")</f>
        <v/>
      </c>
    </row>
    <row r="144" spans="1:100" x14ac:dyDescent="0.15">
      <c r="A144" s="36">
        <v>45285</v>
      </c>
      <c r="B144" s="36">
        <v>45287</v>
      </c>
      <c r="C144" s="35" t="s">
        <v>104</v>
      </c>
      <c r="D144" s="35" t="s">
        <v>1894</v>
      </c>
      <c r="E144" s="35" t="s">
        <v>1895</v>
      </c>
      <c r="F144" s="35" t="s">
        <v>1896</v>
      </c>
      <c r="G144" s="35" t="s">
        <v>108</v>
      </c>
      <c r="H144" s="35" t="s">
        <v>15</v>
      </c>
      <c r="I144" s="35" t="s">
        <v>1897</v>
      </c>
      <c r="J144" s="35" t="s">
        <v>303</v>
      </c>
      <c r="AG144" s="41"/>
      <c r="BB144" s="35" t="str">
        <f t="shared" si="16"/>
        <v/>
      </c>
      <c r="BC144" s="35" t="str">
        <f t="shared" si="17"/>
        <v/>
      </c>
      <c r="BD144" s="35" t="str">
        <f t="shared" si="18"/>
        <v/>
      </c>
      <c r="BE144" s="42" t="str">
        <f>IF($O144="男子",IF($AF144&gt;100,"",IF($M144=選抜男子!B$2,ROW(),"")),"")</f>
        <v/>
      </c>
      <c r="BF144" s="42" t="str">
        <f>IF($O144="男子",IF($AF144&gt;100,"",IF($M144=選抜男子!I$2,ROW(),"")),"")</f>
        <v/>
      </c>
      <c r="BG144" s="42" t="str">
        <f>IF($O144="男子",IF($AF144&gt;100,"",IF($M144=選抜男子!P$2,ROW(),"")),"")</f>
        <v/>
      </c>
      <c r="BH144" s="42" t="str">
        <f>IF($O144="男子",IF($AF144&gt;100,"",IF($M144=選抜男子!B$27,ROW(),"")),"")</f>
        <v/>
      </c>
      <c r="BI144" s="42" t="str">
        <f>IF($O144="男子",IF($AF144&gt;100,"",IF($M144=選抜男子!I$27,ROW(),"")),"")</f>
        <v/>
      </c>
      <c r="BJ144" s="42" t="str">
        <f>IF($O144="男子",IF($AF144&gt;100,"",IF($M144=選抜男子!P$27,ROW(),"")),"")</f>
        <v/>
      </c>
      <c r="BK144" s="42" t="str">
        <f>IF($O144="男子",IF($AF144&gt;100,"",IF($M144=選抜男子!B$51,ROW(),"")),"")</f>
        <v/>
      </c>
      <c r="BL144" s="42" t="str">
        <f>IF($O144="男子",IF($AF144&gt;100,"",IF($M144=選抜男子!I$51,ROW(),"")),"")</f>
        <v/>
      </c>
      <c r="BM144" s="42" t="str">
        <f>IF($O144="男子",IF($AF144&gt;100,"",IF($M144=選抜男子!B$76,ROW(),"")),"")</f>
        <v/>
      </c>
      <c r="BN144" s="42" t="str">
        <f>IF($O144="男子",IF($AF144&gt;100,"",IF($M144=選抜男子!I$76,ROW(),"")),"")</f>
        <v/>
      </c>
      <c r="BO144" s="42" t="str">
        <f>IF($O144="男子",IF($AF144&gt;100,"",IF($M144=新人男子!B$2,ROW(),"")),"")</f>
        <v/>
      </c>
      <c r="BP144" s="42" t="str">
        <f>IF($O144="男子",IF($AF144&gt;100,"",IF($M144=新人男子!I$2,ROW(),"")),"")</f>
        <v/>
      </c>
      <c r="BQ144" s="42" t="str">
        <f>IF($O144="男子",IF($AF144&gt;100,"",IF($M144=新人男子!P$2,ROW(),"")),"")</f>
        <v/>
      </c>
      <c r="BR144" s="42" t="str">
        <f>IF($O144="男子",IF($AF144&gt;100,"",IF($M144=新人男子!B$27,ROW(),"")),"")</f>
        <v/>
      </c>
      <c r="BS144" s="42" t="str">
        <f>IF($O144="男子",IF($AF144&gt;100,"",IF($M144=新人男子!I$27,ROW(),"")),"")</f>
        <v/>
      </c>
      <c r="BT144" s="42" t="str">
        <f>IF($O144="男子",IF($AF144&gt;100,"",IF($M144=新人男子!P$27,ROW(),"")),"")</f>
        <v/>
      </c>
      <c r="BU144" s="42" t="str">
        <f>IF($O144="男子",IF($AF144&gt;100,"",IF($M144=新人男子!B$51,ROW(),"")),"")</f>
        <v/>
      </c>
      <c r="BV144" s="42" t="str">
        <f>IF($O144="男子",IF($AF144&gt;100,"",IF($M144=新人男子!I$51,ROW(),"")),"")</f>
        <v/>
      </c>
      <c r="BW144" s="42" t="str">
        <f>IF($O144="男子",IF($AF144&gt;100,"",IF($M144=新人男子!P$51,ROW(),"")),"")</f>
        <v/>
      </c>
      <c r="BX144" s="42" t="str">
        <f>IF($O144="男子",IF($AF144&gt;100,"",IF($M144=新人男子!B$76,ROW(),"")),"")</f>
        <v/>
      </c>
      <c r="BY144" s="42" t="str">
        <f>IF($O144="男子",IF($AF144&gt;100,"",IF($M144=新人男子!I$76,ROW(),"")),"")</f>
        <v/>
      </c>
      <c r="BZ144" s="42" t="str">
        <f>IF($O144="男子",IF($AF144&gt;100,"",IF($M144=新人男子!P$76,ROW(),"")),"")</f>
        <v/>
      </c>
      <c r="CA144" s="42" t="str">
        <f>IF($O144="女子",IF($AF144&gt;100,"",IF($M144=選抜女子!B$2,ROW(),"")),"")</f>
        <v/>
      </c>
      <c r="CB144" s="42" t="str">
        <f>IF($O144="女子",IF($AF144&gt;100,"",IF($M144=選抜女子!I$2,ROW(),"")),"")</f>
        <v/>
      </c>
      <c r="CC144" s="42" t="str">
        <f>IF($O144="女子",IF($AF144&gt;100,"",IF($M144=選抜女子!P$2,ROW(),"")),"")</f>
        <v/>
      </c>
      <c r="CD144" s="42" t="str">
        <f>IF($O144="女子",IF($AF144&gt;100,"",IF($M144=選抜女子!B$27,ROW(),"")),"")</f>
        <v/>
      </c>
      <c r="CE144" s="42" t="str">
        <f>IF($O144="女子",IF($AF144&gt;100,"",IF($M144=選抜女子!I$27,ROW(),"")),"")</f>
        <v/>
      </c>
      <c r="CF144" s="42" t="str">
        <f>IF($O144="女子",IF($AF144&gt;100,"",IF($M144=選抜女子!P$27,ROW(),"")),"")</f>
        <v/>
      </c>
      <c r="CG144" s="42" t="str">
        <f>IF($O144="女子",IF($AF144&gt;100,"",IF($M144=選抜女子!B$51,ROW(),"")),"")</f>
        <v/>
      </c>
      <c r="CH144" s="42" t="str">
        <f>IF($O144="女子",IF($AF144&gt;100,"",IF($M144=選抜女子!I$51,ROW(),"")),"")</f>
        <v/>
      </c>
      <c r="CI144" s="42" t="str">
        <f>IF($O144="女子",IF($AF144&gt;100,"",IF($M144=選抜女子!B$76,ROW(),"")),"")</f>
        <v/>
      </c>
      <c r="CJ144" s="42" t="str">
        <f>IF($O144="女子",IF($AF144&gt;100,"",IF($M144=選抜女子!I$76,ROW(),"")),"")</f>
        <v/>
      </c>
      <c r="CK144" s="42" t="str">
        <f>IF($O144="女子",IF($AF144&gt;100,"",IF($M144=新人女子!B$2,ROW(),"")),"")</f>
        <v/>
      </c>
      <c r="CL144" s="42" t="str">
        <f>IF($O144="女子",IF($AF144&gt;100,"",IF($M144=新人女子!I$2,ROW(),"")),"")</f>
        <v/>
      </c>
      <c r="CM144" s="42" t="str">
        <f>IF($O144="女子",IF($AF144&gt;100,"",IF($M144=新人女子!P$2,ROW(),"")),"")</f>
        <v/>
      </c>
      <c r="CN144" s="42" t="str">
        <f>IF($O144="女子",IF($AF144&gt;100,"",IF($M144=新人女子!B$27,ROW(),"")),"")</f>
        <v/>
      </c>
      <c r="CO144" s="42" t="str">
        <f>IF($O144="女子",IF($AF144&gt;100,"",IF($M144=新人女子!I$27,ROW(),"")),"")</f>
        <v/>
      </c>
      <c r="CP144" s="42" t="str">
        <f>IF($O144="女子",IF($AF144&gt;100,"",IF($M144=新人女子!P$27,ROW(),"")),"")</f>
        <v/>
      </c>
      <c r="CQ144" s="42" t="str">
        <f>IF($O144="女子",IF($AF144&gt;100,"",IF($M144=新人女子!B$51,ROW(),"")),"")</f>
        <v/>
      </c>
      <c r="CR144" s="42" t="str">
        <f>IF($O144="女子",IF($AF144&gt;100,"",IF($M144=新人女子!I$51,ROW(),"")),"")</f>
        <v/>
      </c>
      <c r="CS144" s="42" t="str">
        <f>IF($O144="女子",IF($AF144&gt;100,"",IF($M144=新人女子!P$51,ROW(),"")),"")</f>
        <v/>
      </c>
      <c r="CT144" s="42" t="str">
        <f>IF($O144="女子",IF($AF144&gt;100,"",IF($M144=新人女子!B$76,ROW(),"")),"")</f>
        <v/>
      </c>
      <c r="CU144" s="42" t="str">
        <f>IF($O144="女子",IF($AF144&gt;100,"",IF($M144=新人女子!I$76,ROW(),"")),"")</f>
        <v/>
      </c>
      <c r="CV144" s="42" t="str">
        <f>IF($O144="女子",IF($AF144&gt;100,"",IF($M144=新人女子!P$76,ROW(),"")),"")</f>
        <v/>
      </c>
    </row>
    <row r="145" spans="1:100" x14ac:dyDescent="0.15">
      <c r="A145" s="36">
        <v>45285</v>
      </c>
      <c r="B145" s="36">
        <v>45287</v>
      </c>
      <c r="C145" s="35" t="s">
        <v>104</v>
      </c>
      <c r="D145" s="35" t="s">
        <v>1898</v>
      </c>
      <c r="E145" s="35" t="s">
        <v>1899</v>
      </c>
      <c r="F145" s="35" t="s">
        <v>1900</v>
      </c>
      <c r="G145" s="35" t="s">
        <v>108</v>
      </c>
      <c r="H145" s="35" t="s">
        <v>15</v>
      </c>
      <c r="I145" s="35" t="s">
        <v>1901</v>
      </c>
      <c r="J145" s="35" t="s">
        <v>303</v>
      </c>
      <c r="L145" s="35" t="s">
        <v>549</v>
      </c>
      <c r="M145" s="35" t="s">
        <v>155</v>
      </c>
      <c r="N145" s="35" t="s">
        <v>156</v>
      </c>
      <c r="O145" s="35" t="s">
        <v>305</v>
      </c>
      <c r="Y145" s="35" t="s">
        <v>306</v>
      </c>
      <c r="AA145" s="35" t="s">
        <v>550</v>
      </c>
      <c r="AB145" s="35" t="s">
        <v>551</v>
      </c>
      <c r="AC145" s="35" t="str">
        <f t="shared" ref="AC145:AC161" si="19">PHONETIC(AB145)</f>
        <v>イワヤマ</v>
      </c>
      <c r="AD145" s="35" t="s">
        <v>309</v>
      </c>
      <c r="AF145" s="35">
        <v>1</v>
      </c>
      <c r="AG145" s="41">
        <v>39038</v>
      </c>
      <c r="AN145" s="35">
        <v>173</v>
      </c>
      <c r="AO145" s="35">
        <v>63.3</v>
      </c>
      <c r="AP145" s="35" t="s">
        <v>310</v>
      </c>
      <c r="AV145" s="35" t="s">
        <v>311</v>
      </c>
      <c r="BB145" s="35">
        <f t="shared" si="16"/>
        <v>16</v>
      </c>
      <c r="BC145" s="35">
        <f t="shared" si="17"/>
        <v>2</v>
      </c>
      <c r="BD145" s="35" t="str">
        <f t="shared" si="18"/>
        <v>右</v>
      </c>
      <c r="BE145" s="42" t="str">
        <f>IF($O145="男子",IF($AF145&gt;100,"",IF($M145=選抜男子!B$2,ROW(),"")),"")</f>
        <v/>
      </c>
      <c r="BF145" s="42" t="str">
        <f>IF($O145="男子",IF($AF145&gt;100,"",IF($M145=選抜男子!I$2,ROW(),"")),"")</f>
        <v/>
      </c>
      <c r="BG145" s="42" t="str">
        <f>IF($O145="男子",IF($AF145&gt;100,"",IF($M145=選抜男子!P$2,ROW(),"")),"")</f>
        <v/>
      </c>
      <c r="BH145" s="42" t="str">
        <f>IF($O145="男子",IF($AF145&gt;100,"",IF($M145=選抜男子!B$27,ROW(),"")),"")</f>
        <v/>
      </c>
      <c r="BI145" s="42" t="str">
        <f>IF($O145="男子",IF($AF145&gt;100,"",IF($M145=選抜男子!I$27,ROW(),"")),"")</f>
        <v/>
      </c>
      <c r="BJ145" s="42" t="str">
        <f>IF($O145="男子",IF($AF145&gt;100,"",IF($M145=選抜男子!P$27,ROW(),"")),"")</f>
        <v/>
      </c>
      <c r="BK145" s="42">
        <f>IF($O145="男子",IF($AF145&gt;100,"",IF($M145=選抜男子!B$51,ROW(),"")),"")</f>
        <v>145</v>
      </c>
      <c r="BL145" s="42" t="str">
        <f>IF($O145="男子",IF($AF145&gt;100,"",IF($M145=選抜男子!I$51,ROW(),"")),"")</f>
        <v/>
      </c>
      <c r="BM145" s="42">
        <f>IF($O145="男子",IF($AF145&gt;100,"",IF($M145=選抜男子!B$76,ROW(),"")),"")</f>
        <v>145</v>
      </c>
      <c r="BN145" s="42" t="str">
        <f>IF($O145="男子",IF($AF145&gt;100,"",IF($M145=選抜男子!I$76,ROW(),"")),"")</f>
        <v/>
      </c>
      <c r="BO145" s="42" t="str">
        <f>IF($O145="男子",IF($AF145&gt;100,"",IF($M145=新人男子!B$2,ROW(),"")),"")</f>
        <v/>
      </c>
      <c r="BP145" s="42" t="str">
        <f>IF($O145="男子",IF($AF145&gt;100,"",IF($M145=新人男子!I$2,ROW(),"")),"")</f>
        <v/>
      </c>
      <c r="BQ145" s="42" t="str">
        <f>IF($O145="男子",IF($AF145&gt;100,"",IF($M145=新人男子!P$2,ROW(),"")),"")</f>
        <v/>
      </c>
      <c r="BR145" s="42" t="str">
        <f>IF($O145="男子",IF($AF145&gt;100,"",IF($M145=新人男子!B$27,ROW(),"")),"")</f>
        <v/>
      </c>
      <c r="BS145" s="42" t="str">
        <f>IF($O145="男子",IF($AF145&gt;100,"",IF($M145=新人男子!I$27,ROW(),"")),"")</f>
        <v/>
      </c>
      <c r="BT145" s="42" t="str">
        <f>IF($O145="男子",IF($AF145&gt;100,"",IF($M145=新人男子!P$27,ROW(),"")),"")</f>
        <v/>
      </c>
      <c r="BU145" s="42" t="str">
        <f>IF($O145="男子",IF($AF145&gt;100,"",IF($M145=新人男子!B$51,ROW(),"")),"")</f>
        <v/>
      </c>
      <c r="BV145" s="42" t="str">
        <f>IF($O145="男子",IF($AF145&gt;100,"",IF($M145=新人男子!I$51,ROW(),"")),"")</f>
        <v/>
      </c>
      <c r="BW145" s="42" t="str">
        <f>IF($O145="男子",IF($AF145&gt;100,"",IF($M145=新人男子!P$51,ROW(),"")),"")</f>
        <v/>
      </c>
      <c r="BX145" s="42" t="str">
        <f>IF($O145="男子",IF($AF145&gt;100,"",IF($M145=新人男子!B$76,ROW(),"")),"")</f>
        <v/>
      </c>
      <c r="BY145" s="42" t="str">
        <f>IF($O145="男子",IF($AF145&gt;100,"",IF($M145=新人男子!I$76,ROW(),"")),"")</f>
        <v/>
      </c>
      <c r="BZ145" s="42" t="str">
        <f>IF($O145="男子",IF($AF145&gt;100,"",IF($M145=新人男子!P$76,ROW(),"")),"")</f>
        <v/>
      </c>
      <c r="CA145" s="42" t="str">
        <f>IF($O145="女子",IF($AF145&gt;100,"",IF($M145=選抜女子!B$2,ROW(),"")),"")</f>
        <v/>
      </c>
      <c r="CB145" s="42" t="str">
        <f>IF($O145="女子",IF($AF145&gt;100,"",IF($M145=選抜女子!I$2,ROW(),"")),"")</f>
        <v/>
      </c>
      <c r="CC145" s="42" t="str">
        <f>IF($O145="女子",IF($AF145&gt;100,"",IF($M145=選抜女子!P$2,ROW(),"")),"")</f>
        <v/>
      </c>
      <c r="CD145" s="42" t="str">
        <f>IF($O145="女子",IF($AF145&gt;100,"",IF($M145=選抜女子!B$27,ROW(),"")),"")</f>
        <v/>
      </c>
      <c r="CE145" s="42" t="str">
        <f>IF($O145="女子",IF($AF145&gt;100,"",IF($M145=選抜女子!I$27,ROW(),"")),"")</f>
        <v/>
      </c>
      <c r="CF145" s="42" t="str">
        <f>IF($O145="女子",IF($AF145&gt;100,"",IF($M145=選抜女子!P$27,ROW(),"")),"")</f>
        <v/>
      </c>
      <c r="CG145" s="42" t="str">
        <f>IF($O145="女子",IF($AF145&gt;100,"",IF($M145=選抜女子!B$51,ROW(),"")),"")</f>
        <v/>
      </c>
      <c r="CH145" s="42" t="str">
        <f>IF($O145="女子",IF($AF145&gt;100,"",IF($M145=選抜女子!I$51,ROW(),"")),"")</f>
        <v/>
      </c>
      <c r="CI145" s="42" t="str">
        <f>IF($O145="女子",IF($AF145&gt;100,"",IF($M145=選抜女子!B$76,ROW(),"")),"")</f>
        <v/>
      </c>
      <c r="CJ145" s="42" t="str">
        <f>IF($O145="女子",IF($AF145&gt;100,"",IF($M145=選抜女子!I$76,ROW(),"")),"")</f>
        <v/>
      </c>
      <c r="CK145" s="42" t="str">
        <f>IF($O145="女子",IF($AF145&gt;100,"",IF($M145=新人女子!B$2,ROW(),"")),"")</f>
        <v/>
      </c>
      <c r="CL145" s="42" t="str">
        <f>IF($O145="女子",IF($AF145&gt;100,"",IF($M145=新人女子!I$2,ROW(),"")),"")</f>
        <v/>
      </c>
      <c r="CM145" s="42" t="str">
        <f>IF($O145="女子",IF($AF145&gt;100,"",IF($M145=新人女子!P$2,ROW(),"")),"")</f>
        <v/>
      </c>
      <c r="CN145" s="42" t="str">
        <f>IF($O145="女子",IF($AF145&gt;100,"",IF($M145=新人女子!B$27,ROW(),"")),"")</f>
        <v/>
      </c>
      <c r="CO145" s="42" t="str">
        <f>IF($O145="女子",IF($AF145&gt;100,"",IF($M145=新人女子!I$27,ROW(),"")),"")</f>
        <v/>
      </c>
      <c r="CP145" s="42" t="str">
        <f>IF($O145="女子",IF($AF145&gt;100,"",IF($M145=新人女子!P$27,ROW(),"")),"")</f>
        <v/>
      </c>
      <c r="CQ145" s="42" t="str">
        <f>IF($O145="女子",IF($AF145&gt;100,"",IF($M145=新人女子!B$51,ROW(),"")),"")</f>
        <v/>
      </c>
      <c r="CR145" s="42" t="str">
        <f>IF($O145="女子",IF($AF145&gt;100,"",IF($M145=新人女子!I$51,ROW(),"")),"")</f>
        <v/>
      </c>
      <c r="CS145" s="42" t="str">
        <f>IF($O145="女子",IF($AF145&gt;100,"",IF($M145=新人女子!P$51,ROW(),"")),"")</f>
        <v/>
      </c>
      <c r="CT145" s="42" t="str">
        <f>IF($O145="女子",IF($AF145&gt;100,"",IF($M145=新人女子!B$76,ROW(),"")),"")</f>
        <v/>
      </c>
      <c r="CU145" s="42" t="str">
        <f>IF($O145="女子",IF($AF145&gt;100,"",IF($M145=新人女子!I$76,ROW(),"")),"")</f>
        <v/>
      </c>
      <c r="CV145" s="42" t="str">
        <f>IF($O145="女子",IF($AF145&gt;100,"",IF($M145=新人女子!P$76,ROW(),"")),"")</f>
        <v/>
      </c>
    </row>
    <row r="146" spans="1:100" x14ac:dyDescent="0.15">
      <c r="A146" s="36">
        <v>45285</v>
      </c>
      <c r="B146" s="36">
        <v>45287</v>
      </c>
      <c r="C146" s="35" t="s">
        <v>104</v>
      </c>
      <c r="D146" s="35" t="s">
        <v>1902</v>
      </c>
      <c r="E146" s="35" t="s">
        <v>1903</v>
      </c>
      <c r="F146" s="35" t="s">
        <v>1904</v>
      </c>
      <c r="G146" s="35" t="s">
        <v>108</v>
      </c>
      <c r="H146" s="35" t="s">
        <v>15</v>
      </c>
      <c r="I146" s="35" t="s">
        <v>1905</v>
      </c>
      <c r="J146" s="35" t="s">
        <v>303</v>
      </c>
      <c r="L146" s="35" t="s">
        <v>549</v>
      </c>
      <c r="M146" s="35" t="s">
        <v>155</v>
      </c>
      <c r="N146" s="35" t="s">
        <v>156</v>
      </c>
      <c r="O146" s="35" t="s">
        <v>305</v>
      </c>
      <c r="Y146" s="35" t="s">
        <v>306</v>
      </c>
      <c r="AA146" s="35" t="s">
        <v>552</v>
      </c>
      <c r="AB146" s="35" t="s">
        <v>553</v>
      </c>
      <c r="AC146" s="35" t="str">
        <f t="shared" si="19"/>
        <v>タジベ</v>
      </c>
      <c r="AD146" s="35" t="s">
        <v>309</v>
      </c>
      <c r="AF146" s="35">
        <v>2</v>
      </c>
      <c r="AG146" s="41">
        <v>38826</v>
      </c>
      <c r="AN146" s="35">
        <v>164</v>
      </c>
      <c r="AO146" s="35">
        <v>51</v>
      </c>
      <c r="AP146" s="35" t="s">
        <v>310</v>
      </c>
      <c r="AV146" s="35" t="s">
        <v>311</v>
      </c>
      <c r="BB146" s="35">
        <f t="shared" si="16"/>
        <v>16</v>
      </c>
      <c r="BC146" s="35">
        <f t="shared" si="17"/>
        <v>2</v>
      </c>
      <c r="BD146" s="35" t="str">
        <f t="shared" si="18"/>
        <v>右</v>
      </c>
      <c r="BE146" s="42" t="str">
        <f>IF($O146="男子",IF($AF146&gt;100,"",IF($M146=選抜男子!B$2,ROW(),"")),"")</f>
        <v/>
      </c>
      <c r="BF146" s="42" t="str">
        <f>IF($O146="男子",IF($AF146&gt;100,"",IF($M146=選抜男子!I$2,ROW(),"")),"")</f>
        <v/>
      </c>
      <c r="BG146" s="42" t="str">
        <f>IF($O146="男子",IF($AF146&gt;100,"",IF($M146=選抜男子!P$2,ROW(),"")),"")</f>
        <v/>
      </c>
      <c r="BH146" s="42" t="str">
        <f>IF($O146="男子",IF($AF146&gt;100,"",IF($M146=選抜男子!B$27,ROW(),"")),"")</f>
        <v/>
      </c>
      <c r="BI146" s="42" t="str">
        <f>IF($O146="男子",IF($AF146&gt;100,"",IF($M146=選抜男子!I$27,ROW(),"")),"")</f>
        <v/>
      </c>
      <c r="BJ146" s="42" t="str">
        <f>IF($O146="男子",IF($AF146&gt;100,"",IF($M146=選抜男子!P$27,ROW(),"")),"")</f>
        <v/>
      </c>
      <c r="BK146" s="42">
        <f>IF($O146="男子",IF($AF146&gt;100,"",IF($M146=選抜男子!B$51,ROW(),"")),"")</f>
        <v>146</v>
      </c>
      <c r="BL146" s="42" t="str">
        <f>IF($O146="男子",IF($AF146&gt;100,"",IF($M146=選抜男子!I$51,ROW(),"")),"")</f>
        <v/>
      </c>
      <c r="BM146" s="42">
        <f>IF($O146="男子",IF($AF146&gt;100,"",IF($M146=選抜男子!B$76,ROW(),"")),"")</f>
        <v>146</v>
      </c>
      <c r="BN146" s="42" t="str">
        <f>IF($O146="男子",IF($AF146&gt;100,"",IF($M146=選抜男子!I$76,ROW(),"")),"")</f>
        <v/>
      </c>
      <c r="BO146" s="42" t="str">
        <f>IF($O146="男子",IF($AF146&gt;100,"",IF($M146=新人男子!B$2,ROW(),"")),"")</f>
        <v/>
      </c>
      <c r="BP146" s="42" t="str">
        <f>IF($O146="男子",IF($AF146&gt;100,"",IF($M146=新人男子!I$2,ROW(),"")),"")</f>
        <v/>
      </c>
      <c r="BQ146" s="42" t="str">
        <f>IF($O146="男子",IF($AF146&gt;100,"",IF($M146=新人男子!P$2,ROW(),"")),"")</f>
        <v/>
      </c>
      <c r="BR146" s="42" t="str">
        <f>IF($O146="男子",IF($AF146&gt;100,"",IF($M146=新人男子!B$27,ROW(),"")),"")</f>
        <v/>
      </c>
      <c r="BS146" s="42" t="str">
        <f>IF($O146="男子",IF($AF146&gt;100,"",IF($M146=新人男子!I$27,ROW(),"")),"")</f>
        <v/>
      </c>
      <c r="BT146" s="42" t="str">
        <f>IF($O146="男子",IF($AF146&gt;100,"",IF($M146=新人男子!P$27,ROW(),"")),"")</f>
        <v/>
      </c>
      <c r="BU146" s="42" t="str">
        <f>IF($O146="男子",IF($AF146&gt;100,"",IF($M146=新人男子!B$51,ROW(),"")),"")</f>
        <v/>
      </c>
      <c r="BV146" s="42" t="str">
        <f>IF($O146="男子",IF($AF146&gt;100,"",IF($M146=新人男子!I$51,ROW(),"")),"")</f>
        <v/>
      </c>
      <c r="BW146" s="42" t="str">
        <f>IF($O146="男子",IF($AF146&gt;100,"",IF($M146=新人男子!P$51,ROW(),"")),"")</f>
        <v/>
      </c>
      <c r="BX146" s="42" t="str">
        <f>IF($O146="男子",IF($AF146&gt;100,"",IF($M146=新人男子!B$76,ROW(),"")),"")</f>
        <v/>
      </c>
      <c r="BY146" s="42" t="str">
        <f>IF($O146="男子",IF($AF146&gt;100,"",IF($M146=新人男子!I$76,ROW(),"")),"")</f>
        <v/>
      </c>
      <c r="BZ146" s="42" t="str">
        <f>IF($O146="男子",IF($AF146&gt;100,"",IF($M146=新人男子!P$76,ROW(),"")),"")</f>
        <v/>
      </c>
      <c r="CA146" s="42" t="str">
        <f>IF($O146="女子",IF($AF146&gt;100,"",IF($M146=選抜女子!B$2,ROW(),"")),"")</f>
        <v/>
      </c>
      <c r="CB146" s="42" t="str">
        <f>IF($O146="女子",IF($AF146&gt;100,"",IF($M146=選抜女子!I$2,ROW(),"")),"")</f>
        <v/>
      </c>
      <c r="CC146" s="42" t="str">
        <f>IF($O146="女子",IF($AF146&gt;100,"",IF($M146=選抜女子!P$2,ROW(),"")),"")</f>
        <v/>
      </c>
      <c r="CD146" s="42" t="str">
        <f>IF($O146="女子",IF($AF146&gt;100,"",IF($M146=選抜女子!B$27,ROW(),"")),"")</f>
        <v/>
      </c>
      <c r="CE146" s="42" t="str">
        <f>IF($O146="女子",IF($AF146&gt;100,"",IF($M146=選抜女子!I$27,ROW(),"")),"")</f>
        <v/>
      </c>
      <c r="CF146" s="42" t="str">
        <f>IF($O146="女子",IF($AF146&gt;100,"",IF($M146=選抜女子!P$27,ROW(),"")),"")</f>
        <v/>
      </c>
      <c r="CG146" s="42" t="str">
        <f>IF($O146="女子",IF($AF146&gt;100,"",IF($M146=選抜女子!B$51,ROW(),"")),"")</f>
        <v/>
      </c>
      <c r="CH146" s="42" t="str">
        <f>IF($O146="女子",IF($AF146&gt;100,"",IF($M146=選抜女子!I$51,ROW(),"")),"")</f>
        <v/>
      </c>
      <c r="CI146" s="42" t="str">
        <f>IF($O146="女子",IF($AF146&gt;100,"",IF($M146=選抜女子!B$76,ROW(),"")),"")</f>
        <v/>
      </c>
      <c r="CJ146" s="42" t="str">
        <f>IF($O146="女子",IF($AF146&gt;100,"",IF($M146=選抜女子!I$76,ROW(),"")),"")</f>
        <v/>
      </c>
      <c r="CK146" s="42" t="str">
        <f>IF($O146="女子",IF($AF146&gt;100,"",IF($M146=新人女子!B$2,ROW(),"")),"")</f>
        <v/>
      </c>
      <c r="CL146" s="42" t="str">
        <f>IF($O146="女子",IF($AF146&gt;100,"",IF($M146=新人女子!I$2,ROW(),"")),"")</f>
        <v/>
      </c>
      <c r="CM146" s="42" t="str">
        <f>IF($O146="女子",IF($AF146&gt;100,"",IF($M146=新人女子!P$2,ROW(),"")),"")</f>
        <v/>
      </c>
      <c r="CN146" s="42" t="str">
        <f>IF($O146="女子",IF($AF146&gt;100,"",IF($M146=新人女子!B$27,ROW(),"")),"")</f>
        <v/>
      </c>
      <c r="CO146" s="42" t="str">
        <f>IF($O146="女子",IF($AF146&gt;100,"",IF($M146=新人女子!I$27,ROW(),"")),"")</f>
        <v/>
      </c>
      <c r="CP146" s="42" t="str">
        <f>IF($O146="女子",IF($AF146&gt;100,"",IF($M146=新人女子!P$27,ROW(),"")),"")</f>
        <v/>
      </c>
      <c r="CQ146" s="42" t="str">
        <f>IF($O146="女子",IF($AF146&gt;100,"",IF($M146=新人女子!B$51,ROW(),"")),"")</f>
        <v/>
      </c>
      <c r="CR146" s="42" t="str">
        <f>IF($O146="女子",IF($AF146&gt;100,"",IF($M146=新人女子!I$51,ROW(),"")),"")</f>
        <v/>
      </c>
      <c r="CS146" s="42" t="str">
        <f>IF($O146="女子",IF($AF146&gt;100,"",IF($M146=新人女子!P$51,ROW(),"")),"")</f>
        <v/>
      </c>
      <c r="CT146" s="42" t="str">
        <f>IF($O146="女子",IF($AF146&gt;100,"",IF($M146=新人女子!B$76,ROW(),"")),"")</f>
        <v/>
      </c>
      <c r="CU146" s="42" t="str">
        <f>IF($O146="女子",IF($AF146&gt;100,"",IF($M146=新人女子!I$76,ROW(),"")),"")</f>
        <v/>
      </c>
      <c r="CV146" s="42" t="str">
        <f>IF($O146="女子",IF($AF146&gt;100,"",IF($M146=新人女子!P$76,ROW(),"")),"")</f>
        <v/>
      </c>
    </row>
    <row r="147" spans="1:100" x14ac:dyDescent="0.15">
      <c r="A147" s="36">
        <v>45285</v>
      </c>
      <c r="B147" s="36">
        <v>45287</v>
      </c>
      <c r="C147" s="35" t="s">
        <v>104</v>
      </c>
      <c r="D147" s="35" t="s">
        <v>1906</v>
      </c>
      <c r="E147" s="35" t="s">
        <v>1907</v>
      </c>
      <c r="F147" s="35" t="s">
        <v>1908</v>
      </c>
      <c r="G147" s="35" t="s">
        <v>108</v>
      </c>
      <c r="H147" s="35" t="s">
        <v>15</v>
      </c>
      <c r="I147" s="35" t="s">
        <v>1909</v>
      </c>
      <c r="J147" s="35" t="s">
        <v>303</v>
      </c>
      <c r="L147" s="35" t="s">
        <v>549</v>
      </c>
      <c r="M147" s="35" t="s">
        <v>155</v>
      </c>
      <c r="N147" s="35" t="s">
        <v>156</v>
      </c>
      <c r="O147" s="35" t="s">
        <v>305</v>
      </c>
      <c r="Y147" s="35" t="s">
        <v>306</v>
      </c>
      <c r="AA147" s="35" t="s">
        <v>554</v>
      </c>
      <c r="AB147" s="35" t="s">
        <v>555</v>
      </c>
      <c r="AC147" s="35" t="str">
        <f t="shared" si="19"/>
        <v>オサカベ</v>
      </c>
      <c r="AD147" s="35" t="s">
        <v>309</v>
      </c>
      <c r="AF147" s="35">
        <v>3</v>
      </c>
      <c r="AG147" s="41">
        <v>39024</v>
      </c>
      <c r="AN147" s="35">
        <v>175</v>
      </c>
      <c r="AO147" s="35">
        <v>61</v>
      </c>
      <c r="AP147" s="35" t="s">
        <v>310</v>
      </c>
      <c r="AV147" s="35" t="s">
        <v>311</v>
      </c>
      <c r="BB147" s="35">
        <f t="shared" si="16"/>
        <v>16</v>
      </c>
      <c r="BC147" s="35">
        <f t="shared" si="17"/>
        <v>2</v>
      </c>
      <c r="BD147" s="35" t="str">
        <f t="shared" si="18"/>
        <v>右</v>
      </c>
      <c r="BE147" s="42" t="str">
        <f>IF($O147="男子",IF($AF147&gt;100,"",IF($M147=選抜男子!B$2,ROW(),"")),"")</f>
        <v/>
      </c>
      <c r="BF147" s="42" t="str">
        <f>IF($O147="男子",IF($AF147&gt;100,"",IF($M147=選抜男子!I$2,ROW(),"")),"")</f>
        <v/>
      </c>
      <c r="BG147" s="42" t="str">
        <f>IF($O147="男子",IF($AF147&gt;100,"",IF($M147=選抜男子!P$2,ROW(),"")),"")</f>
        <v/>
      </c>
      <c r="BH147" s="42" t="str">
        <f>IF($O147="男子",IF($AF147&gt;100,"",IF($M147=選抜男子!B$27,ROW(),"")),"")</f>
        <v/>
      </c>
      <c r="BI147" s="42" t="str">
        <f>IF($O147="男子",IF($AF147&gt;100,"",IF($M147=選抜男子!I$27,ROW(),"")),"")</f>
        <v/>
      </c>
      <c r="BJ147" s="42" t="str">
        <f>IF($O147="男子",IF($AF147&gt;100,"",IF($M147=選抜男子!P$27,ROW(),"")),"")</f>
        <v/>
      </c>
      <c r="BK147" s="42">
        <f>IF($O147="男子",IF($AF147&gt;100,"",IF($M147=選抜男子!B$51,ROW(),"")),"")</f>
        <v>147</v>
      </c>
      <c r="BL147" s="42" t="str">
        <f>IF($O147="男子",IF($AF147&gt;100,"",IF($M147=選抜男子!I$51,ROW(),"")),"")</f>
        <v/>
      </c>
      <c r="BM147" s="42">
        <f>IF($O147="男子",IF($AF147&gt;100,"",IF($M147=選抜男子!B$76,ROW(),"")),"")</f>
        <v>147</v>
      </c>
      <c r="BN147" s="42" t="str">
        <f>IF($O147="男子",IF($AF147&gt;100,"",IF($M147=選抜男子!I$76,ROW(),"")),"")</f>
        <v/>
      </c>
      <c r="BO147" s="42" t="str">
        <f>IF($O147="男子",IF($AF147&gt;100,"",IF($M147=新人男子!B$2,ROW(),"")),"")</f>
        <v/>
      </c>
      <c r="BP147" s="42" t="str">
        <f>IF($O147="男子",IF($AF147&gt;100,"",IF($M147=新人男子!I$2,ROW(),"")),"")</f>
        <v/>
      </c>
      <c r="BQ147" s="42" t="str">
        <f>IF($O147="男子",IF($AF147&gt;100,"",IF($M147=新人男子!P$2,ROW(),"")),"")</f>
        <v/>
      </c>
      <c r="BR147" s="42" t="str">
        <f>IF($O147="男子",IF($AF147&gt;100,"",IF($M147=新人男子!B$27,ROW(),"")),"")</f>
        <v/>
      </c>
      <c r="BS147" s="42" t="str">
        <f>IF($O147="男子",IF($AF147&gt;100,"",IF($M147=新人男子!I$27,ROW(),"")),"")</f>
        <v/>
      </c>
      <c r="BT147" s="42" t="str">
        <f>IF($O147="男子",IF($AF147&gt;100,"",IF($M147=新人男子!P$27,ROW(),"")),"")</f>
        <v/>
      </c>
      <c r="BU147" s="42" t="str">
        <f>IF($O147="男子",IF($AF147&gt;100,"",IF($M147=新人男子!B$51,ROW(),"")),"")</f>
        <v/>
      </c>
      <c r="BV147" s="42" t="str">
        <f>IF($O147="男子",IF($AF147&gt;100,"",IF($M147=新人男子!I$51,ROW(),"")),"")</f>
        <v/>
      </c>
      <c r="BW147" s="42" t="str">
        <f>IF($O147="男子",IF($AF147&gt;100,"",IF($M147=新人男子!P$51,ROW(),"")),"")</f>
        <v/>
      </c>
      <c r="BX147" s="42" t="str">
        <f>IF($O147="男子",IF($AF147&gt;100,"",IF($M147=新人男子!B$76,ROW(),"")),"")</f>
        <v/>
      </c>
      <c r="BY147" s="42" t="str">
        <f>IF($O147="男子",IF($AF147&gt;100,"",IF($M147=新人男子!I$76,ROW(),"")),"")</f>
        <v/>
      </c>
      <c r="BZ147" s="42" t="str">
        <f>IF($O147="男子",IF($AF147&gt;100,"",IF($M147=新人男子!P$76,ROW(),"")),"")</f>
        <v/>
      </c>
      <c r="CA147" s="42" t="str">
        <f>IF($O147="女子",IF($AF147&gt;100,"",IF($M147=選抜女子!B$2,ROW(),"")),"")</f>
        <v/>
      </c>
      <c r="CB147" s="42" t="str">
        <f>IF($O147="女子",IF($AF147&gt;100,"",IF($M147=選抜女子!I$2,ROW(),"")),"")</f>
        <v/>
      </c>
      <c r="CC147" s="42" t="str">
        <f>IF($O147="女子",IF($AF147&gt;100,"",IF($M147=選抜女子!P$2,ROW(),"")),"")</f>
        <v/>
      </c>
      <c r="CD147" s="42" t="str">
        <f>IF($O147="女子",IF($AF147&gt;100,"",IF($M147=選抜女子!B$27,ROW(),"")),"")</f>
        <v/>
      </c>
      <c r="CE147" s="42" t="str">
        <f>IF($O147="女子",IF($AF147&gt;100,"",IF($M147=選抜女子!I$27,ROW(),"")),"")</f>
        <v/>
      </c>
      <c r="CF147" s="42" t="str">
        <f>IF($O147="女子",IF($AF147&gt;100,"",IF($M147=選抜女子!P$27,ROW(),"")),"")</f>
        <v/>
      </c>
      <c r="CG147" s="42" t="str">
        <f>IF($O147="女子",IF($AF147&gt;100,"",IF($M147=選抜女子!B$51,ROW(),"")),"")</f>
        <v/>
      </c>
      <c r="CH147" s="42" t="str">
        <f>IF($O147="女子",IF($AF147&gt;100,"",IF($M147=選抜女子!I$51,ROW(),"")),"")</f>
        <v/>
      </c>
      <c r="CI147" s="42" t="str">
        <f>IF($O147="女子",IF($AF147&gt;100,"",IF($M147=選抜女子!B$76,ROW(),"")),"")</f>
        <v/>
      </c>
      <c r="CJ147" s="42" t="str">
        <f>IF($O147="女子",IF($AF147&gt;100,"",IF($M147=選抜女子!I$76,ROW(),"")),"")</f>
        <v/>
      </c>
      <c r="CK147" s="42" t="str">
        <f>IF($O147="女子",IF($AF147&gt;100,"",IF($M147=新人女子!B$2,ROW(),"")),"")</f>
        <v/>
      </c>
      <c r="CL147" s="42" t="str">
        <f>IF($O147="女子",IF($AF147&gt;100,"",IF($M147=新人女子!I$2,ROW(),"")),"")</f>
        <v/>
      </c>
      <c r="CM147" s="42" t="str">
        <f>IF($O147="女子",IF($AF147&gt;100,"",IF($M147=新人女子!P$2,ROW(),"")),"")</f>
        <v/>
      </c>
      <c r="CN147" s="42" t="str">
        <f>IF($O147="女子",IF($AF147&gt;100,"",IF($M147=新人女子!B$27,ROW(),"")),"")</f>
        <v/>
      </c>
      <c r="CO147" s="42" t="str">
        <f>IF($O147="女子",IF($AF147&gt;100,"",IF($M147=新人女子!I$27,ROW(),"")),"")</f>
        <v/>
      </c>
      <c r="CP147" s="42" t="str">
        <f>IF($O147="女子",IF($AF147&gt;100,"",IF($M147=新人女子!P$27,ROW(),"")),"")</f>
        <v/>
      </c>
      <c r="CQ147" s="42" t="str">
        <f>IF($O147="女子",IF($AF147&gt;100,"",IF($M147=新人女子!B$51,ROW(),"")),"")</f>
        <v/>
      </c>
      <c r="CR147" s="42" t="str">
        <f>IF($O147="女子",IF($AF147&gt;100,"",IF($M147=新人女子!I$51,ROW(),"")),"")</f>
        <v/>
      </c>
      <c r="CS147" s="42" t="str">
        <f>IF($O147="女子",IF($AF147&gt;100,"",IF($M147=新人女子!P$51,ROW(),"")),"")</f>
        <v/>
      </c>
      <c r="CT147" s="42" t="str">
        <f>IF($O147="女子",IF($AF147&gt;100,"",IF($M147=新人女子!B$76,ROW(),"")),"")</f>
        <v/>
      </c>
      <c r="CU147" s="42" t="str">
        <f>IF($O147="女子",IF($AF147&gt;100,"",IF($M147=新人女子!I$76,ROW(),"")),"")</f>
        <v/>
      </c>
      <c r="CV147" s="42" t="str">
        <f>IF($O147="女子",IF($AF147&gt;100,"",IF($M147=新人女子!P$76,ROW(),"")),"")</f>
        <v/>
      </c>
    </row>
    <row r="148" spans="1:100" x14ac:dyDescent="0.15">
      <c r="A148" s="36">
        <v>45285</v>
      </c>
      <c r="B148" s="36">
        <v>45287</v>
      </c>
      <c r="C148" s="35" t="s">
        <v>104</v>
      </c>
      <c r="D148" s="35" t="s">
        <v>1910</v>
      </c>
      <c r="E148" s="35" t="s">
        <v>1911</v>
      </c>
      <c r="F148" s="35" t="s">
        <v>1912</v>
      </c>
      <c r="G148" s="35" t="s">
        <v>108</v>
      </c>
      <c r="H148" s="35" t="s">
        <v>15</v>
      </c>
      <c r="I148" s="35" t="s">
        <v>1913</v>
      </c>
      <c r="J148" s="35" t="s">
        <v>303</v>
      </c>
      <c r="L148" s="35" t="s">
        <v>549</v>
      </c>
      <c r="M148" s="35" t="s">
        <v>155</v>
      </c>
      <c r="N148" s="35" t="s">
        <v>156</v>
      </c>
      <c r="O148" s="35" t="s">
        <v>305</v>
      </c>
      <c r="Y148" s="35" t="s">
        <v>306</v>
      </c>
      <c r="AA148" s="35" t="s">
        <v>556</v>
      </c>
      <c r="AB148" s="35" t="s">
        <v>557</v>
      </c>
      <c r="AC148" s="35" t="str">
        <f t="shared" si="19"/>
        <v>トミハラ</v>
      </c>
      <c r="AD148" s="35" t="s">
        <v>309</v>
      </c>
      <c r="AF148" s="35">
        <v>4</v>
      </c>
      <c r="AG148" s="41">
        <v>39297</v>
      </c>
      <c r="AN148" s="35">
        <v>165</v>
      </c>
      <c r="AO148" s="35">
        <v>62</v>
      </c>
      <c r="AP148" s="35" t="s">
        <v>310</v>
      </c>
      <c r="AV148" s="35" t="s">
        <v>311</v>
      </c>
      <c r="BB148" s="35">
        <f t="shared" si="16"/>
        <v>15</v>
      </c>
      <c r="BC148" s="35">
        <f t="shared" si="17"/>
        <v>1</v>
      </c>
      <c r="BD148" s="35" t="str">
        <f t="shared" si="18"/>
        <v>右</v>
      </c>
      <c r="BE148" s="42" t="str">
        <f>IF($O148="男子",IF($AF148&gt;100,"",IF($M148=選抜男子!B$2,ROW(),"")),"")</f>
        <v/>
      </c>
      <c r="BF148" s="42" t="str">
        <f>IF($O148="男子",IF($AF148&gt;100,"",IF($M148=選抜男子!I$2,ROW(),"")),"")</f>
        <v/>
      </c>
      <c r="BG148" s="42" t="str">
        <f>IF($O148="男子",IF($AF148&gt;100,"",IF($M148=選抜男子!P$2,ROW(),"")),"")</f>
        <v/>
      </c>
      <c r="BH148" s="42" t="str">
        <f>IF($O148="男子",IF($AF148&gt;100,"",IF($M148=選抜男子!B$27,ROW(),"")),"")</f>
        <v/>
      </c>
      <c r="BI148" s="42" t="str">
        <f>IF($O148="男子",IF($AF148&gt;100,"",IF($M148=選抜男子!I$27,ROW(),"")),"")</f>
        <v/>
      </c>
      <c r="BJ148" s="42" t="str">
        <f>IF($O148="男子",IF($AF148&gt;100,"",IF($M148=選抜男子!P$27,ROW(),"")),"")</f>
        <v/>
      </c>
      <c r="BK148" s="42">
        <f>IF($O148="男子",IF($AF148&gt;100,"",IF($M148=選抜男子!B$51,ROW(),"")),"")</f>
        <v>148</v>
      </c>
      <c r="BL148" s="42" t="str">
        <f>IF($O148="男子",IF($AF148&gt;100,"",IF($M148=選抜男子!I$51,ROW(),"")),"")</f>
        <v/>
      </c>
      <c r="BM148" s="42">
        <f>IF($O148="男子",IF($AF148&gt;100,"",IF($M148=選抜男子!B$76,ROW(),"")),"")</f>
        <v>148</v>
      </c>
      <c r="BN148" s="42" t="str">
        <f>IF($O148="男子",IF($AF148&gt;100,"",IF($M148=選抜男子!I$76,ROW(),"")),"")</f>
        <v/>
      </c>
      <c r="BO148" s="42" t="str">
        <f>IF($O148="男子",IF($AF148&gt;100,"",IF($M148=新人男子!B$2,ROW(),"")),"")</f>
        <v/>
      </c>
      <c r="BP148" s="42" t="str">
        <f>IF($O148="男子",IF($AF148&gt;100,"",IF($M148=新人男子!I$2,ROW(),"")),"")</f>
        <v/>
      </c>
      <c r="BQ148" s="42" t="str">
        <f>IF($O148="男子",IF($AF148&gt;100,"",IF($M148=新人男子!P$2,ROW(),"")),"")</f>
        <v/>
      </c>
      <c r="BR148" s="42" t="str">
        <f>IF($O148="男子",IF($AF148&gt;100,"",IF($M148=新人男子!B$27,ROW(),"")),"")</f>
        <v/>
      </c>
      <c r="BS148" s="42" t="str">
        <f>IF($O148="男子",IF($AF148&gt;100,"",IF($M148=新人男子!I$27,ROW(),"")),"")</f>
        <v/>
      </c>
      <c r="BT148" s="42" t="str">
        <f>IF($O148="男子",IF($AF148&gt;100,"",IF($M148=新人男子!P$27,ROW(),"")),"")</f>
        <v/>
      </c>
      <c r="BU148" s="42" t="str">
        <f>IF($O148="男子",IF($AF148&gt;100,"",IF($M148=新人男子!B$51,ROW(),"")),"")</f>
        <v/>
      </c>
      <c r="BV148" s="42" t="str">
        <f>IF($O148="男子",IF($AF148&gt;100,"",IF($M148=新人男子!I$51,ROW(),"")),"")</f>
        <v/>
      </c>
      <c r="BW148" s="42" t="str">
        <f>IF($O148="男子",IF($AF148&gt;100,"",IF($M148=新人男子!P$51,ROW(),"")),"")</f>
        <v/>
      </c>
      <c r="BX148" s="42" t="str">
        <f>IF($O148="男子",IF($AF148&gt;100,"",IF($M148=新人男子!B$76,ROW(),"")),"")</f>
        <v/>
      </c>
      <c r="BY148" s="42" t="str">
        <f>IF($O148="男子",IF($AF148&gt;100,"",IF($M148=新人男子!I$76,ROW(),"")),"")</f>
        <v/>
      </c>
      <c r="BZ148" s="42" t="str">
        <f>IF($O148="男子",IF($AF148&gt;100,"",IF($M148=新人男子!P$76,ROW(),"")),"")</f>
        <v/>
      </c>
      <c r="CA148" s="42" t="str">
        <f>IF($O148="女子",IF($AF148&gt;100,"",IF($M148=選抜女子!B$2,ROW(),"")),"")</f>
        <v/>
      </c>
      <c r="CB148" s="42" t="str">
        <f>IF($O148="女子",IF($AF148&gt;100,"",IF($M148=選抜女子!I$2,ROW(),"")),"")</f>
        <v/>
      </c>
      <c r="CC148" s="42" t="str">
        <f>IF($O148="女子",IF($AF148&gt;100,"",IF($M148=選抜女子!P$2,ROW(),"")),"")</f>
        <v/>
      </c>
      <c r="CD148" s="42" t="str">
        <f>IF($O148="女子",IF($AF148&gt;100,"",IF($M148=選抜女子!B$27,ROW(),"")),"")</f>
        <v/>
      </c>
      <c r="CE148" s="42" t="str">
        <f>IF($O148="女子",IF($AF148&gt;100,"",IF($M148=選抜女子!I$27,ROW(),"")),"")</f>
        <v/>
      </c>
      <c r="CF148" s="42" t="str">
        <f>IF($O148="女子",IF($AF148&gt;100,"",IF($M148=選抜女子!P$27,ROW(),"")),"")</f>
        <v/>
      </c>
      <c r="CG148" s="42" t="str">
        <f>IF($O148="女子",IF($AF148&gt;100,"",IF($M148=選抜女子!B$51,ROW(),"")),"")</f>
        <v/>
      </c>
      <c r="CH148" s="42" t="str">
        <f>IF($O148="女子",IF($AF148&gt;100,"",IF($M148=選抜女子!I$51,ROW(),"")),"")</f>
        <v/>
      </c>
      <c r="CI148" s="42" t="str">
        <f>IF($O148="女子",IF($AF148&gt;100,"",IF($M148=選抜女子!B$76,ROW(),"")),"")</f>
        <v/>
      </c>
      <c r="CJ148" s="42" t="str">
        <f>IF($O148="女子",IF($AF148&gt;100,"",IF($M148=選抜女子!I$76,ROW(),"")),"")</f>
        <v/>
      </c>
      <c r="CK148" s="42" t="str">
        <f>IF($O148="女子",IF($AF148&gt;100,"",IF($M148=新人女子!B$2,ROW(),"")),"")</f>
        <v/>
      </c>
      <c r="CL148" s="42" t="str">
        <f>IF($O148="女子",IF($AF148&gt;100,"",IF($M148=新人女子!I$2,ROW(),"")),"")</f>
        <v/>
      </c>
      <c r="CM148" s="42" t="str">
        <f>IF($O148="女子",IF($AF148&gt;100,"",IF($M148=新人女子!P$2,ROW(),"")),"")</f>
        <v/>
      </c>
      <c r="CN148" s="42" t="str">
        <f>IF($O148="女子",IF($AF148&gt;100,"",IF($M148=新人女子!B$27,ROW(),"")),"")</f>
        <v/>
      </c>
      <c r="CO148" s="42" t="str">
        <f>IF($O148="女子",IF($AF148&gt;100,"",IF($M148=新人女子!I$27,ROW(),"")),"")</f>
        <v/>
      </c>
      <c r="CP148" s="42" t="str">
        <f>IF($O148="女子",IF($AF148&gt;100,"",IF($M148=新人女子!P$27,ROW(),"")),"")</f>
        <v/>
      </c>
      <c r="CQ148" s="42" t="str">
        <f>IF($O148="女子",IF($AF148&gt;100,"",IF($M148=新人女子!B$51,ROW(),"")),"")</f>
        <v/>
      </c>
      <c r="CR148" s="42" t="str">
        <f>IF($O148="女子",IF($AF148&gt;100,"",IF($M148=新人女子!I$51,ROW(),"")),"")</f>
        <v/>
      </c>
      <c r="CS148" s="42" t="str">
        <f>IF($O148="女子",IF($AF148&gt;100,"",IF($M148=新人女子!P$51,ROW(),"")),"")</f>
        <v/>
      </c>
      <c r="CT148" s="42" t="str">
        <f>IF($O148="女子",IF($AF148&gt;100,"",IF($M148=新人女子!B$76,ROW(),"")),"")</f>
        <v/>
      </c>
      <c r="CU148" s="42" t="str">
        <f>IF($O148="女子",IF($AF148&gt;100,"",IF($M148=新人女子!I$76,ROW(),"")),"")</f>
        <v/>
      </c>
      <c r="CV148" s="42" t="str">
        <f>IF($O148="女子",IF($AF148&gt;100,"",IF($M148=新人女子!P$76,ROW(),"")),"")</f>
        <v/>
      </c>
    </row>
    <row r="149" spans="1:100" x14ac:dyDescent="0.15">
      <c r="A149" s="36">
        <v>45285</v>
      </c>
      <c r="B149" s="36">
        <v>45287</v>
      </c>
      <c r="C149" s="35" t="s">
        <v>104</v>
      </c>
      <c r="D149" s="35" t="s">
        <v>1914</v>
      </c>
      <c r="E149" s="35" t="s">
        <v>1915</v>
      </c>
      <c r="F149" s="35" t="s">
        <v>1916</v>
      </c>
      <c r="G149" s="35" t="s">
        <v>108</v>
      </c>
      <c r="H149" s="35" t="s">
        <v>15</v>
      </c>
      <c r="I149" s="35" t="s">
        <v>1917</v>
      </c>
      <c r="J149" s="35" t="s">
        <v>303</v>
      </c>
      <c r="L149" s="35" t="s">
        <v>549</v>
      </c>
      <c r="M149" s="35" t="s">
        <v>155</v>
      </c>
      <c r="N149" s="35" t="s">
        <v>156</v>
      </c>
      <c r="O149" s="35" t="s">
        <v>305</v>
      </c>
      <c r="Y149" s="35" t="s">
        <v>306</v>
      </c>
      <c r="AA149" s="35" t="s">
        <v>558</v>
      </c>
      <c r="AB149" s="35" t="s">
        <v>559</v>
      </c>
      <c r="AC149" s="35" t="str">
        <f t="shared" si="19"/>
        <v>ツキダ</v>
      </c>
      <c r="AD149" s="35" t="s">
        <v>309</v>
      </c>
      <c r="AF149" s="35">
        <v>5</v>
      </c>
      <c r="AG149" s="41">
        <v>39237</v>
      </c>
      <c r="AN149" s="35">
        <v>172.4</v>
      </c>
      <c r="AO149" s="35">
        <v>60.4</v>
      </c>
      <c r="AP149" s="35" t="s">
        <v>310</v>
      </c>
      <c r="AV149" s="35" t="s">
        <v>311</v>
      </c>
      <c r="BB149" s="35">
        <f t="shared" si="16"/>
        <v>15</v>
      </c>
      <c r="BC149" s="35">
        <f t="shared" si="17"/>
        <v>1</v>
      </c>
      <c r="BD149" s="35" t="str">
        <f t="shared" si="18"/>
        <v>右</v>
      </c>
      <c r="BE149" s="42" t="str">
        <f>IF($O149="男子",IF($AF149&gt;100,"",IF($M149=選抜男子!B$2,ROW(),"")),"")</f>
        <v/>
      </c>
      <c r="BF149" s="42" t="str">
        <f>IF($O149="男子",IF($AF149&gt;100,"",IF($M149=選抜男子!I$2,ROW(),"")),"")</f>
        <v/>
      </c>
      <c r="BG149" s="42" t="str">
        <f>IF($O149="男子",IF($AF149&gt;100,"",IF($M149=選抜男子!P$2,ROW(),"")),"")</f>
        <v/>
      </c>
      <c r="BH149" s="42" t="str">
        <f>IF($O149="男子",IF($AF149&gt;100,"",IF($M149=選抜男子!B$27,ROW(),"")),"")</f>
        <v/>
      </c>
      <c r="BI149" s="42" t="str">
        <f>IF($O149="男子",IF($AF149&gt;100,"",IF($M149=選抜男子!I$27,ROW(),"")),"")</f>
        <v/>
      </c>
      <c r="BJ149" s="42" t="str">
        <f>IF($O149="男子",IF($AF149&gt;100,"",IF($M149=選抜男子!P$27,ROW(),"")),"")</f>
        <v/>
      </c>
      <c r="BK149" s="42">
        <f>IF($O149="男子",IF($AF149&gt;100,"",IF($M149=選抜男子!B$51,ROW(),"")),"")</f>
        <v>149</v>
      </c>
      <c r="BL149" s="42" t="str">
        <f>IF($O149="男子",IF($AF149&gt;100,"",IF($M149=選抜男子!I$51,ROW(),"")),"")</f>
        <v/>
      </c>
      <c r="BM149" s="42">
        <f>IF($O149="男子",IF($AF149&gt;100,"",IF($M149=選抜男子!B$76,ROW(),"")),"")</f>
        <v>149</v>
      </c>
      <c r="BN149" s="42" t="str">
        <f>IF($O149="男子",IF($AF149&gt;100,"",IF($M149=選抜男子!I$76,ROW(),"")),"")</f>
        <v/>
      </c>
      <c r="BO149" s="42" t="str">
        <f>IF($O149="男子",IF($AF149&gt;100,"",IF($M149=新人男子!B$2,ROW(),"")),"")</f>
        <v/>
      </c>
      <c r="BP149" s="42" t="str">
        <f>IF($O149="男子",IF($AF149&gt;100,"",IF($M149=新人男子!I$2,ROW(),"")),"")</f>
        <v/>
      </c>
      <c r="BQ149" s="42" t="str">
        <f>IF($O149="男子",IF($AF149&gt;100,"",IF($M149=新人男子!P$2,ROW(),"")),"")</f>
        <v/>
      </c>
      <c r="BR149" s="42" t="str">
        <f>IF($O149="男子",IF($AF149&gt;100,"",IF($M149=新人男子!B$27,ROW(),"")),"")</f>
        <v/>
      </c>
      <c r="BS149" s="42" t="str">
        <f>IF($O149="男子",IF($AF149&gt;100,"",IF($M149=新人男子!I$27,ROW(),"")),"")</f>
        <v/>
      </c>
      <c r="BT149" s="42" t="str">
        <f>IF($O149="男子",IF($AF149&gt;100,"",IF($M149=新人男子!P$27,ROW(),"")),"")</f>
        <v/>
      </c>
      <c r="BU149" s="42" t="str">
        <f>IF($O149="男子",IF($AF149&gt;100,"",IF($M149=新人男子!B$51,ROW(),"")),"")</f>
        <v/>
      </c>
      <c r="BV149" s="42" t="str">
        <f>IF($O149="男子",IF($AF149&gt;100,"",IF($M149=新人男子!I$51,ROW(),"")),"")</f>
        <v/>
      </c>
      <c r="BW149" s="42" t="str">
        <f>IF($O149="男子",IF($AF149&gt;100,"",IF($M149=新人男子!P$51,ROW(),"")),"")</f>
        <v/>
      </c>
      <c r="BX149" s="42" t="str">
        <f>IF($O149="男子",IF($AF149&gt;100,"",IF($M149=新人男子!B$76,ROW(),"")),"")</f>
        <v/>
      </c>
      <c r="BY149" s="42" t="str">
        <f>IF($O149="男子",IF($AF149&gt;100,"",IF($M149=新人男子!I$76,ROW(),"")),"")</f>
        <v/>
      </c>
      <c r="BZ149" s="42" t="str">
        <f>IF($O149="男子",IF($AF149&gt;100,"",IF($M149=新人男子!P$76,ROW(),"")),"")</f>
        <v/>
      </c>
      <c r="CA149" s="42" t="str">
        <f>IF($O149="女子",IF($AF149&gt;100,"",IF($M149=選抜女子!B$2,ROW(),"")),"")</f>
        <v/>
      </c>
      <c r="CB149" s="42" t="str">
        <f>IF($O149="女子",IF($AF149&gt;100,"",IF($M149=選抜女子!I$2,ROW(),"")),"")</f>
        <v/>
      </c>
      <c r="CC149" s="42" t="str">
        <f>IF($O149="女子",IF($AF149&gt;100,"",IF($M149=選抜女子!P$2,ROW(),"")),"")</f>
        <v/>
      </c>
      <c r="CD149" s="42" t="str">
        <f>IF($O149="女子",IF($AF149&gt;100,"",IF($M149=選抜女子!B$27,ROW(),"")),"")</f>
        <v/>
      </c>
      <c r="CE149" s="42" t="str">
        <f>IF($O149="女子",IF($AF149&gt;100,"",IF($M149=選抜女子!I$27,ROW(),"")),"")</f>
        <v/>
      </c>
      <c r="CF149" s="42" t="str">
        <f>IF($O149="女子",IF($AF149&gt;100,"",IF($M149=選抜女子!P$27,ROW(),"")),"")</f>
        <v/>
      </c>
      <c r="CG149" s="42" t="str">
        <f>IF($O149="女子",IF($AF149&gt;100,"",IF($M149=選抜女子!B$51,ROW(),"")),"")</f>
        <v/>
      </c>
      <c r="CH149" s="42" t="str">
        <f>IF($O149="女子",IF($AF149&gt;100,"",IF($M149=選抜女子!I$51,ROW(),"")),"")</f>
        <v/>
      </c>
      <c r="CI149" s="42" t="str">
        <f>IF($O149="女子",IF($AF149&gt;100,"",IF($M149=選抜女子!B$76,ROW(),"")),"")</f>
        <v/>
      </c>
      <c r="CJ149" s="42" t="str">
        <f>IF($O149="女子",IF($AF149&gt;100,"",IF($M149=選抜女子!I$76,ROW(),"")),"")</f>
        <v/>
      </c>
      <c r="CK149" s="42" t="str">
        <f>IF($O149="女子",IF($AF149&gt;100,"",IF($M149=新人女子!B$2,ROW(),"")),"")</f>
        <v/>
      </c>
      <c r="CL149" s="42" t="str">
        <f>IF($O149="女子",IF($AF149&gt;100,"",IF($M149=新人女子!I$2,ROW(),"")),"")</f>
        <v/>
      </c>
      <c r="CM149" s="42" t="str">
        <f>IF($O149="女子",IF($AF149&gt;100,"",IF($M149=新人女子!P$2,ROW(),"")),"")</f>
        <v/>
      </c>
      <c r="CN149" s="42" t="str">
        <f>IF($O149="女子",IF($AF149&gt;100,"",IF($M149=新人女子!B$27,ROW(),"")),"")</f>
        <v/>
      </c>
      <c r="CO149" s="42" t="str">
        <f>IF($O149="女子",IF($AF149&gt;100,"",IF($M149=新人女子!I$27,ROW(),"")),"")</f>
        <v/>
      </c>
      <c r="CP149" s="42" t="str">
        <f>IF($O149="女子",IF($AF149&gt;100,"",IF($M149=新人女子!P$27,ROW(),"")),"")</f>
        <v/>
      </c>
      <c r="CQ149" s="42" t="str">
        <f>IF($O149="女子",IF($AF149&gt;100,"",IF($M149=新人女子!B$51,ROW(),"")),"")</f>
        <v/>
      </c>
      <c r="CR149" s="42" t="str">
        <f>IF($O149="女子",IF($AF149&gt;100,"",IF($M149=新人女子!I$51,ROW(),"")),"")</f>
        <v/>
      </c>
      <c r="CS149" s="42" t="str">
        <f>IF($O149="女子",IF($AF149&gt;100,"",IF($M149=新人女子!P$51,ROW(),"")),"")</f>
        <v/>
      </c>
      <c r="CT149" s="42" t="str">
        <f>IF($O149="女子",IF($AF149&gt;100,"",IF($M149=新人女子!B$76,ROW(),"")),"")</f>
        <v/>
      </c>
      <c r="CU149" s="42" t="str">
        <f>IF($O149="女子",IF($AF149&gt;100,"",IF($M149=新人女子!I$76,ROW(),"")),"")</f>
        <v/>
      </c>
      <c r="CV149" s="42" t="str">
        <f>IF($O149="女子",IF($AF149&gt;100,"",IF($M149=新人女子!P$76,ROW(),"")),"")</f>
        <v/>
      </c>
    </row>
    <row r="150" spans="1:100" x14ac:dyDescent="0.15">
      <c r="A150" s="36">
        <v>45285</v>
      </c>
      <c r="B150" s="36">
        <v>45287</v>
      </c>
      <c r="C150" s="35" t="s">
        <v>104</v>
      </c>
      <c r="D150" s="35" t="s">
        <v>1918</v>
      </c>
      <c r="E150" s="35" t="s">
        <v>1919</v>
      </c>
      <c r="F150" s="35" t="s">
        <v>1920</v>
      </c>
      <c r="G150" s="35" t="s">
        <v>108</v>
      </c>
      <c r="H150" s="35" t="s">
        <v>15</v>
      </c>
      <c r="I150" s="35" t="s">
        <v>1921</v>
      </c>
      <c r="J150" s="35" t="s">
        <v>303</v>
      </c>
      <c r="L150" s="35" t="s">
        <v>549</v>
      </c>
      <c r="M150" s="35" t="s">
        <v>155</v>
      </c>
      <c r="N150" s="35" t="s">
        <v>156</v>
      </c>
      <c r="O150" s="35" t="s">
        <v>305</v>
      </c>
      <c r="Y150" s="35" t="s">
        <v>306</v>
      </c>
      <c r="AA150" s="35" t="s">
        <v>560</v>
      </c>
      <c r="AB150" s="35" t="s">
        <v>561</v>
      </c>
      <c r="AC150" s="35" t="str">
        <f t="shared" si="19"/>
        <v>チュウゴクカツヤマ</v>
      </c>
      <c r="AD150" s="35" t="s">
        <v>309</v>
      </c>
      <c r="AF150" s="35">
        <v>6</v>
      </c>
      <c r="AG150" s="41">
        <v>38860</v>
      </c>
      <c r="AN150" s="35">
        <v>174.4</v>
      </c>
      <c r="AO150" s="35">
        <v>60</v>
      </c>
      <c r="AP150" s="35" t="s">
        <v>310</v>
      </c>
      <c r="AV150" s="35" t="s">
        <v>311</v>
      </c>
      <c r="BB150" s="35">
        <f t="shared" si="16"/>
        <v>16</v>
      </c>
      <c r="BC150" s="35">
        <f t="shared" si="17"/>
        <v>2</v>
      </c>
      <c r="BD150" s="35" t="str">
        <f t="shared" si="18"/>
        <v>右</v>
      </c>
      <c r="BE150" s="42" t="str">
        <f>IF($O150="男子",IF($AF150&gt;100,"",IF($M150=選抜男子!B$2,ROW(),"")),"")</f>
        <v/>
      </c>
      <c r="BF150" s="42" t="str">
        <f>IF($O150="男子",IF($AF150&gt;100,"",IF($M150=選抜男子!I$2,ROW(),"")),"")</f>
        <v/>
      </c>
      <c r="BG150" s="42" t="str">
        <f>IF($O150="男子",IF($AF150&gt;100,"",IF($M150=選抜男子!P$2,ROW(),"")),"")</f>
        <v/>
      </c>
      <c r="BH150" s="42" t="str">
        <f>IF($O150="男子",IF($AF150&gt;100,"",IF($M150=選抜男子!B$27,ROW(),"")),"")</f>
        <v/>
      </c>
      <c r="BI150" s="42" t="str">
        <f>IF($O150="男子",IF($AF150&gt;100,"",IF($M150=選抜男子!I$27,ROW(),"")),"")</f>
        <v/>
      </c>
      <c r="BJ150" s="42" t="str">
        <f>IF($O150="男子",IF($AF150&gt;100,"",IF($M150=選抜男子!P$27,ROW(),"")),"")</f>
        <v/>
      </c>
      <c r="BK150" s="42">
        <f>IF($O150="男子",IF($AF150&gt;100,"",IF($M150=選抜男子!B$51,ROW(),"")),"")</f>
        <v>150</v>
      </c>
      <c r="BL150" s="42" t="str">
        <f>IF($O150="男子",IF($AF150&gt;100,"",IF($M150=選抜男子!I$51,ROW(),"")),"")</f>
        <v/>
      </c>
      <c r="BM150" s="42">
        <f>IF($O150="男子",IF($AF150&gt;100,"",IF($M150=選抜男子!B$76,ROW(),"")),"")</f>
        <v>150</v>
      </c>
      <c r="BN150" s="42" t="str">
        <f>IF($O150="男子",IF($AF150&gt;100,"",IF($M150=選抜男子!I$76,ROW(),"")),"")</f>
        <v/>
      </c>
      <c r="BO150" s="42" t="str">
        <f>IF($O150="男子",IF($AF150&gt;100,"",IF($M150=新人男子!B$2,ROW(),"")),"")</f>
        <v/>
      </c>
      <c r="BP150" s="42" t="str">
        <f>IF($O150="男子",IF($AF150&gt;100,"",IF($M150=新人男子!I$2,ROW(),"")),"")</f>
        <v/>
      </c>
      <c r="BQ150" s="42" t="str">
        <f>IF($O150="男子",IF($AF150&gt;100,"",IF($M150=新人男子!P$2,ROW(),"")),"")</f>
        <v/>
      </c>
      <c r="BR150" s="42" t="str">
        <f>IF($O150="男子",IF($AF150&gt;100,"",IF($M150=新人男子!B$27,ROW(),"")),"")</f>
        <v/>
      </c>
      <c r="BS150" s="42" t="str">
        <f>IF($O150="男子",IF($AF150&gt;100,"",IF($M150=新人男子!I$27,ROW(),"")),"")</f>
        <v/>
      </c>
      <c r="BT150" s="42" t="str">
        <f>IF($O150="男子",IF($AF150&gt;100,"",IF($M150=新人男子!P$27,ROW(),"")),"")</f>
        <v/>
      </c>
      <c r="BU150" s="42" t="str">
        <f>IF($O150="男子",IF($AF150&gt;100,"",IF($M150=新人男子!B$51,ROW(),"")),"")</f>
        <v/>
      </c>
      <c r="BV150" s="42" t="str">
        <f>IF($O150="男子",IF($AF150&gt;100,"",IF($M150=新人男子!I$51,ROW(),"")),"")</f>
        <v/>
      </c>
      <c r="BW150" s="42" t="str">
        <f>IF($O150="男子",IF($AF150&gt;100,"",IF($M150=新人男子!P$51,ROW(),"")),"")</f>
        <v/>
      </c>
      <c r="BX150" s="42" t="str">
        <f>IF($O150="男子",IF($AF150&gt;100,"",IF($M150=新人男子!B$76,ROW(),"")),"")</f>
        <v/>
      </c>
      <c r="BY150" s="42" t="str">
        <f>IF($O150="男子",IF($AF150&gt;100,"",IF($M150=新人男子!I$76,ROW(),"")),"")</f>
        <v/>
      </c>
      <c r="BZ150" s="42" t="str">
        <f>IF($O150="男子",IF($AF150&gt;100,"",IF($M150=新人男子!P$76,ROW(),"")),"")</f>
        <v/>
      </c>
      <c r="CA150" s="42" t="str">
        <f>IF($O150="女子",IF($AF150&gt;100,"",IF($M150=選抜女子!B$2,ROW(),"")),"")</f>
        <v/>
      </c>
      <c r="CB150" s="42" t="str">
        <f>IF($O150="女子",IF($AF150&gt;100,"",IF($M150=選抜女子!I$2,ROW(),"")),"")</f>
        <v/>
      </c>
      <c r="CC150" s="42" t="str">
        <f>IF($O150="女子",IF($AF150&gt;100,"",IF($M150=選抜女子!P$2,ROW(),"")),"")</f>
        <v/>
      </c>
      <c r="CD150" s="42" t="str">
        <f>IF($O150="女子",IF($AF150&gt;100,"",IF($M150=選抜女子!B$27,ROW(),"")),"")</f>
        <v/>
      </c>
      <c r="CE150" s="42" t="str">
        <f>IF($O150="女子",IF($AF150&gt;100,"",IF($M150=選抜女子!I$27,ROW(),"")),"")</f>
        <v/>
      </c>
      <c r="CF150" s="42" t="str">
        <f>IF($O150="女子",IF($AF150&gt;100,"",IF($M150=選抜女子!P$27,ROW(),"")),"")</f>
        <v/>
      </c>
      <c r="CG150" s="42" t="str">
        <f>IF($O150="女子",IF($AF150&gt;100,"",IF($M150=選抜女子!B$51,ROW(),"")),"")</f>
        <v/>
      </c>
      <c r="CH150" s="42" t="str">
        <f>IF($O150="女子",IF($AF150&gt;100,"",IF($M150=選抜女子!I$51,ROW(),"")),"")</f>
        <v/>
      </c>
      <c r="CI150" s="42" t="str">
        <f>IF($O150="女子",IF($AF150&gt;100,"",IF($M150=選抜女子!B$76,ROW(),"")),"")</f>
        <v/>
      </c>
      <c r="CJ150" s="42" t="str">
        <f>IF($O150="女子",IF($AF150&gt;100,"",IF($M150=選抜女子!I$76,ROW(),"")),"")</f>
        <v/>
      </c>
      <c r="CK150" s="42" t="str">
        <f>IF($O150="女子",IF($AF150&gt;100,"",IF($M150=新人女子!B$2,ROW(),"")),"")</f>
        <v/>
      </c>
      <c r="CL150" s="42" t="str">
        <f>IF($O150="女子",IF($AF150&gt;100,"",IF($M150=新人女子!I$2,ROW(),"")),"")</f>
        <v/>
      </c>
      <c r="CM150" s="42" t="str">
        <f>IF($O150="女子",IF($AF150&gt;100,"",IF($M150=新人女子!P$2,ROW(),"")),"")</f>
        <v/>
      </c>
      <c r="CN150" s="42" t="str">
        <f>IF($O150="女子",IF($AF150&gt;100,"",IF($M150=新人女子!B$27,ROW(),"")),"")</f>
        <v/>
      </c>
      <c r="CO150" s="42" t="str">
        <f>IF($O150="女子",IF($AF150&gt;100,"",IF($M150=新人女子!I$27,ROW(),"")),"")</f>
        <v/>
      </c>
      <c r="CP150" s="42" t="str">
        <f>IF($O150="女子",IF($AF150&gt;100,"",IF($M150=新人女子!P$27,ROW(),"")),"")</f>
        <v/>
      </c>
      <c r="CQ150" s="42" t="str">
        <f>IF($O150="女子",IF($AF150&gt;100,"",IF($M150=新人女子!B$51,ROW(),"")),"")</f>
        <v/>
      </c>
      <c r="CR150" s="42" t="str">
        <f>IF($O150="女子",IF($AF150&gt;100,"",IF($M150=新人女子!I$51,ROW(),"")),"")</f>
        <v/>
      </c>
      <c r="CS150" s="42" t="str">
        <f>IF($O150="女子",IF($AF150&gt;100,"",IF($M150=新人女子!P$51,ROW(),"")),"")</f>
        <v/>
      </c>
      <c r="CT150" s="42" t="str">
        <f>IF($O150="女子",IF($AF150&gt;100,"",IF($M150=新人女子!B$76,ROW(),"")),"")</f>
        <v/>
      </c>
      <c r="CU150" s="42" t="str">
        <f>IF($O150="女子",IF($AF150&gt;100,"",IF($M150=新人女子!I$76,ROW(),"")),"")</f>
        <v/>
      </c>
      <c r="CV150" s="42" t="str">
        <f>IF($O150="女子",IF($AF150&gt;100,"",IF($M150=新人女子!P$76,ROW(),"")),"")</f>
        <v/>
      </c>
    </row>
    <row r="151" spans="1:100" x14ac:dyDescent="0.15">
      <c r="A151" s="36">
        <v>45285</v>
      </c>
      <c r="B151" s="36">
        <v>45287</v>
      </c>
      <c r="C151" s="35" t="s">
        <v>104</v>
      </c>
      <c r="D151" s="35" t="s">
        <v>1922</v>
      </c>
      <c r="E151" s="35" t="s">
        <v>1923</v>
      </c>
      <c r="F151" s="35" t="s">
        <v>1924</v>
      </c>
      <c r="G151" s="35" t="s">
        <v>108</v>
      </c>
      <c r="H151" s="35" t="s">
        <v>15</v>
      </c>
      <c r="I151" s="35" t="s">
        <v>1925</v>
      </c>
      <c r="J151" s="35" t="s">
        <v>303</v>
      </c>
      <c r="L151" s="35" t="s">
        <v>549</v>
      </c>
      <c r="M151" s="35" t="s">
        <v>155</v>
      </c>
      <c r="N151" s="35" t="s">
        <v>156</v>
      </c>
      <c r="O151" s="35" t="s">
        <v>305</v>
      </c>
      <c r="Y151" s="35" t="s">
        <v>306</v>
      </c>
      <c r="AA151" s="35" t="s">
        <v>562</v>
      </c>
      <c r="AB151" s="35" t="s">
        <v>563</v>
      </c>
      <c r="AC151" s="35" t="str">
        <f t="shared" si="19"/>
        <v>クセ</v>
      </c>
      <c r="AD151" s="35" t="s">
        <v>309</v>
      </c>
      <c r="AF151" s="35">
        <v>7</v>
      </c>
      <c r="AG151" s="41">
        <v>39447</v>
      </c>
      <c r="AN151" s="35">
        <v>171</v>
      </c>
      <c r="AO151" s="35">
        <v>61</v>
      </c>
      <c r="AP151" s="35" t="s">
        <v>310</v>
      </c>
      <c r="AV151" s="35" t="s">
        <v>311</v>
      </c>
      <c r="BB151" s="35">
        <f t="shared" si="16"/>
        <v>15</v>
      </c>
      <c r="BC151" s="35">
        <f t="shared" si="17"/>
        <v>1</v>
      </c>
      <c r="BD151" s="35" t="str">
        <f t="shared" si="18"/>
        <v>右</v>
      </c>
      <c r="BE151" s="42" t="str">
        <f>IF($O151="男子",IF($AF151&gt;100,"",IF($M151=選抜男子!B$2,ROW(),"")),"")</f>
        <v/>
      </c>
      <c r="BF151" s="42" t="str">
        <f>IF($O151="男子",IF($AF151&gt;100,"",IF($M151=選抜男子!I$2,ROW(),"")),"")</f>
        <v/>
      </c>
      <c r="BG151" s="42" t="str">
        <f>IF($O151="男子",IF($AF151&gt;100,"",IF($M151=選抜男子!P$2,ROW(),"")),"")</f>
        <v/>
      </c>
      <c r="BH151" s="42" t="str">
        <f>IF($O151="男子",IF($AF151&gt;100,"",IF($M151=選抜男子!B$27,ROW(),"")),"")</f>
        <v/>
      </c>
      <c r="BI151" s="42" t="str">
        <f>IF($O151="男子",IF($AF151&gt;100,"",IF($M151=選抜男子!I$27,ROW(),"")),"")</f>
        <v/>
      </c>
      <c r="BJ151" s="42" t="str">
        <f>IF($O151="男子",IF($AF151&gt;100,"",IF($M151=選抜男子!P$27,ROW(),"")),"")</f>
        <v/>
      </c>
      <c r="BK151" s="42">
        <f>IF($O151="男子",IF($AF151&gt;100,"",IF($M151=選抜男子!B$51,ROW(),"")),"")</f>
        <v>151</v>
      </c>
      <c r="BL151" s="42" t="str">
        <f>IF($O151="男子",IF($AF151&gt;100,"",IF($M151=選抜男子!I$51,ROW(),"")),"")</f>
        <v/>
      </c>
      <c r="BM151" s="42">
        <f>IF($O151="男子",IF($AF151&gt;100,"",IF($M151=選抜男子!B$76,ROW(),"")),"")</f>
        <v>151</v>
      </c>
      <c r="BN151" s="42" t="str">
        <f>IF($O151="男子",IF($AF151&gt;100,"",IF($M151=選抜男子!I$76,ROW(),"")),"")</f>
        <v/>
      </c>
      <c r="BO151" s="42" t="str">
        <f>IF($O151="男子",IF($AF151&gt;100,"",IF($M151=新人男子!B$2,ROW(),"")),"")</f>
        <v/>
      </c>
      <c r="BP151" s="42" t="str">
        <f>IF($O151="男子",IF($AF151&gt;100,"",IF($M151=新人男子!I$2,ROW(),"")),"")</f>
        <v/>
      </c>
      <c r="BQ151" s="42" t="str">
        <f>IF($O151="男子",IF($AF151&gt;100,"",IF($M151=新人男子!P$2,ROW(),"")),"")</f>
        <v/>
      </c>
      <c r="BR151" s="42" t="str">
        <f>IF($O151="男子",IF($AF151&gt;100,"",IF($M151=新人男子!B$27,ROW(),"")),"")</f>
        <v/>
      </c>
      <c r="BS151" s="42" t="str">
        <f>IF($O151="男子",IF($AF151&gt;100,"",IF($M151=新人男子!I$27,ROW(),"")),"")</f>
        <v/>
      </c>
      <c r="BT151" s="42" t="str">
        <f>IF($O151="男子",IF($AF151&gt;100,"",IF($M151=新人男子!P$27,ROW(),"")),"")</f>
        <v/>
      </c>
      <c r="BU151" s="42" t="str">
        <f>IF($O151="男子",IF($AF151&gt;100,"",IF($M151=新人男子!B$51,ROW(),"")),"")</f>
        <v/>
      </c>
      <c r="BV151" s="42" t="str">
        <f>IF($O151="男子",IF($AF151&gt;100,"",IF($M151=新人男子!I$51,ROW(),"")),"")</f>
        <v/>
      </c>
      <c r="BW151" s="42" t="str">
        <f>IF($O151="男子",IF($AF151&gt;100,"",IF($M151=新人男子!P$51,ROW(),"")),"")</f>
        <v/>
      </c>
      <c r="BX151" s="42" t="str">
        <f>IF($O151="男子",IF($AF151&gt;100,"",IF($M151=新人男子!B$76,ROW(),"")),"")</f>
        <v/>
      </c>
      <c r="BY151" s="42" t="str">
        <f>IF($O151="男子",IF($AF151&gt;100,"",IF($M151=新人男子!I$76,ROW(),"")),"")</f>
        <v/>
      </c>
      <c r="BZ151" s="42" t="str">
        <f>IF($O151="男子",IF($AF151&gt;100,"",IF($M151=新人男子!P$76,ROW(),"")),"")</f>
        <v/>
      </c>
      <c r="CA151" s="42" t="str">
        <f>IF($O151="女子",IF($AF151&gt;100,"",IF($M151=選抜女子!B$2,ROW(),"")),"")</f>
        <v/>
      </c>
      <c r="CB151" s="42" t="str">
        <f>IF($O151="女子",IF($AF151&gt;100,"",IF($M151=選抜女子!I$2,ROW(),"")),"")</f>
        <v/>
      </c>
      <c r="CC151" s="42" t="str">
        <f>IF($O151="女子",IF($AF151&gt;100,"",IF($M151=選抜女子!P$2,ROW(),"")),"")</f>
        <v/>
      </c>
      <c r="CD151" s="42" t="str">
        <f>IF($O151="女子",IF($AF151&gt;100,"",IF($M151=選抜女子!B$27,ROW(),"")),"")</f>
        <v/>
      </c>
      <c r="CE151" s="42" t="str">
        <f>IF($O151="女子",IF($AF151&gt;100,"",IF($M151=選抜女子!I$27,ROW(),"")),"")</f>
        <v/>
      </c>
      <c r="CF151" s="42" t="str">
        <f>IF($O151="女子",IF($AF151&gt;100,"",IF($M151=選抜女子!P$27,ROW(),"")),"")</f>
        <v/>
      </c>
      <c r="CG151" s="42" t="str">
        <f>IF($O151="女子",IF($AF151&gt;100,"",IF($M151=選抜女子!B$51,ROW(),"")),"")</f>
        <v/>
      </c>
      <c r="CH151" s="42" t="str">
        <f>IF($O151="女子",IF($AF151&gt;100,"",IF($M151=選抜女子!I$51,ROW(),"")),"")</f>
        <v/>
      </c>
      <c r="CI151" s="42" t="str">
        <f>IF($O151="女子",IF($AF151&gt;100,"",IF($M151=選抜女子!B$76,ROW(),"")),"")</f>
        <v/>
      </c>
      <c r="CJ151" s="42" t="str">
        <f>IF($O151="女子",IF($AF151&gt;100,"",IF($M151=選抜女子!I$76,ROW(),"")),"")</f>
        <v/>
      </c>
      <c r="CK151" s="42" t="str">
        <f>IF($O151="女子",IF($AF151&gt;100,"",IF($M151=新人女子!B$2,ROW(),"")),"")</f>
        <v/>
      </c>
      <c r="CL151" s="42" t="str">
        <f>IF($O151="女子",IF($AF151&gt;100,"",IF($M151=新人女子!I$2,ROW(),"")),"")</f>
        <v/>
      </c>
      <c r="CM151" s="42" t="str">
        <f>IF($O151="女子",IF($AF151&gt;100,"",IF($M151=新人女子!P$2,ROW(),"")),"")</f>
        <v/>
      </c>
      <c r="CN151" s="42" t="str">
        <f>IF($O151="女子",IF($AF151&gt;100,"",IF($M151=新人女子!B$27,ROW(),"")),"")</f>
        <v/>
      </c>
      <c r="CO151" s="42" t="str">
        <f>IF($O151="女子",IF($AF151&gt;100,"",IF($M151=新人女子!I$27,ROW(),"")),"")</f>
        <v/>
      </c>
      <c r="CP151" s="42" t="str">
        <f>IF($O151="女子",IF($AF151&gt;100,"",IF($M151=新人女子!P$27,ROW(),"")),"")</f>
        <v/>
      </c>
      <c r="CQ151" s="42" t="str">
        <f>IF($O151="女子",IF($AF151&gt;100,"",IF($M151=新人女子!B$51,ROW(),"")),"")</f>
        <v/>
      </c>
      <c r="CR151" s="42" t="str">
        <f>IF($O151="女子",IF($AF151&gt;100,"",IF($M151=新人女子!I$51,ROW(),"")),"")</f>
        <v/>
      </c>
      <c r="CS151" s="42" t="str">
        <f>IF($O151="女子",IF($AF151&gt;100,"",IF($M151=新人女子!P$51,ROW(),"")),"")</f>
        <v/>
      </c>
      <c r="CT151" s="42" t="str">
        <f>IF($O151="女子",IF($AF151&gt;100,"",IF($M151=新人女子!B$76,ROW(),"")),"")</f>
        <v/>
      </c>
      <c r="CU151" s="42" t="str">
        <f>IF($O151="女子",IF($AF151&gt;100,"",IF($M151=新人女子!I$76,ROW(),"")),"")</f>
        <v/>
      </c>
      <c r="CV151" s="42" t="str">
        <f>IF($O151="女子",IF($AF151&gt;100,"",IF($M151=新人女子!P$76,ROW(),"")),"")</f>
        <v/>
      </c>
    </row>
    <row r="152" spans="1:100" x14ac:dyDescent="0.15">
      <c r="A152" s="36">
        <v>45285</v>
      </c>
      <c r="B152" s="36">
        <v>45287</v>
      </c>
      <c r="C152" s="35" t="s">
        <v>104</v>
      </c>
      <c r="D152" s="35" t="s">
        <v>1926</v>
      </c>
      <c r="E152" s="35" t="s">
        <v>1927</v>
      </c>
      <c r="F152" s="35" t="s">
        <v>1928</v>
      </c>
      <c r="G152" s="35" t="s">
        <v>108</v>
      </c>
      <c r="H152" s="35" t="s">
        <v>15</v>
      </c>
      <c r="I152" s="35" t="s">
        <v>1929</v>
      </c>
      <c r="J152" s="35" t="s">
        <v>303</v>
      </c>
      <c r="L152" s="35" t="s">
        <v>549</v>
      </c>
      <c r="M152" s="35" t="s">
        <v>155</v>
      </c>
      <c r="N152" s="35" t="s">
        <v>156</v>
      </c>
      <c r="O152" s="35" t="s">
        <v>305</v>
      </c>
      <c r="Y152" s="35" t="s">
        <v>306</v>
      </c>
      <c r="AA152" s="35" t="s">
        <v>564</v>
      </c>
      <c r="AB152" s="35" t="s">
        <v>565</v>
      </c>
      <c r="AC152" s="35" t="str">
        <f t="shared" si="19"/>
        <v>コミ</v>
      </c>
      <c r="AD152" s="35" t="s">
        <v>309</v>
      </c>
      <c r="AF152" s="35">
        <v>8</v>
      </c>
      <c r="AG152" s="41">
        <v>39090</v>
      </c>
      <c r="AN152" s="35">
        <v>174.6</v>
      </c>
      <c r="AO152" s="35">
        <v>59.7</v>
      </c>
      <c r="AP152" s="35" t="s">
        <v>310</v>
      </c>
      <c r="AV152" s="35" t="s">
        <v>311</v>
      </c>
      <c r="BB152" s="35">
        <f t="shared" si="16"/>
        <v>16</v>
      </c>
      <c r="BC152" s="35">
        <f t="shared" si="17"/>
        <v>2</v>
      </c>
      <c r="BD152" s="35" t="str">
        <f t="shared" si="18"/>
        <v>右</v>
      </c>
      <c r="BE152" s="42" t="str">
        <f>IF($O152="男子",IF($AF152&gt;100,"",IF($M152=選抜男子!B$2,ROW(),"")),"")</f>
        <v/>
      </c>
      <c r="BF152" s="42" t="str">
        <f>IF($O152="男子",IF($AF152&gt;100,"",IF($M152=選抜男子!I$2,ROW(),"")),"")</f>
        <v/>
      </c>
      <c r="BG152" s="42" t="str">
        <f>IF($O152="男子",IF($AF152&gt;100,"",IF($M152=選抜男子!P$2,ROW(),"")),"")</f>
        <v/>
      </c>
      <c r="BH152" s="42" t="str">
        <f>IF($O152="男子",IF($AF152&gt;100,"",IF($M152=選抜男子!B$27,ROW(),"")),"")</f>
        <v/>
      </c>
      <c r="BI152" s="42" t="str">
        <f>IF($O152="男子",IF($AF152&gt;100,"",IF($M152=選抜男子!I$27,ROW(),"")),"")</f>
        <v/>
      </c>
      <c r="BJ152" s="42" t="str">
        <f>IF($O152="男子",IF($AF152&gt;100,"",IF($M152=選抜男子!P$27,ROW(),"")),"")</f>
        <v/>
      </c>
      <c r="BK152" s="42">
        <f>IF($O152="男子",IF($AF152&gt;100,"",IF($M152=選抜男子!B$51,ROW(),"")),"")</f>
        <v>152</v>
      </c>
      <c r="BL152" s="42" t="str">
        <f>IF($O152="男子",IF($AF152&gt;100,"",IF($M152=選抜男子!I$51,ROW(),"")),"")</f>
        <v/>
      </c>
      <c r="BM152" s="42">
        <f>IF($O152="男子",IF($AF152&gt;100,"",IF($M152=選抜男子!B$76,ROW(),"")),"")</f>
        <v>152</v>
      </c>
      <c r="BN152" s="42" t="str">
        <f>IF($O152="男子",IF($AF152&gt;100,"",IF($M152=選抜男子!I$76,ROW(),"")),"")</f>
        <v/>
      </c>
      <c r="BO152" s="42" t="str">
        <f>IF($O152="男子",IF($AF152&gt;100,"",IF($M152=新人男子!B$2,ROW(),"")),"")</f>
        <v/>
      </c>
      <c r="BP152" s="42" t="str">
        <f>IF($O152="男子",IF($AF152&gt;100,"",IF($M152=新人男子!I$2,ROW(),"")),"")</f>
        <v/>
      </c>
      <c r="BQ152" s="42" t="str">
        <f>IF($O152="男子",IF($AF152&gt;100,"",IF($M152=新人男子!P$2,ROW(),"")),"")</f>
        <v/>
      </c>
      <c r="BR152" s="42" t="str">
        <f>IF($O152="男子",IF($AF152&gt;100,"",IF($M152=新人男子!B$27,ROW(),"")),"")</f>
        <v/>
      </c>
      <c r="BS152" s="42" t="str">
        <f>IF($O152="男子",IF($AF152&gt;100,"",IF($M152=新人男子!I$27,ROW(),"")),"")</f>
        <v/>
      </c>
      <c r="BT152" s="42" t="str">
        <f>IF($O152="男子",IF($AF152&gt;100,"",IF($M152=新人男子!P$27,ROW(),"")),"")</f>
        <v/>
      </c>
      <c r="BU152" s="42" t="str">
        <f>IF($O152="男子",IF($AF152&gt;100,"",IF($M152=新人男子!B$51,ROW(),"")),"")</f>
        <v/>
      </c>
      <c r="BV152" s="42" t="str">
        <f>IF($O152="男子",IF($AF152&gt;100,"",IF($M152=新人男子!I$51,ROW(),"")),"")</f>
        <v/>
      </c>
      <c r="BW152" s="42" t="str">
        <f>IF($O152="男子",IF($AF152&gt;100,"",IF($M152=新人男子!P$51,ROW(),"")),"")</f>
        <v/>
      </c>
      <c r="BX152" s="42" t="str">
        <f>IF($O152="男子",IF($AF152&gt;100,"",IF($M152=新人男子!B$76,ROW(),"")),"")</f>
        <v/>
      </c>
      <c r="BY152" s="42" t="str">
        <f>IF($O152="男子",IF($AF152&gt;100,"",IF($M152=新人男子!I$76,ROW(),"")),"")</f>
        <v/>
      </c>
      <c r="BZ152" s="42" t="str">
        <f>IF($O152="男子",IF($AF152&gt;100,"",IF($M152=新人男子!P$76,ROW(),"")),"")</f>
        <v/>
      </c>
      <c r="CA152" s="42" t="str">
        <f>IF($O152="女子",IF($AF152&gt;100,"",IF($M152=選抜女子!B$2,ROW(),"")),"")</f>
        <v/>
      </c>
      <c r="CB152" s="42" t="str">
        <f>IF($O152="女子",IF($AF152&gt;100,"",IF($M152=選抜女子!I$2,ROW(),"")),"")</f>
        <v/>
      </c>
      <c r="CC152" s="42" t="str">
        <f>IF($O152="女子",IF($AF152&gt;100,"",IF($M152=選抜女子!P$2,ROW(),"")),"")</f>
        <v/>
      </c>
      <c r="CD152" s="42" t="str">
        <f>IF($O152="女子",IF($AF152&gt;100,"",IF($M152=選抜女子!B$27,ROW(),"")),"")</f>
        <v/>
      </c>
      <c r="CE152" s="42" t="str">
        <f>IF($O152="女子",IF($AF152&gt;100,"",IF($M152=選抜女子!I$27,ROW(),"")),"")</f>
        <v/>
      </c>
      <c r="CF152" s="42" t="str">
        <f>IF($O152="女子",IF($AF152&gt;100,"",IF($M152=選抜女子!P$27,ROW(),"")),"")</f>
        <v/>
      </c>
      <c r="CG152" s="42" t="str">
        <f>IF($O152="女子",IF($AF152&gt;100,"",IF($M152=選抜女子!B$51,ROW(),"")),"")</f>
        <v/>
      </c>
      <c r="CH152" s="42" t="str">
        <f>IF($O152="女子",IF($AF152&gt;100,"",IF($M152=選抜女子!I$51,ROW(),"")),"")</f>
        <v/>
      </c>
      <c r="CI152" s="42" t="str">
        <f>IF($O152="女子",IF($AF152&gt;100,"",IF($M152=選抜女子!B$76,ROW(),"")),"")</f>
        <v/>
      </c>
      <c r="CJ152" s="42" t="str">
        <f>IF($O152="女子",IF($AF152&gt;100,"",IF($M152=選抜女子!I$76,ROW(),"")),"")</f>
        <v/>
      </c>
      <c r="CK152" s="42" t="str">
        <f>IF($O152="女子",IF($AF152&gt;100,"",IF($M152=新人女子!B$2,ROW(),"")),"")</f>
        <v/>
      </c>
      <c r="CL152" s="42" t="str">
        <f>IF($O152="女子",IF($AF152&gt;100,"",IF($M152=新人女子!I$2,ROW(),"")),"")</f>
        <v/>
      </c>
      <c r="CM152" s="42" t="str">
        <f>IF($O152="女子",IF($AF152&gt;100,"",IF($M152=新人女子!P$2,ROW(),"")),"")</f>
        <v/>
      </c>
      <c r="CN152" s="42" t="str">
        <f>IF($O152="女子",IF($AF152&gt;100,"",IF($M152=新人女子!B$27,ROW(),"")),"")</f>
        <v/>
      </c>
      <c r="CO152" s="42" t="str">
        <f>IF($O152="女子",IF($AF152&gt;100,"",IF($M152=新人女子!I$27,ROW(),"")),"")</f>
        <v/>
      </c>
      <c r="CP152" s="42" t="str">
        <f>IF($O152="女子",IF($AF152&gt;100,"",IF($M152=新人女子!P$27,ROW(),"")),"")</f>
        <v/>
      </c>
      <c r="CQ152" s="42" t="str">
        <f>IF($O152="女子",IF($AF152&gt;100,"",IF($M152=新人女子!B$51,ROW(),"")),"")</f>
        <v/>
      </c>
      <c r="CR152" s="42" t="str">
        <f>IF($O152="女子",IF($AF152&gt;100,"",IF($M152=新人女子!I$51,ROW(),"")),"")</f>
        <v/>
      </c>
      <c r="CS152" s="42" t="str">
        <f>IF($O152="女子",IF($AF152&gt;100,"",IF($M152=新人女子!P$51,ROW(),"")),"")</f>
        <v/>
      </c>
      <c r="CT152" s="42" t="str">
        <f>IF($O152="女子",IF($AF152&gt;100,"",IF($M152=新人女子!B$76,ROW(),"")),"")</f>
        <v/>
      </c>
      <c r="CU152" s="42" t="str">
        <f>IF($O152="女子",IF($AF152&gt;100,"",IF($M152=新人女子!I$76,ROW(),"")),"")</f>
        <v/>
      </c>
      <c r="CV152" s="42" t="str">
        <f>IF($O152="女子",IF($AF152&gt;100,"",IF($M152=新人女子!P$76,ROW(),"")),"")</f>
        <v/>
      </c>
    </row>
    <row r="153" spans="1:100" x14ac:dyDescent="0.15">
      <c r="A153" s="36">
        <v>45285</v>
      </c>
      <c r="B153" s="36">
        <v>45287</v>
      </c>
      <c r="C153" s="35" t="s">
        <v>104</v>
      </c>
      <c r="D153" s="35" t="s">
        <v>1930</v>
      </c>
      <c r="E153" s="35" t="s">
        <v>1931</v>
      </c>
      <c r="F153" s="35" t="s">
        <v>1932</v>
      </c>
      <c r="G153" s="35" t="s">
        <v>108</v>
      </c>
      <c r="H153" s="35" t="s">
        <v>15</v>
      </c>
      <c r="I153" s="35" t="s">
        <v>1933</v>
      </c>
      <c r="J153" s="35" t="s">
        <v>303</v>
      </c>
      <c r="L153" s="35" t="s">
        <v>549</v>
      </c>
      <c r="M153" s="35" t="s">
        <v>155</v>
      </c>
      <c r="N153" s="35" t="s">
        <v>156</v>
      </c>
      <c r="O153" s="35" t="s">
        <v>305</v>
      </c>
      <c r="Y153" s="35" t="s">
        <v>306</v>
      </c>
      <c r="AA153" s="35" t="s">
        <v>566</v>
      </c>
      <c r="AB153" s="35" t="s">
        <v>567</v>
      </c>
      <c r="AC153" s="35" t="str">
        <f t="shared" si="19"/>
        <v>ミマサカオチアイ</v>
      </c>
      <c r="AD153" s="35" t="s">
        <v>309</v>
      </c>
      <c r="AF153" s="35">
        <v>9</v>
      </c>
      <c r="AG153" s="41">
        <v>39123</v>
      </c>
      <c r="AN153" s="35">
        <v>169</v>
      </c>
      <c r="AO153" s="35">
        <v>52</v>
      </c>
      <c r="AP153" s="35" t="s">
        <v>310</v>
      </c>
      <c r="AV153" s="35" t="s">
        <v>311</v>
      </c>
      <c r="BB153" s="35">
        <f t="shared" si="16"/>
        <v>16</v>
      </c>
      <c r="BC153" s="35">
        <f t="shared" si="17"/>
        <v>2</v>
      </c>
      <c r="BD153" s="35" t="str">
        <f t="shared" si="18"/>
        <v>右</v>
      </c>
      <c r="BE153" s="42" t="str">
        <f>IF($O153="男子",IF($AF153&gt;100,"",IF($M153=選抜男子!B$2,ROW(),"")),"")</f>
        <v/>
      </c>
      <c r="BF153" s="42" t="str">
        <f>IF($O153="男子",IF($AF153&gt;100,"",IF($M153=選抜男子!I$2,ROW(),"")),"")</f>
        <v/>
      </c>
      <c r="BG153" s="42" t="str">
        <f>IF($O153="男子",IF($AF153&gt;100,"",IF($M153=選抜男子!P$2,ROW(),"")),"")</f>
        <v/>
      </c>
      <c r="BH153" s="42" t="str">
        <f>IF($O153="男子",IF($AF153&gt;100,"",IF($M153=選抜男子!B$27,ROW(),"")),"")</f>
        <v/>
      </c>
      <c r="BI153" s="42" t="str">
        <f>IF($O153="男子",IF($AF153&gt;100,"",IF($M153=選抜男子!I$27,ROW(),"")),"")</f>
        <v/>
      </c>
      <c r="BJ153" s="42" t="str">
        <f>IF($O153="男子",IF($AF153&gt;100,"",IF($M153=選抜男子!P$27,ROW(),"")),"")</f>
        <v/>
      </c>
      <c r="BK153" s="42">
        <f>IF($O153="男子",IF($AF153&gt;100,"",IF($M153=選抜男子!B$51,ROW(),"")),"")</f>
        <v>153</v>
      </c>
      <c r="BL153" s="42" t="str">
        <f>IF($O153="男子",IF($AF153&gt;100,"",IF($M153=選抜男子!I$51,ROW(),"")),"")</f>
        <v/>
      </c>
      <c r="BM153" s="42">
        <f>IF($O153="男子",IF($AF153&gt;100,"",IF($M153=選抜男子!B$76,ROW(),"")),"")</f>
        <v>153</v>
      </c>
      <c r="BN153" s="42" t="str">
        <f>IF($O153="男子",IF($AF153&gt;100,"",IF($M153=選抜男子!I$76,ROW(),"")),"")</f>
        <v/>
      </c>
      <c r="BO153" s="42" t="str">
        <f>IF($O153="男子",IF($AF153&gt;100,"",IF($M153=新人男子!B$2,ROW(),"")),"")</f>
        <v/>
      </c>
      <c r="BP153" s="42" t="str">
        <f>IF($O153="男子",IF($AF153&gt;100,"",IF($M153=新人男子!I$2,ROW(),"")),"")</f>
        <v/>
      </c>
      <c r="BQ153" s="42" t="str">
        <f>IF($O153="男子",IF($AF153&gt;100,"",IF($M153=新人男子!P$2,ROW(),"")),"")</f>
        <v/>
      </c>
      <c r="BR153" s="42" t="str">
        <f>IF($O153="男子",IF($AF153&gt;100,"",IF($M153=新人男子!B$27,ROW(),"")),"")</f>
        <v/>
      </c>
      <c r="BS153" s="42" t="str">
        <f>IF($O153="男子",IF($AF153&gt;100,"",IF($M153=新人男子!I$27,ROW(),"")),"")</f>
        <v/>
      </c>
      <c r="BT153" s="42" t="str">
        <f>IF($O153="男子",IF($AF153&gt;100,"",IF($M153=新人男子!P$27,ROW(),"")),"")</f>
        <v/>
      </c>
      <c r="BU153" s="42" t="str">
        <f>IF($O153="男子",IF($AF153&gt;100,"",IF($M153=新人男子!B$51,ROW(),"")),"")</f>
        <v/>
      </c>
      <c r="BV153" s="42" t="str">
        <f>IF($O153="男子",IF($AF153&gt;100,"",IF($M153=新人男子!I$51,ROW(),"")),"")</f>
        <v/>
      </c>
      <c r="BW153" s="42" t="str">
        <f>IF($O153="男子",IF($AF153&gt;100,"",IF($M153=新人男子!P$51,ROW(),"")),"")</f>
        <v/>
      </c>
      <c r="BX153" s="42" t="str">
        <f>IF($O153="男子",IF($AF153&gt;100,"",IF($M153=新人男子!B$76,ROW(),"")),"")</f>
        <v/>
      </c>
      <c r="BY153" s="42" t="str">
        <f>IF($O153="男子",IF($AF153&gt;100,"",IF($M153=新人男子!I$76,ROW(),"")),"")</f>
        <v/>
      </c>
      <c r="BZ153" s="42" t="str">
        <f>IF($O153="男子",IF($AF153&gt;100,"",IF($M153=新人男子!P$76,ROW(),"")),"")</f>
        <v/>
      </c>
      <c r="CA153" s="42" t="str">
        <f>IF($O153="女子",IF($AF153&gt;100,"",IF($M153=選抜女子!B$2,ROW(),"")),"")</f>
        <v/>
      </c>
      <c r="CB153" s="42" t="str">
        <f>IF($O153="女子",IF($AF153&gt;100,"",IF($M153=選抜女子!I$2,ROW(),"")),"")</f>
        <v/>
      </c>
      <c r="CC153" s="42" t="str">
        <f>IF($O153="女子",IF($AF153&gt;100,"",IF($M153=選抜女子!P$2,ROW(),"")),"")</f>
        <v/>
      </c>
      <c r="CD153" s="42" t="str">
        <f>IF($O153="女子",IF($AF153&gt;100,"",IF($M153=選抜女子!B$27,ROW(),"")),"")</f>
        <v/>
      </c>
      <c r="CE153" s="42" t="str">
        <f>IF($O153="女子",IF($AF153&gt;100,"",IF($M153=選抜女子!I$27,ROW(),"")),"")</f>
        <v/>
      </c>
      <c r="CF153" s="42" t="str">
        <f>IF($O153="女子",IF($AF153&gt;100,"",IF($M153=選抜女子!P$27,ROW(),"")),"")</f>
        <v/>
      </c>
      <c r="CG153" s="42" t="str">
        <f>IF($O153="女子",IF($AF153&gt;100,"",IF($M153=選抜女子!B$51,ROW(),"")),"")</f>
        <v/>
      </c>
      <c r="CH153" s="42" t="str">
        <f>IF($O153="女子",IF($AF153&gt;100,"",IF($M153=選抜女子!I$51,ROW(),"")),"")</f>
        <v/>
      </c>
      <c r="CI153" s="42" t="str">
        <f>IF($O153="女子",IF($AF153&gt;100,"",IF($M153=選抜女子!B$76,ROW(),"")),"")</f>
        <v/>
      </c>
      <c r="CJ153" s="42" t="str">
        <f>IF($O153="女子",IF($AF153&gt;100,"",IF($M153=選抜女子!I$76,ROW(),"")),"")</f>
        <v/>
      </c>
      <c r="CK153" s="42" t="str">
        <f>IF($O153="女子",IF($AF153&gt;100,"",IF($M153=新人女子!B$2,ROW(),"")),"")</f>
        <v/>
      </c>
      <c r="CL153" s="42" t="str">
        <f>IF($O153="女子",IF($AF153&gt;100,"",IF($M153=新人女子!I$2,ROW(),"")),"")</f>
        <v/>
      </c>
      <c r="CM153" s="42" t="str">
        <f>IF($O153="女子",IF($AF153&gt;100,"",IF($M153=新人女子!P$2,ROW(),"")),"")</f>
        <v/>
      </c>
      <c r="CN153" s="42" t="str">
        <f>IF($O153="女子",IF($AF153&gt;100,"",IF($M153=新人女子!B$27,ROW(),"")),"")</f>
        <v/>
      </c>
      <c r="CO153" s="42" t="str">
        <f>IF($O153="女子",IF($AF153&gt;100,"",IF($M153=新人女子!I$27,ROW(),"")),"")</f>
        <v/>
      </c>
      <c r="CP153" s="42" t="str">
        <f>IF($O153="女子",IF($AF153&gt;100,"",IF($M153=新人女子!P$27,ROW(),"")),"")</f>
        <v/>
      </c>
      <c r="CQ153" s="42" t="str">
        <f>IF($O153="女子",IF($AF153&gt;100,"",IF($M153=新人女子!B$51,ROW(),"")),"")</f>
        <v/>
      </c>
      <c r="CR153" s="42" t="str">
        <f>IF($O153="女子",IF($AF153&gt;100,"",IF($M153=新人女子!I$51,ROW(),"")),"")</f>
        <v/>
      </c>
      <c r="CS153" s="42" t="str">
        <f>IF($O153="女子",IF($AF153&gt;100,"",IF($M153=新人女子!P$51,ROW(),"")),"")</f>
        <v/>
      </c>
      <c r="CT153" s="42" t="str">
        <f>IF($O153="女子",IF($AF153&gt;100,"",IF($M153=新人女子!B$76,ROW(),"")),"")</f>
        <v/>
      </c>
      <c r="CU153" s="42" t="str">
        <f>IF($O153="女子",IF($AF153&gt;100,"",IF($M153=新人女子!I$76,ROW(),"")),"")</f>
        <v/>
      </c>
      <c r="CV153" s="42" t="str">
        <f>IF($O153="女子",IF($AF153&gt;100,"",IF($M153=新人女子!P$76,ROW(),"")),"")</f>
        <v/>
      </c>
    </row>
    <row r="154" spans="1:100" x14ac:dyDescent="0.15">
      <c r="A154" s="36">
        <v>45285</v>
      </c>
      <c r="B154" s="36">
        <v>45287</v>
      </c>
      <c r="C154" s="35" t="s">
        <v>104</v>
      </c>
      <c r="D154" s="35" t="s">
        <v>1934</v>
      </c>
      <c r="E154" s="35" t="s">
        <v>1935</v>
      </c>
      <c r="F154" s="35" t="s">
        <v>1936</v>
      </c>
      <c r="G154" s="35" t="s">
        <v>108</v>
      </c>
      <c r="H154" s="35" t="s">
        <v>15</v>
      </c>
      <c r="I154" s="35" t="s">
        <v>1937</v>
      </c>
      <c r="J154" s="35" t="s">
        <v>303</v>
      </c>
      <c r="L154" s="35" t="s">
        <v>549</v>
      </c>
      <c r="M154" s="35" t="s">
        <v>155</v>
      </c>
      <c r="N154" s="35" t="s">
        <v>156</v>
      </c>
      <c r="O154" s="35" t="s">
        <v>305</v>
      </c>
      <c r="Y154" s="35" t="s">
        <v>306</v>
      </c>
      <c r="AA154" s="35" t="s">
        <v>568</v>
      </c>
      <c r="AB154" s="35" t="s">
        <v>569</v>
      </c>
      <c r="AC154" s="35" t="str">
        <f t="shared" si="19"/>
        <v>ミマサカオイワケ</v>
      </c>
      <c r="AD154" s="35" t="s">
        <v>309</v>
      </c>
      <c r="AF154" s="35">
        <v>10</v>
      </c>
      <c r="AG154" s="41">
        <v>39528</v>
      </c>
      <c r="AN154" s="35">
        <v>175.6</v>
      </c>
      <c r="AO154" s="35">
        <v>70</v>
      </c>
      <c r="AP154" s="35" t="s">
        <v>310</v>
      </c>
      <c r="AV154" s="35" t="s">
        <v>311</v>
      </c>
      <c r="BB154" s="35">
        <f t="shared" si="16"/>
        <v>15</v>
      </c>
      <c r="BC154" s="35">
        <f t="shared" si="17"/>
        <v>1</v>
      </c>
      <c r="BD154" s="35" t="str">
        <f t="shared" si="18"/>
        <v>右</v>
      </c>
      <c r="BE154" s="42" t="str">
        <f>IF($O154="男子",IF($AF154&gt;100,"",IF($M154=選抜男子!B$2,ROW(),"")),"")</f>
        <v/>
      </c>
      <c r="BF154" s="42" t="str">
        <f>IF($O154="男子",IF($AF154&gt;100,"",IF($M154=選抜男子!I$2,ROW(),"")),"")</f>
        <v/>
      </c>
      <c r="BG154" s="42" t="str">
        <f>IF($O154="男子",IF($AF154&gt;100,"",IF($M154=選抜男子!P$2,ROW(),"")),"")</f>
        <v/>
      </c>
      <c r="BH154" s="42" t="str">
        <f>IF($O154="男子",IF($AF154&gt;100,"",IF($M154=選抜男子!B$27,ROW(),"")),"")</f>
        <v/>
      </c>
      <c r="BI154" s="42" t="str">
        <f>IF($O154="男子",IF($AF154&gt;100,"",IF($M154=選抜男子!I$27,ROW(),"")),"")</f>
        <v/>
      </c>
      <c r="BJ154" s="42" t="str">
        <f>IF($O154="男子",IF($AF154&gt;100,"",IF($M154=選抜男子!P$27,ROW(),"")),"")</f>
        <v/>
      </c>
      <c r="BK154" s="42">
        <f>IF($O154="男子",IF($AF154&gt;100,"",IF($M154=選抜男子!B$51,ROW(),"")),"")</f>
        <v>154</v>
      </c>
      <c r="BL154" s="42" t="str">
        <f>IF($O154="男子",IF($AF154&gt;100,"",IF($M154=選抜男子!I$51,ROW(),"")),"")</f>
        <v/>
      </c>
      <c r="BM154" s="42">
        <f>IF($O154="男子",IF($AF154&gt;100,"",IF($M154=選抜男子!B$76,ROW(),"")),"")</f>
        <v>154</v>
      </c>
      <c r="BN154" s="42" t="str">
        <f>IF($O154="男子",IF($AF154&gt;100,"",IF($M154=選抜男子!I$76,ROW(),"")),"")</f>
        <v/>
      </c>
      <c r="BO154" s="42" t="str">
        <f>IF($O154="男子",IF($AF154&gt;100,"",IF($M154=新人男子!B$2,ROW(),"")),"")</f>
        <v/>
      </c>
      <c r="BP154" s="42" t="str">
        <f>IF($O154="男子",IF($AF154&gt;100,"",IF($M154=新人男子!I$2,ROW(),"")),"")</f>
        <v/>
      </c>
      <c r="BQ154" s="42" t="str">
        <f>IF($O154="男子",IF($AF154&gt;100,"",IF($M154=新人男子!P$2,ROW(),"")),"")</f>
        <v/>
      </c>
      <c r="BR154" s="42" t="str">
        <f>IF($O154="男子",IF($AF154&gt;100,"",IF($M154=新人男子!B$27,ROW(),"")),"")</f>
        <v/>
      </c>
      <c r="BS154" s="42" t="str">
        <f>IF($O154="男子",IF($AF154&gt;100,"",IF($M154=新人男子!I$27,ROW(),"")),"")</f>
        <v/>
      </c>
      <c r="BT154" s="42" t="str">
        <f>IF($O154="男子",IF($AF154&gt;100,"",IF($M154=新人男子!P$27,ROW(),"")),"")</f>
        <v/>
      </c>
      <c r="BU154" s="42" t="str">
        <f>IF($O154="男子",IF($AF154&gt;100,"",IF($M154=新人男子!B$51,ROW(),"")),"")</f>
        <v/>
      </c>
      <c r="BV154" s="42" t="str">
        <f>IF($O154="男子",IF($AF154&gt;100,"",IF($M154=新人男子!I$51,ROW(),"")),"")</f>
        <v/>
      </c>
      <c r="BW154" s="42" t="str">
        <f>IF($O154="男子",IF($AF154&gt;100,"",IF($M154=新人男子!P$51,ROW(),"")),"")</f>
        <v/>
      </c>
      <c r="BX154" s="42" t="str">
        <f>IF($O154="男子",IF($AF154&gt;100,"",IF($M154=新人男子!B$76,ROW(),"")),"")</f>
        <v/>
      </c>
      <c r="BY154" s="42" t="str">
        <f>IF($O154="男子",IF($AF154&gt;100,"",IF($M154=新人男子!I$76,ROW(),"")),"")</f>
        <v/>
      </c>
      <c r="BZ154" s="42" t="str">
        <f>IF($O154="男子",IF($AF154&gt;100,"",IF($M154=新人男子!P$76,ROW(),"")),"")</f>
        <v/>
      </c>
      <c r="CA154" s="42" t="str">
        <f>IF($O154="女子",IF($AF154&gt;100,"",IF($M154=選抜女子!B$2,ROW(),"")),"")</f>
        <v/>
      </c>
      <c r="CB154" s="42" t="str">
        <f>IF($O154="女子",IF($AF154&gt;100,"",IF($M154=選抜女子!I$2,ROW(),"")),"")</f>
        <v/>
      </c>
      <c r="CC154" s="42" t="str">
        <f>IF($O154="女子",IF($AF154&gt;100,"",IF($M154=選抜女子!P$2,ROW(),"")),"")</f>
        <v/>
      </c>
      <c r="CD154" s="42" t="str">
        <f>IF($O154="女子",IF($AF154&gt;100,"",IF($M154=選抜女子!B$27,ROW(),"")),"")</f>
        <v/>
      </c>
      <c r="CE154" s="42" t="str">
        <f>IF($O154="女子",IF($AF154&gt;100,"",IF($M154=選抜女子!I$27,ROW(),"")),"")</f>
        <v/>
      </c>
      <c r="CF154" s="42" t="str">
        <f>IF($O154="女子",IF($AF154&gt;100,"",IF($M154=選抜女子!P$27,ROW(),"")),"")</f>
        <v/>
      </c>
      <c r="CG154" s="42" t="str">
        <f>IF($O154="女子",IF($AF154&gt;100,"",IF($M154=選抜女子!B$51,ROW(),"")),"")</f>
        <v/>
      </c>
      <c r="CH154" s="42" t="str">
        <f>IF($O154="女子",IF($AF154&gt;100,"",IF($M154=選抜女子!I$51,ROW(),"")),"")</f>
        <v/>
      </c>
      <c r="CI154" s="42" t="str">
        <f>IF($O154="女子",IF($AF154&gt;100,"",IF($M154=選抜女子!B$76,ROW(),"")),"")</f>
        <v/>
      </c>
      <c r="CJ154" s="42" t="str">
        <f>IF($O154="女子",IF($AF154&gt;100,"",IF($M154=選抜女子!I$76,ROW(),"")),"")</f>
        <v/>
      </c>
      <c r="CK154" s="42" t="str">
        <f>IF($O154="女子",IF($AF154&gt;100,"",IF($M154=新人女子!B$2,ROW(),"")),"")</f>
        <v/>
      </c>
      <c r="CL154" s="42" t="str">
        <f>IF($O154="女子",IF($AF154&gt;100,"",IF($M154=新人女子!I$2,ROW(),"")),"")</f>
        <v/>
      </c>
      <c r="CM154" s="42" t="str">
        <f>IF($O154="女子",IF($AF154&gt;100,"",IF($M154=新人女子!P$2,ROW(),"")),"")</f>
        <v/>
      </c>
      <c r="CN154" s="42" t="str">
        <f>IF($O154="女子",IF($AF154&gt;100,"",IF($M154=新人女子!B$27,ROW(),"")),"")</f>
        <v/>
      </c>
      <c r="CO154" s="42" t="str">
        <f>IF($O154="女子",IF($AF154&gt;100,"",IF($M154=新人女子!I$27,ROW(),"")),"")</f>
        <v/>
      </c>
      <c r="CP154" s="42" t="str">
        <f>IF($O154="女子",IF($AF154&gt;100,"",IF($M154=新人女子!P$27,ROW(),"")),"")</f>
        <v/>
      </c>
      <c r="CQ154" s="42" t="str">
        <f>IF($O154="女子",IF($AF154&gt;100,"",IF($M154=新人女子!B$51,ROW(),"")),"")</f>
        <v/>
      </c>
      <c r="CR154" s="42" t="str">
        <f>IF($O154="女子",IF($AF154&gt;100,"",IF($M154=新人女子!I$51,ROW(),"")),"")</f>
        <v/>
      </c>
      <c r="CS154" s="42" t="str">
        <f>IF($O154="女子",IF($AF154&gt;100,"",IF($M154=新人女子!P$51,ROW(),"")),"")</f>
        <v/>
      </c>
      <c r="CT154" s="42" t="str">
        <f>IF($O154="女子",IF($AF154&gt;100,"",IF($M154=新人女子!B$76,ROW(),"")),"")</f>
        <v/>
      </c>
      <c r="CU154" s="42" t="str">
        <f>IF($O154="女子",IF($AF154&gt;100,"",IF($M154=新人女子!I$76,ROW(),"")),"")</f>
        <v/>
      </c>
      <c r="CV154" s="42" t="str">
        <f>IF($O154="女子",IF($AF154&gt;100,"",IF($M154=新人女子!P$76,ROW(),"")),"")</f>
        <v/>
      </c>
    </row>
    <row r="155" spans="1:100" x14ac:dyDescent="0.15">
      <c r="A155" s="36">
        <v>45285</v>
      </c>
      <c r="B155" s="36">
        <v>45287</v>
      </c>
      <c r="C155" s="35" t="s">
        <v>104</v>
      </c>
      <c r="D155" s="35" t="s">
        <v>1938</v>
      </c>
      <c r="E155" s="35" t="s">
        <v>1939</v>
      </c>
      <c r="F155" s="35" t="s">
        <v>1940</v>
      </c>
      <c r="G155" s="35" t="s">
        <v>108</v>
      </c>
      <c r="H155" s="35" t="s">
        <v>15</v>
      </c>
      <c r="I155" s="35" t="s">
        <v>1941</v>
      </c>
      <c r="J155" s="35" t="s">
        <v>303</v>
      </c>
      <c r="L155" s="35" t="s">
        <v>549</v>
      </c>
      <c r="M155" s="35" t="s">
        <v>155</v>
      </c>
      <c r="N155" s="35" t="s">
        <v>156</v>
      </c>
      <c r="O155" s="35" t="s">
        <v>305</v>
      </c>
      <c r="Y155" s="35" t="s">
        <v>306</v>
      </c>
      <c r="AA155" s="35" t="s">
        <v>570</v>
      </c>
      <c r="AB155" s="35" t="s">
        <v>571</v>
      </c>
      <c r="AC155" s="35" t="str">
        <f t="shared" si="19"/>
        <v>ツボイ</v>
      </c>
      <c r="AD155" s="35" t="s">
        <v>309</v>
      </c>
      <c r="AF155" s="35">
        <v>11</v>
      </c>
      <c r="AG155" s="41">
        <v>38903</v>
      </c>
      <c r="AN155" s="35">
        <v>176</v>
      </c>
      <c r="AO155" s="35">
        <v>65</v>
      </c>
      <c r="AP155" s="35" t="s">
        <v>310</v>
      </c>
      <c r="AV155" s="35" t="s">
        <v>311</v>
      </c>
      <c r="BB155" s="35">
        <f t="shared" si="16"/>
        <v>16</v>
      </c>
      <c r="BC155" s="35">
        <f t="shared" si="17"/>
        <v>2</v>
      </c>
      <c r="BD155" s="35" t="str">
        <f t="shared" si="18"/>
        <v>右</v>
      </c>
      <c r="BE155" s="42" t="str">
        <f>IF($O155="男子",IF($AF155&gt;100,"",IF($M155=選抜男子!B$2,ROW(),"")),"")</f>
        <v/>
      </c>
      <c r="BF155" s="42" t="str">
        <f>IF($O155="男子",IF($AF155&gt;100,"",IF($M155=選抜男子!I$2,ROW(),"")),"")</f>
        <v/>
      </c>
      <c r="BG155" s="42" t="str">
        <f>IF($O155="男子",IF($AF155&gt;100,"",IF($M155=選抜男子!P$2,ROW(),"")),"")</f>
        <v/>
      </c>
      <c r="BH155" s="42" t="str">
        <f>IF($O155="男子",IF($AF155&gt;100,"",IF($M155=選抜男子!B$27,ROW(),"")),"")</f>
        <v/>
      </c>
      <c r="BI155" s="42" t="str">
        <f>IF($O155="男子",IF($AF155&gt;100,"",IF($M155=選抜男子!I$27,ROW(),"")),"")</f>
        <v/>
      </c>
      <c r="BJ155" s="42" t="str">
        <f>IF($O155="男子",IF($AF155&gt;100,"",IF($M155=選抜男子!P$27,ROW(),"")),"")</f>
        <v/>
      </c>
      <c r="BK155" s="42">
        <f>IF($O155="男子",IF($AF155&gt;100,"",IF($M155=選抜男子!B$51,ROW(),"")),"")</f>
        <v>155</v>
      </c>
      <c r="BL155" s="42" t="str">
        <f>IF($O155="男子",IF($AF155&gt;100,"",IF($M155=選抜男子!I$51,ROW(),"")),"")</f>
        <v/>
      </c>
      <c r="BM155" s="42">
        <f>IF($O155="男子",IF($AF155&gt;100,"",IF($M155=選抜男子!B$76,ROW(),"")),"")</f>
        <v>155</v>
      </c>
      <c r="BN155" s="42" t="str">
        <f>IF($O155="男子",IF($AF155&gt;100,"",IF($M155=選抜男子!I$76,ROW(),"")),"")</f>
        <v/>
      </c>
      <c r="BO155" s="42" t="str">
        <f>IF($O155="男子",IF($AF155&gt;100,"",IF($M155=新人男子!B$2,ROW(),"")),"")</f>
        <v/>
      </c>
      <c r="BP155" s="42" t="str">
        <f>IF($O155="男子",IF($AF155&gt;100,"",IF($M155=新人男子!I$2,ROW(),"")),"")</f>
        <v/>
      </c>
      <c r="BQ155" s="42" t="str">
        <f>IF($O155="男子",IF($AF155&gt;100,"",IF($M155=新人男子!P$2,ROW(),"")),"")</f>
        <v/>
      </c>
      <c r="BR155" s="42" t="str">
        <f>IF($O155="男子",IF($AF155&gt;100,"",IF($M155=新人男子!B$27,ROW(),"")),"")</f>
        <v/>
      </c>
      <c r="BS155" s="42" t="str">
        <f>IF($O155="男子",IF($AF155&gt;100,"",IF($M155=新人男子!I$27,ROW(),"")),"")</f>
        <v/>
      </c>
      <c r="BT155" s="42" t="str">
        <f>IF($O155="男子",IF($AF155&gt;100,"",IF($M155=新人男子!P$27,ROW(),"")),"")</f>
        <v/>
      </c>
      <c r="BU155" s="42" t="str">
        <f>IF($O155="男子",IF($AF155&gt;100,"",IF($M155=新人男子!B$51,ROW(),"")),"")</f>
        <v/>
      </c>
      <c r="BV155" s="42" t="str">
        <f>IF($O155="男子",IF($AF155&gt;100,"",IF($M155=新人男子!I$51,ROW(),"")),"")</f>
        <v/>
      </c>
      <c r="BW155" s="42" t="str">
        <f>IF($O155="男子",IF($AF155&gt;100,"",IF($M155=新人男子!P$51,ROW(),"")),"")</f>
        <v/>
      </c>
      <c r="BX155" s="42" t="str">
        <f>IF($O155="男子",IF($AF155&gt;100,"",IF($M155=新人男子!B$76,ROW(),"")),"")</f>
        <v/>
      </c>
      <c r="BY155" s="42" t="str">
        <f>IF($O155="男子",IF($AF155&gt;100,"",IF($M155=新人男子!I$76,ROW(),"")),"")</f>
        <v/>
      </c>
      <c r="BZ155" s="42" t="str">
        <f>IF($O155="男子",IF($AF155&gt;100,"",IF($M155=新人男子!P$76,ROW(),"")),"")</f>
        <v/>
      </c>
      <c r="CA155" s="42" t="str">
        <f>IF($O155="女子",IF($AF155&gt;100,"",IF($M155=選抜女子!B$2,ROW(),"")),"")</f>
        <v/>
      </c>
      <c r="CB155" s="42" t="str">
        <f>IF($O155="女子",IF($AF155&gt;100,"",IF($M155=選抜女子!I$2,ROW(),"")),"")</f>
        <v/>
      </c>
      <c r="CC155" s="42" t="str">
        <f>IF($O155="女子",IF($AF155&gt;100,"",IF($M155=選抜女子!P$2,ROW(),"")),"")</f>
        <v/>
      </c>
      <c r="CD155" s="42" t="str">
        <f>IF($O155="女子",IF($AF155&gt;100,"",IF($M155=選抜女子!B$27,ROW(),"")),"")</f>
        <v/>
      </c>
      <c r="CE155" s="42" t="str">
        <f>IF($O155="女子",IF($AF155&gt;100,"",IF($M155=選抜女子!I$27,ROW(),"")),"")</f>
        <v/>
      </c>
      <c r="CF155" s="42" t="str">
        <f>IF($O155="女子",IF($AF155&gt;100,"",IF($M155=選抜女子!P$27,ROW(),"")),"")</f>
        <v/>
      </c>
      <c r="CG155" s="42" t="str">
        <f>IF($O155="女子",IF($AF155&gt;100,"",IF($M155=選抜女子!B$51,ROW(),"")),"")</f>
        <v/>
      </c>
      <c r="CH155" s="42" t="str">
        <f>IF($O155="女子",IF($AF155&gt;100,"",IF($M155=選抜女子!I$51,ROW(),"")),"")</f>
        <v/>
      </c>
      <c r="CI155" s="42" t="str">
        <f>IF($O155="女子",IF($AF155&gt;100,"",IF($M155=選抜女子!B$76,ROW(),"")),"")</f>
        <v/>
      </c>
      <c r="CJ155" s="42" t="str">
        <f>IF($O155="女子",IF($AF155&gt;100,"",IF($M155=選抜女子!I$76,ROW(),"")),"")</f>
        <v/>
      </c>
      <c r="CK155" s="42" t="str">
        <f>IF($O155="女子",IF($AF155&gt;100,"",IF($M155=新人女子!B$2,ROW(),"")),"")</f>
        <v/>
      </c>
      <c r="CL155" s="42" t="str">
        <f>IF($O155="女子",IF($AF155&gt;100,"",IF($M155=新人女子!I$2,ROW(),"")),"")</f>
        <v/>
      </c>
      <c r="CM155" s="42" t="str">
        <f>IF($O155="女子",IF($AF155&gt;100,"",IF($M155=新人女子!P$2,ROW(),"")),"")</f>
        <v/>
      </c>
      <c r="CN155" s="42" t="str">
        <f>IF($O155="女子",IF($AF155&gt;100,"",IF($M155=新人女子!B$27,ROW(),"")),"")</f>
        <v/>
      </c>
      <c r="CO155" s="42" t="str">
        <f>IF($O155="女子",IF($AF155&gt;100,"",IF($M155=新人女子!I$27,ROW(),"")),"")</f>
        <v/>
      </c>
      <c r="CP155" s="42" t="str">
        <f>IF($O155="女子",IF($AF155&gt;100,"",IF($M155=新人女子!P$27,ROW(),"")),"")</f>
        <v/>
      </c>
      <c r="CQ155" s="42" t="str">
        <f>IF($O155="女子",IF($AF155&gt;100,"",IF($M155=新人女子!B$51,ROW(),"")),"")</f>
        <v/>
      </c>
      <c r="CR155" s="42" t="str">
        <f>IF($O155="女子",IF($AF155&gt;100,"",IF($M155=新人女子!I$51,ROW(),"")),"")</f>
        <v/>
      </c>
      <c r="CS155" s="42" t="str">
        <f>IF($O155="女子",IF($AF155&gt;100,"",IF($M155=新人女子!P$51,ROW(),"")),"")</f>
        <v/>
      </c>
      <c r="CT155" s="42" t="str">
        <f>IF($O155="女子",IF($AF155&gt;100,"",IF($M155=新人女子!B$76,ROW(),"")),"")</f>
        <v/>
      </c>
      <c r="CU155" s="42" t="str">
        <f>IF($O155="女子",IF($AF155&gt;100,"",IF($M155=新人女子!I$76,ROW(),"")),"")</f>
        <v/>
      </c>
      <c r="CV155" s="42" t="str">
        <f>IF($O155="女子",IF($AF155&gt;100,"",IF($M155=新人女子!P$76,ROW(),"")),"")</f>
        <v/>
      </c>
    </row>
    <row r="156" spans="1:100" x14ac:dyDescent="0.15">
      <c r="A156" s="36">
        <v>45285</v>
      </c>
      <c r="B156" s="36">
        <v>45287</v>
      </c>
      <c r="C156" s="35" t="s">
        <v>104</v>
      </c>
      <c r="D156" s="35" t="s">
        <v>1942</v>
      </c>
      <c r="E156" s="35" t="s">
        <v>1943</v>
      </c>
      <c r="F156" s="35" t="s">
        <v>1944</v>
      </c>
      <c r="G156" s="35" t="s">
        <v>108</v>
      </c>
      <c r="H156" s="35" t="s">
        <v>15</v>
      </c>
      <c r="I156" s="35" t="s">
        <v>1945</v>
      </c>
      <c r="J156" s="35" t="s">
        <v>303</v>
      </c>
      <c r="L156" s="35" t="s">
        <v>549</v>
      </c>
      <c r="M156" s="35" t="s">
        <v>155</v>
      </c>
      <c r="N156" s="35" t="s">
        <v>156</v>
      </c>
      <c r="O156" s="35" t="s">
        <v>305</v>
      </c>
      <c r="Y156" s="35" t="s">
        <v>306</v>
      </c>
      <c r="AA156" s="35" t="s">
        <v>572</v>
      </c>
      <c r="AB156" s="35" t="s">
        <v>573</v>
      </c>
      <c r="AC156" s="35" t="str">
        <f t="shared" si="19"/>
        <v>ミマサカセンダイ</v>
      </c>
      <c r="AD156" s="35" t="s">
        <v>309</v>
      </c>
      <c r="AE156" s="35" t="s">
        <v>324</v>
      </c>
      <c r="AF156" s="35">
        <v>12</v>
      </c>
      <c r="AG156" s="41">
        <v>38994</v>
      </c>
      <c r="AN156" s="35">
        <v>164</v>
      </c>
      <c r="AO156" s="35">
        <v>59</v>
      </c>
      <c r="AP156" s="35" t="s">
        <v>310</v>
      </c>
      <c r="AV156" s="35" t="s">
        <v>311</v>
      </c>
      <c r="BB156" s="35">
        <f t="shared" si="16"/>
        <v>16</v>
      </c>
      <c r="BC156" s="35">
        <f t="shared" si="17"/>
        <v>2</v>
      </c>
      <c r="BD156" s="35" t="str">
        <f t="shared" si="18"/>
        <v>右</v>
      </c>
      <c r="BE156" s="42" t="str">
        <f>IF($O156="男子",IF($AF156&gt;100,"",IF($M156=選抜男子!B$2,ROW(),"")),"")</f>
        <v/>
      </c>
      <c r="BF156" s="42" t="str">
        <f>IF($O156="男子",IF($AF156&gt;100,"",IF($M156=選抜男子!I$2,ROW(),"")),"")</f>
        <v/>
      </c>
      <c r="BG156" s="42" t="str">
        <f>IF($O156="男子",IF($AF156&gt;100,"",IF($M156=選抜男子!P$2,ROW(),"")),"")</f>
        <v/>
      </c>
      <c r="BH156" s="42" t="str">
        <f>IF($O156="男子",IF($AF156&gt;100,"",IF($M156=選抜男子!B$27,ROW(),"")),"")</f>
        <v/>
      </c>
      <c r="BI156" s="42" t="str">
        <f>IF($O156="男子",IF($AF156&gt;100,"",IF($M156=選抜男子!I$27,ROW(),"")),"")</f>
        <v/>
      </c>
      <c r="BJ156" s="42" t="str">
        <f>IF($O156="男子",IF($AF156&gt;100,"",IF($M156=選抜男子!P$27,ROW(),"")),"")</f>
        <v/>
      </c>
      <c r="BK156" s="42">
        <f>IF($O156="男子",IF($AF156&gt;100,"",IF($M156=選抜男子!B$51,ROW(),"")),"")</f>
        <v>156</v>
      </c>
      <c r="BL156" s="42" t="str">
        <f>IF($O156="男子",IF($AF156&gt;100,"",IF($M156=選抜男子!I$51,ROW(),"")),"")</f>
        <v/>
      </c>
      <c r="BM156" s="42">
        <f>IF($O156="男子",IF($AF156&gt;100,"",IF($M156=選抜男子!B$76,ROW(),"")),"")</f>
        <v>156</v>
      </c>
      <c r="BN156" s="42" t="str">
        <f>IF($O156="男子",IF($AF156&gt;100,"",IF($M156=選抜男子!I$76,ROW(),"")),"")</f>
        <v/>
      </c>
      <c r="BO156" s="42" t="str">
        <f>IF($O156="男子",IF($AF156&gt;100,"",IF($M156=新人男子!B$2,ROW(),"")),"")</f>
        <v/>
      </c>
      <c r="BP156" s="42" t="str">
        <f>IF($O156="男子",IF($AF156&gt;100,"",IF($M156=新人男子!I$2,ROW(),"")),"")</f>
        <v/>
      </c>
      <c r="BQ156" s="42" t="str">
        <f>IF($O156="男子",IF($AF156&gt;100,"",IF($M156=新人男子!P$2,ROW(),"")),"")</f>
        <v/>
      </c>
      <c r="BR156" s="42" t="str">
        <f>IF($O156="男子",IF($AF156&gt;100,"",IF($M156=新人男子!B$27,ROW(),"")),"")</f>
        <v/>
      </c>
      <c r="BS156" s="42" t="str">
        <f>IF($O156="男子",IF($AF156&gt;100,"",IF($M156=新人男子!I$27,ROW(),"")),"")</f>
        <v/>
      </c>
      <c r="BT156" s="42" t="str">
        <f>IF($O156="男子",IF($AF156&gt;100,"",IF($M156=新人男子!P$27,ROW(),"")),"")</f>
        <v/>
      </c>
      <c r="BU156" s="42" t="str">
        <f>IF($O156="男子",IF($AF156&gt;100,"",IF($M156=新人男子!B$51,ROW(),"")),"")</f>
        <v/>
      </c>
      <c r="BV156" s="42" t="str">
        <f>IF($O156="男子",IF($AF156&gt;100,"",IF($M156=新人男子!I$51,ROW(),"")),"")</f>
        <v/>
      </c>
      <c r="BW156" s="42" t="str">
        <f>IF($O156="男子",IF($AF156&gt;100,"",IF($M156=新人男子!P$51,ROW(),"")),"")</f>
        <v/>
      </c>
      <c r="BX156" s="42" t="str">
        <f>IF($O156="男子",IF($AF156&gt;100,"",IF($M156=新人男子!B$76,ROW(),"")),"")</f>
        <v/>
      </c>
      <c r="BY156" s="42" t="str">
        <f>IF($O156="男子",IF($AF156&gt;100,"",IF($M156=新人男子!I$76,ROW(),"")),"")</f>
        <v/>
      </c>
      <c r="BZ156" s="42" t="str">
        <f>IF($O156="男子",IF($AF156&gt;100,"",IF($M156=新人男子!P$76,ROW(),"")),"")</f>
        <v/>
      </c>
      <c r="CA156" s="42" t="str">
        <f>IF($O156="女子",IF($AF156&gt;100,"",IF($M156=選抜女子!B$2,ROW(),"")),"")</f>
        <v/>
      </c>
      <c r="CB156" s="42" t="str">
        <f>IF($O156="女子",IF($AF156&gt;100,"",IF($M156=選抜女子!I$2,ROW(),"")),"")</f>
        <v/>
      </c>
      <c r="CC156" s="42" t="str">
        <f>IF($O156="女子",IF($AF156&gt;100,"",IF($M156=選抜女子!P$2,ROW(),"")),"")</f>
        <v/>
      </c>
      <c r="CD156" s="42" t="str">
        <f>IF($O156="女子",IF($AF156&gt;100,"",IF($M156=選抜女子!B$27,ROW(),"")),"")</f>
        <v/>
      </c>
      <c r="CE156" s="42" t="str">
        <f>IF($O156="女子",IF($AF156&gt;100,"",IF($M156=選抜女子!I$27,ROW(),"")),"")</f>
        <v/>
      </c>
      <c r="CF156" s="42" t="str">
        <f>IF($O156="女子",IF($AF156&gt;100,"",IF($M156=選抜女子!P$27,ROW(),"")),"")</f>
        <v/>
      </c>
      <c r="CG156" s="42" t="str">
        <f>IF($O156="女子",IF($AF156&gt;100,"",IF($M156=選抜女子!B$51,ROW(),"")),"")</f>
        <v/>
      </c>
      <c r="CH156" s="42" t="str">
        <f>IF($O156="女子",IF($AF156&gt;100,"",IF($M156=選抜女子!I$51,ROW(),"")),"")</f>
        <v/>
      </c>
      <c r="CI156" s="42" t="str">
        <f>IF($O156="女子",IF($AF156&gt;100,"",IF($M156=選抜女子!B$76,ROW(),"")),"")</f>
        <v/>
      </c>
      <c r="CJ156" s="42" t="str">
        <f>IF($O156="女子",IF($AF156&gt;100,"",IF($M156=選抜女子!I$76,ROW(),"")),"")</f>
        <v/>
      </c>
      <c r="CK156" s="42" t="str">
        <f>IF($O156="女子",IF($AF156&gt;100,"",IF($M156=新人女子!B$2,ROW(),"")),"")</f>
        <v/>
      </c>
      <c r="CL156" s="42" t="str">
        <f>IF($O156="女子",IF($AF156&gt;100,"",IF($M156=新人女子!I$2,ROW(),"")),"")</f>
        <v/>
      </c>
      <c r="CM156" s="42" t="str">
        <f>IF($O156="女子",IF($AF156&gt;100,"",IF($M156=新人女子!P$2,ROW(),"")),"")</f>
        <v/>
      </c>
      <c r="CN156" s="42" t="str">
        <f>IF($O156="女子",IF($AF156&gt;100,"",IF($M156=新人女子!B$27,ROW(),"")),"")</f>
        <v/>
      </c>
      <c r="CO156" s="42" t="str">
        <f>IF($O156="女子",IF($AF156&gt;100,"",IF($M156=新人女子!I$27,ROW(),"")),"")</f>
        <v/>
      </c>
      <c r="CP156" s="42" t="str">
        <f>IF($O156="女子",IF($AF156&gt;100,"",IF($M156=新人女子!P$27,ROW(),"")),"")</f>
        <v/>
      </c>
      <c r="CQ156" s="42" t="str">
        <f>IF($O156="女子",IF($AF156&gt;100,"",IF($M156=新人女子!B$51,ROW(),"")),"")</f>
        <v/>
      </c>
      <c r="CR156" s="42" t="str">
        <f>IF($O156="女子",IF($AF156&gt;100,"",IF($M156=新人女子!I$51,ROW(),"")),"")</f>
        <v/>
      </c>
      <c r="CS156" s="42" t="str">
        <f>IF($O156="女子",IF($AF156&gt;100,"",IF($M156=新人女子!P$51,ROW(),"")),"")</f>
        <v/>
      </c>
      <c r="CT156" s="42" t="str">
        <f>IF($O156="女子",IF($AF156&gt;100,"",IF($M156=新人女子!B$76,ROW(),"")),"")</f>
        <v/>
      </c>
      <c r="CU156" s="42" t="str">
        <f>IF($O156="女子",IF($AF156&gt;100,"",IF($M156=新人女子!I$76,ROW(),"")),"")</f>
        <v/>
      </c>
      <c r="CV156" s="42" t="str">
        <f>IF($O156="女子",IF($AF156&gt;100,"",IF($M156=新人女子!P$76,ROW(),"")),"")</f>
        <v/>
      </c>
    </row>
    <row r="157" spans="1:100" x14ac:dyDescent="0.15">
      <c r="A157" s="36">
        <v>45285</v>
      </c>
      <c r="B157" s="36">
        <v>45287</v>
      </c>
      <c r="C157" s="35" t="s">
        <v>104</v>
      </c>
      <c r="D157" s="35" t="s">
        <v>1946</v>
      </c>
      <c r="E157" s="35" t="s">
        <v>1947</v>
      </c>
      <c r="F157" s="35" t="s">
        <v>1948</v>
      </c>
      <c r="G157" s="35" t="s">
        <v>108</v>
      </c>
      <c r="H157" s="35" t="s">
        <v>15</v>
      </c>
      <c r="I157" s="35" t="s">
        <v>1949</v>
      </c>
      <c r="J157" s="35" t="s">
        <v>303</v>
      </c>
      <c r="L157" s="35" t="s">
        <v>549</v>
      </c>
      <c r="M157" s="35" t="s">
        <v>155</v>
      </c>
      <c r="N157" s="35" t="s">
        <v>156</v>
      </c>
      <c r="O157" s="35" t="s">
        <v>305</v>
      </c>
      <c r="Y157" s="35" t="s">
        <v>306</v>
      </c>
      <c r="AA157" s="35" t="s">
        <v>574</v>
      </c>
      <c r="AB157" s="35" t="s">
        <v>575</v>
      </c>
      <c r="AC157" s="35" t="str">
        <f t="shared" si="19"/>
        <v>インノショウ</v>
      </c>
      <c r="AD157" s="35" t="s">
        <v>309</v>
      </c>
      <c r="AF157" s="35">
        <v>13</v>
      </c>
      <c r="AG157" s="41">
        <v>38981</v>
      </c>
      <c r="AN157" s="35">
        <v>160</v>
      </c>
      <c r="AO157" s="35">
        <v>45</v>
      </c>
      <c r="AP157" s="35" t="s">
        <v>310</v>
      </c>
      <c r="AV157" s="35" t="s">
        <v>311</v>
      </c>
      <c r="BB157" s="35">
        <f t="shared" si="16"/>
        <v>16</v>
      </c>
      <c r="BC157" s="35">
        <f t="shared" si="17"/>
        <v>2</v>
      </c>
      <c r="BD157" s="35" t="str">
        <f t="shared" si="18"/>
        <v>右</v>
      </c>
      <c r="BE157" s="42" t="str">
        <f>IF($O157="男子",IF($AF157&gt;100,"",IF($M157=選抜男子!B$2,ROW(),"")),"")</f>
        <v/>
      </c>
      <c r="BF157" s="42" t="str">
        <f>IF($O157="男子",IF($AF157&gt;100,"",IF($M157=選抜男子!I$2,ROW(),"")),"")</f>
        <v/>
      </c>
      <c r="BG157" s="42" t="str">
        <f>IF($O157="男子",IF($AF157&gt;100,"",IF($M157=選抜男子!P$2,ROW(),"")),"")</f>
        <v/>
      </c>
      <c r="BH157" s="42" t="str">
        <f>IF($O157="男子",IF($AF157&gt;100,"",IF($M157=選抜男子!B$27,ROW(),"")),"")</f>
        <v/>
      </c>
      <c r="BI157" s="42" t="str">
        <f>IF($O157="男子",IF($AF157&gt;100,"",IF($M157=選抜男子!I$27,ROW(),"")),"")</f>
        <v/>
      </c>
      <c r="BJ157" s="42" t="str">
        <f>IF($O157="男子",IF($AF157&gt;100,"",IF($M157=選抜男子!P$27,ROW(),"")),"")</f>
        <v/>
      </c>
      <c r="BK157" s="42">
        <f>IF($O157="男子",IF($AF157&gt;100,"",IF($M157=選抜男子!B$51,ROW(),"")),"")</f>
        <v>157</v>
      </c>
      <c r="BL157" s="42" t="str">
        <f>IF($O157="男子",IF($AF157&gt;100,"",IF($M157=選抜男子!I$51,ROW(),"")),"")</f>
        <v/>
      </c>
      <c r="BM157" s="42">
        <f>IF($O157="男子",IF($AF157&gt;100,"",IF($M157=選抜男子!B$76,ROW(),"")),"")</f>
        <v>157</v>
      </c>
      <c r="BN157" s="42" t="str">
        <f>IF($O157="男子",IF($AF157&gt;100,"",IF($M157=選抜男子!I$76,ROW(),"")),"")</f>
        <v/>
      </c>
      <c r="BO157" s="42" t="str">
        <f>IF($O157="男子",IF($AF157&gt;100,"",IF($M157=新人男子!B$2,ROW(),"")),"")</f>
        <v/>
      </c>
      <c r="BP157" s="42" t="str">
        <f>IF($O157="男子",IF($AF157&gt;100,"",IF($M157=新人男子!I$2,ROW(),"")),"")</f>
        <v/>
      </c>
      <c r="BQ157" s="42" t="str">
        <f>IF($O157="男子",IF($AF157&gt;100,"",IF($M157=新人男子!P$2,ROW(),"")),"")</f>
        <v/>
      </c>
      <c r="BR157" s="42" t="str">
        <f>IF($O157="男子",IF($AF157&gt;100,"",IF($M157=新人男子!B$27,ROW(),"")),"")</f>
        <v/>
      </c>
      <c r="BS157" s="42" t="str">
        <f>IF($O157="男子",IF($AF157&gt;100,"",IF($M157=新人男子!I$27,ROW(),"")),"")</f>
        <v/>
      </c>
      <c r="BT157" s="42" t="str">
        <f>IF($O157="男子",IF($AF157&gt;100,"",IF($M157=新人男子!P$27,ROW(),"")),"")</f>
        <v/>
      </c>
      <c r="BU157" s="42" t="str">
        <f>IF($O157="男子",IF($AF157&gt;100,"",IF($M157=新人男子!B$51,ROW(),"")),"")</f>
        <v/>
      </c>
      <c r="BV157" s="42" t="str">
        <f>IF($O157="男子",IF($AF157&gt;100,"",IF($M157=新人男子!I$51,ROW(),"")),"")</f>
        <v/>
      </c>
      <c r="BW157" s="42" t="str">
        <f>IF($O157="男子",IF($AF157&gt;100,"",IF($M157=新人男子!P$51,ROW(),"")),"")</f>
        <v/>
      </c>
      <c r="BX157" s="42" t="str">
        <f>IF($O157="男子",IF($AF157&gt;100,"",IF($M157=新人男子!B$76,ROW(),"")),"")</f>
        <v/>
      </c>
      <c r="BY157" s="42" t="str">
        <f>IF($O157="男子",IF($AF157&gt;100,"",IF($M157=新人男子!I$76,ROW(),"")),"")</f>
        <v/>
      </c>
      <c r="BZ157" s="42" t="str">
        <f>IF($O157="男子",IF($AF157&gt;100,"",IF($M157=新人男子!P$76,ROW(),"")),"")</f>
        <v/>
      </c>
      <c r="CA157" s="42" t="str">
        <f>IF($O157="女子",IF($AF157&gt;100,"",IF($M157=選抜女子!B$2,ROW(),"")),"")</f>
        <v/>
      </c>
      <c r="CB157" s="42" t="str">
        <f>IF($O157="女子",IF($AF157&gt;100,"",IF($M157=選抜女子!I$2,ROW(),"")),"")</f>
        <v/>
      </c>
      <c r="CC157" s="42" t="str">
        <f>IF($O157="女子",IF($AF157&gt;100,"",IF($M157=選抜女子!P$2,ROW(),"")),"")</f>
        <v/>
      </c>
      <c r="CD157" s="42" t="str">
        <f>IF($O157="女子",IF($AF157&gt;100,"",IF($M157=選抜女子!B$27,ROW(),"")),"")</f>
        <v/>
      </c>
      <c r="CE157" s="42" t="str">
        <f>IF($O157="女子",IF($AF157&gt;100,"",IF($M157=選抜女子!I$27,ROW(),"")),"")</f>
        <v/>
      </c>
      <c r="CF157" s="42" t="str">
        <f>IF($O157="女子",IF($AF157&gt;100,"",IF($M157=選抜女子!P$27,ROW(),"")),"")</f>
        <v/>
      </c>
      <c r="CG157" s="42" t="str">
        <f>IF($O157="女子",IF($AF157&gt;100,"",IF($M157=選抜女子!B$51,ROW(),"")),"")</f>
        <v/>
      </c>
      <c r="CH157" s="42" t="str">
        <f>IF($O157="女子",IF($AF157&gt;100,"",IF($M157=選抜女子!I$51,ROW(),"")),"")</f>
        <v/>
      </c>
      <c r="CI157" s="42" t="str">
        <f>IF($O157="女子",IF($AF157&gt;100,"",IF($M157=選抜女子!B$76,ROW(),"")),"")</f>
        <v/>
      </c>
      <c r="CJ157" s="42" t="str">
        <f>IF($O157="女子",IF($AF157&gt;100,"",IF($M157=選抜女子!I$76,ROW(),"")),"")</f>
        <v/>
      </c>
      <c r="CK157" s="42" t="str">
        <f>IF($O157="女子",IF($AF157&gt;100,"",IF($M157=新人女子!B$2,ROW(),"")),"")</f>
        <v/>
      </c>
      <c r="CL157" s="42" t="str">
        <f>IF($O157="女子",IF($AF157&gt;100,"",IF($M157=新人女子!I$2,ROW(),"")),"")</f>
        <v/>
      </c>
      <c r="CM157" s="42" t="str">
        <f>IF($O157="女子",IF($AF157&gt;100,"",IF($M157=新人女子!P$2,ROW(),"")),"")</f>
        <v/>
      </c>
      <c r="CN157" s="42" t="str">
        <f>IF($O157="女子",IF($AF157&gt;100,"",IF($M157=新人女子!B$27,ROW(),"")),"")</f>
        <v/>
      </c>
      <c r="CO157" s="42" t="str">
        <f>IF($O157="女子",IF($AF157&gt;100,"",IF($M157=新人女子!I$27,ROW(),"")),"")</f>
        <v/>
      </c>
      <c r="CP157" s="42" t="str">
        <f>IF($O157="女子",IF($AF157&gt;100,"",IF($M157=新人女子!P$27,ROW(),"")),"")</f>
        <v/>
      </c>
      <c r="CQ157" s="42" t="str">
        <f>IF($O157="女子",IF($AF157&gt;100,"",IF($M157=新人女子!B$51,ROW(),"")),"")</f>
        <v/>
      </c>
      <c r="CR157" s="42" t="str">
        <f>IF($O157="女子",IF($AF157&gt;100,"",IF($M157=新人女子!I$51,ROW(),"")),"")</f>
        <v/>
      </c>
      <c r="CS157" s="42" t="str">
        <f>IF($O157="女子",IF($AF157&gt;100,"",IF($M157=新人女子!P$51,ROW(),"")),"")</f>
        <v/>
      </c>
      <c r="CT157" s="42" t="str">
        <f>IF($O157="女子",IF($AF157&gt;100,"",IF($M157=新人女子!B$76,ROW(),"")),"")</f>
        <v/>
      </c>
      <c r="CU157" s="42" t="str">
        <f>IF($O157="女子",IF($AF157&gt;100,"",IF($M157=新人女子!I$76,ROW(),"")),"")</f>
        <v/>
      </c>
      <c r="CV157" s="42" t="str">
        <f>IF($O157="女子",IF($AF157&gt;100,"",IF($M157=新人女子!P$76,ROW(),"")),"")</f>
        <v/>
      </c>
    </row>
    <row r="158" spans="1:100" x14ac:dyDescent="0.15">
      <c r="A158" s="36">
        <v>45285</v>
      </c>
      <c r="B158" s="36">
        <v>45287</v>
      </c>
      <c r="C158" s="35" t="s">
        <v>104</v>
      </c>
      <c r="D158" s="35" t="s">
        <v>1950</v>
      </c>
      <c r="E158" s="35" t="s">
        <v>1951</v>
      </c>
      <c r="F158" s="35" t="s">
        <v>1952</v>
      </c>
      <c r="G158" s="35" t="s">
        <v>108</v>
      </c>
      <c r="H158" s="35" t="s">
        <v>15</v>
      </c>
      <c r="I158" s="35" t="s">
        <v>1953</v>
      </c>
      <c r="J158" s="35" t="s">
        <v>303</v>
      </c>
      <c r="L158" s="35" t="s">
        <v>549</v>
      </c>
      <c r="M158" s="35" t="s">
        <v>155</v>
      </c>
      <c r="N158" s="35" t="s">
        <v>156</v>
      </c>
      <c r="O158" s="35" t="s">
        <v>305</v>
      </c>
      <c r="Y158" s="35" t="s">
        <v>306</v>
      </c>
      <c r="Z158" s="35">
        <v>1</v>
      </c>
      <c r="AA158" s="35" t="s">
        <v>576</v>
      </c>
      <c r="AB158" s="35" t="s">
        <v>577</v>
      </c>
      <c r="AC158" s="35" t="str">
        <f t="shared" si="19"/>
        <v>ヒガシツヤマ</v>
      </c>
      <c r="AD158" s="35" t="s">
        <v>309</v>
      </c>
      <c r="AF158" s="35">
        <v>101</v>
      </c>
      <c r="AG158" s="41">
        <v>22410</v>
      </c>
      <c r="AP158" s="35" t="s">
        <v>310</v>
      </c>
      <c r="AV158" s="35" t="s">
        <v>344</v>
      </c>
      <c r="AW158" s="35" t="s">
        <v>345</v>
      </c>
      <c r="BB158" s="35">
        <f t="shared" si="16"/>
        <v>61</v>
      </c>
      <c r="BC158" s="35" t="str">
        <f t="shared" si="17"/>
        <v>役員</v>
      </c>
      <c r="BD158" s="35" t="str">
        <f t="shared" si="18"/>
        <v>右</v>
      </c>
      <c r="BE158" s="42" t="str">
        <f>IF($O158="男子",IF($AF158&gt;100,"",IF($M158=選抜男子!B$2,ROW(),"")),"")</f>
        <v/>
      </c>
      <c r="BF158" s="42" t="str">
        <f>IF($O158="男子",IF($AF158&gt;100,"",IF($M158=選抜男子!I$2,ROW(),"")),"")</f>
        <v/>
      </c>
      <c r="BG158" s="42" t="str">
        <f>IF($O158="男子",IF($AF158&gt;100,"",IF($M158=選抜男子!P$2,ROW(),"")),"")</f>
        <v/>
      </c>
      <c r="BH158" s="42" t="str">
        <f>IF($O158="男子",IF($AF158&gt;100,"",IF($M158=選抜男子!B$27,ROW(),"")),"")</f>
        <v/>
      </c>
      <c r="BI158" s="42" t="str">
        <f>IF($O158="男子",IF($AF158&gt;100,"",IF($M158=選抜男子!I$27,ROW(),"")),"")</f>
        <v/>
      </c>
      <c r="BJ158" s="42" t="str">
        <f>IF($O158="男子",IF($AF158&gt;100,"",IF($M158=選抜男子!P$27,ROW(),"")),"")</f>
        <v/>
      </c>
      <c r="BK158" s="42" t="str">
        <f>IF($O158="男子",IF($AF158&gt;100,"",IF($M158=選抜男子!B$51,ROW(),"")),"")</f>
        <v/>
      </c>
      <c r="BL158" s="42" t="str">
        <f>IF($O158="男子",IF($AF158&gt;100,"",IF($M158=選抜男子!I$51,ROW(),"")),"")</f>
        <v/>
      </c>
      <c r="BM158" s="42" t="str">
        <f>IF($O158="男子",IF($AF158&gt;100,"",IF($M158=選抜男子!B$76,ROW(),"")),"")</f>
        <v/>
      </c>
      <c r="BN158" s="42" t="str">
        <f>IF($O158="男子",IF($AF158&gt;100,"",IF($M158=選抜男子!I$76,ROW(),"")),"")</f>
        <v/>
      </c>
      <c r="BO158" s="42" t="str">
        <f>IF($O158="男子",IF($AF158&gt;100,"",IF($M158=新人男子!B$2,ROW(),"")),"")</f>
        <v/>
      </c>
      <c r="BP158" s="42" t="str">
        <f>IF($O158="男子",IF($AF158&gt;100,"",IF($M158=新人男子!I$2,ROW(),"")),"")</f>
        <v/>
      </c>
      <c r="BQ158" s="42" t="str">
        <f>IF($O158="男子",IF($AF158&gt;100,"",IF($M158=新人男子!P$2,ROW(),"")),"")</f>
        <v/>
      </c>
      <c r="BR158" s="42" t="str">
        <f>IF($O158="男子",IF($AF158&gt;100,"",IF($M158=新人男子!B$27,ROW(),"")),"")</f>
        <v/>
      </c>
      <c r="BS158" s="42" t="str">
        <f>IF($O158="男子",IF($AF158&gt;100,"",IF($M158=新人男子!I$27,ROW(),"")),"")</f>
        <v/>
      </c>
      <c r="BT158" s="42" t="str">
        <f>IF($O158="男子",IF($AF158&gt;100,"",IF($M158=新人男子!P$27,ROW(),"")),"")</f>
        <v/>
      </c>
      <c r="BU158" s="42" t="str">
        <f>IF($O158="男子",IF($AF158&gt;100,"",IF($M158=新人男子!B$51,ROW(),"")),"")</f>
        <v/>
      </c>
      <c r="BV158" s="42" t="str">
        <f>IF($O158="男子",IF($AF158&gt;100,"",IF($M158=新人男子!I$51,ROW(),"")),"")</f>
        <v/>
      </c>
      <c r="BW158" s="42" t="str">
        <f>IF($O158="男子",IF($AF158&gt;100,"",IF($M158=新人男子!P$51,ROW(),"")),"")</f>
        <v/>
      </c>
      <c r="BX158" s="42" t="str">
        <f>IF($O158="男子",IF($AF158&gt;100,"",IF($M158=新人男子!B$76,ROW(),"")),"")</f>
        <v/>
      </c>
      <c r="BY158" s="42" t="str">
        <f>IF($O158="男子",IF($AF158&gt;100,"",IF($M158=新人男子!I$76,ROW(),"")),"")</f>
        <v/>
      </c>
      <c r="BZ158" s="42" t="str">
        <f>IF($O158="男子",IF($AF158&gt;100,"",IF($M158=新人男子!P$76,ROW(),"")),"")</f>
        <v/>
      </c>
      <c r="CA158" s="42" t="str">
        <f>IF($O158="女子",IF($AF158&gt;100,"",IF($M158=選抜女子!B$2,ROW(),"")),"")</f>
        <v/>
      </c>
      <c r="CB158" s="42" t="str">
        <f>IF($O158="女子",IF($AF158&gt;100,"",IF($M158=選抜女子!I$2,ROW(),"")),"")</f>
        <v/>
      </c>
      <c r="CC158" s="42" t="str">
        <f>IF($O158="女子",IF($AF158&gt;100,"",IF($M158=選抜女子!P$2,ROW(),"")),"")</f>
        <v/>
      </c>
      <c r="CD158" s="42" t="str">
        <f>IF($O158="女子",IF($AF158&gt;100,"",IF($M158=選抜女子!B$27,ROW(),"")),"")</f>
        <v/>
      </c>
      <c r="CE158" s="42" t="str">
        <f>IF($O158="女子",IF($AF158&gt;100,"",IF($M158=選抜女子!I$27,ROW(),"")),"")</f>
        <v/>
      </c>
      <c r="CF158" s="42" t="str">
        <f>IF($O158="女子",IF($AF158&gt;100,"",IF($M158=選抜女子!P$27,ROW(),"")),"")</f>
        <v/>
      </c>
      <c r="CG158" s="42" t="str">
        <f>IF($O158="女子",IF($AF158&gt;100,"",IF($M158=選抜女子!B$51,ROW(),"")),"")</f>
        <v/>
      </c>
      <c r="CH158" s="42" t="str">
        <f>IF($O158="女子",IF($AF158&gt;100,"",IF($M158=選抜女子!I$51,ROW(),"")),"")</f>
        <v/>
      </c>
      <c r="CI158" s="42" t="str">
        <f>IF($O158="女子",IF($AF158&gt;100,"",IF($M158=選抜女子!B$76,ROW(),"")),"")</f>
        <v/>
      </c>
      <c r="CJ158" s="42" t="str">
        <f>IF($O158="女子",IF($AF158&gt;100,"",IF($M158=選抜女子!I$76,ROW(),"")),"")</f>
        <v/>
      </c>
      <c r="CK158" s="42" t="str">
        <f>IF($O158="女子",IF($AF158&gt;100,"",IF($M158=新人女子!B$2,ROW(),"")),"")</f>
        <v/>
      </c>
      <c r="CL158" s="42" t="str">
        <f>IF($O158="女子",IF($AF158&gt;100,"",IF($M158=新人女子!I$2,ROW(),"")),"")</f>
        <v/>
      </c>
      <c r="CM158" s="42" t="str">
        <f>IF($O158="女子",IF($AF158&gt;100,"",IF($M158=新人女子!P$2,ROW(),"")),"")</f>
        <v/>
      </c>
      <c r="CN158" s="42" t="str">
        <f>IF($O158="女子",IF($AF158&gt;100,"",IF($M158=新人女子!B$27,ROW(),"")),"")</f>
        <v/>
      </c>
      <c r="CO158" s="42" t="str">
        <f>IF($O158="女子",IF($AF158&gt;100,"",IF($M158=新人女子!I$27,ROW(),"")),"")</f>
        <v/>
      </c>
      <c r="CP158" s="42" t="str">
        <f>IF($O158="女子",IF($AF158&gt;100,"",IF($M158=新人女子!P$27,ROW(),"")),"")</f>
        <v/>
      </c>
      <c r="CQ158" s="42" t="str">
        <f>IF($O158="女子",IF($AF158&gt;100,"",IF($M158=新人女子!B$51,ROW(),"")),"")</f>
        <v/>
      </c>
      <c r="CR158" s="42" t="str">
        <f>IF($O158="女子",IF($AF158&gt;100,"",IF($M158=新人女子!I$51,ROW(),"")),"")</f>
        <v/>
      </c>
      <c r="CS158" s="42" t="str">
        <f>IF($O158="女子",IF($AF158&gt;100,"",IF($M158=新人女子!P$51,ROW(),"")),"")</f>
        <v/>
      </c>
      <c r="CT158" s="42" t="str">
        <f>IF($O158="女子",IF($AF158&gt;100,"",IF($M158=新人女子!B$76,ROW(),"")),"")</f>
        <v/>
      </c>
      <c r="CU158" s="42" t="str">
        <f>IF($O158="女子",IF($AF158&gt;100,"",IF($M158=新人女子!I$76,ROW(),"")),"")</f>
        <v/>
      </c>
      <c r="CV158" s="42" t="str">
        <f>IF($O158="女子",IF($AF158&gt;100,"",IF($M158=新人女子!P$76,ROW(),"")),"")</f>
        <v/>
      </c>
    </row>
    <row r="159" spans="1:100" x14ac:dyDescent="0.15">
      <c r="A159" s="36">
        <v>45285</v>
      </c>
      <c r="B159" s="36">
        <v>45287</v>
      </c>
      <c r="C159" s="35" t="s">
        <v>104</v>
      </c>
      <c r="D159" s="35" t="s">
        <v>1954</v>
      </c>
      <c r="E159" s="35" t="s">
        <v>1955</v>
      </c>
      <c r="F159" s="35" t="s">
        <v>1956</v>
      </c>
      <c r="G159" s="35" t="s">
        <v>108</v>
      </c>
      <c r="H159" s="35" t="s">
        <v>15</v>
      </c>
      <c r="I159" s="35" t="s">
        <v>1957</v>
      </c>
      <c r="J159" s="35" t="s">
        <v>303</v>
      </c>
      <c r="L159" s="35" t="s">
        <v>549</v>
      </c>
      <c r="M159" s="35" t="s">
        <v>155</v>
      </c>
      <c r="N159" s="35" t="s">
        <v>156</v>
      </c>
      <c r="O159" s="35" t="s">
        <v>305</v>
      </c>
      <c r="Y159" s="35" t="s">
        <v>306</v>
      </c>
      <c r="Z159" s="35">
        <v>1</v>
      </c>
      <c r="AA159" s="35" t="s">
        <v>578</v>
      </c>
      <c r="AB159" s="35" t="s">
        <v>579</v>
      </c>
      <c r="AC159" s="35" t="str">
        <f t="shared" si="19"/>
        <v>ミマサカオオサキ</v>
      </c>
      <c r="AD159" s="35" t="s">
        <v>309</v>
      </c>
      <c r="AF159" s="35">
        <v>102</v>
      </c>
      <c r="AG159" s="41">
        <v>21598</v>
      </c>
      <c r="AN159" s="35">
        <v>172</v>
      </c>
      <c r="AO159" s="35">
        <v>66</v>
      </c>
      <c r="AP159" s="35" t="s">
        <v>310</v>
      </c>
      <c r="AV159" s="35" t="s">
        <v>344</v>
      </c>
      <c r="BB159" s="35">
        <f t="shared" si="16"/>
        <v>64</v>
      </c>
      <c r="BC159" s="35" t="str">
        <f t="shared" si="17"/>
        <v>役員</v>
      </c>
      <c r="BD159" s="35" t="str">
        <f t="shared" si="18"/>
        <v>右</v>
      </c>
      <c r="BE159" s="42" t="str">
        <f>IF($O159="男子",IF($AF159&gt;100,"",IF($M159=選抜男子!B$2,ROW(),"")),"")</f>
        <v/>
      </c>
      <c r="BF159" s="42" t="str">
        <f>IF($O159="男子",IF($AF159&gt;100,"",IF($M159=選抜男子!I$2,ROW(),"")),"")</f>
        <v/>
      </c>
      <c r="BG159" s="42" t="str">
        <f>IF($O159="男子",IF($AF159&gt;100,"",IF($M159=選抜男子!P$2,ROW(),"")),"")</f>
        <v/>
      </c>
      <c r="BH159" s="42" t="str">
        <f>IF($O159="男子",IF($AF159&gt;100,"",IF($M159=選抜男子!B$27,ROW(),"")),"")</f>
        <v/>
      </c>
      <c r="BI159" s="42" t="str">
        <f>IF($O159="男子",IF($AF159&gt;100,"",IF($M159=選抜男子!I$27,ROW(),"")),"")</f>
        <v/>
      </c>
      <c r="BJ159" s="42" t="str">
        <f>IF($O159="男子",IF($AF159&gt;100,"",IF($M159=選抜男子!P$27,ROW(),"")),"")</f>
        <v/>
      </c>
      <c r="BK159" s="42" t="str">
        <f>IF($O159="男子",IF($AF159&gt;100,"",IF($M159=選抜男子!B$51,ROW(),"")),"")</f>
        <v/>
      </c>
      <c r="BL159" s="42" t="str">
        <f>IF($O159="男子",IF($AF159&gt;100,"",IF($M159=選抜男子!I$51,ROW(),"")),"")</f>
        <v/>
      </c>
      <c r="BM159" s="42" t="str">
        <f>IF($O159="男子",IF($AF159&gt;100,"",IF($M159=選抜男子!B$76,ROW(),"")),"")</f>
        <v/>
      </c>
      <c r="BN159" s="42" t="str">
        <f>IF($O159="男子",IF($AF159&gt;100,"",IF($M159=選抜男子!I$76,ROW(),"")),"")</f>
        <v/>
      </c>
      <c r="BO159" s="42" t="str">
        <f>IF($O159="男子",IF($AF159&gt;100,"",IF($M159=新人男子!B$2,ROW(),"")),"")</f>
        <v/>
      </c>
      <c r="BP159" s="42" t="str">
        <f>IF($O159="男子",IF($AF159&gt;100,"",IF($M159=新人男子!I$2,ROW(),"")),"")</f>
        <v/>
      </c>
      <c r="BQ159" s="42" t="str">
        <f>IF($O159="男子",IF($AF159&gt;100,"",IF($M159=新人男子!P$2,ROW(),"")),"")</f>
        <v/>
      </c>
      <c r="BR159" s="42" t="str">
        <f>IF($O159="男子",IF($AF159&gt;100,"",IF($M159=新人男子!B$27,ROW(),"")),"")</f>
        <v/>
      </c>
      <c r="BS159" s="42" t="str">
        <f>IF($O159="男子",IF($AF159&gt;100,"",IF($M159=新人男子!I$27,ROW(),"")),"")</f>
        <v/>
      </c>
      <c r="BT159" s="42" t="str">
        <f>IF($O159="男子",IF($AF159&gt;100,"",IF($M159=新人男子!P$27,ROW(),"")),"")</f>
        <v/>
      </c>
      <c r="BU159" s="42" t="str">
        <f>IF($O159="男子",IF($AF159&gt;100,"",IF($M159=新人男子!B$51,ROW(),"")),"")</f>
        <v/>
      </c>
      <c r="BV159" s="42" t="str">
        <f>IF($O159="男子",IF($AF159&gt;100,"",IF($M159=新人男子!I$51,ROW(),"")),"")</f>
        <v/>
      </c>
      <c r="BW159" s="42" t="str">
        <f>IF($O159="男子",IF($AF159&gt;100,"",IF($M159=新人男子!P$51,ROW(),"")),"")</f>
        <v/>
      </c>
      <c r="BX159" s="42" t="str">
        <f>IF($O159="男子",IF($AF159&gt;100,"",IF($M159=新人男子!B$76,ROW(),"")),"")</f>
        <v/>
      </c>
      <c r="BY159" s="42" t="str">
        <f>IF($O159="男子",IF($AF159&gt;100,"",IF($M159=新人男子!I$76,ROW(),"")),"")</f>
        <v/>
      </c>
      <c r="BZ159" s="42" t="str">
        <f>IF($O159="男子",IF($AF159&gt;100,"",IF($M159=新人男子!P$76,ROW(),"")),"")</f>
        <v/>
      </c>
      <c r="CA159" s="42" t="str">
        <f>IF($O159="女子",IF($AF159&gt;100,"",IF($M159=選抜女子!B$2,ROW(),"")),"")</f>
        <v/>
      </c>
      <c r="CB159" s="42" t="str">
        <f>IF($O159="女子",IF($AF159&gt;100,"",IF($M159=選抜女子!I$2,ROW(),"")),"")</f>
        <v/>
      </c>
      <c r="CC159" s="42" t="str">
        <f>IF($O159="女子",IF($AF159&gt;100,"",IF($M159=選抜女子!P$2,ROW(),"")),"")</f>
        <v/>
      </c>
      <c r="CD159" s="42" t="str">
        <f>IF($O159="女子",IF($AF159&gt;100,"",IF($M159=選抜女子!B$27,ROW(),"")),"")</f>
        <v/>
      </c>
      <c r="CE159" s="42" t="str">
        <f>IF($O159="女子",IF($AF159&gt;100,"",IF($M159=選抜女子!I$27,ROW(),"")),"")</f>
        <v/>
      </c>
      <c r="CF159" s="42" t="str">
        <f>IF($O159="女子",IF($AF159&gt;100,"",IF($M159=選抜女子!P$27,ROW(),"")),"")</f>
        <v/>
      </c>
      <c r="CG159" s="42" t="str">
        <f>IF($O159="女子",IF($AF159&gt;100,"",IF($M159=選抜女子!B$51,ROW(),"")),"")</f>
        <v/>
      </c>
      <c r="CH159" s="42" t="str">
        <f>IF($O159="女子",IF($AF159&gt;100,"",IF($M159=選抜女子!I$51,ROW(),"")),"")</f>
        <v/>
      </c>
      <c r="CI159" s="42" t="str">
        <f>IF($O159="女子",IF($AF159&gt;100,"",IF($M159=選抜女子!B$76,ROW(),"")),"")</f>
        <v/>
      </c>
      <c r="CJ159" s="42" t="str">
        <f>IF($O159="女子",IF($AF159&gt;100,"",IF($M159=選抜女子!I$76,ROW(),"")),"")</f>
        <v/>
      </c>
      <c r="CK159" s="42" t="str">
        <f>IF($O159="女子",IF($AF159&gt;100,"",IF($M159=新人女子!B$2,ROW(),"")),"")</f>
        <v/>
      </c>
      <c r="CL159" s="42" t="str">
        <f>IF($O159="女子",IF($AF159&gt;100,"",IF($M159=新人女子!I$2,ROW(),"")),"")</f>
        <v/>
      </c>
      <c r="CM159" s="42" t="str">
        <f>IF($O159="女子",IF($AF159&gt;100,"",IF($M159=新人女子!P$2,ROW(),"")),"")</f>
        <v/>
      </c>
      <c r="CN159" s="42" t="str">
        <f>IF($O159="女子",IF($AF159&gt;100,"",IF($M159=新人女子!B$27,ROW(),"")),"")</f>
        <v/>
      </c>
      <c r="CO159" s="42" t="str">
        <f>IF($O159="女子",IF($AF159&gt;100,"",IF($M159=新人女子!I$27,ROW(),"")),"")</f>
        <v/>
      </c>
      <c r="CP159" s="42" t="str">
        <f>IF($O159="女子",IF($AF159&gt;100,"",IF($M159=新人女子!P$27,ROW(),"")),"")</f>
        <v/>
      </c>
      <c r="CQ159" s="42" t="str">
        <f>IF($O159="女子",IF($AF159&gt;100,"",IF($M159=新人女子!B$51,ROW(),"")),"")</f>
        <v/>
      </c>
      <c r="CR159" s="42" t="str">
        <f>IF($O159="女子",IF($AF159&gt;100,"",IF($M159=新人女子!I$51,ROW(),"")),"")</f>
        <v/>
      </c>
      <c r="CS159" s="42" t="str">
        <f>IF($O159="女子",IF($AF159&gt;100,"",IF($M159=新人女子!P$51,ROW(),"")),"")</f>
        <v/>
      </c>
      <c r="CT159" s="42" t="str">
        <f>IF($O159="女子",IF($AF159&gt;100,"",IF($M159=新人女子!B$76,ROW(),"")),"")</f>
        <v/>
      </c>
      <c r="CU159" s="42" t="str">
        <f>IF($O159="女子",IF($AF159&gt;100,"",IF($M159=新人女子!I$76,ROW(),"")),"")</f>
        <v/>
      </c>
      <c r="CV159" s="42" t="str">
        <f>IF($O159="女子",IF($AF159&gt;100,"",IF($M159=新人女子!P$76,ROW(),"")),"")</f>
        <v/>
      </c>
    </row>
    <row r="160" spans="1:100" x14ac:dyDescent="0.15">
      <c r="A160" s="36">
        <v>45285</v>
      </c>
      <c r="B160" s="36">
        <v>45287</v>
      </c>
      <c r="C160" s="35" t="s">
        <v>104</v>
      </c>
      <c r="D160" s="35" t="s">
        <v>1958</v>
      </c>
      <c r="E160" s="35" t="s">
        <v>1959</v>
      </c>
      <c r="F160" s="35" t="s">
        <v>1960</v>
      </c>
      <c r="G160" s="35" t="s">
        <v>108</v>
      </c>
      <c r="H160" s="35" t="s">
        <v>15</v>
      </c>
      <c r="I160" s="35" t="s">
        <v>1961</v>
      </c>
      <c r="J160" s="35" t="s">
        <v>303</v>
      </c>
      <c r="L160" s="35" t="s">
        <v>549</v>
      </c>
      <c r="M160" s="35" t="s">
        <v>155</v>
      </c>
      <c r="N160" s="35" t="s">
        <v>156</v>
      </c>
      <c r="O160" s="35" t="s">
        <v>305</v>
      </c>
      <c r="Y160" s="35" t="s">
        <v>306</v>
      </c>
      <c r="AA160" s="35" t="s">
        <v>580</v>
      </c>
      <c r="AB160" s="35" t="s">
        <v>581</v>
      </c>
      <c r="AC160" s="35" t="str">
        <f t="shared" si="19"/>
        <v>ニシカツマダ</v>
      </c>
      <c r="AD160" s="35" t="s">
        <v>309</v>
      </c>
      <c r="AF160" s="35">
        <v>103</v>
      </c>
      <c r="AG160" s="41">
        <v>39134</v>
      </c>
      <c r="AN160" s="35">
        <v>158</v>
      </c>
      <c r="AO160" s="35">
        <v>47.8</v>
      </c>
      <c r="AP160" s="35" t="s">
        <v>310</v>
      </c>
      <c r="AV160" s="35" t="s">
        <v>344</v>
      </c>
      <c r="BB160" s="35">
        <f t="shared" si="16"/>
        <v>16</v>
      </c>
      <c r="BC160" s="35">
        <f t="shared" si="17"/>
        <v>2</v>
      </c>
      <c r="BD160" s="35" t="str">
        <f t="shared" si="18"/>
        <v>右</v>
      </c>
      <c r="BE160" s="42" t="str">
        <f>IF($O160="男子",IF($AF160&gt;100,"",IF($M160=選抜男子!B$2,ROW(),"")),"")</f>
        <v/>
      </c>
      <c r="BF160" s="42" t="str">
        <f>IF($O160="男子",IF($AF160&gt;100,"",IF($M160=選抜男子!I$2,ROW(),"")),"")</f>
        <v/>
      </c>
      <c r="BG160" s="42" t="str">
        <f>IF($O160="男子",IF($AF160&gt;100,"",IF($M160=選抜男子!P$2,ROW(),"")),"")</f>
        <v/>
      </c>
      <c r="BH160" s="42" t="str">
        <f>IF($O160="男子",IF($AF160&gt;100,"",IF($M160=選抜男子!B$27,ROW(),"")),"")</f>
        <v/>
      </c>
      <c r="BI160" s="42" t="str">
        <f>IF($O160="男子",IF($AF160&gt;100,"",IF($M160=選抜男子!I$27,ROW(),"")),"")</f>
        <v/>
      </c>
      <c r="BJ160" s="42" t="str">
        <f>IF($O160="男子",IF($AF160&gt;100,"",IF($M160=選抜男子!P$27,ROW(),"")),"")</f>
        <v/>
      </c>
      <c r="BK160" s="42" t="str">
        <f>IF($O160="男子",IF($AF160&gt;100,"",IF($M160=選抜男子!B$51,ROW(),"")),"")</f>
        <v/>
      </c>
      <c r="BL160" s="42" t="str">
        <f>IF($O160="男子",IF($AF160&gt;100,"",IF($M160=選抜男子!I$51,ROW(),"")),"")</f>
        <v/>
      </c>
      <c r="BM160" s="42" t="str">
        <f>IF($O160="男子",IF($AF160&gt;100,"",IF($M160=選抜男子!B$76,ROW(),"")),"")</f>
        <v/>
      </c>
      <c r="BN160" s="42" t="str">
        <f>IF($O160="男子",IF($AF160&gt;100,"",IF($M160=選抜男子!I$76,ROW(),"")),"")</f>
        <v/>
      </c>
      <c r="BO160" s="42" t="str">
        <f>IF($O160="男子",IF($AF160&gt;100,"",IF($M160=新人男子!B$2,ROW(),"")),"")</f>
        <v/>
      </c>
      <c r="BP160" s="42" t="str">
        <f>IF($O160="男子",IF($AF160&gt;100,"",IF($M160=新人男子!I$2,ROW(),"")),"")</f>
        <v/>
      </c>
      <c r="BQ160" s="42" t="str">
        <f>IF($O160="男子",IF($AF160&gt;100,"",IF($M160=新人男子!P$2,ROW(),"")),"")</f>
        <v/>
      </c>
      <c r="BR160" s="42" t="str">
        <f>IF($O160="男子",IF($AF160&gt;100,"",IF($M160=新人男子!B$27,ROW(),"")),"")</f>
        <v/>
      </c>
      <c r="BS160" s="42" t="str">
        <f>IF($O160="男子",IF($AF160&gt;100,"",IF($M160=新人男子!I$27,ROW(),"")),"")</f>
        <v/>
      </c>
      <c r="BT160" s="42" t="str">
        <f>IF($O160="男子",IF($AF160&gt;100,"",IF($M160=新人男子!P$27,ROW(),"")),"")</f>
        <v/>
      </c>
      <c r="BU160" s="42" t="str">
        <f>IF($O160="男子",IF($AF160&gt;100,"",IF($M160=新人男子!B$51,ROW(),"")),"")</f>
        <v/>
      </c>
      <c r="BV160" s="42" t="str">
        <f>IF($O160="男子",IF($AF160&gt;100,"",IF($M160=新人男子!I$51,ROW(),"")),"")</f>
        <v/>
      </c>
      <c r="BW160" s="42" t="str">
        <f>IF($O160="男子",IF($AF160&gt;100,"",IF($M160=新人男子!P$51,ROW(),"")),"")</f>
        <v/>
      </c>
      <c r="BX160" s="42" t="str">
        <f>IF($O160="男子",IF($AF160&gt;100,"",IF($M160=新人男子!B$76,ROW(),"")),"")</f>
        <v/>
      </c>
      <c r="BY160" s="42" t="str">
        <f>IF($O160="男子",IF($AF160&gt;100,"",IF($M160=新人男子!I$76,ROW(),"")),"")</f>
        <v/>
      </c>
      <c r="BZ160" s="42" t="str">
        <f>IF($O160="男子",IF($AF160&gt;100,"",IF($M160=新人男子!P$76,ROW(),"")),"")</f>
        <v/>
      </c>
      <c r="CA160" s="42" t="str">
        <f>IF($O160="女子",IF($AF160&gt;100,"",IF($M160=選抜女子!B$2,ROW(),"")),"")</f>
        <v/>
      </c>
      <c r="CB160" s="42" t="str">
        <f>IF($O160="女子",IF($AF160&gt;100,"",IF($M160=選抜女子!I$2,ROW(),"")),"")</f>
        <v/>
      </c>
      <c r="CC160" s="42" t="str">
        <f>IF($O160="女子",IF($AF160&gt;100,"",IF($M160=選抜女子!P$2,ROW(),"")),"")</f>
        <v/>
      </c>
      <c r="CD160" s="42" t="str">
        <f>IF($O160="女子",IF($AF160&gt;100,"",IF($M160=選抜女子!B$27,ROW(),"")),"")</f>
        <v/>
      </c>
      <c r="CE160" s="42" t="str">
        <f>IF($O160="女子",IF($AF160&gt;100,"",IF($M160=選抜女子!I$27,ROW(),"")),"")</f>
        <v/>
      </c>
      <c r="CF160" s="42" t="str">
        <f>IF($O160="女子",IF($AF160&gt;100,"",IF($M160=選抜女子!P$27,ROW(),"")),"")</f>
        <v/>
      </c>
      <c r="CG160" s="42" t="str">
        <f>IF($O160="女子",IF($AF160&gt;100,"",IF($M160=選抜女子!B$51,ROW(),"")),"")</f>
        <v/>
      </c>
      <c r="CH160" s="42" t="str">
        <f>IF($O160="女子",IF($AF160&gt;100,"",IF($M160=選抜女子!I$51,ROW(),"")),"")</f>
        <v/>
      </c>
      <c r="CI160" s="42" t="str">
        <f>IF($O160="女子",IF($AF160&gt;100,"",IF($M160=選抜女子!B$76,ROW(),"")),"")</f>
        <v/>
      </c>
      <c r="CJ160" s="42" t="str">
        <f>IF($O160="女子",IF($AF160&gt;100,"",IF($M160=選抜女子!I$76,ROW(),"")),"")</f>
        <v/>
      </c>
      <c r="CK160" s="42" t="str">
        <f>IF($O160="女子",IF($AF160&gt;100,"",IF($M160=新人女子!B$2,ROW(),"")),"")</f>
        <v/>
      </c>
      <c r="CL160" s="42" t="str">
        <f>IF($O160="女子",IF($AF160&gt;100,"",IF($M160=新人女子!I$2,ROW(),"")),"")</f>
        <v/>
      </c>
      <c r="CM160" s="42" t="str">
        <f>IF($O160="女子",IF($AF160&gt;100,"",IF($M160=新人女子!P$2,ROW(),"")),"")</f>
        <v/>
      </c>
      <c r="CN160" s="42" t="str">
        <f>IF($O160="女子",IF($AF160&gt;100,"",IF($M160=新人女子!B$27,ROW(),"")),"")</f>
        <v/>
      </c>
      <c r="CO160" s="42" t="str">
        <f>IF($O160="女子",IF($AF160&gt;100,"",IF($M160=新人女子!I$27,ROW(),"")),"")</f>
        <v/>
      </c>
      <c r="CP160" s="42" t="str">
        <f>IF($O160="女子",IF($AF160&gt;100,"",IF($M160=新人女子!P$27,ROW(),"")),"")</f>
        <v/>
      </c>
      <c r="CQ160" s="42" t="str">
        <f>IF($O160="女子",IF($AF160&gt;100,"",IF($M160=新人女子!B$51,ROW(),"")),"")</f>
        <v/>
      </c>
      <c r="CR160" s="42" t="str">
        <f>IF($O160="女子",IF($AF160&gt;100,"",IF($M160=新人女子!I$51,ROW(),"")),"")</f>
        <v/>
      </c>
      <c r="CS160" s="42" t="str">
        <f>IF($O160="女子",IF($AF160&gt;100,"",IF($M160=新人女子!P$51,ROW(),"")),"")</f>
        <v/>
      </c>
      <c r="CT160" s="42" t="str">
        <f>IF($O160="女子",IF($AF160&gt;100,"",IF($M160=新人女子!B$76,ROW(),"")),"")</f>
        <v/>
      </c>
      <c r="CU160" s="42" t="str">
        <f>IF($O160="女子",IF($AF160&gt;100,"",IF($M160=新人女子!I$76,ROW(),"")),"")</f>
        <v/>
      </c>
      <c r="CV160" s="42" t="str">
        <f>IF($O160="女子",IF($AF160&gt;100,"",IF($M160=新人女子!P$76,ROW(),"")),"")</f>
        <v/>
      </c>
    </row>
    <row r="161" spans="1:100" x14ac:dyDescent="0.15">
      <c r="A161" s="36">
        <v>45285</v>
      </c>
      <c r="B161" s="36">
        <v>45287</v>
      </c>
      <c r="C161" s="35" t="s">
        <v>104</v>
      </c>
      <c r="D161" s="35" t="s">
        <v>1962</v>
      </c>
      <c r="E161" s="35" t="s">
        <v>1963</v>
      </c>
      <c r="F161" s="35" t="s">
        <v>1964</v>
      </c>
      <c r="G161" s="35" t="s">
        <v>108</v>
      </c>
      <c r="H161" s="35" t="s">
        <v>15</v>
      </c>
      <c r="I161" s="35" t="s">
        <v>1965</v>
      </c>
      <c r="J161" s="35" t="s">
        <v>303</v>
      </c>
      <c r="L161" s="35" t="s">
        <v>549</v>
      </c>
      <c r="M161" s="35" t="s">
        <v>155</v>
      </c>
      <c r="N161" s="35" t="s">
        <v>156</v>
      </c>
      <c r="O161" s="35" t="s">
        <v>305</v>
      </c>
      <c r="Y161" s="35" t="s">
        <v>306</v>
      </c>
      <c r="AA161" s="35" t="s">
        <v>582</v>
      </c>
      <c r="AB161" s="35" t="s">
        <v>583</v>
      </c>
      <c r="AC161" s="35" t="str">
        <f t="shared" si="19"/>
        <v>カツマダ</v>
      </c>
      <c r="AD161" s="35" t="s">
        <v>309</v>
      </c>
      <c r="AF161" s="35">
        <v>104</v>
      </c>
      <c r="AG161" s="41">
        <v>39538</v>
      </c>
      <c r="AP161" s="35" t="s">
        <v>310</v>
      </c>
      <c r="AV161" s="35" t="s">
        <v>344</v>
      </c>
      <c r="AW161" s="35" t="s">
        <v>373</v>
      </c>
      <c r="BB161" s="35">
        <f t="shared" si="16"/>
        <v>15</v>
      </c>
      <c r="BC161" s="35">
        <f t="shared" si="17"/>
        <v>1</v>
      </c>
      <c r="BD161" s="35" t="str">
        <f t="shared" si="18"/>
        <v>右</v>
      </c>
      <c r="BE161" s="42" t="str">
        <f>IF($O161="男子",IF($AF161&gt;100,"",IF($M161=選抜男子!B$2,ROW(),"")),"")</f>
        <v/>
      </c>
      <c r="BF161" s="42" t="str">
        <f>IF($O161="男子",IF($AF161&gt;100,"",IF($M161=選抜男子!I$2,ROW(),"")),"")</f>
        <v/>
      </c>
      <c r="BG161" s="42" t="str">
        <f>IF($O161="男子",IF($AF161&gt;100,"",IF($M161=選抜男子!P$2,ROW(),"")),"")</f>
        <v/>
      </c>
      <c r="BH161" s="42" t="str">
        <f>IF($O161="男子",IF($AF161&gt;100,"",IF($M161=選抜男子!B$27,ROW(),"")),"")</f>
        <v/>
      </c>
      <c r="BI161" s="42" t="str">
        <f>IF($O161="男子",IF($AF161&gt;100,"",IF($M161=選抜男子!I$27,ROW(),"")),"")</f>
        <v/>
      </c>
      <c r="BJ161" s="42" t="str">
        <f>IF($O161="男子",IF($AF161&gt;100,"",IF($M161=選抜男子!P$27,ROW(),"")),"")</f>
        <v/>
      </c>
      <c r="BK161" s="42" t="str">
        <f>IF($O161="男子",IF($AF161&gt;100,"",IF($M161=選抜男子!B$51,ROW(),"")),"")</f>
        <v/>
      </c>
      <c r="BL161" s="42" t="str">
        <f>IF($O161="男子",IF($AF161&gt;100,"",IF($M161=選抜男子!I$51,ROW(),"")),"")</f>
        <v/>
      </c>
      <c r="BM161" s="42" t="str">
        <f>IF($O161="男子",IF($AF161&gt;100,"",IF($M161=選抜男子!B$76,ROW(),"")),"")</f>
        <v/>
      </c>
      <c r="BN161" s="42" t="str">
        <f>IF($O161="男子",IF($AF161&gt;100,"",IF($M161=選抜男子!I$76,ROW(),"")),"")</f>
        <v/>
      </c>
      <c r="BO161" s="42" t="str">
        <f>IF($O161="男子",IF($AF161&gt;100,"",IF($M161=新人男子!B$2,ROW(),"")),"")</f>
        <v/>
      </c>
      <c r="BP161" s="42" t="str">
        <f>IF($O161="男子",IF($AF161&gt;100,"",IF($M161=新人男子!I$2,ROW(),"")),"")</f>
        <v/>
      </c>
      <c r="BQ161" s="42" t="str">
        <f>IF($O161="男子",IF($AF161&gt;100,"",IF($M161=新人男子!P$2,ROW(),"")),"")</f>
        <v/>
      </c>
      <c r="BR161" s="42" t="str">
        <f>IF($O161="男子",IF($AF161&gt;100,"",IF($M161=新人男子!B$27,ROW(),"")),"")</f>
        <v/>
      </c>
      <c r="BS161" s="42" t="str">
        <f>IF($O161="男子",IF($AF161&gt;100,"",IF($M161=新人男子!I$27,ROW(),"")),"")</f>
        <v/>
      </c>
      <c r="BT161" s="42" t="str">
        <f>IF($O161="男子",IF($AF161&gt;100,"",IF($M161=新人男子!P$27,ROW(),"")),"")</f>
        <v/>
      </c>
      <c r="BU161" s="42" t="str">
        <f>IF($O161="男子",IF($AF161&gt;100,"",IF($M161=新人男子!B$51,ROW(),"")),"")</f>
        <v/>
      </c>
      <c r="BV161" s="42" t="str">
        <f>IF($O161="男子",IF($AF161&gt;100,"",IF($M161=新人男子!I$51,ROW(),"")),"")</f>
        <v/>
      </c>
      <c r="BW161" s="42" t="str">
        <f>IF($O161="男子",IF($AF161&gt;100,"",IF($M161=新人男子!P$51,ROW(),"")),"")</f>
        <v/>
      </c>
      <c r="BX161" s="42" t="str">
        <f>IF($O161="男子",IF($AF161&gt;100,"",IF($M161=新人男子!B$76,ROW(),"")),"")</f>
        <v/>
      </c>
      <c r="BY161" s="42" t="str">
        <f>IF($O161="男子",IF($AF161&gt;100,"",IF($M161=新人男子!I$76,ROW(),"")),"")</f>
        <v/>
      </c>
      <c r="BZ161" s="42" t="str">
        <f>IF($O161="男子",IF($AF161&gt;100,"",IF($M161=新人男子!P$76,ROW(),"")),"")</f>
        <v/>
      </c>
      <c r="CA161" s="42" t="str">
        <f>IF($O161="女子",IF($AF161&gt;100,"",IF($M161=選抜女子!B$2,ROW(),"")),"")</f>
        <v/>
      </c>
      <c r="CB161" s="42" t="str">
        <f>IF($O161="女子",IF($AF161&gt;100,"",IF($M161=選抜女子!I$2,ROW(),"")),"")</f>
        <v/>
      </c>
      <c r="CC161" s="42" t="str">
        <f>IF($O161="女子",IF($AF161&gt;100,"",IF($M161=選抜女子!P$2,ROW(),"")),"")</f>
        <v/>
      </c>
      <c r="CD161" s="42" t="str">
        <f>IF($O161="女子",IF($AF161&gt;100,"",IF($M161=選抜女子!B$27,ROW(),"")),"")</f>
        <v/>
      </c>
      <c r="CE161" s="42" t="str">
        <f>IF($O161="女子",IF($AF161&gt;100,"",IF($M161=選抜女子!I$27,ROW(),"")),"")</f>
        <v/>
      </c>
      <c r="CF161" s="42" t="str">
        <f>IF($O161="女子",IF($AF161&gt;100,"",IF($M161=選抜女子!P$27,ROW(),"")),"")</f>
        <v/>
      </c>
      <c r="CG161" s="42" t="str">
        <f>IF($O161="女子",IF($AF161&gt;100,"",IF($M161=選抜女子!B$51,ROW(),"")),"")</f>
        <v/>
      </c>
      <c r="CH161" s="42" t="str">
        <f>IF($O161="女子",IF($AF161&gt;100,"",IF($M161=選抜女子!I$51,ROW(),"")),"")</f>
        <v/>
      </c>
      <c r="CI161" s="42" t="str">
        <f>IF($O161="女子",IF($AF161&gt;100,"",IF($M161=選抜女子!B$76,ROW(),"")),"")</f>
        <v/>
      </c>
      <c r="CJ161" s="42" t="str">
        <f>IF($O161="女子",IF($AF161&gt;100,"",IF($M161=選抜女子!I$76,ROW(),"")),"")</f>
        <v/>
      </c>
      <c r="CK161" s="42" t="str">
        <f>IF($O161="女子",IF($AF161&gt;100,"",IF($M161=新人女子!B$2,ROW(),"")),"")</f>
        <v/>
      </c>
      <c r="CL161" s="42" t="str">
        <f>IF($O161="女子",IF($AF161&gt;100,"",IF($M161=新人女子!I$2,ROW(),"")),"")</f>
        <v/>
      </c>
      <c r="CM161" s="42" t="str">
        <f>IF($O161="女子",IF($AF161&gt;100,"",IF($M161=新人女子!P$2,ROW(),"")),"")</f>
        <v/>
      </c>
      <c r="CN161" s="42" t="str">
        <f>IF($O161="女子",IF($AF161&gt;100,"",IF($M161=新人女子!B$27,ROW(),"")),"")</f>
        <v/>
      </c>
      <c r="CO161" s="42" t="str">
        <f>IF($O161="女子",IF($AF161&gt;100,"",IF($M161=新人女子!I$27,ROW(),"")),"")</f>
        <v/>
      </c>
      <c r="CP161" s="42" t="str">
        <f>IF($O161="女子",IF($AF161&gt;100,"",IF($M161=新人女子!P$27,ROW(),"")),"")</f>
        <v/>
      </c>
      <c r="CQ161" s="42" t="str">
        <f>IF($O161="女子",IF($AF161&gt;100,"",IF($M161=新人女子!B$51,ROW(),"")),"")</f>
        <v/>
      </c>
      <c r="CR161" s="42" t="str">
        <f>IF($O161="女子",IF($AF161&gt;100,"",IF($M161=新人女子!I$51,ROW(),"")),"")</f>
        <v/>
      </c>
      <c r="CS161" s="42" t="str">
        <f>IF($O161="女子",IF($AF161&gt;100,"",IF($M161=新人女子!P$51,ROW(),"")),"")</f>
        <v/>
      </c>
      <c r="CT161" s="42" t="str">
        <f>IF($O161="女子",IF($AF161&gt;100,"",IF($M161=新人女子!B$76,ROW(),"")),"")</f>
        <v/>
      </c>
      <c r="CU161" s="42" t="str">
        <f>IF($O161="女子",IF($AF161&gt;100,"",IF($M161=新人女子!I$76,ROW(),"")),"")</f>
        <v/>
      </c>
      <c r="CV161" s="42" t="str">
        <f>IF($O161="女子",IF($AF161&gt;100,"",IF($M161=新人女子!P$76,ROW(),"")),"")</f>
        <v/>
      </c>
    </row>
    <row r="162" spans="1:100" x14ac:dyDescent="0.15">
      <c r="A162" s="36">
        <v>45285</v>
      </c>
      <c r="B162" s="36">
        <v>45287</v>
      </c>
      <c r="C162" s="35" t="s">
        <v>104</v>
      </c>
      <c r="D162" s="35" t="s">
        <v>1966</v>
      </c>
      <c r="E162" s="35" t="s">
        <v>1967</v>
      </c>
      <c r="F162" s="35" t="s">
        <v>1968</v>
      </c>
      <c r="G162" s="35" t="s">
        <v>108</v>
      </c>
      <c r="H162" s="35" t="s">
        <v>15</v>
      </c>
      <c r="I162" s="35" t="s">
        <v>1969</v>
      </c>
      <c r="J162" s="35" t="s">
        <v>303</v>
      </c>
      <c r="AG162" s="41"/>
      <c r="AP162" s="35" t="s">
        <v>310</v>
      </c>
      <c r="BB162" s="35" t="str">
        <f t="shared" si="16"/>
        <v/>
      </c>
      <c r="BC162" s="35" t="str">
        <f t="shared" si="17"/>
        <v/>
      </c>
      <c r="BD162" s="35" t="str">
        <f t="shared" si="18"/>
        <v>右</v>
      </c>
      <c r="BE162" s="42" t="str">
        <f>IF($O162="男子",IF($AF162&gt;100,"",IF($M162=選抜男子!B$2,ROW(),"")),"")</f>
        <v/>
      </c>
      <c r="BF162" s="42" t="str">
        <f>IF($O162="男子",IF($AF162&gt;100,"",IF($M162=選抜男子!I$2,ROW(),"")),"")</f>
        <v/>
      </c>
      <c r="BG162" s="42" t="str">
        <f>IF($O162="男子",IF($AF162&gt;100,"",IF($M162=選抜男子!P$2,ROW(),"")),"")</f>
        <v/>
      </c>
      <c r="BH162" s="42" t="str">
        <f>IF($O162="男子",IF($AF162&gt;100,"",IF($M162=選抜男子!B$27,ROW(),"")),"")</f>
        <v/>
      </c>
      <c r="BI162" s="42" t="str">
        <f>IF($O162="男子",IF($AF162&gt;100,"",IF($M162=選抜男子!I$27,ROW(),"")),"")</f>
        <v/>
      </c>
      <c r="BJ162" s="42" t="str">
        <f>IF($O162="男子",IF($AF162&gt;100,"",IF($M162=選抜男子!P$27,ROW(),"")),"")</f>
        <v/>
      </c>
      <c r="BK162" s="42" t="str">
        <f>IF($O162="男子",IF($AF162&gt;100,"",IF($M162=選抜男子!B$51,ROW(),"")),"")</f>
        <v/>
      </c>
      <c r="BL162" s="42" t="str">
        <f>IF($O162="男子",IF($AF162&gt;100,"",IF($M162=選抜男子!I$51,ROW(),"")),"")</f>
        <v/>
      </c>
      <c r="BM162" s="42" t="str">
        <f>IF($O162="男子",IF($AF162&gt;100,"",IF($M162=選抜男子!B$76,ROW(),"")),"")</f>
        <v/>
      </c>
      <c r="BN162" s="42" t="str">
        <f>IF($O162="男子",IF($AF162&gt;100,"",IF($M162=選抜男子!I$76,ROW(),"")),"")</f>
        <v/>
      </c>
      <c r="BO162" s="42" t="str">
        <f>IF($O162="男子",IF($AF162&gt;100,"",IF($M162=新人男子!B$2,ROW(),"")),"")</f>
        <v/>
      </c>
      <c r="BP162" s="42" t="str">
        <f>IF($O162="男子",IF($AF162&gt;100,"",IF($M162=新人男子!I$2,ROW(),"")),"")</f>
        <v/>
      </c>
      <c r="BQ162" s="42" t="str">
        <f>IF($O162="男子",IF($AF162&gt;100,"",IF($M162=新人男子!P$2,ROW(),"")),"")</f>
        <v/>
      </c>
      <c r="BR162" s="42" t="str">
        <f>IF($O162="男子",IF($AF162&gt;100,"",IF($M162=新人男子!B$27,ROW(),"")),"")</f>
        <v/>
      </c>
      <c r="BS162" s="42" t="str">
        <f>IF($O162="男子",IF($AF162&gt;100,"",IF($M162=新人男子!I$27,ROW(),"")),"")</f>
        <v/>
      </c>
      <c r="BT162" s="42" t="str">
        <f>IF($O162="男子",IF($AF162&gt;100,"",IF($M162=新人男子!P$27,ROW(),"")),"")</f>
        <v/>
      </c>
      <c r="BU162" s="42" t="str">
        <f>IF($O162="男子",IF($AF162&gt;100,"",IF($M162=新人男子!B$51,ROW(),"")),"")</f>
        <v/>
      </c>
      <c r="BV162" s="42" t="str">
        <f>IF($O162="男子",IF($AF162&gt;100,"",IF($M162=新人男子!I$51,ROW(),"")),"")</f>
        <v/>
      </c>
      <c r="BW162" s="42" t="str">
        <f>IF($O162="男子",IF($AF162&gt;100,"",IF($M162=新人男子!P$51,ROW(),"")),"")</f>
        <v/>
      </c>
      <c r="BX162" s="42" t="str">
        <f>IF($O162="男子",IF($AF162&gt;100,"",IF($M162=新人男子!B$76,ROW(),"")),"")</f>
        <v/>
      </c>
      <c r="BY162" s="42" t="str">
        <f>IF($O162="男子",IF($AF162&gt;100,"",IF($M162=新人男子!I$76,ROW(),"")),"")</f>
        <v/>
      </c>
      <c r="BZ162" s="42" t="str">
        <f>IF($O162="男子",IF($AF162&gt;100,"",IF($M162=新人男子!P$76,ROW(),"")),"")</f>
        <v/>
      </c>
      <c r="CA162" s="42" t="str">
        <f>IF($O162="女子",IF($AF162&gt;100,"",IF($M162=選抜女子!B$2,ROW(),"")),"")</f>
        <v/>
      </c>
      <c r="CB162" s="42" t="str">
        <f>IF($O162="女子",IF($AF162&gt;100,"",IF($M162=選抜女子!I$2,ROW(),"")),"")</f>
        <v/>
      </c>
      <c r="CC162" s="42" t="str">
        <f>IF($O162="女子",IF($AF162&gt;100,"",IF($M162=選抜女子!P$2,ROW(),"")),"")</f>
        <v/>
      </c>
      <c r="CD162" s="42" t="str">
        <f>IF($O162="女子",IF($AF162&gt;100,"",IF($M162=選抜女子!B$27,ROW(),"")),"")</f>
        <v/>
      </c>
      <c r="CE162" s="42" t="str">
        <f>IF($O162="女子",IF($AF162&gt;100,"",IF($M162=選抜女子!I$27,ROW(),"")),"")</f>
        <v/>
      </c>
      <c r="CF162" s="42" t="str">
        <f>IF($O162="女子",IF($AF162&gt;100,"",IF($M162=選抜女子!P$27,ROW(),"")),"")</f>
        <v/>
      </c>
      <c r="CG162" s="42" t="str">
        <f>IF($O162="女子",IF($AF162&gt;100,"",IF($M162=選抜女子!B$51,ROW(),"")),"")</f>
        <v/>
      </c>
      <c r="CH162" s="42" t="str">
        <f>IF($O162="女子",IF($AF162&gt;100,"",IF($M162=選抜女子!I$51,ROW(),"")),"")</f>
        <v/>
      </c>
      <c r="CI162" s="42" t="str">
        <f>IF($O162="女子",IF($AF162&gt;100,"",IF($M162=選抜女子!B$76,ROW(),"")),"")</f>
        <v/>
      </c>
      <c r="CJ162" s="42" t="str">
        <f>IF($O162="女子",IF($AF162&gt;100,"",IF($M162=選抜女子!I$76,ROW(),"")),"")</f>
        <v/>
      </c>
      <c r="CK162" s="42" t="str">
        <f>IF($O162="女子",IF($AF162&gt;100,"",IF($M162=新人女子!B$2,ROW(),"")),"")</f>
        <v/>
      </c>
      <c r="CL162" s="42" t="str">
        <f>IF($O162="女子",IF($AF162&gt;100,"",IF($M162=新人女子!I$2,ROW(),"")),"")</f>
        <v/>
      </c>
      <c r="CM162" s="42" t="str">
        <f>IF($O162="女子",IF($AF162&gt;100,"",IF($M162=新人女子!P$2,ROW(),"")),"")</f>
        <v/>
      </c>
      <c r="CN162" s="42" t="str">
        <f>IF($O162="女子",IF($AF162&gt;100,"",IF($M162=新人女子!B$27,ROW(),"")),"")</f>
        <v/>
      </c>
      <c r="CO162" s="42" t="str">
        <f>IF($O162="女子",IF($AF162&gt;100,"",IF($M162=新人女子!I$27,ROW(),"")),"")</f>
        <v/>
      </c>
      <c r="CP162" s="42" t="str">
        <f>IF($O162="女子",IF($AF162&gt;100,"",IF($M162=新人女子!P$27,ROW(),"")),"")</f>
        <v/>
      </c>
      <c r="CQ162" s="42" t="str">
        <f>IF($O162="女子",IF($AF162&gt;100,"",IF($M162=新人女子!B$51,ROW(),"")),"")</f>
        <v/>
      </c>
      <c r="CR162" s="42" t="str">
        <f>IF($O162="女子",IF($AF162&gt;100,"",IF($M162=新人女子!I$51,ROW(),"")),"")</f>
        <v/>
      </c>
      <c r="CS162" s="42" t="str">
        <f>IF($O162="女子",IF($AF162&gt;100,"",IF($M162=新人女子!P$51,ROW(),"")),"")</f>
        <v/>
      </c>
      <c r="CT162" s="42" t="str">
        <f>IF($O162="女子",IF($AF162&gt;100,"",IF($M162=新人女子!B$76,ROW(),"")),"")</f>
        <v/>
      </c>
      <c r="CU162" s="42" t="str">
        <f>IF($O162="女子",IF($AF162&gt;100,"",IF($M162=新人女子!I$76,ROW(),"")),"")</f>
        <v/>
      </c>
      <c r="CV162" s="42" t="str">
        <f>IF($O162="女子",IF($AF162&gt;100,"",IF($M162=新人女子!P$76,ROW(),"")),"")</f>
        <v/>
      </c>
    </row>
    <row r="163" spans="1:100" x14ac:dyDescent="0.15">
      <c r="A163" s="36">
        <v>45285</v>
      </c>
      <c r="B163" s="36">
        <v>45287</v>
      </c>
      <c r="C163" s="35" t="s">
        <v>104</v>
      </c>
      <c r="D163" s="35" t="s">
        <v>1970</v>
      </c>
      <c r="E163" s="35" t="s">
        <v>1971</v>
      </c>
      <c r="F163" s="35" t="s">
        <v>1972</v>
      </c>
      <c r="G163" s="35" t="s">
        <v>108</v>
      </c>
      <c r="H163" s="35" t="s">
        <v>15</v>
      </c>
      <c r="I163" s="35" t="s">
        <v>1973</v>
      </c>
      <c r="J163" s="35" t="s">
        <v>303</v>
      </c>
      <c r="M163" s="35" t="s">
        <v>163</v>
      </c>
      <c r="N163" s="35" t="s">
        <v>164</v>
      </c>
      <c r="O163" s="35" t="s">
        <v>305</v>
      </c>
      <c r="Y163" s="35" t="s">
        <v>306</v>
      </c>
      <c r="AA163" s="35" t="s">
        <v>582</v>
      </c>
      <c r="AB163" s="35" t="s">
        <v>584</v>
      </c>
      <c r="AC163" s="35" t="str">
        <f t="shared" ref="AC163:AC226" si="20">PHONETIC(AB163)</f>
        <v>ハヤシノ</v>
      </c>
      <c r="AD163" s="35" t="s">
        <v>309</v>
      </c>
      <c r="AF163" s="35">
        <v>1</v>
      </c>
      <c r="AG163" s="41">
        <v>39038</v>
      </c>
      <c r="AN163" s="35">
        <v>161</v>
      </c>
      <c r="AO163" s="35">
        <v>43</v>
      </c>
      <c r="AP163" s="35" t="s">
        <v>310</v>
      </c>
      <c r="BB163" s="35">
        <f t="shared" si="16"/>
        <v>16</v>
      </c>
      <c r="BC163" s="35">
        <f t="shared" si="17"/>
        <v>2</v>
      </c>
      <c r="BD163" s="35" t="str">
        <f t="shared" si="18"/>
        <v>右</v>
      </c>
      <c r="BE163" s="42" t="str">
        <f>IF($O163="男子",IF($AF163&gt;100,"",IF($M163=選抜男子!B$2,ROW(),"")),"")</f>
        <v/>
      </c>
      <c r="BF163" s="42" t="str">
        <f>IF($O163="男子",IF($AF163&gt;100,"",IF($M163=選抜男子!I$2,ROW(),"")),"")</f>
        <v/>
      </c>
      <c r="BG163" s="42" t="str">
        <f>IF($O163="男子",IF($AF163&gt;100,"",IF($M163=選抜男子!P$2,ROW(),"")),"")</f>
        <v/>
      </c>
      <c r="BH163" s="42" t="str">
        <f>IF($O163="男子",IF($AF163&gt;100,"",IF($M163=選抜男子!B$27,ROW(),"")),"")</f>
        <v/>
      </c>
      <c r="BI163" s="42" t="str">
        <f>IF($O163="男子",IF($AF163&gt;100,"",IF($M163=選抜男子!I$27,ROW(),"")),"")</f>
        <v/>
      </c>
      <c r="BJ163" s="42" t="str">
        <f>IF($O163="男子",IF($AF163&gt;100,"",IF($M163=選抜男子!P$27,ROW(),"")),"")</f>
        <v/>
      </c>
      <c r="BK163" s="42" t="str">
        <f>IF($O163="男子",IF($AF163&gt;100,"",IF($M163=選抜男子!B$51,ROW(),"")),"")</f>
        <v/>
      </c>
      <c r="BL163" s="42" t="str">
        <f>IF($O163="男子",IF($AF163&gt;100,"",IF($M163=選抜男子!I$51,ROW(),"")),"")</f>
        <v/>
      </c>
      <c r="BM163" s="42" t="str">
        <f>IF($O163="男子",IF($AF163&gt;100,"",IF($M163=選抜男子!B$76,ROW(),"")),"")</f>
        <v/>
      </c>
      <c r="BN163" s="42" t="str">
        <f>IF($O163="男子",IF($AF163&gt;100,"",IF($M163=選抜男子!I$76,ROW(),"")),"")</f>
        <v/>
      </c>
      <c r="BO163" s="42" t="str">
        <f>IF($O163="男子",IF($AF163&gt;100,"",IF($M163=新人男子!B$2,ROW(),"")),"")</f>
        <v/>
      </c>
      <c r="BP163" s="42" t="str">
        <f>IF($O163="男子",IF($AF163&gt;100,"",IF($M163=新人男子!I$2,ROW(),"")),"")</f>
        <v/>
      </c>
      <c r="BQ163" s="42" t="str">
        <f>IF($O163="男子",IF($AF163&gt;100,"",IF($M163=新人男子!P$2,ROW(),"")),"")</f>
        <v/>
      </c>
      <c r="BR163" s="42" t="str">
        <f>IF($O163="男子",IF($AF163&gt;100,"",IF($M163=新人男子!B$27,ROW(),"")),"")</f>
        <v/>
      </c>
      <c r="BS163" s="42" t="str">
        <f>IF($O163="男子",IF($AF163&gt;100,"",IF($M163=新人男子!I$27,ROW(),"")),"")</f>
        <v/>
      </c>
      <c r="BT163" s="42" t="str">
        <f>IF($O163="男子",IF($AF163&gt;100,"",IF($M163=新人男子!P$27,ROW(),"")),"")</f>
        <v/>
      </c>
      <c r="BU163" s="42" t="str">
        <f>IF($O163="男子",IF($AF163&gt;100,"",IF($M163=新人男子!B$51,ROW(),"")),"")</f>
        <v/>
      </c>
      <c r="BV163" s="42" t="str">
        <f>IF($O163="男子",IF($AF163&gt;100,"",IF($M163=新人男子!I$51,ROW(),"")),"")</f>
        <v/>
      </c>
      <c r="BW163" s="42" t="str">
        <f>IF($O163="男子",IF($AF163&gt;100,"",IF($M163=新人男子!P$51,ROW(),"")),"")</f>
        <v/>
      </c>
      <c r="BX163" s="42" t="str">
        <f>IF($O163="男子",IF($AF163&gt;100,"",IF($M163=新人男子!B$76,ROW(),"")),"")</f>
        <v/>
      </c>
      <c r="BY163" s="42" t="str">
        <f>IF($O163="男子",IF($AF163&gt;100,"",IF($M163=新人男子!I$76,ROW(),"")),"")</f>
        <v/>
      </c>
      <c r="BZ163" s="42" t="str">
        <f>IF($O163="男子",IF($AF163&gt;100,"",IF($M163=新人男子!P$76,ROW(),"")),"")</f>
        <v/>
      </c>
      <c r="CA163" s="42" t="str">
        <f>IF($O163="女子",IF($AF163&gt;100,"",IF($M163=選抜女子!B$2,ROW(),"")),"")</f>
        <v/>
      </c>
      <c r="CB163" s="42" t="str">
        <f>IF($O163="女子",IF($AF163&gt;100,"",IF($M163=選抜女子!I$2,ROW(),"")),"")</f>
        <v/>
      </c>
      <c r="CC163" s="42" t="str">
        <f>IF($O163="女子",IF($AF163&gt;100,"",IF($M163=選抜女子!P$2,ROW(),"")),"")</f>
        <v/>
      </c>
      <c r="CD163" s="42" t="str">
        <f>IF($O163="女子",IF($AF163&gt;100,"",IF($M163=選抜女子!B$27,ROW(),"")),"")</f>
        <v/>
      </c>
      <c r="CE163" s="42" t="str">
        <f>IF($O163="女子",IF($AF163&gt;100,"",IF($M163=選抜女子!I$27,ROW(),"")),"")</f>
        <v/>
      </c>
      <c r="CF163" s="42" t="str">
        <f>IF($O163="女子",IF($AF163&gt;100,"",IF($M163=選抜女子!P$27,ROW(),"")),"")</f>
        <v/>
      </c>
      <c r="CG163" s="42" t="str">
        <f>IF($O163="女子",IF($AF163&gt;100,"",IF($M163=選抜女子!B$51,ROW(),"")),"")</f>
        <v/>
      </c>
      <c r="CH163" s="42" t="str">
        <f>IF($O163="女子",IF($AF163&gt;100,"",IF($M163=選抜女子!I$51,ROW(),"")),"")</f>
        <v/>
      </c>
      <c r="CI163" s="42" t="str">
        <f>IF($O163="女子",IF($AF163&gt;100,"",IF($M163=選抜女子!B$76,ROW(),"")),"")</f>
        <v/>
      </c>
      <c r="CJ163" s="42" t="str">
        <f>IF($O163="女子",IF($AF163&gt;100,"",IF($M163=選抜女子!I$76,ROW(),"")),"")</f>
        <v/>
      </c>
      <c r="CK163" s="42" t="str">
        <f>IF($O163="女子",IF($AF163&gt;100,"",IF($M163=新人女子!B$2,ROW(),"")),"")</f>
        <v/>
      </c>
      <c r="CL163" s="42" t="str">
        <f>IF($O163="女子",IF($AF163&gt;100,"",IF($M163=新人女子!I$2,ROW(),"")),"")</f>
        <v/>
      </c>
      <c r="CM163" s="42" t="str">
        <f>IF($O163="女子",IF($AF163&gt;100,"",IF($M163=新人女子!P$2,ROW(),"")),"")</f>
        <v/>
      </c>
      <c r="CN163" s="42" t="str">
        <f>IF($O163="女子",IF($AF163&gt;100,"",IF($M163=新人女子!B$27,ROW(),"")),"")</f>
        <v/>
      </c>
      <c r="CO163" s="42" t="str">
        <f>IF($O163="女子",IF($AF163&gt;100,"",IF($M163=新人女子!I$27,ROW(),"")),"")</f>
        <v/>
      </c>
      <c r="CP163" s="42" t="str">
        <f>IF($O163="女子",IF($AF163&gt;100,"",IF($M163=新人女子!P$27,ROW(),"")),"")</f>
        <v/>
      </c>
      <c r="CQ163" s="42" t="str">
        <f>IF($O163="女子",IF($AF163&gt;100,"",IF($M163=新人女子!B$51,ROW(),"")),"")</f>
        <v/>
      </c>
      <c r="CR163" s="42" t="str">
        <f>IF($O163="女子",IF($AF163&gt;100,"",IF($M163=新人女子!I$51,ROW(),"")),"")</f>
        <v/>
      </c>
      <c r="CS163" s="42" t="str">
        <f>IF($O163="女子",IF($AF163&gt;100,"",IF($M163=新人女子!P$51,ROW(),"")),"")</f>
        <v/>
      </c>
      <c r="CT163" s="42" t="str">
        <f>IF($O163="女子",IF($AF163&gt;100,"",IF($M163=新人女子!B$76,ROW(),"")),"")</f>
        <v/>
      </c>
      <c r="CU163" s="42" t="str">
        <f>IF($O163="女子",IF($AF163&gt;100,"",IF($M163=新人女子!I$76,ROW(),"")),"")</f>
        <v/>
      </c>
      <c r="CV163" s="42" t="str">
        <f>IF($O163="女子",IF($AF163&gt;100,"",IF($M163=新人女子!P$76,ROW(),"")),"")</f>
        <v/>
      </c>
    </row>
    <row r="164" spans="1:100" x14ac:dyDescent="0.15">
      <c r="A164" s="36">
        <v>45285</v>
      </c>
      <c r="B164" s="36">
        <v>45287</v>
      </c>
      <c r="C164" s="35" t="s">
        <v>104</v>
      </c>
      <c r="D164" s="35" t="s">
        <v>1974</v>
      </c>
      <c r="E164" s="35" t="s">
        <v>1975</v>
      </c>
      <c r="F164" s="35" t="s">
        <v>1976</v>
      </c>
      <c r="G164" s="35" t="s">
        <v>108</v>
      </c>
      <c r="H164" s="35" t="s">
        <v>15</v>
      </c>
      <c r="I164" s="35" t="s">
        <v>1977</v>
      </c>
      <c r="J164" s="35" t="s">
        <v>303</v>
      </c>
      <c r="M164" s="35" t="s">
        <v>163</v>
      </c>
      <c r="N164" s="35" t="s">
        <v>164</v>
      </c>
      <c r="O164" s="35" t="s">
        <v>305</v>
      </c>
      <c r="Y164" s="35" t="s">
        <v>306</v>
      </c>
      <c r="AA164" s="35" t="s">
        <v>582</v>
      </c>
      <c r="AB164" s="35" t="s">
        <v>585</v>
      </c>
      <c r="AC164" s="35" t="str">
        <f t="shared" si="20"/>
        <v>ナラハラ</v>
      </c>
      <c r="AD164" s="35" t="s">
        <v>309</v>
      </c>
      <c r="AF164" s="35">
        <v>2</v>
      </c>
      <c r="AG164" s="41">
        <v>38826</v>
      </c>
      <c r="AN164" s="35">
        <v>173</v>
      </c>
      <c r="AO164" s="35">
        <v>80</v>
      </c>
      <c r="AP164" s="35" t="s">
        <v>310</v>
      </c>
      <c r="BB164" s="35">
        <f t="shared" si="16"/>
        <v>16</v>
      </c>
      <c r="BC164" s="35">
        <f t="shared" si="17"/>
        <v>2</v>
      </c>
      <c r="BD164" s="35" t="str">
        <f t="shared" si="18"/>
        <v>右</v>
      </c>
      <c r="BE164" s="42" t="str">
        <f>IF($O164="男子",IF($AF164&gt;100,"",IF($M164=選抜男子!B$2,ROW(),"")),"")</f>
        <v/>
      </c>
      <c r="BF164" s="42" t="str">
        <f>IF($O164="男子",IF($AF164&gt;100,"",IF($M164=選抜男子!I$2,ROW(),"")),"")</f>
        <v/>
      </c>
      <c r="BG164" s="42" t="str">
        <f>IF($O164="男子",IF($AF164&gt;100,"",IF($M164=選抜男子!P$2,ROW(),"")),"")</f>
        <v/>
      </c>
      <c r="BH164" s="42" t="str">
        <f>IF($O164="男子",IF($AF164&gt;100,"",IF($M164=選抜男子!B$27,ROW(),"")),"")</f>
        <v/>
      </c>
      <c r="BI164" s="42" t="str">
        <f>IF($O164="男子",IF($AF164&gt;100,"",IF($M164=選抜男子!I$27,ROW(),"")),"")</f>
        <v/>
      </c>
      <c r="BJ164" s="42" t="str">
        <f>IF($O164="男子",IF($AF164&gt;100,"",IF($M164=選抜男子!P$27,ROW(),"")),"")</f>
        <v/>
      </c>
      <c r="BK164" s="42" t="str">
        <f>IF($O164="男子",IF($AF164&gt;100,"",IF($M164=選抜男子!B$51,ROW(),"")),"")</f>
        <v/>
      </c>
      <c r="BL164" s="42" t="str">
        <f>IF($O164="男子",IF($AF164&gt;100,"",IF($M164=選抜男子!I$51,ROW(),"")),"")</f>
        <v/>
      </c>
      <c r="BM164" s="42" t="str">
        <f>IF($O164="男子",IF($AF164&gt;100,"",IF($M164=選抜男子!B$76,ROW(),"")),"")</f>
        <v/>
      </c>
      <c r="BN164" s="42" t="str">
        <f>IF($O164="男子",IF($AF164&gt;100,"",IF($M164=選抜男子!I$76,ROW(),"")),"")</f>
        <v/>
      </c>
      <c r="BO164" s="42" t="str">
        <f>IF($O164="男子",IF($AF164&gt;100,"",IF($M164=新人男子!B$2,ROW(),"")),"")</f>
        <v/>
      </c>
      <c r="BP164" s="42" t="str">
        <f>IF($O164="男子",IF($AF164&gt;100,"",IF($M164=新人男子!I$2,ROW(),"")),"")</f>
        <v/>
      </c>
      <c r="BQ164" s="42" t="str">
        <f>IF($O164="男子",IF($AF164&gt;100,"",IF($M164=新人男子!P$2,ROW(),"")),"")</f>
        <v/>
      </c>
      <c r="BR164" s="42" t="str">
        <f>IF($O164="男子",IF($AF164&gt;100,"",IF($M164=新人男子!B$27,ROW(),"")),"")</f>
        <v/>
      </c>
      <c r="BS164" s="42" t="str">
        <f>IF($O164="男子",IF($AF164&gt;100,"",IF($M164=新人男子!I$27,ROW(),"")),"")</f>
        <v/>
      </c>
      <c r="BT164" s="42" t="str">
        <f>IF($O164="男子",IF($AF164&gt;100,"",IF($M164=新人男子!P$27,ROW(),"")),"")</f>
        <v/>
      </c>
      <c r="BU164" s="42" t="str">
        <f>IF($O164="男子",IF($AF164&gt;100,"",IF($M164=新人男子!B$51,ROW(),"")),"")</f>
        <v/>
      </c>
      <c r="BV164" s="42" t="str">
        <f>IF($O164="男子",IF($AF164&gt;100,"",IF($M164=新人男子!I$51,ROW(),"")),"")</f>
        <v/>
      </c>
      <c r="BW164" s="42" t="str">
        <f>IF($O164="男子",IF($AF164&gt;100,"",IF($M164=新人男子!P$51,ROW(),"")),"")</f>
        <v/>
      </c>
      <c r="BX164" s="42" t="str">
        <f>IF($O164="男子",IF($AF164&gt;100,"",IF($M164=新人男子!B$76,ROW(),"")),"")</f>
        <v/>
      </c>
      <c r="BY164" s="42" t="str">
        <f>IF($O164="男子",IF($AF164&gt;100,"",IF($M164=新人男子!I$76,ROW(),"")),"")</f>
        <v/>
      </c>
      <c r="BZ164" s="42" t="str">
        <f>IF($O164="男子",IF($AF164&gt;100,"",IF($M164=新人男子!P$76,ROW(),"")),"")</f>
        <v/>
      </c>
      <c r="CA164" s="42" t="str">
        <f>IF($O164="女子",IF($AF164&gt;100,"",IF($M164=選抜女子!B$2,ROW(),"")),"")</f>
        <v/>
      </c>
      <c r="CB164" s="42" t="str">
        <f>IF($O164="女子",IF($AF164&gt;100,"",IF($M164=選抜女子!I$2,ROW(),"")),"")</f>
        <v/>
      </c>
      <c r="CC164" s="42" t="str">
        <f>IF($O164="女子",IF($AF164&gt;100,"",IF($M164=選抜女子!P$2,ROW(),"")),"")</f>
        <v/>
      </c>
      <c r="CD164" s="42" t="str">
        <f>IF($O164="女子",IF($AF164&gt;100,"",IF($M164=選抜女子!B$27,ROW(),"")),"")</f>
        <v/>
      </c>
      <c r="CE164" s="42" t="str">
        <f>IF($O164="女子",IF($AF164&gt;100,"",IF($M164=選抜女子!I$27,ROW(),"")),"")</f>
        <v/>
      </c>
      <c r="CF164" s="42" t="str">
        <f>IF($O164="女子",IF($AF164&gt;100,"",IF($M164=選抜女子!P$27,ROW(),"")),"")</f>
        <v/>
      </c>
      <c r="CG164" s="42" t="str">
        <f>IF($O164="女子",IF($AF164&gt;100,"",IF($M164=選抜女子!B$51,ROW(),"")),"")</f>
        <v/>
      </c>
      <c r="CH164" s="42" t="str">
        <f>IF($O164="女子",IF($AF164&gt;100,"",IF($M164=選抜女子!I$51,ROW(),"")),"")</f>
        <v/>
      </c>
      <c r="CI164" s="42" t="str">
        <f>IF($O164="女子",IF($AF164&gt;100,"",IF($M164=選抜女子!B$76,ROW(),"")),"")</f>
        <v/>
      </c>
      <c r="CJ164" s="42" t="str">
        <f>IF($O164="女子",IF($AF164&gt;100,"",IF($M164=選抜女子!I$76,ROW(),"")),"")</f>
        <v/>
      </c>
      <c r="CK164" s="42" t="str">
        <f>IF($O164="女子",IF($AF164&gt;100,"",IF($M164=新人女子!B$2,ROW(),"")),"")</f>
        <v/>
      </c>
      <c r="CL164" s="42" t="str">
        <f>IF($O164="女子",IF($AF164&gt;100,"",IF($M164=新人女子!I$2,ROW(),"")),"")</f>
        <v/>
      </c>
      <c r="CM164" s="42" t="str">
        <f>IF($O164="女子",IF($AF164&gt;100,"",IF($M164=新人女子!P$2,ROW(),"")),"")</f>
        <v/>
      </c>
      <c r="CN164" s="42" t="str">
        <f>IF($O164="女子",IF($AF164&gt;100,"",IF($M164=新人女子!B$27,ROW(),"")),"")</f>
        <v/>
      </c>
      <c r="CO164" s="42" t="str">
        <f>IF($O164="女子",IF($AF164&gt;100,"",IF($M164=新人女子!I$27,ROW(),"")),"")</f>
        <v/>
      </c>
      <c r="CP164" s="42" t="str">
        <f>IF($O164="女子",IF($AF164&gt;100,"",IF($M164=新人女子!P$27,ROW(),"")),"")</f>
        <v/>
      </c>
      <c r="CQ164" s="42" t="str">
        <f>IF($O164="女子",IF($AF164&gt;100,"",IF($M164=新人女子!B$51,ROW(),"")),"")</f>
        <v/>
      </c>
      <c r="CR164" s="42" t="str">
        <f>IF($O164="女子",IF($AF164&gt;100,"",IF($M164=新人女子!I$51,ROW(),"")),"")</f>
        <v/>
      </c>
      <c r="CS164" s="42" t="str">
        <f>IF($O164="女子",IF($AF164&gt;100,"",IF($M164=新人女子!P$51,ROW(),"")),"")</f>
        <v/>
      </c>
      <c r="CT164" s="42" t="str">
        <f>IF($O164="女子",IF($AF164&gt;100,"",IF($M164=新人女子!B$76,ROW(),"")),"")</f>
        <v/>
      </c>
      <c r="CU164" s="42" t="str">
        <f>IF($O164="女子",IF($AF164&gt;100,"",IF($M164=新人女子!I$76,ROW(),"")),"")</f>
        <v/>
      </c>
      <c r="CV164" s="42" t="str">
        <f>IF($O164="女子",IF($AF164&gt;100,"",IF($M164=新人女子!P$76,ROW(),"")),"")</f>
        <v/>
      </c>
    </row>
    <row r="165" spans="1:100" x14ac:dyDescent="0.15">
      <c r="A165" s="36">
        <v>45285</v>
      </c>
      <c r="B165" s="36">
        <v>45287</v>
      </c>
      <c r="C165" s="35" t="s">
        <v>104</v>
      </c>
      <c r="D165" s="35" t="s">
        <v>1978</v>
      </c>
      <c r="E165" s="35" t="s">
        <v>1979</v>
      </c>
      <c r="F165" s="35" t="s">
        <v>1980</v>
      </c>
      <c r="G165" s="35" t="s">
        <v>108</v>
      </c>
      <c r="H165" s="35" t="s">
        <v>15</v>
      </c>
      <c r="I165" s="35" t="s">
        <v>1981</v>
      </c>
      <c r="J165" s="35" t="s">
        <v>303</v>
      </c>
      <c r="M165" s="35" t="s">
        <v>163</v>
      </c>
      <c r="N165" s="35" t="s">
        <v>164</v>
      </c>
      <c r="O165" s="35" t="s">
        <v>305</v>
      </c>
      <c r="Y165" s="35" t="s">
        <v>306</v>
      </c>
      <c r="AA165" s="35" t="s">
        <v>582</v>
      </c>
      <c r="AB165" s="35" t="s">
        <v>586</v>
      </c>
      <c r="AC165" s="35" t="str">
        <f t="shared" si="20"/>
        <v>ミマサカエミ</v>
      </c>
      <c r="AD165" s="35" t="s">
        <v>309</v>
      </c>
      <c r="AF165" s="35">
        <v>3</v>
      </c>
      <c r="AG165" s="41">
        <v>39024</v>
      </c>
      <c r="AN165" s="35">
        <v>175</v>
      </c>
      <c r="AO165" s="35">
        <v>62.7</v>
      </c>
      <c r="AP165" s="35" t="s">
        <v>310</v>
      </c>
      <c r="BB165" s="35">
        <f t="shared" si="16"/>
        <v>16</v>
      </c>
      <c r="BC165" s="35">
        <f t="shared" si="17"/>
        <v>2</v>
      </c>
      <c r="BD165" s="35" t="str">
        <f t="shared" si="18"/>
        <v>右</v>
      </c>
      <c r="BE165" s="42" t="str">
        <f>IF($O165="男子",IF($AF165&gt;100,"",IF($M165=選抜男子!B$2,ROW(),"")),"")</f>
        <v/>
      </c>
      <c r="BF165" s="42" t="str">
        <f>IF($O165="男子",IF($AF165&gt;100,"",IF($M165=選抜男子!I$2,ROW(),"")),"")</f>
        <v/>
      </c>
      <c r="BG165" s="42" t="str">
        <f>IF($O165="男子",IF($AF165&gt;100,"",IF($M165=選抜男子!P$2,ROW(),"")),"")</f>
        <v/>
      </c>
      <c r="BH165" s="42" t="str">
        <f>IF($O165="男子",IF($AF165&gt;100,"",IF($M165=選抜男子!B$27,ROW(),"")),"")</f>
        <v/>
      </c>
      <c r="BI165" s="42" t="str">
        <f>IF($O165="男子",IF($AF165&gt;100,"",IF($M165=選抜男子!I$27,ROW(),"")),"")</f>
        <v/>
      </c>
      <c r="BJ165" s="42" t="str">
        <f>IF($O165="男子",IF($AF165&gt;100,"",IF($M165=選抜男子!P$27,ROW(),"")),"")</f>
        <v/>
      </c>
      <c r="BK165" s="42" t="str">
        <f>IF($O165="男子",IF($AF165&gt;100,"",IF($M165=選抜男子!B$51,ROW(),"")),"")</f>
        <v/>
      </c>
      <c r="BL165" s="42" t="str">
        <f>IF($O165="男子",IF($AF165&gt;100,"",IF($M165=選抜男子!I$51,ROW(),"")),"")</f>
        <v/>
      </c>
      <c r="BM165" s="42" t="str">
        <f>IF($O165="男子",IF($AF165&gt;100,"",IF($M165=選抜男子!B$76,ROW(),"")),"")</f>
        <v/>
      </c>
      <c r="BN165" s="42" t="str">
        <f>IF($O165="男子",IF($AF165&gt;100,"",IF($M165=選抜男子!I$76,ROW(),"")),"")</f>
        <v/>
      </c>
      <c r="BO165" s="42" t="str">
        <f>IF($O165="男子",IF($AF165&gt;100,"",IF($M165=新人男子!B$2,ROW(),"")),"")</f>
        <v/>
      </c>
      <c r="BP165" s="42" t="str">
        <f>IF($O165="男子",IF($AF165&gt;100,"",IF($M165=新人男子!I$2,ROW(),"")),"")</f>
        <v/>
      </c>
      <c r="BQ165" s="42" t="str">
        <f>IF($O165="男子",IF($AF165&gt;100,"",IF($M165=新人男子!P$2,ROW(),"")),"")</f>
        <v/>
      </c>
      <c r="BR165" s="42" t="str">
        <f>IF($O165="男子",IF($AF165&gt;100,"",IF($M165=新人男子!B$27,ROW(),"")),"")</f>
        <v/>
      </c>
      <c r="BS165" s="42" t="str">
        <f>IF($O165="男子",IF($AF165&gt;100,"",IF($M165=新人男子!I$27,ROW(),"")),"")</f>
        <v/>
      </c>
      <c r="BT165" s="42" t="str">
        <f>IF($O165="男子",IF($AF165&gt;100,"",IF($M165=新人男子!P$27,ROW(),"")),"")</f>
        <v/>
      </c>
      <c r="BU165" s="42" t="str">
        <f>IF($O165="男子",IF($AF165&gt;100,"",IF($M165=新人男子!B$51,ROW(),"")),"")</f>
        <v/>
      </c>
      <c r="BV165" s="42" t="str">
        <f>IF($O165="男子",IF($AF165&gt;100,"",IF($M165=新人男子!I$51,ROW(),"")),"")</f>
        <v/>
      </c>
      <c r="BW165" s="42" t="str">
        <f>IF($O165="男子",IF($AF165&gt;100,"",IF($M165=新人男子!P$51,ROW(),"")),"")</f>
        <v/>
      </c>
      <c r="BX165" s="42" t="str">
        <f>IF($O165="男子",IF($AF165&gt;100,"",IF($M165=新人男子!B$76,ROW(),"")),"")</f>
        <v/>
      </c>
      <c r="BY165" s="42" t="str">
        <f>IF($O165="男子",IF($AF165&gt;100,"",IF($M165=新人男子!I$76,ROW(),"")),"")</f>
        <v/>
      </c>
      <c r="BZ165" s="42" t="str">
        <f>IF($O165="男子",IF($AF165&gt;100,"",IF($M165=新人男子!P$76,ROW(),"")),"")</f>
        <v/>
      </c>
      <c r="CA165" s="42" t="str">
        <f>IF($O165="女子",IF($AF165&gt;100,"",IF($M165=選抜女子!B$2,ROW(),"")),"")</f>
        <v/>
      </c>
      <c r="CB165" s="42" t="str">
        <f>IF($O165="女子",IF($AF165&gt;100,"",IF($M165=選抜女子!I$2,ROW(),"")),"")</f>
        <v/>
      </c>
      <c r="CC165" s="42" t="str">
        <f>IF($O165="女子",IF($AF165&gt;100,"",IF($M165=選抜女子!P$2,ROW(),"")),"")</f>
        <v/>
      </c>
      <c r="CD165" s="42" t="str">
        <f>IF($O165="女子",IF($AF165&gt;100,"",IF($M165=選抜女子!B$27,ROW(),"")),"")</f>
        <v/>
      </c>
      <c r="CE165" s="42" t="str">
        <f>IF($O165="女子",IF($AF165&gt;100,"",IF($M165=選抜女子!I$27,ROW(),"")),"")</f>
        <v/>
      </c>
      <c r="CF165" s="42" t="str">
        <f>IF($O165="女子",IF($AF165&gt;100,"",IF($M165=選抜女子!P$27,ROW(),"")),"")</f>
        <v/>
      </c>
      <c r="CG165" s="42" t="str">
        <f>IF($O165="女子",IF($AF165&gt;100,"",IF($M165=選抜女子!B$51,ROW(),"")),"")</f>
        <v/>
      </c>
      <c r="CH165" s="42" t="str">
        <f>IF($O165="女子",IF($AF165&gt;100,"",IF($M165=選抜女子!I$51,ROW(),"")),"")</f>
        <v/>
      </c>
      <c r="CI165" s="42" t="str">
        <f>IF($O165="女子",IF($AF165&gt;100,"",IF($M165=選抜女子!B$76,ROW(),"")),"")</f>
        <v/>
      </c>
      <c r="CJ165" s="42" t="str">
        <f>IF($O165="女子",IF($AF165&gt;100,"",IF($M165=選抜女子!I$76,ROW(),"")),"")</f>
        <v/>
      </c>
      <c r="CK165" s="42" t="str">
        <f>IF($O165="女子",IF($AF165&gt;100,"",IF($M165=新人女子!B$2,ROW(),"")),"")</f>
        <v/>
      </c>
      <c r="CL165" s="42" t="str">
        <f>IF($O165="女子",IF($AF165&gt;100,"",IF($M165=新人女子!I$2,ROW(),"")),"")</f>
        <v/>
      </c>
      <c r="CM165" s="42" t="str">
        <f>IF($O165="女子",IF($AF165&gt;100,"",IF($M165=新人女子!P$2,ROW(),"")),"")</f>
        <v/>
      </c>
      <c r="CN165" s="42" t="str">
        <f>IF($O165="女子",IF($AF165&gt;100,"",IF($M165=新人女子!B$27,ROW(),"")),"")</f>
        <v/>
      </c>
      <c r="CO165" s="42" t="str">
        <f>IF($O165="女子",IF($AF165&gt;100,"",IF($M165=新人女子!I$27,ROW(),"")),"")</f>
        <v/>
      </c>
      <c r="CP165" s="42" t="str">
        <f>IF($O165="女子",IF($AF165&gt;100,"",IF($M165=新人女子!P$27,ROW(),"")),"")</f>
        <v/>
      </c>
      <c r="CQ165" s="42" t="str">
        <f>IF($O165="女子",IF($AF165&gt;100,"",IF($M165=新人女子!B$51,ROW(),"")),"")</f>
        <v/>
      </c>
      <c r="CR165" s="42" t="str">
        <f>IF($O165="女子",IF($AF165&gt;100,"",IF($M165=新人女子!I$51,ROW(),"")),"")</f>
        <v/>
      </c>
      <c r="CS165" s="42" t="str">
        <f>IF($O165="女子",IF($AF165&gt;100,"",IF($M165=新人女子!P$51,ROW(),"")),"")</f>
        <v/>
      </c>
      <c r="CT165" s="42" t="str">
        <f>IF($O165="女子",IF($AF165&gt;100,"",IF($M165=新人女子!B$76,ROW(),"")),"")</f>
        <v/>
      </c>
      <c r="CU165" s="42" t="str">
        <f>IF($O165="女子",IF($AF165&gt;100,"",IF($M165=新人女子!I$76,ROW(),"")),"")</f>
        <v/>
      </c>
      <c r="CV165" s="42" t="str">
        <f>IF($O165="女子",IF($AF165&gt;100,"",IF($M165=新人女子!P$76,ROW(),"")),"")</f>
        <v/>
      </c>
    </row>
    <row r="166" spans="1:100" x14ac:dyDescent="0.15">
      <c r="A166" s="36">
        <v>45285</v>
      </c>
      <c r="B166" s="36">
        <v>45287</v>
      </c>
      <c r="C166" s="35" t="s">
        <v>104</v>
      </c>
      <c r="D166" s="35" t="s">
        <v>1982</v>
      </c>
      <c r="E166" s="35" t="s">
        <v>1983</v>
      </c>
      <c r="F166" s="35" t="s">
        <v>1984</v>
      </c>
      <c r="G166" s="35" t="s">
        <v>108</v>
      </c>
      <c r="H166" s="35" t="s">
        <v>15</v>
      </c>
      <c r="I166" s="35" t="s">
        <v>1985</v>
      </c>
      <c r="J166" s="35" t="s">
        <v>303</v>
      </c>
      <c r="M166" s="35" t="s">
        <v>163</v>
      </c>
      <c r="N166" s="35" t="s">
        <v>164</v>
      </c>
      <c r="O166" s="35" t="s">
        <v>305</v>
      </c>
      <c r="Y166" s="35" t="s">
        <v>306</v>
      </c>
      <c r="AA166" s="35" t="s">
        <v>582</v>
      </c>
      <c r="AB166" s="35" t="s">
        <v>587</v>
      </c>
      <c r="AC166" s="35" t="str">
        <f t="shared" si="20"/>
        <v>ミマサカドイ</v>
      </c>
      <c r="AD166" s="35" t="s">
        <v>309</v>
      </c>
      <c r="AF166" s="35">
        <v>4</v>
      </c>
      <c r="AG166" s="41">
        <v>39297</v>
      </c>
      <c r="AN166" s="35">
        <v>177</v>
      </c>
      <c r="AO166" s="35">
        <v>56</v>
      </c>
      <c r="AP166" s="35" t="s">
        <v>310</v>
      </c>
      <c r="BB166" s="35">
        <f t="shared" si="16"/>
        <v>15</v>
      </c>
      <c r="BC166" s="35">
        <f t="shared" si="17"/>
        <v>1</v>
      </c>
      <c r="BD166" s="35" t="str">
        <f t="shared" si="18"/>
        <v>右</v>
      </c>
      <c r="BE166" s="42" t="str">
        <f>IF($O166="男子",IF($AF166&gt;100,"",IF($M166=選抜男子!B$2,ROW(),"")),"")</f>
        <v/>
      </c>
      <c r="BF166" s="42" t="str">
        <f>IF($O166="男子",IF($AF166&gt;100,"",IF($M166=選抜男子!I$2,ROW(),"")),"")</f>
        <v/>
      </c>
      <c r="BG166" s="42" t="str">
        <f>IF($O166="男子",IF($AF166&gt;100,"",IF($M166=選抜男子!P$2,ROW(),"")),"")</f>
        <v/>
      </c>
      <c r="BH166" s="42" t="str">
        <f>IF($O166="男子",IF($AF166&gt;100,"",IF($M166=選抜男子!B$27,ROW(),"")),"")</f>
        <v/>
      </c>
      <c r="BI166" s="42" t="str">
        <f>IF($O166="男子",IF($AF166&gt;100,"",IF($M166=選抜男子!I$27,ROW(),"")),"")</f>
        <v/>
      </c>
      <c r="BJ166" s="42" t="str">
        <f>IF($O166="男子",IF($AF166&gt;100,"",IF($M166=選抜男子!P$27,ROW(),"")),"")</f>
        <v/>
      </c>
      <c r="BK166" s="42" t="str">
        <f>IF($O166="男子",IF($AF166&gt;100,"",IF($M166=選抜男子!B$51,ROW(),"")),"")</f>
        <v/>
      </c>
      <c r="BL166" s="42" t="str">
        <f>IF($O166="男子",IF($AF166&gt;100,"",IF($M166=選抜男子!I$51,ROW(),"")),"")</f>
        <v/>
      </c>
      <c r="BM166" s="42" t="str">
        <f>IF($O166="男子",IF($AF166&gt;100,"",IF($M166=選抜男子!B$76,ROW(),"")),"")</f>
        <v/>
      </c>
      <c r="BN166" s="42" t="str">
        <f>IF($O166="男子",IF($AF166&gt;100,"",IF($M166=選抜男子!I$76,ROW(),"")),"")</f>
        <v/>
      </c>
      <c r="BO166" s="42" t="str">
        <f>IF($O166="男子",IF($AF166&gt;100,"",IF($M166=新人男子!B$2,ROW(),"")),"")</f>
        <v/>
      </c>
      <c r="BP166" s="42" t="str">
        <f>IF($O166="男子",IF($AF166&gt;100,"",IF($M166=新人男子!I$2,ROW(),"")),"")</f>
        <v/>
      </c>
      <c r="BQ166" s="42" t="str">
        <f>IF($O166="男子",IF($AF166&gt;100,"",IF($M166=新人男子!P$2,ROW(),"")),"")</f>
        <v/>
      </c>
      <c r="BR166" s="42" t="str">
        <f>IF($O166="男子",IF($AF166&gt;100,"",IF($M166=新人男子!B$27,ROW(),"")),"")</f>
        <v/>
      </c>
      <c r="BS166" s="42" t="str">
        <f>IF($O166="男子",IF($AF166&gt;100,"",IF($M166=新人男子!I$27,ROW(),"")),"")</f>
        <v/>
      </c>
      <c r="BT166" s="42" t="str">
        <f>IF($O166="男子",IF($AF166&gt;100,"",IF($M166=新人男子!P$27,ROW(),"")),"")</f>
        <v/>
      </c>
      <c r="BU166" s="42" t="str">
        <f>IF($O166="男子",IF($AF166&gt;100,"",IF($M166=新人男子!B$51,ROW(),"")),"")</f>
        <v/>
      </c>
      <c r="BV166" s="42" t="str">
        <f>IF($O166="男子",IF($AF166&gt;100,"",IF($M166=新人男子!I$51,ROW(),"")),"")</f>
        <v/>
      </c>
      <c r="BW166" s="42" t="str">
        <f>IF($O166="男子",IF($AF166&gt;100,"",IF($M166=新人男子!P$51,ROW(),"")),"")</f>
        <v/>
      </c>
      <c r="BX166" s="42" t="str">
        <f>IF($O166="男子",IF($AF166&gt;100,"",IF($M166=新人男子!B$76,ROW(),"")),"")</f>
        <v/>
      </c>
      <c r="BY166" s="42" t="str">
        <f>IF($O166="男子",IF($AF166&gt;100,"",IF($M166=新人男子!I$76,ROW(),"")),"")</f>
        <v/>
      </c>
      <c r="BZ166" s="42" t="str">
        <f>IF($O166="男子",IF($AF166&gt;100,"",IF($M166=新人男子!P$76,ROW(),"")),"")</f>
        <v/>
      </c>
      <c r="CA166" s="42" t="str">
        <f>IF($O166="女子",IF($AF166&gt;100,"",IF($M166=選抜女子!B$2,ROW(),"")),"")</f>
        <v/>
      </c>
      <c r="CB166" s="42" t="str">
        <f>IF($O166="女子",IF($AF166&gt;100,"",IF($M166=選抜女子!I$2,ROW(),"")),"")</f>
        <v/>
      </c>
      <c r="CC166" s="42" t="str">
        <f>IF($O166="女子",IF($AF166&gt;100,"",IF($M166=選抜女子!P$2,ROW(),"")),"")</f>
        <v/>
      </c>
      <c r="CD166" s="42" t="str">
        <f>IF($O166="女子",IF($AF166&gt;100,"",IF($M166=選抜女子!B$27,ROW(),"")),"")</f>
        <v/>
      </c>
      <c r="CE166" s="42" t="str">
        <f>IF($O166="女子",IF($AF166&gt;100,"",IF($M166=選抜女子!I$27,ROW(),"")),"")</f>
        <v/>
      </c>
      <c r="CF166" s="42" t="str">
        <f>IF($O166="女子",IF($AF166&gt;100,"",IF($M166=選抜女子!P$27,ROW(),"")),"")</f>
        <v/>
      </c>
      <c r="CG166" s="42" t="str">
        <f>IF($O166="女子",IF($AF166&gt;100,"",IF($M166=選抜女子!B$51,ROW(),"")),"")</f>
        <v/>
      </c>
      <c r="CH166" s="42" t="str">
        <f>IF($O166="女子",IF($AF166&gt;100,"",IF($M166=選抜女子!I$51,ROW(),"")),"")</f>
        <v/>
      </c>
      <c r="CI166" s="42" t="str">
        <f>IF($O166="女子",IF($AF166&gt;100,"",IF($M166=選抜女子!B$76,ROW(),"")),"")</f>
        <v/>
      </c>
      <c r="CJ166" s="42" t="str">
        <f>IF($O166="女子",IF($AF166&gt;100,"",IF($M166=選抜女子!I$76,ROW(),"")),"")</f>
        <v/>
      </c>
      <c r="CK166" s="42" t="str">
        <f>IF($O166="女子",IF($AF166&gt;100,"",IF($M166=新人女子!B$2,ROW(),"")),"")</f>
        <v/>
      </c>
      <c r="CL166" s="42" t="str">
        <f>IF($O166="女子",IF($AF166&gt;100,"",IF($M166=新人女子!I$2,ROW(),"")),"")</f>
        <v/>
      </c>
      <c r="CM166" s="42" t="str">
        <f>IF($O166="女子",IF($AF166&gt;100,"",IF($M166=新人女子!P$2,ROW(),"")),"")</f>
        <v/>
      </c>
      <c r="CN166" s="42" t="str">
        <f>IF($O166="女子",IF($AF166&gt;100,"",IF($M166=新人女子!B$27,ROW(),"")),"")</f>
        <v/>
      </c>
      <c r="CO166" s="42" t="str">
        <f>IF($O166="女子",IF($AF166&gt;100,"",IF($M166=新人女子!I$27,ROW(),"")),"")</f>
        <v/>
      </c>
      <c r="CP166" s="42" t="str">
        <f>IF($O166="女子",IF($AF166&gt;100,"",IF($M166=新人女子!P$27,ROW(),"")),"")</f>
        <v/>
      </c>
      <c r="CQ166" s="42" t="str">
        <f>IF($O166="女子",IF($AF166&gt;100,"",IF($M166=新人女子!B$51,ROW(),"")),"")</f>
        <v/>
      </c>
      <c r="CR166" s="42" t="str">
        <f>IF($O166="女子",IF($AF166&gt;100,"",IF($M166=新人女子!I$51,ROW(),"")),"")</f>
        <v/>
      </c>
      <c r="CS166" s="42" t="str">
        <f>IF($O166="女子",IF($AF166&gt;100,"",IF($M166=新人女子!P$51,ROW(),"")),"")</f>
        <v/>
      </c>
      <c r="CT166" s="42" t="str">
        <f>IF($O166="女子",IF($AF166&gt;100,"",IF($M166=新人女子!B$76,ROW(),"")),"")</f>
        <v/>
      </c>
      <c r="CU166" s="42" t="str">
        <f>IF($O166="女子",IF($AF166&gt;100,"",IF($M166=新人女子!I$76,ROW(),"")),"")</f>
        <v/>
      </c>
      <c r="CV166" s="42" t="str">
        <f>IF($O166="女子",IF($AF166&gt;100,"",IF($M166=新人女子!P$76,ROW(),"")),"")</f>
        <v/>
      </c>
    </row>
    <row r="167" spans="1:100" x14ac:dyDescent="0.15">
      <c r="A167" s="36">
        <v>45285</v>
      </c>
      <c r="B167" s="36">
        <v>45287</v>
      </c>
      <c r="C167" s="35" t="s">
        <v>104</v>
      </c>
      <c r="D167" s="35" t="s">
        <v>1986</v>
      </c>
      <c r="E167" s="35" t="s">
        <v>1987</v>
      </c>
      <c r="F167" s="35" t="s">
        <v>1988</v>
      </c>
      <c r="G167" s="35" t="s">
        <v>108</v>
      </c>
      <c r="H167" s="35" t="s">
        <v>15</v>
      </c>
      <c r="I167" s="35" t="s">
        <v>1989</v>
      </c>
      <c r="J167" s="35" t="s">
        <v>303</v>
      </c>
      <c r="M167" s="35" t="s">
        <v>163</v>
      </c>
      <c r="N167" s="35" t="s">
        <v>164</v>
      </c>
      <c r="O167" s="35" t="s">
        <v>305</v>
      </c>
      <c r="Y167" s="35" t="s">
        <v>306</v>
      </c>
      <c r="AA167" s="35" t="s">
        <v>582</v>
      </c>
      <c r="AB167" s="35" t="s">
        <v>588</v>
      </c>
      <c r="AC167" s="35" t="str">
        <f t="shared" si="20"/>
        <v>コウヅキ</v>
      </c>
      <c r="AD167" s="35" t="s">
        <v>309</v>
      </c>
      <c r="AF167" s="35">
        <v>5</v>
      </c>
      <c r="AG167" s="41">
        <v>39237</v>
      </c>
      <c r="AN167" s="35">
        <v>172</v>
      </c>
      <c r="AO167" s="35">
        <v>58</v>
      </c>
      <c r="AP167" s="35" t="s">
        <v>310</v>
      </c>
      <c r="BB167" s="35">
        <f t="shared" si="16"/>
        <v>15</v>
      </c>
      <c r="BC167" s="35">
        <f t="shared" si="17"/>
        <v>1</v>
      </c>
      <c r="BD167" s="35" t="str">
        <f t="shared" si="18"/>
        <v>右</v>
      </c>
      <c r="BE167" s="42" t="str">
        <f>IF($O167="男子",IF($AF167&gt;100,"",IF($M167=選抜男子!B$2,ROW(),"")),"")</f>
        <v/>
      </c>
      <c r="BF167" s="42" t="str">
        <f>IF($O167="男子",IF($AF167&gt;100,"",IF($M167=選抜男子!I$2,ROW(),"")),"")</f>
        <v/>
      </c>
      <c r="BG167" s="42" t="str">
        <f>IF($O167="男子",IF($AF167&gt;100,"",IF($M167=選抜男子!P$2,ROW(),"")),"")</f>
        <v/>
      </c>
      <c r="BH167" s="42" t="str">
        <f>IF($O167="男子",IF($AF167&gt;100,"",IF($M167=選抜男子!B$27,ROW(),"")),"")</f>
        <v/>
      </c>
      <c r="BI167" s="42" t="str">
        <f>IF($O167="男子",IF($AF167&gt;100,"",IF($M167=選抜男子!I$27,ROW(),"")),"")</f>
        <v/>
      </c>
      <c r="BJ167" s="42" t="str">
        <f>IF($O167="男子",IF($AF167&gt;100,"",IF($M167=選抜男子!P$27,ROW(),"")),"")</f>
        <v/>
      </c>
      <c r="BK167" s="42" t="str">
        <f>IF($O167="男子",IF($AF167&gt;100,"",IF($M167=選抜男子!B$51,ROW(),"")),"")</f>
        <v/>
      </c>
      <c r="BL167" s="42" t="str">
        <f>IF($O167="男子",IF($AF167&gt;100,"",IF($M167=選抜男子!I$51,ROW(),"")),"")</f>
        <v/>
      </c>
      <c r="BM167" s="42" t="str">
        <f>IF($O167="男子",IF($AF167&gt;100,"",IF($M167=選抜男子!B$76,ROW(),"")),"")</f>
        <v/>
      </c>
      <c r="BN167" s="42" t="str">
        <f>IF($O167="男子",IF($AF167&gt;100,"",IF($M167=選抜男子!I$76,ROW(),"")),"")</f>
        <v/>
      </c>
      <c r="BO167" s="42" t="str">
        <f>IF($O167="男子",IF($AF167&gt;100,"",IF($M167=新人男子!B$2,ROW(),"")),"")</f>
        <v/>
      </c>
      <c r="BP167" s="42" t="str">
        <f>IF($O167="男子",IF($AF167&gt;100,"",IF($M167=新人男子!I$2,ROW(),"")),"")</f>
        <v/>
      </c>
      <c r="BQ167" s="42" t="str">
        <f>IF($O167="男子",IF($AF167&gt;100,"",IF($M167=新人男子!P$2,ROW(),"")),"")</f>
        <v/>
      </c>
      <c r="BR167" s="42" t="str">
        <f>IF($O167="男子",IF($AF167&gt;100,"",IF($M167=新人男子!B$27,ROW(),"")),"")</f>
        <v/>
      </c>
      <c r="BS167" s="42" t="str">
        <f>IF($O167="男子",IF($AF167&gt;100,"",IF($M167=新人男子!I$27,ROW(),"")),"")</f>
        <v/>
      </c>
      <c r="BT167" s="42" t="str">
        <f>IF($O167="男子",IF($AF167&gt;100,"",IF($M167=新人男子!P$27,ROW(),"")),"")</f>
        <v/>
      </c>
      <c r="BU167" s="42" t="str">
        <f>IF($O167="男子",IF($AF167&gt;100,"",IF($M167=新人男子!B$51,ROW(),"")),"")</f>
        <v/>
      </c>
      <c r="BV167" s="42" t="str">
        <f>IF($O167="男子",IF($AF167&gt;100,"",IF($M167=新人男子!I$51,ROW(),"")),"")</f>
        <v/>
      </c>
      <c r="BW167" s="42" t="str">
        <f>IF($O167="男子",IF($AF167&gt;100,"",IF($M167=新人男子!P$51,ROW(),"")),"")</f>
        <v/>
      </c>
      <c r="BX167" s="42" t="str">
        <f>IF($O167="男子",IF($AF167&gt;100,"",IF($M167=新人男子!B$76,ROW(),"")),"")</f>
        <v/>
      </c>
      <c r="BY167" s="42" t="str">
        <f>IF($O167="男子",IF($AF167&gt;100,"",IF($M167=新人男子!I$76,ROW(),"")),"")</f>
        <v/>
      </c>
      <c r="BZ167" s="42" t="str">
        <f>IF($O167="男子",IF($AF167&gt;100,"",IF($M167=新人男子!P$76,ROW(),"")),"")</f>
        <v/>
      </c>
      <c r="CA167" s="42" t="str">
        <f>IF($O167="女子",IF($AF167&gt;100,"",IF($M167=選抜女子!B$2,ROW(),"")),"")</f>
        <v/>
      </c>
      <c r="CB167" s="42" t="str">
        <f>IF($O167="女子",IF($AF167&gt;100,"",IF($M167=選抜女子!I$2,ROW(),"")),"")</f>
        <v/>
      </c>
      <c r="CC167" s="42" t="str">
        <f>IF($O167="女子",IF($AF167&gt;100,"",IF($M167=選抜女子!P$2,ROW(),"")),"")</f>
        <v/>
      </c>
      <c r="CD167" s="42" t="str">
        <f>IF($O167="女子",IF($AF167&gt;100,"",IF($M167=選抜女子!B$27,ROW(),"")),"")</f>
        <v/>
      </c>
      <c r="CE167" s="42" t="str">
        <f>IF($O167="女子",IF($AF167&gt;100,"",IF($M167=選抜女子!I$27,ROW(),"")),"")</f>
        <v/>
      </c>
      <c r="CF167" s="42" t="str">
        <f>IF($O167="女子",IF($AF167&gt;100,"",IF($M167=選抜女子!P$27,ROW(),"")),"")</f>
        <v/>
      </c>
      <c r="CG167" s="42" t="str">
        <f>IF($O167="女子",IF($AF167&gt;100,"",IF($M167=選抜女子!B$51,ROW(),"")),"")</f>
        <v/>
      </c>
      <c r="CH167" s="42" t="str">
        <f>IF($O167="女子",IF($AF167&gt;100,"",IF($M167=選抜女子!I$51,ROW(),"")),"")</f>
        <v/>
      </c>
      <c r="CI167" s="42" t="str">
        <f>IF($O167="女子",IF($AF167&gt;100,"",IF($M167=選抜女子!B$76,ROW(),"")),"")</f>
        <v/>
      </c>
      <c r="CJ167" s="42" t="str">
        <f>IF($O167="女子",IF($AF167&gt;100,"",IF($M167=選抜女子!I$76,ROW(),"")),"")</f>
        <v/>
      </c>
      <c r="CK167" s="42" t="str">
        <f>IF($O167="女子",IF($AF167&gt;100,"",IF($M167=新人女子!B$2,ROW(),"")),"")</f>
        <v/>
      </c>
      <c r="CL167" s="42" t="str">
        <f>IF($O167="女子",IF($AF167&gt;100,"",IF($M167=新人女子!I$2,ROW(),"")),"")</f>
        <v/>
      </c>
      <c r="CM167" s="42" t="str">
        <f>IF($O167="女子",IF($AF167&gt;100,"",IF($M167=新人女子!P$2,ROW(),"")),"")</f>
        <v/>
      </c>
      <c r="CN167" s="42" t="str">
        <f>IF($O167="女子",IF($AF167&gt;100,"",IF($M167=新人女子!B$27,ROW(),"")),"")</f>
        <v/>
      </c>
      <c r="CO167" s="42" t="str">
        <f>IF($O167="女子",IF($AF167&gt;100,"",IF($M167=新人女子!I$27,ROW(),"")),"")</f>
        <v/>
      </c>
      <c r="CP167" s="42" t="str">
        <f>IF($O167="女子",IF($AF167&gt;100,"",IF($M167=新人女子!P$27,ROW(),"")),"")</f>
        <v/>
      </c>
      <c r="CQ167" s="42" t="str">
        <f>IF($O167="女子",IF($AF167&gt;100,"",IF($M167=新人女子!B$51,ROW(),"")),"")</f>
        <v/>
      </c>
      <c r="CR167" s="42" t="str">
        <f>IF($O167="女子",IF($AF167&gt;100,"",IF($M167=新人女子!I$51,ROW(),"")),"")</f>
        <v/>
      </c>
      <c r="CS167" s="42" t="str">
        <f>IF($O167="女子",IF($AF167&gt;100,"",IF($M167=新人女子!P$51,ROW(),"")),"")</f>
        <v/>
      </c>
      <c r="CT167" s="42" t="str">
        <f>IF($O167="女子",IF($AF167&gt;100,"",IF($M167=新人女子!B$76,ROW(),"")),"")</f>
        <v/>
      </c>
      <c r="CU167" s="42" t="str">
        <f>IF($O167="女子",IF($AF167&gt;100,"",IF($M167=新人女子!I$76,ROW(),"")),"")</f>
        <v/>
      </c>
      <c r="CV167" s="42" t="str">
        <f>IF($O167="女子",IF($AF167&gt;100,"",IF($M167=新人女子!P$76,ROW(),"")),"")</f>
        <v/>
      </c>
    </row>
    <row r="168" spans="1:100" x14ac:dyDescent="0.15">
      <c r="A168" s="36">
        <v>45285</v>
      </c>
      <c r="B168" s="36">
        <v>45287</v>
      </c>
      <c r="C168" s="35" t="s">
        <v>104</v>
      </c>
      <c r="D168" s="35" t="s">
        <v>1990</v>
      </c>
      <c r="E168" s="35" t="s">
        <v>1991</v>
      </c>
      <c r="F168" s="35" t="s">
        <v>1992</v>
      </c>
      <c r="G168" s="35" t="s">
        <v>108</v>
      </c>
      <c r="H168" s="35" t="s">
        <v>15</v>
      </c>
      <c r="I168" s="35" t="s">
        <v>1993</v>
      </c>
      <c r="J168" s="35" t="s">
        <v>303</v>
      </c>
      <c r="M168" s="35" t="s">
        <v>163</v>
      </c>
      <c r="N168" s="35" t="s">
        <v>164</v>
      </c>
      <c r="O168" s="35" t="s">
        <v>305</v>
      </c>
      <c r="Y168" s="35" t="s">
        <v>306</v>
      </c>
      <c r="AA168" s="35" t="s">
        <v>582</v>
      </c>
      <c r="AB168" s="35" t="s">
        <v>589</v>
      </c>
      <c r="AC168" s="35" t="str">
        <f t="shared" si="20"/>
        <v>サヨ</v>
      </c>
      <c r="AD168" s="35" t="s">
        <v>309</v>
      </c>
      <c r="AE168" s="35" t="s">
        <v>376</v>
      </c>
      <c r="AF168" s="35">
        <v>6</v>
      </c>
      <c r="AG168" s="41">
        <v>38860</v>
      </c>
      <c r="AN168" s="35">
        <v>168</v>
      </c>
      <c r="AO168" s="35">
        <v>53</v>
      </c>
      <c r="AP168" s="35" t="s">
        <v>310</v>
      </c>
      <c r="BB168" s="35">
        <f t="shared" si="16"/>
        <v>16</v>
      </c>
      <c r="BC168" s="35">
        <f t="shared" si="17"/>
        <v>2</v>
      </c>
      <c r="BD168" s="35" t="str">
        <f t="shared" si="18"/>
        <v>右</v>
      </c>
      <c r="BE168" s="42" t="str">
        <f>IF($O168="男子",IF($AF168&gt;100,"",IF($M168=選抜男子!B$2,ROW(),"")),"")</f>
        <v/>
      </c>
      <c r="BF168" s="42" t="str">
        <f>IF($O168="男子",IF($AF168&gt;100,"",IF($M168=選抜男子!I$2,ROW(),"")),"")</f>
        <v/>
      </c>
      <c r="BG168" s="42" t="str">
        <f>IF($O168="男子",IF($AF168&gt;100,"",IF($M168=選抜男子!P$2,ROW(),"")),"")</f>
        <v/>
      </c>
      <c r="BH168" s="42" t="str">
        <f>IF($O168="男子",IF($AF168&gt;100,"",IF($M168=選抜男子!B$27,ROW(),"")),"")</f>
        <v/>
      </c>
      <c r="BI168" s="42" t="str">
        <f>IF($O168="男子",IF($AF168&gt;100,"",IF($M168=選抜男子!I$27,ROW(),"")),"")</f>
        <v/>
      </c>
      <c r="BJ168" s="42" t="str">
        <f>IF($O168="男子",IF($AF168&gt;100,"",IF($M168=選抜男子!P$27,ROW(),"")),"")</f>
        <v/>
      </c>
      <c r="BK168" s="42" t="str">
        <f>IF($O168="男子",IF($AF168&gt;100,"",IF($M168=選抜男子!B$51,ROW(),"")),"")</f>
        <v/>
      </c>
      <c r="BL168" s="42" t="str">
        <f>IF($O168="男子",IF($AF168&gt;100,"",IF($M168=選抜男子!I$51,ROW(),"")),"")</f>
        <v/>
      </c>
      <c r="BM168" s="42" t="str">
        <f>IF($O168="男子",IF($AF168&gt;100,"",IF($M168=選抜男子!B$76,ROW(),"")),"")</f>
        <v/>
      </c>
      <c r="BN168" s="42" t="str">
        <f>IF($O168="男子",IF($AF168&gt;100,"",IF($M168=選抜男子!I$76,ROW(),"")),"")</f>
        <v/>
      </c>
      <c r="BO168" s="42" t="str">
        <f>IF($O168="男子",IF($AF168&gt;100,"",IF($M168=新人男子!B$2,ROW(),"")),"")</f>
        <v/>
      </c>
      <c r="BP168" s="42" t="str">
        <f>IF($O168="男子",IF($AF168&gt;100,"",IF($M168=新人男子!I$2,ROW(),"")),"")</f>
        <v/>
      </c>
      <c r="BQ168" s="42" t="str">
        <f>IF($O168="男子",IF($AF168&gt;100,"",IF($M168=新人男子!P$2,ROW(),"")),"")</f>
        <v/>
      </c>
      <c r="BR168" s="42" t="str">
        <f>IF($O168="男子",IF($AF168&gt;100,"",IF($M168=新人男子!B$27,ROW(),"")),"")</f>
        <v/>
      </c>
      <c r="BS168" s="42" t="str">
        <f>IF($O168="男子",IF($AF168&gt;100,"",IF($M168=新人男子!I$27,ROW(),"")),"")</f>
        <v/>
      </c>
      <c r="BT168" s="42" t="str">
        <f>IF($O168="男子",IF($AF168&gt;100,"",IF($M168=新人男子!P$27,ROW(),"")),"")</f>
        <v/>
      </c>
      <c r="BU168" s="42" t="str">
        <f>IF($O168="男子",IF($AF168&gt;100,"",IF($M168=新人男子!B$51,ROW(),"")),"")</f>
        <v/>
      </c>
      <c r="BV168" s="42" t="str">
        <f>IF($O168="男子",IF($AF168&gt;100,"",IF($M168=新人男子!I$51,ROW(),"")),"")</f>
        <v/>
      </c>
      <c r="BW168" s="42" t="str">
        <f>IF($O168="男子",IF($AF168&gt;100,"",IF($M168=新人男子!P$51,ROW(),"")),"")</f>
        <v/>
      </c>
      <c r="BX168" s="42" t="str">
        <f>IF($O168="男子",IF($AF168&gt;100,"",IF($M168=新人男子!B$76,ROW(),"")),"")</f>
        <v/>
      </c>
      <c r="BY168" s="42" t="str">
        <f>IF($O168="男子",IF($AF168&gt;100,"",IF($M168=新人男子!I$76,ROW(),"")),"")</f>
        <v/>
      </c>
      <c r="BZ168" s="42" t="str">
        <f>IF($O168="男子",IF($AF168&gt;100,"",IF($M168=新人男子!P$76,ROW(),"")),"")</f>
        <v/>
      </c>
      <c r="CA168" s="42" t="str">
        <f>IF($O168="女子",IF($AF168&gt;100,"",IF($M168=選抜女子!B$2,ROW(),"")),"")</f>
        <v/>
      </c>
      <c r="CB168" s="42" t="str">
        <f>IF($O168="女子",IF($AF168&gt;100,"",IF($M168=選抜女子!I$2,ROW(),"")),"")</f>
        <v/>
      </c>
      <c r="CC168" s="42" t="str">
        <f>IF($O168="女子",IF($AF168&gt;100,"",IF($M168=選抜女子!P$2,ROW(),"")),"")</f>
        <v/>
      </c>
      <c r="CD168" s="42" t="str">
        <f>IF($O168="女子",IF($AF168&gt;100,"",IF($M168=選抜女子!B$27,ROW(),"")),"")</f>
        <v/>
      </c>
      <c r="CE168" s="42" t="str">
        <f>IF($O168="女子",IF($AF168&gt;100,"",IF($M168=選抜女子!I$27,ROW(),"")),"")</f>
        <v/>
      </c>
      <c r="CF168" s="42" t="str">
        <f>IF($O168="女子",IF($AF168&gt;100,"",IF($M168=選抜女子!P$27,ROW(),"")),"")</f>
        <v/>
      </c>
      <c r="CG168" s="42" t="str">
        <f>IF($O168="女子",IF($AF168&gt;100,"",IF($M168=選抜女子!B$51,ROW(),"")),"")</f>
        <v/>
      </c>
      <c r="CH168" s="42" t="str">
        <f>IF($O168="女子",IF($AF168&gt;100,"",IF($M168=選抜女子!I$51,ROW(),"")),"")</f>
        <v/>
      </c>
      <c r="CI168" s="42" t="str">
        <f>IF($O168="女子",IF($AF168&gt;100,"",IF($M168=選抜女子!B$76,ROW(),"")),"")</f>
        <v/>
      </c>
      <c r="CJ168" s="42" t="str">
        <f>IF($O168="女子",IF($AF168&gt;100,"",IF($M168=選抜女子!I$76,ROW(),"")),"")</f>
        <v/>
      </c>
      <c r="CK168" s="42" t="str">
        <f>IF($O168="女子",IF($AF168&gt;100,"",IF($M168=新人女子!B$2,ROW(),"")),"")</f>
        <v/>
      </c>
      <c r="CL168" s="42" t="str">
        <f>IF($O168="女子",IF($AF168&gt;100,"",IF($M168=新人女子!I$2,ROW(),"")),"")</f>
        <v/>
      </c>
      <c r="CM168" s="42" t="str">
        <f>IF($O168="女子",IF($AF168&gt;100,"",IF($M168=新人女子!P$2,ROW(),"")),"")</f>
        <v/>
      </c>
      <c r="CN168" s="42" t="str">
        <f>IF($O168="女子",IF($AF168&gt;100,"",IF($M168=新人女子!B$27,ROW(),"")),"")</f>
        <v/>
      </c>
      <c r="CO168" s="42" t="str">
        <f>IF($O168="女子",IF($AF168&gt;100,"",IF($M168=新人女子!I$27,ROW(),"")),"")</f>
        <v/>
      </c>
      <c r="CP168" s="42" t="str">
        <f>IF($O168="女子",IF($AF168&gt;100,"",IF($M168=新人女子!P$27,ROW(),"")),"")</f>
        <v/>
      </c>
      <c r="CQ168" s="42" t="str">
        <f>IF($O168="女子",IF($AF168&gt;100,"",IF($M168=新人女子!B$51,ROW(),"")),"")</f>
        <v/>
      </c>
      <c r="CR168" s="42" t="str">
        <f>IF($O168="女子",IF($AF168&gt;100,"",IF($M168=新人女子!I$51,ROW(),"")),"")</f>
        <v/>
      </c>
      <c r="CS168" s="42" t="str">
        <f>IF($O168="女子",IF($AF168&gt;100,"",IF($M168=新人女子!P$51,ROW(),"")),"")</f>
        <v/>
      </c>
      <c r="CT168" s="42" t="str">
        <f>IF($O168="女子",IF($AF168&gt;100,"",IF($M168=新人女子!B$76,ROW(),"")),"")</f>
        <v/>
      </c>
      <c r="CU168" s="42" t="str">
        <f>IF($O168="女子",IF($AF168&gt;100,"",IF($M168=新人女子!I$76,ROW(),"")),"")</f>
        <v/>
      </c>
      <c r="CV168" s="42" t="str">
        <f>IF($O168="女子",IF($AF168&gt;100,"",IF($M168=新人女子!P$76,ROW(),"")),"")</f>
        <v/>
      </c>
    </row>
    <row r="169" spans="1:100" x14ac:dyDescent="0.15">
      <c r="A169" s="36">
        <v>45285</v>
      </c>
      <c r="B169" s="36">
        <v>45287</v>
      </c>
      <c r="C169" s="35" t="s">
        <v>104</v>
      </c>
      <c r="D169" s="35" t="s">
        <v>1994</v>
      </c>
      <c r="E169" s="35" t="s">
        <v>1995</v>
      </c>
      <c r="F169" s="35" t="s">
        <v>1996</v>
      </c>
      <c r="G169" s="35" t="s">
        <v>108</v>
      </c>
      <c r="H169" s="35" t="s">
        <v>15</v>
      </c>
      <c r="I169" s="35" t="s">
        <v>1997</v>
      </c>
      <c r="J169" s="35" t="s">
        <v>303</v>
      </c>
      <c r="M169" s="35" t="s">
        <v>163</v>
      </c>
      <c r="N169" s="35" t="s">
        <v>164</v>
      </c>
      <c r="O169" s="35" t="s">
        <v>305</v>
      </c>
      <c r="Y169" s="35" t="s">
        <v>306</v>
      </c>
      <c r="AA169" s="35" t="s">
        <v>582</v>
      </c>
      <c r="AB169" s="35" t="s">
        <v>590</v>
      </c>
      <c r="AC169" s="35" t="str">
        <f t="shared" si="20"/>
        <v>ハリマトクサ</v>
      </c>
      <c r="AD169" s="35" t="s">
        <v>309</v>
      </c>
      <c r="AF169" s="35">
        <v>7</v>
      </c>
      <c r="AG169" s="41">
        <v>39447</v>
      </c>
      <c r="AN169" s="35">
        <v>173</v>
      </c>
      <c r="AO169" s="35">
        <v>57.1</v>
      </c>
      <c r="AP169" s="35" t="s">
        <v>310</v>
      </c>
      <c r="BB169" s="35">
        <f t="shared" si="16"/>
        <v>15</v>
      </c>
      <c r="BC169" s="35">
        <f t="shared" si="17"/>
        <v>1</v>
      </c>
      <c r="BD169" s="35" t="str">
        <f t="shared" si="18"/>
        <v>右</v>
      </c>
      <c r="BE169" s="42" t="str">
        <f>IF($O169="男子",IF($AF169&gt;100,"",IF($M169=選抜男子!B$2,ROW(),"")),"")</f>
        <v/>
      </c>
      <c r="BF169" s="42" t="str">
        <f>IF($O169="男子",IF($AF169&gt;100,"",IF($M169=選抜男子!I$2,ROW(),"")),"")</f>
        <v/>
      </c>
      <c r="BG169" s="42" t="str">
        <f>IF($O169="男子",IF($AF169&gt;100,"",IF($M169=選抜男子!P$2,ROW(),"")),"")</f>
        <v/>
      </c>
      <c r="BH169" s="42" t="str">
        <f>IF($O169="男子",IF($AF169&gt;100,"",IF($M169=選抜男子!B$27,ROW(),"")),"")</f>
        <v/>
      </c>
      <c r="BI169" s="42" t="str">
        <f>IF($O169="男子",IF($AF169&gt;100,"",IF($M169=選抜男子!I$27,ROW(),"")),"")</f>
        <v/>
      </c>
      <c r="BJ169" s="42" t="str">
        <f>IF($O169="男子",IF($AF169&gt;100,"",IF($M169=選抜男子!P$27,ROW(),"")),"")</f>
        <v/>
      </c>
      <c r="BK169" s="42" t="str">
        <f>IF($O169="男子",IF($AF169&gt;100,"",IF($M169=選抜男子!B$51,ROW(),"")),"")</f>
        <v/>
      </c>
      <c r="BL169" s="42" t="str">
        <f>IF($O169="男子",IF($AF169&gt;100,"",IF($M169=選抜男子!I$51,ROW(),"")),"")</f>
        <v/>
      </c>
      <c r="BM169" s="42" t="str">
        <f>IF($O169="男子",IF($AF169&gt;100,"",IF($M169=選抜男子!B$76,ROW(),"")),"")</f>
        <v/>
      </c>
      <c r="BN169" s="42" t="str">
        <f>IF($O169="男子",IF($AF169&gt;100,"",IF($M169=選抜男子!I$76,ROW(),"")),"")</f>
        <v/>
      </c>
      <c r="BO169" s="42" t="str">
        <f>IF($O169="男子",IF($AF169&gt;100,"",IF($M169=新人男子!B$2,ROW(),"")),"")</f>
        <v/>
      </c>
      <c r="BP169" s="42" t="str">
        <f>IF($O169="男子",IF($AF169&gt;100,"",IF($M169=新人男子!I$2,ROW(),"")),"")</f>
        <v/>
      </c>
      <c r="BQ169" s="42" t="str">
        <f>IF($O169="男子",IF($AF169&gt;100,"",IF($M169=新人男子!P$2,ROW(),"")),"")</f>
        <v/>
      </c>
      <c r="BR169" s="42" t="str">
        <f>IF($O169="男子",IF($AF169&gt;100,"",IF($M169=新人男子!B$27,ROW(),"")),"")</f>
        <v/>
      </c>
      <c r="BS169" s="42" t="str">
        <f>IF($O169="男子",IF($AF169&gt;100,"",IF($M169=新人男子!I$27,ROW(),"")),"")</f>
        <v/>
      </c>
      <c r="BT169" s="42" t="str">
        <f>IF($O169="男子",IF($AF169&gt;100,"",IF($M169=新人男子!P$27,ROW(),"")),"")</f>
        <v/>
      </c>
      <c r="BU169" s="42" t="str">
        <f>IF($O169="男子",IF($AF169&gt;100,"",IF($M169=新人男子!B$51,ROW(),"")),"")</f>
        <v/>
      </c>
      <c r="BV169" s="42" t="str">
        <f>IF($O169="男子",IF($AF169&gt;100,"",IF($M169=新人男子!I$51,ROW(),"")),"")</f>
        <v/>
      </c>
      <c r="BW169" s="42" t="str">
        <f>IF($O169="男子",IF($AF169&gt;100,"",IF($M169=新人男子!P$51,ROW(),"")),"")</f>
        <v/>
      </c>
      <c r="BX169" s="42" t="str">
        <f>IF($O169="男子",IF($AF169&gt;100,"",IF($M169=新人男子!B$76,ROW(),"")),"")</f>
        <v/>
      </c>
      <c r="BY169" s="42" t="str">
        <f>IF($O169="男子",IF($AF169&gt;100,"",IF($M169=新人男子!I$76,ROW(),"")),"")</f>
        <v/>
      </c>
      <c r="BZ169" s="42" t="str">
        <f>IF($O169="男子",IF($AF169&gt;100,"",IF($M169=新人男子!P$76,ROW(),"")),"")</f>
        <v/>
      </c>
      <c r="CA169" s="42" t="str">
        <f>IF($O169="女子",IF($AF169&gt;100,"",IF($M169=選抜女子!B$2,ROW(),"")),"")</f>
        <v/>
      </c>
      <c r="CB169" s="42" t="str">
        <f>IF($O169="女子",IF($AF169&gt;100,"",IF($M169=選抜女子!I$2,ROW(),"")),"")</f>
        <v/>
      </c>
      <c r="CC169" s="42" t="str">
        <f>IF($O169="女子",IF($AF169&gt;100,"",IF($M169=選抜女子!P$2,ROW(),"")),"")</f>
        <v/>
      </c>
      <c r="CD169" s="42" t="str">
        <f>IF($O169="女子",IF($AF169&gt;100,"",IF($M169=選抜女子!B$27,ROW(),"")),"")</f>
        <v/>
      </c>
      <c r="CE169" s="42" t="str">
        <f>IF($O169="女子",IF($AF169&gt;100,"",IF($M169=選抜女子!I$27,ROW(),"")),"")</f>
        <v/>
      </c>
      <c r="CF169" s="42" t="str">
        <f>IF($O169="女子",IF($AF169&gt;100,"",IF($M169=選抜女子!P$27,ROW(),"")),"")</f>
        <v/>
      </c>
      <c r="CG169" s="42" t="str">
        <f>IF($O169="女子",IF($AF169&gt;100,"",IF($M169=選抜女子!B$51,ROW(),"")),"")</f>
        <v/>
      </c>
      <c r="CH169" s="42" t="str">
        <f>IF($O169="女子",IF($AF169&gt;100,"",IF($M169=選抜女子!I$51,ROW(),"")),"")</f>
        <v/>
      </c>
      <c r="CI169" s="42" t="str">
        <f>IF($O169="女子",IF($AF169&gt;100,"",IF($M169=選抜女子!B$76,ROW(),"")),"")</f>
        <v/>
      </c>
      <c r="CJ169" s="42" t="str">
        <f>IF($O169="女子",IF($AF169&gt;100,"",IF($M169=選抜女子!I$76,ROW(),"")),"")</f>
        <v/>
      </c>
      <c r="CK169" s="42" t="str">
        <f>IF($O169="女子",IF($AF169&gt;100,"",IF($M169=新人女子!B$2,ROW(),"")),"")</f>
        <v/>
      </c>
      <c r="CL169" s="42" t="str">
        <f>IF($O169="女子",IF($AF169&gt;100,"",IF($M169=新人女子!I$2,ROW(),"")),"")</f>
        <v/>
      </c>
      <c r="CM169" s="42" t="str">
        <f>IF($O169="女子",IF($AF169&gt;100,"",IF($M169=新人女子!P$2,ROW(),"")),"")</f>
        <v/>
      </c>
      <c r="CN169" s="42" t="str">
        <f>IF($O169="女子",IF($AF169&gt;100,"",IF($M169=新人女子!B$27,ROW(),"")),"")</f>
        <v/>
      </c>
      <c r="CO169" s="42" t="str">
        <f>IF($O169="女子",IF($AF169&gt;100,"",IF($M169=新人女子!I$27,ROW(),"")),"")</f>
        <v/>
      </c>
      <c r="CP169" s="42" t="str">
        <f>IF($O169="女子",IF($AF169&gt;100,"",IF($M169=新人女子!P$27,ROW(),"")),"")</f>
        <v/>
      </c>
      <c r="CQ169" s="42" t="str">
        <f>IF($O169="女子",IF($AF169&gt;100,"",IF($M169=新人女子!B$51,ROW(),"")),"")</f>
        <v/>
      </c>
      <c r="CR169" s="42" t="str">
        <f>IF($O169="女子",IF($AF169&gt;100,"",IF($M169=新人女子!I$51,ROW(),"")),"")</f>
        <v/>
      </c>
      <c r="CS169" s="42" t="str">
        <f>IF($O169="女子",IF($AF169&gt;100,"",IF($M169=新人女子!P$51,ROW(),"")),"")</f>
        <v/>
      </c>
      <c r="CT169" s="42" t="str">
        <f>IF($O169="女子",IF($AF169&gt;100,"",IF($M169=新人女子!B$76,ROW(),"")),"")</f>
        <v/>
      </c>
      <c r="CU169" s="42" t="str">
        <f>IF($O169="女子",IF($AF169&gt;100,"",IF($M169=新人女子!I$76,ROW(),"")),"")</f>
        <v/>
      </c>
      <c r="CV169" s="42" t="str">
        <f>IF($O169="女子",IF($AF169&gt;100,"",IF($M169=新人女子!P$76,ROW(),"")),"")</f>
        <v/>
      </c>
    </row>
    <row r="170" spans="1:100" x14ac:dyDescent="0.15">
      <c r="A170" s="36">
        <v>45285</v>
      </c>
      <c r="B170" s="36">
        <v>45287</v>
      </c>
      <c r="C170" s="35" t="s">
        <v>104</v>
      </c>
      <c r="D170" s="35" t="s">
        <v>1998</v>
      </c>
      <c r="E170" s="35" t="s">
        <v>1999</v>
      </c>
      <c r="F170" s="35" t="s">
        <v>2000</v>
      </c>
      <c r="G170" s="35" t="s">
        <v>108</v>
      </c>
      <c r="H170" s="35" t="s">
        <v>15</v>
      </c>
      <c r="I170" s="35" t="s">
        <v>2001</v>
      </c>
      <c r="J170" s="35" t="s">
        <v>303</v>
      </c>
      <c r="M170" s="35" t="s">
        <v>163</v>
      </c>
      <c r="N170" s="35" t="s">
        <v>164</v>
      </c>
      <c r="O170" s="35" t="s">
        <v>305</v>
      </c>
      <c r="Y170" s="35" t="s">
        <v>306</v>
      </c>
      <c r="AA170" s="35" t="s">
        <v>582</v>
      </c>
      <c r="AB170" s="35" t="s">
        <v>591</v>
      </c>
      <c r="AC170" s="35" t="str">
        <f t="shared" si="20"/>
        <v>ミカヅキ</v>
      </c>
      <c r="AD170" s="35" t="s">
        <v>309</v>
      </c>
      <c r="AF170" s="35">
        <v>8</v>
      </c>
      <c r="AG170" s="41">
        <v>39090</v>
      </c>
      <c r="AN170" s="35">
        <v>173</v>
      </c>
      <c r="AO170" s="35">
        <v>53</v>
      </c>
      <c r="AP170" s="35" t="s">
        <v>310</v>
      </c>
      <c r="BB170" s="35">
        <f t="shared" si="16"/>
        <v>16</v>
      </c>
      <c r="BC170" s="35">
        <f t="shared" si="17"/>
        <v>2</v>
      </c>
      <c r="BD170" s="35" t="str">
        <f t="shared" si="18"/>
        <v>右</v>
      </c>
      <c r="BE170" s="42" t="str">
        <f>IF($O170="男子",IF($AF170&gt;100,"",IF($M170=選抜男子!B$2,ROW(),"")),"")</f>
        <v/>
      </c>
      <c r="BF170" s="42" t="str">
        <f>IF($O170="男子",IF($AF170&gt;100,"",IF($M170=選抜男子!I$2,ROW(),"")),"")</f>
        <v/>
      </c>
      <c r="BG170" s="42" t="str">
        <f>IF($O170="男子",IF($AF170&gt;100,"",IF($M170=選抜男子!P$2,ROW(),"")),"")</f>
        <v/>
      </c>
      <c r="BH170" s="42" t="str">
        <f>IF($O170="男子",IF($AF170&gt;100,"",IF($M170=選抜男子!B$27,ROW(),"")),"")</f>
        <v/>
      </c>
      <c r="BI170" s="42" t="str">
        <f>IF($O170="男子",IF($AF170&gt;100,"",IF($M170=選抜男子!I$27,ROW(),"")),"")</f>
        <v/>
      </c>
      <c r="BJ170" s="42" t="str">
        <f>IF($O170="男子",IF($AF170&gt;100,"",IF($M170=選抜男子!P$27,ROW(),"")),"")</f>
        <v/>
      </c>
      <c r="BK170" s="42" t="str">
        <f>IF($O170="男子",IF($AF170&gt;100,"",IF($M170=選抜男子!B$51,ROW(),"")),"")</f>
        <v/>
      </c>
      <c r="BL170" s="42" t="str">
        <f>IF($O170="男子",IF($AF170&gt;100,"",IF($M170=選抜男子!I$51,ROW(),"")),"")</f>
        <v/>
      </c>
      <c r="BM170" s="42" t="str">
        <f>IF($O170="男子",IF($AF170&gt;100,"",IF($M170=選抜男子!B$76,ROW(),"")),"")</f>
        <v/>
      </c>
      <c r="BN170" s="42" t="str">
        <f>IF($O170="男子",IF($AF170&gt;100,"",IF($M170=選抜男子!I$76,ROW(),"")),"")</f>
        <v/>
      </c>
      <c r="BO170" s="42" t="str">
        <f>IF($O170="男子",IF($AF170&gt;100,"",IF($M170=新人男子!B$2,ROW(),"")),"")</f>
        <v/>
      </c>
      <c r="BP170" s="42" t="str">
        <f>IF($O170="男子",IF($AF170&gt;100,"",IF($M170=新人男子!I$2,ROW(),"")),"")</f>
        <v/>
      </c>
      <c r="BQ170" s="42" t="str">
        <f>IF($O170="男子",IF($AF170&gt;100,"",IF($M170=新人男子!P$2,ROW(),"")),"")</f>
        <v/>
      </c>
      <c r="BR170" s="42" t="str">
        <f>IF($O170="男子",IF($AF170&gt;100,"",IF($M170=新人男子!B$27,ROW(),"")),"")</f>
        <v/>
      </c>
      <c r="BS170" s="42" t="str">
        <f>IF($O170="男子",IF($AF170&gt;100,"",IF($M170=新人男子!I$27,ROW(),"")),"")</f>
        <v/>
      </c>
      <c r="BT170" s="42" t="str">
        <f>IF($O170="男子",IF($AF170&gt;100,"",IF($M170=新人男子!P$27,ROW(),"")),"")</f>
        <v/>
      </c>
      <c r="BU170" s="42" t="str">
        <f>IF($O170="男子",IF($AF170&gt;100,"",IF($M170=新人男子!B$51,ROW(),"")),"")</f>
        <v/>
      </c>
      <c r="BV170" s="42" t="str">
        <f>IF($O170="男子",IF($AF170&gt;100,"",IF($M170=新人男子!I$51,ROW(),"")),"")</f>
        <v/>
      </c>
      <c r="BW170" s="42" t="str">
        <f>IF($O170="男子",IF($AF170&gt;100,"",IF($M170=新人男子!P$51,ROW(),"")),"")</f>
        <v/>
      </c>
      <c r="BX170" s="42" t="str">
        <f>IF($O170="男子",IF($AF170&gt;100,"",IF($M170=新人男子!B$76,ROW(),"")),"")</f>
        <v/>
      </c>
      <c r="BY170" s="42" t="str">
        <f>IF($O170="男子",IF($AF170&gt;100,"",IF($M170=新人男子!I$76,ROW(),"")),"")</f>
        <v/>
      </c>
      <c r="BZ170" s="42" t="str">
        <f>IF($O170="男子",IF($AF170&gt;100,"",IF($M170=新人男子!P$76,ROW(),"")),"")</f>
        <v/>
      </c>
      <c r="CA170" s="42" t="str">
        <f>IF($O170="女子",IF($AF170&gt;100,"",IF($M170=選抜女子!B$2,ROW(),"")),"")</f>
        <v/>
      </c>
      <c r="CB170" s="42" t="str">
        <f>IF($O170="女子",IF($AF170&gt;100,"",IF($M170=選抜女子!I$2,ROW(),"")),"")</f>
        <v/>
      </c>
      <c r="CC170" s="42" t="str">
        <f>IF($O170="女子",IF($AF170&gt;100,"",IF($M170=選抜女子!P$2,ROW(),"")),"")</f>
        <v/>
      </c>
      <c r="CD170" s="42" t="str">
        <f>IF($O170="女子",IF($AF170&gt;100,"",IF($M170=選抜女子!B$27,ROW(),"")),"")</f>
        <v/>
      </c>
      <c r="CE170" s="42" t="str">
        <f>IF($O170="女子",IF($AF170&gt;100,"",IF($M170=選抜女子!I$27,ROW(),"")),"")</f>
        <v/>
      </c>
      <c r="CF170" s="42" t="str">
        <f>IF($O170="女子",IF($AF170&gt;100,"",IF($M170=選抜女子!P$27,ROW(),"")),"")</f>
        <v/>
      </c>
      <c r="CG170" s="42" t="str">
        <f>IF($O170="女子",IF($AF170&gt;100,"",IF($M170=選抜女子!B$51,ROW(),"")),"")</f>
        <v/>
      </c>
      <c r="CH170" s="42" t="str">
        <f>IF($O170="女子",IF($AF170&gt;100,"",IF($M170=選抜女子!I$51,ROW(),"")),"")</f>
        <v/>
      </c>
      <c r="CI170" s="42" t="str">
        <f>IF($O170="女子",IF($AF170&gt;100,"",IF($M170=選抜女子!B$76,ROW(),"")),"")</f>
        <v/>
      </c>
      <c r="CJ170" s="42" t="str">
        <f>IF($O170="女子",IF($AF170&gt;100,"",IF($M170=選抜女子!I$76,ROW(),"")),"")</f>
        <v/>
      </c>
      <c r="CK170" s="42" t="str">
        <f>IF($O170="女子",IF($AF170&gt;100,"",IF($M170=新人女子!B$2,ROW(),"")),"")</f>
        <v/>
      </c>
      <c r="CL170" s="42" t="str">
        <f>IF($O170="女子",IF($AF170&gt;100,"",IF($M170=新人女子!I$2,ROW(),"")),"")</f>
        <v/>
      </c>
      <c r="CM170" s="42" t="str">
        <f>IF($O170="女子",IF($AF170&gt;100,"",IF($M170=新人女子!P$2,ROW(),"")),"")</f>
        <v/>
      </c>
      <c r="CN170" s="42" t="str">
        <f>IF($O170="女子",IF($AF170&gt;100,"",IF($M170=新人女子!B$27,ROW(),"")),"")</f>
        <v/>
      </c>
      <c r="CO170" s="42" t="str">
        <f>IF($O170="女子",IF($AF170&gt;100,"",IF($M170=新人女子!I$27,ROW(),"")),"")</f>
        <v/>
      </c>
      <c r="CP170" s="42" t="str">
        <f>IF($O170="女子",IF($AF170&gt;100,"",IF($M170=新人女子!P$27,ROW(),"")),"")</f>
        <v/>
      </c>
      <c r="CQ170" s="42" t="str">
        <f>IF($O170="女子",IF($AF170&gt;100,"",IF($M170=新人女子!B$51,ROW(),"")),"")</f>
        <v/>
      </c>
      <c r="CR170" s="42" t="str">
        <f>IF($O170="女子",IF($AF170&gt;100,"",IF($M170=新人女子!I$51,ROW(),"")),"")</f>
        <v/>
      </c>
      <c r="CS170" s="42" t="str">
        <f>IF($O170="女子",IF($AF170&gt;100,"",IF($M170=新人女子!P$51,ROW(),"")),"")</f>
        <v/>
      </c>
      <c r="CT170" s="42" t="str">
        <f>IF($O170="女子",IF($AF170&gt;100,"",IF($M170=新人女子!B$76,ROW(),"")),"")</f>
        <v/>
      </c>
      <c r="CU170" s="42" t="str">
        <f>IF($O170="女子",IF($AF170&gt;100,"",IF($M170=新人女子!I$76,ROW(),"")),"")</f>
        <v/>
      </c>
      <c r="CV170" s="42" t="str">
        <f>IF($O170="女子",IF($AF170&gt;100,"",IF($M170=新人女子!P$76,ROW(),"")),"")</f>
        <v/>
      </c>
    </row>
    <row r="171" spans="1:100" x14ac:dyDescent="0.15">
      <c r="A171" s="36">
        <v>45285</v>
      </c>
      <c r="B171" s="36">
        <v>45287</v>
      </c>
      <c r="C171" s="35" t="s">
        <v>104</v>
      </c>
      <c r="D171" s="35" t="s">
        <v>2002</v>
      </c>
      <c r="E171" s="35" t="s">
        <v>2003</v>
      </c>
      <c r="F171" s="35" t="s">
        <v>2004</v>
      </c>
      <c r="G171" s="35" t="s">
        <v>108</v>
      </c>
      <c r="H171" s="35" t="s">
        <v>15</v>
      </c>
      <c r="I171" s="35" t="s">
        <v>2005</v>
      </c>
      <c r="J171" s="35" t="s">
        <v>303</v>
      </c>
      <c r="M171" s="35" t="s">
        <v>163</v>
      </c>
      <c r="N171" s="35" t="s">
        <v>164</v>
      </c>
      <c r="O171" s="35" t="s">
        <v>305</v>
      </c>
      <c r="Y171" s="35" t="s">
        <v>306</v>
      </c>
      <c r="AA171" s="35" t="s">
        <v>582</v>
      </c>
      <c r="AB171" s="35" t="s">
        <v>592</v>
      </c>
      <c r="AC171" s="35" t="str">
        <f t="shared" si="20"/>
        <v>ニシクリス</v>
      </c>
      <c r="AD171" s="35" t="s">
        <v>309</v>
      </c>
      <c r="AF171" s="35">
        <v>9</v>
      </c>
      <c r="AG171" s="41">
        <v>39123</v>
      </c>
      <c r="AN171" s="35">
        <v>177</v>
      </c>
      <c r="AO171" s="35">
        <v>52.4</v>
      </c>
      <c r="AP171" s="35" t="s">
        <v>310</v>
      </c>
      <c r="BB171" s="35">
        <f t="shared" si="16"/>
        <v>16</v>
      </c>
      <c r="BC171" s="35">
        <f t="shared" si="17"/>
        <v>2</v>
      </c>
      <c r="BD171" s="35" t="str">
        <f t="shared" si="18"/>
        <v>右</v>
      </c>
      <c r="BE171" s="42" t="str">
        <f>IF($O171="男子",IF($AF171&gt;100,"",IF($M171=選抜男子!B$2,ROW(),"")),"")</f>
        <v/>
      </c>
      <c r="BF171" s="42" t="str">
        <f>IF($O171="男子",IF($AF171&gt;100,"",IF($M171=選抜男子!I$2,ROW(),"")),"")</f>
        <v/>
      </c>
      <c r="BG171" s="42" t="str">
        <f>IF($O171="男子",IF($AF171&gt;100,"",IF($M171=選抜男子!P$2,ROW(),"")),"")</f>
        <v/>
      </c>
      <c r="BH171" s="42" t="str">
        <f>IF($O171="男子",IF($AF171&gt;100,"",IF($M171=選抜男子!B$27,ROW(),"")),"")</f>
        <v/>
      </c>
      <c r="BI171" s="42" t="str">
        <f>IF($O171="男子",IF($AF171&gt;100,"",IF($M171=選抜男子!I$27,ROW(),"")),"")</f>
        <v/>
      </c>
      <c r="BJ171" s="42" t="str">
        <f>IF($O171="男子",IF($AF171&gt;100,"",IF($M171=選抜男子!P$27,ROW(),"")),"")</f>
        <v/>
      </c>
      <c r="BK171" s="42" t="str">
        <f>IF($O171="男子",IF($AF171&gt;100,"",IF($M171=選抜男子!B$51,ROW(),"")),"")</f>
        <v/>
      </c>
      <c r="BL171" s="42" t="str">
        <f>IF($O171="男子",IF($AF171&gt;100,"",IF($M171=選抜男子!I$51,ROW(),"")),"")</f>
        <v/>
      </c>
      <c r="BM171" s="42" t="str">
        <f>IF($O171="男子",IF($AF171&gt;100,"",IF($M171=選抜男子!B$76,ROW(),"")),"")</f>
        <v/>
      </c>
      <c r="BN171" s="42" t="str">
        <f>IF($O171="男子",IF($AF171&gt;100,"",IF($M171=選抜男子!I$76,ROW(),"")),"")</f>
        <v/>
      </c>
      <c r="BO171" s="42" t="str">
        <f>IF($O171="男子",IF($AF171&gt;100,"",IF($M171=新人男子!B$2,ROW(),"")),"")</f>
        <v/>
      </c>
      <c r="BP171" s="42" t="str">
        <f>IF($O171="男子",IF($AF171&gt;100,"",IF($M171=新人男子!I$2,ROW(),"")),"")</f>
        <v/>
      </c>
      <c r="BQ171" s="42" t="str">
        <f>IF($O171="男子",IF($AF171&gt;100,"",IF($M171=新人男子!P$2,ROW(),"")),"")</f>
        <v/>
      </c>
      <c r="BR171" s="42" t="str">
        <f>IF($O171="男子",IF($AF171&gt;100,"",IF($M171=新人男子!B$27,ROW(),"")),"")</f>
        <v/>
      </c>
      <c r="BS171" s="42" t="str">
        <f>IF($O171="男子",IF($AF171&gt;100,"",IF($M171=新人男子!I$27,ROW(),"")),"")</f>
        <v/>
      </c>
      <c r="BT171" s="42" t="str">
        <f>IF($O171="男子",IF($AF171&gt;100,"",IF($M171=新人男子!P$27,ROW(),"")),"")</f>
        <v/>
      </c>
      <c r="BU171" s="42" t="str">
        <f>IF($O171="男子",IF($AF171&gt;100,"",IF($M171=新人男子!B$51,ROW(),"")),"")</f>
        <v/>
      </c>
      <c r="BV171" s="42" t="str">
        <f>IF($O171="男子",IF($AF171&gt;100,"",IF($M171=新人男子!I$51,ROW(),"")),"")</f>
        <v/>
      </c>
      <c r="BW171" s="42" t="str">
        <f>IF($O171="男子",IF($AF171&gt;100,"",IF($M171=新人男子!P$51,ROW(),"")),"")</f>
        <v/>
      </c>
      <c r="BX171" s="42" t="str">
        <f>IF($O171="男子",IF($AF171&gt;100,"",IF($M171=新人男子!B$76,ROW(),"")),"")</f>
        <v/>
      </c>
      <c r="BY171" s="42" t="str">
        <f>IF($O171="男子",IF($AF171&gt;100,"",IF($M171=新人男子!I$76,ROW(),"")),"")</f>
        <v/>
      </c>
      <c r="BZ171" s="42" t="str">
        <f>IF($O171="男子",IF($AF171&gt;100,"",IF($M171=新人男子!P$76,ROW(),"")),"")</f>
        <v/>
      </c>
      <c r="CA171" s="42" t="str">
        <f>IF($O171="女子",IF($AF171&gt;100,"",IF($M171=選抜女子!B$2,ROW(),"")),"")</f>
        <v/>
      </c>
      <c r="CB171" s="42" t="str">
        <f>IF($O171="女子",IF($AF171&gt;100,"",IF($M171=選抜女子!I$2,ROW(),"")),"")</f>
        <v/>
      </c>
      <c r="CC171" s="42" t="str">
        <f>IF($O171="女子",IF($AF171&gt;100,"",IF($M171=選抜女子!P$2,ROW(),"")),"")</f>
        <v/>
      </c>
      <c r="CD171" s="42" t="str">
        <f>IF($O171="女子",IF($AF171&gt;100,"",IF($M171=選抜女子!B$27,ROW(),"")),"")</f>
        <v/>
      </c>
      <c r="CE171" s="42" t="str">
        <f>IF($O171="女子",IF($AF171&gt;100,"",IF($M171=選抜女子!I$27,ROW(),"")),"")</f>
        <v/>
      </c>
      <c r="CF171" s="42" t="str">
        <f>IF($O171="女子",IF($AF171&gt;100,"",IF($M171=選抜女子!P$27,ROW(),"")),"")</f>
        <v/>
      </c>
      <c r="CG171" s="42" t="str">
        <f>IF($O171="女子",IF($AF171&gt;100,"",IF($M171=選抜女子!B$51,ROW(),"")),"")</f>
        <v/>
      </c>
      <c r="CH171" s="42" t="str">
        <f>IF($O171="女子",IF($AF171&gt;100,"",IF($M171=選抜女子!I$51,ROW(),"")),"")</f>
        <v/>
      </c>
      <c r="CI171" s="42" t="str">
        <f>IF($O171="女子",IF($AF171&gt;100,"",IF($M171=選抜女子!B$76,ROW(),"")),"")</f>
        <v/>
      </c>
      <c r="CJ171" s="42" t="str">
        <f>IF($O171="女子",IF($AF171&gt;100,"",IF($M171=選抜女子!I$76,ROW(),"")),"")</f>
        <v/>
      </c>
      <c r="CK171" s="42" t="str">
        <f>IF($O171="女子",IF($AF171&gt;100,"",IF($M171=新人女子!B$2,ROW(),"")),"")</f>
        <v/>
      </c>
      <c r="CL171" s="42" t="str">
        <f>IF($O171="女子",IF($AF171&gt;100,"",IF($M171=新人女子!I$2,ROW(),"")),"")</f>
        <v/>
      </c>
      <c r="CM171" s="42" t="str">
        <f>IF($O171="女子",IF($AF171&gt;100,"",IF($M171=新人女子!P$2,ROW(),"")),"")</f>
        <v/>
      </c>
      <c r="CN171" s="42" t="str">
        <f>IF($O171="女子",IF($AF171&gt;100,"",IF($M171=新人女子!B$27,ROW(),"")),"")</f>
        <v/>
      </c>
      <c r="CO171" s="42" t="str">
        <f>IF($O171="女子",IF($AF171&gt;100,"",IF($M171=新人女子!I$27,ROW(),"")),"")</f>
        <v/>
      </c>
      <c r="CP171" s="42" t="str">
        <f>IF($O171="女子",IF($AF171&gt;100,"",IF($M171=新人女子!P$27,ROW(),"")),"")</f>
        <v/>
      </c>
      <c r="CQ171" s="42" t="str">
        <f>IF($O171="女子",IF($AF171&gt;100,"",IF($M171=新人女子!B$51,ROW(),"")),"")</f>
        <v/>
      </c>
      <c r="CR171" s="42" t="str">
        <f>IF($O171="女子",IF($AF171&gt;100,"",IF($M171=新人女子!I$51,ROW(),"")),"")</f>
        <v/>
      </c>
      <c r="CS171" s="42" t="str">
        <f>IF($O171="女子",IF($AF171&gt;100,"",IF($M171=新人女子!P$51,ROW(),"")),"")</f>
        <v/>
      </c>
      <c r="CT171" s="42" t="str">
        <f>IF($O171="女子",IF($AF171&gt;100,"",IF($M171=新人女子!B$76,ROW(),"")),"")</f>
        <v/>
      </c>
      <c r="CU171" s="42" t="str">
        <f>IF($O171="女子",IF($AF171&gt;100,"",IF($M171=新人女子!I$76,ROW(),"")),"")</f>
        <v/>
      </c>
      <c r="CV171" s="42" t="str">
        <f>IF($O171="女子",IF($AF171&gt;100,"",IF($M171=新人女子!P$76,ROW(),"")),"")</f>
        <v/>
      </c>
    </row>
    <row r="172" spans="1:100" x14ac:dyDescent="0.15">
      <c r="A172" s="36">
        <v>45285</v>
      </c>
      <c r="B172" s="36">
        <v>45287</v>
      </c>
      <c r="C172" s="35" t="s">
        <v>104</v>
      </c>
      <c r="D172" s="35" t="s">
        <v>2006</v>
      </c>
      <c r="E172" s="35" t="s">
        <v>2007</v>
      </c>
      <c r="F172" s="35" t="s">
        <v>2008</v>
      </c>
      <c r="G172" s="35" t="s">
        <v>108</v>
      </c>
      <c r="H172" s="35" t="s">
        <v>15</v>
      </c>
      <c r="I172" s="35" t="s">
        <v>2009</v>
      </c>
      <c r="J172" s="35" t="s">
        <v>303</v>
      </c>
      <c r="M172" s="35" t="s">
        <v>163</v>
      </c>
      <c r="N172" s="35" t="s">
        <v>164</v>
      </c>
      <c r="O172" s="35" t="s">
        <v>305</v>
      </c>
      <c r="Y172" s="35" t="s">
        <v>306</v>
      </c>
      <c r="AA172" s="35" t="s">
        <v>582</v>
      </c>
      <c r="AB172" s="35" t="s">
        <v>593</v>
      </c>
      <c r="AC172" s="35" t="str">
        <f t="shared" si="20"/>
        <v>センボン</v>
      </c>
      <c r="AD172" s="35" t="s">
        <v>309</v>
      </c>
      <c r="AF172" s="35">
        <v>10</v>
      </c>
      <c r="AG172" s="41">
        <v>39528</v>
      </c>
      <c r="AN172" s="35">
        <v>167</v>
      </c>
      <c r="AO172" s="35">
        <v>54</v>
      </c>
      <c r="AP172" s="35" t="s">
        <v>310</v>
      </c>
      <c r="BB172" s="35">
        <f t="shared" si="16"/>
        <v>15</v>
      </c>
      <c r="BC172" s="35">
        <f t="shared" si="17"/>
        <v>1</v>
      </c>
      <c r="BD172" s="35" t="str">
        <f t="shared" si="18"/>
        <v>右</v>
      </c>
      <c r="BE172" s="42" t="str">
        <f>IF($O172="男子",IF($AF172&gt;100,"",IF($M172=選抜男子!B$2,ROW(),"")),"")</f>
        <v/>
      </c>
      <c r="BF172" s="42" t="str">
        <f>IF($O172="男子",IF($AF172&gt;100,"",IF($M172=選抜男子!I$2,ROW(),"")),"")</f>
        <v/>
      </c>
      <c r="BG172" s="42" t="str">
        <f>IF($O172="男子",IF($AF172&gt;100,"",IF($M172=選抜男子!P$2,ROW(),"")),"")</f>
        <v/>
      </c>
      <c r="BH172" s="42" t="str">
        <f>IF($O172="男子",IF($AF172&gt;100,"",IF($M172=選抜男子!B$27,ROW(),"")),"")</f>
        <v/>
      </c>
      <c r="BI172" s="42" t="str">
        <f>IF($O172="男子",IF($AF172&gt;100,"",IF($M172=選抜男子!I$27,ROW(),"")),"")</f>
        <v/>
      </c>
      <c r="BJ172" s="42" t="str">
        <f>IF($O172="男子",IF($AF172&gt;100,"",IF($M172=選抜男子!P$27,ROW(),"")),"")</f>
        <v/>
      </c>
      <c r="BK172" s="42" t="str">
        <f>IF($O172="男子",IF($AF172&gt;100,"",IF($M172=選抜男子!B$51,ROW(),"")),"")</f>
        <v/>
      </c>
      <c r="BL172" s="42" t="str">
        <f>IF($O172="男子",IF($AF172&gt;100,"",IF($M172=選抜男子!I$51,ROW(),"")),"")</f>
        <v/>
      </c>
      <c r="BM172" s="42" t="str">
        <f>IF($O172="男子",IF($AF172&gt;100,"",IF($M172=選抜男子!B$76,ROW(),"")),"")</f>
        <v/>
      </c>
      <c r="BN172" s="42" t="str">
        <f>IF($O172="男子",IF($AF172&gt;100,"",IF($M172=選抜男子!I$76,ROW(),"")),"")</f>
        <v/>
      </c>
      <c r="BO172" s="42" t="str">
        <f>IF($O172="男子",IF($AF172&gt;100,"",IF($M172=新人男子!B$2,ROW(),"")),"")</f>
        <v/>
      </c>
      <c r="BP172" s="42" t="str">
        <f>IF($O172="男子",IF($AF172&gt;100,"",IF($M172=新人男子!I$2,ROW(),"")),"")</f>
        <v/>
      </c>
      <c r="BQ172" s="42" t="str">
        <f>IF($O172="男子",IF($AF172&gt;100,"",IF($M172=新人男子!P$2,ROW(),"")),"")</f>
        <v/>
      </c>
      <c r="BR172" s="42" t="str">
        <f>IF($O172="男子",IF($AF172&gt;100,"",IF($M172=新人男子!B$27,ROW(),"")),"")</f>
        <v/>
      </c>
      <c r="BS172" s="42" t="str">
        <f>IF($O172="男子",IF($AF172&gt;100,"",IF($M172=新人男子!I$27,ROW(),"")),"")</f>
        <v/>
      </c>
      <c r="BT172" s="42" t="str">
        <f>IF($O172="男子",IF($AF172&gt;100,"",IF($M172=新人男子!P$27,ROW(),"")),"")</f>
        <v/>
      </c>
      <c r="BU172" s="42" t="str">
        <f>IF($O172="男子",IF($AF172&gt;100,"",IF($M172=新人男子!B$51,ROW(),"")),"")</f>
        <v/>
      </c>
      <c r="BV172" s="42" t="str">
        <f>IF($O172="男子",IF($AF172&gt;100,"",IF($M172=新人男子!I$51,ROW(),"")),"")</f>
        <v/>
      </c>
      <c r="BW172" s="42" t="str">
        <f>IF($O172="男子",IF($AF172&gt;100,"",IF($M172=新人男子!P$51,ROW(),"")),"")</f>
        <v/>
      </c>
      <c r="BX172" s="42" t="str">
        <f>IF($O172="男子",IF($AF172&gt;100,"",IF($M172=新人男子!B$76,ROW(),"")),"")</f>
        <v/>
      </c>
      <c r="BY172" s="42" t="str">
        <f>IF($O172="男子",IF($AF172&gt;100,"",IF($M172=新人男子!I$76,ROW(),"")),"")</f>
        <v/>
      </c>
      <c r="BZ172" s="42" t="str">
        <f>IF($O172="男子",IF($AF172&gt;100,"",IF($M172=新人男子!P$76,ROW(),"")),"")</f>
        <v/>
      </c>
      <c r="CA172" s="42" t="str">
        <f>IF($O172="女子",IF($AF172&gt;100,"",IF($M172=選抜女子!B$2,ROW(),"")),"")</f>
        <v/>
      </c>
      <c r="CB172" s="42" t="str">
        <f>IF($O172="女子",IF($AF172&gt;100,"",IF($M172=選抜女子!I$2,ROW(),"")),"")</f>
        <v/>
      </c>
      <c r="CC172" s="42" t="str">
        <f>IF($O172="女子",IF($AF172&gt;100,"",IF($M172=選抜女子!P$2,ROW(),"")),"")</f>
        <v/>
      </c>
      <c r="CD172" s="42" t="str">
        <f>IF($O172="女子",IF($AF172&gt;100,"",IF($M172=選抜女子!B$27,ROW(),"")),"")</f>
        <v/>
      </c>
      <c r="CE172" s="42" t="str">
        <f>IF($O172="女子",IF($AF172&gt;100,"",IF($M172=選抜女子!I$27,ROW(),"")),"")</f>
        <v/>
      </c>
      <c r="CF172" s="42" t="str">
        <f>IF($O172="女子",IF($AF172&gt;100,"",IF($M172=選抜女子!P$27,ROW(),"")),"")</f>
        <v/>
      </c>
      <c r="CG172" s="42" t="str">
        <f>IF($O172="女子",IF($AF172&gt;100,"",IF($M172=選抜女子!B$51,ROW(),"")),"")</f>
        <v/>
      </c>
      <c r="CH172" s="42" t="str">
        <f>IF($O172="女子",IF($AF172&gt;100,"",IF($M172=選抜女子!I$51,ROW(),"")),"")</f>
        <v/>
      </c>
      <c r="CI172" s="42" t="str">
        <f>IF($O172="女子",IF($AF172&gt;100,"",IF($M172=選抜女子!B$76,ROW(),"")),"")</f>
        <v/>
      </c>
      <c r="CJ172" s="42" t="str">
        <f>IF($O172="女子",IF($AF172&gt;100,"",IF($M172=選抜女子!I$76,ROW(),"")),"")</f>
        <v/>
      </c>
      <c r="CK172" s="42" t="str">
        <f>IF($O172="女子",IF($AF172&gt;100,"",IF($M172=新人女子!B$2,ROW(),"")),"")</f>
        <v/>
      </c>
      <c r="CL172" s="42" t="str">
        <f>IF($O172="女子",IF($AF172&gt;100,"",IF($M172=新人女子!I$2,ROW(),"")),"")</f>
        <v/>
      </c>
      <c r="CM172" s="42" t="str">
        <f>IF($O172="女子",IF($AF172&gt;100,"",IF($M172=新人女子!P$2,ROW(),"")),"")</f>
        <v/>
      </c>
      <c r="CN172" s="42" t="str">
        <f>IF($O172="女子",IF($AF172&gt;100,"",IF($M172=新人女子!B$27,ROW(),"")),"")</f>
        <v/>
      </c>
      <c r="CO172" s="42" t="str">
        <f>IF($O172="女子",IF($AF172&gt;100,"",IF($M172=新人女子!I$27,ROW(),"")),"")</f>
        <v/>
      </c>
      <c r="CP172" s="42" t="str">
        <f>IF($O172="女子",IF($AF172&gt;100,"",IF($M172=新人女子!P$27,ROW(),"")),"")</f>
        <v/>
      </c>
      <c r="CQ172" s="42" t="str">
        <f>IF($O172="女子",IF($AF172&gt;100,"",IF($M172=新人女子!B$51,ROW(),"")),"")</f>
        <v/>
      </c>
      <c r="CR172" s="42" t="str">
        <f>IF($O172="女子",IF($AF172&gt;100,"",IF($M172=新人女子!I$51,ROW(),"")),"")</f>
        <v/>
      </c>
      <c r="CS172" s="42" t="str">
        <f>IF($O172="女子",IF($AF172&gt;100,"",IF($M172=新人女子!P$51,ROW(),"")),"")</f>
        <v/>
      </c>
      <c r="CT172" s="42" t="str">
        <f>IF($O172="女子",IF($AF172&gt;100,"",IF($M172=新人女子!B$76,ROW(),"")),"")</f>
        <v/>
      </c>
      <c r="CU172" s="42" t="str">
        <f>IF($O172="女子",IF($AF172&gt;100,"",IF($M172=新人女子!I$76,ROW(),"")),"")</f>
        <v/>
      </c>
      <c r="CV172" s="42" t="str">
        <f>IF($O172="女子",IF($AF172&gt;100,"",IF($M172=新人女子!P$76,ROW(),"")),"")</f>
        <v/>
      </c>
    </row>
    <row r="173" spans="1:100" x14ac:dyDescent="0.15">
      <c r="A173" s="36">
        <v>45285</v>
      </c>
      <c r="B173" s="36">
        <v>45287</v>
      </c>
      <c r="C173" s="35" t="s">
        <v>104</v>
      </c>
      <c r="D173" s="35" t="s">
        <v>2010</v>
      </c>
      <c r="E173" s="35" t="s">
        <v>2011</v>
      </c>
      <c r="F173" s="35" t="s">
        <v>2012</v>
      </c>
      <c r="G173" s="35" t="s">
        <v>108</v>
      </c>
      <c r="H173" s="35" t="s">
        <v>15</v>
      </c>
      <c r="I173" s="35" t="s">
        <v>2013</v>
      </c>
      <c r="J173" s="35" t="s">
        <v>303</v>
      </c>
      <c r="M173" s="35" t="s">
        <v>163</v>
      </c>
      <c r="N173" s="35" t="s">
        <v>164</v>
      </c>
      <c r="O173" s="35" t="s">
        <v>305</v>
      </c>
      <c r="Y173" s="35" t="s">
        <v>306</v>
      </c>
      <c r="AA173" s="35" t="s">
        <v>582</v>
      </c>
      <c r="AB173" s="35" t="s">
        <v>594</v>
      </c>
      <c r="AC173" s="35" t="str">
        <f t="shared" si="20"/>
        <v>ハリマシングウ</v>
      </c>
      <c r="AD173" s="35" t="s">
        <v>309</v>
      </c>
      <c r="AF173" s="35">
        <v>11</v>
      </c>
      <c r="AG173" s="41">
        <v>38903</v>
      </c>
      <c r="AN173" s="35">
        <v>169</v>
      </c>
      <c r="AO173" s="35">
        <v>55</v>
      </c>
      <c r="AP173" s="35" t="s">
        <v>310</v>
      </c>
      <c r="BB173" s="35">
        <f t="shared" si="16"/>
        <v>16</v>
      </c>
      <c r="BC173" s="35">
        <f t="shared" si="17"/>
        <v>2</v>
      </c>
      <c r="BD173" s="35" t="str">
        <f t="shared" si="18"/>
        <v>右</v>
      </c>
      <c r="BE173" s="42" t="str">
        <f>IF($O173="男子",IF($AF173&gt;100,"",IF($M173=選抜男子!B$2,ROW(),"")),"")</f>
        <v/>
      </c>
      <c r="BF173" s="42" t="str">
        <f>IF($O173="男子",IF($AF173&gt;100,"",IF($M173=選抜男子!I$2,ROW(),"")),"")</f>
        <v/>
      </c>
      <c r="BG173" s="42" t="str">
        <f>IF($O173="男子",IF($AF173&gt;100,"",IF($M173=選抜男子!P$2,ROW(),"")),"")</f>
        <v/>
      </c>
      <c r="BH173" s="42" t="str">
        <f>IF($O173="男子",IF($AF173&gt;100,"",IF($M173=選抜男子!B$27,ROW(),"")),"")</f>
        <v/>
      </c>
      <c r="BI173" s="42" t="str">
        <f>IF($O173="男子",IF($AF173&gt;100,"",IF($M173=選抜男子!I$27,ROW(),"")),"")</f>
        <v/>
      </c>
      <c r="BJ173" s="42" t="str">
        <f>IF($O173="男子",IF($AF173&gt;100,"",IF($M173=選抜男子!P$27,ROW(),"")),"")</f>
        <v/>
      </c>
      <c r="BK173" s="42" t="str">
        <f>IF($O173="男子",IF($AF173&gt;100,"",IF($M173=選抜男子!B$51,ROW(),"")),"")</f>
        <v/>
      </c>
      <c r="BL173" s="42" t="str">
        <f>IF($O173="男子",IF($AF173&gt;100,"",IF($M173=選抜男子!I$51,ROW(),"")),"")</f>
        <v/>
      </c>
      <c r="BM173" s="42" t="str">
        <f>IF($O173="男子",IF($AF173&gt;100,"",IF($M173=選抜男子!B$76,ROW(),"")),"")</f>
        <v/>
      </c>
      <c r="BN173" s="42" t="str">
        <f>IF($O173="男子",IF($AF173&gt;100,"",IF($M173=選抜男子!I$76,ROW(),"")),"")</f>
        <v/>
      </c>
      <c r="BO173" s="42" t="str">
        <f>IF($O173="男子",IF($AF173&gt;100,"",IF($M173=新人男子!B$2,ROW(),"")),"")</f>
        <v/>
      </c>
      <c r="BP173" s="42" t="str">
        <f>IF($O173="男子",IF($AF173&gt;100,"",IF($M173=新人男子!I$2,ROW(),"")),"")</f>
        <v/>
      </c>
      <c r="BQ173" s="42" t="str">
        <f>IF($O173="男子",IF($AF173&gt;100,"",IF($M173=新人男子!P$2,ROW(),"")),"")</f>
        <v/>
      </c>
      <c r="BR173" s="42" t="str">
        <f>IF($O173="男子",IF($AF173&gt;100,"",IF($M173=新人男子!B$27,ROW(),"")),"")</f>
        <v/>
      </c>
      <c r="BS173" s="42" t="str">
        <f>IF($O173="男子",IF($AF173&gt;100,"",IF($M173=新人男子!I$27,ROW(),"")),"")</f>
        <v/>
      </c>
      <c r="BT173" s="42" t="str">
        <f>IF($O173="男子",IF($AF173&gt;100,"",IF($M173=新人男子!P$27,ROW(),"")),"")</f>
        <v/>
      </c>
      <c r="BU173" s="42" t="str">
        <f>IF($O173="男子",IF($AF173&gt;100,"",IF($M173=新人男子!B$51,ROW(),"")),"")</f>
        <v/>
      </c>
      <c r="BV173" s="42" t="str">
        <f>IF($O173="男子",IF($AF173&gt;100,"",IF($M173=新人男子!I$51,ROW(),"")),"")</f>
        <v/>
      </c>
      <c r="BW173" s="42" t="str">
        <f>IF($O173="男子",IF($AF173&gt;100,"",IF($M173=新人男子!P$51,ROW(),"")),"")</f>
        <v/>
      </c>
      <c r="BX173" s="42" t="str">
        <f>IF($O173="男子",IF($AF173&gt;100,"",IF($M173=新人男子!B$76,ROW(),"")),"")</f>
        <v/>
      </c>
      <c r="BY173" s="42" t="str">
        <f>IF($O173="男子",IF($AF173&gt;100,"",IF($M173=新人男子!I$76,ROW(),"")),"")</f>
        <v/>
      </c>
      <c r="BZ173" s="42" t="str">
        <f>IF($O173="男子",IF($AF173&gt;100,"",IF($M173=新人男子!P$76,ROW(),"")),"")</f>
        <v/>
      </c>
      <c r="CA173" s="42" t="str">
        <f>IF($O173="女子",IF($AF173&gt;100,"",IF($M173=選抜女子!B$2,ROW(),"")),"")</f>
        <v/>
      </c>
      <c r="CB173" s="42" t="str">
        <f>IF($O173="女子",IF($AF173&gt;100,"",IF($M173=選抜女子!I$2,ROW(),"")),"")</f>
        <v/>
      </c>
      <c r="CC173" s="42" t="str">
        <f>IF($O173="女子",IF($AF173&gt;100,"",IF($M173=選抜女子!P$2,ROW(),"")),"")</f>
        <v/>
      </c>
      <c r="CD173" s="42" t="str">
        <f>IF($O173="女子",IF($AF173&gt;100,"",IF($M173=選抜女子!B$27,ROW(),"")),"")</f>
        <v/>
      </c>
      <c r="CE173" s="42" t="str">
        <f>IF($O173="女子",IF($AF173&gt;100,"",IF($M173=選抜女子!I$27,ROW(),"")),"")</f>
        <v/>
      </c>
      <c r="CF173" s="42" t="str">
        <f>IF($O173="女子",IF($AF173&gt;100,"",IF($M173=選抜女子!P$27,ROW(),"")),"")</f>
        <v/>
      </c>
      <c r="CG173" s="42" t="str">
        <f>IF($O173="女子",IF($AF173&gt;100,"",IF($M173=選抜女子!B$51,ROW(),"")),"")</f>
        <v/>
      </c>
      <c r="CH173" s="42" t="str">
        <f>IF($O173="女子",IF($AF173&gt;100,"",IF($M173=選抜女子!I$51,ROW(),"")),"")</f>
        <v/>
      </c>
      <c r="CI173" s="42" t="str">
        <f>IF($O173="女子",IF($AF173&gt;100,"",IF($M173=選抜女子!B$76,ROW(),"")),"")</f>
        <v/>
      </c>
      <c r="CJ173" s="42" t="str">
        <f>IF($O173="女子",IF($AF173&gt;100,"",IF($M173=選抜女子!I$76,ROW(),"")),"")</f>
        <v/>
      </c>
      <c r="CK173" s="42" t="str">
        <f>IF($O173="女子",IF($AF173&gt;100,"",IF($M173=新人女子!B$2,ROW(),"")),"")</f>
        <v/>
      </c>
      <c r="CL173" s="42" t="str">
        <f>IF($O173="女子",IF($AF173&gt;100,"",IF($M173=新人女子!I$2,ROW(),"")),"")</f>
        <v/>
      </c>
      <c r="CM173" s="42" t="str">
        <f>IF($O173="女子",IF($AF173&gt;100,"",IF($M173=新人女子!P$2,ROW(),"")),"")</f>
        <v/>
      </c>
      <c r="CN173" s="42" t="str">
        <f>IF($O173="女子",IF($AF173&gt;100,"",IF($M173=新人女子!B$27,ROW(),"")),"")</f>
        <v/>
      </c>
      <c r="CO173" s="42" t="str">
        <f>IF($O173="女子",IF($AF173&gt;100,"",IF($M173=新人女子!I$27,ROW(),"")),"")</f>
        <v/>
      </c>
      <c r="CP173" s="42" t="str">
        <f>IF($O173="女子",IF($AF173&gt;100,"",IF($M173=新人女子!P$27,ROW(),"")),"")</f>
        <v/>
      </c>
      <c r="CQ173" s="42" t="str">
        <f>IF($O173="女子",IF($AF173&gt;100,"",IF($M173=新人女子!B$51,ROW(),"")),"")</f>
        <v/>
      </c>
      <c r="CR173" s="42" t="str">
        <f>IF($O173="女子",IF($AF173&gt;100,"",IF($M173=新人女子!I$51,ROW(),"")),"")</f>
        <v/>
      </c>
      <c r="CS173" s="42" t="str">
        <f>IF($O173="女子",IF($AF173&gt;100,"",IF($M173=新人女子!P$51,ROW(),"")),"")</f>
        <v/>
      </c>
      <c r="CT173" s="42" t="str">
        <f>IF($O173="女子",IF($AF173&gt;100,"",IF($M173=新人女子!B$76,ROW(),"")),"")</f>
        <v/>
      </c>
      <c r="CU173" s="42" t="str">
        <f>IF($O173="女子",IF($AF173&gt;100,"",IF($M173=新人女子!I$76,ROW(),"")),"")</f>
        <v/>
      </c>
      <c r="CV173" s="42" t="str">
        <f>IF($O173="女子",IF($AF173&gt;100,"",IF($M173=新人女子!P$76,ROW(),"")),"")</f>
        <v/>
      </c>
    </row>
    <row r="174" spans="1:100" x14ac:dyDescent="0.15">
      <c r="A174" s="36">
        <v>45285</v>
      </c>
      <c r="B174" s="36">
        <v>45287</v>
      </c>
      <c r="C174" s="35" t="s">
        <v>104</v>
      </c>
      <c r="D174" s="35" t="s">
        <v>2014</v>
      </c>
      <c r="E174" s="35" t="s">
        <v>2015</v>
      </c>
      <c r="F174" s="35" t="s">
        <v>2016</v>
      </c>
      <c r="G174" s="35" t="s">
        <v>108</v>
      </c>
      <c r="H174" s="35" t="s">
        <v>15</v>
      </c>
      <c r="I174" s="35" t="s">
        <v>2017</v>
      </c>
      <c r="J174" s="35" t="s">
        <v>303</v>
      </c>
      <c r="M174" s="35" t="s">
        <v>163</v>
      </c>
      <c r="N174" s="35" t="s">
        <v>164</v>
      </c>
      <c r="O174" s="35" t="s">
        <v>305</v>
      </c>
      <c r="Y174" s="35" t="s">
        <v>306</v>
      </c>
      <c r="AA174" s="35" t="s">
        <v>595</v>
      </c>
      <c r="AB174" s="35" t="s">
        <v>596</v>
      </c>
      <c r="AC174" s="35" t="str">
        <f t="shared" si="20"/>
        <v>ヒガシハシサキ</v>
      </c>
      <c r="AD174" s="35" t="s">
        <v>309</v>
      </c>
      <c r="AF174" s="35">
        <v>12</v>
      </c>
      <c r="AG174" s="41">
        <v>38994</v>
      </c>
      <c r="AN174" s="35">
        <v>175</v>
      </c>
      <c r="AO174" s="35">
        <v>62</v>
      </c>
      <c r="AP174" s="35" t="s">
        <v>310</v>
      </c>
      <c r="BB174" s="35">
        <f t="shared" si="16"/>
        <v>16</v>
      </c>
      <c r="BC174" s="35">
        <f t="shared" si="17"/>
        <v>2</v>
      </c>
      <c r="BD174" s="35" t="str">
        <f t="shared" si="18"/>
        <v>右</v>
      </c>
      <c r="BE174" s="42" t="str">
        <f>IF($O174="男子",IF($AF174&gt;100,"",IF($M174=選抜男子!B$2,ROW(),"")),"")</f>
        <v/>
      </c>
      <c r="BF174" s="42" t="str">
        <f>IF($O174="男子",IF($AF174&gt;100,"",IF($M174=選抜男子!I$2,ROW(),"")),"")</f>
        <v/>
      </c>
      <c r="BG174" s="42" t="str">
        <f>IF($O174="男子",IF($AF174&gt;100,"",IF($M174=選抜男子!P$2,ROW(),"")),"")</f>
        <v/>
      </c>
      <c r="BH174" s="42" t="str">
        <f>IF($O174="男子",IF($AF174&gt;100,"",IF($M174=選抜男子!B$27,ROW(),"")),"")</f>
        <v/>
      </c>
      <c r="BI174" s="42" t="str">
        <f>IF($O174="男子",IF($AF174&gt;100,"",IF($M174=選抜男子!I$27,ROW(),"")),"")</f>
        <v/>
      </c>
      <c r="BJ174" s="42" t="str">
        <f>IF($O174="男子",IF($AF174&gt;100,"",IF($M174=選抜男子!P$27,ROW(),"")),"")</f>
        <v/>
      </c>
      <c r="BK174" s="42" t="str">
        <f>IF($O174="男子",IF($AF174&gt;100,"",IF($M174=選抜男子!B$51,ROW(),"")),"")</f>
        <v/>
      </c>
      <c r="BL174" s="42" t="str">
        <f>IF($O174="男子",IF($AF174&gt;100,"",IF($M174=選抜男子!I$51,ROW(),"")),"")</f>
        <v/>
      </c>
      <c r="BM174" s="42" t="str">
        <f>IF($O174="男子",IF($AF174&gt;100,"",IF($M174=選抜男子!B$76,ROW(),"")),"")</f>
        <v/>
      </c>
      <c r="BN174" s="42" t="str">
        <f>IF($O174="男子",IF($AF174&gt;100,"",IF($M174=選抜男子!I$76,ROW(),"")),"")</f>
        <v/>
      </c>
      <c r="BO174" s="42" t="str">
        <f>IF($O174="男子",IF($AF174&gt;100,"",IF($M174=新人男子!B$2,ROW(),"")),"")</f>
        <v/>
      </c>
      <c r="BP174" s="42" t="str">
        <f>IF($O174="男子",IF($AF174&gt;100,"",IF($M174=新人男子!I$2,ROW(),"")),"")</f>
        <v/>
      </c>
      <c r="BQ174" s="42" t="str">
        <f>IF($O174="男子",IF($AF174&gt;100,"",IF($M174=新人男子!P$2,ROW(),"")),"")</f>
        <v/>
      </c>
      <c r="BR174" s="42" t="str">
        <f>IF($O174="男子",IF($AF174&gt;100,"",IF($M174=新人男子!B$27,ROW(),"")),"")</f>
        <v/>
      </c>
      <c r="BS174" s="42" t="str">
        <f>IF($O174="男子",IF($AF174&gt;100,"",IF($M174=新人男子!I$27,ROW(),"")),"")</f>
        <v/>
      </c>
      <c r="BT174" s="42" t="str">
        <f>IF($O174="男子",IF($AF174&gt;100,"",IF($M174=新人男子!P$27,ROW(),"")),"")</f>
        <v/>
      </c>
      <c r="BU174" s="42" t="str">
        <f>IF($O174="男子",IF($AF174&gt;100,"",IF($M174=新人男子!B$51,ROW(),"")),"")</f>
        <v/>
      </c>
      <c r="BV174" s="42" t="str">
        <f>IF($O174="男子",IF($AF174&gt;100,"",IF($M174=新人男子!I$51,ROW(),"")),"")</f>
        <v/>
      </c>
      <c r="BW174" s="42" t="str">
        <f>IF($O174="男子",IF($AF174&gt;100,"",IF($M174=新人男子!P$51,ROW(),"")),"")</f>
        <v/>
      </c>
      <c r="BX174" s="42" t="str">
        <f>IF($O174="男子",IF($AF174&gt;100,"",IF($M174=新人男子!B$76,ROW(),"")),"")</f>
        <v/>
      </c>
      <c r="BY174" s="42" t="str">
        <f>IF($O174="男子",IF($AF174&gt;100,"",IF($M174=新人男子!I$76,ROW(),"")),"")</f>
        <v/>
      </c>
      <c r="BZ174" s="42" t="str">
        <f>IF($O174="男子",IF($AF174&gt;100,"",IF($M174=新人男子!P$76,ROW(),"")),"")</f>
        <v/>
      </c>
      <c r="CA174" s="42" t="str">
        <f>IF($O174="女子",IF($AF174&gt;100,"",IF($M174=選抜女子!B$2,ROW(),"")),"")</f>
        <v/>
      </c>
      <c r="CB174" s="42" t="str">
        <f>IF($O174="女子",IF($AF174&gt;100,"",IF($M174=選抜女子!I$2,ROW(),"")),"")</f>
        <v/>
      </c>
      <c r="CC174" s="42" t="str">
        <f>IF($O174="女子",IF($AF174&gt;100,"",IF($M174=選抜女子!P$2,ROW(),"")),"")</f>
        <v/>
      </c>
      <c r="CD174" s="42" t="str">
        <f>IF($O174="女子",IF($AF174&gt;100,"",IF($M174=選抜女子!B$27,ROW(),"")),"")</f>
        <v/>
      </c>
      <c r="CE174" s="42" t="str">
        <f>IF($O174="女子",IF($AF174&gt;100,"",IF($M174=選抜女子!I$27,ROW(),"")),"")</f>
        <v/>
      </c>
      <c r="CF174" s="42" t="str">
        <f>IF($O174="女子",IF($AF174&gt;100,"",IF($M174=選抜女子!P$27,ROW(),"")),"")</f>
        <v/>
      </c>
      <c r="CG174" s="42" t="str">
        <f>IF($O174="女子",IF($AF174&gt;100,"",IF($M174=選抜女子!B$51,ROW(),"")),"")</f>
        <v/>
      </c>
      <c r="CH174" s="42" t="str">
        <f>IF($O174="女子",IF($AF174&gt;100,"",IF($M174=選抜女子!I$51,ROW(),"")),"")</f>
        <v/>
      </c>
      <c r="CI174" s="42" t="str">
        <f>IF($O174="女子",IF($AF174&gt;100,"",IF($M174=選抜女子!B$76,ROW(),"")),"")</f>
        <v/>
      </c>
      <c r="CJ174" s="42" t="str">
        <f>IF($O174="女子",IF($AF174&gt;100,"",IF($M174=選抜女子!I$76,ROW(),"")),"")</f>
        <v/>
      </c>
      <c r="CK174" s="42" t="str">
        <f>IF($O174="女子",IF($AF174&gt;100,"",IF($M174=新人女子!B$2,ROW(),"")),"")</f>
        <v/>
      </c>
      <c r="CL174" s="42" t="str">
        <f>IF($O174="女子",IF($AF174&gt;100,"",IF($M174=新人女子!I$2,ROW(),"")),"")</f>
        <v/>
      </c>
      <c r="CM174" s="42" t="str">
        <f>IF($O174="女子",IF($AF174&gt;100,"",IF($M174=新人女子!P$2,ROW(),"")),"")</f>
        <v/>
      </c>
      <c r="CN174" s="42" t="str">
        <f>IF($O174="女子",IF($AF174&gt;100,"",IF($M174=新人女子!B$27,ROW(),"")),"")</f>
        <v/>
      </c>
      <c r="CO174" s="42" t="str">
        <f>IF($O174="女子",IF($AF174&gt;100,"",IF($M174=新人女子!I$27,ROW(),"")),"")</f>
        <v/>
      </c>
      <c r="CP174" s="42" t="str">
        <f>IF($O174="女子",IF($AF174&gt;100,"",IF($M174=新人女子!P$27,ROW(),"")),"")</f>
        <v/>
      </c>
      <c r="CQ174" s="42" t="str">
        <f>IF($O174="女子",IF($AF174&gt;100,"",IF($M174=新人女子!B$51,ROW(),"")),"")</f>
        <v/>
      </c>
      <c r="CR174" s="42" t="str">
        <f>IF($O174="女子",IF($AF174&gt;100,"",IF($M174=新人女子!I$51,ROW(),"")),"")</f>
        <v/>
      </c>
      <c r="CS174" s="42" t="str">
        <f>IF($O174="女子",IF($AF174&gt;100,"",IF($M174=新人女子!P$51,ROW(),"")),"")</f>
        <v/>
      </c>
      <c r="CT174" s="42" t="str">
        <f>IF($O174="女子",IF($AF174&gt;100,"",IF($M174=新人女子!B$76,ROW(),"")),"")</f>
        <v/>
      </c>
      <c r="CU174" s="42" t="str">
        <f>IF($O174="女子",IF($AF174&gt;100,"",IF($M174=新人女子!I$76,ROW(),"")),"")</f>
        <v/>
      </c>
      <c r="CV174" s="42" t="str">
        <f>IF($O174="女子",IF($AF174&gt;100,"",IF($M174=新人女子!P$76,ROW(),"")),"")</f>
        <v/>
      </c>
    </row>
    <row r="175" spans="1:100" x14ac:dyDescent="0.15">
      <c r="A175" s="36">
        <v>45285</v>
      </c>
      <c r="B175" s="36">
        <v>45287</v>
      </c>
      <c r="C175" s="35" t="s">
        <v>104</v>
      </c>
      <c r="D175" s="35" t="s">
        <v>2018</v>
      </c>
      <c r="E175" s="35" t="s">
        <v>2019</v>
      </c>
      <c r="F175" s="35" t="s">
        <v>2020</v>
      </c>
      <c r="G175" s="35" t="s">
        <v>108</v>
      </c>
      <c r="H175" s="35" t="s">
        <v>15</v>
      </c>
      <c r="I175" s="35" t="s">
        <v>2021</v>
      </c>
      <c r="J175" s="35" t="s">
        <v>303</v>
      </c>
      <c r="M175" s="35" t="s">
        <v>163</v>
      </c>
      <c r="N175" s="35" t="s">
        <v>164</v>
      </c>
      <c r="O175" s="35" t="s">
        <v>305</v>
      </c>
      <c r="Y175" s="35" t="s">
        <v>306</v>
      </c>
      <c r="AA175" s="35" t="s">
        <v>597</v>
      </c>
      <c r="AB175" s="35" t="s">
        <v>598</v>
      </c>
      <c r="AC175" s="35" t="str">
        <f t="shared" si="20"/>
        <v>ホンタツノ</v>
      </c>
      <c r="AD175" s="35" t="s">
        <v>309</v>
      </c>
      <c r="AF175" s="35">
        <v>101</v>
      </c>
      <c r="AG175" s="41">
        <v>38981</v>
      </c>
      <c r="AN175" s="35">
        <v>157</v>
      </c>
      <c r="AO175" s="35">
        <v>44</v>
      </c>
      <c r="AP175" s="35" t="s">
        <v>310</v>
      </c>
      <c r="BB175" s="35">
        <f t="shared" si="16"/>
        <v>16</v>
      </c>
      <c r="BC175" s="35">
        <f t="shared" si="17"/>
        <v>2</v>
      </c>
      <c r="BD175" s="35" t="str">
        <f t="shared" si="18"/>
        <v>右</v>
      </c>
      <c r="BE175" s="42" t="str">
        <f>IF($O175="男子",IF($AF175&gt;100,"",IF($M175=選抜男子!B$2,ROW(),"")),"")</f>
        <v/>
      </c>
      <c r="BF175" s="42" t="str">
        <f>IF($O175="男子",IF($AF175&gt;100,"",IF($M175=選抜男子!I$2,ROW(),"")),"")</f>
        <v/>
      </c>
      <c r="BG175" s="42" t="str">
        <f>IF($O175="男子",IF($AF175&gt;100,"",IF($M175=選抜男子!P$2,ROW(),"")),"")</f>
        <v/>
      </c>
      <c r="BH175" s="42" t="str">
        <f>IF($O175="男子",IF($AF175&gt;100,"",IF($M175=選抜男子!B$27,ROW(),"")),"")</f>
        <v/>
      </c>
      <c r="BI175" s="42" t="str">
        <f>IF($O175="男子",IF($AF175&gt;100,"",IF($M175=選抜男子!I$27,ROW(),"")),"")</f>
        <v/>
      </c>
      <c r="BJ175" s="42" t="str">
        <f>IF($O175="男子",IF($AF175&gt;100,"",IF($M175=選抜男子!P$27,ROW(),"")),"")</f>
        <v/>
      </c>
      <c r="BK175" s="42" t="str">
        <f>IF($O175="男子",IF($AF175&gt;100,"",IF($M175=選抜男子!B$51,ROW(),"")),"")</f>
        <v/>
      </c>
      <c r="BL175" s="42" t="str">
        <f>IF($O175="男子",IF($AF175&gt;100,"",IF($M175=選抜男子!I$51,ROW(),"")),"")</f>
        <v/>
      </c>
      <c r="BM175" s="42" t="str">
        <f>IF($O175="男子",IF($AF175&gt;100,"",IF($M175=選抜男子!B$76,ROW(),"")),"")</f>
        <v/>
      </c>
      <c r="BN175" s="42" t="str">
        <f>IF($O175="男子",IF($AF175&gt;100,"",IF($M175=選抜男子!I$76,ROW(),"")),"")</f>
        <v/>
      </c>
      <c r="BO175" s="42" t="str">
        <f>IF($O175="男子",IF($AF175&gt;100,"",IF($M175=新人男子!B$2,ROW(),"")),"")</f>
        <v/>
      </c>
      <c r="BP175" s="42" t="str">
        <f>IF($O175="男子",IF($AF175&gt;100,"",IF($M175=新人男子!I$2,ROW(),"")),"")</f>
        <v/>
      </c>
      <c r="BQ175" s="42" t="str">
        <f>IF($O175="男子",IF($AF175&gt;100,"",IF($M175=新人男子!P$2,ROW(),"")),"")</f>
        <v/>
      </c>
      <c r="BR175" s="42" t="str">
        <f>IF($O175="男子",IF($AF175&gt;100,"",IF($M175=新人男子!B$27,ROW(),"")),"")</f>
        <v/>
      </c>
      <c r="BS175" s="42" t="str">
        <f>IF($O175="男子",IF($AF175&gt;100,"",IF($M175=新人男子!I$27,ROW(),"")),"")</f>
        <v/>
      </c>
      <c r="BT175" s="42" t="str">
        <f>IF($O175="男子",IF($AF175&gt;100,"",IF($M175=新人男子!P$27,ROW(),"")),"")</f>
        <v/>
      </c>
      <c r="BU175" s="42" t="str">
        <f>IF($O175="男子",IF($AF175&gt;100,"",IF($M175=新人男子!B$51,ROW(),"")),"")</f>
        <v/>
      </c>
      <c r="BV175" s="42" t="str">
        <f>IF($O175="男子",IF($AF175&gt;100,"",IF($M175=新人男子!I$51,ROW(),"")),"")</f>
        <v/>
      </c>
      <c r="BW175" s="42" t="str">
        <f>IF($O175="男子",IF($AF175&gt;100,"",IF($M175=新人男子!P$51,ROW(),"")),"")</f>
        <v/>
      </c>
      <c r="BX175" s="42" t="str">
        <f>IF($O175="男子",IF($AF175&gt;100,"",IF($M175=新人男子!B$76,ROW(),"")),"")</f>
        <v/>
      </c>
      <c r="BY175" s="42" t="str">
        <f>IF($O175="男子",IF($AF175&gt;100,"",IF($M175=新人男子!I$76,ROW(),"")),"")</f>
        <v/>
      </c>
      <c r="BZ175" s="42" t="str">
        <f>IF($O175="男子",IF($AF175&gt;100,"",IF($M175=新人男子!P$76,ROW(),"")),"")</f>
        <v/>
      </c>
      <c r="CA175" s="42" t="str">
        <f>IF($O175="女子",IF($AF175&gt;100,"",IF($M175=選抜女子!B$2,ROW(),"")),"")</f>
        <v/>
      </c>
      <c r="CB175" s="42" t="str">
        <f>IF($O175="女子",IF($AF175&gt;100,"",IF($M175=選抜女子!I$2,ROW(),"")),"")</f>
        <v/>
      </c>
      <c r="CC175" s="42" t="str">
        <f>IF($O175="女子",IF($AF175&gt;100,"",IF($M175=選抜女子!P$2,ROW(),"")),"")</f>
        <v/>
      </c>
      <c r="CD175" s="42" t="str">
        <f>IF($O175="女子",IF($AF175&gt;100,"",IF($M175=選抜女子!B$27,ROW(),"")),"")</f>
        <v/>
      </c>
      <c r="CE175" s="42" t="str">
        <f>IF($O175="女子",IF($AF175&gt;100,"",IF($M175=選抜女子!I$27,ROW(),"")),"")</f>
        <v/>
      </c>
      <c r="CF175" s="42" t="str">
        <f>IF($O175="女子",IF($AF175&gt;100,"",IF($M175=選抜女子!P$27,ROW(),"")),"")</f>
        <v/>
      </c>
      <c r="CG175" s="42" t="str">
        <f>IF($O175="女子",IF($AF175&gt;100,"",IF($M175=選抜女子!B$51,ROW(),"")),"")</f>
        <v/>
      </c>
      <c r="CH175" s="42" t="str">
        <f>IF($O175="女子",IF($AF175&gt;100,"",IF($M175=選抜女子!I$51,ROW(),"")),"")</f>
        <v/>
      </c>
      <c r="CI175" s="42" t="str">
        <f>IF($O175="女子",IF($AF175&gt;100,"",IF($M175=選抜女子!B$76,ROW(),"")),"")</f>
        <v/>
      </c>
      <c r="CJ175" s="42" t="str">
        <f>IF($O175="女子",IF($AF175&gt;100,"",IF($M175=選抜女子!I$76,ROW(),"")),"")</f>
        <v/>
      </c>
      <c r="CK175" s="42" t="str">
        <f>IF($O175="女子",IF($AF175&gt;100,"",IF($M175=新人女子!B$2,ROW(),"")),"")</f>
        <v/>
      </c>
      <c r="CL175" s="42" t="str">
        <f>IF($O175="女子",IF($AF175&gt;100,"",IF($M175=新人女子!I$2,ROW(),"")),"")</f>
        <v/>
      </c>
      <c r="CM175" s="42" t="str">
        <f>IF($O175="女子",IF($AF175&gt;100,"",IF($M175=新人女子!P$2,ROW(),"")),"")</f>
        <v/>
      </c>
      <c r="CN175" s="42" t="str">
        <f>IF($O175="女子",IF($AF175&gt;100,"",IF($M175=新人女子!B$27,ROW(),"")),"")</f>
        <v/>
      </c>
      <c r="CO175" s="42" t="str">
        <f>IF($O175="女子",IF($AF175&gt;100,"",IF($M175=新人女子!I$27,ROW(),"")),"")</f>
        <v/>
      </c>
      <c r="CP175" s="42" t="str">
        <f>IF($O175="女子",IF($AF175&gt;100,"",IF($M175=新人女子!P$27,ROW(),"")),"")</f>
        <v/>
      </c>
      <c r="CQ175" s="42" t="str">
        <f>IF($O175="女子",IF($AF175&gt;100,"",IF($M175=新人女子!B$51,ROW(),"")),"")</f>
        <v/>
      </c>
      <c r="CR175" s="42" t="str">
        <f>IF($O175="女子",IF($AF175&gt;100,"",IF($M175=新人女子!I$51,ROW(),"")),"")</f>
        <v/>
      </c>
      <c r="CS175" s="42" t="str">
        <f>IF($O175="女子",IF($AF175&gt;100,"",IF($M175=新人女子!P$51,ROW(),"")),"")</f>
        <v/>
      </c>
      <c r="CT175" s="42" t="str">
        <f>IF($O175="女子",IF($AF175&gt;100,"",IF($M175=新人女子!B$76,ROW(),"")),"")</f>
        <v/>
      </c>
      <c r="CU175" s="42" t="str">
        <f>IF($O175="女子",IF($AF175&gt;100,"",IF($M175=新人女子!I$76,ROW(),"")),"")</f>
        <v/>
      </c>
      <c r="CV175" s="42" t="str">
        <f>IF($O175="女子",IF($AF175&gt;100,"",IF($M175=新人女子!P$76,ROW(),"")),"")</f>
        <v/>
      </c>
    </row>
    <row r="176" spans="1:100" x14ac:dyDescent="0.15">
      <c r="A176" s="36">
        <v>45285</v>
      </c>
      <c r="B176" s="36">
        <v>45287</v>
      </c>
      <c r="C176" s="35" t="s">
        <v>104</v>
      </c>
      <c r="D176" s="35" t="s">
        <v>2022</v>
      </c>
      <c r="E176" s="35" t="s">
        <v>2023</v>
      </c>
      <c r="F176" s="35" t="s">
        <v>2024</v>
      </c>
      <c r="G176" s="35" t="s">
        <v>108</v>
      </c>
      <c r="H176" s="35" t="s">
        <v>15</v>
      </c>
      <c r="I176" s="35" t="s">
        <v>2025</v>
      </c>
      <c r="J176" s="35" t="s">
        <v>303</v>
      </c>
      <c r="M176" s="35" t="s">
        <v>163</v>
      </c>
      <c r="N176" s="35" t="s">
        <v>164</v>
      </c>
      <c r="O176" s="35" t="s">
        <v>305</v>
      </c>
      <c r="Y176" s="35" t="s">
        <v>306</v>
      </c>
      <c r="AA176" s="35" t="s">
        <v>599</v>
      </c>
      <c r="AB176" s="35" t="s">
        <v>600</v>
      </c>
      <c r="AC176" s="35" t="str">
        <f t="shared" si="20"/>
        <v>オオイチ</v>
      </c>
      <c r="AD176" s="35" t="s">
        <v>309</v>
      </c>
      <c r="AF176" s="35">
        <v>102</v>
      </c>
      <c r="AG176" s="41">
        <v>22410</v>
      </c>
      <c r="AN176" s="35">
        <v>167</v>
      </c>
      <c r="AO176" s="35">
        <v>54</v>
      </c>
      <c r="AP176" s="35" t="s">
        <v>310</v>
      </c>
      <c r="BB176" s="35">
        <f t="shared" si="16"/>
        <v>61</v>
      </c>
      <c r="BC176" s="35" t="str">
        <f t="shared" si="17"/>
        <v>役員</v>
      </c>
      <c r="BD176" s="35" t="str">
        <f t="shared" si="18"/>
        <v>右</v>
      </c>
      <c r="BE176" s="42" t="str">
        <f>IF($O176="男子",IF($AF176&gt;100,"",IF($M176=選抜男子!B$2,ROW(),"")),"")</f>
        <v/>
      </c>
      <c r="BF176" s="42" t="str">
        <f>IF($O176="男子",IF($AF176&gt;100,"",IF($M176=選抜男子!I$2,ROW(),"")),"")</f>
        <v/>
      </c>
      <c r="BG176" s="42" t="str">
        <f>IF($O176="男子",IF($AF176&gt;100,"",IF($M176=選抜男子!P$2,ROW(),"")),"")</f>
        <v/>
      </c>
      <c r="BH176" s="42" t="str">
        <f>IF($O176="男子",IF($AF176&gt;100,"",IF($M176=選抜男子!B$27,ROW(),"")),"")</f>
        <v/>
      </c>
      <c r="BI176" s="42" t="str">
        <f>IF($O176="男子",IF($AF176&gt;100,"",IF($M176=選抜男子!I$27,ROW(),"")),"")</f>
        <v/>
      </c>
      <c r="BJ176" s="42" t="str">
        <f>IF($O176="男子",IF($AF176&gt;100,"",IF($M176=選抜男子!P$27,ROW(),"")),"")</f>
        <v/>
      </c>
      <c r="BK176" s="42" t="str">
        <f>IF($O176="男子",IF($AF176&gt;100,"",IF($M176=選抜男子!B$51,ROW(),"")),"")</f>
        <v/>
      </c>
      <c r="BL176" s="42" t="str">
        <f>IF($O176="男子",IF($AF176&gt;100,"",IF($M176=選抜男子!I$51,ROW(),"")),"")</f>
        <v/>
      </c>
      <c r="BM176" s="42" t="str">
        <f>IF($O176="男子",IF($AF176&gt;100,"",IF($M176=選抜男子!B$76,ROW(),"")),"")</f>
        <v/>
      </c>
      <c r="BN176" s="42" t="str">
        <f>IF($O176="男子",IF($AF176&gt;100,"",IF($M176=選抜男子!I$76,ROW(),"")),"")</f>
        <v/>
      </c>
      <c r="BO176" s="42" t="str">
        <f>IF($O176="男子",IF($AF176&gt;100,"",IF($M176=新人男子!B$2,ROW(),"")),"")</f>
        <v/>
      </c>
      <c r="BP176" s="42" t="str">
        <f>IF($O176="男子",IF($AF176&gt;100,"",IF($M176=新人男子!I$2,ROW(),"")),"")</f>
        <v/>
      </c>
      <c r="BQ176" s="42" t="str">
        <f>IF($O176="男子",IF($AF176&gt;100,"",IF($M176=新人男子!P$2,ROW(),"")),"")</f>
        <v/>
      </c>
      <c r="BR176" s="42" t="str">
        <f>IF($O176="男子",IF($AF176&gt;100,"",IF($M176=新人男子!B$27,ROW(),"")),"")</f>
        <v/>
      </c>
      <c r="BS176" s="42" t="str">
        <f>IF($O176="男子",IF($AF176&gt;100,"",IF($M176=新人男子!I$27,ROW(),"")),"")</f>
        <v/>
      </c>
      <c r="BT176" s="42" t="str">
        <f>IF($O176="男子",IF($AF176&gt;100,"",IF($M176=新人男子!P$27,ROW(),"")),"")</f>
        <v/>
      </c>
      <c r="BU176" s="42" t="str">
        <f>IF($O176="男子",IF($AF176&gt;100,"",IF($M176=新人男子!B$51,ROW(),"")),"")</f>
        <v/>
      </c>
      <c r="BV176" s="42" t="str">
        <f>IF($O176="男子",IF($AF176&gt;100,"",IF($M176=新人男子!I$51,ROW(),"")),"")</f>
        <v/>
      </c>
      <c r="BW176" s="42" t="str">
        <f>IF($O176="男子",IF($AF176&gt;100,"",IF($M176=新人男子!P$51,ROW(),"")),"")</f>
        <v/>
      </c>
      <c r="BX176" s="42" t="str">
        <f>IF($O176="男子",IF($AF176&gt;100,"",IF($M176=新人男子!B$76,ROW(),"")),"")</f>
        <v/>
      </c>
      <c r="BY176" s="42" t="str">
        <f>IF($O176="男子",IF($AF176&gt;100,"",IF($M176=新人男子!I$76,ROW(),"")),"")</f>
        <v/>
      </c>
      <c r="BZ176" s="42" t="str">
        <f>IF($O176="男子",IF($AF176&gt;100,"",IF($M176=新人男子!P$76,ROW(),"")),"")</f>
        <v/>
      </c>
      <c r="CA176" s="42" t="str">
        <f>IF($O176="女子",IF($AF176&gt;100,"",IF($M176=選抜女子!B$2,ROW(),"")),"")</f>
        <v/>
      </c>
      <c r="CB176" s="42" t="str">
        <f>IF($O176="女子",IF($AF176&gt;100,"",IF($M176=選抜女子!I$2,ROW(),"")),"")</f>
        <v/>
      </c>
      <c r="CC176" s="42" t="str">
        <f>IF($O176="女子",IF($AF176&gt;100,"",IF($M176=選抜女子!P$2,ROW(),"")),"")</f>
        <v/>
      </c>
      <c r="CD176" s="42" t="str">
        <f>IF($O176="女子",IF($AF176&gt;100,"",IF($M176=選抜女子!B$27,ROW(),"")),"")</f>
        <v/>
      </c>
      <c r="CE176" s="42" t="str">
        <f>IF($O176="女子",IF($AF176&gt;100,"",IF($M176=選抜女子!I$27,ROW(),"")),"")</f>
        <v/>
      </c>
      <c r="CF176" s="42" t="str">
        <f>IF($O176="女子",IF($AF176&gt;100,"",IF($M176=選抜女子!P$27,ROW(),"")),"")</f>
        <v/>
      </c>
      <c r="CG176" s="42" t="str">
        <f>IF($O176="女子",IF($AF176&gt;100,"",IF($M176=選抜女子!B$51,ROW(),"")),"")</f>
        <v/>
      </c>
      <c r="CH176" s="42" t="str">
        <f>IF($O176="女子",IF($AF176&gt;100,"",IF($M176=選抜女子!I$51,ROW(),"")),"")</f>
        <v/>
      </c>
      <c r="CI176" s="42" t="str">
        <f>IF($O176="女子",IF($AF176&gt;100,"",IF($M176=選抜女子!B$76,ROW(),"")),"")</f>
        <v/>
      </c>
      <c r="CJ176" s="42" t="str">
        <f>IF($O176="女子",IF($AF176&gt;100,"",IF($M176=選抜女子!I$76,ROW(),"")),"")</f>
        <v/>
      </c>
      <c r="CK176" s="42" t="str">
        <f>IF($O176="女子",IF($AF176&gt;100,"",IF($M176=新人女子!B$2,ROW(),"")),"")</f>
        <v/>
      </c>
      <c r="CL176" s="42" t="str">
        <f>IF($O176="女子",IF($AF176&gt;100,"",IF($M176=新人女子!I$2,ROW(),"")),"")</f>
        <v/>
      </c>
      <c r="CM176" s="42" t="str">
        <f>IF($O176="女子",IF($AF176&gt;100,"",IF($M176=新人女子!P$2,ROW(),"")),"")</f>
        <v/>
      </c>
      <c r="CN176" s="42" t="str">
        <f>IF($O176="女子",IF($AF176&gt;100,"",IF($M176=新人女子!B$27,ROW(),"")),"")</f>
        <v/>
      </c>
      <c r="CO176" s="42" t="str">
        <f>IF($O176="女子",IF($AF176&gt;100,"",IF($M176=新人女子!I$27,ROW(),"")),"")</f>
        <v/>
      </c>
      <c r="CP176" s="42" t="str">
        <f>IF($O176="女子",IF($AF176&gt;100,"",IF($M176=新人女子!P$27,ROW(),"")),"")</f>
        <v/>
      </c>
      <c r="CQ176" s="42" t="str">
        <f>IF($O176="女子",IF($AF176&gt;100,"",IF($M176=新人女子!B$51,ROW(),"")),"")</f>
        <v/>
      </c>
      <c r="CR176" s="42" t="str">
        <f>IF($O176="女子",IF($AF176&gt;100,"",IF($M176=新人女子!I$51,ROW(),"")),"")</f>
        <v/>
      </c>
      <c r="CS176" s="42" t="str">
        <f>IF($O176="女子",IF($AF176&gt;100,"",IF($M176=新人女子!P$51,ROW(),"")),"")</f>
        <v/>
      </c>
      <c r="CT176" s="42" t="str">
        <f>IF($O176="女子",IF($AF176&gt;100,"",IF($M176=新人女子!B$76,ROW(),"")),"")</f>
        <v/>
      </c>
      <c r="CU176" s="42" t="str">
        <f>IF($O176="女子",IF($AF176&gt;100,"",IF($M176=新人女子!I$76,ROW(),"")),"")</f>
        <v/>
      </c>
      <c r="CV176" s="42" t="str">
        <f>IF($O176="女子",IF($AF176&gt;100,"",IF($M176=新人女子!P$76,ROW(),"")),"")</f>
        <v/>
      </c>
    </row>
    <row r="177" spans="1:100" x14ac:dyDescent="0.15">
      <c r="A177" s="36">
        <v>45285</v>
      </c>
      <c r="B177" s="36">
        <v>45287</v>
      </c>
      <c r="C177" s="35" t="s">
        <v>104</v>
      </c>
      <c r="D177" s="35" t="s">
        <v>2026</v>
      </c>
      <c r="E177" s="35" t="s">
        <v>2027</v>
      </c>
      <c r="F177" s="35" t="s">
        <v>2028</v>
      </c>
      <c r="G177" s="35" t="s">
        <v>108</v>
      </c>
      <c r="H177" s="35" t="s">
        <v>15</v>
      </c>
      <c r="I177" s="35" t="s">
        <v>2029</v>
      </c>
      <c r="J177" s="35" t="s">
        <v>303</v>
      </c>
      <c r="M177" s="35" t="s">
        <v>163</v>
      </c>
      <c r="N177" s="35" t="s">
        <v>164</v>
      </c>
      <c r="O177" s="35" t="s">
        <v>305</v>
      </c>
      <c r="Y177" s="35" t="s">
        <v>306</v>
      </c>
      <c r="AA177" s="35" t="s">
        <v>601</v>
      </c>
      <c r="AB177" s="35" t="s">
        <v>602</v>
      </c>
      <c r="AC177" s="35" t="str">
        <f t="shared" si="20"/>
        <v>ヨベ</v>
      </c>
      <c r="AD177" s="35" t="s">
        <v>309</v>
      </c>
      <c r="AF177" s="35">
        <v>103</v>
      </c>
      <c r="AG177" s="41">
        <v>21598</v>
      </c>
      <c r="AN177" s="35">
        <v>162</v>
      </c>
      <c r="AO177" s="35">
        <v>48</v>
      </c>
      <c r="AP177" s="35" t="s">
        <v>310</v>
      </c>
      <c r="BB177" s="35">
        <f t="shared" si="16"/>
        <v>64</v>
      </c>
      <c r="BC177" s="35" t="str">
        <f t="shared" si="17"/>
        <v>役員</v>
      </c>
      <c r="BD177" s="35" t="str">
        <f t="shared" si="18"/>
        <v>右</v>
      </c>
      <c r="BE177" s="42" t="str">
        <f>IF($O177="男子",IF($AF177&gt;100,"",IF($M177=選抜男子!B$2,ROW(),"")),"")</f>
        <v/>
      </c>
      <c r="BF177" s="42" t="str">
        <f>IF($O177="男子",IF($AF177&gt;100,"",IF($M177=選抜男子!I$2,ROW(),"")),"")</f>
        <v/>
      </c>
      <c r="BG177" s="42" t="str">
        <f>IF($O177="男子",IF($AF177&gt;100,"",IF($M177=選抜男子!P$2,ROW(),"")),"")</f>
        <v/>
      </c>
      <c r="BH177" s="42" t="str">
        <f>IF($O177="男子",IF($AF177&gt;100,"",IF($M177=選抜男子!B$27,ROW(),"")),"")</f>
        <v/>
      </c>
      <c r="BI177" s="42" t="str">
        <f>IF($O177="男子",IF($AF177&gt;100,"",IF($M177=選抜男子!I$27,ROW(),"")),"")</f>
        <v/>
      </c>
      <c r="BJ177" s="42" t="str">
        <f>IF($O177="男子",IF($AF177&gt;100,"",IF($M177=選抜男子!P$27,ROW(),"")),"")</f>
        <v/>
      </c>
      <c r="BK177" s="42" t="str">
        <f>IF($O177="男子",IF($AF177&gt;100,"",IF($M177=選抜男子!B$51,ROW(),"")),"")</f>
        <v/>
      </c>
      <c r="BL177" s="42" t="str">
        <f>IF($O177="男子",IF($AF177&gt;100,"",IF($M177=選抜男子!I$51,ROW(),"")),"")</f>
        <v/>
      </c>
      <c r="BM177" s="42" t="str">
        <f>IF($O177="男子",IF($AF177&gt;100,"",IF($M177=選抜男子!B$76,ROW(),"")),"")</f>
        <v/>
      </c>
      <c r="BN177" s="42" t="str">
        <f>IF($O177="男子",IF($AF177&gt;100,"",IF($M177=選抜男子!I$76,ROW(),"")),"")</f>
        <v/>
      </c>
      <c r="BO177" s="42" t="str">
        <f>IF($O177="男子",IF($AF177&gt;100,"",IF($M177=新人男子!B$2,ROW(),"")),"")</f>
        <v/>
      </c>
      <c r="BP177" s="42" t="str">
        <f>IF($O177="男子",IF($AF177&gt;100,"",IF($M177=新人男子!I$2,ROW(),"")),"")</f>
        <v/>
      </c>
      <c r="BQ177" s="42" t="str">
        <f>IF($O177="男子",IF($AF177&gt;100,"",IF($M177=新人男子!P$2,ROW(),"")),"")</f>
        <v/>
      </c>
      <c r="BR177" s="42" t="str">
        <f>IF($O177="男子",IF($AF177&gt;100,"",IF($M177=新人男子!B$27,ROW(),"")),"")</f>
        <v/>
      </c>
      <c r="BS177" s="42" t="str">
        <f>IF($O177="男子",IF($AF177&gt;100,"",IF($M177=新人男子!I$27,ROW(),"")),"")</f>
        <v/>
      </c>
      <c r="BT177" s="42" t="str">
        <f>IF($O177="男子",IF($AF177&gt;100,"",IF($M177=新人男子!P$27,ROW(),"")),"")</f>
        <v/>
      </c>
      <c r="BU177" s="42" t="str">
        <f>IF($O177="男子",IF($AF177&gt;100,"",IF($M177=新人男子!B$51,ROW(),"")),"")</f>
        <v/>
      </c>
      <c r="BV177" s="42" t="str">
        <f>IF($O177="男子",IF($AF177&gt;100,"",IF($M177=新人男子!I$51,ROW(),"")),"")</f>
        <v/>
      </c>
      <c r="BW177" s="42" t="str">
        <f>IF($O177="男子",IF($AF177&gt;100,"",IF($M177=新人男子!P$51,ROW(),"")),"")</f>
        <v/>
      </c>
      <c r="BX177" s="42" t="str">
        <f>IF($O177="男子",IF($AF177&gt;100,"",IF($M177=新人男子!B$76,ROW(),"")),"")</f>
        <v/>
      </c>
      <c r="BY177" s="42" t="str">
        <f>IF($O177="男子",IF($AF177&gt;100,"",IF($M177=新人男子!I$76,ROW(),"")),"")</f>
        <v/>
      </c>
      <c r="BZ177" s="42" t="str">
        <f>IF($O177="男子",IF($AF177&gt;100,"",IF($M177=新人男子!P$76,ROW(),"")),"")</f>
        <v/>
      </c>
      <c r="CA177" s="42" t="str">
        <f>IF($O177="女子",IF($AF177&gt;100,"",IF($M177=選抜女子!B$2,ROW(),"")),"")</f>
        <v/>
      </c>
      <c r="CB177" s="42" t="str">
        <f>IF($O177="女子",IF($AF177&gt;100,"",IF($M177=選抜女子!I$2,ROW(),"")),"")</f>
        <v/>
      </c>
      <c r="CC177" s="42" t="str">
        <f>IF($O177="女子",IF($AF177&gt;100,"",IF($M177=選抜女子!P$2,ROW(),"")),"")</f>
        <v/>
      </c>
      <c r="CD177" s="42" t="str">
        <f>IF($O177="女子",IF($AF177&gt;100,"",IF($M177=選抜女子!B$27,ROW(),"")),"")</f>
        <v/>
      </c>
      <c r="CE177" s="42" t="str">
        <f>IF($O177="女子",IF($AF177&gt;100,"",IF($M177=選抜女子!I$27,ROW(),"")),"")</f>
        <v/>
      </c>
      <c r="CF177" s="42" t="str">
        <f>IF($O177="女子",IF($AF177&gt;100,"",IF($M177=選抜女子!P$27,ROW(),"")),"")</f>
        <v/>
      </c>
      <c r="CG177" s="42" t="str">
        <f>IF($O177="女子",IF($AF177&gt;100,"",IF($M177=選抜女子!B$51,ROW(),"")),"")</f>
        <v/>
      </c>
      <c r="CH177" s="42" t="str">
        <f>IF($O177="女子",IF($AF177&gt;100,"",IF($M177=選抜女子!I$51,ROW(),"")),"")</f>
        <v/>
      </c>
      <c r="CI177" s="42" t="str">
        <f>IF($O177="女子",IF($AF177&gt;100,"",IF($M177=選抜女子!B$76,ROW(),"")),"")</f>
        <v/>
      </c>
      <c r="CJ177" s="42" t="str">
        <f>IF($O177="女子",IF($AF177&gt;100,"",IF($M177=選抜女子!I$76,ROW(),"")),"")</f>
        <v/>
      </c>
      <c r="CK177" s="42" t="str">
        <f>IF($O177="女子",IF($AF177&gt;100,"",IF($M177=新人女子!B$2,ROW(),"")),"")</f>
        <v/>
      </c>
      <c r="CL177" s="42" t="str">
        <f>IF($O177="女子",IF($AF177&gt;100,"",IF($M177=新人女子!I$2,ROW(),"")),"")</f>
        <v/>
      </c>
      <c r="CM177" s="42" t="str">
        <f>IF($O177="女子",IF($AF177&gt;100,"",IF($M177=新人女子!P$2,ROW(),"")),"")</f>
        <v/>
      </c>
      <c r="CN177" s="42" t="str">
        <f>IF($O177="女子",IF($AF177&gt;100,"",IF($M177=新人女子!B$27,ROW(),"")),"")</f>
        <v/>
      </c>
      <c r="CO177" s="42" t="str">
        <f>IF($O177="女子",IF($AF177&gt;100,"",IF($M177=新人女子!I$27,ROW(),"")),"")</f>
        <v/>
      </c>
      <c r="CP177" s="42" t="str">
        <f>IF($O177="女子",IF($AF177&gt;100,"",IF($M177=新人女子!P$27,ROW(),"")),"")</f>
        <v/>
      </c>
      <c r="CQ177" s="42" t="str">
        <f>IF($O177="女子",IF($AF177&gt;100,"",IF($M177=新人女子!B$51,ROW(),"")),"")</f>
        <v/>
      </c>
      <c r="CR177" s="42" t="str">
        <f>IF($O177="女子",IF($AF177&gt;100,"",IF($M177=新人女子!I$51,ROW(),"")),"")</f>
        <v/>
      </c>
      <c r="CS177" s="42" t="str">
        <f>IF($O177="女子",IF($AF177&gt;100,"",IF($M177=新人女子!P$51,ROW(),"")),"")</f>
        <v/>
      </c>
      <c r="CT177" s="42" t="str">
        <f>IF($O177="女子",IF($AF177&gt;100,"",IF($M177=新人女子!B$76,ROW(),"")),"")</f>
        <v/>
      </c>
      <c r="CU177" s="42" t="str">
        <f>IF($O177="女子",IF($AF177&gt;100,"",IF($M177=新人女子!I$76,ROW(),"")),"")</f>
        <v/>
      </c>
      <c r="CV177" s="42" t="str">
        <f>IF($O177="女子",IF($AF177&gt;100,"",IF($M177=新人女子!P$76,ROW(),"")),"")</f>
        <v/>
      </c>
    </row>
    <row r="178" spans="1:100" x14ac:dyDescent="0.15">
      <c r="A178" s="36">
        <v>45285</v>
      </c>
      <c r="B178" s="36">
        <v>45287</v>
      </c>
      <c r="C178" s="35" t="s">
        <v>104</v>
      </c>
      <c r="D178" s="35" t="s">
        <v>2030</v>
      </c>
      <c r="E178" s="35" t="s">
        <v>2031</v>
      </c>
      <c r="F178" s="35" t="s">
        <v>2032</v>
      </c>
      <c r="G178" s="35" t="s">
        <v>108</v>
      </c>
      <c r="H178" s="35" t="s">
        <v>15</v>
      </c>
      <c r="I178" s="35" t="s">
        <v>2033</v>
      </c>
      <c r="J178" s="35" t="s">
        <v>303</v>
      </c>
      <c r="M178" s="35" t="s">
        <v>163</v>
      </c>
      <c r="N178" s="35" t="s">
        <v>164</v>
      </c>
      <c r="O178" s="35" t="s">
        <v>305</v>
      </c>
      <c r="Y178" s="35" t="s">
        <v>306</v>
      </c>
      <c r="AA178" s="35" t="s">
        <v>603</v>
      </c>
      <c r="AB178" s="35" t="s">
        <v>604</v>
      </c>
      <c r="AC178" s="35" t="str">
        <f t="shared" si="20"/>
        <v>ハリマタカオカ</v>
      </c>
      <c r="AD178" s="35" t="s">
        <v>309</v>
      </c>
      <c r="AF178" s="35">
        <v>104</v>
      </c>
      <c r="AG178" s="41">
        <v>39134</v>
      </c>
      <c r="AN178" s="35">
        <v>178</v>
      </c>
      <c r="AO178" s="35">
        <v>51</v>
      </c>
      <c r="AP178" s="35" t="s">
        <v>310</v>
      </c>
      <c r="BB178" s="35">
        <f t="shared" si="16"/>
        <v>16</v>
      </c>
      <c r="BC178" s="35">
        <f t="shared" si="17"/>
        <v>2</v>
      </c>
      <c r="BD178" s="35" t="str">
        <f t="shared" si="18"/>
        <v>右</v>
      </c>
      <c r="BE178" s="42" t="str">
        <f>IF($O178="男子",IF($AF178&gt;100,"",IF($M178=選抜男子!B$2,ROW(),"")),"")</f>
        <v/>
      </c>
      <c r="BF178" s="42" t="str">
        <f>IF($O178="男子",IF($AF178&gt;100,"",IF($M178=選抜男子!I$2,ROW(),"")),"")</f>
        <v/>
      </c>
      <c r="BG178" s="42" t="str">
        <f>IF($O178="男子",IF($AF178&gt;100,"",IF($M178=選抜男子!P$2,ROW(),"")),"")</f>
        <v/>
      </c>
      <c r="BH178" s="42" t="str">
        <f>IF($O178="男子",IF($AF178&gt;100,"",IF($M178=選抜男子!B$27,ROW(),"")),"")</f>
        <v/>
      </c>
      <c r="BI178" s="42" t="str">
        <f>IF($O178="男子",IF($AF178&gt;100,"",IF($M178=選抜男子!I$27,ROW(),"")),"")</f>
        <v/>
      </c>
      <c r="BJ178" s="42" t="str">
        <f>IF($O178="男子",IF($AF178&gt;100,"",IF($M178=選抜男子!P$27,ROW(),"")),"")</f>
        <v/>
      </c>
      <c r="BK178" s="42" t="str">
        <f>IF($O178="男子",IF($AF178&gt;100,"",IF($M178=選抜男子!B$51,ROW(),"")),"")</f>
        <v/>
      </c>
      <c r="BL178" s="42" t="str">
        <f>IF($O178="男子",IF($AF178&gt;100,"",IF($M178=選抜男子!I$51,ROW(),"")),"")</f>
        <v/>
      </c>
      <c r="BM178" s="42" t="str">
        <f>IF($O178="男子",IF($AF178&gt;100,"",IF($M178=選抜男子!B$76,ROW(),"")),"")</f>
        <v/>
      </c>
      <c r="BN178" s="42" t="str">
        <f>IF($O178="男子",IF($AF178&gt;100,"",IF($M178=選抜男子!I$76,ROW(),"")),"")</f>
        <v/>
      </c>
      <c r="BO178" s="42" t="str">
        <f>IF($O178="男子",IF($AF178&gt;100,"",IF($M178=新人男子!B$2,ROW(),"")),"")</f>
        <v/>
      </c>
      <c r="BP178" s="42" t="str">
        <f>IF($O178="男子",IF($AF178&gt;100,"",IF($M178=新人男子!I$2,ROW(),"")),"")</f>
        <v/>
      </c>
      <c r="BQ178" s="42" t="str">
        <f>IF($O178="男子",IF($AF178&gt;100,"",IF($M178=新人男子!P$2,ROW(),"")),"")</f>
        <v/>
      </c>
      <c r="BR178" s="42" t="str">
        <f>IF($O178="男子",IF($AF178&gt;100,"",IF($M178=新人男子!B$27,ROW(),"")),"")</f>
        <v/>
      </c>
      <c r="BS178" s="42" t="str">
        <f>IF($O178="男子",IF($AF178&gt;100,"",IF($M178=新人男子!I$27,ROW(),"")),"")</f>
        <v/>
      </c>
      <c r="BT178" s="42" t="str">
        <f>IF($O178="男子",IF($AF178&gt;100,"",IF($M178=新人男子!P$27,ROW(),"")),"")</f>
        <v/>
      </c>
      <c r="BU178" s="42" t="str">
        <f>IF($O178="男子",IF($AF178&gt;100,"",IF($M178=新人男子!B$51,ROW(),"")),"")</f>
        <v/>
      </c>
      <c r="BV178" s="42" t="str">
        <f>IF($O178="男子",IF($AF178&gt;100,"",IF($M178=新人男子!I$51,ROW(),"")),"")</f>
        <v/>
      </c>
      <c r="BW178" s="42" t="str">
        <f>IF($O178="男子",IF($AF178&gt;100,"",IF($M178=新人男子!P$51,ROW(),"")),"")</f>
        <v/>
      </c>
      <c r="BX178" s="42" t="str">
        <f>IF($O178="男子",IF($AF178&gt;100,"",IF($M178=新人男子!B$76,ROW(),"")),"")</f>
        <v/>
      </c>
      <c r="BY178" s="42" t="str">
        <f>IF($O178="男子",IF($AF178&gt;100,"",IF($M178=新人男子!I$76,ROW(),"")),"")</f>
        <v/>
      </c>
      <c r="BZ178" s="42" t="str">
        <f>IF($O178="男子",IF($AF178&gt;100,"",IF($M178=新人男子!P$76,ROW(),"")),"")</f>
        <v/>
      </c>
      <c r="CA178" s="42" t="str">
        <f>IF($O178="女子",IF($AF178&gt;100,"",IF($M178=選抜女子!B$2,ROW(),"")),"")</f>
        <v/>
      </c>
      <c r="CB178" s="42" t="str">
        <f>IF($O178="女子",IF($AF178&gt;100,"",IF($M178=選抜女子!I$2,ROW(),"")),"")</f>
        <v/>
      </c>
      <c r="CC178" s="42" t="str">
        <f>IF($O178="女子",IF($AF178&gt;100,"",IF($M178=選抜女子!P$2,ROW(),"")),"")</f>
        <v/>
      </c>
      <c r="CD178" s="42" t="str">
        <f>IF($O178="女子",IF($AF178&gt;100,"",IF($M178=選抜女子!B$27,ROW(),"")),"")</f>
        <v/>
      </c>
      <c r="CE178" s="42" t="str">
        <f>IF($O178="女子",IF($AF178&gt;100,"",IF($M178=選抜女子!I$27,ROW(),"")),"")</f>
        <v/>
      </c>
      <c r="CF178" s="42" t="str">
        <f>IF($O178="女子",IF($AF178&gt;100,"",IF($M178=選抜女子!P$27,ROW(),"")),"")</f>
        <v/>
      </c>
      <c r="CG178" s="42" t="str">
        <f>IF($O178="女子",IF($AF178&gt;100,"",IF($M178=選抜女子!B$51,ROW(),"")),"")</f>
        <v/>
      </c>
      <c r="CH178" s="42" t="str">
        <f>IF($O178="女子",IF($AF178&gt;100,"",IF($M178=選抜女子!I$51,ROW(),"")),"")</f>
        <v/>
      </c>
      <c r="CI178" s="42" t="str">
        <f>IF($O178="女子",IF($AF178&gt;100,"",IF($M178=選抜女子!B$76,ROW(),"")),"")</f>
        <v/>
      </c>
      <c r="CJ178" s="42" t="str">
        <f>IF($O178="女子",IF($AF178&gt;100,"",IF($M178=選抜女子!I$76,ROW(),"")),"")</f>
        <v/>
      </c>
      <c r="CK178" s="42" t="str">
        <f>IF($O178="女子",IF($AF178&gt;100,"",IF($M178=新人女子!B$2,ROW(),"")),"")</f>
        <v/>
      </c>
      <c r="CL178" s="42" t="str">
        <f>IF($O178="女子",IF($AF178&gt;100,"",IF($M178=新人女子!I$2,ROW(),"")),"")</f>
        <v/>
      </c>
      <c r="CM178" s="42" t="str">
        <f>IF($O178="女子",IF($AF178&gt;100,"",IF($M178=新人女子!P$2,ROW(),"")),"")</f>
        <v/>
      </c>
      <c r="CN178" s="42" t="str">
        <f>IF($O178="女子",IF($AF178&gt;100,"",IF($M178=新人女子!B$27,ROW(),"")),"")</f>
        <v/>
      </c>
      <c r="CO178" s="42" t="str">
        <f>IF($O178="女子",IF($AF178&gt;100,"",IF($M178=新人女子!I$27,ROW(),"")),"")</f>
        <v/>
      </c>
      <c r="CP178" s="42" t="str">
        <f>IF($O178="女子",IF($AF178&gt;100,"",IF($M178=新人女子!P$27,ROW(),"")),"")</f>
        <v/>
      </c>
      <c r="CQ178" s="42" t="str">
        <f>IF($O178="女子",IF($AF178&gt;100,"",IF($M178=新人女子!B$51,ROW(),"")),"")</f>
        <v/>
      </c>
      <c r="CR178" s="42" t="str">
        <f>IF($O178="女子",IF($AF178&gt;100,"",IF($M178=新人女子!I$51,ROW(),"")),"")</f>
        <v/>
      </c>
      <c r="CS178" s="42" t="str">
        <f>IF($O178="女子",IF($AF178&gt;100,"",IF($M178=新人女子!P$51,ROW(),"")),"")</f>
        <v/>
      </c>
      <c r="CT178" s="42" t="str">
        <f>IF($O178="女子",IF($AF178&gt;100,"",IF($M178=新人女子!B$76,ROW(),"")),"")</f>
        <v/>
      </c>
      <c r="CU178" s="42" t="str">
        <f>IF($O178="女子",IF($AF178&gt;100,"",IF($M178=新人女子!I$76,ROW(),"")),"")</f>
        <v/>
      </c>
      <c r="CV178" s="42" t="str">
        <f>IF($O178="女子",IF($AF178&gt;100,"",IF($M178=新人女子!P$76,ROW(),"")),"")</f>
        <v/>
      </c>
    </row>
    <row r="179" spans="1:100" x14ac:dyDescent="0.15">
      <c r="A179" s="36">
        <v>45285</v>
      </c>
      <c r="B179" s="36">
        <v>45287</v>
      </c>
      <c r="C179" s="35" t="s">
        <v>104</v>
      </c>
      <c r="D179" s="35" t="s">
        <v>2034</v>
      </c>
      <c r="E179" s="35" t="s">
        <v>2035</v>
      </c>
      <c r="F179" s="35" t="s">
        <v>2036</v>
      </c>
      <c r="G179" s="35" t="s">
        <v>108</v>
      </c>
      <c r="H179" s="35" t="s">
        <v>15</v>
      </c>
      <c r="I179" s="35" t="s">
        <v>2037</v>
      </c>
      <c r="J179" s="35" t="s">
        <v>303</v>
      </c>
      <c r="AG179" s="41"/>
      <c r="BB179" s="35" t="str">
        <f t="shared" si="16"/>
        <v/>
      </c>
      <c r="BC179" s="35" t="str">
        <f t="shared" si="17"/>
        <v/>
      </c>
      <c r="BD179" s="35" t="str">
        <f t="shared" si="18"/>
        <v/>
      </c>
      <c r="BE179" s="42" t="str">
        <f>IF($O179="男子",IF($AF179&gt;100,"",IF($M179=選抜男子!B$2,ROW(),"")),"")</f>
        <v/>
      </c>
      <c r="BF179" s="42" t="str">
        <f>IF($O179="男子",IF($AF179&gt;100,"",IF($M179=選抜男子!I$2,ROW(),"")),"")</f>
        <v/>
      </c>
      <c r="BG179" s="42" t="str">
        <f>IF($O179="男子",IF($AF179&gt;100,"",IF($M179=選抜男子!P$2,ROW(),"")),"")</f>
        <v/>
      </c>
      <c r="BH179" s="42" t="str">
        <f>IF($O179="男子",IF($AF179&gt;100,"",IF($M179=選抜男子!B$27,ROW(),"")),"")</f>
        <v/>
      </c>
      <c r="BI179" s="42" t="str">
        <f>IF($O179="男子",IF($AF179&gt;100,"",IF($M179=選抜男子!I$27,ROW(),"")),"")</f>
        <v/>
      </c>
      <c r="BJ179" s="42" t="str">
        <f>IF($O179="男子",IF($AF179&gt;100,"",IF($M179=選抜男子!P$27,ROW(),"")),"")</f>
        <v/>
      </c>
      <c r="BK179" s="42" t="str">
        <f>IF($O179="男子",IF($AF179&gt;100,"",IF($M179=選抜男子!B$51,ROW(),"")),"")</f>
        <v/>
      </c>
      <c r="BL179" s="42" t="str">
        <f>IF($O179="男子",IF($AF179&gt;100,"",IF($M179=選抜男子!I$51,ROW(),"")),"")</f>
        <v/>
      </c>
      <c r="BM179" s="42" t="str">
        <f>IF($O179="男子",IF($AF179&gt;100,"",IF($M179=選抜男子!B$76,ROW(),"")),"")</f>
        <v/>
      </c>
      <c r="BN179" s="42" t="str">
        <f>IF($O179="男子",IF($AF179&gt;100,"",IF($M179=選抜男子!I$76,ROW(),"")),"")</f>
        <v/>
      </c>
      <c r="BO179" s="42" t="str">
        <f>IF($O179="男子",IF($AF179&gt;100,"",IF($M179=新人男子!B$2,ROW(),"")),"")</f>
        <v/>
      </c>
      <c r="BP179" s="42" t="str">
        <f>IF($O179="男子",IF($AF179&gt;100,"",IF($M179=新人男子!I$2,ROW(),"")),"")</f>
        <v/>
      </c>
      <c r="BQ179" s="42" t="str">
        <f>IF($O179="男子",IF($AF179&gt;100,"",IF($M179=新人男子!P$2,ROW(),"")),"")</f>
        <v/>
      </c>
      <c r="BR179" s="42" t="str">
        <f>IF($O179="男子",IF($AF179&gt;100,"",IF($M179=新人男子!B$27,ROW(),"")),"")</f>
        <v/>
      </c>
      <c r="BS179" s="42" t="str">
        <f>IF($O179="男子",IF($AF179&gt;100,"",IF($M179=新人男子!I$27,ROW(),"")),"")</f>
        <v/>
      </c>
      <c r="BT179" s="42" t="str">
        <f>IF($O179="男子",IF($AF179&gt;100,"",IF($M179=新人男子!P$27,ROW(),"")),"")</f>
        <v/>
      </c>
      <c r="BU179" s="42" t="str">
        <f>IF($O179="男子",IF($AF179&gt;100,"",IF($M179=新人男子!B$51,ROW(),"")),"")</f>
        <v/>
      </c>
      <c r="BV179" s="42" t="str">
        <f>IF($O179="男子",IF($AF179&gt;100,"",IF($M179=新人男子!I$51,ROW(),"")),"")</f>
        <v/>
      </c>
      <c r="BW179" s="42" t="str">
        <f>IF($O179="男子",IF($AF179&gt;100,"",IF($M179=新人男子!P$51,ROW(),"")),"")</f>
        <v/>
      </c>
      <c r="BX179" s="42" t="str">
        <f>IF($O179="男子",IF($AF179&gt;100,"",IF($M179=新人男子!B$76,ROW(),"")),"")</f>
        <v/>
      </c>
      <c r="BY179" s="42" t="str">
        <f>IF($O179="男子",IF($AF179&gt;100,"",IF($M179=新人男子!I$76,ROW(),"")),"")</f>
        <v/>
      </c>
      <c r="BZ179" s="42" t="str">
        <f>IF($O179="男子",IF($AF179&gt;100,"",IF($M179=新人男子!P$76,ROW(),"")),"")</f>
        <v/>
      </c>
      <c r="CA179" s="42" t="str">
        <f>IF($O179="女子",IF($AF179&gt;100,"",IF($M179=選抜女子!B$2,ROW(),"")),"")</f>
        <v/>
      </c>
      <c r="CB179" s="42" t="str">
        <f>IF($O179="女子",IF($AF179&gt;100,"",IF($M179=選抜女子!I$2,ROW(),"")),"")</f>
        <v/>
      </c>
      <c r="CC179" s="42" t="str">
        <f>IF($O179="女子",IF($AF179&gt;100,"",IF($M179=選抜女子!P$2,ROW(),"")),"")</f>
        <v/>
      </c>
      <c r="CD179" s="42" t="str">
        <f>IF($O179="女子",IF($AF179&gt;100,"",IF($M179=選抜女子!B$27,ROW(),"")),"")</f>
        <v/>
      </c>
      <c r="CE179" s="42" t="str">
        <f>IF($O179="女子",IF($AF179&gt;100,"",IF($M179=選抜女子!I$27,ROW(),"")),"")</f>
        <v/>
      </c>
      <c r="CF179" s="42" t="str">
        <f>IF($O179="女子",IF($AF179&gt;100,"",IF($M179=選抜女子!P$27,ROW(),"")),"")</f>
        <v/>
      </c>
      <c r="CG179" s="42" t="str">
        <f>IF($O179="女子",IF($AF179&gt;100,"",IF($M179=選抜女子!B$51,ROW(),"")),"")</f>
        <v/>
      </c>
      <c r="CH179" s="42" t="str">
        <f>IF($O179="女子",IF($AF179&gt;100,"",IF($M179=選抜女子!I$51,ROW(),"")),"")</f>
        <v/>
      </c>
      <c r="CI179" s="42" t="str">
        <f>IF($O179="女子",IF($AF179&gt;100,"",IF($M179=選抜女子!B$76,ROW(),"")),"")</f>
        <v/>
      </c>
      <c r="CJ179" s="42" t="str">
        <f>IF($O179="女子",IF($AF179&gt;100,"",IF($M179=選抜女子!I$76,ROW(),"")),"")</f>
        <v/>
      </c>
      <c r="CK179" s="42" t="str">
        <f>IF($O179="女子",IF($AF179&gt;100,"",IF($M179=新人女子!B$2,ROW(),"")),"")</f>
        <v/>
      </c>
      <c r="CL179" s="42" t="str">
        <f>IF($O179="女子",IF($AF179&gt;100,"",IF($M179=新人女子!I$2,ROW(),"")),"")</f>
        <v/>
      </c>
      <c r="CM179" s="42" t="str">
        <f>IF($O179="女子",IF($AF179&gt;100,"",IF($M179=新人女子!P$2,ROW(),"")),"")</f>
        <v/>
      </c>
      <c r="CN179" s="42" t="str">
        <f>IF($O179="女子",IF($AF179&gt;100,"",IF($M179=新人女子!B$27,ROW(),"")),"")</f>
        <v/>
      </c>
      <c r="CO179" s="42" t="str">
        <f>IF($O179="女子",IF($AF179&gt;100,"",IF($M179=新人女子!I$27,ROW(),"")),"")</f>
        <v/>
      </c>
      <c r="CP179" s="42" t="str">
        <f>IF($O179="女子",IF($AF179&gt;100,"",IF($M179=新人女子!P$27,ROW(),"")),"")</f>
        <v/>
      </c>
      <c r="CQ179" s="42" t="str">
        <f>IF($O179="女子",IF($AF179&gt;100,"",IF($M179=新人女子!B$51,ROW(),"")),"")</f>
        <v/>
      </c>
      <c r="CR179" s="42" t="str">
        <f>IF($O179="女子",IF($AF179&gt;100,"",IF($M179=新人女子!I$51,ROW(),"")),"")</f>
        <v/>
      </c>
      <c r="CS179" s="42" t="str">
        <f>IF($O179="女子",IF($AF179&gt;100,"",IF($M179=新人女子!P$51,ROW(),"")),"")</f>
        <v/>
      </c>
      <c r="CT179" s="42" t="str">
        <f>IF($O179="女子",IF($AF179&gt;100,"",IF($M179=新人女子!B$76,ROW(),"")),"")</f>
        <v/>
      </c>
      <c r="CU179" s="42" t="str">
        <f>IF($O179="女子",IF($AF179&gt;100,"",IF($M179=新人女子!I$76,ROW(),"")),"")</f>
        <v/>
      </c>
      <c r="CV179" s="42" t="str">
        <f>IF($O179="女子",IF($AF179&gt;100,"",IF($M179=新人女子!P$76,ROW(),"")),"")</f>
        <v/>
      </c>
    </row>
    <row r="180" spans="1:100" x14ac:dyDescent="0.15">
      <c r="A180" s="36">
        <v>45285</v>
      </c>
      <c r="B180" s="36">
        <v>45287</v>
      </c>
      <c r="C180" s="35" t="s">
        <v>104</v>
      </c>
      <c r="D180" s="35" t="s">
        <v>2038</v>
      </c>
      <c r="E180" s="35" t="s">
        <v>2039</v>
      </c>
      <c r="F180" s="35" t="s">
        <v>2040</v>
      </c>
      <c r="G180" s="35" t="s">
        <v>108</v>
      </c>
      <c r="H180" s="35" t="s">
        <v>15</v>
      </c>
      <c r="I180" s="35" t="s">
        <v>2041</v>
      </c>
      <c r="J180" s="35" t="s">
        <v>303</v>
      </c>
      <c r="L180" s="35" t="s">
        <v>605</v>
      </c>
      <c r="M180" s="35" t="s">
        <v>179</v>
      </c>
      <c r="N180" s="35" t="s">
        <v>180</v>
      </c>
      <c r="O180" s="35" t="s">
        <v>305</v>
      </c>
      <c r="Y180" s="35" t="s">
        <v>306</v>
      </c>
      <c r="AA180" s="35" t="s">
        <v>606</v>
      </c>
      <c r="AB180" s="35" t="s">
        <v>607</v>
      </c>
      <c r="AC180" s="35" t="str">
        <f t="shared" si="20"/>
        <v>テンワ</v>
      </c>
      <c r="AD180" s="35" t="s">
        <v>309</v>
      </c>
      <c r="AF180" s="35">
        <v>1</v>
      </c>
      <c r="AG180" s="41">
        <v>39401</v>
      </c>
      <c r="AN180" s="35">
        <v>161</v>
      </c>
      <c r="AO180" s="35">
        <v>43</v>
      </c>
      <c r="AP180" s="35" t="s">
        <v>310</v>
      </c>
      <c r="AV180" s="35" t="s">
        <v>413</v>
      </c>
      <c r="BB180" s="35">
        <f t="shared" si="16"/>
        <v>15</v>
      </c>
      <c r="BC180" s="35">
        <f t="shared" si="17"/>
        <v>1</v>
      </c>
      <c r="BD180" s="35" t="str">
        <f t="shared" si="18"/>
        <v>右</v>
      </c>
      <c r="BE180" s="42" t="str">
        <f>IF($O180="男子",IF($AF180&gt;100,"",IF($M180=選抜男子!B$2,ROW(),"")),"")</f>
        <v/>
      </c>
      <c r="BF180" s="42" t="str">
        <f>IF($O180="男子",IF($AF180&gt;100,"",IF($M180=選抜男子!I$2,ROW(),"")),"")</f>
        <v/>
      </c>
      <c r="BG180" s="42" t="str">
        <f>IF($O180="男子",IF($AF180&gt;100,"",IF($M180=選抜男子!P$2,ROW(),"")),"")</f>
        <v/>
      </c>
      <c r="BH180" s="42" t="str">
        <f>IF($O180="男子",IF($AF180&gt;100,"",IF($M180=選抜男子!B$27,ROW(),"")),"")</f>
        <v/>
      </c>
      <c r="BI180" s="42">
        <f>IF($O180="男子",IF($AF180&gt;100,"",IF($M180=選抜男子!I$27,ROW(),"")),"")</f>
        <v>180</v>
      </c>
      <c r="BJ180" s="42" t="str">
        <f>IF($O180="男子",IF($AF180&gt;100,"",IF($M180=選抜男子!P$27,ROW(),"")),"")</f>
        <v/>
      </c>
      <c r="BK180" s="42" t="str">
        <f>IF($O180="男子",IF($AF180&gt;100,"",IF($M180=選抜男子!B$51,ROW(),"")),"")</f>
        <v/>
      </c>
      <c r="BL180" s="42" t="str">
        <f>IF($O180="男子",IF($AF180&gt;100,"",IF($M180=選抜男子!I$51,ROW(),"")),"")</f>
        <v/>
      </c>
      <c r="BM180" s="42" t="str">
        <f>IF($O180="男子",IF($AF180&gt;100,"",IF($M180=選抜男子!B$76,ROW(),"")),"")</f>
        <v/>
      </c>
      <c r="BN180" s="42" t="str">
        <f>IF($O180="男子",IF($AF180&gt;100,"",IF($M180=選抜男子!I$76,ROW(),"")),"")</f>
        <v/>
      </c>
      <c r="BO180" s="42" t="str">
        <f>IF($O180="男子",IF($AF180&gt;100,"",IF($M180=新人男子!B$2,ROW(),"")),"")</f>
        <v/>
      </c>
      <c r="BP180" s="42" t="str">
        <f>IF($O180="男子",IF($AF180&gt;100,"",IF($M180=新人男子!I$2,ROW(),"")),"")</f>
        <v/>
      </c>
      <c r="BQ180" s="42" t="str">
        <f>IF($O180="男子",IF($AF180&gt;100,"",IF($M180=新人男子!P$2,ROW(),"")),"")</f>
        <v/>
      </c>
      <c r="BR180" s="42" t="str">
        <f>IF($O180="男子",IF($AF180&gt;100,"",IF($M180=新人男子!B$27,ROW(),"")),"")</f>
        <v/>
      </c>
      <c r="BS180" s="42" t="str">
        <f>IF($O180="男子",IF($AF180&gt;100,"",IF($M180=新人男子!I$27,ROW(),"")),"")</f>
        <v/>
      </c>
      <c r="BT180" s="42" t="str">
        <f>IF($O180="男子",IF($AF180&gt;100,"",IF($M180=新人男子!P$27,ROW(),"")),"")</f>
        <v/>
      </c>
      <c r="BU180" s="42" t="str">
        <f>IF($O180="男子",IF($AF180&gt;100,"",IF($M180=新人男子!B$51,ROW(),"")),"")</f>
        <v/>
      </c>
      <c r="BV180" s="42" t="str">
        <f>IF($O180="男子",IF($AF180&gt;100,"",IF($M180=新人男子!I$51,ROW(),"")),"")</f>
        <v/>
      </c>
      <c r="BW180" s="42" t="str">
        <f>IF($O180="男子",IF($AF180&gt;100,"",IF($M180=新人男子!P$51,ROW(),"")),"")</f>
        <v/>
      </c>
      <c r="BX180" s="42" t="str">
        <f>IF($O180="男子",IF($AF180&gt;100,"",IF($M180=新人男子!B$76,ROW(),"")),"")</f>
        <v/>
      </c>
      <c r="BY180" s="42" t="str">
        <f>IF($O180="男子",IF($AF180&gt;100,"",IF($M180=新人男子!I$76,ROW(),"")),"")</f>
        <v/>
      </c>
      <c r="BZ180" s="42" t="str">
        <f>IF($O180="男子",IF($AF180&gt;100,"",IF($M180=新人男子!P$76,ROW(),"")),"")</f>
        <v/>
      </c>
      <c r="CA180" s="42" t="str">
        <f>IF($O180="女子",IF($AF180&gt;100,"",IF($M180=選抜女子!B$2,ROW(),"")),"")</f>
        <v/>
      </c>
      <c r="CB180" s="42" t="str">
        <f>IF($O180="女子",IF($AF180&gt;100,"",IF($M180=選抜女子!I$2,ROW(),"")),"")</f>
        <v/>
      </c>
      <c r="CC180" s="42" t="str">
        <f>IF($O180="女子",IF($AF180&gt;100,"",IF($M180=選抜女子!P$2,ROW(),"")),"")</f>
        <v/>
      </c>
      <c r="CD180" s="42" t="str">
        <f>IF($O180="女子",IF($AF180&gt;100,"",IF($M180=選抜女子!B$27,ROW(),"")),"")</f>
        <v/>
      </c>
      <c r="CE180" s="42" t="str">
        <f>IF($O180="女子",IF($AF180&gt;100,"",IF($M180=選抜女子!I$27,ROW(),"")),"")</f>
        <v/>
      </c>
      <c r="CF180" s="42" t="str">
        <f>IF($O180="女子",IF($AF180&gt;100,"",IF($M180=選抜女子!P$27,ROW(),"")),"")</f>
        <v/>
      </c>
      <c r="CG180" s="42" t="str">
        <f>IF($O180="女子",IF($AF180&gt;100,"",IF($M180=選抜女子!B$51,ROW(),"")),"")</f>
        <v/>
      </c>
      <c r="CH180" s="42" t="str">
        <f>IF($O180="女子",IF($AF180&gt;100,"",IF($M180=選抜女子!I$51,ROW(),"")),"")</f>
        <v/>
      </c>
      <c r="CI180" s="42" t="str">
        <f>IF($O180="女子",IF($AF180&gt;100,"",IF($M180=選抜女子!B$76,ROW(),"")),"")</f>
        <v/>
      </c>
      <c r="CJ180" s="42" t="str">
        <f>IF($O180="女子",IF($AF180&gt;100,"",IF($M180=選抜女子!I$76,ROW(),"")),"")</f>
        <v/>
      </c>
      <c r="CK180" s="42" t="str">
        <f>IF($O180="女子",IF($AF180&gt;100,"",IF($M180=新人女子!B$2,ROW(),"")),"")</f>
        <v/>
      </c>
      <c r="CL180" s="42" t="str">
        <f>IF($O180="女子",IF($AF180&gt;100,"",IF($M180=新人女子!I$2,ROW(),"")),"")</f>
        <v/>
      </c>
      <c r="CM180" s="42" t="str">
        <f>IF($O180="女子",IF($AF180&gt;100,"",IF($M180=新人女子!P$2,ROW(),"")),"")</f>
        <v/>
      </c>
      <c r="CN180" s="42" t="str">
        <f>IF($O180="女子",IF($AF180&gt;100,"",IF($M180=新人女子!B$27,ROW(),"")),"")</f>
        <v/>
      </c>
      <c r="CO180" s="42" t="str">
        <f>IF($O180="女子",IF($AF180&gt;100,"",IF($M180=新人女子!I$27,ROW(),"")),"")</f>
        <v/>
      </c>
      <c r="CP180" s="42" t="str">
        <f>IF($O180="女子",IF($AF180&gt;100,"",IF($M180=新人女子!P$27,ROW(),"")),"")</f>
        <v/>
      </c>
      <c r="CQ180" s="42" t="str">
        <f>IF($O180="女子",IF($AF180&gt;100,"",IF($M180=新人女子!B$51,ROW(),"")),"")</f>
        <v/>
      </c>
      <c r="CR180" s="42" t="str">
        <f>IF($O180="女子",IF($AF180&gt;100,"",IF($M180=新人女子!I$51,ROW(),"")),"")</f>
        <v/>
      </c>
      <c r="CS180" s="42" t="str">
        <f>IF($O180="女子",IF($AF180&gt;100,"",IF($M180=新人女子!P$51,ROW(),"")),"")</f>
        <v/>
      </c>
      <c r="CT180" s="42" t="str">
        <f>IF($O180="女子",IF($AF180&gt;100,"",IF($M180=新人女子!B$76,ROW(),"")),"")</f>
        <v/>
      </c>
      <c r="CU180" s="42" t="str">
        <f>IF($O180="女子",IF($AF180&gt;100,"",IF($M180=新人女子!I$76,ROW(),"")),"")</f>
        <v/>
      </c>
      <c r="CV180" s="42" t="str">
        <f>IF($O180="女子",IF($AF180&gt;100,"",IF($M180=新人女子!P$76,ROW(),"")),"")</f>
        <v/>
      </c>
    </row>
    <row r="181" spans="1:100" x14ac:dyDescent="0.15">
      <c r="A181" s="36">
        <v>45285</v>
      </c>
      <c r="B181" s="36">
        <v>45287</v>
      </c>
      <c r="C181" s="35" t="s">
        <v>104</v>
      </c>
      <c r="D181" s="35" t="s">
        <v>2042</v>
      </c>
      <c r="E181" s="35" t="s">
        <v>2043</v>
      </c>
      <c r="F181" s="35" t="s">
        <v>2044</v>
      </c>
      <c r="G181" s="35" t="s">
        <v>108</v>
      </c>
      <c r="H181" s="35" t="s">
        <v>15</v>
      </c>
      <c r="I181" s="35" t="s">
        <v>2045</v>
      </c>
      <c r="J181" s="35" t="s">
        <v>303</v>
      </c>
      <c r="L181" s="35" t="s">
        <v>605</v>
      </c>
      <c r="M181" s="35" t="s">
        <v>179</v>
      </c>
      <c r="N181" s="35" t="s">
        <v>180</v>
      </c>
      <c r="O181" s="35" t="s">
        <v>305</v>
      </c>
      <c r="Y181" s="35" t="s">
        <v>306</v>
      </c>
      <c r="AA181" s="35" t="s">
        <v>608</v>
      </c>
      <c r="AB181" s="35" t="s">
        <v>609</v>
      </c>
      <c r="AC181" s="35" t="str">
        <f t="shared" si="20"/>
        <v>ビゼンフクカワ</v>
      </c>
      <c r="AD181" s="35" t="s">
        <v>309</v>
      </c>
      <c r="AF181" s="35">
        <v>2</v>
      </c>
      <c r="AG181" s="41">
        <v>38916</v>
      </c>
      <c r="AN181" s="35">
        <v>173</v>
      </c>
      <c r="AO181" s="35">
        <v>80</v>
      </c>
      <c r="AP181" s="35" t="s">
        <v>310</v>
      </c>
      <c r="AV181" s="35" t="s">
        <v>413</v>
      </c>
      <c r="BB181" s="35">
        <f t="shared" si="16"/>
        <v>16</v>
      </c>
      <c r="BC181" s="35">
        <f t="shared" si="17"/>
        <v>2</v>
      </c>
      <c r="BD181" s="35" t="str">
        <f t="shared" si="18"/>
        <v>右</v>
      </c>
      <c r="BE181" s="42" t="str">
        <f>IF($O181="男子",IF($AF181&gt;100,"",IF($M181=選抜男子!B$2,ROW(),"")),"")</f>
        <v/>
      </c>
      <c r="BF181" s="42" t="str">
        <f>IF($O181="男子",IF($AF181&gt;100,"",IF($M181=選抜男子!I$2,ROW(),"")),"")</f>
        <v/>
      </c>
      <c r="BG181" s="42" t="str">
        <f>IF($O181="男子",IF($AF181&gt;100,"",IF($M181=選抜男子!P$2,ROW(),"")),"")</f>
        <v/>
      </c>
      <c r="BH181" s="42" t="str">
        <f>IF($O181="男子",IF($AF181&gt;100,"",IF($M181=選抜男子!B$27,ROW(),"")),"")</f>
        <v/>
      </c>
      <c r="BI181" s="42">
        <f>IF($O181="男子",IF($AF181&gt;100,"",IF($M181=選抜男子!I$27,ROW(),"")),"")</f>
        <v>181</v>
      </c>
      <c r="BJ181" s="42" t="str">
        <f>IF($O181="男子",IF($AF181&gt;100,"",IF($M181=選抜男子!P$27,ROW(),"")),"")</f>
        <v/>
      </c>
      <c r="BK181" s="42" t="str">
        <f>IF($O181="男子",IF($AF181&gt;100,"",IF($M181=選抜男子!B$51,ROW(),"")),"")</f>
        <v/>
      </c>
      <c r="BL181" s="42" t="str">
        <f>IF($O181="男子",IF($AF181&gt;100,"",IF($M181=選抜男子!I$51,ROW(),"")),"")</f>
        <v/>
      </c>
      <c r="BM181" s="42" t="str">
        <f>IF($O181="男子",IF($AF181&gt;100,"",IF($M181=選抜男子!B$76,ROW(),"")),"")</f>
        <v/>
      </c>
      <c r="BN181" s="42" t="str">
        <f>IF($O181="男子",IF($AF181&gt;100,"",IF($M181=選抜男子!I$76,ROW(),"")),"")</f>
        <v/>
      </c>
      <c r="BO181" s="42" t="str">
        <f>IF($O181="男子",IF($AF181&gt;100,"",IF($M181=新人男子!B$2,ROW(),"")),"")</f>
        <v/>
      </c>
      <c r="BP181" s="42" t="str">
        <f>IF($O181="男子",IF($AF181&gt;100,"",IF($M181=新人男子!I$2,ROW(),"")),"")</f>
        <v/>
      </c>
      <c r="BQ181" s="42" t="str">
        <f>IF($O181="男子",IF($AF181&gt;100,"",IF($M181=新人男子!P$2,ROW(),"")),"")</f>
        <v/>
      </c>
      <c r="BR181" s="42" t="str">
        <f>IF($O181="男子",IF($AF181&gt;100,"",IF($M181=新人男子!B$27,ROW(),"")),"")</f>
        <v/>
      </c>
      <c r="BS181" s="42" t="str">
        <f>IF($O181="男子",IF($AF181&gt;100,"",IF($M181=新人男子!I$27,ROW(),"")),"")</f>
        <v/>
      </c>
      <c r="BT181" s="42" t="str">
        <f>IF($O181="男子",IF($AF181&gt;100,"",IF($M181=新人男子!P$27,ROW(),"")),"")</f>
        <v/>
      </c>
      <c r="BU181" s="42" t="str">
        <f>IF($O181="男子",IF($AF181&gt;100,"",IF($M181=新人男子!B$51,ROW(),"")),"")</f>
        <v/>
      </c>
      <c r="BV181" s="42" t="str">
        <f>IF($O181="男子",IF($AF181&gt;100,"",IF($M181=新人男子!I$51,ROW(),"")),"")</f>
        <v/>
      </c>
      <c r="BW181" s="42" t="str">
        <f>IF($O181="男子",IF($AF181&gt;100,"",IF($M181=新人男子!P$51,ROW(),"")),"")</f>
        <v/>
      </c>
      <c r="BX181" s="42" t="str">
        <f>IF($O181="男子",IF($AF181&gt;100,"",IF($M181=新人男子!B$76,ROW(),"")),"")</f>
        <v/>
      </c>
      <c r="BY181" s="42" t="str">
        <f>IF($O181="男子",IF($AF181&gt;100,"",IF($M181=新人男子!I$76,ROW(),"")),"")</f>
        <v/>
      </c>
      <c r="BZ181" s="42" t="str">
        <f>IF($O181="男子",IF($AF181&gt;100,"",IF($M181=新人男子!P$76,ROW(),"")),"")</f>
        <v/>
      </c>
      <c r="CA181" s="42" t="str">
        <f>IF($O181="女子",IF($AF181&gt;100,"",IF($M181=選抜女子!B$2,ROW(),"")),"")</f>
        <v/>
      </c>
      <c r="CB181" s="42" t="str">
        <f>IF($O181="女子",IF($AF181&gt;100,"",IF($M181=選抜女子!I$2,ROW(),"")),"")</f>
        <v/>
      </c>
      <c r="CC181" s="42" t="str">
        <f>IF($O181="女子",IF($AF181&gt;100,"",IF($M181=選抜女子!P$2,ROW(),"")),"")</f>
        <v/>
      </c>
      <c r="CD181" s="42" t="str">
        <f>IF($O181="女子",IF($AF181&gt;100,"",IF($M181=選抜女子!B$27,ROW(),"")),"")</f>
        <v/>
      </c>
      <c r="CE181" s="42" t="str">
        <f>IF($O181="女子",IF($AF181&gt;100,"",IF($M181=選抜女子!I$27,ROW(),"")),"")</f>
        <v/>
      </c>
      <c r="CF181" s="42" t="str">
        <f>IF($O181="女子",IF($AF181&gt;100,"",IF($M181=選抜女子!P$27,ROW(),"")),"")</f>
        <v/>
      </c>
      <c r="CG181" s="42" t="str">
        <f>IF($O181="女子",IF($AF181&gt;100,"",IF($M181=選抜女子!B$51,ROW(),"")),"")</f>
        <v/>
      </c>
      <c r="CH181" s="42" t="str">
        <f>IF($O181="女子",IF($AF181&gt;100,"",IF($M181=選抜女子!I$51,ROW(),"")),"")</f>
        <v/>
      </c>
      <c r="CI181" s="42" t="str">
        <f>IF($O181="女子",IF($AF181&gt;100,"",IF($M181=選抜女子!B$76,ROW(),"")),"")</f>
        <v/>
      </c>
      <c r="CJ181" s="42" t="str">
        <f>IF($O181="女子",IF($AF181&gt;100,"",IF($M181=選抜女子!I$76,ROW(),"")),"")</f>
        <v/>
      </c>
      <c r="CK181" s="42" t="str">
        <f>IF($O181="女子",IF($AF181&gt;100,"",IF($M181=新人女子!B$2,ROW(),"")),"")</f>
        <v/>
      </c>
      <c r="CL181" s="42" t="str">
        <f>IF($O181="女子",IF($AF181&gt;100,"",IF($M181=新人女子!I$2,ROW(),"")),"")</f>
        <v/>
      </c>
      <c r="CM181" s="42" t="str">
        <f>IF($O181="女子",IF($AF181&gt;100,"",IF($M181=新人女子!P$2,ROW(),"")),"")</f>
        <v/>
      </c>
      <c r="CN181" s="42" t="str">
        <f>IF($O181="女子",IF($AF181&gt;100,"",IF($M181=新人女子!B$27,ROW(),"")),"")</f>
        <v/>
      </c>
      <c r="CO181" s="42" t="str">
        <f>IF($O181="女子",IF($AF181&gt;100,"",IF($M181=新人女子!I$27,ROW(),"")),"")</f>
        <v/>
      </c>
      <c r="CP181" s="42" t="str">
        <f>IF($O181="女子",IF($AF181&gt;100,"",IF($M181=新人女子!P$27,ROW(),"")),"")</f>
        <v/>
      </c>
      <c r="CQ181" s="42" t="str">
        <f>IF($O181="女子",IF($AF181&gt;100,"",IF($M181=新人女子!B$51,ROW(),"")),"")</f>
        <v/>
      </c>
      <c r="CR181" s="42" t="str">
        <f>IF($O181="女子",IF($AF181&gt;100,"",IF($M181=新人女子!I$51,ROW(),"")),"")</f>
        <v/>
      </c>
      <c r="CS181" s="42" t="str">
        <f>IF($O181="女子",IF($AF181&gt;100,"",IF($M181=新人女子!P$51,ROW(),"")),"")</f>
        <v/>
      </c>
      <c r="CT181" s="42" t="str">
        <f>IF($O181="女子",IF($AF181&gt;100,"",IF($M181=新人女子!B$76,ROW(),"")),"")</f>
        <v/>
      </c>
      <c r="CU181" s="42" t="str">
        <f>IF($O181="女子",IF($AF181&gt;100,"",IF($M181=新人女子!I$76,ROW(),"")),"")</f>
        <v/>
      </c>
      <c r="CV181" s="42" t="str">
        <f>IF($O181="女子",IF($AF181&gt;100,"",IF($M181=新人女子!P$76,ROW(),"")),"")</f>
        <v/>
      </c>
    </row>
    <row r="182" spans="1:100" x14ac:dyDescent="0.15">
      <c r="A182" s="36">
        <v>45285</v>
      </c>
      <c r="B182" s="36">
        <v>45287</v>
      </c>
      <c r="C182" s="35" t="s">
        <v>104</v>
      </c>
      <c r="D182" s="35" t="s">
        <v>2046</v>
      </c>
      <c r="E182" s="35" t="s">
        <v>2047</v>
      </c>
      <c r="F182" s="35" t="s">
        <v>2048</v>
      </c>
      <c r="G182" s="35" t="s">
        <v>108</v>
      </c>
      <c r="H182" s="35" t="s">
        <v>15</v>
      </c>
      <c r="I182" s="35" t="s">
        <v>2049</v>
      </c>
      <c r="J182" s="35" t="s">
        <v>303</v>
      </c>
      <c r="L182" s="35" t="s">
        <v>605</v>
      </c>
      <c r="M182" s="35" t="s">
        <v>179</v>
      </c>
      <c r="N182" s="35" t="s">
        <v>180</v>
      </c>
      <c r="O182" s="35" t="s">
        <v>305</v>
      </c>
      <c r="Y182" s="35" t="s">
        <v>306</v>
      </c>
      <c r="AA182" s="35" t="s">
        <v>610</v>
      </c>
      <c r="AB182" s="35" t="s">
        <v>611</v>
      </c>
      <c r="AC182" s="35" t="str">
        <f t="shared" si="20"/>
        <v>ソウゴ</v>
      </c>
      <c r="AD182" s="35" t="s">
        <v>309</v>
      </c>
      <c r="AF182" s="35">
        <v>3</v>
      </c>
      <c r="AG182" s="41">
        <v>38990</v>
      </c>
      <c r="AN182" s="35">
        <v>175</v>
      </c>
      <c r="AO182" s="35">
        <v>62.7</v>
      </c>
      <c r="AP182" s="35" t="s">
        <v>310</v>
      </c>
      <c r="AV182" s="35" t="s">
        <v>413</v>
      </c>
      <c r="BB182" s="35">
        <f t="shared" si="16"/>
        <v>16</v>
      </c>
      <c r="BC182" s="35">
        <f t="shared" si="17"/>
        <v>2</v>
      </c>
      <c r="BD182" s="35" t="str">
        <f t="shared" si="18"/>
        <v>右</v>
      </c>
      <c r="BE182" s="42" t="str">
        <f>IF($O182="男子",IF($AF182&gt;100,"",IF($M182=選抜男子!B$2,ROW(),"")),"")</f>
        <v/>
      </c>
      <c r="BF182" s="42" t="str">
        <f>IF($O182="男子",IF($AF182&gt;100,"",IF($M182=選抜男子!I$2,ROW(),"")),"")</f>
        <v/>
      </c>
      <c r="BG182" s="42" t="str">
        <f>IF($O182="男子",IF($AF182&gt;100,"",IF($M182=選抜男子!P$2,ROW(),"")),"")</f>
        <v/>
      </c>
      <c r="BH182" s="42" t="str">
        <f>IF($O182="男子",IF($AF182&gt;100,"",IF($M182=選抜男子!B$27,ROW(),"")),"")</f>
        <v/>
      </c>
      <c r="BI182" s="42">
        <f>IF($O182="男子",IF($AF182&gt;100,"",IF($M182=選抜男子!I$27,ROW(),"")),"")</f>
        <v>182</v>
      </c>
      <c r="BJ182" s="42" t="str">
        <f>IF($O182="男子",IF($AF182&gt;100,"",IF($M182=選抜男子!P$27,ROW(),"")),"")</f>
        <v/>
      </c>
      <c r="BK182" s="42" t="str">
        <f>IF($O182="男子",IF($AF182&gt;100,"",IF($M182=選抜男子!B$51,ROW(),"")),"")</f>
        <v/>
      </c>
      <c r="BL182" s="42" t="str">
        <f>IF($O182="男子",IF($AF182&gt;100,"",IF($M182=選抜男子!I$51,ROW(),"")),"")</f>
        <v/>
      </c>
      <c r="BM182" s="42" t="str">
        <f>IF($O182="男子",IF($AF182&gt;100,"",IF($M182=選抜男子!B$76,ROW(),"")),"")</f>
        <v/>
      </c>
      <c r="BN182" s="42" t="str">
        <f>IF($O182="男子",IF($AF182&gt;100,"",IF($M182=選抜男子!I$76,ROW(),"")),"")</f>
        <v/>
      </c>
      <c r="BO182" s="42" t="str">
        <f>IF($O182="男子",IF($AF182&gt;100,"",IF($M182=新人男子!B$2,ROW(),"")),"")</f>
        <v/>
      </c>
      <c r="BP182" s="42" t="str">
        <f>IF($O182="男子",IF($AF182&gt;100,"",IF($M182=新人男子!I$2,ROW(),"")),"")</f>
        <v/>
      </c>
      <c r="BQ182" s="42" t="str">
        <f>IF($O182="男子",IF($AF182&gt;100,"",IF($M182=新人男子!P$2,ROW(),"")),"")</f>
        <v/>
      </c>
      <c r="BR182" s="42" t="str">
        <f>IF($O182="男子",IF($AF182&gt;100,"",IF($M182=新人男子!B$27,ROW(),"")),"")</f>
        <v/>
      </c>
      <c r="BS182" s="42" t="str">
        <f>IF($O182="男子",IF($AF182&gt;100,"",IF($M182=新人男子!I$27,ROW(),"")),"")</f>
        <v/>
      </c>
      <c r="BT182" s="42" t="str">
        <f>IF($O182="男子",IF($AF182&gt;100,"",IF($M182=新人男子!P$27,ROW(),"")),"")</f>
        <v/>
      </c>
      <c r="BU182" s="42" t="str">
        <f>IF($O182="男子",IF($AF182&gt;100,"",IF($M182=新人男子!B$51,ROW(),"")),"")</f>
        <v/>
      </c>
      <c r="BV182" s="42" t="str">
        <f>IF($O182="男子",IF($AF182&gt;100,"",IF($M182=新人男子!I$51,ROW(),"")),"")</f>
        <v/>
      </c>
      <c r="BW182" s="42" t="str">
        <f>IF($O182="男子",IF($AF182&gt;100,"",IF($M182=新人男子!P$51,ROW(),"")),"")</f>
        <v/>
      </c>
      <c r="BX182" s="42" t="str">
        <f>IF($O182="男子",IF($AF182&gt;100,"",IF($M182=新人男子!B$76,ROW(),"")),"")</f>
        <v/>
      </c>
      <c r="BY182" s="42" t="str">
        <f>IF($O182="男子",IF($AF182&gt;100,"",IF($M182=新人男子!I$76,ROW(),"")),"")</f>
        <v/>
      </c>
      <c r="BZ182" s="42" t="str">
        <f>IF($O182="男子",IF($AF182&gt;100,"",IF($M182=新人男子!P$76,ROW(),"")),"")</f>
        <v/>
      </c>
      <c r="CA182" s="42" t="str">
        <f>IF($O182="女子",IF($AF182&gt;100,"",IF($M182=選抜女子!B$2,ROW(),"")),"")</f>
        <v/>
      </c>
      <c r="CB182" s="42" t="str">
        <f>IF($O182="女子",IF($AF182&gt;100,"",IF($M182=選抜女子!I$2,ROW(),"")),"")</f>
        <v/>
      </c>
      <c r="CC182" s="42" t="str">
        <f>IF($O182="女子",IF($AF182&gt;100,"",IF($M182=選抜女子!P$2,ROW(),"")),"")</f>
        <v/>
      </c>
      <c r="CD182" s="42" t="str">
        <f>IF($O182="女子",IF($AF182&gt;100,"",IF($M182=選抜女子!B$27,ROW(),"")),"")</f>
        <v/>
      </c>
      <c r="CE182" s="42" t="str">
        <f>IF($O182="女子",IF($AF182&gt;100,"",IF($M182=選抜女子!I$27,ROW(),"")),"")</f>
        <v/>
      </c>
      <c r="CF182" s="42" t="str">
        <f>IF($O182="女子",IF($AF182&gt;100,"",IF($M182=選抜女子!P$27,ROW(),"")),"")</f>
        <v/>
      </c>
      <c r="CG182" s="42" t="str">
        <f>IF($O182="女子",IF($AF182&gt;100,"",IF($M182=選抜女子!B$51,ROW(),"")),"")</f>
        <v/>
      </c>
      <c r="CH182" s="42" t="str">
        <f>IF($O182="女子",IF($AF182&gt;100,"",IF($M182=選抜女子!I$51,ROW(),"")),"")</f>
        <v/>
      </c>
      <c r="CI182" s="42" t="str">
        <f>IF($O182="女子",IF($AF182&gt;100,"",IF($M182=選抜女子!B$76,ROW(),"")),"")</f>
        <v/>
      </c>
      <c r="CJ182" s="42" t="str">
        <f>IF($O182="女子",IF($AF182&gt;100,"",IF($M182=選抜女子!I$76,ROW(),"")),"")</f>
        <v/>
      </c>
      <c r="CK182" s="42" t="str">
        <f>IF($O182="女子",IF($AF182&gt;100,"",IF($M182=新人女子!B$2,ROW(),"")),"")</f>
        <v/>
      </c>
      <c r="CL182" s="42" t="str">
        <f>IF($O182="女子",IF($AF182&gt;100,"",IF($M182=新人女子!I$2,ROW(),"")),"")</f>
        <v/>
      </c>
      <c r="CM182" s="42" t="str">
        <f>IF($O182="女子",IF($AF182&gt;100,"",IF($M182=新人女子!P$2,ROW(),"")),"")</f>
        <v/>
      </c>
      <c r="CN182" s="42" t="str">
        <f>IF($O182="女子",IF($AF182&gt;100,"",IF($M182=新人女子!B$27,ROW(),"")),"")</f>
        <v/>
      </c>
      <c r="CO182" s="42" t="str">
        <f>IF($O182="女子",IF($AF182&gt;100,"",IF($M182=新人女子!I$27,ROW(),"")),"")</f>
        <v/>
      </c>
      <c r="CP182" s="42" t="str">
        <f>IF($O182="女子",IF($AF182&gt;100,"",IF($M182=新人女子!P$27,ROW(),"")),"")</f>
        <v/>
      </c>
      <c r="CQ182" s="42" t="str">
        <f>IF($O182="女子",IF($AF182&gt;100,"",IF($M182=新人女子!B$51,ROW(),"")),"")</f>
        <v/>
      </c>
      <c r="CR182" s="42" t="str">
        <f>IF($O182="女子",IF($AF182&gt;100,"",IF($M182=新人女子!I$51,ROW(),"")),"")</f>
        <v/>
      </c>
      <c r="CS182" s="42" t="str">
        <f>IF($O182="女子",IF($AF182&gt;100,"",IF($M182=新人女子!P$51,ROW(),"")),"")</f>
        <v/>
      </c>
      <c r="CT182" s="42" t="str">
        <f>IF($O182="女子",IF($AF182&gt;100,"",IF($M182=新人女子!B$76,ROW(),"")),"")</f>
        <v/>
      </c>
      <c r="CU182" s="42" t="str">
        <f>IF($O182="女子",IF($AF182&gt;100,"",IF($M182=新人女子!I$76,ROW(),"")),"")</f>
        <v/>
      </c>
      <c r="CV182" s="42" t="str">
        <f>IF($O182="女子",IF($AF182&gt;100,"",IF($M182=新人女子!P$76,ROW(),"")),"")</f>
        <v/>
      </c>
    </row>
    <row r="183" spans="1:100" x14ac:dyDescent="0.15">
      <c r="A183" s="36">
        <v>45285</v>
      </c>
      <c r="B183" s="36">
        <v>45287</v>
      </c>
      <c r="C183" s="35" t="s">
        <v>104</v>
      </c>
      <c r="D183" s="35" t="s">
        <v>2050</v>
      </c>
      <c r="E183" s="35" t="s">
        <v>2051</v>
      </c>
      <c r="F183" s="35" t="s">
        <v>2052</v>
      </c>
      <c r="G183" s="35" t="s">
        <v>108</v>
      </c>
      <c r="H183" s="35" t="s">
        <v>15</v>
      </c>
      <c r="I183" s="35" t="s">
        <v>2053</v>
      </c>
      <c r="J183" s="35" t="s">
        <v>303</v>
      </c>
      <c r="L183" s="35" t="s">
        <v>605</v>
      </c>
      <c r="M183" s="35" t="s">
        <v>179</v>
      </c>
      <c r="N183" s="35" t="s">
        <v>180</v>
      </c>
      <c r="O183" s="35" t="s">
        <v>305</v>
      </c>
      <c r="Y183" s="35" t="s">
        <v>306</v>
      </c>
      <c r="AA183" s="35" t="s">
        <v>612</v>
      </c>
      <c r="AB183" s="35" t="s">
        <v>613</v>
      </c>
      <c r="AC183" s="35" t="str">
        <f t="shared" si="20"/>
        <v>ヒナセ</v>
      </c>
      <c r="AD183" s="35" t="s">
        <v>309</v>
      </c>
      <c r="AF183" s="35">
        <v>4</v>
      </c>
      <c r="AG183" s="41">
        <v>39056</v>
      </c>
      <c r="AN183" s="35">
        <v>177</v>
      </c>
      <c r="AO183" s="35">
        <v>56</v>
      </c>
      <c r="AP183" s="35" t="s">
        <v>310</v>
      </c>
      <c r="AV183" s="35" t="s">
        <v>413</v>
      </c>
      <c r="BB183" s="35">
        <f t="shared" si="16"/>
        <v>16</v>
      </c>
      <c r="BC183" s="35">
        <f t="shared" si="17"/>
        <v>2</v>
      </c>
      <c r="BD183" s="35" t="str">
        <f t="shared" si="18"/>
        <v>右</v>
      </c>
      <c r="BE183" s="42" t="str">
        <f>IF($O183="男子",IF($AF183&gt;100,"",IF($M183=選抜男子!B$2,ROW(),"")),"")</f>
        <v/>
      </c>
      <c r="BF183" s="42" t="str">
        <f>IF($O183="男子",IF($AF183&gt;100,"",IF($M183=選抜男子!I$2,ROW(),"")),"")</f>
        <v/>
      </c>
      <c r="BG183" s="42" t="str">
        <f>IF($O183="男子",IF($AF183&gt;100,"",IF($M183=選抜男子!P$2,ROW(),"")),"")</f>
        <v/>
      </c>
      <c r="BH183" s="42" t="str">
        <f>IF($O183="男子",IF($AF183&gt;100,"",IF($M183=選抜男子!B$27,ROW(),"")),"")</f>
        <v/>
      </c>
      <c r="BI183" s="42">
        <f>IF($O183="男子",IF($AF183&gt;100,"",IF($M183=選抜男子!I$27,ROW(),"")),"")</f>
        <v>183</v>
      </c>
      <c r="BJ183" s="42" t="str">
        <f>IF($O183="男子",IF($AF183&gt;100,"",IF($M183=選抜男子!P$27,ROW(),"")),"")</f>
        <v/>
      </c>
      <c r="BK183" s="42" t="str">
        <f>IF($O183="男子",IF($AF183&gt;100,"",IF($M183=選抜男子!B$51,ROW(),"")),"")</f>
        <v/>
      </c>
      <c r="BL183" s="42" t="str">
        <f>IF($O183="男子",IF($AF183&gt;100,"",IF($M183=選抜男子!I$51,ROW(),"")),"")</f>
        <v/>
      </c>
      <c r="BM183" s="42" t="str">
        <f>IF($O183="男子",IF($AF183&gt;100,"",IF($M183=選抜男子!B$76,ROW(),"")),"")</f>
        <v/>
      </c>
      <c r="BN183" s="42" t="str">
        <f>IF($O183="男子",IF($AF183&gt;100,"",IF($M183=選抜男子!I$76,ROW(),"")),"")</f>
        <v/>
      </c>
      <c r="BO183" s="42" t="str">
        <f>IF($O183="男子",IF($AF183&gt;100,"",IF($M183=新人男子!B$2,ROW(),"")),"")</f>
        <v/>
      </c>
      <c r="BP183" s="42" t="str">
        <f>IF($O183="男子",IF($AF183&gt;100,"",IF($M183=新人男子!I$2,ROW(),"")),"")</f>
        <v/>
      </c>
      <c r="BQ183" s="42" t="str">
        <f>IF($O183="男子",IF($AF183&gt;100,"",IF($M183=新人男子!P$2,ROW(),"")),"")</f>
        <v/>
      </c>
      <c r="BR183" s="42" t="str">
        <f>IF($O183="男子",IF($AF183&gt;100,"",IF($M183=新人男子!B$27,ROW(),"")),"")</f>
        <v/>
      </c>
      <c r="BS183" s="42" t="str">
        <f>IF($O183="男子",IF($AF183&gt;100,"",IF($M183=新人男子!I$27,ROW(),"")),"")</f>
        <v/>
      </c>
      <c r="BT183" s="42" t="str">
        <f>IF($O183="男子",IF($AF183&gt;100,"",IF($M183=新人男子!P$27,ROW(),"")),"")</f>
        <v/>
      </c>
      <c r="BU183" s="42" t="str">
        <f>IF($O183="男子",IF($AF183&gt;100,"",IF($M183=新人男子!B$51,ROW(),"")),"")</f>
        <v/>
      </c>
      <c r="BV183" s="42" t="str">
        <f>IF($O183="男子",IF($AF183&gt;100,"",IF($M183=新人男子!I$51,ROW(),"")),"")</f>
        <v/>
      </c>
      <c r="BW183" s="42" t="str">
        <f>IF($O183="男子",IF($AF183&gt;100,"",IF($M183=新人男子!P$51,ROW(),"")),"")</f>
        <v/>
      </c>
      <c r="BX183" s="42" t="str">
        <f>IF($O183="男子",IF($AF183&gt;100,"",IF($M183=新人男子!B$76,ROW(),"")),"")</f>
        <v/>
      </c>
      <c r="BY183" s="42" t="str">
        <f>IF($O183="男子",IF($AF183&gt;100,"",IF($M183=新人男子!I$76,ROW(),"")),"")</f>
        <v/>
      </c>
      <c r="BZ183" s="42" t="str">
        <f>IF($O183="男子",IF($AF183&gt;100,"",IF($M183=新人男子!P$76,ROW(),"")),"")</f>
        <v/>
      </c>
      <c r="CA183" s="42" t="str">
        <f>IF($O183="女子",IF($AF183&gt;100,"",IF($M183=選抜女子!B$2,ROW(),"")),"")</f>
        <v/>
      </c>
      <c r="CB183" s="42" t="str">
        <f>IF($O183="女子",IF($AF183&gt;100,"",IF($M183=選抜女子!I$2,ROW(),"")),"")</f>
        <v/>
      </c>
      <c r="CC183" s="42" t="str">
        <f>IF($O183="女子",IF($AF183&gt;100,"",IF($M183=選抜女子!P$2,ROW(),"")),"")</f>
        <v/>
      </c>
      <c r="CD183" s="42" t="str">
        <f>IF($O183="女子",IF($AF183&gt;100,"",IF($M183=選抜女子!B$27,ROW(),"")),"")</f>
        <v/>
      </c>
      <c r="CE183" s="42" t="str">
        <f>IF($O183="女子",IF($AF183&gt;100,"",IF($M183=選抜女子!I$27,ROW(),"")),"")</f>
        <v/>
      </c>
      <c r="CF183" s="42" t="str">
        <f>IF($O183="女子",IF($AF183&gt;100,"",IF($M183=選抜女子!P$27,ROW(),"")),"")</f>
        <v/>
      </c>
      <c r="CG183" s="42" t="str">
        <f>IF($O183="女子",IF($AF183&gt;100,"",IF($M183=選抜女子!B$51,ROW(),"")),"")</f>
        <v/>
      </c>
      <c r="CH183" s="42" t="str">
        <f>IF($O183="女子",IF($AF183&gt;100,"",IF($M183=選抜女子!I$51,ROW(),"")),"")</f>
        <v/>
      </c>
      <c r="CI183" s="42" t="str">
        <f>IF($O183="女子",IF($AF183&gt;100,"",IF($M183=選抜女子!B$76,ROW(),"")),"")</f>
        <v/>
      </c>
      <c r="CJ183" s="42" t="str">
        <f>IF($O183="女子",IF($AF183&gt;100,"",IF($M183=選抜女子!I$76,ROW(),"")),"")</f>
        <v/>
      </c>
      <c r="CK183" s="42" t="str">
        <f>IF($O183="女子",IF($AF183&gt;100,"",IF($M183=新人女子!B$2,ROW(),"")),"")</f>
        <v/>
      </c>
      <c r="CL183" s="42" t="str">
        <f>IF($O183="女子",IF($AF183&gt;100,"",IF($M183=新人女子!I$2,ROW(),"")),"")</f>
        <v/>
      </c>
      <c r="CM183" s="42" t="str">
        <f>IF($O183="女子",IF($AF183&gt;100,"",IF($M183=新人女子!P$2,ROW(),"")),"")</f>
        <v/>
      </c>
      <c r="CN183" s="42" t="str">
        <f>IF($O183="女子",IF($AF183&gt;100,"",IF($M183=新人女子!B$27,ROW(),"")),"")</f>
        <v/>
      </c>
      <c r="CO183" s="42" t="str">
        <f>IF($O183="女子",IF($AF183&gt;100,"",IF($M183=新人女子!I$27,ROW(),"")),"")</f>
        <v/>
      </c>
      <c r="CP183" s="42" t="str">
        <f>IF($O183="女子",IF($AF183&gt;100,"",IF($M183=新人女子!P$27,ROW(),"")),"")</f>
        <v/>
      </c>
      <c r="CQ183" s="42" t="str">
        <f>IF($O183="女子",IF($AF183&gt;100,"",IF($M183=新人女子!B$51,ROW(),"")),"")</f>
        <v/>
      </c>
      <c r="CR183" s="42" t="str">
        <f>IF($O183="女子",IF($AF183&gt;100,"",IF($M183=新人女子!I$51,ROW(),"")),"")</f>
        <v/>
      </c>
      <c r="CS183" s="42" t="str">
        <f>IF($O183="女子",IF($AF183&gt;100,"",IF($M183=新人女子!P$51,ROW(),"")),"")</f>
        <v/>
      </c>
      <c r="CT183" s="42" t="str">
        <f>IF($O183="女子",IF($AF183&gt;100,"",IF($M183=新人女子!B$76,ROW(),"")),"")</f>
        <v/>
      </c>
      <c r="CU183" s="42" t="str">
        <f>IF($O183="女子",IF($AF183&gt;100,"",IF($M183=新人女子!I$76,ROW(),"")),"")</f>
        <v/>
      </c>
      <c r="CV183" s="42" t="str">
        <f>IF($O183="女子",IF($AF183&gt;100,"",IF($M183=新人女子!P$76,ROW(),"")),"")</f>
        <v/>
      </c>
    </row>
    <row r="184" spans="1:100" x14ac:dyDescent="0.15">
      <c r="A184" s="36">
        <v>45285</v>
      </c>
      <c r="B184" s="36">
        <v>45287</v>
      </c>
      <c r="C184" s="35" t="s">
        <v>104</v>
      </c>
      <c r="D184" s="35" t="s">
        <v>2054</v>
      </c>
      <c r="E184" s="35" t="s">
        <v>2055</v>
      </c>
      <c r="F184" s="35" t="s">
        <v>2056</v>
      </c>
      <c r="G184" s="35" t="s">
        <v>108</v>
      </c>
      <c r="H184" s="35" t="s">
        <v>15</v>
      </c>
      <c r="I184" s="35" t="s">
        <v>2057</v>
      </c>
      <c r="J184" s="35" t="s">
        <v>303</v>
      </c>
      <c r="L184" s="35" t="s">
        <v>605</v>
      </c>
      <c r="M184" s="35" t="s">
        <v>179</v>
      </c>
      <c r="N184" s="35" t="s">
        <v>180</v>
      </c>
      <c r="O184" s="35" t="s">
        <v>305</v>
      </c>
      <c r="Y184" s="35" t="s">
        <v>306</v>
      </c>
      <c r="AA184" s="35" t="s">
        <v>614</v>
      </c>
      <c r="AB184" s="35" t="s">
        <v>615</v>
      </c>
      <c r="AC184" s="35" t="str">
        <f t="shared" si="20"/>
        <v>イリ</v>
      </c>
      <c r="AD184" s="35" t="s">
        <v>309</v>
      </c>
      <c r="AF184" s="35">
        <v>5</v>
      </c>
      <c r="AG184" s="41">
        <v>38886</v>
      </c>
      <c r="AN184" s="35">
        <v>172</v>
      </c>
      <c r="AO184" s="35">
        <v>58</v>
      </c>
      <c r="AP184" s="35" t="s">
        <v>310</v>
      </c>
      <c r="AV184" s="35" t="s">
        <v>413</v>
      </c>
      <c r="BB184" s="35">
        <f t="shared" si="16"/>
        <v>16</v>
      </c>
      <c r="BC184" s="35">
        <f t="shared" si="17"/>
        <v>2</v>
      </c>
      <c r="BD184" s="35" t="str">
        <f t="shared" si="18"/>
        <v>右</v>
      </c>
      <c r="BE184" s="42" t="str">
        <f>IF($O184="男子",IF($AF184&gt;100,"",IF($M184=選抜男子!B$2,ROW(),"")),"")</f>
        <v/>
      </c>
      <c r="BF184" s="42" t="str">
        <f>IF($O184="男子",IF($AF184&gt;100,"",IF($M184=選抜男子!I$2,ROW(),"")),"")</f>
        <v/>
      </c>
      <c r="BG184" s="42" t="str">
        <f>IF($O184="男子",IF($AF184&gt;100,"",IF($M184=選抜男子!P$2,ROW(),"")),"")</f>
        <v/>
      </c>
      <c r="BH184" s="42" t="str">
        <f>IF($O184="男子",IF($AF184&gt;100,"",IF($M184=選抜男子!B$27,ROW(),"")),"")</f>
        <v/>
      </c>
      <c r="BI184" s="42">
        <f>IF($O184="男子",IF($AF184&gt;100,"",IF($M184=選抜男子!I$27,ROW(),"")),"")</f>
        <v>184</v>
      </c>
      <c r="BJ184" s="42" t="str">
        <f>IF($O184="男子",IF($AF184&gt;100,"",IF($M184=選抜男子!P$27,ROW(),"")),"")</f>
        <v/>
      </c>
      <c r="BK184" s="42" t="str">
        <f>IF($O184="男子",IF($AF184&gt;100,"",IF($M184=選抜男子!B$51,ROW(),"")),"")</f>
        <v/>
      </c>
      <c r="BL184" s="42" t="str">
        <f>IF($O184="男子",IF($AF184&gt;100,"",IF($M184=選抜男子!I$51,ROW(),"")),"")</f>
        <v/>
      </c>
      <c r="BM184" s="42" t="str">
        <f>IF($O184="男子",IF($AF184&gt;100,"",IF($M184=選抜男子!B$76,ROW(),"")),"")</f>
        <v/>
      </c>
      <c r="BN184" s="42" t="str">
        <f>IF($O184="男子",IF($AF184&gt;100,"",IF($M184=選抜男子!I$76,ROW(),"")),"")</f>
        <v/>
      </c>
      <c r="BO184" s="42" t="str">
        <f>IF($O184="男子",IF($AF184&gt;100,"",IF($M184=新人男子!B$2,ROW(),"")),"")</f>
        <v/>
      </c>
      <c r="BP184" s="42" t="str">
        <f>IF($O184="男子",IF($AF184&gt;100,"",IF($M184=新人男子!I$2,ROW(),"")),"")</f>
        <v/>
      </c>
      <c r="BQ184" s="42" t="str">
        <f>IF($O184="男子",IF($AF184&gt;100,"",IF($M184=新人男子!P$2,ROW(),"")),"")</f>
        <v/>
      </c>
      <c r="BR184" s="42" t="str">
        <f>IF($O184="男子",IF($AF184&gt;100,"",IF($M184=新人男子!B$27,ROW(),"")),"")</f>
        <v/>
      </c>
      <c r="BS184" s="42" t="str">
        <f>IF($O184="男子",IF($AF184&gt;100,"",IF($M184=新人男子!I$27,ROW(),"")),"")</f>
        <v/>
      </c>
      <c r="BT184" s="42" t="str">
        <f>IF($O184="男子",IF($AF184&gt;100,"",IF($M184=新人男子!P$27,ROW(),"")),"")</f>
        <v/>
      </c>
      <c r="BU184" s="42" t="str">
        <f>IF($O184="男子",IF($AF184&gt;100,"",IF($M184=新人男子!B$51,ROW(),"")),"")</f>
        <v/>
      </c>
      <c r="BV184" s="42" t="str">
        <f>IF($O184="男子",IF($AF184&gt;100,"",IF($M184=新人男子!I$51,ROW(),"")),"")</f>
        <v/>
      </c>
      <c r="BW184" s="42" t="str">
        <f>IF($O184="男子",IF($AF184&gt;100,"",IF($M184=新人男子!P$51,ROW(),"")),"")</f>
        <v/>
      </c>
      <c r="BX184" s="42" t="str">
        <f>IF($O184="男子",IF($AF184&gt;100,"",IF($M184=新人男子!B$76,ROW(),"")),"")</f>
        <v/>
      </c>
      <c r="BY184" s="42" t="str">
        <f>IF($O184="男子",IF($AF184&gt;100,"",IF($M184=新人男子!I$76,ROW(),"")),"")</f>
        <v/>
      </c>
      <c r="BZ184" s="42" t="str">
        <f>IF($O184="男子",IF($AF184&gt;100,"",IF($M184=新人男子!P$76,ROW(),"")),"")</f>
        <v/>
      </c>
      <c r="CA184" s="42" t="str">
        <f>IF($O184="女子",IF($AF184&gt;100,"",IF($M184=選抜女子!B$2,ROW(),"")),"")</f>
        <v/>
      </c>
      <c r="CB184" s="42" t="str">
        <f>IF($O184="女子",IF($AF184&gt;100,"",IF($M184=選抜女子!I$2,ROW(),"")),"")</f>
        <v/>
      </c>
      <c r="CC184" s="42" t="str">
        <f>IF($O184="女子",IF($AF184&gt;100,"",IF($M184=選抜女子!P$2,ROW(),"")),"")</f>
        <v/>
      </c>
      <c r="CD184" s="42" t="str">
        <f>IF($O184="女子",IF($AF184&gt;100,"",IF($M184=選抜女子!B$27,ROW(),"")),"")</f>
        <v/>
      </c>
      <c r="CE184" s="42" t="str">
        <f>IF($O184="女子",IF($AF184&gt;100,"",IF($M184=選抜女子!I$27,ROW(),"")),"")</f>
        <v/>
      </c>
      <c r="CF184" s="42" t="str">
        <f>IF($O184="女子",IF($AF184&gt;100,"",IF($M184=選抜女子!P$27,ROW(),"")),"")</f>
        <v/>
      </c>
      <c r="CG184" s="42" t="str">
        <f>IF($O184="女子",IF($AF184&gt;100,"",IF($M184=選抜女子!B$51,ROW(),"")),"")</f>
        <v/>
      </c>
      <c r="CH184" s="42" t="str">
        <f>IF($O184="女子",IF($AF184&gt;100,"",IF($M184=選抜女子!I$51,ROW(),"")),"")</f>
        <v/>
      </c>
      <c r="CI184" s="42" t="str">
        <f>IF($O184="女子",IF($AF184&gt;100,"",IF($M184=選抜女子!B$76,ROW(),"")),"")</f>
        <v/>
      </c>
      <c r="CJ184" s="42" t="str">
        <f>IF($O184="女子",IF($AF184&gt;100,"",IF($M184=選抜女子!I$76,ROW(),"")),"")</f>
        <v/>
      </c>
      <c r="CK184" s="42" t="str">
        <f>IF($O184="女子",IF($AF184&gt;100,"",IF($M184=新人女子!B$2,ROW(),"")),"")</f>
        <v/>
      </c>
      <c r="CL184" s="42" t="str">
        <f>IF($O184="女子",IF($AF184&gt;100,"",IF($M184=新人女子!I$2,ROW(),"")),"")</f>
        <v/>
      </c>
      <c r="CM184" s="42" t="str">
        <f>IF($O184="女子",IF($AF184&gt;100,"",IF($M184=新人女子!P$2,ROW(),"")),"")</f>
        <v/>
      </c>
      <c r="CN184" s="42" t="str">
        <f>IF($O184="女子",IF($AF184&gt;100,"",IF($M184=新人女子!B$27,ROW(),"")),"")</f>
        <v/>
      </c>
      <c r="CO184" s="42" t="str">
        <f>IF($O184="女子",IF($AF184&gt;100,"",IF($M184=新人女子!I$27,ROW(),"")),"")</f>
        <v/>
      </c>
      <c r="CP184" s="42" t="str">
        <f>IF($O184="女子",IF($AF184&gt;100,"",IF($M184=新人女子!P$27,ROW(),"")),"")</f>
        <v/>
      </c>
      <c r="CQ184" s="42" t="str">
        <f>IF($O184="女子",IF($AF184&gt;100,"",IF($M184=新人女子!B$51,ROW(),"")),"")</f>
        <v/>
      </c>
      <c r="CR184" s="42" t="str">
        <f>IF($O184="女子",IF($AF184&gt;100,"",IF($M184=新人女子!I$51,ROW(),"")),"")</f>
        <v/>
      </c>
      <c r="CS184" s="42" t="str">
        <f>IF($O184="女子",IF($AF184&gt;100,"",IF($M184=新人女子!P$51,ROW(),"")),"")</f>
        <v/>
      </c>
      <c r="CT184" s="42" t="str">
        <f>IF($O184="女子",IF($AF184&gt;100,"",IF($M184=新人女子!B$76,ROW(),"")),"")</f>
        <v/>
      </c>
      <c r="CU184" s="42" t="str">
        <f>IF($O184="女子",IF($AF184&gt;100,"",IF($M184=新人女子!I$76,ROW(),"")),"")</f>
        <v/>
      </c>
      <c r="CV184" s="42" t="str">
        <f>IF($O184="女子",IF($AF184&gt;100,"",IF($M184=新人女子!P$76,ROW(),"")),"")</f>
        <v/>
      </c>
    </row>
    <row r="185" spans="1:100" x14ac:dyDescent="0.15">
      <c r="A185" s="36">
        <v>45285</v>
      </c>
      <c r="B185" s="36">
        <v>45287</v>
      </c>
      <c r="C185" s="35" t="s">
        <v>104</v>
      </c>
      <c r="D185" s="35" t="s">
        <v>2058</v>
      </c>
      <c r="E185" s="35" t="s">
        <v>2059</v>
      </c>
      <c r="F185" s="35" t="s">
        <v>2060</v>
      </c>
      <c r="G185" s="35" t="s">
        <v>108</v>
      </c>
      <c r="H185" s="35" t="s">
        <v>15</v>
      </c>
      <c r="I185" s="35" t="s">
        <v>2061</v>
      </c>
      <c r="J185" s="35" t="s">
        <v>303</v>
      </c>
      <c r="L185" s="35" t="s">
        <v>605</v>
      </c>
      <c r="M185" s="35" t="s">
        <v>179</v>
      </c>
      <c r="N185" s="35" t="s">
        <v>180</v>
      </c>
      <c r="O185" s="35" t="s">
        <v>305</v>
      </c>
      <c r="Y185" s="35" t="s">
        <v>306</v>
      </c>
      <c r="AA185" s="35" t="s">
        <v>616</v>
      </c>
      <c r="AB185" s="35" t="s">
        <v>617</v>
      </c>
      <c r="AC185" s="35" t="str">
        <f t="shared" si="20"/>
        <v>ビゼンカタカミ</v>
      </c>
      <c r="AD185" s="35" t="s">
        <v>309</v>
      </c>
      <c r="AF185" s="35">
        <v>6</v>
      </c>
      <c r="AG185" s="41">
        <v>38999</v>
      </c>
      <c r="AN185" s="35">
        <v>168</v>
      </c>
      <c r="AO185" s="35">
        <v>53</v>
      </c>
      <c r="AP185" s="35" t="s">
        <v>310</v>
      </c>
      <c r="AV185" s="35" t="s">
        <v>413</v>
      </c>
      <c r="BB185" s="35">
        <f t="shared" si="16"/>
        <v>16</v>
      </c>
      <c r="BC185" s="35">
        <f t="shared" si="17"/>
        <v>2</v>
      </c>
      <c r="BD185" s="35" t="str">
        <f t="shared" si="18"/>
        <v>右</v>
      </c>
      <c r="BE185" s="42" t="str">
        <f>IF($O185="男子",IF($AF185&gt;100,"",IF($M185=選抜男子!B$2,ROW(),"")),"")</f>
        <v/>
      </c>
      <c r="BF185" s="42" t="str">
        <f>IF($O185="男子",IF($AF185&gt;100,"",IF($M185=選抜男子!I$2,ROW(),"")),"")</f>
        <v/>
      </c>
      <c r="BG185" s="42" t="str">
        <f>IF($O185="男子",IF($AF185&gt;100,"",IF($M185=選抜男子!P$2,ROW(),"")),"")</f>
        <v/>
      </c>
      <c r="BH185" s="42" t="str">
        <f>IF($O185="男子",IF($AF185&gt;100,"",IF($M185=選抜男子!B$27,ROW(),"")),"")</f>
        <v/>
      </c>
      <c r="BI185" s="42">
        <f>IF($O185="男子",IF($AF185&gt;100,"",IF($M185=選抜男子!I$27,ROW(),"")),"")</f>
        <v>185</v>
      </c>
      <c r="BJ185" s="42" t="str">
        <f>IF($O185="男子",IF($AF185&gt;100,"",IF($M185=選抜男子!P$27,ROW(),"")),"")</f>
        <v/>
      </c>
      <c r="BK185" s="42" t="str">
        <f>IF($O185="男子",IF($AF185&gt;100,"",IF($M185=選抜男子!B$51,ROW(),"")),"")</f>
        <v/>
      </c>
      <c r="BL185" s="42" t="str">
        <f>IF($O185="男子",IF($AF185&gt;100,"",IF($M185=選抜男子!I$51,ROW(),"")),"")</f>
        <v/>
      </c>
      <c r="BM185" s="42" t="str">
        <f>IF($O185="男子",IF($AF185&gt;100,"",IF($M185=選抜男子!B$76,ROW(),"")),"")</f>
        <v/>
      </c>
      <c r="BN185" s="42" t="str">
        <f>IF($O185="男子",IF($AF185&gt;100,"",IF($M185=選抜男子!I$76,ROW(),"")),"")</f>
        <v/>
      </c>
      <c r="BO185" s="42" t="str">
        <f>IF($O185="男子",IF($AF185&gt;100,"",IF($M185=新人男子!B$2,ROW(),"")),"")</f>
        <v/>
      </c>
      <c r="BP185" s="42" t="str">
        <f>IF($O185="男子",IF($AF185&gt;100,"",IF($M185=新人男子!I$2,ROW(),"")),"")</f>
        <v/>
      </c>
      <c r="BQ185" s="42" t="str">
        <f>IF($O185="男子",IF($AF185&gt;100,"",IF($M185=新人男子!P$2,ROW(),"")),"")</f>
        <v/>
      </c>
      <c r="BR185" s="42" t="str">
        <f>IF($O185="男子",IF($AF185&gt;100,"",IF($M185=新人男子!B$27,ROW(),"")),"")</f>
        <v/>
      </c>
      <c r="BS185" s="42" t="str">
        <f>IF($O185="男子",IF($AF185&gt;100,"",IF($M185=新人男子!I$27,ROW(),"")),"")</f>
        <v/>
      </c>
      <c r="BT185" s="42" t="str">
        <f>IF($O185="男子",IF($AF185&gt;100,"",IF($M185=新人男子!P$27,ROW(),"")),"")</f>
        <v/>
      </c>
      <c r="BU185" s="42" t="str">
        <f>IF($O185="男子",IF($AF185&gt;100,"",IF($M185=新人男子!B$51,ROW(),"")),"")</f>
        <v/>
      </c>
      <c r="BV185" s="42" t="str">
        <f>IF($O185="男子",IF($AF185&gt;100,"",IF($M185=新人男子!I$51,ROW(),"")),"")</f>
        <v/>
      </c>
      <c r="BW185" s="42" t="str">
        <f>IF($O185="男子",IF($AF185&gt;100,"",IF($M185=新人男子!P$51,ROW(),"")),"")</f>
        <v/>
      </c>
      <c r="BX185" s="42" t="str">
        <f>IF($O185="男子",IF($AF185&gt;100,"",IF($M185=新人男子!B$76,ROW(),"")),"")</f>
        <v/>
      </c>
      <c r="BY185" s="42" t="str">
        <f>IF($O185="男子",IF($AF185&gt;100,"",IF($M185=新人男子!I$76,ROW(),"")),"")</f>
        <v/>
      </c>
      <c r="BZ185" s="42" t="str">
        <f>IF($O185="男子",IF($AF185&gt;100,"",IF($M185=新人男子!P$76,ROW(),"")),"")</f>
        <v/>
      </c>
      <c r="CA185" s="42" t="str">
        <f>IF($O185="女子",IF($AF185&gt;100,"",IF($M185=選抜女子!B$2,ROW(),"")),"")</f>
        <v/>
      </c>
      <c r="CB185" s="42" t="str">
        <f>IF($O185="女子",IF($AF185&gt;100,"",IF($M185=選抜女子!I$2,ROW(),"")),"")</f>
        <v/>
      </c>
      <c r="CC185" s="42" t="str">
        <f>IF($O185="女子",IF($AF185&gt;100,"",IF($M185=選抜女子!P$2,ROW(),"")),"")</f>
        <v/>
      </c>
      <c r="CD185" s="42" t="str">
        <f>IF($O185="女子",IF($AF185&gt;100,"",IF($M185=選抜女子!B$27,ROW(),"")),"")</f>
        <v/>
      </c>
      <c r="CE185" s="42" t="str">
        <f>IF($O185="女子",IF($AF185&gt;100,"",IF($M185=選抜女子!I$27,ROW(),"")),"")</f>
        <v/>
      </c>
      <c r="CF185" s="42" t="str">
        <f>IF($O185="女子",IF($AF185&gt;100,"",IF($M185=選抜女子!P$27,ROW(),"")),"")</f>
        <v/>
      </c>
      <c r="CG185" s="42" t="str">
        <f>IF($O185="女子",IF($AF185&gt;100,"",IF($M185=選抜女子!B$51,ROW(),"")),"")</f>
        <v/>
      </c>
      <c r="CH185" s="42" t="str">
        <f>IF($O185="女子",IF($AF185&gt;100,"",IF($M185=選抜女子!I$51,ROW(),"")),"")</f>
        <v/>
      </c>
      <c r="CI185" s="42" t="str">
        <f>IF($O185="女子",IF($AF185&gt;100,"",IF($M185=選抜女子!B$76,ROW(),"")),"")</f>
        <v/>
      </c>
      <c r="CJ185" s="42" t="str">
        <f>IF($O185="女子",IF($AF185&gt;100,"",IF($M185=選抜女子!I$76,ROW(),"")),"")</f>
        <v/>
      </c>
      <c r="CK185" s="42" t="str">
        <f>IF($O185="女子",IF($AF185&gt;100,"",IF($M185=新人女子!B$2,ROW(),"")),"")</f>
        <v/>
      </c>
      <c r="CL185" s="42" t="str">
        <f>IF($O185="女子",IF($AF185&gt;100,"",IF($M185=新人女子!I$2,ROW(),"")),"")</f>
        <v/>
      </c>
      <c r="CM185" s="42" t="str">
        <f>IF($O185="女子",IF($AF185&gt;100,"",IF($M185=新人女子!P$2,ROW(),"")),"")</f>
        <v/>
      </c>
      <c r="CN185" s="42" t="str">
        <f>IF($O185="女子",IF($AF185&gt;100,"",IF($M185=新人女子!B$27,ROW(),"")),"")</f>
        <v/>
      </c>
      <c r="CO185" s="42" t="str">
        <f>IF($O185="女子",IF($AF185&gt;100,"",IF($M185=新人女子!I$27,ROW(),"")),"")</f>
        <v/>
      </c>
      <c r="CP185" s="42" t="str">
        <f>IF($O185="女子",IF($AF185&gt;100,"",IF($M185=新人女子!P$27,ROW(),"")),"")</f>
        <v/>
      </c>
      <c r="CQ185" s="42" t="str">
        <f>IF($O185="女子",IF($AF185&gt;100,"",IF($M185=新人女子!B$51,ROW(),"")),"")</f>
        <v/>
      </c>
      <c r="CR185" s="42" t="str">
        <f>IF($O185="女子",IF($AF185&gt;100,"",IF($M185=新人女子!I$51,ROW(),"")),"")</f>
        <v/>
      </c>
      <c r="CS185" s="42" t="str">
        <f>IF($O185="女子",IF($AF185&gt;100,"",IF($M185=新人女子!P$51,ROW(),"")),"")</f>
        <v/>
      </c>
      <c r="CT185" s="42" t="str">
        <f>IF($O185="女子",IF($AF185&gt;100,"",IF($M185=新人女子!B$76,ROW(),"")),"")</f>
        <v/>
      </c>
      <c r="CU185" s="42" t="str">
        <f>IF($O185="女子",IF($AF185&gt;100,"",IF($M185=新人女子!I$76,ROW(),"")),"")</f>
        <v/>
      </c>
      <c r="CV185" s="42" t="str">
        <f>IF($O185="女子",IF($AF185&gt;100,"",IF($M185=新人女子!P$76,ROW(),"")),"")</f>
        <v/>
      </c>
    </row>
    <row r="186" spans="1:100" x14ac:dyDescent="0.15">
      <c r="A186" s="36">
        <v>45285</v>
      </c>
      <c r="B186" s="36">
        <v>45287</v>
      </c>
      <c r="C186" s="35" t="s">
        <v>104</v>
      </c>
      <c r="D186" s="35" t="s">
        <v>2062</v>
      </c>
      <c r="E186" s="35" t="s">
        <v>2063</v>
      </c>
      <c r="F186" s="35" t="s">
        <v>2064</v>
      </c>
      <c r="G186" s="35" t="s">
        <v>108</v>
      </c>
      <c r="H186" s="35" t="s">
        <v>15</v>
      </c>
      <c r="I186" s="35" t="s">
        <v>2065</v>
      </c>
      <c r="J186" s="35" t="s">
        <v>303</v>
      </c>
      <c r="L186" s="35" t="s">
        <v>605</v>
      </c>
      <c r="M186" s="35" t="s">
        <v>179</v>
      </c>
      <c r="N186" s="35" t="s">
        <v>180</v>
      </c>
      <c r="O186" s="35" t="s">
        <v>305</v>
      </c>
      <c r="Y186" s="35" t="s">
        <v>306</v>
      </c>
      <c r="AA186" s="35" t="s">
        <v>618</v>
      </c>
      <c r="AB186" s="35" t="s">
        <v>619</v>
      </c>
      <c r="AC186" s="35" t="str">
        <f t="shared" si="20"/>
        <v>ニシカタカミ</v>
      </c>
      <c r="AD186" s="35" t="s">
        <v>309</v>
      </c>
      <c r="AE186" s="35" t="s">
        <v>324</v>
      </c>
      <c r="AF186" s="35">
        <v>7</v>
      </c>
      <c r="AG186" s="41">
        <v>38911</v>
      </c>
      <c r="AN186" s="35">
        <v>173</v>
      </c>
      <c r="AO186" s="35">
        <v>57.1</v>
      </c>
      <c r="AP186" s="35" t="s">
        <v>310</v>
      </c>
      <c r="AV186" s="35" t="s">
        <v>413</v>
      </c>
      <c r="BB186" s="35">
        <f t="shared" si="16"/>
        <v>16</v>
      </c>
      <c r="BC186" s="35">
        <f t="shared" si="17"/>
        <v>2</v>
      </c>
      <c r="BD186" s="35" t="str">
        <f t="shared" si="18"/>
        <v>右</v>
      </c>
      <c r="BE186" s="42" t="str">
        <f>IF($O186="男子",IF($AF186&gt;100,"",IF($M186=選抜男子!B$2,ROW(),"")),"")</f>
        <v/>
      </c>
      <c r="BF186" s="42" t="str">
        <f>IF($O186="男子",IF($AF186&gt;100,"",IF($M186=選抜男子!I$2,ROW(),"")),"")</f>
        <v/>
      </c>
      <c r="BG186" s="42" t="str">
        <f>IF($O186="男子",IF($AF186&gt;100,"",IF($M186=選抜男子!P$2,ROW(),"")),"")</f>
        <v/>
      </c>
      <c r="BH186" s="42" t="str">
        <f>IF($O186="男子",IF($AF186&gt;100,"",IF($M186=選抜男子!B$27,ROW(),"")),"")</f>
        <v/>
      </c>
      <c r="BI186" s="42">
        <f>IF($O186="男子",IF($AF186&gt;100,"",IF($M186=選抜男子!I$27,ROW(),"")),"")</f>
        <v>186</v>
      </c>
      <c r="BJ186" s="42" t="str">
        <f>IF($O186="男子",IF($AF186&gt;100,"",IF($M186=選抜男子!P$27,ROW(),"")),"")</f>
        <v/>
      </c>
      <c r="BK186" s="42" t="str">
        <f>IF($O186="男子",IF($AF186&gt;100,"",IF($M186=選抜男子!B$51,ROW(),"")),"")</f>
        <v/>
      </c>
      <c r="BL186" s="42" t="str">
        <f>IF($O186="男子",IF($AF186&gt;100,"",IF($M186=選抜男子!I$51,ROW(),"")),"")</f>
        <v/>
      </c>
      <c r="BM186" s="42" t="str">
        <f>IF($O186="男子",IF($AF186&gt;100,"",IF($M186=選抜男子!B$76,ROW(),"")),"")</f>
        <v/>
      </c>
      <c r="BN186" s="42" t="str">
        <f>IF($O186="男子",IF($AF186&gt;100,"",IF($M186=選抜男子!I$76,ROW(),"")),"")</f>
        <v/>
      </c>
      <c r="BO186" s="42" t="str">
        <f>IF($O186="男子",IF($AF186&gt;100,"",IF($M186=新人男子!B$2,ROW(),"")),"")</f>
        <v/>
      </c>
      <c r="BP186" s="42" t="str">
        <f>IF($O186="男子",IF($AF186&gt;100,"",IF($M186=新人男子!I$2,ROW(),"")),"")</f>
        <v/>
      </c>
      <c r="BQ186" s="42" t="str">
        <f>IF($O186="男子",IF($AF186&gt;100,"",IF($M186=新人男子!P$2,ROW(),"")),"")</f>
        <v/>
      </c>
      <c r="BR186" s="42" t="str">
        <f>IF($O186="男子",IF($AF186&gt;100,"",IF($M186=新人男子!B$27,ROW(),"")),"")</f>
        <v/>
      </c>
      <c r="BS186" s="42" t="str">
        <f>IF($O186="男子",IF($AF186&gt;100,"",IF($M186=新人男子!I$27,ROW(),"")),"")</f>
        <v/>
      </c>
      <c r="BT186" s="42" t="str">
        <f>IF($O186="男子",IF($AF186&gt;100,"",IF($M186=新人男子!P$27,ROW(),"")),"")</f>
        <v/>
      </c>
      <c r="BU186" s="42" t="str">
        <f>IF($O186="男子",IF($AF186&gt;100,"",IF($M186=新人男子!B$51,ROW(),"")),"")</f>
        <v/>
      </c>
      <c r="BV186" s="42" t="str">
        <f>IF($O186="男子",IF($AF186&gt;100,"",IF($M186=新人男子!I$51,ROW(),"")),"")</f>
        <v/>
      </c>
      <c r="BW186" s="42" t="str">
        <f>IF($O186="男子",IF($AF186&gt;100,"",IF($M186=新人男子!P$51,ROW(),"")),"")</f>
        <v/>
      </c>
      <c r="BX186" s="42" t="str">
        <f>IF($O186="男子",IF($AF186&gt;100,"",IF($M186=新人男子!B$76,ROW(),"")),"")</f>
        <v/>
      </c>
      <c r="BY186" s="42" t="str">
        <f>IF($O186="男子",IF($AF186&gt;100,"",IF($M186=新人男子!I$76,ROW(),"")),"")</f>
        <v/>
      </c>
      <c r="BZ186" s="42" t="str">
        <f>IF($O186="男子",IF($AF186&gt;100,"",IF($M186=新人男子!P$76,ROW(),"")),"")</f>
        <v/>
      </c>
      <c r="CA186" s="42" t="str">
        <f>IF($O186="女子",IF($AF186&gt;100,"",IF($M186=選抜女子!B$2,ROW(),"")),"")</f>
        <v/>
      </c>
      <c r="CB186" s="42" t="str">
        <f>IF($O186="女子",IF($AF186&gt;100,"",IF($M186=選抜女子!I$2,ROW(),"")),"")</f>
        <v/>
      </c>
      <c r="CC186" s="42" t="str">
        <f>IF($O186="女子",IF($AF186&gt;100,"",IF($M186=選抜女子!P$2,ROW(),"")),"")</f>
        <v/>
      </c>
      <c r="CD186" s="42" t="str">
        <f>IF($O186="女子",IF($AF186&gt;100,"",IF($M186=選抜女子!B$27,ROW(),"")),"")</f>
        <v/>
      </c>
      <c r="CE186" s="42" t="str">
        <f>IF($O186="女子",IF($AF186&gt;100,"",IF($M186=選抜女子!I$27,ROW(),"")),"")</f>
        <v/>
      </c>
      <c r="CF186" s="42" t="str">
        <f>IF($O186="女子",IF($AF186&gt;100,"",IF($M186=選抜女子!P$27,ROW(),"")),"")</f>
        <v/>
      </c>
      <c r="CG186" s="42" t="str">
        <f>IF($O186="女子",IF($AF186&gt;100,"",IF($M186=選抜女子!B$51,ROW(),"")),"")</f>
        <v/>
      </c>
      <c r="CH186" s="42" t="str">
        <f>IF($O186="女子",IF($AF186&gt;100,"",IF($M186=選抜女子!I$51,ROW(),"")),"")</f>
        <v/>
      </c>
      <c r="CI186" s="42" t="str">
        <f>IF($O186="女子",IF($AF186&gt;100,"",IF($M186=選抜女子!B$76,ROW(),"")),"")</f>
        <v/>
      </c>
      <c r="CJ186" s="42" t="str">
        <f>IF($O186="女子",IF($AF186&gt;100,"",IF($M186=選抜女子!I$76,ROW(),"")),"")</f>
        <v/>
      </c>
      <c r="CK186" s="42" t="str">
        <f>IF($O186="女子",IF($AF186&gt;100,"",IF($M186=新人女子!B$2,ROW(),"")),"")</f>
        <v/>
      </c>
      <c r="CL186" s="42" t="str">
        <f>IF($O186="女子",IF($AF186&gt;100,"",IF($M186=新人女子!I$2,ROW(),"")),"")</f>
        <v/>
      </c>
      <c r="CM186" s="42" t="str">
        <f>IF($O186="女子",IF($AF186&gt;100,"",IF($M186=新人女子!P$2,ROW(),"")),"")</f>
        <v/>
      </c>
      <c r="CN186" s="42" t="str">
        <f>IF($O186="女子",IF($AF186&gt;100,"",IF($M186=新人女子!B$27,ROW(),"")),"")</f>
        <v/>
      </c>
      <c r="CO186" s="42" t="str">
        <f>IF($O186="女子",IF($AF186&gt;100,"",IF($M186=新人女子!I$27,ROW(),"")),"")</f>
        <v/>
      </c>
      <c r="CP186" s="42" t="str">
        <f>IF($O186="女子",IF($AF186&gt;100,"",IF($M186=新人女子!P$27,ROW(),"")),"")</f>
        <v/>
      </c>
      <c r="CQ186" s="42" t="str">
        <f>IF($O186="女子",IF($AF186&gt;100,"",IF($M186=新人女子!B$51,ROW(),"")),"")</f>
        <v/>
      </c>
      <c r="CR186" s="42" t="str">
        <f>IF($O186="女子",IF($AF186&gt;100,"",IF($M186=新人女子!I$51,ROW(),"")),"")</f>
        <v/>
      </c>
      <c r="CS186" s="42" t="str">
        <f>IF($O186="女子",IF($AF186&gt;100,"",IF($M186=新人女子!P$51,ROW(),"")),"")</f>
        <v/>
      </c>
      <c r="CT186" s="42" t="str">
        <f>IF($O186="女子",IF($AF186&gt;100,"",IF($M186=新人女子!B$76,ROW(),"")),"")</f>
        <v/>
      </c>
      <c r="CU186" s="42" t="str">
        <f>IF($O186="女子",IF($AF186&gt;100,"",IF($M186=新人女子!I$76,ROW(),"")),"")</f>
        <v/>
      </c>
      <c r="CV186" s="42" t="str">
        <f>IF($O186="女子",IF($AF186&gt;100,"",IF($M186=新人女子!P$76,ROW(),"")),"")</f>
        <v/>
      </c>
    </row>
    <row r="187" spans="1:100" x14ac:dyDescent="0.15">
      <c r="A187" s="36">
        <v>45285</v>
      </c>
      <c r="B187" s="36">
        <v>45287</v>
      </c>
      <c r="C187" s="35" t="s">
        <v>104</v>
      </c>
      <c r="D187" s="35" t="s">
        <v>2066</v>
      </c>
      <c r="E187" s="35" t="s">
        <v>2067</v>
      </c>
      <c r="F187" s="35" t="s">
        <v>2068</v>
      </c>
      <c r="G187" s="35" t="s">
        <v>108</v>
      </c>
      <c r="H187" s="35" t="s">
        <v>15</v>
      </c>
      <c r="I187" s="35" t="s">
        <v>2069</v>
      </c>
      <c r="J187" s="35" t="s">
        <v>303</v>
      </c>
      <c r="L187" s="35" t="s">
        <v>605</v>
      </c>
      <c r="M187" s="35" t="s">
        <v>179</v>
      </c>
      <c r="N187" s="35" t="s">
        <v>180</v>
      </c>
      <c r="O187" s="35" t="s">
        <v>305</v>
      </c>
      <c r="Y187" s="35" t="s">
        <v>306</v>
      </c>
      <c r="AA187" s="35" t="s">
        <v>620</v>
      </c>
      <c r="AB187" s="35" t="s">
        <v>621</v>
      </c>
      <c r="AC187" s="35" t="str">
        <f t="shared" si="20"/>
        <v>インベ</v>
      </c>
      <c r="AD187" s="35" t="s">
        <v>309</v>
      </c>
      <c r="AF187" s="35">
        <v>8</v>
      </c>
      <c r="AG187" s="41">
        <v>39268</v>
      </c>
      <c r="AN187" s="35">
        <v>173</v>
      </c>
      <c r="AO187" s="35">
        <v>53</v>
      </c>
      <c r="AP187" s="35" t="s">
        <v>310</v>
      </c>
      <c r="AV187" s="35" t="s">
        <v>413</v>
      </c>
      <c r="BB187" s="35">
        <f t="shared" si="16"/>
        <v>15</v>
      </c>
      <c r="BC187" s="35">
        <f t="shared" si="17"/>
        <v>1</v>
      </c>
      <c r="BD187" s="35" t="str">
        <f t="shared" si="18"/>
        <v>右</v>
      </c>
      <c r="BE187" s="42" t="str">
        <f>IF($O187="男子",IF($AF187&gt;100,"",IF($M187=選抜男子!B$2,ROW(),"")),"")</f>
        <v/>
      </c>
      <c r="BF187" s="42" t="str">
        <f>IF($O187="男子",IF($AF187&gt;100,"",IF($M187=選抜男子!I$2,ROW(),"")),"")</f>
        <v/>
      </c>
      <c r="BG187" s="42" t="str">
        <f>IF($O187="男子",IF($AF187&gt;100,"",IF($M187=選抜男子!P$2,ROW(),"")),"")</f>
        <v/>
      </c>
      <c r="BH187" s="42" t="str">
        <f>IF($O187="男子",IF($AF187&gt;100,"",IF($M187=選抜男子!B$27,ROW(),"")),"")</f>
        <v/>
      </c>
      <c r="BI187" s="42">
        <f>IF($O187="男子",IF($AF187&gt;100,"",IF($M187=選抜男子!I$27,ROW(),"")),"")</f>
        <v>187</v>
      </c>
      <c r="BJ187" s="42" t="str">
        <f>IF($O187="男子",IF($AF187&gt;100,"",IF($M187=選抜男子!P$27,ROW(),"")),"")</f>
        <v/>
      </c>
      <c r="BK187" s="42" t="str">
        <f>IF($O187="男子",IF($AF187&gt;100,"",IF($M187=選抜男子!B$51,ROW(),"")),"")</f>
        <v/>
      </c>
      <c r="BL187" s="42" t="str">
        <f>IF($O187="男子",IF($AF187&gt;100,"",IF($M187=選抜男子!I$51,ROW(),"")),"")</f>
        <v/>
      </c>
      <c r="BM187" s="42" t="str">
        <f>IF($O187="男子",IF($AF187&gt;100,"",IF($M187=選抜男子!B$76,ROW(),"")),"")</f>
        <v/>
      </c>
      <c r="BN187" s="42" t="str">
        <f>IF($O187="男子",IF($AF187&gt;100,"",IF($M187=選抜男子!I$76,ROW(),"")),"")</f>
        <v/>
      </c>
      <c r="BO187" s="42" t="str">
        <f>IF($O187="男子",IF($AF187&gt;100,"",IF($M187=新人男子!B$2,ROW(),"")),"")</f>
        <v/>
      </c>
      <c r="BP187" s="42" t="str">
        <f>IF($O187="男子",IF($AF187&gt;100,"",IF($M187=新人男子!I$2,ROW(),"")),"")</f>
        <v/>
      </c>
      <c r="BQ187" s="42" t="str">
        <f>IF($O187="男子",IF($AF187&gt;100,"",IF($M187=新人男子!P$2,ROW(),"")),"")</f>
        <v/>
      </c>
      <c r="BR187" s="42" t="str">
        <f>IF($O187="男子",IF($AF187&gt;100,"",IF($M187=新人男子!B$27,ROW(),"")),"")</f>
        <v/>
      </c>
      <c r="BS187" s="42" t="str">
        <f>IF($O187="男子",IF($AF187&gt;100,"",IF($M187=新人男子!I$27,ROW(),"")),"")</f>
        <v/>
      </c>
      <c r="BT187" s="42" t="str">
        <f>IF($O187="男子",IF($AF187&gt;100,"",IF($M187=新人男子!P$27,ROW(),"")),"")</f>
        <v/>
      </c>
      <c r="BU187" s="42" t="str">
        <f>IF($O187="男子",IF($AF187&gt;100,"",IF($M187=新人男子!B$51,ROW(),"")),"")</f>
        <v/>
      </c>
      <c r="BV187" s="42" t="str">
        <f>IF($O187="男子",IF($AF187&gt;100,"",IF($M187=新人男子!I$51,ROW(),"")),"")</f>
        <v/>
      </c>
      <c r="BW187" s="42" t="str">
        <f>IF($O187="男子",IF($AF187&gt;100,"",IF($M187=新人男子!P$51,ROW(),"")),"")</f>
        <v/>
      </c>
      <c r="BX187" s="42" t="str">
        <f>IF($O187="男子",IF($AF187&gt;100,"",IF($M187=新人男子!B$76,ROW(),"")),"")</f>
        <v/>
      </c>
      <c r="BY187" s="42" t="str">
        <f>IF($O187="男子",IF($AF187&gt;100,"",IF($M187=新人男子!I$76,ROW(),"")),"")</f>
        <v/>
      </c>
      <c r="BZ187" s="42" t="str">
        <f>IF($O187="男子",IF($AF187&gt;100,"",IF($M187=新人男子!P$76,ROW(),"")),"")</f>
        <v/>
      </c>
      <c r="CA187" s="42" t="str">
        <f>IF($O187="女子",IF($AF187&gt;100,"",IF($M187=選抜女子!B$2,ROW(),"")),"")</f>
        <v/>
      </c>
      <c r="CB187" s="42" t="str">
        <f>IF($O187="女子",IF($AF187&gt;100,"",IF($M187=選抜女子!I$2,ROW(),"")),"")</f>
        <v/>
      </c>
      <c r="CC187" s="42" t="str">
        <f>IF($O187="女子",IF($AF187&gt;100,"",IF($M187=選抜女子!P$2,ROW(),"")),"")</f>
        <v/>
      </c>
      <c r="CD187" s="42" t="str">
        <f>IF($O187="女子",IF($AF187&gt;100,"",IF($M187=選抜女子!B$27,ROW(),"")),"")</f>
        <v/>
      </c>
      <c r="CE187" s="42" t="str">
        <f>IF($O187="女子",IF($AF187&gt;100,"",IF($M187=選抜女子!I$27,ROW(),"")),"")</f>
        <v/>
      </c>
      <c r="CF187" s="42" t="str">
        <f>IF($O187="女子",IF($AF187&gt;100,"",IF($M187=選抜女子!P$27,ROW(),"")),"")</f>
        <v/>
      </c>
      <c r="CG187" s="42" t="str">
        <f>IF($O187="女子",IF($AF187&gt;100,"",IF($M187=選抜女子!B$51,ROW(),"")),"")</f>
        <v/>
      </c>
      <c r="CH187" s="42" t="str">
        <f>IF($O187="女子",IF($AF187&gt;100,"",IF($M187=選抜女子!I$51,ROW(),"")),"")</f>
        <v/>
      </c>
      <c r="CI187" s="42" t="str">
        <f>IF($O187="女子",IF($AF187&gt;100,"",IF($M187=選抜女子!B$76,ROW(),"")),"")</f>
        <v/>
      </c>
      <c r="CJ187" s="42" t="str">
        <f>IF($O187="女子",IF($AF187&gt;100,"",IF($M187=選抜女子!I$76,ROW(),"")),"")</f>
        <v/>
      </c>
      <c r="CK187" s="42" t="str">
        <f>IF($O187="女子",IF($AF187&gt;100,"",IF($M187=新人女子!B$2,ROW(),"")),"")</f>
        <v/>
      </c>
      <c r="CL187" s="42" t="str">
        <f>IF($O187="女子",IF($AF187&gt;100,"",IF($M187=新人女子!I$2,ROW(),"")),"")</f>
        <v/>
      </c>
      <c r="CM187" s="42" t="str">
        <f>IF($O187="女子",IF($AF187&gt;100,"",IF($M187=新人女子!P$2,ROW(),"")),"")</f>
        <v/>
      </c>
      <c r="CN187" s="42" t="str">
        <f>IF($O187="女子",IF($AF187&gt;100,"",IF($M187=新人女子!B$27,ROW(),"")),"")</f>
        <v/>
      </c>
      <c r="CO187" s="42" t="str">
        <f>IF($O187="女子",IF($AF187&gt;100,"",IF($M187=新人女子!I$27,ROW(),"")),"")</f>
        <v/>
      </c>
      <c r="CP187" s="42" t="str">
        <f>IF($O187="女子",IF($AF187&gt;100,"",IF($M187=新人女子!P$27,ROW(),"")),"")</f>
        <v/>
      </c>
      <c r="CQ187" s="42" t="str">
        <f>IF($O187="女子",IF($AF187&gt;100,"",IF($M187=新人女子!B$51,ROW(),"")),"")</f>
        <v/>
      </c>
      <c r="CR187" s="42" t="str">
        <f>IF($O187="女子",IF($AF187&gt;100,"",IF($M187=新人女子!I$51,ROW(),"")),"")</f>
        <v/>
      </c>
      <c r="CS187" s="42" t="str">
        <f>IF($O187="女子",IF($AF187&gt;100,"",IF($M187=新人女子!P$51,ROW(),"")),"")</f>
        <v/>
      </c>
      <c r="CT187" s="42" t="str">
        <f>IF($O187="女子",IF($AF187&gt;100,"",IF($M187=新人女子!B$76,ROW(),"")),"")</f>
        <v/>
      </c>
      <c r="CU187" s="42" t="str">
        <f>IF($O187="女子",IF($AF187&gt;100,"",IF($M187=新人女子!I$76,ROW(),"")),"")</f>
        <v/>
      </c>
      <c r="CV187" s="42" t="str">
        <f>IF($O187="女子",IF($AF187&gt;100,"",IF($M187=新人女子!P$76,ROW(),"")),"")</f>
        <v/>
      </c>
    </row>
    <row r="188" spans="1:100" x14ac:dyDescent="0.15">
      <c r="A188" s="36">
        <v>45285</v>
      </c>
      <c r="B188" s="36">
        <v>45287</v>
      </c>
      <c r="C188" s="35" t="s">
        <v>104</v>
      </c>
      <c r="D188" s="35" t="s">
        <v>2070</v>
      </c>
      <c r="E188" s="35" t="s">
        <v>2071</v>
      </c>
      <c r="F188" s="35" t="s">
        <v>2072</v>
      </c>
      <c r="G188" s="35" t="s">
        <v>108</v>
      </c>
      <c r="H188" s="35" t="s">
        <v>15</v>
      </c>
      <c r="I188" s="35" t="s">
        <v>2073</v>
      </c>
      <c r="J188" s="35" t="s">
        <v>303</v>
      </c>
      <c r="L188" s="35" t="s">
        <v>605</v>
      </c>
      <c r="M188" s="35" t="s">
        <v>179</v>
      </c>
      <c r="N188" s="35" t="s">
        <v>180</v>
      </c>
      <c r="O188" s="35" t="s">
        <v>305</v>
      </c>
      <c r="Y188" s="35" t="s">
        <v>306</v>
      </c>
      <c r="AA188" s="35" t="s">
        <v>622</v>
      </c>
      <c r="AB188" s="35" t="s">
        <v>623</v>
      </c>
      <c r="AC188" s="35" t="str">
        <f t="shared" si="20"/>
        <v>カガト</v>
      </c>
      <c r="AD188" s="35" t="s">
        <v>309</v>
      </c>
      <c r="AF188" s="35">
        <v>9</v>
      </c>
      <c r="AG188" s="41">
        <v>39433</v>
      </c>
      <c r="AN188" s="35">
        <v>177</v>
      </c>
      <c r="AO188" s="35">
        <v>52.4</v>
      </c>
      <c r="AP188" s="35" t="s">
        <v>310</v>
      </c>
      <c r="AV188" s="35" t="s">
        <v>413</v>
      </c>
      <c r="BB188" s="35">
        <f t="shared" si="16"/>
        <v>15</v>
      </c>
      <c r="BC188" s="35">
        <f t="shared" si="17"/>
        <v>1</v>
      </c>
      <c r="BD188" s="35" t="str">
        <f t="shared" si="18"/>
        <v>右</v>
      </c>
      <c r="BE188" s="42" t="str">
        <f>IF($O188="男子",IF($AF188&gt;100,"",IF($M188=選抜男子!B$2,ROW(),"")),"")</f>
        <v/>
      </c>
      <c r="BF188" s="42" t="str">
        <f>IF($O188="男子",IF($AF188&gt;100,"",IF($M188=選抜男子!I$2,ROW(),"")),"")</f>
        <v/>
      </c>
      <c r="BG188" s="42" t="str">
        <f>IF($O188="男子",IF($AF188&gt;100,"",IF($M188=選抜男子!P$2,ROW(),"")),"")</f>
        <v/>
      </c>
      <c r="BH188" s="42" t="str">
        <f>IF($O188="男子",IF($AF188&gt;100,"",IF($M188=選抜男子!B$27,ROW(),"")),"")</f>
        <v/>
      </c>
      <c r="BI188" s="42">
        <f>IF($O188="男子",IF($AF188&gt;100,"",IF($M188=選抜男子!I$27,ROW(),"")),"")</f>
        <v>188</v>
      </c>
      <c r="BJ188" s="42" t="str">
        <f>IF($O188="男子",IF($AF188&gt;100,"",IF($M188=選抜男子!P$27,ROW(),"")),"")</f>
        <v/>
      </c>
      <c r="BK188" s="42" t="str">
        <f>IF($O188="男子",IF($AF188&gt;100,"",IF($M188=選抜男子!B$51,ROW(),"")),"")</f>
        <v/>
      </c>
      <c r="BL188" s="42" t="str">
        <f>IF($O188="男子",IF($AF188&gt;100,"",IF($M188=選抜男子!I$51,ROW(),"")),"")</f>
        <v/>
      </c>
      <c r="BM188" s="42" t="str">
        <f>IF($O188="男子",IF($AF188&gt;100,"",IF($M188=選抜男子!B$76,ROW(),"")),"")</f>
        <v/>
      </c>
      <c r="BN188" s="42" t="str">
        <f>IF($O188="男子",IF($AF188&gt;100,"",IF($M188=選抜男子!I$76,ROW(),"")),"")</f>
        <v/>
      </c>
      <c r="BO188" s="42" t="str">
        <f>IF($O188="男子",IF($AF188&gt;100,"",IF($M188=新人男子!B$2,ROW(),"")),"")</f>
        <v/>
      </c>
      <c r="BP188" s="42" t="str">
        <f>IF($O188="男子",IF($AF188&gt;100,"",IF($M188=新人男子!I$2,ROW(),"")),"")</f>
        <v/>
      </c>
      <c r="BQ188" s="42" t="str">
        <f>IF($O188="男子",IF($AF188&gt;100,"",IF($M188=新人男子!P$2,ROW(),"")),"")</f>
        <v/>
      </c>
      <c r="BR188" s="42" t="str">
        <f>IF($O188="男子",IF($AF188&gt;100,"",IF($M188=新人男子!B$27,ROW(),"")),"")</f>
        <v/>
      </c>
      <c r="BS188" s="42" t="str">
        <f>IF($O188="男子",IF($AF188&gt;100,"",IF($M188=新人男子!I$27,ROW(),"")),"")</f>
        <v/>
      </c>
      <c r="BT188" s="42" t="str">
        <f>IF($O188="男子",IF($AF188&gt;100,"",IF($M188=新人男子!P$27,ROW(),"")),"")</f>
        <v/>
      </c>
      <c r="BU188" s="42" t="str">
        <f>IF($O188="男子",IF($AF188&gt;100,"",IF($M188=新人男子!B$51,ROW(),"")),"")</f>
        <v/>
      </c>
      <c r="BV188" s="42" t="str">
        <f>IF($O188="男子",IF($AF188&gt;100,"",IF($M188=新人男子!I$51,ROW(),"")),"")</f>
        <v/>
      </c>
      <c r="BW188" s="42" t="str">
        <f>IF($O188="男子",IF($AF188&gt;100,"",IF($M188=新人男子!P$51,ROW(),"")),"")</f>
        <v/>
      </c>
      <c r="BX188" s="42" t="str">
        <f>IF($O188="男子",IF($AF188&gt;100,"",IF($M188=新人男子!B$76,ROW(),"")),"")</f>
        <v/>
      </c>
      <c r="BY188" s="42" t="str">
        <f>IF($O188="男子",IF($AF188&gt;100,"",IF($M188=新人男子!I$76,ROW(),"")),"")</f>
        <v/>
      </c>
      <c r="BZ188" s="42" t="str">
        <f>IF($O188="男子",IF($AF188&gt;100,"",IF($M188=新人男子!P$76,ROW(),"")),"")</f>
        <v/>
      </c>
      <c r="CA188" s="42" t="str">
        <f>IF($O188="女子",IF($AF188&gt;100,"",IF($M188=選抜女子!B$2,ROW(),"")),"")</f>
        <v/>
      </c>
      <c r="CB188" s="42" t="str">
        <f>IF($O188="女子",IF($AF188&gt;100,"",IF($M188=選抜女子!I$2,ROW(),"")),"")</f>
        <v/>
      </c>
      <c r="CC188" s="42" t="str">
        <f>IF($O188="女子",IF($AF188&gt;100,"",IF($M188=選抜女子!P$2,ROW(),"")),"")</f>
        <v/>
      </c>
      <c r="CD188" s="42" t="str">
        <f>IF($O188="女子",IF($AF188&gt;100,"",IF($M188=選抜女子!B$27,ROW(),"")),"")</f>
        <v/>
      </c>
      <c r="CE188" s="42" t="str">
        <f>IF($O188="女子",IF($AF188&gt;100,"",IF($M188=選抜女子!I$27,ROW(),"")),"")</f>
        <v/>
      </c>
      <c r="CF188" s="42" t="str">
        <f>IF($O188="女子",IF($AF188&gt;100,"",IF($M188=選抜女子!P$27,ROW(),"")),"")</f>
        <v/>
      </c>
      <c r="CG188" s="42" t="str">
        <f>IF($O188="女子",IF($AF188&gt;100,"",IF($M188=選抜女子!B$51,ROW(),"")),"")</f>
        <v/>
      </c>
      <c r="CH188" s="42" t="str">
        <f>IF($O188="女子",IF($AF188&gt;100,"",IF($M188=選抜女子!I$51,ROW(),"")),"")</f>
        <v/>
      </c>
      <c r="CI188" s="42" t="str">
        <f>IF($O188="女子",IF($AF188&gt;100,"",IF($M188=選抜女子!B$76,ROW(),"")),"")</f>
        <v/>
      </c>
      <c r="CJ188" s="42" t="str">
        <f>IF($O188="女子",IF($AF188&gt;100,"",IF($M188=選抜女子!I$76,ROW(),"")),"")</f>
        <v/>
      </c>
      <c r="CK188" s="42" t="str">
        <f>IF($O188="女子",IF($AF188&gt;100,"",IF($M188=新人女子!B$2,ROW(),"")),"")</f>
        <v/>
      </c>
      <c r="CL188" s="42" t="str">
        <f>IF($O188="女子",IF($AF188&gt;100,"",IF($M188=新人女子!I$2,ROW(),"")),"")</f>
        <v/>
      </c>
      <c r="CM188" s="42" t="str">
        <f>IF($O188="女子",IF($AF188&gt;100,"",IF($M188=新人女子!P$2,ROW(),"")),"")</f>
        <v/>
      </c>
      <c r="CN188" s="42" t="str">
        <f>IF($O188="女子",IF($AF188&gt;100,"",IF($M188=新人女子!B$27,ROW(),"")),"")</f>
        <v/>
      </c>
      <c r="CO188" s="42" t="str">
        <f>IF($O188="女子",IF($AF188&gt;100,"",IF($M188=新人女子!I$27,ROW(),"")),"")</f>
        <v/>
      </c>
      <c r="CP188" s="42" t="str">
        <f>IF($O188="女子",IF($AF188&gt;100,"",IF($M188=新人女子!P$27,ROW(),"")),"")</f>
        <v/>
      </c>
      <c r="CQ188" s="42" t="str">
        <f>IF($O188="女子",IF($AF188&gt;100,"",IF($M188=新人女子!B$51,ROW(),"")),"")</f>
        <v/>
      </c>
      <c r="CR188" s="42" t="str">
        <f>IF($O188="女子",IF($AF188&gt;100,"",IF($M188=新人女子!I$51,ROW(),"")),"")</f>
        <v/>
      </c>
      <c r="CS188" s="42" t="str">
        <f>IF($O188="女子",IF($AF188&gt;100,"",IF($M188=新人女子!P$51,ROW(),"")),"")</f>
        <v/>
      </c>
      <c r="CT188" s="42" t="str">
        <f>IF($O188="女子",IF($AF188&gt;100,"",IF($M188=新人女子!B$76,ROW(),"")),"")</f>
        <v/>
      </c>
      <c r="CU188" s="42" t="str">
        <f>IF($O188="女子",IF($AF188&gt;100,"",IF($M188=新人女子!I$76,ROW(),"")),"")</f>
        <v/>
      </c>
      <c r="CV188" s="42" t="str">
        <f>IF($O188="女子",IF($AF188&gt;100,"",IF($M188=新人女子!P$76,ROW(),"")),"")</f>
        <v/>
      </c>
    </row>
    <row r="189" spans="1:100" x14ac:dyDescent="0.15">
      <c r="A189" s="36">
        <v>45285</v>
      </c>
      <c r="B189" s="36">
        <v>45287</v>
      </c>
      <c r="C189" s="35" t="s">
        <v>104</v>
      </c>
      <c r="D189" s="35" t="s">
        <v>2074</v>
      </c>
      <c r="E189" s="35" t="s">
        <v>2075</v>
      </c>
      <c r="F189" s="35" t="s">
        <v>2076</v>
      </c>
      <c r="G189" s="35" t="s">
        <v>108</v>
      </c>
      <c r="H189" s="35" t="s">
        <v>15</v>
      </c>
      <c r="I189" s="35" t="s">
        <v>2077</v>
      </c>
      <c r="J189" s="35" t="s">
        <v>303</v>
      </c>
      <c r="L189" s="35" t="s">
        <v>605</v>
      </c>
      <c r="M189" s="35" t="s">
        <v>179</v>
      </c>
      <c r="N189" s="35" t="s">
        <v>180</v>
      </c>
      <c r="O189" s="35" t="s">
        <v>305</v>
      </c>
      <c r="Y189" s="35" t="s">
        <v>306</v>
      </c>
      <c r="AA189" s="35" t="s">
        <v>624</v>
      </c>
      <c r="AB189" s="35" t="s">
        <v>625</v>
      </c>
      <c r="AC189" s="35" t="str">
        <f t="shared" si="20"/>
        <v>オサフネ</v>
      </c>
      <c r="AD189" s="35" t="s">
        <v>309</v>
      </c>
      <c r="AF189" s="35">
        <v>10</v>
      </c>
      <c r="AG189" s="41">
        <v>39441</v>
      </c>
      <c r="AN189" s="35">
        <v>167</v>
      </c>
      <c r="AO189" s="35">
        <v>54</v>
      </c>
      <c r="AP189" s="35" t="s">
        <v>310</v>
      </c>
      <c r="AV189" s="35" t="s">
        <v>413</v>
      </c>
      <c r="BB189" s="35">
        <f t="shared" si="16"/>
        <v>15</v>
      </c>
      <c r="BC189" s="35">
        <f t="shared" si="17"/>
        <v>1</v>
      </c>
      <c r="BD189" s="35" t="str">
        <f t="shared" si="18"/>
        <v>右</v>
      </c>
      <c r="BE189" s="42" t="str">
        <f>IF($O189="男子",IF($AF189&gt;100,"",IF($M189=選抜男子!B$2,ROW(),"")),"")</f>
        <v/>
      </c>
      <c r="BF189" s="42" t="str">
        <f>IF($O189="男子",IF($AF189&gt;100,"",IF($M189=選抜男子!I$2,ROW(),"")),"")</f>
        <v/>
      </c>
      <c r="BG189" s="42" t="str">
        <f>IF($O189="男子",IF($AF189&gt;100,"",IF($M189=選抜男子!P$2,ROW(),"")),"")</f>
        <v/>
      </c>
      <c r="BH189" s="42" t="str">
        <f>IF($O189="男子",IF($AF189&gt;100,"",IF($M189=選抜男子!B$27,ROW(),"")),"")</f>
        <v/>
      </c>
      <c r="BI189" s="42">
        <f>IF($O189="男子",IF($AF189&gt;100,"",IF($M189=選抜男子!I$27,ROW(),"")),"")</f>
        <v>189</v>
      </c>
      <c r="BJ189" s="42" t="str">
        <f>IF($O189="男子",IF($AF189&gt;100,"",IF($M189=選抜男子!P$27,ROW(),"")),"")</f>
        <v/>
      </c>
      <c r="BK189" s="42" t="str">
        <f>IF($O189="男子",IF($AF189&gt;100,"",IF($M189=選抜男子!B$51,ROW(),"")),"")</f>
        <v/>
      </c>
      <c r="BL189" s="42" t="str">
        <f>IF($O189="男子",IF($AF189&gt;100,"",IF($M189=選抜男子!I$51,ROW(),"")),"")</f>
        <v/>
      </c>
      <c r="BM189" s="42" t="str">
        <f>IF($O189="男子",IF($AF189&gt;100,"",IF($M189=選抜男子!B$76,ROW(),"")),"")</f>
        <v/>
      </c>
      <c r="BN189" s="42" t="str">
        <f>IF($O189="男子",IF($AF189&gt;100,"",IF($M189=選抜男子!I$76,ROW(),"")),"")</f>
        <v/>
      </c>
      <c r="BO189" s="42" t="str">
        <f>IF($O189="男子",IF($AF189&gt;100,"",IF($M189=新人男子!B$2,ROW(),"")),"")</f>
        <v/>
      </c>
      <c r="BP189" s="42" t="str">
        <f>IF($O189="男子",IF($AF189&gt;100,"",IF($M189=新人男子!I$2,ROW(),"")),"")</f>
        <v/>
      </c>
      <c r="BQ189" s="42" t="str">
        <f>IF($O189="男子",IF($AF189&gt;100,"",IF($M189=新人男子!P$2,ROW(),"")),"")</f>
        <v/>
      </c>
      <c r="BR189" s="42" t="str">
        <f>IF($O189="男子",IF($AF189&gt;100,"",IF($M189=新人男子!B$27,ROW(),"")),"")</f>
        <v/>
      </c>
      <c r="BS189" s="42" t="str">
        <f>IF($O189="男子",IF($AF189&gt;100,"",IF($M189=新人男子!I$27,ROW(),"")),"")</f>
        <v/>
      </c>
      <c r="BT189" s="42" t="str">
        <f>IF($O189="男子",IF($AF189&gt;100,"",IF($M189=新人男子!P$27,ROW(),"")),"")</f>
        <v/>
      </c>
      <c r="BU189" s="42" t="str">
        <f>IF($O189="男子",IF($AF189&gt;100,"",IF($M189=新人男子!B$51,ROW(),"")),"")</f>
        <v/>
      </c>
      <c r="BV189" s="42" t="str">
        <f>IF($O189="男子",IF($AF189&gt;100,"",IF($M189=新人男子!I$51,ROW(),"")),"")</f>
        <v/>
      </c>
      <c r="BW189" s="42" t="str">
        <f>IF($O189="男子",IF($AF189&gt;100,"",IF($M189=新人男子!P$51,ROW(),"")),"")</f>
        <v/>
      </c>
      <c r="BX189" s="42" t="str">
        <f>IF($O189="男子",IF($AF189&gt;100,"",IF($M189=新人男子!B$76,ROW(),"")),"")</f>
        <v/>
      </c>
      <c r="BY189" s="42" t="str">
        <f>IF($O189="男子",IF($AF189&gt;100,"",IF($M189=新人男子!I$76,ROW(),"")),"")</f>
        <v/>
      </c>
      <c r="BZ189" s="42" t="str">
        <f>IF($O189="男子",IF($AF189&gt;100,"",IF($M189=新人男子!P$76,ROW(),"")),"")</f>
        <v/>
      </c>
      <c r="CA189" s="42" t="str">
        <f>IF($O189="女子",IF($AF189&gt;100,"",IF($M189=選抜女子!B$2,ROW(),"")),"")</f>
        <v/>
      </c>
      <c r="CB189" s="42" t="str">
        <f>IF($O189="女子",IF($AF189&gt;100,"",IF($M189=選抜女子!I$2,ROW(),"")),"")</f>
        <v/>
      </c>
      <c r="CC189" s="42" t="str">
        <f>IF($O189="女子",IF($AF189&gt;100,"",IF($M189=選抜女子!P$2,ROW(),"")),"")</f>
        <v/>
      </c>
      <c r="CD189" s="42" t="str">
        <f>IF($O189="女子",IF($AF189&gt;100,"",IF($M189=選抜女子!B$27,ROW(),"")),"")</f>
        <v/>
      </c>
      <c r="CE189" s="42" t="str">
        <f>IF($O189="女子",IF($AF189&gt;100,"",IF($M189=選抜女子!I$27,ROW(),"")),"")</f>
        <v/>
      </c>
      <c r="CF189" s="42" t="str">
        <f>IF($O189="女子",IF($AF189&gt;100,"",IF($M189=選抜女子!P$27,ROW(),"")),"")</f>
        <v/>
      </c>
      <c r="CG189" s="42" t="str">
        <f>IF($O189="女子",IF($AF189&gt;100,"",IF($M189=選抜女子!B$51,ROW(),"")),"")</f>
        <v/>
      </c>
      <c r="CH189" s="42" t="str">
        <f>IF($O189="女子",IF($AF189&gt;100,"",IF($M189=選抜女子!I$51,ROW(),"")),"")</f>
        <v/>
      </c>
      <c r="CI189" s="42" t="str">
        <f>IF($O189="女子",IF($AF189&gt;100,"",IF($M189=選抜女子!B$76,ROW(),"")),"")</f>
        <v/>
      </c>
      <c r="CJ189" s="42" t="str">
        <f>IF($O189="女子",IF($AF189&gt;100,"",IF($M189=選抜女子!I$76,ROW(),"")),"")</f>
        <v/>
      </c>
      <c r="CK189" s="42" t="str">
        <f>IF($O189="女子",IF($AF189&gt;100,"",IF($M189=新人女子!B$2,ROW(),"")),"")</f>
        <v/>
      </c>
      <c r="CL189" s="42" t="str">
        <f>IF($O189="女子",IF($AF189&gt;100,"",IF($M189=新人女子!I$2,ROW(),"")),"")</f>
        <v/>
      </c>
      <c r="CM189" s="42" t="str">
        <f>IF($O189="女子",IF($AF189&gt;100,"",IF($M189=新人女子!P$2,ROW(),"")),"")</f>
        <v/>
      </c>
      <c r="CN189" s="42" t="str">
        <f>IF($O189="女子",IF($AF189&gt;100,"",IF($M189=新人女子!B$27,ROW(),"")),"")</f>
        <v/>
      </c>
      <c r="CO189" s="42" t="str">
        <f>IF($O189="女子",IF($AF189&gt;100,"",IF($M189=新人女子!I$27,ROW(),"")),"")</f>
        <v/>
      </c>
      <c r="CP189" s="42" t="str">
        <f>IF($O189="女子",IF($AF189&gt;100,"",IF($M189=新人女子!P$27,ROW(),"")),"")</f>
        <v/>
      </c>
      <c r="CQ189" s="42" t="str">
        <f>IF($O189="女子",IF($AF189&gt;100,"",IF($M189=新人女子!B$51,ROW(),"")),"")</f>
        <v/>
      </c>
      <c r="CR189" s="42" t="str">
        <f>IF($O189="女子",IF($AF189&gt;100,"",IF($M189=新人女子!I$51,ROW(),"")),"")</f>
        <v/>
      </c>
      <c r="CS189" s="42" t="str">
        <f>IF($O189="女子",IF($AF189&gt;100,"",IF($M189=新人女子!P$51,ROW(),"")),"")</f>
        <v/>
      </c>
      <c r="CT189" s="42" t="str">
        <f>IF($O189="女子",IF($AF189&gt;100,"",IF($M189=新人女子!B$76,ROW(),"")),"")</f>
        <v/>
      </c>
      <c r="CU189" s="42" t="str">
        <f>IF($O189="女子",IF($AF189&gt;100,"",IF($M189=新人女子!I$76,ROW(),"")),"")</f>
        <v/>
      </c>
      <c r="CV189" s="42" t="str">
        <f>IF($O189="女子",IF($AF189&gt;100,"",IF($M189=新人女子!P$76,ROW(),"")),"")</f>
        <v/>
      </c>
    </row>
    <row r="190" spans="1:100" x14ac:dyDescent="0.15">
      <c r="A190" s="36">
        <v>45285</v>
      </c>
      <c r="B190" s="36">
        <v>45287</v>
      </c>
      <c r="C190" s="35" t="s">
        <v>104</v>
      </c>
      <c r="D190" s="35" t="s">
        <v>2078</v>
      </c>
      <c r="E190" s="35" t="s">
        <v>2079</v>
      </c>
      <c r="F190" s="35" t="s">
        <v>2080</v>
      </c>
      <c r="G190" s="35" t="s">
        <v>108</v>
      </c>
      <c r="H190" s="35" t="s">
        <v>15</v>
      </c>
      <c r="I190" s="35" t="s">
        <v>2081</v>
      </c>
      <c r="J190" s="35" t="s">
        <v>303</v>
      </c>
      <c r="L190" s="35" t="s">
        <v>605</v>
      </c>
      <c r="M190" s="35" t="s">
        <v>179</v>
      </c>
      <c r="N190" s="35" t="s">
        <v>180</v>
      </c>
      <c r="O190" s="35" t="s">
        <v>305</v>
      </c>
      <c r="Y190" s="35" t="s">
        <v>306</v>
      </c>
      <c r="AA190" s="35" t="s">
        <v>626</v>
      </c>
      <c r="AB190" s="35" t="s">
        <v>627</v>
      </c>
      <c r="AC190" s="35" t="str">
        <f t="shared" si="20"/>
        <v>オク</v>
      </c>
      <c r="AD190" s="35" t="s">
        <v>309</v>
      </c>
      <c r="AF190" s="35">
        <v>11</v>
      </c>
      <c r="AG190" s="41">
        <v>38910</v>
      </c>
      <c r="AN190" s="35">
        <v>169</v>
      </c>
      <c r="AO190" s="35">
        <v>55</v>
      </c>
      <c r="AP190" s="35" t="s">
        <v>310</v>
      </c>
      <c r="AV190" s="35" t="s">
        <v>413</v>
      </c>
      <c r="BB190" s="35">
        <f t="shared" si="16"/>
        <v>16</v>
      </c>
      <c r="BC190" s="35">
        <f t="shared" si="17"/>
        <v>2</v>
      </c>
      <c r="BD190" s="35" t="str">
        <f t="shared" si="18"/>
        <v>右</v>
      </c>
      <c r="BE190" s="42" t="str">
        <f>IF($O190="男子",IF($AF190&gt;100,"",IF($M190=選抜男子!B$2,ROW(),"")),"")</f>
        <v/>
      </c>
      <c r="BF190" s="42" t="str">
        <f>IF($O190="男子",IF($AF190&gt;100,"",IF($M190=選抜男子!I$2,ROW(),"")),"")</f>
        <v/>
      </c>
      <c r="BG190" s="42" t="str">
        <f>IF($O190="男子",IF($AF190&gt;100,"",IF($M190=選抜男子!P$2,ROW(),"")),"")</f>
        <v/>
      </c>
      <c r="BH190" s="42" t="str">
        <f>IF($O190="男子",IF($AF190&gt;100,"",IF($M190=選抜男子!B$27,ROW(),"")),"")</f>
        <v/>
      </c>
      <c r="BI190" s="42">
        <f>IF($O190="男子",IF($AF190&gt;100,"",IF($M190=選抜男子!I$27,ROW(),"")),"")</f>
        <v>190</v>
      </c>
      <c r="BJ190" s="42" t="str">
        <f>IF($O190="男子",IF($AF190&gt;100,"",IF($M190=選抜男子!P$27,ROW(),"")),"")</f>
        <v/>
      </c>
      <c r="BK190" s="42" t="str">
        <f>IF($O190="男子",IF($AF190&gt;100,"",IF($M190=選抜男子!B$51,ROW(),"")),"")</f>
        <v/>
      </c>
      <c r="BL190" s="42" t="str">
        <f>IF($O190="男子",IF($AF190&gt;100,"",IF($M190=選抜男子!I$51,ROW(),"")),"")</f>
        <v/>
      </c>
      <c r="BM190" s="42" t="str">
        <f>IF($O190="男子",IF($AF190&gt;100,"",IF($M190=選抜男子!B$76,ROW(),"")),"")</f>
        <v/>
      </c>
      <c r="BN190" s="42" t="str">
        <f>IF($O190="男子",IF($AF190&gt;100,"",IF($M190=選抜男子!I$76,ROW(),"")),"")</f>
        <v/>
      </c>
      <c r="BO190" s="42" t="str">
        <f>IF($O190="男子",IF($AF190&gt;100,"",IF($M190=新人男子!B$2,ROW(),"")),"")</f>
        <v/>
      </c>
      <c r="BP190" s="42" t="str">
        <f>IF($O190="男子",IF($AF190&gt;100,"",IF($M190=新人男子!I$2,ROW(),"")),"")</f>
        <v/>
      </c>
      <c r="BQ190" s="42" t="str">
        <f>IF($O190="男子",IF($AF190&gt;100,"",IF($M190=新人男子!P$2,ROW(),"")),"")</f>
        <v/>
      </c>
      <c r="BR190" s="42" t="str">
        <f>IF($O190="男子",IF($AF190&gt;100,"",IF($M190=新人男子!B$27,ROW(),"")),"")</f>
        <v/>
      </c>
      <c r="BS190" s="42" t="str">
        <f>IF($O190="男子",IF($AF190&gt;100,"",IF($M190=新人男子!I$27,ROW(),"")),"")</f>
        <v/>
      </c>
      <c r="BT190" s="42" t="str">
        <f>IF($O190="男子",IF($AF190&gt;100,"",IF($M190=新人男子!P$27,ROW(),"")),"")</f>
        <v/>
      </c>
      <c r="BU190" s="42" t="str">
        <f>IF($O190="男子",IF($AF190&gt;100,"",IF($M190=新人男子!B$51,ROW(),"")),"")</f>
        <v/>
      </c>
      <c r="BV190" s="42" t="str">
        <f>IF($O190="男子",IF($AF190&gt;100,"",IF($M190=新人男子!I$51,ROW(),"")),"")</f>
        <v/>
      </c>
      <c r="BW190" s="42" t="str">
        <f>IF($O190="男子",IF($AF190&gt;100,"",IF($M190=新人男子!P$51,ROW(),"")),"")</f>
        <v/>
      </c>
      <c r="BX190" s="42" t="str">
        <f>IF($O190="男子",IF($AF190&gt;100,"",IF($M190=新人男子!B$76,ROW(),"")),"")</f>
        <v/>
      </c>
      <c r="BY190" s="42" t="str">
        <f>IF($O190="男子",IF($AF190&gt;100,"",IF($M190=新人男子!I$76,ROW(),"")),"")</f>
        <v/>
      </c>
      <c r="BZ190" s="42" t="str">
        <f>IF($O190="男子",IF($AF190&gt;100,"",IF($M190=新人男子!P$76,ROW(),"")),"")</f>
        <v/>
      </c>
      <c r="CA190" s="42" t="str">
        <f>IF($O190="女子",IF($AF190&gt;100,"",IF($M190=選抜女子!B$2,ROW(),"")),"")</f>
        <v/>
      </c>
      <c r="CB190" s="42" t="str">
        <f>IF($O190="女子",IF($AF190&gt;100,"",IF($M190=選抜女子!I$2,ROW(),"")),"")</f>
        <v/>
      </c>
      <c r="CC190" s="42" t="str">
        <f>IF($O190="女子",IF($AF190&gt;100,"",IF($M190=選抜女子!P$2,ROW(),"")),"")</f>
        <v/>
      </c>
      <c r="CD190" s="42" t="str">
        <f>IF($O190="女子",IF($AF190&gt;100,"",IF($M190=選抜女子!B$27,ROW(),"")),"")</f>
        <v/>
      </c>
      <c r="CE190" s="42" t="str">
        <f>IF($O190="女子",IF($AF190&gt;100,"",IF($M190=選抜女子!I$27,ROW(),"")),"")</f>
        <v/>
      </c>
      <c r="CF190" s="42" t="str">
        <f>IF($O190="女子",IF($AF190&gt;100,"",IF($M190=選抜女子!P$27,ROW(),"")),"")</f>
        <v/>
      </c>
      <c r="CG190" s="42" t="str">
        <f>IF($O190="女子",IF($AF190&gt;100,"",IF($M190=選抜女子!B$51,ROW(),"")),"")</f>
        <v/>
      </c>
      <c r="CH190" s="42" t="str">
        <f>IF($O190="女子",IF($AF190&gt;100,"",IF($M190=選抜女子!I$51,ROW(),"")),"")</f>
        <v/>
      </c>
      <c r="CI190" s="42" t="str">
        <f>IF($O190="女子",IF($AF190&gt;100,"",IF($M190=選抜女子!B$76,ROW(),"")),"")</f>
        <v/>
      </c>
      <c r="CJ190" s="42" t="str">
        <f>IF($O190="女子",IF($AF190&gt;100,"",IF($M190=選抜女子!I$76,ROW(),"")),"")</f>
        <v/>
      </c>
      <c r="CK190" s="42" t="str">
        <f>IF($O190="女子",IF($AF190&gt;100,"",IF($M190=新人女子!B$2,ROW(),"")),"")</f>
        <v/>
      </c>
      <c r="CL190" s="42" t="str">
        <f>IF($O190="女子",IF($AF190&gt;100,"",IF($M190=新人女子!I$2,ROW(),"")),"")</f>
        <v/>
      </c>
      <c r="CM190" s="42" t="str">
        <f>IF($O190="女子",IF($AF190&gt;100,"",IF($M190=新人女子!P$2,ROW(),"")),"")</f>
        <v/>
      </c>
      <c r="CN190" s="42" t="str">
        <f>IF($O190="女子",IF($AF190&gt;100,"",IF($M190=新人女子!B$27,ROW(),"")),"")</f>
        <v/>
      </c>
      <c r="CO190" s="42" t="str">
        <f>IF($O190="女子",IF($AF190&gt;100,"",IF($M190=新人女子!I$27,ROW(),"")),"")</f>
        <v/>
      </c>
      <c r="CP190" s="42" t="str">
        <f>IF($O190="女子",IF($AF190&gt;100,"",IF($M190=新人女子!P$27,ROW(),"")),"")</f>
        <v/>
      </c>
      <c r="CQ190" s="42" t="str">
        <f>IF($O190="女子",IF($AF190&gt;100,"",IF($M190=新人女子!B$51,ROW(),"")),"")</f>
        <v/>
      </c>
      <c r="CR190" s="42" t="str">
        <f>IF($O190="女子",IF($AF190&gt;100,"",IF($M190=新人女子!I$51,ROW(),"")),"")</f>
        <v/>
      </c>
      <c r="CS190" s="42" t="str">
        <f>IF($O190="女子",IF($AF190&gt;100,"",IF($M190=新人女子!P$51,ROW(),"")),"")</f>
        <v/>
      </c>
      <c r="CT190" s="42" t="str">
        <f>IF($O190="女子",IF($AF190&gt;100,"",IF($M190=新人女子!B$76,ROW(),"")),"")</f>
        <v/>
      </c>
      <c r="CU190" s="42" t="str">
        <f>IF($O190="女子",IF($AF190&gt;100,"",IF($M190=新人女子!I$76,ROW(),"")),"")</f>
        <v/>
      </c>
      <c r="CV190" s="42" t="str">
        <f>IF($O190="女子",IF($AF190&gt;100,"",IF($M190=新人女子!P$76,ROW(),"")),"")</f>
        <v/>
      </c>
    </row>
    <row r="191" spans="1:100" x14ac:dyDescent="0.15">
      <c r="A191" s="36">
        <v>45285</v>
      </c>
      <c r="B191" s="36">
        <v>45287</v>
      </c>
      <c r="C191" s="35" t="s">
        <v>104</v>
      </c>
      <c r="D191" s="35" t="s">
        <v>2082</v>
      </c>
      <c r="E191" s="35" t="s">
        <v>2083</v>
      </c>
      <c r="F191" s="35" t="s">
        <v>2084</v>
      </c>
      <c r="G191" s="35" t="s">
        <v>108</v>
      </c>
      <c r="H191" s="35" t="s">
        <v>15</v>
      </c>
      <c r="I191" s="35" t="s">
        <v>2085</v>
      </c>
      <c r="J191" s="35" t="s">
        <v>303</v>
      </c>
      <c r="L191" s="35" t="s">
        <v>605</v>
      </c>
      <c r="M191" s="35" t="s">
        <v>179</v>
      </c>
      <c r="N191" s="35" t="s">
        <v>180</v>
      </c>
      <c r="O191" s="35" t="s">
        <v>305</v>
      </c>
      <c r="Y191" s="35" t="s">
        <v>306</v>
      </c>
      <c r="AA191" s="35" t="s">
        <v>628</v>
      </c>
      <c r="AB191" s="35" t="s">
        <v>629</v>
      </c>
      <c r="AC191" s="35" t="str">
        <f t="shared" si="20"/>
        <v>オオドミ</v>
      </c>
      <c r="AD191" s="35" t="s">
        <v>309</v>
      </c>
      <c r="AF191" s="35">
        <v>12</v>
      </c>
      <c r="AG191" s="41">
        <v>39138</v>
      </c>
      <c r="AN191" s="35">
        <v>175</v>
      </c>
      <c r="AO191" s="35">
        <v>62</v>
      </c>
      <c r="AP191" s="35" t="s">
        <v>310</v>
      </c>
      <c r="AV191" s="35" t="s">
        <v>413</v>
      </c>
      <c r="BB191" s="35">
        <f t="shared" si="16"/>
        <v>16</v>
      </c>
      <c r="BC191" s="35">
        <f t="shared" si="17"/>
        <v>2</v>
      </c>
      <c r="BD191" s="35" t="str">
        <f t="shared" si="18"/>
        <v>右</v>
      </c>
      <c r="BE191" s="42" t="str">
        <f>IF($O191="男子",IF($AF191&gt;100,"",IF($M191=選抜男子!B$2,ROW(),"")),"")</f>
        <v/>
      </c>
      <c r="BF191" s="42" t="str">
        <f>IF($O191="男子",IF($AF191&gt;100,"",IF($M191=選抜男子!I$2,ROW(),"")),"")</f>
        <v/>
      </c>
      <c r="BG191" s="42" t="str">
        <f>IF($O191="男子",IF($AF191&gt;100,"",IF($M191=選抜男子!P$2,ROW(),"")),"")</f>
        <v/>
      </c>
      <c r="BH191" s="42" t="str">
        <f>IF($O191="男子",IF($AF191&gt;100,"",IF($M191=選抜男子!B$27,ROW(),"")),"")</f>
        <v/>
      </c>
      <c r="BI191" s="42">
        <f>IF($O191="男子",IF($AF191&gt;100,"",IF($M191=選抜男子!I$27,ROW(),"")),"")</f>
        <v>191</v>
      </c>
      <c r="BJ191" s="42" t="str">
        <f>IF($O191="男子",IF($AF191&gt;100,"",IF($M191=選抜男子!P$27,ROW(),"")),"")</f>
        <v/>
      </c>
      <c r="BK191" s="42" t="str">
        <f>IF($O191="男子",IF($AF191&gt;100,"",IF($M191=選抜男子!B$51,ROW(),"")),"")</f>
        <v/>
      </c>
      <c r="BL191" s="42" t="str">
        <f>IF($O191="男子",IF($AF191&gt;100,"",IF($M191=選抜男子!I$51,ROW(),"")),"")</f>
        <v/>
      </c>
      <c r="BM191" s="42" t="str">
        <f>IF($O191="男子",IF($AF191&gt;100,"",IF($M191=選抜男子!B$76,ROW(),"")),"")</f>
        <v/>
      </c>
      <c r="BN191" s="42" t="str">
        <f>IF($O191="男子",IF($AF191&gt;100,"",IF($M191=選抜男子!I$76,ROW(),"")),"")</f>
        <v/>
      </c>
      <c r="BO191" s="42" t="str">
        <f>IF($O191="男子",IF($AF191&gt;100,"",IF($M191=新人男子!B$2,ROW(),"")),"")</f>
        <v/>
      </c>
      <c r="BP191" s="42" t="str">
        <f>IF($O191="男子",IF($AF191&gt;100,"",IF($M191=新人男子!I$2,ROW(),"")),"")</f>
        <v/>
      </c>
      <c r="BQ191" s="42" t="str">
        <f>IF($O191="男子",IF($AF191&gt;100,"",IF($M191=新人男子!P$2,ROW(),"")),"")</f>
        <v/>
      </c>
      <c r="BR191" s="42" t="str">
        <f>IF($O191="男子",IF($AF191&gt;100,"",IF($M191=新人男子!B$27,ROW(),"")),"")</f>
        <v/>
      </c>
      <c r="BS191" s="42" t="str">
        <f>IF($O191="男子",IF($AF191&gt;100,"",IF($M191=新人男子!I$27,ROW(),"")),"")</f>
        <v/>
      </c>
      <c r="BT191" s="42" t="str">
        <f>IF($O191="男子",IF($AF191&gt;100,"",IF($M191=新人男子!P$27,ROW(),"")),"")</f>
        <v/>
      </c>
      <c r="BU191" s="42" t="str">
        <f>IF($O191="男子",IF($AF191&gt;100,"",IF($M191=新人男子!B$51,ROW(),"")),"")</f>
        <v/>
      </c>
      <c r="BV191" s="42" t="str">
        <f>IF($O191="男子",IF($AF191&gt;100,"",IF($M191=新人男子!I$51,ROW(),"")),"")</f>
        <v/>
      </c>
      <c r="BW191" s="42" t="str">
        <f>IF($O191="男子",IF($AF191&gt;100,"",IF($M191=新人男子!P$51,ROW(),"")),"")</f>
        <v/>
      </c>
      <c r="BX191" s="42" t="str">
        <f>IF($O191="男子",IF($AF191&gt;100,"",IF($M191=新人男子!B$76,ROW(),"")),"")</f>
        <v/>
      </c>
      <c r="BY191" s="42" t="str">
        <f>IF($O191="男子",IF($AF191&gt;100,"",IF($M191=新人男子!I$76,ROW(),"")),"")</f>
        <v/>
      </c>
      <c r="BZ191" s="42" t="str">
        <f>IF($O191="男子",IF($AF191&gt;100,"",IF($M191=新人男子!P$76,ROW(),"")),"")</f>
        <v/>
      </c>
      <c r="CA191" s="42" t="str">
        <f>IF($O191="女子",IF($AF191&gt;100,"",IF($M191=選抜女子!B$2,ROW(),"")),"")</f>
        <v/>
      </c>
      <c r="CB191" s="42" t="str">
        <f>IF($O191="女子",IF($AF191&gt;100,"",IF($M191=選抜女子!I$2,ROW(),"")),"")</f>
        <v/>
      </c>
      <c r="CC191" s="42" t="str">
        <f>IF($O191="女子",IF($AF191&gt;100,"",IF($M191=選抜女子!P$2,ROW(),"")),"")</f>
        <v/>
      </c>
      <c r="CD191" s="42" t="str">
        <f>IF($O191="女子",IF($AF191&gt;100,"",IF($M191=選抜女子!B$27,ROW(),"")),"")</f>
        <v/>
      </c>
      <c r="CE191" s="42" t="str">
        <f>IF($O191="女子",IF($AF191&gt;100,"",IF($M191=選抜女子!I$27,ROW(),"")),"")</f>
        <v/>
      </c>
      <c r="CF191" s="42" t="str">
        <f>IF($O191="女子",IF($AF191&gt;100,"",IF($M191=選抜女子!P$27,ROW(),"")),"")</f>
        <v/>
      </c>
      <c r="CG191" s="42" t="str">
        <f>IF($O191="女子",IF($AF191&gt;100,"",IF($M191=選抜女子!B$51,ROW(),"")),"")</f>
        <v/>
      </c>
      <c r="CH191" s="42" t="str">
        <f>IF($O191="女子",IF($AF191&gt;100,"",IF($M191=選抜女子!I$51,ROW(),"")),"")</f>
        <v/>
      </c>
      <c r="CI191" s="42" t="str">
        <f>IF($O191="女子",IF($AF191&gt;100,"",IF($M191=選抜女子!B$76,ROW(),"")),"")</f>
        <v/>
      </c>
      <c r="CJ191" s="42" t="str">
        <f>IF($O191="女子",IF($AF191&gt;100,"",IF($M191=選抜女子!I$76,ROW(),"")),"")</f>
        <v/>
      </c>
      <c r="CK191" s="42" t="str">
        <f>IF($O191="女子",IF($AF191&gt;100,"",IF($M191=新人女子!B$2,ROW(),"")),"")</f>
        <v/>
      </c>
      <c r="CL191" s="42" t="str">
        <f>IF($O191="女子",IF($AF191&gt;100,"",IF($M191=新人女子!I$2,ROW(),"")),"")</f>
        <v/>
      </c>
      <c r="CM191" s="42" t="str">
        <f>IF($O191="女子",IF($AF191&gt;100,"",IF($M191=新人女子!P$2,ROW(),"")),"")</f>
        <v/>
      </c>
      <c r="CN191" s="42" t="str">
        <f>IF($O191="女子",IF($AF191&gt;100,"",IF($M191=新人女子!B$27,ROW(),"")),"")</f>
        <v/>
      </c>
      <c r="CO191" s="42" t="str">
        <f>IF($O191="女子",IF($AF191&gt;100,"",IF($M191=新人女子!I$27,ROW(),"")),"")</f>
        <v/>
      </c>
      <c r="CP191" s="42" t="str">
        <f>IF($O191="女子",IF($AF191&gt;100,"",IF($M191=新人女子!P$27,ROW(),"")),"")</f>
        <v/>
      </c>
      <c r="CQ191" s="42" t="str">
        <f>IF($O191="女子",IF($AF191&gt;100,"",IF($M191=新人女子!B$51,ROW(),"")),"")</f>
        <v/>
      </c>
      <c r="CR191" s="42" t="str">
        <f>IF($O191="女子",IF($AF191&gt;100,"",IF($M191=新人女子!I$51,ROW(),"")),"")</f>
        <v/>
      </c>
      <c r="CS191" s="42" t="str">
        <f>IF($O191="女子",IF($AF191&gt;100,"",IF($M191=新人女子!P$51,ROW(),"")),"")</f>
        <v/>
      </c>
      <c r="CT191" s="42" t="str">
        <f>IF($O191="女子",IF($AF191&gt;100,"",IF($M191=新人女子!B$76,ROW(),"")),"")</f>
        <v/>
      </c>
      <c r="CU191" s="42" t="str">
        <f>IF($O191="女子",IF($AF191&gt;100,"",IF($M191=新人女子!I$76,ROW(),"")),"")</f>
        <v/>
      </c>
      <c r="CV191" s="42" t="str">
        <f>IF($O191="女子",IF($AF191&gt;100,"",IF($M191=新人女子!P$76,ROW(),"")),"")</f>
        <v/>
      </c>
    </row>
    <row r="192" spans="1:100" x14ac:dyDescent="0.15">
      <c r="A192" s="36">
        <v>45285</v>
      </c>
      <c r="B192" s="36">
        <v>45287</v>
      </c>
      <c r="C192" s="35" t="s">
        <v>104</v>
      </c>
      <c r="D192" s="35" t="s">
        <v>2086</v>
      </c>
      <c r="E192" s="35" t="s">
        <v>2087</v>
      </c>
      <c r="F192" s="35" t="s">
        <v>2088</v>
      </c>
      <c r="G192" s="35" t="s">
        <v>108</v>
      </c>
      <c r="H192" s="35" t="s">
        <v>15</v>
      </c>
      <c r="I192" s="35" t="s">
        <v>2089</v>
      </c>
      <c r="J192" s="35" t="s">
        <v>303</v>
      </c>
      <c r="L192" s="35" t="s">
        <v>605</v>
      </c>
      <c r="M192" s="35" t="s">
        <v>179</v>
      </c>
      <c r="N192" s="35" t="s">
        <v>180</v>
      </c>
      <c r="O192" s="35" t="s">
        <v>305</v>
      </c>
      <c r="Y192" s="35" t="s">
        <v>306</v>
      </c>
      <c r="AA192" s="35" t="s">
        <v>630</v>
      </c>
      <c r="AB192" s="35" t="s">
        <v>631</v>
      </c>
      <c r="AC192" s="35" t="str">
        <f t="shared" si="20"/>
        <v>サイダイジ</v>
      </c>
      <c r="AD192" s="35" t="s">
        <v>309</v>
      </c>
      <c r="AF192" s="35">
        <v>13</v>
      </c>
      <c r="AG192" s="41">
        <v>38985</v>
      </c>
      <c r="AN192" s="35">
        <v>157</v>
      </c>
      <c r="AO192" s="35">
        <v>44</v>
      </c>
      <c r="AP192" s="35" t="s">
        <v>310</v>
      </c>
      <c r="AV192" s="35" t="s">
        <v>413</v>
      </c>
      <c r="BB192" s="35">
        <f t="shared" si="16"/>
        <v>16</v>
      </c>
      <c r="BC192" s="35">
        <f t="shared" si="17"/>
        <v>2</v>
      </c>
      <c r="BD192" s="35" t="str">
        <f t="shared" si="18"/>
        <v>右</v>
      </c>
      <c r="BE192" s="42" t="str">
        <f>IF($O192="男子",IF($AF192&gt;100,"",IF($M192=選抜男子!B$2,ROW(),"")),"")</f>
        <v/>
      </c>
      <c r="BF192" s="42" t="str">
        <f>IF($O192="男子",IF($AF192&gt;100,"",IF($M192=選抜男子!I$2,ROW(),"")),"")</f>
        <v/>
      </c>
      <c r="BG192" s="42" t="str">
        <f>IF($O192="男子",IF($AF192&gt;100,"",IF($M192=選抜男子!P$2,ROW(),"")),"")</f>
        <v/>
      </c>
      <c r="BH192" s="42" t="str">
        <f>IF($O192="男子",IF($AF192&gt;100,"",IF($M192=選抜男子!B$27,ROW(),"")),"")</f>
        <v/>
      </c>
      <c r="BI192" s="42">
        <f>IF($O192="男子",IF($AF192&gt;100,"",IF($M192=選抜男子!I$27,ROW(),"")),"")</f>
        <v>192</v>
      </c>
      <c r="BJ192" s="42" t="str">
        <f>IF($O192="男子",IF($AF192&gt;100,"",IF($M192=選抜男子!P$27,ROW(),"")),"")</f>
        <v/>
      </c>
      <c r="BK192" s="42" t="str">
        <f>IF($O192="男子",IF($AF192&gt;100,"",IF($M192=選抜男子!B$51,ROW(),"")),"")</f>
        <v/>
      </c>
      <c r="BL192" s="42" t="str">
        <f>IF($O192="男子",IF($AF192&gt;100,"",IF($M192=選抜男子!I$51,ROW(),"")),"")</f>
        <v/>
      </c>
      <c r="BM192" s="42" t="str">
        <f>IF($O192="男子",IF($AF192&gt;100,"",IF($M192=選抜男子!B$76,ROW(),"")),"")</f>
        <v/>
      </c>
      <c r="BN192" s="42" t="str">
        <f>IF($O192="男子",IF($AF192&gt;100,"",IF($M192=選抜男子!I$76,ROW(),"")),"")</f>
        <v/>
      </c>
      <c r="BO192" s="42" t="str">
        <f>IF($O192="男子",IF($AF192&gt;100,"",IF($M192=新人男子!B$2,ROW(),"")),"")</f>
        <v/>
      </c>
      <c r="BP192" s="42" t="str">
        <f>IF($O192="男子",IF($AF192&gt;100,"",IF($M192=新人男子!I$2,ROW(),"")),"")</f>
        <v/>
      </c>
      <c r="BQ192" s="42" t="str">
        <f>IF($O192="男子",IF($AF192&gt;100,"",IF($M192=新人男子!P$2,ROW(),"")),"")</f>
        <v/>
      </c>
      <c r="BR192" s="42" t="str">
        <f>IF($O192="男子",IF($AF192&gt;100,"",IF($M192=新人男子!B$27,ROW(),"")),"")</f>
        <v/>
      </c>
      <c r="BS192" s="42" t="str">
        <f>IF($O192="男子",IF($AF192&gt;100,"",IF($M192=新人男子!I$27,ROW(),"")),"")</f>
        <v/>
      </c>
      <c r="BT192" s="42" t="str">
        <f>IF($O192="男子",IF($AF192&gt;100,"",IF($M192=新人男子!P$27,ROW(),"")),"")</f>
        <v/>
      </c>
      <c r="BU192" s="42" t="str">
        <f>IF($O192="男子",IF($AF192&gt;100,"",IF($M192=新人男子!B$51,ROW(),"")),"")</f>
        <v/>
      </c>
      <c r="BV192" s="42" t="str">
        <f>IF($O192="男子",IF($AF192&gt;100,"",IF($M192=新人男子!I$51,ROW(),"")),"")</f>
        <v/>
      </c>
      <c r="BW192" s="42" t="str">
        <f>IF($O192="男子",IF($AF192&gt;100,"",IF($M192=新人男子!P$51,ROW(),"")),"")</f>
        <v/>
      </c>
      <c r="BX192" s="42" t="str">
        <f>IF($O192="男子",IF($AF192&gt;100,"",IF($M192=新人男子!B$76,ROW(),"")),"")</f>
        <v/>
      </c>
      <c r="BY192" s="42" t="str">
        <f>IF($O192="男子",IF($AF192&gt;100,"",IF($M192=新人男子!I$76,ROW(),"")),"")</f>
        <v/>
      </c>
      <c r="BZ192" s="42" t="str">
        <f>IF($O192="男子",IF($AF192&gt;100,"",IF($M192=新人男子!P$76,ROW(),"")),"")</f>
        <v/>
      </c>
      <c r="CA192" s="42" t="str">
        <f>IF($O192="女子",IF($AF192&gt;100,"",IF($M192=選抜女子!B$2,ROW(),"")),"")</f>
        <v/>
      </c>
      <c r="CB192" s="42" t="str">
        <f>IF($O192="女子",IF($AF192&gt;100,"",IF($M192=選抜女子!I$2,ROW(),"")),"")</f>
        <v/>
      </c>
      <c r="CC192" s="42" t="str">
        <f>IF($O192="女子",IF($AF192&gt;100,"",IF($M192=選抜女子!P$2,ROW(),"")),"")</f>
        <v/>
      </c>
      <c r="CD192" s="42" t="str">
        <f>IF($O192="女子",IF($AF192&gt;100,"",IF($M192=選抜女子!B$27,ROW(),"")),"")</f>
        <v/>
      </c>
      <c r="CE192" s="42" t="str">
        <f>IF($O192="女子",IF($AF192&gt;100,"",IF($M192=選抜女子!I$27,ROW(),"")),"")</f>
        <v/>
      </c>
      <c r="CF192" s="42" t="str">
        <f>IF($O192="女子",IF($AF192&gt;100,"",IF($M192=選抜女子!P$27,ROW(),"")),"")</f>
        <v/>
      </c>
      <c r="CG192" s="42" t="str">
        <f>IF($O192="女子",IF($AF192&gt;100,"",IF($M192=選抜女子!B$51,ROW(),"")),"")</f>
        <v/>
      </c>
      <c r="CH192" s="42" t="str">
        <f>IF($O192="女子",IF($AF192&gt;100,"",IF($M192=選抜女子!I$51,ROW(),"")),"")</f>
        <v/>
      </c>
      <c r="CI192" s="42" t="str">
        <f>IF($O192="女子",IF($AF192&gt;100,"",IF($M192=選抜女子!B$76,ROW(),"")),"")</f>
        <v/>
      </c>
      <c r="CJ192" s="42" t="str">
        <f>IF($O192="女子",IF($AF192&gt;100,"",IF($M192=選抜女子!I$76,ROW(),"")),"")</f>
        <v/>
      </c>
      <c r="CK192" s="42" t="str">
        <f>IF($O192="女子",IF($AF192&gt;100,"",IF($M192=新人女子!B$2,ROW(),"")),"")</f>
        <v/>
      </c>
      <c r="CL192" s="42" t="str">
        <f>IF($O192="女子",IF($AF192&gt;100,"",IF($M192=新人女子!I$2,ROW(),"")),"")</f>
        <v/>
      </c>
      <c r="CM192" s="42" t="str">
        <f>IF($O192="女子",IF($AF192&gt;100,"",IF($M192=新人女子!P$2,ROW(),"")),"")</f>
        <v/>
      </c>
      <c r="CN192" s="42" t="str">
        <f>IF($O192="女子",IF($AF192&gt;100,"",IF($M192=新人女子!B$27,ROW(),"")),"")</f>
        <v/>
      </c>
      <c r="CO192" s="42" t="str">
        <f>IF($O192="女子",IF($AF192&gt;100,"",IF($M192=新人女子!I$27,ROW(),"")),"")</f>
        <v/>
      </c>
      <c r="CP192" s="42" t="str">
        <f>IF($O192="女子",IF($AF192&gt;100,"",IF($M192=新人女子!P$27,ROW(),"")),"")</f>
        <v/>
      </c>
      <c r="CQ192" s="42" t="str">
        <f>IF($O192="女子",IF($AF192&gt;100,"",IF($M192=新人女子!B$51,ROW(),"")),"")</f>
        <v/>
      </c>
      <c r="CR192" s="42" t="str">
        <f>IF($O192="女子",IF($AF192&gt;100,"",IF($M192=新人女子!I$51,ROW(),"")),"")</f>
        <v/>
      </c>
      <c r="CS192" s="42" t="str">
        <f>IF($O192="女子",IF($AF192&gt;100,"",IF($M192=新人女子!P$51,ROW(),"")),"")</f>
        <v/>
      </c>
      <c r="CT192" s="42" t="str">
        <f>IF($O192="女子",IF($AF192&gt;100,"",IF($M192=新人女子!B$76,ROW(),"")),"")</f>
        <v/>
      </c>
      <c r="CU192" s="42" t="str">
        <f>IF($O192="女子",IF($AF192&gt;100,"",IF($M192=新人女子!I$76,ROW(),"")),"")</f>
        <v/>
      </c>
      <c r="CV192" s="42" t="str">
        <f>IF($O192="女子",IF($AF192&gt;100,"",IF($M192=新人女子!P$76,ROW(),"")),"")</f>
        <v/>
      </c>
    </row>
    <row r="193" spans="1:100" x14ac:dyDescent="0.15">
      <c r="A193" s="36">
        <v>45285</v>
      </c>
      <c r="B193" s="36">
        <v>45287</v>
      </c>
      <c r="C193" s="35" t="s">
        <v>104</v>
      </c>
      <c r="D193" s="35" t="s">
        <v>2090</v>
      </c>
      <c r="E193" s="35" t="s">
        <v>2091</v>
      </c>
      <c r="F193" s="35" t="s">
        <v>2092</v>
      </c>
      <c r="G193" s="35" t="s">
        <v>108</v>
      </c>
      <c r="H193" s="35" t="s">
        <v>15</v>
      </c>
      <c r="I193" s="35" t="s">
        <v>2093</v>
      </c>
      <c r="J193" s="35" t="s">
        <v>303</v>
      </c>
      <c r="L193" s="35" t="s">
        <v>605</v>
      </c>
      <c r="M193" s="35" t="s">
        <v>179</v>
      </c>
      <c r="N193" s="35" t="s">
        <v>180</v>
      </c>
      <c r="O193" s="35" t="s">
        <v>305</v>
      </c>
      <c r="Y193" s="35" t="s">
        <v>306</v>
      </c>
      <c r="AA193" s="35" t="s">
        <v>632</v>
      </c>
      <c r="AB193" s="35" t="s">
        <v>633</v>
      </c>
      <c r="AC193" s="35" t="str">
        <f t="shared" si="20"/>
        <v>オオダラ</v>
      </c>
      <c r="AD193" s="35" t="s">
        <v>309</v>
      </c>
      <c r="AF193" s="35">
        <v>14</v>
      </c>
      <c r="AG193" s="41">
        <v>39169</v>
      </c>
      <c r="AN193" s="35">
        <v>167</v>
      </c>
      <c r="AO193" s="35">
        <v>54</v>
      </c>
      <c r="AP193" s="35" t="s">
        <v>310</v>
      </c>
      <c r="AV193" s="35" t="s">
        <v>413</v>
      </c>
      <c r="BB193" s="35">
        <f t="shared" si="16"/>
        <v>16</v>
      </c>
      <c r="BC193" s="35">
        <f t="shared" si="17"/>
        <v>2</v>
      </c>
      <c r="BD193" s="35" t="str">
        <f t="shared" si="18"/>
        <v>右</v>
      </c>
      <c r="BE193" s="42" t="str">
        <f>IF($O193="男子",IF($AF193&gt;100,"",IF($M193=選抜男子!B$2,ROW(),"")),"")</f>
        <v/>
      </c>
      <c r="BF193" s="42" t="str">
        <f>IF($O193="男子",IF($AF193&gt;100,"",IF($M193=選抜男子!I$2,ROW(),"")),"")</f>
        <v/>
      </c>
      <c r="BG193" s="42" t="str">
        <f>IF($O193="男子",IF($AF193&gt;100,"",IF($M193=選抜男子!P$2,ROW(),"")),"")</f>
        <v/>
      </c>
      <c r="BH193" s="42" t="str">
        <f>IF($O193="男子",IF($AF193&gt;100,"",IF($M193=選抜男子!B$27,ROW(),"")),"")</f>
        <v/>
      </c>
      <c r="BI193" s="42">
        <f>IF($O193="男子",IF($AF193&gt;100,"",IF($M193=選抜男子!I$27,ROW(),"")),"")</f>
        <v>193</v>
      </c>
      <c r="BJ193" s="42" t="str">
        <f>IF($O193="男子",IF($AF193&gt;100,"",IF($M193=選抜男子!P$27,ROW(),"")),"")</f>
        <v/>
      </c>
      <c r="BK193" s="42" t="str">
        <f>IF($O193="男子",IF($AF193&gt;100,"",IF($M193=選抜男子!B$51,ROW(),"")),"")</f>
        <v/>
      </c>
      <c r="BL193" s="42" t="str">
        <f>IF($O193="男子",IF($AF193&gt;100,"",IF($M193=選抜男子!I$51,ROW(),"")),"")</f>
        <v/>
      </c>
      <c r="BM193" s="42" t="str">
        <f>IF($O193="男子",IF($AF193&gt;100,"",IF($M193=選抜男子!B$76,ROW(),"")),"")</f>
        <v/>
      </c>
      <c r="BN193" s="42" t="str">
        <f>IF($O193="男子",IF($AF193&gt;100,"",IF($M193=選抜男子!I$76,ROW(),"")),"")</f>
        <v/>
      </c>
      <c r="BO193" s="42" t="str">
        <f>IF($O193="男子",IF($AF193&gt;100,"",IF($M193=新人男子!B$2,ROW(),"")),"")</f>
        <v/>
      </c>
      <c r="BP193" s="42" t="str">
        <f>IF($O193="男子",IF($AF193&gt;100,"",IF($M193=新人男子!I$2,ROW(),"")),"")</f>
        <v/>
      </c>
      <c r="BQ193" s="42" t="str">
        <f>IF($O193="男子",IF($AF193&gt;100,"",IF($M193=新人男子!P$2,ROW(),"")),"")</f>
        <v/>
      </c>
      <c r="BR193" s="42" t="str">
        <f>IF($O193="男子",IF($AF193&gt;100,"",IF($M193=新人男子!B$27,ROW(),"")),"")</f>
        <v/>
      </c>
      <c r="BS193" s="42" t="str">
        <f>IF($O193="男子",IF($AF193&gt;100,"",IF($M193=新人男子!I$27,ROW(),"")),"")</f>
        <v/>
      </c>
      <c r="BT193" s="42" t="str">
        <f>IF($O193="男子",IF($AF193&gt;100,"",IF($M193=新人男子!P$27,ROW(),"")),"")</f>
        <v/>
      </c>
      <c r="BU193" s="42" t="str">
        <f>IF($O193="男子",IF($AF193&gt;100,"",IF($M193=新人男子!B$51,ROW(),"")),"")</f>
        <v/>
      </c>
      <c r="BV193" s="42" t="str">
        <f>IF($O193="男子",IF($AF193&gt;100,"",IF($M193=新人男子!I$51,ROW(),"")),"")</f>
        <v/>
      </c>
      <c r="BW193" s="42" t="str">
        <f>IF($O193="男子",IF($AF193&gt;100,"",IF($M193=新人男子!P$51,ROW(),"")),"")</f>
        <v/>
      </c>
      <c r="BX193" s="42" t="str">
        <f>IF($O193="男子",IF($AF193&gt;100,"",IF($M193=新人男子!B$76,ROW(),"")),"")</f>
        <v/>
      </c>
      <c r="BY193" s="42" t="str">
        <f>IF($O193="男子",IF($AF193&gt;100,"",IF($M193=新人男子!I$76,ROW(),"")),"")</f>
        <v/>
      </c>
      <c r="BZ193" s="42" t="str">
        <f>IF($O193="男子",IF($AF193&gt;100,"",IF($M193=新人男子!P$76,ROW(),"")),"")</f>
        <v/>
      </c>
      <c r="CA193" s="42" t="str">
        <f>IF($O193="女子",IF($AF193&gt;100,"",IF($M193=選抜女子!B$2,ROW(),"")),"")</f>
        <v/>
      </c>
      <c r="CB193" s="42" t="str">
        <f>IF($O193="女子",IF($AF193&gt;100,"",IF($M193=選抜女子!I$2,ROW(),"")),"")</f>
        <v/>
      </c>
      <c r="CC193" s="42" t="str">
        <f>IF($O193="女子",IF($AF193&gt;100,"",IF($M193=選抜女子!P$2,ROW(),"")),"")</f>
        <v/>
      </c>
      <c r="CD193" s="42" t="str">
        <f>IF($O193="女子",IF($AF193&gt;100,"",IF($M193=選抜女子!B$27,ROW(),"")),"")</f>
        <v/>
      </c>
      <c r="CE193" s="42" t="str">
        <f>IF($O193="女子",IF($AF193&gt;100,"",IF($M193=選抜女子!I$27,ROW(),"")),"")</f>
        <v/>
      </c>
      <c r="CF193" s="42" t="str">
        <f>IF($O193="女子",IF($AF193&gt;100,"",IF($M193=選抜女子!P$27,ROW(),"")),"")</f>
        <v/>
      </c>
      <c r="CG193" s="42" t="str">
        <f>IF($O193="女子",IF($AF193&gt;100,"",IF($M193=選抜女子!B$51,ROW(),"")),"")</f>
        <v/>
      </c>
      <c r="CH193" s="42" t="str">
        <f>IF($O193="女子",IF($AF193&gt;100,"",IF($M193=選抜女子!I$51,ROW(),"")),"")</f>
        <v/>
      </c>
      <c r="CI193" s="42" t="str">
        <f>IF($O193="女子",IF($AF193&gt;100,"",IF($M193=選抜女子!B$76,ROW(),"")),"")</f>
        <v/>
      </c>
      <c r="CJ193" s="42" t="str">
        <f>IF($O193="女子",IF($AF193&gt;100,"",IF($M193=選抜女子!I$76,ROW(),"")),"")</f>
        <v/>
      </c>
      <c r="CK193" s="42" t="str">
        <f>IF($O193="女子",IF($AF193&gt;100,"",IF($M193=新人女子!B$2,ROW(),"")),"")</f>
        <v/>
      </c>
      <c r="CL193" s="42" t="str">
        <f>IF($O193="女子",IF($AF193&gt;100,"",IF($M193=新人女子!I$2,ROW(),"")),"")</f>
        <v/>
      </c>
      <c r="CM193" s="42" t="str">
        <f>IF($O193="女子",IF($AF193&gt;100,"",IF($M193=新人女子!P$2,ROW(),"")),"")</f>
        <v/>
      </c>
      <c r="CN193" s="42" t="str">
        <f>IF($O193="女子",IF($AF193&gt;100,"",IF($M193=新人女子!B$27,ROW(),"")),"")</f>
        <v/>
      </c>
      <c r="CO193" s="42" t="str">
        <f>IF($O193="女子",IF($AF193&gt;100,"",IF($M193=新人女子!I$27,ROW(),"")),"")</f>
        <v/>
      </c>
      <c r="CP193" s="42" t="str">
        <f>IF($O193="女子",IF($AF193&gt;100,"",IF($M193=新人女子!P$27,ROW(),"")),"")</f>
        <v/>
      </c>
      <c r="CQ193" s="42" t="str">
        <f>IF($O193="女子",IF($AF193&gt;100,"",IF($M193=新人女子!B$51,ROW(),"")),"")</f>
        <v/>
      </c>
      <c r="CR193" s="42" t="str">
        <f>IF($O193="女子",IF($AF193&gt;100,"",IF($M193=新人女子!I$51,ROW(),"")),"")</f>
        <v/>
      </c>
      <c r="CS193" s="42" t="str">
        <f>IF($O193="女子",IF($AF193&gt;100,"",IF($M193=新人女子!P$51,ROW(),"")),"")</f>
        <v/>
      </c>
      <c r="CT193" s="42" t="str">
        <f>IF($O193="女子",IF($AF193&gt;100,"",IF($M193=新人女子!B$76,ROW(),"")),"")</f>
        <v/>
      </c>
      <c r="CU193" s="42" t="str">
        <f>IF($O193="女子",IF($AF193&gt;100,"",IF($M193=新人女子!I$76,ROW(),"")),"")</f>
        <v/>
      </c>
      <c r="CV193" s="42" t="str">
        <f>IF($O193="女子",IF($AF193&gt;100,"",IF($M193=新人女子!P$76,ROW(),"")),"")</f>
        <v/>
      </c>
    </row>
    <row r="194" spans="1:100" x14ac:dyDescent="0.15">
      <c r="A194" s="36">
        <v>45285</v>
      </c>
      <c r="B194" s="36">
        <v>45287</v>
      </c>
      <c r="C194" s="35" t="s">
        <v>104</v>
      </c>
      <c r="D194" s="35" t="s">
        <v>2094</v>
      </c>
      <c r="E194" s="35" t="s">
        <v>2095</v>
      </c>
      <c r="F194" s="35" t="s">
        <v>2096</v>
      </c>
      <c r="G194" s="35" t="s">
        <v>108</v>
      </c>
      <c r="H194" s="35" t="s">
        <v>15</v>
      </c>
      <c r="I194" s="35" t="s">
        <v>2097</v>
      </c>
      <c r="J194" s="35" t="s">
        <v>303</v>
      </c>
      <c r="L194" s="35" t="s">
        <v>605</v>
      </c>
      <c r="M194" s="35" t="s">
        <v>179</v>
      </c>
      <c r="N194" s="35" t="s">
        <v>180</v>
      </c>
      <c r="O194" s="35" t="s">
        <v>305</v>
      </c>
      <c r="Y194" s="35" t="s">
        <v>306</v>
      </c>
      <c r="AA194" s="35" t="s">
        <v>634</v>
      </c>
      <c r="AB194" s="35" t="s">
        <v>635</v>
      </c>
      <c r="AC194" s="35" t="str">
        <f t="shared" si="20"/>
        <v>ヒガシオカヤマ</v>
      </c>
      <c r="AD194" s="35" t="s">
        <v>309</v>
      </c>
      <c r="AF194" s="35">
        <v>15</v>
      </c>
      <c r="AG194" s="41">
        <v>39394</v>
      </c>
      <c r="AN194" s="35">
        <v>162</v>
      </c>
      <c r="AO194" s="35">
        <v>48</v>
      </c>
      <c r="AP194" s="35" t="s">
        <v>310</v>
      </c>
      <c r="AV194" s="35" t="s">
        <v>413</v>
      </c>
      <c r="BB194" s="35">
        <f t="shared" si="16"/>
        <v>15</v>
      </c>
      <c r="BC194" s="35">
        <f t="shared" si="17"/>
        <v>1</v>
      </c>
      <c r="BD194" s="35" t="str">
        <f t="shared" si="18"/>
        <v>右</v>
      </c>
      <c r="BE194" s="42" t="str">
        <f>IF($O194="男子",IF($AF194&gt;100,"",IF($M194=選抜男子!B$2,ROW(),"")),"")</f>
        <v/>
      </c>
      <c r="BF194" s="42" t="str">
        <f>IF($O194="男子",IF($AF194&gt;100,"",IF($M194=選抜男子!I$2,ROW(),"")),"")</f>
        <v/>
      </c>
      <c r="BG194" s="42" t="str">
        <f>IF($O194="男子",IF($AF194&gt;100,"",IF($M194=選抜男子!P$2,ROW(),"")),"")</f>
        <v/>
      </c>
      <c r="BH194" s="42" t="str">
        <f>IF($O194="男子",IF($AF194&gt;100,"",IF($M194=選抜男子!B$27,ROW(),"")),"")</f>
        <v/>
      </c>
      <c r="BI194" s="42">
        <f>IF($O194="男子",IF($AF194&gt;100,"",IF($M194=選抜男子!I$27,ROW(),"")),"")</f>
        <v>194</v>
      </c>
      <c r="BJ194" s="42" t="str">
        <f>IF($O194="男子",IF($AF194&gt;100,"",IF($M194=選抜男子!P$27,ROW(),"")),"")</f>
        <v/>
      </c>
      <c r="BK194" s="42" t="str">
        <f>IF($O194="男子",IF($AF194&gt;100,"",IF($M194=選抜男子!B$51,ROW(),"")),"")</f>
        <v/>
      </c>
      <c r="BL194" s="42" t="str">
        <f>IF($O194="男子",IF($AF194&gt;100,"",IF($M194=選抜男子!I$51,ROW(),"")),"")</f>
        <v/>
      </c>
      <c r="BM194" s="42" t="str">
        <f>IF($O194="男子",IF($AF194&gt;100,"",IF($M194=選抜男子!B$76,ROW(),"")),"")</f>
        <v/>
      </c>
      <c r="BN194" s="42" t="str">
        <f>IF($O194="男子",IF($AF194&gt;100,"",IF($M194=選抜男子!I$76,ROW(),"")),"")</f>
        <v/>
      </c>
      <c r="BO194" s="42" t="str">
        <f>IF($O194="男子",IF($AF194&gt;100,"",IF($M194=新人男子!B$2,ROW(),"")),"")</f>
        <v/>
      </c>
      <c r="BP194" s="42" t="str">
        <f>IF($O194="男子",IF($AF194&gt;100,"",IF($M194=新人男子!I$2,ROW(),"")),"")</f>
        <v/>
      </c>
      <c r="BQ194" s="42" t="str">
        <f>IF($O194="男子",IF($AF194&gt;100,"",IF($M194=新人男子!P$2,ROW(),"")),"")</f>
        <v/>
      </c>
      <c r="BR194" s="42" t="str">
        <f>IF($O194="男子",IF($AF194&gt;100,"",IF($M194=新人男子!B$27,ROW(),"")),"")</f>
        <v/>
      </c>
      <c r="BS194" s="42" t="str">
        <f>IF($O194="男子",IF($AF194&gt;100,"",IF($M194=新人男子!I$27,ROW(),"")),"")</f>
        <v/>
      </c>
      <c r="BT194" s="42" t="str">
        <f>IF($O194="男子",IF($AF194&gt;100,"",IF($M194=新人男子!P$27,ROW(),"")),"")</f>
        <v/>
      </c>
      <c r="BU194" s="42" t="str">
        <f>IF($O194="男子",IF($AF194&gt;100,"",IF($M194=新人男子!B$51,ROW(),"")),"")</f>
        <v/>
      </c>
      <c r="BV194" s="42" t="str">
        <f>IF($O194="男子",IF($AF194&gt;100,"",IF($M194=新人男子!I$51,ROW(),"")),"")</f>
        <v/>
      </c>
      <c r="BW194" s="42" t="str">
        <f>IF($O194="男子",IF($AF194&gt;100,"",IF($M194=新人男子!P$51,ROW(),"")),"")</f>
        <v/>
      </c>
      <c r="BX194" s="42" t="str">
        <f>IF($O194="男子",IF($AF194&gt;100,"",IF($M194=新人男子!B$76,ROW(),"")),"")</f>
        <v/>
      </c>
      <c r="BY194" s="42" t="str">
        <f>IF($O194="男子",IF($AF194&gt;100,"",IF($M194=新人男子!I$76,ROW(),"")),"")</f>
        <v/>
      </c>
      <c r="BZ194" s="42" t="str">
        <f>IF($O194="男子",IF($AF194&gt;100,"",IF($M194=新人男子!P$76,ROW(),"")),"")</f>
        <v/>
      </c>
      <c r="CA194" s="42" t="str">
        <f>IF($O194="女子",IF($AF194&gt;100,"",IF($M194=選抜女子!B$2,ROW(),"")),"")</f>
        <v/>
      </c>
      <c r="CB194" s="42" t="str">
        <f>IF($O194="女子",IF($AF194&gt;100,"",IF($M194=選抜女子!I$2,ROW(),"")),"")</f>
        <v/>
      </c>
      <c r="CC194" s="42" t="str">
        <f>IF($O194="女子",IF($AF194&gt;100,"",IF($M194=選抜女子!P$2,ROW(),"")),"")</f>
        <v/>
      </c>
      <c r="CD194" s="42" t="str">
        <f>IF($O194="女子",IF($AF194&gt;100,"",IF($M194=選抜女子!B$27,ROW(),"")),"")</f>
        <v/>
      </c>
      <c r="CE194" s="42" t="str">
        <f>IF($O194="女子",IF($AF194&gt;100,"",IF($M194=選抜女子!I$27,ROW(),"")),"")</f>
        <v/>
      </c>
      <c r="CF194" s="42" t="str">
        <f>IF($O194="女子",IF($AF194&gt;100,"",IF($M194=選抜女子!P$27,ROW(),"")),"")</f>
        <v/>
      </c>
      <c r="CG194" s="42" t="str">
        <f>IF($O194="女子",IF($AF194&gt;100,"",IF($M194=選抜女子!B$51,ROW(),"")),"")</f>
        <v/>
      </c>
      <c r="CH194" s="42" t="str">
        <f>IF($O194="女子",IF($AF194&gt;100,"",IF($M194=選抜女子!I$51,ROW(),"")),"")</f>
        <v/>
      </c>
      <c r="CI194" s="42" t="str">
        <f>IF($O194="女子",IF($AF194&gt;100,"",IF($M194=選抜女子!B$76,ROW(),"")),"")</f>
        <v/>
      </c>
      <c r="CJ194" s="42" t="str">
        <f>IF($O194="女子",IF($AF194&gt;100,"",IF($M194=選抜女子!I$76,ROW(),"")),"")</f>
        <v/>
      </c>
      <c r="CK194" s="42" t="str">
        <f>IF($O194="女子",IF($AF194&gt;100,"",IF($M194=新人女子!B$2,ROW(),"")),"")</f>
        <v/>
      </c>
      <c r="CL194" s="42" t="str">
        <f>IF($O194="女子",IF($AF194&gt;100,"",IF($M194=新人女子!I$2,ROW(),"")),"")</f>
        <v/>
      </c>
      <c r="CM194" s="42" t="str">
        <f>IF($O194="女子",IF($AF194&gt;100,"",IF($M194=新人女子!P$2,ROW(),"")),"")</f>
        <v/>
      </c>
      <c r="CN194" s="42" t="str">
        <f>IF($O194="女子",IF($AF194&gt;100,"",IF($M194=新人女子!B$27,ROW(),"")),"")</f>
        <v/>
      </c>
      <c r="CO194" s="42" t="str">
        <f>IF($O194="女子",IF($AF194&gt;100,"",IF($M194=新人女子!I$27,ROW(),"")),"")</f>
        <v/>
      </c>
      <c r="CP194" s="42" t="str">
        <f>IF($O194="女子",IF($AF194&gt;100,"",IF($M194=新人女子!P$27,ROW(),"")),"")</f>
        <v/>
      </c>
      <c r="CQ194" s="42" t="str">
        <f>IF($O194="女子",IF($AF194&gt;100,"",IF($M194=新人女子!B$51,ROW(),"")),"")</f>
        <v/>
      </c>
      <c r="CR194" s="42" t="str">
        <f>IF($O194="女子",IF($AF194&gt;100,"",IF($M194=新人女子!I$51,ROW(),"")),"")</f>
        <v/>
      </c>
      <c r="CS194" s="42" t="str">
        <f>IF($O194="女子",IF($AF194&gt;100,"",IF($M194=新人女子!P$51,ROW(),"")),"")</f>
        <v/>
      </c>
      <c r="CT194" s="42" t="str">
        <f>IF($O194="女子",IF($AF194&gt;100,"",IF($M194=新人女子!B$76,ROW(),"")),"")</f>
        <v/>
      </c>
      <c r="CU194" s="42" t="str">
        <f>IF($O194="女子",IF($AF194&gt;100,"",IF($M194=新人女子!I$76,ROW(),"")),"")</f>
        <v/>
      </c>
      <c r="CV194" s="42" t="str">
        <f>IF($O194="女子",IF($AF194&gt;100,"",IF($M194=新人女子!P$76,ROW(),"")),"")</f>
        <v/>
      </c>
    </row>
    <row r="195" spans="1:100" x14ac:dyDescent="0.15">
      <c r="A195" s="36">
        <v>45285</v>
      </c>
      <c r="B195" s="36">
        <v>45287</v>
      </c>
      <c r="C195" s="35" t="s">
        <v>104</v>
      </c>
      <c r="D195" s="35" t="s">
        <v>2098</v>
      </c>
      <c r="E195" s="35" t="s">
        <v>2099</v>
      </c>
      <c r="F195" s="35" t="s">
        <v>2100</v>
      </c>
      <c r="G195" s="35" t="s">
        <v>108</v>
      </c>
      <c r="H195" s="35" t="s">
        <v>15</v>
      </c>
      <c r="I195" s="35" t="s">
        <v>2101</v>
      </c>
      <c r="J195" s="35" t="s">
        <v>303</v>
      </c>
      <c r="L195" s="35" t="s">
        <v>605</v>
      </c>
      <c r="M195" s="35" t="s">
        <v>179</v>
      </c>
      <c r="N195" s="35" t="s">
        <v>180</v>
      </c>
      <c r="O195" s="35" t="s">
        <v>305</v>
      </c>
      <c r="Y195" s="35" t="s">
        <v>306</v>
      </c>
      <c r="AA195" s="35" t="s">
        <v>636</v>
      </c>
      <c r="AB195" s="35" t="s">
        <v>637</v>
      </c>
      <c r="AC195" s="35" t="str">
        <f t="shared" si="20"/>
        <v>タカシマ</v>
      </c>
      <c r="AD195" s="35" t="s">
        <v>309</v>
      </c>
      <c r="AF195" s="35">
        <v>16</v>
      </c>
      <c r="AG195" s="41">
        <v>39271</v>
      </c>
      <c r="AN195" s="35">
        <v>178</v>
      </c>
      <c r="AO195" s="35">
        <v>51</v>
      </c>
      <c r="AP195" s="35" t="s">
        <v>310</v>
      </c>
      <c r="AV195" s="35" t="s">
        <v>413</v>
      </c>
      <c r="BB195" s="35">
        <f t="shared" si="16"/>
        <v>15</v>
      </c>
      <c r="BC195" s="35">
        <f t="shared" si="17"/>
        <v>1</v>
      </c>
      <c r="BD195" s="35" t="str">
        <f t="shared" si="18"/>
        <v>右</v>
      </c>
      <c r="BE195" s="42" t="str">
        <f>IF($O195="男子",IF($AF195&gt;100,"",IF($M195=選抜男子!B$2,ROW(),"")),"")</f>
        <v/>
      </c>
      <c r="BF195" s="42" t="str">
        <f>IF($O195="男子",IF($AF195&gt;100,"",IF($M195=選抜男子!I$2,ROW(),"")),"")</f>
        <v/>
      </c>
      <c r="BG195" s="42" t="str">
        <f>IF($O195="男子",IF($AF195&gt;100,"",IF($M195=選抜男子!P$2,ROW(),"")),"")</f>
        <v/>
      </c>
      <c r="BH195" s="42" t="str">
        <f>IF($O195="男子",IF($AF195&gt;100,"",IF($M195=選抜男子!B$27,ROW(),"")),"")</f>
        <v/>
      </c>
      <c r="BI195" s="42">
        <f>IF($O195="男子",IF($AF195&gt;100,"",IF($M195=選抜男子!I$27,ROW(),"")),"")</f>
        <v>195</v>
      </c>
      <c r="BJ195" s="42" t="str">
        <f>IF($O195="男子",IF($AF195&gt;100,"",IF($M195=選抜男子!P$27,ROW(),"")),"")</f>
        <v/>
      </c>
      <c r="BK195" s="42" t="str">
        <f>IF($O195="男子",IF($AF195&gt;100,"",IF($M195=選抜男子!B$51,ROW(),"")),"")</f>
        <v/>
      </c>
      <c r="BL195" s="42" t="str">
        <f>IF($O195="男子",IF($AF195&gt;100,"",IF($M195=選抜男子!I$51,ROW(),"")),"")</f>
        <v/>
      </c>
      <c r="BM195" s="42" t="str">
        <f>IF($O195="男子",IF($AF195&gt;100,"",IF($M195=選抜男子!B$76,ROW(),"")),"")</f>
        <v/>
      </c>
      <c r="BN195" s="42" t="str">
        <f>IF($O195="男子",IF($AF195&gt;100,"",IF($M195=選抜男子!I$76,ROW(),"")),"")</f>
        <v/>
      </c>
      <c r="BO195" s="42" t="str">
        <f>IF($O195="男子",IF($AF195&gt;100,"",IF($M195=新人男子!B$2,ROW(),"")),"")</f>
        <v/>
      </c>
      <c r="BP195" s="42" t="str">
        <f>IF($O195="男子",IF($AF195&gt;100,"",IF($M195=新人男子!I$2,ROW(),"")),"")</f>
        <v/>
      </c>
      <c r="BQ195" s="42" t="str">
        <f>IF($O195="男子",IF($AF195&gt;100,"",IF($M195=新人男子!P$2,ROW(),"")),"")</f>
        <v/>
      </c>
      <c r="BR195" s="42" t="str">
        <f>IF($O195="男子",IF($AF195&gt;100,"",IF($M195=新人男子!B$27,ROW(),"")),"")</f>
        <v/>
      </c>
      <c r="BS195" s="42" t="str">
        <f>IF($O195="男子",IF($AF195&gt;100,"",IF($M195=新人男子!I$27,ROW(),"")),"")</f>
        <v/>
      </c>
      <c r="BT195" s="42" t="str">
        <f>IF($O195="男子",IF($AF195&gt;100,"",IF($M195=新人男子!P$27,ROW(),"")),"")</f>
        <v/>
      </c>
      <c r="BU195" s="42" t="str">
        <f>IF($O195="男子",IF($AF195&gt;100,"",IF($M195=新人男子!B$51,ROW(),"")),"")</f>
        <v/>
      </c>
      <c r="BV195" s="42" t="str">
        <f>IF($O195="男子",IF($AF195&gt;100,"",IF($M195=新人男子!I$51,ROW(),"")),"")</f>
        <v/>
      </c>
      <c r="BW195" s="42" t="str">
        <f>IF($O195="男子",IF($AF195&gt;100,"",IF($M195=新人男子!P$51,ROW(),"")),"")</f>
        <v/>
      </c>
      <c r="BX195" s="42" t="str">
        <f>IF($O195="男子",IF($AF195&gt;100,"",IF($M195=新人男子!B$76,ROW(),"")),"")</f>
        <v/>
      </c>
      <c r="BY195" s="42" t="str">
        <f>IF($O195="男子",IF($AF195&gt;100,"",IF($M195=新人男子!I$76,ROW(),"")),"")</f>
        <v/>
      </c>
      <c r="BZ195" s="42" t="str">
        <f>IF($O195="男子",IF($AF195&gt;100,"",IF($M195=新人男子!P$76,ROW(),"")),"")</f>
        <v/>
      </c>
      <c r="CA195" s="42" t="str">
        <f>IF($O195="女子",IF($AF195&gt;100,"",IF($M195=選抜女子!B$2,ROW(),"")),"")</f>
        <v/>
      </c>
      <c r="CB195" s="42" t="str">
        <f>IF($O195="女子",IF($AF195&gt;100,"",IF($M195=選抜女子!I$2,ROW(),"")),"")</f>
        <v/>
      </c>
      <c r="CC195" s="42" t="str">
        <f>IF($O195="女子",IF($AF195&gt;100,"",IF($M195=選抜女子!P$2,ROW(),"")),"")</f>
        <v/>
      </c>
      <c r="CD195" s="42" t="str">
        <f>IF($O195="女子",IF($AF195&gt;100,"",IF($M195=選抜女子!B$27,ROW(),"")),"")</f>
        <v/>
      </c>
      <c r="CE195" s="42" t="str">
        <f>IF($O195="女子",IF($AF195&gt;100,"",IF($M195=選抜女子!I$27,ROW(),"")),"")</f>
        <v/>
      </c>
      <c r="CF195" s="42" t="str">
        <f>IF($O195="女子",IF($AF195&gt;100,"",IF($M195=選抜女子!P$27,ROW(),"")),"")</f>
        <v/>
      </c>
      <c r="CG195" s="42" t="str">
        <f>IF($O195="女子",IF($AF195&gt;100,"",IF($M195=選抜女子!B$51,ROW(),"")),"")</f>
        <v/>
      </c>
      <c r="CH195" s="42" t="str">
        <f>IF($O195="女子",IF($AF195&gt;100,"",IF($M195=選抜女子!I$51,ROW(),"")),"")</f>
        <v/>
      </c>
      <c r="CI195" s="42" t="str">
        <f>IF($O195="女子",IF($AF195&gt;100,"",IF($M195=選抜女子!B$76,ROW(),"")),"")</f>
        <v/>
      </c>
      <c r="CJ195" s="42" t="str">
        <f>IF($O195="女子",IF($AF195&gt;100,"",IF($M195=選抜女子!I$76,ROW(),"")),"")</f>
        <v/>
      </c>
      <c r="CK195" s="42" t="str">
        <f>IF($O195="女子",IF($AF195&gt;100,"",IF($M195=新人女子!B$2,ROW(),"")),"")</f>
        <v/>
      </c>
      <c r="CL195" s="42" t="str">
        <f>IF($O195="女子",IF($AF195&gt;100,"",IF($M195=新人女子!I$2,ROW(),"")),"")</f>
        <v/>
      </c>
      <c r="CM195" s="42" t="str">
        <f>IF($O195="女子",IF($AF195&gt;100,"",IF($M195=新人女子!P$2,ROW(),"")),"")</f>
        <v/>
      </c>
      <c r="CN195" s="42" t="str">
        <f>IF($O195="女子",IF($AF195&gt;100,"",IF($M195=新人女子!B$27,ROW(),"")),"")</f>
        <v/>
      </c>
      <c r="CO195" s="42" t="str">
        <f>IF($O195="女子",IF($AF195&gt;100,"",IF($M195=新人女子!I$27,ROW(),"")),"")</f>
        <v/>
      </c>
      <c r="CP195" s="42" t="str">
        <f>IF($O195="女子",IF($AF195&gt;100,"",IF($M195=新人女子!P$27,ROW(),"")),"")</f>
        <v/>
      </c>
      <c r="CQ195" s="42" t="str">
        <f>IF($O195="女子",IF($AF195&gt;100,"",IF($M195=新人女子!B$51,ROW(),"")),"")</f>
        <v/>
      </c>
      <c r="CR195" s="42" t="str">
        <f>IF($O195="女子",IF($AF195&gt;100,"",IF($M195=新人女子!I$51,ROW(),"")),"")</f>
        <v/>
      </c>
      <c r="CS195" s="42" t="str">
        <f>IF($O195="女子",IF($AF195&gt;100,"",IF($M195=新人女子!P$51,ROW(),"")),"")</f>
        <v/>
      </c>
      <c r="CT195" s="42" t="str">
        <f>IF($O195="女子",IF($AF195&gt;100,"",IF($M195=新人女子!B$76,ROW(),"")),"")</f>
        <v/>
      </c>
      <c r="CU195" s="42" t="str">
        <f>IF($O195="女子",IF($AF195&gt;100,"",IF($M195=新人女子!I$76,ROW(),"")),"")</f>
        <v/>
      </c>
      <c r="CV195" s="42" t="str">
        <f>IF($O195="女子",IF($AF195&gt;100,"",IF($M195=新人女子!P$76,ROW(),"")),"")</f>
        <v/>
      </c>
    </row>
    <row r="196" spans="1:100" x14ac:dyDescent="0.15">
      <c r="A196" s="36">
        <v>45285</v>
      </c>
      <c r="B196" s="36">
        <v>45287</v>
      </c>
      <c r="C196" s="35" t="s">
        <v>104</v>
      </c>
      <c r="D196" s="35" t="s">
        <v>2102</v>
      </c>
      <c r="E196" s="35" t="s">
        <v>2103</v>
      </c>
      <c r="F196" s="35" t="s">
        <v>2104</v>
      </c>
      <c r="G196" s="35" t="s">
        <v>108</v>
      </c>
      <c r="H196" s="35" t="s">
        <v>15</v>
      </c>
      <c r="I196" s="35" t="s">
        <v>2105</v>
      </c>
      <c r="J196" s="35" t="s">
        <v>303</v>
      </c>
      <c r="L196" s="35" t="s">
        <v>605</v>
      </c>
      <c r="M196" s="35" t="s">
        <v>179</v>
      </c>
      <c r="N196" s="35" t="s">
        <v>180</v>
      </c>
      <c r="O196" s="35" t="s">
        <v>305</v>
      </c>
      <c r="Y196" s="35" t="s">
        <v>306</v>
      </c>
      <c r="AA196" s="35" t="s">
        <v>638</v>
      </c>
      <c r="AB196" s="35" t="s">
        <v>639</v>
      </c>
      <c r="AC196" s="35" t="str">
        <f t="shared" si="20"/>
        <v>ニシガワラ</v>
      </c>
      <c r="AD196" s="35" t="s">
        <v>309</v>
      </c>
      <c r="AF196" s="35">
        <v>101</v>
      </c>
      <c r="AG196" s="41">
        <v>23472</v>
      </c>
      <c r="AN196" s="35">
        <v>0</v>
      </c>
      <c r="AO196" s="35">
        <v>0</v>
      </c>
      <c r="AP196" s="35" t="s">
        <v>310</v>
      </c>
      <c r="AV196" s="35" t="s">
        <v>344</v>
      </c>
      <c r="AW196" s="35" t="s">
        <v>345</v>
      </c>
      <c r="BB196" s="35">
        <f t="shared" si="16"/>
        <v>58</v>
      </c>
      <c r="BC196" s="35" t="str">
        <f t="shared" si="17"/>
        <v>役員</v>
      </c>
      <c r="BD196" s="35" t="str">
        <f t="shared" si="18"/>
        <v>右</v>
      </c>
      <c r="BE196" s="42" t="str">
        <f>IF($O196="男子",IF($AF196&gt;100,"",IF($M196=選抜男子!B$2,ROW(),"")),"")</f>
        <v/>
      </c>
      <c r="BF196" s="42" t="str">
        <f>IF($O196="男子",IF($AF196&gt;100,"",IF($M196=選抜男子!I$2,ROW(),"")),"")</f>
        <v/>
      </c>
      <c r="BG196" s="42" t="str">
        <f>IF($O196="男子",IF($AF196&gt;100,"",IF($M196=選抜男子!P$2,ROW(),"")),"")</f>
        <v/>
      </c>
      <c r="BH196" s="42" t="str">
        <f>IF($O196="男子",IF($AF196&gt;100,"",IF($M196=選抜男子!B$27,ROW(),"")),"")</f>
        <v/>
      </c>
      <c r="BI196" s="42" t="str">
        <f>IF($O196="男子",IF($AF196&gt;100,"",IF($M196=選抜男子!I$27,ROW(),"")),"")</f>
        <v/>
      </c>
      <c r="BJ196" s="42" t="str">
        <f>IF($O196="男子",IF($AF196&gt;100,"",IF($M196=選抜男子!P$27,ROW(),"")),"")</f>
        <v/>
      </c>
      <c r="BK196" s="42" t="str">
        <f>IF($O196="男子",IF($AF196&gt;100,"",IF($M196=選抜男子!B$51,ROW(),"")),"")</f>
        <v/>
      </c>
      <c r="BL196" s="42" t="str">
        <f>IF($O196="男子",IF($AF196&gt;100,"",IF($M196=選抜男子!I$51,ROW(),"")),"")</f>
        <v/>
      </c>
      <c r="BM196" s="42" t="str">
        <f>IF($O196="男子",IF($AF196&gt;100,"",IF($M196=選抜男子!B$76,ROW(),"")),"")</f>
        <v/>
      </c>
      <c r="BN196" s="42" t="str">
        <f>IF($O196="男子",IF($AF196&gt;100,"",IF($M196=選抜男子!I$76,ROW(),"")),"")</f>
        <v/>
      </c>
      <c r="BO196" s="42" t="str">
        <f>IF($O196="男子",IF($AF196&gt;100,"",IF($M196=新人男子!B$2,ROW(),"")),"")</f>
        <v/>
      </c>
      <c r="BP196" s="42" t="str">
        <f>IF($O196="男子",IF($AF196&gt;100,"",IF($M196=新人男子!I$2,ROW(),"")),"")</f>
        <v/>
      </c>
      <c r="BQ196" s="42" t="str">
        <f>IF($O196="男子",IF($AF196&gt;100,"",IF($M196=新人男子!P$2,ROW(),"")),"")</f>
        <v/>
      </c>
      <c r="BR196" s="42" t="str">
        <f>IF($O196="男子",IF($AF196&gt;100,"",IF($M196=新人男子!B$27,ROW(),"")),"")</f>
        <v/>
      </c>
      <c r="BS196" s="42" t="str">
        <f>IF($O196="男子",IF($AF196&gt;100,"",IF($M196=新人男子!I$27,ROW(),"")),"")</f>
        <v/>
      </c>
      <c r="BT196" s="42" t="str">
        <f>IF($O196="男子",IF($AF196&gt;100,"",IF($M196=新人男子!P$27,ROW(),"")),"")</f>
        <v/>
      </c>
      <c r="BU196" s="42" t="str">
        <f>IF($O196="男子",IF($AF196&gt;100,"",IF($M196=新人男子!B$51,ROW(),"")),"")</f>
        <v/>
      </c>
      <c r="BV196" s="42" t="str">
        <f>IF($O196="男子",IF($AF196&gt;100,"",IF($M196=新人男子!I$51,ROW(),"")),"")</f>
        <v/>
      </c>
      <c r="BW196" s="42" t="str">
        <f>IF($O196="男子",IF($AF196&gt;100,"",IF($M196=新人男子!P$51,ROW(),"")),"")</f>
        <v/>
      </c>
      <c r="BX196" s="42" t="str">
        <f>IF($O196="男子",IF($AF196&gt;100,"",IF($M196=新人男子!B$76,ROW(),"")),"")</f>
        <v/>
      </c>
      <c r="BY196" s="42" t="str">
        <f>IF($O196="男子",IF($AF196&gt;100,"",IF($M196=新人男子!I$76,ROW(),"")),"")</f>
        <v/>
      </c>
      <c r="BZ196" s="42" t="str">
        <f>IF($O196="男子",IF($AF196&gt;100,"",IF($M196=新人男子!P$76,ROW(),"")),"")</f>
        <v/>
      </c>
      <c r="CA196" s="42" t="str">
        <f>IF($O196="女子",IF($AF196&gt;100,"",IF($M196=選抜女子!B$2,ROW(),"")),"")</f>
        <v/>
      </c>
      <c r="CB196" s="42" t="str">
        <f>IF($O196="女子",IF($AF196&gt;100,"",IF($M196=選抜女子!I$2,ROW(),"")),"")</f>
        <v/>
      </c>
      <c r="CC196" s="42" t="str">
        <f>IF($O196="女子",IF($AF196&gt;100,"",IF($M196=選抜女子!P$2,ROW(),"")),"")</f>
        <v/>
      </c>
      <c r="CD196" s="42" t="str">
        <f>IF($O196="女子",IF($AF196&gt;100,"",IF($M196=選抜女子!B$27,ROW(),"")),"")</f>
        <v/>
      </c>
      <c r="CE196" s="42" t="str">
        <f>IF($O196="女子",IF($AF196&gt;100,"",IF($M196=選抜女子!I$27,ROW(),"")),"")</f>
        <v/>
      </c>
      <c r="CF196" s="42" t="str">
        <f>IF($O196="女子",IF($AF196&gt;100,"",IF($M196=選抜女子!P$27,ROW(),"")),"")</f>
        <v/>
      </c>
      <c r="CG196" s="42" t="str">
        <f>IF($O196="女子",IF($AF196&gt;100,"",IF($M196=選抜女子!B$51,ROW(),"")),"")</f>
        <v/>
      </c>
      <c r="CH196" s="42" t="str">
        <f>IF($O196="女子",IF($AF196&gt;100,"",IF($M196=選抜女子!I$51,ROW(),"")),"")</f>
        <v/>
      </c>
      <c r="CI196" s="42" t="str">
        <f>IF($O196="女子",IF($AF196&gt;100,"",IF($M196=選抜女子!B$76,ROW(),"")),"")</f>
        <v/>
      </c>
      <c r="CJ196" s="42" t="str">
        <f>IF($O196="女子",IF($AF196&gt;100,"",IF($M196=選抜女子!I$76,ROW(),"")),"")</f>
        <v/>
      </c>
      <c r="CK196" s="42" t="str">
        <f>IF($O196="女子",IF($AF196&gt;100,"",IF($M196=新人女子!B$2,ROW(),"")),"")</f>
        <v/>
      </c>
      <c r="CL196" s="42" t="str">
        <f>IF($O196="女子",IF($AF196&gt;100,"",IF($M196=新人女子!I$2,ROW(),"")),"")</f>
        <v/>
      </c>
      <c r="CM196" s="42" t="str">
        <f>IF($O196="女子",IF($AF196&gt;100,"",IF($M196=新人女子!P$2,ROW(),"")),"")</f>
        <v/>
      </c>
      <c r="CN196" s="42" t="str">
        <f>IF($O196="女子",IF($AF196&gt;100,"",IF($M196=新人女子!B$27,ROW(),"")),"")</f>
        <v/>
      </c>
      <c r="CO196" s="42" t="str">
        <f>IF($O196="女子",IF($AF196&gt;100,"",IF($M196=新人女子!I$27,ROW(),"")),"")</f>
        <v/>
      </c>
      <c r="CP196" s="42" t="str">
        <f>IF($O196="女子",IF($AF196&gt;100,"",IF($M196=新人女子!P$27,ROW(),"")),"")</f>
        <v/>
      </c>
      <c r="CQ196" s="42" t="str">
        <f>IF($O196="女子",IF($AF196&gt;100,"",IF($M196=新人女子!B$51,ROW(),"")),"")</f>
        <v/>
      </c>
      <c r="CR196" s="42" t="str">
        <f>IF($O196="女子",IF($AF196&gt;100,"",IF($M196=新人女子!I$51,ROW(),"")),"")</f>
        <v/>
      </c>
      <c r="CS196" s="42" t="str">
        <f>IF($O196="女子",IF($AF196&gt;100,"",IF($M196=新人女子!P$51,ROW(),"")),"")</f>
        <v/>
      </c>
      <c r="CT196" s="42" t="str">
        <f>IF($O196="女子",IF($AF196&gt;100,"",IF($M196=新人女子!B$76,ROW(),"")),"")</f>
        <v/>
      </c>
      <c r="CU196" s="42" t="str">
        <f>IF($O196="女子",IF($AF196&gt;100,"",IF($M196=新人女子!I$76,ROW(),"")),"")</f>
        <v/>
      </c>
      <c r="CV196" s="42" t="str">
        <f>IF($O196="女子",IF($AF196&gt;100,"",IF($M196=新人女子!P$76,ROW(),"")),"")</f>
        <v/>
      </c>
    </row>
    <row r="197" spans="1:100" x14ac:dyDescent="0.15">
      <c r="A197" s="36">
        <v>45285</v>
      </c>
      <c r="B197" s="36">
        <v>45287</v>
      </c>
      <c r="C197" s="35" t="s">
        <v>104</v>
      </c>
      <c r="D197" s="35" t="s">
        <v>2106</v>
      </c>
      <c r="E197" s="35" t="s">
        <v>2107</v>
      </c>
      <c r="F197" s="35" t="s">
        <v>2108</v>
      </c>
      <c r="G197" s="35" t="s">
        <v>108</v>
      </c>
      <c r="H197" s="35" t="s">
        <v>15</v>
      </c>
      <c r="I197" s="35" t="s">
        <v>2109</v>
      </c>
      <c r="J197" s="35" t="s">
        <v>303</v>
      </c>
      <c r="AG197" s="41"/>
      <c r="AP197" s="35" t="s">
        <v>310</v>
      </c>
      <c r="BB197" s="35" t="str">
        <f t="shared" ref="BB197:BB260" si="21">IF(AG197="","",DATEDIF(AG197,DATE(2023,4,1),"y"))</f>
        <v/>
      </c>
      <c r="BC197" s="35" t="str">
        <f t="shared" si="17"/>
        <v/>
      </c>
      <c r="BD197" s="35" t="str">
        <f t="shared" si="18"/>
        <v>右</v>
      </c>
      <c r="BE197" s="42" t="str">
        <f>IF($O197="男子",IF($AF197&gt;100,"",IF($M197=選抜男子!B$2,ROW(),"")),"")</f>
        <v/>
      </c>
      <c r="BF197" s="42" t="str">
        <f>IF($O197="男子",IF($AF197&gt;100,"",IF($M197=選抜男子!I$2,ROW(),"")),"")</f>
        <v/>
      </c>
      <c r="BG197" s="42" t="str">
        <f>IF($O197="男子",IF($AF197&gt;100,"",IF($M197=選抜男子!P$2,ROW(),"")),"")</f>
        <v/>
      </c>
      <c r="BH197" s="42" t="str">
        <f>IF($O197="男子",IF($AF197&gt;100,"",IF($M197=選抜男子!B$27,ROW(),"")),"")</f>
        <v/>
      </c>
      <c r="BI197" s="42" t="str">
        <f>IF($O197="男子",IF($AF197&gt;100,"",IF($M197=選抜男子!I$27,ROW(),"")),"")</f>
        <v/>
      </c>
      <c r="BJ197" s="42" t="str">
        <f>IF($O197="男子",IF($AF197&gt;100,"",IF($M197=選抜男子!P$27,ROW(),"")),"")</f>
        <v/>
      </c>
      <c r="BK197" s="42" t="str">
        <f>IF($O197="男子",IF($AF197&gt;100,"",IF($M197=選抜男子!B$51,ROW(),"")),"")</f>
        <v/>
      </c>
      <c r="BL197" s="42" t="str">
        <f>IF($O197="男子",IF($AF197&gt;100,"",IF($M197=選抜男子!I$51,ROW(),"")),"")</f>
        <v/>
      </c>
      <c r="BM197" s="42" t="str">
        <f>IF($O197="男子",IF($AF197&gt;100,"",IF($M197=選抜男子!B$76,ROW(),"")),"")</f>
        <v/>
      </c>
      <c r="BN197" s="42" t="str">
        <f>IF($O197="男子",IF($AF197&gt;100,"",IF($M197=選抜男子!I$76,ROW(),"")),"")</f>
        <v/>
      </c>
      <c r="BO197" s="42" t="str">
        <f>IF($O197="男子",IF($AF197&gt;100,"",IF($M197=新人男子!B$2,ROW(),"")),"")</f>
        <v/>
      </c>
      <c r="BP197" s="42" t="str">
        <f>IF($O197="男子",IF($AF197&gt;100,"",IF($M197=新人男子!I$2,ROW(),"")),"")</f>
        <v/>
      </c>
      <c r="BQ197" s="42" t="str">
        <f>IF($O197="男子",IF($AF197&gt;100,"",IF($M197=新人男子!P$2,ROW(),"")),"")</f>
        <v/>
      </c>
      <c r="BR197" s="42" t="str">
        <f>IF($O197="男子",IF($AF197&gt;100,"",IF($M197=新人男子!B$27,ROW(),"")),"")</f>
        <v/>
      </c>
      <c r="BS197" s="42" t="str">
        <f>IF($O197="男子",IF($AF197&gt;100,"",IF($M197=新人男子!I$27,ROW(),"")),"")</f>
        <v/>
      </c>
      <c r="BT197" s="42" t="str">
        <f>IF($O197="男子",IF($AF197&gt;100,"",IF($M197=新人男子!P$27,ROW(),"")),"")</f>
        <v/>
      </c>
      <c r="BU197" s="42" t="str">
        <f>IF($O197="男子",IF($AF197&gt;100,"",IF($M197=新人男子!B$51,ROW(),"")),"")</f>
        <v/>
      </c>
      <c r="BV197" s="42" t="str">
        <f>IF($O197="男子",IF($AF197&gt;100,"",IF($M197=新人男子!I$51,ROW(),"")),"")</f>
        <v/>
      </c>
      <c r="BW197" s="42" t="str">
        <f>IF($O197="男子",IF($AF197&gt;100,"",IF($M197=新人男子!P$51,ROW(),"")),"")</f>
        <v/>
      </c>
      <c r="BX197" s="42" t="str">
        <f>IF($O197="男子",IF($AF197&gt;100,"",IF($M197=新人男子!B$76,ROW(),"")),"")</f>
        <v/>
      </c>
      <c r="BY197" s="42" t="str">
        <f>IF($O197="男子",IF($AF197&gt;100,"",IF($M197=新人男子!I$76,ROW(),"")),"")</f>
        <v/>
      </c>
      <c r="BZ197" s="42" t="str">
        <f>IF($O197="男子",IF($AF197&gt;100,"",IF($M197=新人男子!P$76,ROW(),"")),"")</f>
        <v/>
      </c>
      <c r="CA197" s="42" t="str">
        <f>IF($O197="女子",IF($AF197&gt;100,"",IF($M197=選抜女子!B$2,ROW(),"")),"")</f>
        <v/>
      </c>
      <c r="CB197" s="42" t="str">
        <f>IF($O197="女子",IF($AF197&gt;100,"",IF($M197=選抜女子!I$2,ROW(),"")),"")</f>
        <v/>
      </c>
      <c r="CC197" s="42" t="str">
        <f>IF($O197="女子",IF($AF197&gt;100,"",IF($M197=選抜女子!P$2,ROW(),"")),"")</f>
        <v/>
      </c>
      <c r="CD197" s="42" t="str">
        <f>IF($O197="女子",IF($AF197&gt;100,"",IF($M197=選抜女子!B$27,ROW(),"")),"")</f>
        <v/>
      </c>
      <c r="CE197" s="42" t="str">
        <f>IF($O197="女子",IF($AF197&gt;100,"",IF($M197=選抜女子!I$27,ROW(),"")),"")</f>
        <v/>
      </c>
      <c r="CF197" s="42" t="str">
        <f>IF($O197="女子",IF($AF197&gt;100,"",IF($M197=選抜女子!P$27,ROW(),"")),"")</f>
        <v/>
      </c>
      <c r="CG197" s="42" t="str">
        <f>IF($O197="女子",IF($AF197&gt;100,"",IF($M197=選抜女子!B$51,ROW(),"")),"")</f>
        <v/>
      </c>
      <c r="CH197" s="42" t="str">
        <f>IF($O197="女子",IF($AF197&gt;100,"",IF($M197=選抜女子!I$51,ROW(),"")),"")</f>
        <v/>
      </c>
      <c r="CI197" s="42" t="str">
        <f>IF($O197="女子",IF($AF197&gt;100,"",IF($M197=選抜女子!B$76,ROW(),"")),"")</f>
        <v/>
      </c>
      <c r="CJ197" s="42" t="str">
        <f>IF($O197="女子",IF($AF197&gt;100,"",IF($M197=選抜女子!I$76,ROW(),"")),"")</f>
        <v/>
      </c>
      <c r="CK197" s="42" t="str">
        <f>IF($O197="女子",IF($AF197&gt;100,"",IF($M197=新人女子!B$2,ROW(),"")),"")</f>
        <v/>
      </c>
      <c r="CL197" s="42" t="str">
        <f>IF($O197="女子",IF($AF197&gt;100,"",IF($M197=新人女子!I$2,ROW(),"")),"")</f>
        <v/>
      </c>
      <c r="CM197" s="42" t="str">
        <f>IF($O197="女子",IF($AF197&gt;100,"",IF($M197=新人女子!P$2,ROW(),"")),"")</f>
        <v/>
      </c>
      <c r="CN197" s="42" t="str">
        <f>IF($O197="女子",IF($AF197&gt;100,"",IF($M197=新人女子!B$27,ROW(),"")),"")</f>
        <v/>
      </c>
      <c r="CO197" s="42" t="str">
        <f>IF($O197="女子",IF($AF197&gt;100,"",IF($M197=新人女子!I$27,ROW(),"")),"")</f>
        <v/>
      </c>
      <c r="CP197" s="42" t="str">
        <f>IF($O197="女子",IF($AF197&gt;100,"",IF($M197=新人女子!P$27,ROW(),"")),"")</f>
        <v/>
      </c>
      <c r="CQ197" s="42" t="str">
        <f>IF($O197="女子",IF($AF197&gt;100,"",IF($M197=新人女子!B$51,ROW(),"")),"")</f>
        <v/>
      </c>
      <c r="CR197" s="42" t="str">
        <f>IF($O197="女子",IF($AF197&gt;100,"",IF($M197=新人女子!I$51,ROW(),"")),"")</f>
        <v/>
      </c>
      <c r="CS197" s="42" t="str">
        <f>IF($O197="女子",IF($AF197&gt;100,"",IF($M197=新人女子!P$51,ROW(),"")),"")</f>
        <v/>
      </c>
      <c r="CT197" s="42" t="str">
        <f>IF($O197="女子",IF($AF197&gt;100,"",IF($M197=新人女子!B$76,ROW(),"")),"")</f>
        <v/>
      </c>
      <c r="CU197" s="42" t="str">
        <f>IF($O197="女子",IF($AF197&gt;100,"",IF($M197=新人女子!I$76,ROW(),"")),"")</f>
        <v/>
      </c>
      <c r="CV197" s="42" t="str">
        <f>IF($O197="女子",IF($AF197&gt;100,"",IF($M197=新人女子!P$76,ROW(),"")),"")</f>
        <v/>
      </c>
    </row>
    <row r="198" spans="1:100" x14ac:dyDescent="0.15">
      <c r="A198" s="36">
        <v>45285</v>
      </c>
      <c r="B198" s="36">
        <v>45287</v>
      </c>
      <c r="C198" s="35" t="s">
        <v>104</v>
      </c>
      <c r="D198" s="35" t="s">
        <v>2110</v>
      </c>
      <c r="E198" s="35" t="s">
        <v>2111</v>
      </c>
      <c r="F198" s="35" t="s">
        <v>2112</v>
      </c>
      <c r="G198" s="35" t="s">
        <v>108</v>
      </c>
      <c r="H198" s="35" t="s">
        <v>15</v>
      </c>
      <c r="I198" s="35" t="s">
        <v>2113</v>
      </c>
      <c r="J198" s="35" t="s">
        <v>303</v>
      </c>
      <c r="L198" s="35" t="s">
        <v>640</v>
      </c>
      <c r="M198" s="35" t="s">
        <v>641</v>
      </c>
      <c r="N198" s="35" t="s">
        <v>167</v>
      </c>
      <c r="O198" s="35" t="s">
        <v>305</v>
      </c>
      <c r="Y198" s="35" t="s">
        <v>306</v>
      </c>
      <c r="AA198" s="35" t="s">
        <v>642</v>
      </c>
      <c r="AB198" s="35" t="s">
        <v>643</v>
      </c>
      <c r="AC198" s="35" t="str">
        <f t="shared" si="20"/>
        <v>バクロウマチ</v>
      </c>
      <c r="AD198" s="35" t="s">
        <v>309</v>
      </c>
      <c r="AF198" s="35">
        <v>1</v>
      </c>
      <c r="AG198" s="41">
        <v>39173</v>
      </c>
      <c r="AN198" s="35">
        <v>168</v>
      </c>
      <c r="AO198" s="35">
        <v>53</v>
      </c>
      <c r="AP198" s="35" t="s">
        <v>310</v>
      </c>
      <c r="AV198" s="35" t="s">
        <v>413</v>
      </c>
      <c r="BB198" s="35">
        <f t="shared" si="21"/>
        <v>16</v>
      </c>
      <c r="BC198" s="35">
        <f t="shared" ref="BC198:BC261" si="22">IF(BB198="","",IF(BB198=15,1,IF(BB198=16,2,IF(BB198=17,3,"役員"))))</f>
        <v>2</v>
      </c>
      <c r="BD198" s="35" t="str">
        <f t="shared" ref="BD198:BD261" si="23">LEFT(AP198,1)</f>
        <v>右</v>
      </c>
      <c r="BE198" s="42" t="str">
        <f>IF($O198="男子",IF($AF198&gt;100,"",IF($M198=選抜男子!B$2,ROW(),"")),"")</f>
        <v/>
      </c>
      <c r="BF198" s="42" t="str">
        <f>IF($O198="男子",IF($AF198&gt;100,"",IF($M198=選抜男子!I$2,ROW(),"")),"")</f>
        <v/>
      </c>
      <c r="BG198" s="42" t="str">
        <f>IF($O198="男子",IF($AF198&gt;100,"",IF($M198=選抜男子!P$2,ROW(),"")),"")</f>
        <v/>
      </c>
      <c r="BH198" s="42" t="str">
        <f>IF($O198="男子",IF($AF198&gt;100,"",IF($M198=選抜男子!B$27,ROW(),"")),"")</f>
        <v/>
      </c>
      <c r="BI198" s="42" t="str">
        <f>IF($O198="男子",IF($AF198&gt;100,"",IF($M198=選抜男子!I$27,ROW(),"")),"")</f>
        <v/>
      </c>
      <c r="BJ198" s="42" t="str">
        <f>IF($O198="男子",IF($AF198&gt;100,"",IF($M198=選抜男子!P$27,ROW(),"")),"")</f>
        <v/>
      </c>
      <c r="BK198" s="42" t="str">
        <f>IF($O198="男子",IF($AF198&gt;100,"",IF($M198=選抜男子!B$51,ROW(),"")),"")</f>
        <v/>
      </c>
      <c r="BL198" s="42" t="str">
        <f>IF($O198="男子",IF($AF198&gt;100,"",IF($M198=選抜男子!I$51,ROW(),"")),"")</f>
        <v/>
      </c>
      <c r="BM198" s="42" t="str">
        <f>IF($O198="男子",IF($AF198&gt;100,"",IF($M198=選抜男子!B$76,ROW(),"")),"")</f>
        <v/>
      </c>
      <c r="BN198" s="42" t="str">
        <f>IF($O198="男子",IF($AF198&gt;100,"",IF($M198=選抜男子!I$76,ROW(),"")),"")</f>
        <v/>
      </c>
      <c r="BO198" s="42" t="str">
        <f>IF($O198="男子",IF($AF198&gt;100,"",IF($M198=新人男子!B$2,ROW(),"")),"")</f>
        <v/>
      </c>
      <c r="BP198" s="42" t="str">
        <f>IF($O198="男子",IF($AF198&gt;100,"",IF($M198=新人男子!I$2,ROW(),"")),"")</f>
        <v/>
      </c>
      <c r="BQ198" s="42">
        <f>IF($O198="男子",IF($AF198&gt;100,"",IF($M198=新人男子!P$2,ROW(),"")),"")</f>
        <v>198</v>
      </c>
      <c r="BR198" s="42" t="str">
        <f>IF($O198="男子",IF($AF198&gt;100,"",IF($M198=新人男子!B$27,ROW(),"")),"")</f>
        <v/>
      </c>
      <c r="BS198" s="42" t="str">
        <f>IF($O198="男子",IF($AF198&gt;100,"",IF($M198=新人男子!I$27,ROW(),"")),"")</f>
        <v/>
      </c>
      <c r="BT198" s="42" t="str">
        <f>IF($O198="男子",IF($AF198&gt;100,"",IF($M198=新人男子!P$27,ROW(),"")),"")</f>
        <v/>
      </c>
      <c r="BU198" s="42" t="str">
        <f>IF($O198="男子",IF($AF198&gt;100,"",IF($M198=新人男子!B$51,ROW(),"")),"")</f>
        <v/>
      </c>
      <c r="BV198" s="42" t="str">
        <f>IF($O198="男子",IF($AF198&gt;100,"",IF($M198=新人男子!I$51,ROW(),"")),"")</f>
        <v/>
      </c>
      <c r="BW198" s="42" t="str">
        <f>IF($O198="男子",IF($AF198&gt;100,"",IF($M198=新人男子!P$51,ROW(),"")),"")</f>
        <v/>
      </c>
      <c r="BX198" s="42" t="str">
        <f>IF($O198="男子",IF($AF198&gt;100,"",IF($M198=新人男子!B$76,ROW(),"")),"")</f>
        <v/>
      </c>
      <c r="BY198" s="42" t="str">
        <f>IF($O198="男子",IF($AF198&gt;100,"",IF($M198=新人男子!I$76,ROW(),"")),"")</f>
        <v/>
      </c>
      <c r="BZ198" s="42" t="str">
        <f>IF($O198="男子",IF($AF198&gt;100,"",IF($M198=新人男子!P$76,ROW(),"")),"")</f>
        <v/>
      </c>
      <c r="CA198" s="42" t="str">
        <f>IF($O198="女子",IF($AF198&gt;100,"",IF($M198=選抜女子!B$2,ROW(),"")),"")</f>
        <v/>
      </c>
      <c r="CB198" s="42" t="str">
        <f>IF($O198="女子",IF($AF198&gt;100,"",IF($M198=選抜女子!I$2,ROW(),"")),"")</f>
        <v/>
      </c>
      <c r="CC198" s="42" t="str">
        <f>IF($O198="女子",IF($AF198&gt;100,"",IF($M198=選抜女子!P$2,ROW(),"")),"")</f>
        <v/>
      </c>
      <c r="CD198" s="42" t="str">
        <f>IF($O198="女子",IF($AF198&gt;100,"",IF($M198=選抜女子!B$27,ROW(),"")),"")</f>
        <v/>
      </c>
      <c r="CE198" s="42" t="str">
        <f>IF($O198="女子",IF($AF198&gt;100,"",IF($M198=選抜女子!I$27,ROW(),"")),"")</f>
        <v/>
      </c>
      <c r="CF198" s="42" t="str">
        <f>IF($O198="女子",IF($AF198&gt;100,"",IF($M198=選抜女子!P$27,ROW(),"")),"")</f>
        <v/>
      </c>
      <c r="CG198" s="42" t="str">
        <f>IF($O198="女子",IF($AF198&gt;100,"",IF($M198=選抜女子!B$51,ROW(),"")),"")</f>
        <v/>
      </c>
      <c r="CH198" s="42" t="str">
        <f>IF($O198="女子",IF($AF198&gt;100,"",IF($M198=選抜女子!I$51,ROW(),"")),"")</f>
        <v/>
      </c>
      <c r="CI198" s="42" t="str">
        <f>IF($O198="女子",IF($AF198&gt;100,"",IF($M198=選抜女子!B$76,ROW(),"")),"")</f>
        <v/>
      </c>
      <c r="CJ198" s="42" t="str">
        <f>IF($O198="女子",IF($AF198&gt;100,"",IF($M198=選抜女子!I$76,ROW(),"")),"")</f>
        <v/>
      </c>
      <c r="CK198" s="42" t="str">
        <f>IF($O198="女子",IF($AF198&gt;100,"",IF($M198=新人女子!B$2,ROW(),"")),"")</f>
        <v/>
      </c>
      <c r="CL198" s="42" t="str">
        <f>IF($O198="女子",IF($AF198&gt;100,"",IF($M198=新人女子!I$2,ROW(),"")),"")</f>
        <v/>
      </c>
      <c r="CM198" s="42" t="str">
        <f>IF($O198="女子",IF($AF198&gt;100,"",IF($M198=新人女子!P$2,ROW(),"")),"")</f>
        <v/>
      </c>
      <c r="CN198" s="42" t="str">
        <f>IF($O198="女子",IF($AF198&gt;100,"",IF($M198=新人女子!B$27,ROW(),"")),"")</f>
        <v/>
      </c>
      <c r="CO198" s="42" t="str">
        <f>IF($O198="女子",IF($AF198&gt;100,"",IF($M198=新人女子!I$27,ROW(),"")),"")</f>
        <v/>
      </c>
      <c r="CP198" s="42" t="str">
        <f>IF($O198="女子",IF($AF198&gt;100,"",IF($M198=新人女子!P$27,ROW(),"")),"")</f>
        <v/>
      </c>
      <c r="CQ198" s="42" t="str">
        <f>IF($O198="女子",IF($AF198&gt;100,"",IF($M198=新人女子!B$51,ROW(),"")),"")</f>
        <v/>
      </c>
      <c r="CR198" s="42" t="str">
        <f>IF($O198="女子",IF($AF198&gt;100,"",IF($M198=新人女子!I$51,ROW(),"")),"")</f>
        <v/>
      </c>
      <c r="CS198" s="42" t="str">
        <f>IF($O198="女子",IF($AF198&gt;100,"",IF($M198=新人女子!P$51,ROW(),"")),"")</f>
        <v/>
      </c>
      <c r="CT198" s="42" t="str">
        <f>IF($O198="女子",IF($AF198&gt;100,"",IF($M198=新人女子!B$76,ROW(),"")),"")</f>
        <v/>
      </c>
      <c r="CU198" s="42" t="str">
        <f>IF($O198="女子",IF($AF198&gt;100,"",IF($M198=新人女子!I$76,ROW(),"")),"")</f>
        <v/>
      </c>
      <c r="CV198" s="42" t="str">
        <f>IF($O198="女子",IF($AF198&gt;100,"",IF($M198=新人女子!P$76,ROW(),"")),"")</f>
        <v/>
      </c>
    </row>
    <row r="199" spans="1:100" x14ac:dyDescent="0.15">
      <c r="A199" s="36">
        <v>45285</v>
      </c>
      <c r="B199" s="36">
        <v>45287</v>
      </c>
      <c r="C199" s="35" t="s">
        <v>104</v>
      </c>
      <c r="D199" s="35" t="s">
        <v>2114</v>
      </c>
      <c r="E199" s="35" t="s">
        <v>2115</v>
      </c>
      <c r="F199" s="35" t="s">
        <v>2116</v>
      </c>
      <c r="G199" s="35" t="s">
        <v>108</v>
      </c>
      <c r="H199" s="35" t="s">
        <v>15</v>
      </c>
      <c r="I199" s="35" t="s">
        <v>2117</v>
      </c>
      <c r="J199" s="35" t="s">
        <v>303</v>
      </c>
      <c r="L199" s="35" t="s">
        <v>640</v>
      </c>
      <c r="M199" s="35" t="s">
        <v>641</v>
      </c>
      <c r="N199" s="35" t="s">
        <v>167</v>
      </c>
      <c r="O199" s="35" t="s">
        <v>305</v>
      </c>
      <c r="Y199" s="35" t="s">
        <v>306</v>
      </c>
      <c r="AA199" s="35" t="s">
        <v>644</v>
      </c>
      <c r="AB199" s="35" t="s">
        <v>645</v>
      </c>
      <c r="AC199" s="35" t="str">
        <f t="shared" si="20"/>
        <v>フジミチョウ</v>
      </c>
      <c r="AD199" s="35" t="s">
        <v>309</v>
      </c>
      <c r="AF199" s="35">
        <v>2</v>
      </c>
      <c r="AG199" s="41">
        <v>39492</v>
      </c>
      <c r="AN199" s="35">
        <v>170</v>
      </c>
      <c r="AO199" s="35">
        <v>58</v>
      </c>
      <c r="AP199" s="35" t="s">
        <v>310</v>
      </c>
      <c r="AV199" s="35" t="s">
        <v>413</v>
      </c>
      <c r="BB199" s="35">
        <f t="shared" si="21"/>
        <v>15</v>
      </c>
      <c r="BC199" s="35">
        <f t="shared" si="22"/>
        <v>1</v>
      </c>
      <c r="BD199" s="35" t="str">
        <f t="shared" si="23"/>
        <v>右</v>
      </c>
      <c r="BE199" s="42" t="str">
        <f>IF($O199="男子",IF($AF199&gt;100,"",IF($M199=選抜男子!B$2,ROW(),"")),"")</f>
        <v/>
      </c>
      <c r="BF199" s="42" t="str">
        <f>IF($O199="男子",IF($AF199&gt;100,"",IF($M199=選抜男子!I$2,ROW(),"")),"")</f>
        <v/>
      </c>
      <c r="BG199" s="42" t="str">
        <f>IF($O199="男子",IF($AF199&gt;100,"",IF($M199=選抜男子!P$2,ROW(),"")),"")</f>
        <v/>
      </c>
      <c r="BH199" s="42" t="str">
        <f>IF($O199="男子",IF($AF199&gt;100,"",IF($M199=選抜男子!B$27,ROW(),"")),"")</f>
        <v/>
      </c>
      <c r="BI199" s="42" t="str">
        <f>IF($O199="男子",IF($AF199&gt;100,"",IF($M199=選抜男子!I$27,ROW(),"")),"")</f>
        <v/>
      </c>
      <c r="BJ199" s="42" t="str">
        <f>IF($O199="男子",IF($AF199&gt;100,"",IF($M199=選抜男子!P$27,ROW(),"")),"")</f>
        <v/>
      </c>
      <c r="BK199" s="42" t="str">
        <f>IF($O199="男子",IF($AF199&gt;100,"",IF($M199=選抜男子!B$51,ROW(),"")),"")</f>
        <v/>
      </c>
      <c r="BL199" s="42" t="str">
        <f>IF($O199="男子",IF($AF199&gt;100,"",IF($M199=選抜男子!I$51,ROW(),"")),"")</f>
        <v/>
      </c>
      <c r="BM199" s="42" t="str">
        <f>IF($O199="男子",IF($AF199&gt;100,"",IF($M199=選抜男子!B$76,ROW(),"")),"")</f>
        <v/>
      </c>
      <c r="BN199" s="42" t="str">
        <f>IF($O199="男子",IF($AF199&gt;100,"",IF($M199=選抜男子!I$76,ROW(),"")),"")</f>
        <v/>
      </c>
      <c r="BO199" s="42" t="str">
        <f>IF($O199="男子",IF($AF199&gt;100,"",IF($M199=新人男子!B$2,ROW(),"")),"")</f>
        <v/>
      </c>
      <c r="BP199" s="42" t="str">
        <f>IF($O199="男子",IF($AF199&gt;100,"",IF($M199=新人男子!I$2,ROW(),"")),"")</f>
        <v/>
      </c>
      <c r="BQ199" s="42">
        <f>IF($O199="男子",IF($AF199&gt;100,"",IF($M199=新人男子!P$2,ROW(),"")),"")</f>
        <v>199</v>
      </c>
      <c r="BR199" s="42" t="str">
        <f>IF($O199="男子",IF($AF199&gt;100,"",IF($M199=新人男子!B$27,ROW(),"")),"")</f>
        <v/>
      </c>
      <c r="BS199" s="42" t="str">
        <f>IF($O199="男子",IF($AF199&gt;100,"",IF($M199=新人男子!I$27,ROW(),"")),"")</f>
        <v/>
      </c>
      <c r="BT199" s="42" t="str">
        <f>IF($O199="男子",IF($AF199&gt;100,"",IF($M199=新人男子!P$27,ROW(),"")),"")</f>
        <v/>
      </c>
      <c r="BU199" s="42" t="str">
        <f>IF($O199="男子",IF($AF199&gt;100,"",IF($M199=新人男子!B$51,ROW(),"")),"")</f>
        <v/>
      </c>
      <c r="BV199" s="42" t="str">
        <f>IF($O199="男子",IF($AF199&gt;100,"",IF($M199=新人男子!I$51,ROW(),"")),"")</f>
        <v/>
      </c>
      <c r="BW199" s="42" t="str">
        <f>IF($O199="男子",IF($AF199&gt;100,"",IF($M199=新人男子!P$51,ROW(),"")),"")</f>
        <v/>
      </c>
      <c r="BX199" s="42" t="str">
        <f>IF($O199="男子",IF($AF199&gt;100,"",IF($M199=新人男子!B$76,ROW(),"")),"")</f>
        <v/>
      </c>
      <c r="BY199" s="42" t="str">
        <f>IF($O199="男子",IF($AF199&gt;100,"",IF($M199=新人男子!I$76,ROW(),"")),"")</f>
        <v/>
      </c>
      <c r="BZ199" s="42" t="str">
        <f>IF($O199="男子",IF($AF199&gt;100,"",IF($M199=新人男子!P$76,ROW(),"")),"")</f>
        <v/>
      </c>
      <c r="CA199" s="42" t="str">
        <f>IF($O199="女子",IF($AF199&gt;100,"",IF($M199=選抜女子!B$2,ROW(),"")),"")</f>
        <v/>
      </c>
      <c r="CB199" s="42" t="str">
        <f>IF($O199="女子",IF($AF199&gt;100,"",IF($M199=選抜女子!I$2,ROW(),"")),"")</f>
        <v/>
      </c>
      <c r="CC199" s="42" t="str">
        <f>IF($O199="女子",IF($AF199&gt;100,"",IF($M199=選抜女子!P$2,ROW(),"")),"")</f>
        <v/>
      </c>
      <c r="CD199" s="42" t="str">
        <f>IF($O199="女子",IF($AF199&gt;100,"",IF($M199=選抜女子!B$27,ROW(),"")),"")</f>
        <v/>
      </c>
      <c r="CE199" s="42" t="str">
        <f>IF($O199="女子",IF($AF199&gt;100,"",IF($M199=選抜女子!I$27,ROW(),"")),"")</f>
        <v/>
      </c>
      <c r="CF199" s="42" t="str">
        <f>IF($O199="女子",IF($AF199&gt;100,"",IF($M199=選抜女子!P$27,ROW(),"")),"")</f>
        <v/>
      </c>
      <c r="CG199" s="42" t="str">
        <f>IF($O199="女子",IF($AF199&gt;100,"",IF($M199=選抜女子!B$51,ROW(),"")),"")</f>
        <v/>
      </c>
      <c r="CH199" s="42" t="str">
        <f>IF($O199="女子",IF($AF199&gt;100,"",IF($M199=選抜女子!I$51,ROW(),"")),"")</f>
        <v/>
      </c>
      <c r="CI199" s="42" t="str">
        <f>IF($O199="女子",IF($AF199&gt;100,"",IF($M199=選抜女子!B$76,ROW(),"")),"")</f>
        <v/>
      </c>
      <c r="CJ199" s="42" t="str">
        <f>IF($O199="女子",IF($AF199&gt;100,"",IF($M199=選抜女子!I$76,ROW(),"")),"")</f>
        <v/>
      </c>
      <c r="CK199" s="42" t="str">
        <f>IF($O199="女子",IF($AF199&gt;100,"",IF($M199=新人女子!B$2,ROW(),"")),"")</f>
        <v/>
      </c>
      <c r="CL199" s="42" t="str">
        <f>IF($O199="女子",IF($AF199&gt;100,"",IF($M199=新人女子!I$2,ROW(),"")),"")</f>
        <v/>
      </c>
      <c r="CM199" s="42" t="str">
        <f>IF($O199="女子",IF($AF199&gt;100,"",IF($M199=新人女子!P$2,ROW(),"")),"")</f>
        <v/>
      </c>
      <c r="CN199" s="42" t="str">
        <f>IF($O199="女子",IF($AF199&gt;100,"",IF($M199=新人女子!B$27,ROW(),"")),"")</f>
        <v/>
      </c>
      <c r="CO199" s="42" t="str">
        <f>IF($O199="女子",IF($AF199&gt;100,"",IF($M199=新人女子!I$27,ROW(),"")),"")</f>
        <v/>
      </c>
      <c r="CP199" s="42" t="str">
        <f>IF($O199="女子",IF($AF199&gt;100,"",IF($M199=新人女子!P$27,ROW(),"")),"")</f>
        <v/>
      </c>
      <c r="CQ199" s="42" t="str">
        <f>IF($O199="女子",IF($AF199&gt;100,"",IF($M199=新人女子!B$51,ROW(),"")),"")</f>
        <v/>
      </c>
      <c r="CR199" s="42" t="str">
        <f>IF($O199="女子",IF($AF199&gt;100,"",IF($M199=新人女子!I$51,ROW(),"")),"")</f>
        <v/>
      </c>
      <c r="CS199" s="42" t="str">
        <f>IF($O199="女子",IF($AF199&gt;100,"",IF($M199=新人女子!P$51,ROW(),"")),"")</f>
        <v/>
      </c>
      <c r="CT199" s="42" t="str">
        <f>IF($O199="女子",IF($AF199&gt;100,"",IF($M199=新人女子!B$76,ROW(),"")),"")</f>
        <v/>
      </c>
      <c r="CU199" s="42" t="str">
        <f>IF($O199="女子",IF($AF199&gt;100,"",IF($M199=新人女子!I$76,ROW(),"")),"")</f>
        <v/>
      </c>
      <c r="CV199" s="42" t="str">
        <f>IF($O199="女子",IF($AF199&gt;100,"",IF($M199=新人女子!P$76,ROW(),"")),"")</f>
        <v/>
      </c>
    </row>
    <row r="200" spans="1:100" x14ac:dyDescent="0.15">
      <c r="A200" s="36">
        <v>45285</v>
      </c>
      <c r="B200" s="36">
        <v>45287</v>
      </c>
      <c r="C200" s="35" t="s">
        <v>104</v>
      </c>
      <c r="D200" s="35" t="s">
        <v>2118</v>
      </c>
      <c r="E200" s="35" t="s">
        <v>2119</v>
      </c>
      <c r="F200" s="35" t="s">
        <v>2120</v>
      </c>
      <c r="G200" s="35" t="s">
        <v>108</v>
      </c>
      <c r="H200" s="35" t="s">
        <v>15</v>
      </c>
      <c r="I200" s="35" t="s">
        <v>2121</v>
      </c>
      <c r="J200" s="35" t="s">
        <v>303</v>
      </c>
      <c r="L200" s="35" t="s">
        <v>640</v>
      </c>
      <c r="M200" s="35" t="s">
        <v>641</v>
      </c>
      <c r="N200" s="35" t="s">
        <v>167</v>
      </c>
      <c r="O200" s="35" t="s">
        <v>305</v>
      </c>
      <c r="Y200" s="35" t="s">
        <v>306</v>
      </c>
      <c r="AA200" s="35" t="s">
        <v>646</v>
      </c>
      <c r="AB200" s="35" t="s">
        <v>647</v>
      </c>
      <c r="AC200" s="35" t="str">
        <f t="shared" si="20"/>
        <v>ゴトウ</v>
      </c>
      <c r="AD200" s="35" t="s">
        <v>309</v>
      </c>
      <c r="AF200" s="35">
        <v>3</v>
      </c>
      <c r="AG200" s="41">
        <v>39519</v>
      </c>
      <c r="AN200" s="35">
        <v>174.5</v>
      </c>
      <c r="AO200" s="35">
        <v>55</v>
      </c>
      <c r="AP200" s="35" t="s">
        <v>310</v>
      </c>
      <c r="AV200" s="35" t="s">
        <v>413</v>
      </c>
      <c r="BB200" s="35">
        <f t="shared" si="21"/>
        <v>15</v>
      </c>
      <c r="BC200" s="35">
        <f t="shared" si="22"/>
        <v>1</v>
      </c>
      <c r="BD200" s="35" t="str">
        <f t="shared" si="23"/>
        <v>右</v>
      </c>
      <c r="BE200" s="42" t="str">
        <f>IF($O200="男子",IF($AF200&gt;100,"",IF($M200=選抜男子!B$2,ROW(),"")),"")</f>
        <v/>
      </c>
      <c r="BF200" s="42" t="str">
        <f>IF($O200="男子",IF($AF200&gt;100,"",IF($M200=選抜男子!I$2,ROW(),"")),"")</f>
        <v/>
      </c>
      <c r="BG200" s="42" t="str">
        <f>IF($O200="男子",IF($AF200&gt;100,"",IF($M200=選抜男子!P$2,ROW(),"")),"")</f>
        <v/>
      </c>
      <c r="BH200" s="42" t="str">
        <f>IF($O200="男子",IF($AF200&gt;100,"",IF($M200=選抜男子!B$27,ROW(),"")),"")</f>
        <v/>
      </c>
      <c r="BI200" s="42" t="str">
        <f>IF($O200="男子",IF($AF200&gt;100,"",IF($M200=選抜男子!I$27,ROW(),"")),"")</f>
        <v/>
      </c>
      <c r="BJ200" s="42" t="str">
        <f>IF($O200="男子",IF($AF200&gt;100,"",IF($M200=選抜男子!P$27,ROW(),"")),"")</f>
        <v/>
      </c>
      <c r="BK200" s="42" t="str">
        <f>IF($O200="男子",IF($AF200&gt;100,"",IF($M200=選抜男子!B$51,ROW(),"")),"")</f>
        <v/>
      </c>
      <c r="BL200" s="42" t="str">
        <f>IF($O200="男子",IF($AF200&gt;100,"",IF($M200=選抜男子!I$51,ROW(),"")),"")</f>
        <v/>
      </c>
      <c r="BM200" s="42" t="str">
        <f>IF($O200="男子",IF($AF200&gt;100,"",IF($M200=選抜男子!B$76,ROW(),"")),"")</f>
        <v/>
      </c>
      <c r="BN200" s="42" t="str">
        <f>IF($O200="男子",IF($AF200&gt;100,"",IF($M200=選抜男子!I$76,ROW(),"")),"")</f>
        <v/>
      </c>
      <c r="BO200" s="42" t="str">
        <f>IF($O200="男子",IF($AF200&gt;100,"",IF($M200=新人男子!B$2,ROW(),"")),"")</f>
        <v/>
      </c>
      <c r="BP200" s="42" t="str">
        <f>IF($O200="男子",IF($AF200&gt;100,"",IF($M200=新人男子!I$2,ROW(),"")),"")</f>
        <v/>
      </c>
      <c r="BQ200" s="42">
        <f>IF($O200="男子",IF($AF200&gt;100,"",IF($M200=新人男子!P$2,ROW(),"")),"")</f>
        <v>200</v>
      </c>
      <c r="BR200" s="42" t="str">
        <f>IF($O200="男子",IF($AF200&gt;100,"",IF($M200=新人男子!B$27,ROW(),"")),"")</f>
        <v/>
      </c>
      <c r="BS200" s="42" t="str">
        <f>IF($O200="男子",IF($AF200&gt;100,"",IF($M200=新人男子!I$27,ROW(),"")),"")</f>
        <v/>
      </c>
      <c r="BT200" s="42" t="str">
        <f>IF($O200="男子",IF($AF200&gt;100,"",IF($M200=新人男子!P$27,ROW(),"")),"")</f>
        <v/>
      </c>
      <c r="BU200" s="42" t="str">
        <f>IF($O200="男子",IF($AF200&gt;100,"",IF($M200=新人男子!B$51,ROW(),"")),"")</f>
        <v/>
      </c>
      <c r="BV200" s="42" t="str">
        <f>IF($O200="男子",IF($AF200&gt;100,"",IF($M200=新人男子!I$51,ROW(),"")),"")</f>
        <v/>
      </c>
      <c r="BW200" s="42" t="str">
        <f>IF($O200="男子",IF($AF200&gt;100,"",IF($M200=新人男子!P$51,ROW(),"")),"")</f>
        <v/>
      </c>
      <c r="BX200" s="42" t="str">
        <f>IF($O200="男子",IF($AF200&gt;100,"",IF($M200=新人男子!B$76,ROW(),"")),"")</f>
        <v/>
      </c>
      <c r="BY200" s="42" t="str">
        <f>IF($O200="男子",IF($AF200&gt;100,"",IF($M200=新人男子!I$76,ROW(),"")),"")</f>
        <v/>
      </c>
      <c r="BZ200" s="42" t="str">
        <f>IF($O200="男子",IF($AF200&gt;100,"",IF($M200=新人男子!P$76,ROW(),"")),"")</f>
        <v/>
      </c>
      <c r="CA200" s="42" t="str">
        <f>IF($O200="女子",IF($AF200&gt;100,"",IF($M200=選抜女子!B$2,ROW(),"")),"")</f>
        <v/>
      </c>
      <c r="CB200" s="42" t="str">
        <f>IF($O200="女子",IF($AF200&gt;100,"",IF($M200=選抜女子!I$2,ROW(),"")),"")</f>
        <v/>
      </c>
      <c r="CC200" s="42" t="str">
        <f>IF($O200="女子",IF($AF200&gt;100,"",IF($M200=選抜女子!P$2,ROW(),"")),"")</f>
        <v/>
      </c>
      <c r="CD200" s="42" t="str">
        <f>IF($O200="女子",IF($AF200&gt;100,"",IF($M200=選抜女子!B$27,ROW(),"")),"")</f>
        <v/>
      </c>
      <c r="CE200" s="42" t="str">
        <f>IF($O200="女子",IF($AF200&gt;100,"",IF($M200=選抜女子!I$27,ROW(),"")),"")</f>
        <v/>
      </c>
      <c r="CF200" s="42" t="str">
        <f>IF($O200="女子",IF($AF200&gt;100,"",IF($M200=選抜女子!P$27,ROW(),"")),"")</f>
        <v/>
      </c>
      <c r="CG200" s="42" t="str">
        <f>IF($O200="女子",IF($AF200&gt;100,"",IF($M200=選抜女子!B$51,ROW(),"")),"")</f>
        <v/>
      </c>
      <c r="CH200" s="42" t="str">
        <f>IF($O200="女子",IF($AF200&gt;100,"",IF($M200=選抜女子!I$51,ROW(),"")),"")</f>
        <v/>
      </c>
      <c r="CI200" s="42" t="str">
        <f>IF($O200="女子",IF($AF200&gt;100,"",IF($M200=選抜女子!B$76,ROW(),"")),"")</f>
        <v/>
      </c>
      <c r="CJ200" s="42" t="str">
        <f>IF($O200="女子",IF($AF200&gt;100,"",IF($M200=選抜女子!I$76,ROW(),"")),"")</f>
        <v/>
      </c>
      <c r="CK200" s="42" t="str">
        <f>IF($O200="女子",IF($AF200&gt;100,"",IF($M200=新人女子!B$2,ROW(),"")),"")</f>
        <v/>
      </c>
      <c r="CL200" s="42" t="str">
        <f>IF($O200="女子",IF($AF200&gt;100,"",IF($M200=新人女子!I$2,ROW(),"")),"")</f>
        <v/>
      </c>
      <c r="CM200" s="42" t="str">
        <f>IF($O200="女子",IF($AF200&gt;100,"",IF($M200=新人女子!P$2,ROW(),"")),"")</f>
        <v/>
      </c>
      <c r="CN200" s="42" t="str">
        <f>IF($O200="女子",IF($AF200&gt;100,"",IF($M200=新人女子!B$27,ROW(),"")),"")</f>
        <v/>
      </c>
      <c r="CO200" s="42" t="str">
        <f>IF($O200="女子",IF($AF200&gt;100,"",IF($M200=新人女子!I$27,ROW(),"")),"")</f>
        <v/>
      </c>
      <c r="CP200" s="42" t="str">
        <f>IF($O200="女子",IF($AF200&gt;100,"",IF($M200=新人女子!P$27,ROW(),"")),"")</f>
        <v/>
      </c>
      <c r="CQ200" s="42" t="str">
        <f>IF($O200="女子",IF($AF200&gt;100,"",IF($M200=新人女子!B$51,ROW(),"")),"")</f>
        <v/>
      </c>
      <c r="CR200" s="42" t="str">
        <f>IF($O200="女子",IF($AF200&gt;100,"",IF($M200=新人女子!I$51,ROW(),"")),"")</f>
        <v/>
      </c>
      <c r="CS200" s="42" t="str">
        <f>IF($O200="女子",IF($AF200&gt;100,"",IF($M200=新人女子!P$51,ROW(),"")),"")</f>
        <v/>
      </c>
      <c r="CT200" s="42" t="str">
        <f>IF($O200="女子",IF($AF200&gt;100,"",IF($M200=新人女子!B$76,ROW(),"")),"")</f>
        <v/>
      </c>
      <c r="CU200" s="42" t="str">
        <f>IF($O200="女子",IF($AF200&gt;100,"",IF($M200=新人女子!I$76,ROW(),"")),"")</f>
        <v/>
      </c>
      <c r="CV200" s="42" t="str">
        <f>IF($O200="女子",IF($AF200&gt;100,"",IF($M200=新人女子!P$76,ROW(),"")),"")</f>
        <v/>
      </c>
    </row>
    <row r="201" spans="1:100" x14ac:dyDescent="0.15">
      <c r="A201" s="36">
        <v>45285</v>
      </c>
      <c r="B201" s="36">
        <v>45287</v>
      </c>
      <c r="C201" s="35" t="s">
        <v>104</v>
      </c>
      <c r="D201" s="35" t="s">
        <v>2122</v>
      </c>
      <c r="E201" s="35" t="s">
        <v>2123</v>
      </c>
      <c r="F201" s="35" t="s">
        <v>2124</v>
      </c>
      <c r="G201" s="35" t="s">
        <v>108</v>
      </c>
      <c r="H201" s="35" t="s">
        <v>15</v>
      </c>
      <c r="I201" s="35" t="s">
        <v>2125</v>
      </c>
      <c r="J201" s="35" t="s">
        <v>303</v>
      </c>
      <c r="L201" s="35" t="s">
        <v>640</v>
      </c>
      <c r="M201" s="35" t="s">
        <v>641</v>
      </c>
      <c r="N201" s="35" t="s">
        <v>167</v>
      </c>
      <c r="O201" s="35" t="s">
        <v>305</v>
      </c>
      <c r="Y201" s="35" t="s">
        <v>306</v>
      </c>
      <c r="AA201" s="35" t="s">
        <v>648</v>
      </c>
      <c r="AB201" s="35" t="s">
        <v>649</v>
      </c>
      <c r="AC201" s="35" t="str">
        <f t="shared" si="20"/>
        <v>サンボンマツグチ</v>
      </c>
      <c r="AD201" s="35" t="s">
        <v>309</v>
      </c>
      <c r="AF201" s="35">
        <v>4</v>
      </c>
      <c r="AG201" s="41">
        <v>39050</v>
      </c>
      <c r="AN201" s="35">
        <v>167</v>
      </c>
      <c r="AO201" s="35">
        <v>58</v>
      </c>
      <c r="AP201" s="35" t="s">
        <v>310</v>
      </c>
      <c r="AV201" s="35" t="s">
        <v>413</v>
      </c>
      <c r="BB201" s="35">
        <f t="shared" si="21"/>
        <v>16</v>
      </c>
      <c r="BC201" s="35">
        <f t="shared" si="22"/>
        <v>2</v>
      </c>
      <c r="BD201" s="35" t="str">
        <f t="shared" si="23"/>
        <v>右</v>
      </c>
      <c r="BE201" s="42" t="str">
        <f>IF($O201="男子",IF($AF201&gt;100,"",IF($M201=選抜男子!B$2,ROW(),"")),"")</f>
        <v/>
      </c>
      <c r="BF201" s="42" t="str">
        <f>IF($O201="男子",IF($AF201&gt;100,"",IF($M201=選抜男子!I$2,ROW(),"")),"")</f>
        <v/>
      </c>
      <c r="BG201" s="42" t="str">
        <f>IF($O201="男子",IF($AF201&gt;100,"",IF($M201=選抜男子!P$2,ROW(),"")),"")</f>
        <v/>
      </c>
      <c r="BH201" s="42" t="str">
        <f>IF($O201="男子",IF($AF201&gt;100,"",IF($M201=選抜男子!B$27,ROW(),"")),"")</f>
        <v/>
      </c>
      <c r="BI201" s="42" t="str">
        <f>IF($O201="男子",IF($AF201&gt;100,"",IF($M201=選抜男子!I$27,ROW(),"")),"")</f>
        <v/>
      </c>
      <c r="BJ201" s="42" t="str">
        <f>IF($O201="男子",IF($AF201&gt;100,"",IF($M201=選抜男子!P$27,ROW(),"")),"")</f>
        <v/>
      </c>
      <c r="BK201" s="42" t="str">
        <f>IF($O201="男子",IF($AF201&gt;100,"",IF($M201=選抜男子!B$51,ROW(),"")),"")</f>
        <v/>
      </c>
      <c r="BL201" s="42" t="str">
        <f>IF($O201="男子",IF($AF201&gt;100,"",IF($M201=選抜男子!I$51,ROW(),"")),"")</f>
        <v/>
      </c>
      <c r="BM201" s="42" t="str">
        <f>IF($O201="男子",IF($AF201&gt;100,"",IF($M201=選抜男子!B$76,ROW(),"")),"")</f>
        <v/>
      </c>
      <c r="BN201" s="42" t="str">
        <f>IF($O201="男子",IF($AF201&gt;100,"",IF($M201=選抜男子!I$76,ROW(),"")),"")</f>
        <v/>
      </c>
      <c r="BO201" s="42" t="str">
        <f>IF($O201="男子",IF($AF201&gt;100,"",IF($M201=新人男子!B$2,ROW(),"")),"")</f>
        <v/>
      </c>
      <c r="BP201" s="42" t="str">
        <f>IF($O201="男子",IF($AF201&gt;100,"",IF($M201=新人男子!I$2,ROW(),"")),"")</f>
        <v/>
      </c>
      <c r="BQ201" s="42">
        <f>IF($O201="男子",IF($AF201&gt;100,"",IF($M201=新人男子!P$2,ROW(),"")),"")</f>
        <v>201</v>
      </c>
      <c r="BR201" s="42" t="str">
        <f>IF($O201="男子",IF($AF201&gt;100,"",IF($M201=新人男子!B$27,ROW(),"")),"")</f>
        <v/>
      </c>
      <c r="BS201" s="42" t="str">
        <f>IF($O201="男子",IF($AF201&gt;100,"",IF($M201=新人男子!I$27,ROW(),"")),"")</f>
        <v/>
      </c>
      <c r="BT201" s="42" t="str">
        <f>IF($O201="男子",IF($AF201&gt;100,"",IF($M201=新人男子!P$27,ROW(),"")),"")</f>
        <v/>
      </c>
      <c r="BU201" s="42" t="str">
        <f>IF($O201="男子",IF($AF201&gt;100,"",IF($M201=新人男子!B$51,ROW(),"")),"")</f>
        <v/>
      </c>
      <c r="BV201" s="42" t="str">
        <f>IF($O201="男子",IF($AF201&gt;100,"",IF($M201=新人男子!I$51,ROW(),"")),"")</f>
        <v/>
      </c>
      <c r="BW201" s="42" t="str">
        <f>IF($O201="男子",IF($AF201&gt;100,"",IF($M201=新人男子!P$51,ROW(),"")),"")</f>
        <v/>
      </c>
      <c r="BX201" s="42" t="str">
        <f>IF($O201="男子",IF($AF201&gt;100,"",IF($M201=新人男子!B$76,ROW(),"")),"")</f>
        <v/>
      </c>
      <c r="BY201" s="42" t="str">
        <f>IF($O201="男子",IF($AF201&gt;100,"",IF($M201=新人男子!I$76,ROW(),"")),"")</f>
        <v/>
      </c>
      <c r="BZ201" s="42" t="str">
        <f>IF($O201="男子",IF($AF201&gt;100,"",IF($M201=新人男子!P$76,ROW(),"")),"")</f>
        <v/>
      </c>
      <c r="CA201" s="42" t="str">
        <f>IF($O201="女子",IF($AF201&gt;100,"",IF($M201=選抜女子!B$2,ROW(),"")),"")</f>
        <v/>
      </c>
      <c r="CB201" s="42" t="str">
        <f>IF($O201="女子",IF($AF201&gt;100,"",IF($M201=選抜女子!I$2,ROW(),"")),"")</f>
        <v/>
      </c>
      <c r="CC201" s="42" t="str">
        <f>IF($O201="女子",IF($AF201&gt;100,"",IF($M201=選抜女子!P$2,ROW(),"")),"")</f>
        <v/>
      </c>
      <c r="CD201" s="42" t="str">
        <f>IF($O201="女子",IF($AF201&gt;100,"",IF($M201=選抜女子!B$27,ROW(),"")),"")</f>
        <v/>
      </c>
      <c r="CE201" s="42" t="str">
        <f>IF($O201="女子",IF($AF201&gt;100,"",IF($M201=選抜女子!I$27,ROW(),"")),"")</f>
        <v/>
      </c>
      <c r="CF201" s="42" t="str">
        <f>IF($O201="女子",IF($AF201&gt;100,"",IF($M201=選抜女子!P$27,ROW(),"")),"")</f>
        <v/>
      </c>
      <c r="CG201" s="42" t="str">
        <f>IF($O201="女子",IF($AF201&gt;100,"",IF($M201=選抜女子!B$51,ROW(),"")),"")</f>
        <v/>
      </c>
      <c r="CH201" s="42" t="str">
        <f>IF($O201="女子",IF($AF201&gt;100,"",IF($M201=選抜女子!I$51,ROW(),"")),"")</f>
        <v/>
      </c>
      <c r="CI201" s="42" t="str">
        <f>IF($O201="女子",IF($AF201&gt;100,"",IF($M201=選抜女子!B$76,ROW(),"")),"")</f>
        <v/>
      </c>
      <c r="CJ201" s="42" t="str">
        <f>IF($O201="女子",IF($AF201&gt;100,"",IF($M201=選抜女子!I$76,ROW(),"")),"")</f>
        <v/>
      </c>
      <c r="CK201" s="42" t="str">
        <f>IF($O201="女子",IF($AF201&gt;100,"",IF($M201=新人女子!B$2,ROW(),"")),"")</f>
        <v/>
      </c>
      <c r="CL201" s="42" t="str">
        <f>IF($O201="女子",IF($AF201&gt;100,"",IF($M201=新人女子!I$2,ROW(),"")),"")</f>
        <v/>
      </c>
      <c r="CM201" s="42" t="str">
        <f>IF($O201="女子",IF($AF201&gt;100,"",IF($M201=新人女子!P$2,ROW(),"")),"")</f>
        <v/>
      </c>
      <c r="CN201" s="42" t="str">
        <f>IF($O201="女子",IF($AF201&gt;100,"",IF($M201=新人女子!B$27,ROW(),"")),"")</f>
        <v/>
      </c>
      <c r="CO201" s="42" t="str">
        <f>IF($O201="女子",IF($AF201&gt;100,"",IF($M201=新人女子!I$27,ROW(),"")),"")</f>
        <v/>
      </c>
      <c r="CP201" s="42" t="str">
        <f>IF($O201="女子",IF($AF201&gt;100,"",IF($M201=新人女子!P$27,ROW(),"")),"")</f>
        <v/>
      </c>
      <c r="CQ201" s="42" t="str">
        <f>IF($O201="女子",IF($AF201&gt;100,"",IF($M201=新人女子!B$51,ROW(),"")),"")</f>
        <v/>
      </c>
      <c r="CR201" s="42" t="str">
        <f>IF($O201="女子",IF($AF201&gt;100,"",IF($M201=新人女子!I$51,ROW(),"")),"")</f>
        <v/>
      </c>
      <c r="CS201" s="42" t="str">
        <f>IF($O201="女子",IF($AF201&gt;100,"",IF($M201=新人女子!P$51,ROW(),"")),"")</f>
        <v/>
      </c>
      <c r="CT201" s="42" t="str">
        <f>IF($O201="女子",IF($AF201&gt;100,"",IF($M201=新人女子!B$76,ROW(),"")),"")</f>
        <v/>
      </c>
      <c r="CU201" s="42" t="str">
        <f>IF($O201="女子",IF($AF201&gt;100,"",IF($M201=新人女子!I$76,ROW(),"")),"")</f>
        <v/>
      </c>
      <c r="CV201" s="42" t="str">
        <f>IF($O201="女子",IF($AF201&gt;100,"",IF($M201=新人女子!P$76,ROW(),"")),"")</f>
        <v/>
      </c>
    </row>
    <row r="202" spans="1:100" x14ac:dyDescent="0.15">
      <c r="A202" s="36">
        <v>45285</v>
      </c>
      <c r="B202" s="36">
        <v>45287</v>
      </c>
      <c r="C202" s="35" t="s">
        <v>104</v>
      </c>
      <c r="D202" s="35" t="s">
        <v>2126</v>
      </c>
      <c r="E202" s="35" t="s">
        <v>2127</v>
      </c>
      <c r="F202" s="35" t="s">
        <v>2128</v>
      </c>
      <c r="G202" s="35" t="s">
        <v>108</v>
      </c>
      <c r="H202" s="35" t="s">
        <v>15</v>
      </c>
      <c r="I202" s="35" t="s">
        <v>2129</v>
      </c>
      <c r="J202" s="35" t="s">
        <v>303</v>
      </c>
      <c r="L202" s="35" t="s">
        <v>640</v>
      </c>
      <c r="M202" s="35" t="s">
        <v>641</v>
      </c>
      <c r="N202" s="35" t="s">
        <v>167</v>
      </c>
      <c r="O202" s="35" t="s">
        <v>305</v>
      </c>
      <c r="Y202" s="35" t="s">
        <v>306</v>
      </c>
      <c r="AA202" s="35" t="s">
        <v>650</v>
      </c>
      <c r="AB202" s="35" t="s">
        <v>651</v>
      </c>
      <c r="AC202" s="35" t="str">
        <f t="shared" si="20"/>
        <v>カワサキグチ</v>
      </c>
      <c r="AD202" s="35" t="s">
        <v>309</v>
      </c>
      <c r="AF202" s="35">
        <v>5</v>
      </c>
      <c r="AG202" s="41">
        <v>38901</v>
      </c>
      <c r="AN202" s="35">
        <v>167</v>
      </c>
      <c r="AO202" s="35">
        <v>54.6</v>
      </c>
      <c r="AP202" s="35" t="s">
        <v>310</v>
      </c>
      <c r="AV202" s="35" t="s">
        <v>413</v>
      </c>
      <c r="BB202" s="35">
        <f t="shared" si="21"/>
        <v>16</v>
      </c>
      <c r="BC202" s="35">
        <f t="shared" si="22"/>
        <v>2</v>
      </c>
      <c r="BD202" s="35" t="str">
        <f t="shared" si="23"/>
        <v>右</v>
      </c>
      <c r="BE202" s="42" t="str">
        <f>IF($O202="男子",IF($AF202&gt;100,"",IF($M202=選抜男子!B$2,ROW(),"")),"")</f>
        <v/>
      </c>
      <c r="BF202" s="42" t="str">
        <f>IF($O202="男子",IF($AF202&gt;100,"",IF($M202=選抜男子!I$2,ROW(),"")),"")</f>
        <v/>
      </c>
      <c r="BG202" s="42" t="str">
        <f>IF($O202="男子",IF($AF202&gt;100,"",IF($M202=選抜男子!P$2,ROW(),"")),"")</f>
        <v/>
      </c>
      <c r="BH202" s="42" t="str">
        <f>IF($O202="男子",IF($AF202&gt;100,"",IF($M202=選抜男子!B$27,ROW(),"")),"")</f>
        <v/>
      </c>
      <c r="BI202" s="42" t="str">
        <f>IF($O202="男子",IF($AF202&gt;100,"",IF($M202=選抜男子!I$27,ROW(),"")),"")</f>
        <v/>
      </c>
      <c r="BJ202" s="42" t="str">
        <f>IF($O202="男子",IF($AF202&gt;100,"",IF($M202=選抜男子!P$27,ROW(),"")),"")</f>
        <v/>
      </c>
      <c r="BK202" s="42" t="str">
        <f>IF($O202="男子",IF($AF202&gt;100,"",IF($M202=選抜男子!B$51,ROW(),"")),"")</f>
        <v/>
      </c>
      <c r="BL202" s="42" t="str">
        <f>IF($O202="男子",IF($AF202&gt;100,"",IF($M202=選抜男子!I$51,ROW(),"")),"")</f>
        <v/>
      </c>
      <c r="BM202" s="42" t="str">
        <f>IF($O202="男子",IF($AF202&gt;100,"",IF($M202=選抜男子!B$76,ROW(),"")),"")</f>
        <v/>
      </c>
      <c r="BN202" s="42" t="str">
        <f>IF($O202="男子",IF($AF202&gt;100,"",IF($M202=選抜男子!I$76,ROW(),"")),"")</f>
        <v/>
      </c>
      <c r="BO202" s="42" t="str">
        <f>IF($O202="男子",IF($AF202&gt;100,"",IF($M202=新人男子!B$2,ROW(),"")),"")</f>
        <v/>
      </c>
      <c r="BP202" s="42" t="str">
        <f>IF($O202="男子",IF($AF202&gt;100,"",IF($M202=新人男子!I$2,ROW(),"")),"")</f>
        <v/>
      </c>
      <c r="BQ202" s="42">
        <f>IF($O202="男子",IF($AF202&gt;100,"",IF($M202=新人男子!P$2,ROW(),"")),"")</f>
        <v>202</v>
      </c>
      <c r="BR202" s="42" t="str">
        <f>IF($O202="男子",IF($AF202&gt;100,"",IF($M202=新人男子!B$27,ROW(),"")),"")</f>
        <v/>
      </c>
      <c r="BS202" s="42" t="str">
        <f>IF($O202="男子",IF($AF202&gt;100,"",IF($M202=新人男子!I$27,ROW(),"")),"")</f>
        <v/>
      </c>
      <c r="BT202" s="42" t="str">
        <f>IF($O202="男子",IF($AF202&gt;100,"",IF($M202=新人男子!P$27,ROW(),"")),"")</f>
        <v/>
      </c>
      <c r="BU202" s="42" t="str">
        <f>IF($O202="男子",IF($AF202&gt;100,"",IF($M202=新人男子!B$51,ROW(),"")),"")</f>
        <v/>
      </c>
      <c r="BV202" s="42" t="str">
        <f>IF($O202="男子",IF($AF202&gt;100,"",IF($M202=新人男子!I$51,ROW(),"")),"")</f>
        <v/>
      </c>
      <c r="BW202" s="42" t="str">
        <f>IF($O202="男子",IF($AF202&gt;100,"",IF($M202=新人男子!P$51,ROW(),"")),"")</f>
        <v/>
      </c>
      <c r="BX202" s="42" t="str">
        <f>IF($O202="男子",IF($AF202&gt;100,"",IF($M202=新人男子!B$76,ROW(),"")),"")</f>
        <v/>
      </c>
      <c r="BY202" s="42" t="str">
        <f>IF($O202="男子",IF($AF202&gt;100,"",IF($M202=新人男子!I$76,ROW(),"")),"")</f>
        <v/>
      </c>
      <c r="BZ202" s="42" t="str">
        <f>IF($O202="男子",IF($AF202&gt;100,"",IF($M202=新人男子!P$76,ROW(),"")),"")</f>
        <v/>
      </c>
      <c r="CA202" s="42" t="str">
        <f>IF($O202="女子",IF($AF202&gt;100,"",IF($M202=選抜女子!B$2,ROW(),"")),"")</f>
        <v/>
      </c>
      <c r="CB202" s="42" t="str">
        <f>IF($O202="女子",IF($AF202&gt;100,"",IF($M202=選抜女子!I$2,ROW(),"")),"")</f>
        <v/>
      </c>
      <c r="CC202" s="42" t="str">
        <f>IF($O202="女子",IF($AF202&gt;100,"",IF($M202=選抜女子!P$2,ROW(),"")),"")</f>
        <v/>
      </c>
      <c r="CD202" s="42" t="str">
        <f>IF($O202="女子",IF($AF202&gt;100,"",IF($M202=選抜女子!B$27,ROW(),"")),"")</f>
        <v/>
      </c>
      <c r="CE202" s="42" t="str">
        <f>IF($O202="女子",IF($AF202&gt;100,"",IF($M202=選抜女子!I$27,ROW(),"")),"")</f>
        <v/>
      </c>
      <c r="CF202" s="42" t="str">
        <f>IF($O202="女子",IF($AF202&gt;100,"",IF($M202=選抜女子!P$27,ROW(),"")),"")</f>
        <v/>
      </c>
      <c r="CG202" s="42" t="str">
        <f>IF($O202="女子",IF($AF202&gt;100,"",IF($M202=選抜女子!B$51,ROW(),"")),"")</f>
        <v/>
      </c>
      <c r="CH202" s="42" t="str">
        <f>IF($O202="女子",IF($AF202&gt;100,"",IF($M202=選抜女子!I$51,ROW(),"")),"")</f>
        <v/>
      </c>
      <c r="CI202" s="42" t="str">
        <f>IF($O202="女子",IF($AF202&gt;100,"",IF($M202=選抜女子!B$76,ROW(),"")),"")</f>
        <v/>
      </c>
      <c r="CJ202" s="42" t="str">
        <f>IF($O202="女子",IF($AF202&gt;100,"",IF($M202=選抜女子!I$76,ROW(),"")),"")</f>
        <v/>
      </c>
      <c r="CK202" s="42" t="str">
        <f>IF($O202="女子",IF($AF202&gt;100,"",IF($M202=新人女子!B$2,ROW(),"")),"")</f>
        <v/>
      </c>
      <c r="CL202" s="42" t="str">
        <f>IF($O202="女子",IF($AF202&gt;100,"",IF($M202=新人女子!I$2,ROW(),"")),"")</f>
        <v/>
      </c>
      <c r="CM202" s="42" t="str">
        <f>IF($O202="女子",IF($AF202&gt;100,"",IF($M202=新人女子!P$2,ROW(),"")),"")</f>
        <v/>
      </c>
      <c r="CN202" s="42" t="str">
        <f>IF($O202="女子",IF($AF202&gt;100,"",IF($M202=新人女子!B$27,ROW(),"")),"")</f>
        <v/>
      </c>
      <c r="CO202" s="42" t="str">
        <f>IF($O202="女子",IF($AF202&gt;100,"",IF($M202=新人女子!I$27,ROW(),"")),"")</f>
        <v/>
      </c>
      <c r="CP202" s="42" t="str">
        <f>IF($O202="女子",IF($AF202&gt;100,"",IF($M202=新人女子!P$27,ROW(),"")),"")</f>
        <v/>
      </c>
      <c r="CQ202" s="42" t="str">
        <f>IF($O202="女子",IF($AF202&gt;100,"",IF($M202=新人女子!B$51,ROW(),"")),"")</f>
        <v/>
      </c>
      <c r="CR202" s="42" t="str">
        <f>IF($O202="女子",IF($AF202&gt;100,"",IF($M202=新人女子!I$51,ROW(),"")),"")</f>
        <v/>
      </c>
      <c r="CS202" s="42" t="str">
        <f>IF($O202="女子",IF($AF202&gt;100,"",IF($M202=新人女子!P$51,ROW(),"")),"")</f>
        <v/>
      </c>
      <c r="CT202" s="42" t="str">
        <f>IF($O202="女子",IF($AF202&gt;100,"",IF($M202=新人女子!B$76,ROW(),"")),"")</f>
        <v/>
      </c>
      <c r="CU202" s="42" t="str">
        <f>IF($O202="女子",IF($AF202&gt;100,"",IF($M202=新人女子!I$76,ROW(),"")),"")</f>
        <v/>
      </c>
      <c r="CV202" s="42" t="str">
        <f>IF($O202="女子",IF($AF202&gt;100,"",IF($M202=新人女子!P$76,ROW(),"")),"")</f>
        <v/>
      </c>
    </row>
    <row r="203" spans="1:100" x14ac:dyDescent="0.15">
      <c r="A203" s="36">
        <v>45285</v>
      </c>
      <c r="B203" s="36">
        <v>45287</v>
      </c>
      <c r="C203" s="35" t="s">
        <v>104</v>
      </c>
      <c r="D203" s="35" t="s">
        <v>2130</v>
      </c>
      <c r="E203" s="35" t="s">
        <v>2131</v>
      </c>
      <c r="F203" s="35" t="s">
        <v>2132</v>
      </c>
      <c r="G203" s="35" t="s">
        <v>108</v>
      </c>
      <c r="H203" s="35" t="s">
        <v>15</v>
      </c>
      <c r="I203" s="35" t="s">
        <v>2133</v>
      </c>
      <c r="J203" s="35" t="s">
        <v>303</v>
      </c>
      <c r="L203" s="35" t="s">
        <v>640</v>
      </c>
      <c r="M203" s="35" t="s">
        <v>641</v>
      </c>
      <c r="N203" s="35" t="s">
        <v>167</v>
      </c>
      <c r="O203" s="35" t="s">
        <v>305</v>
      </c>
      <c r="Y203" s="35" t="s">
        <v>306</v>
      </c>
      <c r="AA203" s="35" t="s">
        <v>652</v>
      </c>
      <c r="AB203" s="35" t="s">
        <v>653</v>
      </c>
      <c r="AC203" s="35" t="str">
        <f t="shared" si="20"/>
        <v>ユミガハマ</v>
      </c>
      <c r="AD203" s="35" t="s">
        <v>309</v>
      </c>
      <c r="AF203" s="35">
        <v>6</v>
      </c>
      <c r="AG203" s="41">
        <v>39289</v>
      </c>
      <c r="AN203" s="35">
        <v>169</v>
      </c>
      <c r="AO203" s="35">
        <v>73</v>
      </c>
      <c r="AP203" s="35" t="s">
        <v>310</v>
      </c>
      <c r="AV203" s="35" t="s">
        <v>413</v>
      </c>
      <c r="BB203" s="35">
        <f t="shared" si="21"/>
        <v>15</v>
      </c>
      <c r="BC203" s="35">
        <f t="shared" si="22"/>
        <v>1</v>
      </c>
      <c r="BD203" s="35" t="str">
        <f t="shared" si="23"/>
        <v>右</v>
      </c>
      <c r="BE203" s="42" t="str">
        <f>IF($O203="男子",IF($AF203&gt;100,"",IF($M203=選抜男子!B$2,ROW(),"")),"")</f>
        <v/>
      </c>
      <c r="BF203" s="42" t="str">
        <f>IF($O203="男子",IF($AF203&gt;100,"",IF($M203=選抜男子!I$2,ROW(),"")),"")</f>
        <v/>
      </c>
      <c r="BG203" s="42" t="str">
        <f>IF($O203="男子",IF($AF203&gt;100,"",IF($M203=選抜男子!P$2,ROW(),"")),"")</f>
        <v/>
      </c>
      <c r="BH203" s="42" t="str">
        <f>IF($O203="男子",IF($AF203&gt;100,"",IF($M203=選抜男子!B$27,ROW(),"")),"")</f>
        <v/>
      </c>
      <c r="BI203" s="42" t="str">
        <f>IF($O203="男子",IF($AF203&gt;100,"",IF($M203=選抜男子!I$27,ROW(),"")),"")</f>
        <v/>
      </c>
      <c r="BJ203" s="42" t="str">
        <f>IF($O203="男子",IF($AF203&gt;100,"",IF($M203=選抜男子!P$27,ROW(),"")),"")</f>
        <v/>
      </c>
      <c r="BK203" s="42" t="str">
        <f>IF($O203="男子",IF($AF203&gt;100,"",IF($M203=選抜男子!B$51,ROW(),"")),"")</f>
        <v/>
      </c>
      <c r="BL203" s="42" t="str">
        <f>IF($O203="男子",IF($AF203&gt;100,"",IF($M203=選抜男子!I$51,ROW(),"")),"")</f>
        <v/>
      </c>
      <c r="BM203" s="42" t="str">
        <f>IF($O203="男子",IF($AF203&gt;100,"",IF($M203=選抜男子!B$76,ROW(),"")),"")</f>
        <v/>
      </c>
      <c r="BN203" s="42" t="str">
        <f>IF($O203="男子",IF($AF203&gt;100,"",IF($M203=選抜男子!I$76,ROW(),"")),"")</f>
        <v/>
      </c>
      <c r="BO203" s="42" t="str">
        <f>IF($O203="男子",IF($AF203&gt;100,"",IF($M203=新人男子!B$2,ROW(),"")),"")</f>
        <v/>
      </c>
      <c r="BP203" s="42" t="str">
        <f>IF($O203="男子",IF($AF203&gt;100,"",IF($M203=新人男子!I$2,ROW(),"")),"")</f>
        <v/>
      </c>
      <c r="BQ203" s="42">
        <f>IF($O203="男子",IF($AF203&gt;100,"",IF($M203=新人男子!P$2,ROW(),"")),"")</f>
        <v>203</v>
      </c>
      <c r="BR203" s="42" t="str">
        <f>IF($O203="男子",IF($AF203&gt;100,"",IF($M203=新人男子!B$27,ROW(),"")),"")</f>
        <v/>
      </c>
      <c r="BS203" s="42" t="str">
        <f>IF($O203="男子",IF($AF203&gt;100,"",IF($M203=新人男子!I$27,ROW(),"")),"")</f>
        <v/>
      </c>
      <c r="BT203" s="42" t="str">
        <f>IF($O203="男子",IF($AF203&gt;100,"",IF($M203=新人男子!P$27,ROW(),"")),"")</f>
        <v/>
      </c>
      <c r="BU203" s="42" t="str">
        <f>IF($O203="男子",IF($AF203&gt;100,"",IF($M203=新人男子!B$51,ROW(),"")),"")</f>
        <v/>
      </c>
      <c r="BV203" s="42" t="str">
        <f>IF($O203="男子",IF($AF203&gt;100,"",IF($M203=新人男子!I$51,ROW(),"")),"")</f>
        <v/>
      </c>
      <c r="BW203" s="42" t="str">
        <f>IF($O203="男子",IF($AF203&gt;100,"",IF($M203=新人男子!P$51,ROW(),"")),"")</f>
        <v/>
      </c>
      <c r="BX203" s="42" t="str">
        <f>IF($O203="男子",IF($AF203&gt;100,"",IF($M203=新人男子!B$76,ROW(),"")),"")</f>
        <v/>
      </c>
      <c r="BY203" s="42" t="str">
        <f>IF($O203="男子",IF($AF203&gt;100,"",IF($M203=新人男子!I$76,ROW(),"")),"")</f>
        <v/>
      </c>
      <c r="BZ203" s="42" t="str">
        <f>IF($O203="男子",IF($AF203&gt;100,"",IF($M203=新人男子!P$76,ROW(),"")),"")</f>
        <v/>
      </c>
      <c r="CA203" s="42" t="str">
        <f>IF($O203="女子",IF($AF203&gt;100,"",IF($M203=選抜女子!B$2,ROW(),"")),"")</f>
        <v/>
      </c>
      <c r="CB203" s="42" t="str">
        <f>IF($O203="女子",IF($AF203&gt;100,"",IF($M203=選抜女子!I$2,ROW(),"")),"")</f>
        <v/>
      </c>
      <c r="CC203" s="42" t="str">
        <f>IF($O203="女子",IF($AF203&gt;100,"",IF($M203=選抜女子!P$2,ROW(),"")),"")</f>
        <v/>
      </c>
      <c r="CD203" s="42" t="str">
        <f>IF($O203="女子",IF($AF203&gt;100,"",IF($M203=選抜女子!B$27,ROW(),"")),"")</f>
        <v/>
      </c>
      <c r="CE203" s="42" t="str">
        <f>IF($O203="女子",IF($AF203&gt;100,"",IF($M203=選抜女子!I$27,ROW(),"")),"")</f>
        <v/>
      </c>
      <c r="CF203" s="42" t="str">
        <f>IF($O203="女子",IF($AF203&gt;100,"",IF($M203=選抜女子!P$27,ROW(),"")),"")</f>
        <v/>
      </c>
      <c r="CG203" s="42" t="str">
        <f>IF($O203="女子",IF($AF203&gt;100,"",IF($M203=選抜女子!B$51,ROW(),"")),"")</f>
        <v/>
      </c>
      <c r="CH203" s="42" t="str">
        <f>IF($O203="女子",IF($AF203&gt;100,"",IF($M203=選抜女子!I$51,ROW(),"")),"")</f>
        <v/>
      </c>
      <c r="CI203" s="42" t="str">
        <f>IF($O203="女子",IF($AF203&gt;100,"",IF($M203=選抜女子!B$76,ROW(),"")),"")</f>
        <v/>
      </c>
      <c r="CJ203" s="42" t="str">
        <f>IF($O203="女子",IF($AF203&gt;100,"",IF($M203=選抜女子!I$76,ROW(),"")),"")</f>
        <v/>
      </c>
      <c r="CK203" s="42" t="str">
        <f>IF($O203="女子",IF($AF203&gt;100,"",IF($M203=新人女子!B$2,ROW(),"")),"")</f>
        <v/>
      </c>
      <c r="CL203" s="42" t="str">
        <f>IF($O203="女子",IF($AF203&gt;100,"",IF($M203=新人女子!I$2,ROW(),"")),"")</f>
        <v/>
      </c>
      <c r="CM203" s="42" t="str">
        <f>IF($O203="女子",IF($AF203&gt;100,"",IF($M203=新人女子!P$2,ROW(),"")),"")</f>
        <v/>
      </c>
      <c r="CN203" s="42" t="str">
        <f>IF($O203="女子",IF($AF203&gt;100,"",IF($M203=新人女子!B$27,ROW(),"")),"")</f>
        <v/>
      </c>
      <c r="CO203" s="42" t="str">
        <f>IF($O203="女子",IF($AF203&gt;100,"",IF($M203=新人女子!I$27,ROW(),"")),"")</f>
        <v/>
      </c>
      <c r="CP203" s="42" t="str">
        <f>IF($O203="女子",IF($AF203&gt;100,"",IF($M203=新人女子!P$27,ROW(),"")),"")</f>
        <v/>
      </c>
      <c r="CQ203" s="42" t="str">
        <f>IF($O203="女子",IF($AF203&gt;100,"",IF($M203=新人女子!B$51,ROW(),"")),"")</f>
        <v/>
      </c>
      <c r="CR203" s="42" t="str">
        <f>IF($O203="女子",IF($AF203&gt;100,"",IF($M203=新人女子!I$51,ROW(),"")),"")</f>
        <v/>
      </c>
      <c r="CS203" s="42" t="str">
        <f>IF($O203="女子",IF($AF203&gt;100,"",IF($M203=新人女子!P$51,ROW(),"")),"")</f>
        <v/>
      </c>
      <c r="CT203" s="42" t="str">
        <f>IF($O203="女子",IF($AF203&gt;100,"",IF($M203=新人女子!B$76,ROW(),"")),"")</f>
        <v/>
      </c>
      <c r="CU203" s="42" t="str">
        <f>IF($O203="女子",IF($AF203&gt;100,"",IF($M203=新人女子!I$76,ROW(),"")),"")</f>
        <v/>
      </c>
      <c r="CV203" s="42" t="str">
        <f>IF($O203="女子",IF($AF203&gt;100,"",IF($M203=新人女子!P$76,ROW(),"")),"")</f>
        <v/>
      </c>
    </row>
    <row r="204" spans="1:100" x14ac:dyDescent="0.15">
      <c r="A204" s="36">
        <v>45285</v>
      </c>
      <c r="B204" s="36">
        <v>45287</v>
      </c>
      <c r="C204" s="35" t="s">
        <v>104</v>
      </c>
      <c r="D204" s="35" t="s">
        <v>2134</v>
      </c>
      <c r="E204" s="35" t="s">
        <v>2135</v>
      </c>
      <c r="F204" s="35" t="s">
        <v>2136</v>
      </c>
      <c r="G204" s="35" t="s">
        <v>108</v>
      </c>
      <c r="H204" s="35" t="s">
        <v>15</v>
      </c>
      <c r="I204" s="35" t="s">
        <v>2137</v>
      </c>
      <c r="J204" s="35" t="s">
        <v>303</v>
      </c>
      <c r="L204" s="35" t="s">
        <v>640</v>
      </c>
      <c r="M204" s="35" t="s">
        <v>641</v>
      </c>
      <c r="N204" s="35" t="s">
        <v>167</v>
      </c>
      <c r="O204" s="35" t="s">
        <v>305</v>
      </c>
      <c r="Y204" s="35" t="s">
        <v>306</v>
      </c>
      <c r="AA204" s="35" t="s">
        <v>654</v>
      </c>
      <c r="AB204" s="35" t="s">
        <v>655</v>
      </c>
      <c r="AC204" s="35" t="str">
        <f t="shared" si="20"/>
        <v>ワダハマ</v>
      </c>
      <c r="AD204" s="35" t="s">
        <v>309</v>
      </c>
      <c r="AF204" s="35">
        <v>7</v>
      </c>
      <c r="AG204" s="41">
        <v>39538</v>
      </c>
      <c r="AN204" s="35">
        <v>171</v>
      </c>
      <c r="AO204" s="35">
        <v>58</v>
      </c>
      <c r="AP204" s="35" t="s">
        <v>310</v>
      </c>
      <c r="AV204" s="35" t="s">
        <v>413</v>
      </c>
      <c r="BB204" s="35">
        <f t="shared" si="21"/>
        <v>15</v>
      </c>
      <c r="BC204" s="35">
        <f t="shared" si="22"/>
        <v>1</v>
      </c>
      <c r="BD204" s="35" t="str">
        <f t="shared" si="23"/>
        <v>右</v>
      </c>
      <c r="BE204" s="42" t="str">
        <f>IF($O204="男子",IF($AF204&gt;100,"",IF($M204=選抜男子!B$2,ROW(),"")),"")</f>
        <v/>
      </c>
      <c r="BF204" s="42" t="str">
        <f>IF($O204="男子",IF($AF204&gt;100,"",IF($M204=選抜男子!I$2,ROW(),"")),"")</f>
        <v/>
      </c>
      <c r="BG204" s="42" t="str">
        <f>IF($O204="男子",IF($AF204&gt;100,"",IF($M204=選抜男子!P$2,ROW(),"")),"")</f>
        <v/>
      </c>
      <c r="BH204" s="42" t="str">
        <f>IF($O204="男子",IF($AF204&gt;100,"",IF($M204=選抜男子!B$27,ROW(),"")),"")</f>
        <v/>
      </c>
      <c r="BI204" s="42" t="str">
        <f>IF($O204="男子",IF($AF204&gt;100,"",IF($M204=選抜男子!I$27,ROW(),"")),"")</f>
        <v/>
      </c>
      <c r="BJ204" s="42" t="str">
        <f>IF($O204="男子",IF($AF204&gt;100,"",IF($M204=選抜男子!P$27,ROW(),"")),"")</f>
        <v/>
      </c>
      <c r="BK204" s="42" t="str">
        <f>IF($O204="男子",IF($AF204&gt;100,"",IF($M204=選抜男子!B$51,ROW(),"")),"")</f>
        <v/>
      </c>
      <c r="BL204" s="42" t="str">
        <f>IF($O204="男子",IF($AF204&gt;100,"",IF($M204=選抜男子!I$51,ROW(),"")),"")</f>
        <v/>
      </c>
      <c r="BM204" s="42" t="str">
        <f>IF($O204="男子",IF($AF204&gt;100,"",IF($M204=選抜男子!B$76,ROW(),"")),"")</f>
        <v/>
      </c>
      <c r="BN204" s="42" t="str">
        <f>IF($O204="男子",IF($AF204&gt;100,"",IF($M204=選抜男子!I$76,ROW(),"")),"")</f>
        <v/>
      </c>
      <c r="BO204" s="42" t="str">
        <f>IF($O204="男子",IF($AF204&gt;100,"",IF($M204=新人男子!B$2,ROW(),"")),"")</f>
        <v/>
      </c>
      <c r="BP204" s="42" t="str">
        <f>IF($O204="男子",IF($AF204&gt;100,"",IF($M204=新人男子!I$2,ROW(),"")),"")</f>
        <v/>
      </c>
      <c r="BQ204" s="42">
        <f>IF($O204="男子",IF($AF204&gt;100,"",IF($M204=新人男子!P$2,ROW(),"")),"")</f>
        <v>204</v>
      </c>
      <c r="BR204" s="42" t="str">
        <f>IF($O204="男子",IF($AF204&gt;100,"",IF($M204=新人男子!B$27,ROW(),"")),"")</f>
        <v/>
      </c>
      <c r="BS204" s="42" t="str">
        <f>IF($O204="男子",IF($AF204&gt;100,"",IF($M204=新人男子!I$27,ROW(),"")),"")</f>
        <v/>
      </c>
      <c r="BT204" s="42" t="str">
        <f>IF($O204="男子",IF($AF204&gt;100,"",IF($M204=新人男子!P$27,ROW(),"")),"")</f>
        <v/>
      </c>
      <c r="BU204" s="42" t="str">
        <f>IF($O204="男子",IF($AF204&gt;100,"",IF($M204=新人男子!B$51,ROW(),"")),"")</f>
        <v/>
      </c>
      <c r="BV204" s="42" t="str">
        <f>IF($O204="男子",IF($AF204&gt;100,"",IF($M204=新人男子!I$51,ROW(),"")),"")</f>
        <v/>
      </c>
      <c r="BW204" s="42" t="str">
        <f>IF($O204="男子",IF($AF204&gt;100,"",IF($M204=新人男子!P$51,ROW(),"")),"")</f>
        <v/>
      </c>
      <c r="BX204" s="42" t="str">
        <f>IF($O204="男子",IF($AF204&gt;100,"",IF($M204=新人男子!B$76,ROW(),"")),"")</f>
        <v/>
      </c>
      <c r="BY204" s="42" t="str">
        <f>IF($O204="男子",IF($AF204&gt;100,"",IF($M204=新人男子!I$76,ROW(),"")),"")</f>
        <v/>
      </c>
      <c r="BZ204" s="42" t="str">
        <f>IF($O204="男子",IF($AF204&gt;100,"",IF($M204=新人男子!P$76,ROW(),"")),"")</f>
        <v/>
      </c>
      <c r="CA204" s="42" t="str">
        <f>IF($O204="女子",IF($AF204&gt;100,"",IF($M204=選抜女子!B$2,ROW(),"")),"")</f>
        <v/>
      </c>
      <c r="CB204" s="42" t="str">
        <f>IF($O204="女子",IF($AF204&gt;100,"",IF($M204=選抜女子!I$2,ROW(),"")),"")</f>
        <v/>
      </c>
      <c r="CC204" s="42" t="str">
        <f>IF($O204="女子",IF($AF204&gt;100,"",IF($M204=選抜女子!P$2,ROW(),"")),"")</f>
        <v/>
      </c>
      <c r="CD204" s="42" t="str">
        <f>IF($O204="女子",IF($AF204&gt;100,"",IF($M204=選抜女子!B$27,ROW(),"")),"")</f>
        <v/>
      </c>
      <c r="CE204" s="42" t="str">
        <f>IF($O204="女子",IF($AF204&gt;100,"",IF($M204=選抜女子!I$27,ROW(),"")),"")</f>
        <v/>
      </c>
      <c r="CF204" s="42" t="str">
        <f>IF($O204="女子",IF($AF204&gt;100,"",IF($M204=選抜女子!P$27,ROW(),"")),"")</f>
        <v/>
      </c>
      <c r="CG204" s="42" t="str">
        <f>IF($O204="女子",IF($AF204&gt;100,"",IF($M204=選抜女子!B$51,ROW(),"")),"")</f>
        <v/>
      </c>
      <c r="CH204" s="42" t="str">
        <f>IF($O204="女子",IF($AF204&gt;100,"",IF($M204=選抜女子!I$51,ROW(),"")),"")</f>
        <v/>
      </c>
      <c r="CI204" s="42" t="str">
        <f>IF($O204="女子",IF($AF204&gt;100,"",IF($M204=選抜女子!B$76,ROW(),"")),"")</f>
        <v/>
      </c>
      <c r="CJ204" s="42" t="str">
        <f>IF($O204="女子",IF($AF204&gt;100,"",IF($M204=選抜女子!I$76,ROW(),"")),"")</f>
        <v/>
      </c>
      <c r="CK204" s="42" t="str">
        <f>IF($O204="女子",IF($AF204&gt;100,"",IF($M204=新人女子!B$2,ROW(),"")),"")</f>
        <v/>
      </c>
      <c r="CL204" s="42" t="str">
        <f>IF($O204="女子",IF($AF204&gt;100,"",IF($M204=新人女子!I$2,ROW(),"")),"")</f>
        <v/>
      </c>
      <c r="CM204" s="42" t="str">
        <f>IF($O204="女子",IF($AF204&gt;100,"",IF($M204=新人女子!P$2,ROW(),"")),"")</f>
        <v/>
      </c>
      <c r="CN204" s="42" t="str">
        <f>IF($O204="女子",IF($AF204&gt;100,"",IF($M204=新人女子!B$27,ROW(),"")),"")</f>
        <v/>
      </c>
      <c r="CO204" s="42" t="str">
        <f>IF($O204="女子",IF($AF204&gt;100,"",IF($M204=新人女子!I$27,ROW(),"")),"")</f>
        <v/>
      </c>
      <c r="CP204" s="42" t="str">
        <f>IF($O204="女子",IF($AF204&gt;100,"",IF($M204=新人女子!P$27,ROW(),"")),"")</f>
        <v/>
      </c>
      <c r="CQ204" s="42" t="str">
        <f>IF($O204="女子",IF($AF204&gt;100,"",IF($M204=新人女子!B$51,ROW(),"")),"")</f>
        <v/>
      </c>
      <c r="CR204" s="42" t="str">
        <f>IF($O204="女子",IF($AF204&gt;100,"",IF($M204=新人女子!I$51,ROW(),"")),"")</f>
        <v/>
      </c>
      <c r="CS204" s="42" t="str">
        <f>IF($O204="女子",IF($AF204&gt;100,"",IF($M204=新人女子!P$51,ROW(),"")),"")</f>
        <v/>
      </c>
      <c r="CT204" s="42" t="str">
        <f>IF($O204="女子",IF($AF204&gt;100,"",IF($M204=新人女子!B$76,ROW(),"")),"")</f>
        <v/>
      </c>
      <c r="CU204" s="42" t="str">
        <f>IF($O204="女子",IF($AF204&gt;100,"",IF($M204=新人女子!I$76,ROW(),"")),"")</f>
        <v/>
      </c>
      <c r="CV204" s="42" t="str">
        <f>IF($O204="女子",IF($AF204&gt;100,"",IF($M204=新人女子!P$76,ROW(),"")),"")</f>
        <v/>
      </c>
    </row>
    <row r="205" spans="1:100" x14ac:dyDescent="0.15">
      <c r="A205" s="36">
        <v>45285</v>
      </c>
      <c r="B205" s="36">
        <v>45287</v>
      </c>
      <c r="C205" s="35" t="s">
        <v>104</v>
      </c>
      <c r="D205" s="35" t="s">
        <v>2138</v>
      </c>
      <c r="E205" s="35" t="s">
        <v>2139</v>
      </c>
      <c r="F205" s="35" t="s">
        <v>2140</v>
      </c>
      <c r="G205" s="35" t="s">
        <v>108</v>
      </c>
      <c r="H205" s="35" t="s">
        <v>15</v>
      </c>
      <c r="I205" s="35" t="s">
        <v>2141</v>
      </c>
      <c r="J205" s="35" t="s">
        <v>303</v>
      </c>
      <c r="L205" s="35" t="s">
        <v>640</v>
      </c>
      <c r="M205" s="35" t="s">
        <v>641</v>
      </c>
      <c r="N205" s="35" t="s">
        <v>167</v>
      </c>
      <c r="O205" s="35" t="s">
        <v>305</v>
      </c>
      <c r="Y205" s="35" t="s">
        <v>306</v>
      </c>
      <c r="AA205" s="35" t="s">
        <v>656</v>
      </c>
      <c r="AB205" s="35" t="s">
        <v>657</v>
      </c>
      <c r="AC205" s="35" t="str">
        <f t="shared" si="20"/>
        <v>オオシノヅチョウ</v>
      </c>
      <c r="AD205" s="35" t="s">
        <v>309</v>
      </c>
      <c r="AF205" s="35">
        <v>8</v>
      </c>
      <c r="AG205" s="41">
        <v>38899</v>
      </c>
      <c r="AN205" s="35">
        <v>167.3</v>
      </c>
      <c r="AO205" s="35">
        <v>55.5</v>
      </c>
      <c r="AP205" s="35" t="s">
        <v>310</v>
      </c>
      <c r="AV205" s="35" t="s">
        <v>413</v>
      </c>
      <c r="BB205" s="35">
        <f t="shared" si="21"/>
        <v>16</v>
      </c>
      <c r="BC205" s="35">
        <f t="shared" si="22"/>
        <v>2</v>
      </c>
      <c r="BD205" s="35" t="str">
        <f t="shared" si="23"/>
        <v>右</v>
      </c>
      <c r="BE205" s="42" t="str">
        <f>IF($O205="男子",IF($AF205&gt;100,"",IF($M205=選抜男子!B$2,ROW(),"")),"")</f>
        <v/>
      </c>
      <c r="BF205" s="42" t="str">
        <f>IF($O205="男子",IF($AF205&gt;100,"",IF($M205=選抜男子!I$2,ROW(),"")),"")</f>
        <v/>
      </c>
      <c r="BG205" s="42" t="str">
        <f>IF($O205="男子",IF($AF205&gt;100,"",IF($M205=選抜男子!P$2,ROW(),"")),"")</f>
        <v/>
      </c>
      <c r="BH205" s="42" t="str">
        <f>IF($O205="男子",IF($AF205&gt;100,"",IF($M205=選抜男子!B$27,ROW(),"")),"")</f>
        <v/>
      </c>
      <c r="BI205" s="42" t="str">
        <f>IF($O205="男子",IF($AF205&gt;100,"",IF($M205=選抜男子!I$27,ROW(),"")),"")</f>
        <v/>
      </c>
      <c r="BJ205" s="42" t="str">
        <f>IF($O205="男子",IF($AF205&gt;100,"",IF($M205=選抜男子!P$27,ROW(),"")),"")</f>
        <v/>
      </c>
      <c r="BK205" s="42" t="str">
        <f>IF($O205="男子",IF($AF205&gt;100,"",IF($M205=選抜男子!B$51,ROW(),"")),"")</f>
        <v/>
      </c>
      <c r="BL205" s="42" t="str">
        <f>IF($O205="男子",IF($AF205&gt;100,"",IF($M205=選抜男子!I$51,ROW(),"")),"")</f>
        <v/>
      </c>
      <c r="BM205" s="42" t="str">
        <f>IF($O205="男子",IF($AF205&gt;100,"",IF($M205=選抜男子!B$76,ROW(),"")),"")</f>
        <v/>
      </c>
      <c r="BN205" s="42" t="str">
        <f>IF($O205="男子",IF($AF205&gt;100,"",IF($M205=選抜男子!I$76,ROW(),"")),"")</f>
        <v/>
      </c>
      <c r="BO205" s="42" t="str">
        <f>IF($O205="男子",IF($AF205&gt;100,"",IF($M205=新人男子!B$2,ROW(),"")),"")</f>
        <v/>
      </c>
      <c r="BP205" s="42" t="str">
        <f>IF($O205="男子",IF($AF205&gt;100,"",IF($M205=新人男子!I$2,ROW(),"")),"")</f>
        <v/>
      </c>
      <c r="BQ205" s="42">
        <f>IF($O205="男子",IF($AF205&gt;100,"",IF($M205=新人男子!P$2,ROW(),"")),"")</f>
        <v>205</v>
      </c>
      <c r="BR205" s="42" t="str">
        <f>IF($O205="男子",IF($AF205&gt;100,"",IF($M205=新人男子!B$27,ROW(),"")),"")</f>
        <v/>
      </c>
      <c r="BS205" s="42" t="str">
        <f>IF($O205="男子",IF($AF205&gt;100,"",IF($M205=新人男子!I$27,ROW(),"")),"")</f>
        <v/>
      </c>
      <c r="BT205" s="42" t="str">
        <f>IF($O205="男子",IF($AF205&gt;100,"",IF($M205=新人男子!P$27,ROW(),"")),"")</f>
        <v/>
      </c>
      <c r="BU205" s="42" t="str">
        <f>IF($O205="男子",IF($AF205&gt;100,"",IF($M205=新人男子!B$51,ROW(),"")),"")</f>
        <v/>
      </c>
      <c r="BV205" s="42" t="str">
        <f>IF($O205="男子",IF($AF205&gt;100,"",IF($M205=新人男子!I$51,ROW(),"")),"")</f>
        <v/>
      </c>
      <c r="BW205" s="42" t="str">
        <f>IF($O205="男子",IF($AF205&gt;100,"",IF($M205=新人男子!P$51,ROW(),"")),"")</f>
        <v/>
      </c>
      <c r="BX205" s="42" t="str">
        <f>IF($O205="男子",IF($AF205&gt;100,"",IF($M205=新人男子!B$76,ROW(),"")),"")</f>
        <v/>
      </c>
      <c r="BY205" s="42" t="str">
        <f>IF($O205="男子",IF($AF205&gt;100,"",IF($M205=新人男子!I$76,ROW(),"")),"")</f>
        <v/>
      </c>
      <c r="BZ205" s="42" t="str">
        <f>IF($O205="男子",IF($AF205&gt;100,"",IF($M205=新人男子!P$76,ROW(),"")),"")</f>
        <v/>
      </c>
      <c r="CA205" s="42" t="str">
        <f>IF($O205="女子",IF($AF205&gt;100,"",IF($M205=選抜女子!B$2,ROW(),"")),"")</f>
        <v/>
      </c>
      <c r="CB205" s="42" t="str">
        <f>IF($O205="女子",IF($AF205&gt;100,"",IF($M205=選抜女子!I$2,ROW(),"")),"")</f>
        <v/>
      </c>
      <c r="CC205" s="42" t="str">
        <f>IF($O205="女子",IF($AF205&gt;100,"",IF($M205=選抜女子!P$2,ROW(),"")),"")</f>
        <v/>
      </c>
      <c r="CD205" s="42" t="str">
        <f>IF($O205="女子",IF($AF205&gt;100,"",IF($M205=選抜女子!B$27,ROW(),"")),"")</f>
        <v/>
      </c>
      <c r="CE205" s="42" t="str">
        <f>IF($O205="女子",IF($AF205&gt;100,"",IF($M205=選抜女子!I$27,ROW(),"")),"")</f>
        <v/>
      </c>
      <c r="CF205" s="42" t="str">
        <f>IF($O205="女子",IF($AF205&gt;100,"",IF($M205=選抜女子!P$27,ROW(),"")),"")</f>
        <v/>
      </c>
      <c r="CG205" s="42" t="str">
        <f>IF($O205="女子",IF($AF205&gt;100,"",IF($M205=選抜女子!B$51,ROW(),"")),"")</f>
        <v/>
      </c>
      <c r="CH205" s="42" t="str">
        <f>IF($O205="女子",IF($AF205&gt;100,"",IF($M205=選抜女子!I$51,ROW(),"")),"")</f>
        <v/>
      </c>
      <c r="CI205" s="42" t="str">
        <f>IF($O205="女子",IF($AF205&gt;100,"",IF($M205=選抜女子!B$76,ROW(),"")),"")</f>
        <v/>
      </c>
      <c r="CJ205" s="42" t="str">
        <f>IF($O205="女子",IF($AF205&gt;100,"",IF($M205=選抜女子!I$76,ROW(),"")),"")</f>
        <v/>
      </c>
      <c r="CK205" s="42" t="str">
        <f>IF($O205="女子",IF($AF205&gt;100,"",IF($M205=新人女子!B$2,ROW(),"")),"")</f>
        <v/>
      </c>
      <c r="CL205" s="42" t="str">
        <f>IF($O205="女子",IF($AF205&gt;100,"",IF($M205=新人女子!I$2,ROW(),"")),"")</f>
        <v/>
      </c>
      <c r="CM205" s="42" t="str">
        <f>IF($O205="女子",IF($AF205&gt;100,"",IF($M205=新人女子!P$2,ROW(),"")),"")</f>
        <v/>
      </c>
      <c r="CN205" s="42" t="str">
        <f>IF($O205="女子",IF($AF205&gt;100,"",IF($M205=新人女子!B$27,ROW(),"")),"")</f>
        <v/>
      </c>
      <c r="CO205" s="42" t="str">
        <f>IF($O205="女子",IF($AF205&gt;100,"",IF($M205=新人女子!I$27,ROW(),"")),"")</f>
        <v/>
      </c>
      <c r="CP205" s="42" t="str">
        <f>IF($O205="女子",IF($AF205&gt;100,"",IF($M205=新人女子!P$27,ROW(),"")),"")</f>
        <v/>
      </c>
      <c r="CQ205" s="42" t="str">
        <f>IF($O205="女子",IF($AF205&gt;100,"",IF($M205=新人女子!B$51,ROW(),"")),"")</f>
        <v/>
      </c>
      <c r="CR205" s="42" t="str">
        <f>IF($O205="女子",IF($AF205&gt;100,"",IF($M205=新人女子!I$51,ROW(),"")),"")</f>
        <v/>
      </c>
      <c r="CS205" s="42" t="str">
        <f>IF($O205="女子",IF($AF205&gt;100,"",IF($M205=新人女子!P$51,ROW(),"")),"")</f>
        <v/>
      </c>
      <c r="CT205" s="42" t="str">
        <f>IF($O205="女子",IF($AF205&gt;100,"",IF($M205=新人女子!B$76,ROW(),"")),"")</f>
        <v/>
      </c>
      <c r="CU205" s="42" t="str">
        <f>IF($O205="女子",IF($AF205&gt;100,"",IF($M205=新人女子!I$76,ROW(),"")),"")</f>
        <v/>
      </c>
      <c r="CV205" s="42" t="str">
        <f>IF($O205="女子",IF($AF205&gt;100,"",IF($M205=新人女子!P$76,ROW(),"")),"")</f>
        <v/>
      </c>
    </row>
    <row r="206" spans="1:100" x14ac:dyDescent="0.15">
      <c r="A206" s="36">
        <v>45285</v>
      </c>
      <c r="B206" s="36">
        <v>45287</v>
      </c>
      <c r="C206" s="35" t="s">
        <v>104</v>
      </c>
      <c r="D206" s="35" t="s">
        <v>2142</v>
      </c>
      <c r="E206" s="35" t="s">
        <v>2143</v>
      </c>
      <c r="F206" s="35" t="s">
        <v>2144</v>
      </c>
      <c r="G206" s="35" t="s">
        <v>108</v>
      </c>
      <c r="H206" s="35" t="s">
        <v>15</v>
      </c>
      <c r="I206" s="35" t="s">
        <v>2145</v>
      </c>
      <c r="J206" s="35" t="s">
        <v>303</v>
      </c>
      <c r="L206" s="35" t="s">
        <v>640</v>
      </c>
      <c r="M206" s="35" t="s">
        <v>641</v>
      </c>
      <c r="N206" s="35" t="s">
        <v>167</v>
      </c>
      <c r="O206" s="35" t="s">
        <v>305</v>
      </c>
      <c r="Y206" s="35" t="s">
        <v>306</v>
      </c>
      <c r="AA206" s="35" t="s">
        <v>658</v>
      </c>
      <c r="AB206" s="35" t="s">
        <v>659</v>
      </c>
      <c r="AC206" s="35" t="str">
        <f t="shared" si="20"/>
        <v>ヨナゴクウコウ</v>
      </c>
      <c r="AD206" s="35" t="s">
        <v>309</v>
      </c>
      <c r="AF206" s="35">
        <v>9</v>
      </c>
      <c r="AG206" s="41">
        <v>39148</v>
      </c>
      <c r="AN206" s="35">
        <v>172.5</v>
      </c>
      <c r="AO206" s="35">
        <v>89.4</v>
      </c>
      <c r="AP206" s="35" t="s">
        <v>310</v>
      </c>
      <c r="AV206" s="35" t="s">
        <v>413</v>
      </c>
      <c r="BB206" s="35">
        <f t="shared" si="21"/>
        <v>16</v>
      </c>
      <c r="BC206" s="35">
        <f t="shared" si="22"/>
        <v>2</v>
      </c>
      <c r="BD206" s="35" t="str">
        <f t="shared" si="23"/>
        <v>右</v>
      </c>
      <c r="BE206" s="42" t="str">
        <f>IF($O206="男子",IF($AF206&gt;100,"",IF($M206=選抜男子!B$2,ROW(),"")),"")</f>
        <v/>
      </c>
      <c r="BF206" s="42" t="str">
        <f>IF($O206="男子",IF($AF206&gt;100,"",IF($M206=選抜男子!I$2,ROW(),"")),"")</f>
        <v/>
      </c>
      <c r="BG206" s="42" t="str">
        <f>IF($O206="男子",IF($AF206&gt;100,"",IF($M206=選抜男子!P$2,ROW(),"")),"")</f>
        <v/>
      </c>
      <c r="BH206" s="42" t="str">
        <f>IF($O206="男子",IF($AF206&gt;100,"",IF($M206=選抜男子!B$27,ROW(),"")),"")</f>
        <v/>
      </c>
      <c r="BI206" s="42" t="str">
        <f>IF($O206="男子",IF($AF206&gt;100,"",IF($M206=選抜男子!I$27,ROW(),"")),"")</f>
        <v/>
      </c>
      <c r="BJ206" s="42" t="str">
        <f>IF($O206="男子",IF($AF206&gt;100,"",IF($M206=選抜男子!P$27,ROW(),"")),"")</f>
        <v/>
      </c>
      <c r="BK206" s="42" t="str">
        <f>IF($O206="男子",IF($AF206&gt;100,"",IF($M206=選抜男子!B$51,ROW(),"")),"")</f>
        <v/>
      </c>
      <c r="BL206" s="42" t="str">
        <f>IF($O206="男子",IF($AF206&gt;100,"",IF($M206=選抜男子!I$51,ROW(),"")),"")</f>
        <v/>
      </c>
      <c r="BM206" s="42" t="str">
        <f>IF($O206="男子",IF($AF206&gt;100,"",IF($M206=選抜男子!B$76,ROW(),"")),"")</f>
        <v/>
      </c>
      <c r="BN206" s="42" t="str">
        <f>IF($O206="男子",IF($AF206&gt;100,"",IF($M206=選抜男子!I$76,ROW(),"")),"")</f>
        <v/>
      </c>
      <c r="BO206" s="42" t="str">
        <f>IF($O206="男子",IF($AF206&gt;100,"",IF($M206=新人男子!B$2,ROW(),"")),"")</f>
        <v/>
      </c>
      <c r="BP206" s="42" t="str">
        <f>IF($O206="男子",IF($AF206&gt;100,"",IF($M206=新人男子!I$2,ROW(),"")),"")</f>
        <v/>
      </c>
      <c r="BQ206" s="42">
        <f>IF($O206="男子",IF($AF206&gt;100,"",IF($M206=新人男子!P$2,ROW(),"")),"")</f>
        <v>206</v>
      </c>
      <c r="BR206" s="42" t="str">
        <f>IF($O206="男子",IF($AF206&gt;100,"",IF($M206=新人男子!B$27,ROW(),"")),"")</f>
        <v/>
      </c>
      <c r="BS206" s="42" t="str">
        <f>IF($O206="男子",IF($AF206&gt;100,"",IF($M206=新人男子!I$27,ROW(),"")),"")</f>
        <v/>
      </c>
      <c r="BT206" s="42" t="str">
        <f>IF($O206="男子",IF($AF206&gt;100,"",IF($M206=新人男子!P$27,ROW(),"")),"")</f>
        <v/>
      </c>
      <c r="BU206" s="42" t="str">
        <f>IF($O206="男子",IF($AF206&gt;100,"",IF($M206=新人男子!B$51,ROW(),"")),"")</f>
        <v/>
      </c>
      <c r="BV206" s="42" t="str">
        <f>IF($O206="男子",IF($AF206&gt;100,"",IF($M206=新人男子!I$51,ROW(),"")),"")</f>
        <v/>
      </c>
      <c r="BW206" s="42" t="str">
        <f>IF($O206="男子",IF($AF206&gt;100,"",IF($M206=新人男子!P$51,ROW(),"")),"")</f>
        <v/>
      </c>
      <c r="BX206" s="42" t="str">
        <f>IF($O206="男子",IF($AF206&gt;100,"",IF($M206=新人男子!B$76,ROW(),"")),"")</f>
        <v/>
      </c>
      <c r="BY206" s="42" t="str">
        <f>IF($O206="男子",IF($AF206&gt;100,"",IF($M206=新人男子!I$76,ROW(),"")),"")</f>
        <v/>
      </c>
      <c r="BZ206" s="42" t="str">
        <f>IF($O206="男子",IF($AF206&gt;100,"",IF($M206=新人男子!P$76,ROW(),"")),"")</f>
        <v/>
      </c>
      <c r="CA206" s="42" t="str">
        <f>IF($O206="女子",IF($AF206&gt;100,"",IF($M206=選抜女子!B$2,ROW(),"")),"")</f>
        <v/>
      </c>
      <c r="CB206" s="42" t="str">
        <f>IF($O206="女子",IF($AF206&gt;100,"",IF($M206=選抜女子!I$2,ROW(),"")),"")</f>
        <v/>
      </c>
      <c r="CC206" s="42" t="str">
        <f>IF($O206="女子",IF($AF206&gt;100,"",IF($M206=選抜女子!P$2,ROW(),"")),"")</f>
        <v/>
      </c>
      <c r="CD206" s="42" t="str">
        <f>IF($O206="女子",IF($AF206&gt;100,"",IF($M206=選抜女子!B$27,ROW(),"")),"")</f>
        <v/>
      </c>
      <c r="CE206" s="42" t="str">
        <f>IF($O206="女子",IF($AF206&gt;100,"",IF($M206=選抜女子!I$27,ROW(),"")),"")</f>
        <v/>
      </c>
      <c r="CF206" s="42" t="str">
        <f>IF($O206="女子",IF($AF206&gt;100,"",IF($M206=選抜女子!P$27,ROW(),"")),"")</f>
        <v/>
      </c>
      <c r="CG206" s="42" t="str">
        <f>IF($O206="女子",IF($AF206&gt;100,"",IF($M206=選抜女子!B$51,ROW(),"")),"")</f>
        <v/>
      </c>
      <c r="CH206" s="42" t="str">
        <f>IF($O206="女子",IF($AF206&gt;100,"",IF($M206=選抜女子!I$51,ROW(),"")),"")</f>
        <v/>
      </c>
      <c r="CI206" s="42" t="str">
        <f>IF($O206="女子",IF($AF206&gt;100,"",IF($M206=選抜女子!B$76,ROW(),"")),"")</f>
        <v/>
      </c>
      <c r="CJ206" s="42" t="str">
        <f>IF($O206="女子",IF($AF206&gt;100,"",IF($M206=選抜女子!I$76,ROW(),"")),"")</f>
        <v/>
      </c>
      <c r="CK206" s="42" t="str">
        <f>IF($O206="女子",IF($AF206&gt;100,"",IF($M206=新人女子!B$2,ROW(),"")),"")</f>
        <v/>
      </c>
      <c r="CL206" s="42" t="str">
        <f>IF($O206="女子",IF($AF206&gt;100,"",IF($M206=新人女子!I$2,ROW(),"")),"")</f>
        <v/>
      </c>
      <c r="CM206" s="42" t="str">
        <f>IF($O206="女子",IF($AF206&gt;100,"",IF($M206=新人女子!P$2,ROW(),"")),"")</f>
        <v/>
      </c>
      <c r="CN206" s="42" t="str">
        <f>IF($O206="女子",IF($AF206&gt;100,"",IF($M206=新人女子!B$27,ROW(),"")),"")</f>
        <v/>
      </c>
      <c r="CO206" s="42" t="str">
        <f>IF($O206="女子",IF($AF206&gt;100,"",IF($M206=新人女子!I$27,ROW(),"")),"")</f>
        <v/>
      </c>
      <c r="CP206" s="42" t="str">
        <f>IF($O206="女子",IF($AF206&gt;100,"",IF($M206=新人女子!P$27,ROW(),"")),"")</f>
        <v/>
      </c>
      <c r="CQ206" s="42" t="str">
        <f>IF($O206="女子",IF($AF206&gt;100,"",IF($M206=新人女子!B$51,ROW(),"")),"")</f>
        <v/>
      </c>
      <c r="CR206" s="42" t="str">
        <f>IF($O206="女子",IF($AF206&gt;100,"",IF($M206=新人女子!I$51,ROW(),"")),"")</f>
        <v/>
      </c>
      <c r="CS206" s="42" t="str">
        <f>IF($O206="女子",IF($AF206&gt;100,"",IF($M206=新人女子!P$51,ROW(),"")),"")</f>
        <v/>
      </c>
      <c r="CT206" s="42" t="str">
        <f>IF($O206="女子",IF($AF206&gt;100,"",IF($M206=新人女子!B$76,ROW(),"")),"")</f>
        <v/>
      </c>
      <c r="CU206" s="42" t="str">
        <f>IF($O206="女子",IF($AF206&gt;100,"",IF($M206=新人女子!I$76,ROW(),"")),"")</f>
        <v/>
      </c>
      <c r="CV206" s="42" t="str">
        <f>IF($O206="女子",IF($AF206&gt;100,"",IF($M206=新人女子!P$76,ROW(),"")),"")</f>
        <v/>
      </c>
    </row>
    <row r="207" spans="1:100" x14ac:dyDescent="0.15">
      <c r="A207" s="36">
        <v>45285</v>
      </c>
      <c r="B207" s="36">
        <v>45287</v>
      </c>
      <c r="C207" s="35" t="s">
        <v>104</v>
      </c>
      <c r="D207" s="35" t="s">
        <v>2146</v>
      </c>
      <c r="E207" s="35" t="s">
        <v>2147</v>
      </c>
      <c r="F207" s="35" t="s">
        <v>2148</v>
      </c>
      <c r="G207" s="35" t="s">
        <v>108</v>
      </c>
      <c r="H207" s="35" t="s">
        <v>15</v>
      </c>
      <c r="I207" s="35" t="s">
        <v>2149</v>
      </c>
      <c r="J207" s="35" t="s">
        <v>303</v>
      </c>
      <c r="L207" s="35" t="s">
        <v>640</v>
      </c>
      <c r="M207" s="35" t="s">
        <v>641</v>
      </c>
      <c r="N207" s="35" t="s">
        <v>167</v>
      </c>
      <c r="O207" s="35" t="s">
        <v>305</v>
      </c>
      <c r="Y207" s="35" t="s">
        <v>306</v>
      </c>
      <c r="AA207" s="35" t="s">
        <v>660</v>
      </c>
      <c r="AB207" s="35" t="s">
        <v>661</v>
      </c>
      <c r="AC207" s="35" t="str">
        <f t="shared" si="20"/>
        <v>ナカハマ</v>
      </c>
      <c r="AD207" s="35" t="s">
        <v>309</v>
      </c>
      <c r="AE207" s="35" t="s">
        <v>324</v>
      </c>
      <c r="AF207" s="35">
        <v>10</v>
      </c>
      <c r="AG207" s="41">
        <v>38888</v>
      </c>
      <c r="AN207" s="35">
        <v>172</v>
      </c>
      <c r="AO207" s="35">
        <v>60</v>
      </c>
      <c r="AP207" s="35" t="s">
        <v>310</v>
      </c>
      <c r="AV207" s="35" t="s">
        <v>413</v>
      </c>
      <c r="BB207" s="35">
        <f t="shared" si="21"/>
        <v>16</v>
      </c>
      <c r="BC207" s="35">
        <f t="shared" si="22"/>
        <v>2</v>
      </c>
      <c r="BD207" s="35" t="str">
        <f t="shared" si="23"/>
        <v>右</v>
      </c>
      <c r="BE207" s="42" t="str">
        <f>IF($O207="男子",IF($AF207&gt;100,"",IF($M207=選抜男子!B$2,ROW(),"")),"")</f>
        <v/>
      </c>
      <c r="BF207" s="42" t="str">
        <f>IF($O207="男子",IF($AF207&gt;100,"",IF($M207=選抜男子!I$2,ROW(),"")),"")</f>
        <v/>
      </c>
      <c r="BG207" s="42" t="str">
        <f>IF($O207="男子",IF($AF207&gt;100,"",IF($M207=選抜男子!P$2,ROW(),"")),"")</f>
        <v/>
      </c>
      <c r="BH207" s="42" t="str">
        <f>IF($O207="男子",IF($AF207&gt;100,"",IF($M207=選抜男子!B$27,ROW(),"")),"")</f>
        <v/>
      </c>
      <c r="BI207" s="42" t="str">
        <f>IF($O207="男子",IF($AF207&gt;100,"",IF($M207=選抜男子!I$27,ROW(),"")),"")</f>
        <v/>
      </c>
      <c r="BJ207" s="42" t="str">
        <f>IF($O207="男子",IF($AF207&gt;100,"",IF($M207=選抜男子!P$27,ROW(),"")),"")</f>
        <v/>
      </c>
      <c r="BK207" s="42" t="str">
        <f>IF($O207="男子",IF($AF207&gt;100,"",IF($M207=選抜男子!B$51,ROW(),"")),"")</f>
        <v/>
      </c>
      <c r="BL207" s="42" t="str">
        <f>IF($O207="男子",IF($AF207&gt;100,"",IF($M207=選抜男子!I$51,ROW(),"")),"")</f>
        <v/>
      </c>
      <c r="BM207" s="42" t="str">
        <f>IF($O207="男子",IF($AF207&gt;100,"",IF($M207=選抜男子!B$76,ROW(),"")),"")</f>
        <v/>
      </c>
      <c r="BN207" s="42" t="str">
        <f>IF($O207="男子",IF($AF207&gt;100,"",IF($M207=選抜男子!I$76,ROW(),"")),"")</f>
        <v/>
      </c>
      <c r="BO207" s="42" t="str">
        <f>IF($O207="男子",IF($AF207&gt;100,"",IF($M207=新人男子!B$2,ROW(),"")),"")</f>
        <v/>
      </c>
      <c r="BP207" s="42" t="str">
        <f>IF($O207="男子",IF($AF207&gt;100,"",IF($M207=新人男子!I$2,ROW(),"")),"")</f>
        <v/>
      </c>
      <c r="BQ207" s="42">
        <f>IF($O207="男子",IF($AF207&gt;100,"",IF($M207=新人男子!P$2,ROW(),"")),"")</f>
        <v>207</v>
      </c>
      <c r="BR207" s="42" t="str">
        <f>IF($O207="男子",IF($AF207&gt;100,"",IF($M207=新人男子!B$27,ROW(),"")),"")</f>
        <v/>
      </c>
      <c r="BS207" s="42" t="str">
        <f>IF($O207="男子",IF($AF207&gt;100,"",IF($M207=新人男子!I$27,ROW(),"")),"")</f>
        <v/>
      </c>
      <c r="BT207" s="42" t="str">
        <f>IF($O207="男子",IF($AF207&gt;100,"",IF($M207=新人男子!P$27,ROW(),"")),"")</f>
        <v/>
      </c>
      <c r="BU207" s="42" t="str">
        <f>IF($O207="男子",IF($AF207&gt;100,"",IF($M207=新人男子!B$51,ROW(),"")),"")</f>
        <v/>
      </c>
      <c r="BV207" s="42" t="str">
        <f>IF($O207="男子",IF($AF207&gt;100,"",IF($M207=新人男子!I$51,ROW(),"")),"")</f>
        <v/>
      </c>
      <c r="BW207" s="42" t="str">
        <f>IF($O207="男子",IF($AF207&gt;100,"",IF($M207=新人男子!P$51,ROW(),"")),"")</f>
        <v/>
      </c>
      <c r="BX207" s="42" t="str">
        <f>IF($O207="男子",IF($AF207&gt;100,"",IF($M207=新人男子!B$76,ROW(),"")),"")</f>
        <v/>
      </c>
      <c r="BY207" s="42" t="str">
        <f>IF($O207="男子",IF($AF207&gt;100,"",IF($M207=新人男子!I$76,ROW(),"")),"")</f>
        <v/>
      </c>
      <c r="BZ207" s="42" t="str">
        <f>IF($O207="男子",IF($AF207&gt;100,"",IF($M207=新人男子!P$76,ROW(),"")),"")</f>
        <v/>
      </c>
      <c r="CA207" s="42" t="str">
        <f>IF($O207="女子",IF($AF207&gt;100,"",IF($M207=選抜女子!B$2,ROW(),"")),"")</f>
        <v/>
      </c>
      <c r="CB207" s="42" t="str">
        <f>IF($O207="女子",IF($AF207&gt;100,"",IF($M207=選抜女子!I$2,ROW(),"")),"")</f>
        <v/>
      </c>
      <c r="CC207" s="42" t="str">
        <f>IF($O207="女子",IF($AF207&gt;100,"",IF($M207=選抜女子!P$2,ROW(),"")),"")</f>
        <v/>
      </c>
      <c r="CD207" s="42" t="str">
        <f>IF($O207="女子",IF($AF207&gt;100,"",IF($M207=選抜女子!B$27,ROW(),"")),"")</f>
        <v/>
      </c>
      <c r="CE207" s="42" t="str">
        <f>IF($O207="女子",IF($AF207&gt;100,"",IF($M207=選抜女子!I$27,ROW(),"")),"")</f>
        <v/>
      </c>
      <c r="CF207" s="42" t="str">
        <f>IF($O207="女子",IF($AF207&gt;100,"",IF($M207=選抜女子!P$27,ROW(),"")),"")</f>
        <v/>
      </c>
      <c r="CG207" s="42" t="str">
        <f>IF($O207="女子",IF($AF207&gt;100,"",IF($M207=選抜女子!B$51,ROW(),"")),"")</f>
        <v/>
      </c>
      <c r="CH207" s="42" t="str">
        <f>IF($O207="女子",IF($AF207&gt;100,"",IF($M207=選抜女子!I$51,ROW(),"")),"")</f>
        <v/>
      </c>
      <c r="CI207" s="42" t="str">
        <f>IF($O207="女子",IF($AF207&gt;100,"",IF($M207=選抜女子!B$76,ROW(),"")),"")</f>
        <v/>
      </c>
      <c r="CJ207" s="42" t="str">
        <f>IF($O207="女子",IF($AF207&gt;100,"",IF($M207=選抜女子!I$76,ROW(),"")),"")</f>
        <v/>
      </c>
      <c r="CK207" s="42" t="str">
        <f>IF($O207="女子",IF($AF207&gt;100,"",IF($M207=新人女子!B$2,ROW(),"")),"")</f>
        <v/>
      </c>
      <c r="CL207" s="42" t="str">
        <f>IF($O207="女子",IF($AF207&gt;100,"",IF($M207=新人女子!I$2,ROW(),"")),"")</f>
        <v/>
      </c>
      <c r="CM207" s="42" t="str">
        <f>IF($O207="女子",IF($AF207&gt;100,"",IF($M207=新人女子!P$2,ROW(),"")),"")</f>
        <v/>
      </c>
      <c r="CN207" s="42" t="str">
        <f>IF($O207="女子",IF($AF207&gt;100,"",IF($M207=新人女子!B$27,ROW(),"")),"")</f>
        <v/>
      </c>
      <c r="CO207" s="42" t="str">
        <f>IF($O207="女子",IF($AF207&gt;100,"",IF($M207=新人女子!I$27,ROW(),"")),"")</f>
        <v/>
      </c>
      <c r="CP207" s="42" t="str">
        <f>IF($O207="女子",IF($AF207&gt;100,"",IF($M207=新人女子!P$27,ROW(),"")),"")</f>
        <v/>
      </c>
      <c r="CQ207" s="42" t="str">
        <f>IF($O207="女子",IF($AF207&gt;100,"",IF($M207=新人女子!B$51,ROW(),"")),"")</f>
        <v/>
      </c>
      <c r="CR207" s="42" t="str">
        <f>IF($O207="女子",IF($AF207&gt;100,"",IF($M207=新人女子!I$51,ROW(),"")),"")</f>
        <v/>
      </c>
      <c r="CS207" s="42" t="str">
        <f>IF($O207="女子",IF($AF207&gt;100,"",IF($M207=新人女子!P$51,ROW(),"")),"")</f>
        <v/>
      </c>
      <c r="CT207" s="42" t="str">
        <f>IF($O207="女子",IF($AF207&gt;100,"",IF($M207=新人女子!B$76,ROW(),"")),"")</f>
        <v/>
      </c>
      <c r="CU207" s="42" t="str">
        <f>IF($O207="女子",IF($AF207&gt;100,"",IF($M207=新人女子!I$76,ROW(),"")),"")</f>
        <v/>
      </c>
      <c r="CV207" s="42" t="str">
        <f>IF($O207="女子",IF($AF207&gt;100,"",IF($M207=新人女子!P$76,ROW(),"")),"")</f>
        <v/>
      </c>
    </row>
    <row r="208" spans="1:100" x14ac:dyDescent="0.15">
      <c r="A208" s="36">
        <v>45285</v>
      </c>
      <c r="B208" s="36">
        <v>45287</v>
      </c>
      <c r="C208" s="35" t="s">
        <v>104</v>
      </c>
      <c r="D208" s="35" t="s">
        <v>2150</v>
      </c>
      <c r="E208" s="35" t="s">
        <v>2151</v>
      </c>
      <c r="F208" s="35" t="s">
        <v>2152</v>
      </c>
      <c r="G208" s="35" t="s">
        <v>108</v>
      </c>
      <c r="H208" s="35" t="s">
        <v>15</v>
      </c>
      <c r="I208" s="35" t="s">
        <v>2153</v>
      </c>
      <c r="J208" s="35" t="s">
        <v>303</v>
      </c>
      <c r="L208" s="35" t="s">
        <v>640</v>
      </c>
      <c r="M208" s="35" t="s">
        <v>641</v>
      </c>
      <c r="N208" s="35" t="s">
        <v>167</v>
      </c>
      <c r="O208" s="35" t="s">
        <v>305</v>
      </c>
      <c r="Y208" s="35" t="s">
        <v>306</v>
      </c>
      <c r="AA208" s="35" t="s">
        <v>662</v>
      </c>
      <c r="AB208" s="35" t="s">
        <v>663</v>
      </c>
      <c r="AC208" s="35" t="str">
        <f t="shared" si="20"/>
        <v>タカマツチョウ</v>
      </c>
      <c r="AD208" s="35" t="s">
        <v>309</v>
      </c>
      <c r="AF208" s="35">
        <v>11</v>
      </c>
      <c r="AG208" s="41">
        <v>39021</v>
      </c>
      <c r="AN208" s="35">
        <v>172.5</v>
      </c>
      <c r="AO208" s="35">
        <v>61</v>
      </c>
      <c r="AP208" s="35" t="s">
        <v>310</v>
      </c>
      <c r="AV208" s="35" t="s">
        <v>413</v>
      </c>
      <c r="BB208" s="35">
        <f t="shared" si="21"/>
        <v>16</v>
      </c>
      <c r="BC208" s="35">
        <f t="shared" si="22"/>
        <v>2</v>
      </c>
      <c r="BD208" s="35" t="str">
        <f t="shared" si="23"/>
        <v>右</v>
      </c>
      <c r="BE208" s="42" t="str">
        <f>IF($O208="男子",IF($AF208&gt;100,"",IF($M208=選抜男子!B$2,ROW(),"")),"")</f>
        <v/>
      </c>
      <c r="BF208" s="42" t="str">
        <f>IF($O208="男子",IF($AF208&gt;100,"",IF($M208=選抜男子!I$2,ROW(),"")),"")</f>
        <v/>
      </c>
      <c r="BG208" s="42" t="str">
        <f>IF($O208="男子",IF($AF208&gt;100,"",IF($M208=選抜男子!P$2,ROW(),"")),"")</f>
        <v/>
      </c>
      <c r="BH208" s="42" t="str">
        <f>IF($O208="男子",IF($AF208&gt;100,"",IF($M208=選抜男子!B$27,ROW(),"")),"")</f>
        <v/>
      </c>
      <c r="BI208" s="42" t="str">
        <f>IF($O208="男子",IF($AF208&gt;100,"",IF($M208=選抜男子!I$27,ROW(),"")),"")</f>
        <v/>
      </c>
      <c r="BJ208" s="42" t="str">
        <f>IF($O208="男子",IF($AF208&gt;100,"",IF($M208=選抜男子!P$27,ROW(),"")),"")</f>
        <v/>
      </c>
      <c r="BK208" s="42" t="str">
        <f>IF($O208="男子",IF($AF208&gt;100,"",IF($M208=選抜男子!B$51,ROW(),"")),"")</f>
        <v/>
      </c>
      <c r="BL208" s="42" t="str">
        <f>IF($O208="男子",IF($AF208&gt;100,"",IF($M208=選抜男子!I$51,ROW(),"")),"")</f>
        <v/>
      </c>
      <c r="BM208" s="42" t="str">
        <f>IF($O208="男子",IF($AF208&gt;100,"",IF($M208=選抜男子!B$76,ROW(),"")),"")</f>
        <v/>
      </c>
      <c r="BN208" s="42" t="str">
        <f>IF($O208="男子",IF($AF208&gt;100,"",IF($M208=選抜男子!I$76,ROW(),"")),"")</f>
        <v/>
      </c>
      <c r="BO208" s="42" t="str">
        <f>IF($O208="男子",IF($AF208&gt;100,"",IF($M208=新人男子!B$2,ROW(),"")),"")</f>
        <v/>
      </c>
      <c r="BP208" s="42" t="str">
        <f>IF($O208="男子",IF($AF208&gt;100,"",IF($M208=新人男子!I$2,ROW(),"")),"")</f>
        <v/>
      </c>
      <c r="BQ208" s="42">
        <f>IF($O208="男子",IF($AF208&gt;100,"",IF($M208=新人男子!P$2,ROW(),"")),"")</f>
        <v>208</v>
      </c>
      <c r="BR208" s="42" t="str">
        <f>IF($O208="男子",IF($AF208&gt;100,"",IF($M208=新人男子!B$27,ROW(),"")),"")</f>
        <v/>
      </c>
      <c r="BS208" s="42" t="str">
        <f>IF($O208="男子",IF($AF208&gt;100,"",IF($M208=新人男子!I$27,ROW(),"")),"")</f>
        <v/>
      </c>
      <c r="BT208" s="42" t="str">
        <f>IF($O208="男子",IF($AF208&gt;100,"",IF($M208=新人男子!P$27,ROW(),"")),"")</f>
        <v/>
      </c>
      <c r="BU208" s="42" t="str">
        <f>IF($O208="男子",IF($AF208&gt;100,"",IF($M208=新人男子!B$51,ROW(),"")),"")</f>
        <v/>
      </c>
      <c r="BV208" s="42" t="str">
        <f>IF($O208="男子",IF($AF208&gt;100,"",IF($M208=新人男子!I$51,ROW(),"")),"")</f>
        <v/>
      </c>
      <c r="BW208" s="42" t="str">
        <f>IF($O208="男子",IF($AF208&gt;100,"",IF($M208=新人男子!P$51,ROW(),"")),"")</f>
        <v/>
      </c>
      <c r="BX208" s="42" t="str">
        <f>IF($O208="男子",IF($AF208&gt;100,"",IF($M208=新人男子!B$76,ROW(),"")),"")</f>
        <v/>
      </c>
      <c r="BY208" s="42" t="str">
        <f>IF($O208="男子",IF($AF208&gt;100,"",IF($M208=新人男子!I$76,ROW(),"")),"")</f>
        <v/>
      </c>
      <c r="BZ208" s="42" t="str">
        <f>IF($O208="男子",IF($AF208&gt;100,"",IF($M208=新人男子!P$76,ROW(),"")),"")</f>
        <v/>
      </c>
      <c r="CA208" s="42" t="str">
        <f>IF($O208="女子",IF($AF208&gt;100,"",IF($M208=選抜女子!B$2,ROW(),"")),"")</f>
        <v/>
      </c>
      <c r="CB208" s="42" t="str">
        <f>IF($O208="女子",IF($AF208&gt;100,"",IF($M208=選抜女子!I$2,ROW(),"")),"")</f>
        <v/>
      </c>
      <c r="CC208" s="42" t="str">
        <f>IF($O208="女子",IF($AF208&gt;100,"",IF($M208=選抜女子!P$2,ROW(),"")),"")</f>
        <v/>
      </c>
      <c r="CD208" s="42" t="str">
        <f>IF($O208="女子",IF($AF208&gt;100,"",IF($M208=選抜女子!B$27,ROW(),"")),"")</f>
        <v/>
      </c>
      <c r="CE208" s="42" t="str">
        <f>IF($O208="女子",IF($AF208&gt;100,"",IF($M208=選抜女子!I$27,ROW(),"")),"")</f>
        <v/>
      </c>
      <c r="CF208" s="42" t="str">
        <f>IF($O208="女子",IF($AF208&gt;100,"",IF($M208=選抜女子!P$27,ROW(),"")),"")</f>
        <v/>
      </c>
      <c r="CG208" s="42" t="str">
        <f>IF($O208="女子",IF($AF208&gt;100,"",IF($M208=選抜女子!B$51,ROW(),"")),"")</f>
        <v/>
      </c>
      <c r="CH208" s="42" t="str">
        <f>IF($O208="女子",IF($AF208&gt;100,"",IF($M208=選抜女子!I$51,ROW(),"")),"")</f>
        <v/>
      </c>
      <c r="CI208" s="42" t="str">
        <f>IF($O208="女子",IF($AF208&gt;100,"",IF($M208=選抜女子!B$76,ROW(),"")),"")</f>
        <v/>
      </c>
      <c r="CJ208" s="42" t="str">
        <f>IF($O208="女子",IF($AF208&gt;100,"",IF($M208=選抜女子!I$76,ROW(),"")),"")</f>
        <v/>
      </c>
      <c r="CK208" s="42" t="str">
        <f>IF($O208="女子",IF($AF208&gt;100,"",IF($M208=新人女子!B$2,ROW(),"")),"")</f>
        <v/>
      </c>
      <c r="CL208" s="42" t="str">
        <f>IF($O208="女子",IF($AF208&gt;100,"",IF($M208=新人女子!I$2,ROW(),"")),"")</f>
        <v/>
      </c>
      <c r="CM208" s="42" t="str">
        <f>IF($O208="女子",IF($AF208&gt;100,"",IF($M208=新人女子!P$2,ROW(),"")),"")</f>
        <v/>
      </c>
      <c r="CN208" s="42" t="str">
        <f>IF($O208="女子",IF($AF208&gt;100,"",IF($M208=新人女子!B$27,ROW(),"")),"")</f>
        <v/>
      </c>
      <c r="CO208" s="42" t="str">
        <f>IF($O208="女子",IF($AF208&gt;100,"",IF($M208=新人女子!I$27,ROW(),"")),"")</f>
        <v/>
      </c>
      <c r="CP208" s="42" t="str">
        <f>IF($O208="女子",IF($AF208&gt;100,"",IF($M208=新人女子!P$27,ROW(),"")),"")</f>
        <v/>
      </c>
      <c r="CQ208" s="42" t="str">
        <f>IF($O208="女子",IF($AF208&gt;100,"",IF($M208=新人女子!B$51,ROW(),"")),"")</f>
        <v/>
      </c>
      <c r="CR208" s="42" t="str">
        <f>IF($O208="女子",IF($AF208&gt;100,"",IF($M208=新人女子!I$51,ROW(),"")),"")</f>
        <v/>
      </c>
      <c r="CS208" s="42" t="str">
        <f>IF($O208="女子",IF($AF208&gt;100,"",IF($M208=新人女子!P$51,ROW(),"")),"")</f>
        <v/>
      </c>
      <c r="CT208" s="42" t="str">
        <f>IF($O208="女子",IF($AF208&gt;100,"",IF($M208=新人女子!B$76,ROW(),"")),"")</f>
        <v/>
      </c>
      <c r="CU208" s="42" t="str">
        <f>IF($O208="女子",IF($AF208&gt;100,"",IF($M208=新人女子!I$76,ROW(),"")),"")</f>
        <v/>
      </c>
      <c r="CV208" s="42" t="str">
        <f>IF($O208="女子",IF($AF208&gt;100,"",IF($M208=新人女子!P$76,ROW(),"")),"")</f>
        <v/>
      </c>
    </row>
    <row r="209" spans="1:100" x14ac:dyDescent="0.15">
      <c r="A209" s="36">
        <v>45285</v>
      </c>
      <c r="B209" s="36">
        <v>45287</v>
      </c>
      <c r="C209" s="35" t="s">
        <v>104</v>
      </c>
      <c r="D209" s="35" t="s">
        <v>2154</v>
      </c>
      <c r="E209" s="35" t="s">
        <v>2155</v>
      </c>
      <c r="F209" s="35" t="s">
        <v>2156</v>
      </c>
      <c r="G209" s="35" t="s">
        <v>108</v>
      </c>
      <c r="H209" s="35" t="s">
        <v>15</v>
      </c>
      <c r="I209" s="35" t="s">
        <v>2157</v>
      </c>
      <c r="J209" s="35" t="s">
        <v>303</v>
      </c>
      <c r="L209" s="35" t="s">
        <v>640</v>
      </c>
      <c r="M209" s="35" t="s">
        <v>641</v>
      </c>
      <c r="N209" s="35" t="s">
        <v>167</v>
      </c>
      <c r="O209" s="35" t="s">
        <v>305</v>
      </c>
      <c r="Y209" s="35" t="s">
        <v>306</v>
      </c>
      <c r="AA209" s="35" t="s">
        <v>664</v>
      </c>
      <c r="AB209" s="35" t="s">
        <v>665</v>
      </c>
      <c r="AC209" s="35" t="str">
        <f t="shared" si="20"/>
        <v>アマリコ</v>
      </c>
      <c r="AD209" s="35" t="s">
        <v>309</v>
      </c>
      <c r="AF209" s="35">
        <v>12</v>
      </c>
      <c r="AG209" s="41">
        <v>39219</v>
      </c>
      <c r="AN209" s="35">
        <v>166.9</v>
      </c>
      <c r="AO209" s="35">
        <v>78.8</v>
      </c>
      <c r="AP209" s="35" t="s">
        <v>310</v>
      </c>
      <c r="AV209" s="35" t="s">
        <v>413</v>
      </c>
      <c r="BB209" s="35">
        <f t="shared" si="21"/>
        <v>15</v>
      </c>
      <c r="BC209" s="35">
        <f t="shared" si="22"/>
        <v>1</v>
      </c>
      <c r="BD209" s="35" t="str">
        <f t="shared" si="23"/>
        <v>右</v>
      </c>
      <c r="BE209" s="42" t="str">
        <f>IF($O209="男子",IF($AF209&gt;100,"",IF($M209=選抜男子!B$2,ROW(),"")),"")</f>
        <v/>
      </c>
      <c r="BF209" s="42" t="str">
        <f>IF($O209="男子",IF($AF209&gt;100,"",IF($M209=選抜男子!I$2,ROW(),"")),"")</f>
        <v/>
      </c>
      <c r="BG209" s="42" t="str">
        <f>IF($O209="男子",IF($AF209&gt;100,"",IF($M209=選抜男子!P$2,ROW(),"")),"")</f>
        <v/>
      </c>
      <c r="BH209" s="42" t="str">
        <f>IF($O209="男子",IF($AF209&gt;100,"",IF($M209=選抜男子!B$27,ROW(),"")),"")</f>
        <v/>
      </c>
      <c r="BI209" s="42" t="str">
        <f>IF($O209="男子",IF($AF209&gt;100,"",IF($M209=選抜男子!I$27,ROW(),"")),"")</f>
        <v/>
      </c>
      <c r="BJ209" s="42" t="str">
        <f>IF($O209="男子",IF($AF209&gt;100,"",IF($M209=選抜男子!P$27,ROW(),"")),"")</f>
        <v/>
      </c>
      <c r="BK209" s="42" t="str">
        <f>IF($O209="男子",IF($AF209&gt;100,"",IF($M209=選抜男子!B$51,ROW(),"")),"")</f>
        <v/>
      </c>
      <c r="BL209" s="42" t="str">
        <f>IF($O209="男子",IF($AF209&gt;100,"",IF($M209=選抜男子!I$51,ROW(),"")),"")</f>
        <v/>
      </c>
      <c r="BM209" s="42" t="str">
        <f>IF($O209="男子",IF($AF209&gt;100,"",IF($M209=選抜男子!B$76,ROW(),"")),"")</f>
        <v/>
      </c>
      <c r="BN209" s="42" t="str">
        <f>IF($O209="男子",IF($AF209&gt;100,"",IF($M209=選抜男子!I$76,ROW(),"")),"")</f>
        <v/>
      </c>
      <c r="BO209" s="42" t="str">
        <f>IF($O209="男子",IF($AF209&gt;100,"",IF($M209=新人男子!B$2,ROW(),"")),"")</f>
        <v/>
      </c>
      <c r="BP209" s="42" t="str">
        <f>IF($O209="男子",IF($AF209&gt;100,"",IF($M209=新人男子!I$2,ROW(),"")),"")</f>
        <v/>
      </c>
      <c r="BQ209" s="42">
        <f>IF($O209="男子",IF($AF209&gt;100,"",IF($M209=新人男子!P$2,ROW(),"")),"")</f>
        <v>209</v>
      </c>
      <c r="BR209" s="42" t="str">
        <f>IF($O209="男子",IF($AF209&gt;100,"",IF($M209=新人男子!B$27,ROW(),"")),"")</f>
        <v/>
      </c>
      <c r="BS209" s="42" t="str">
        <f>IF($O209="男子",IF($AF209&gt;100,"",IF($M209=新人男子!I$27,ROW(),"")),"")</f>
        <v/>
      </c>
      <c r="BT209" s="42" t="str">
        <f>IF($O209="男子",IF($AF209&gt;100,"",IF($M209=新人男子!P$27,ROW(),"")),"")</f>
        <v/>
      </c>
      <c r="BU209" s="42" t="str">
        <f>IF($O209="男子",IF($AF209&gt;100,"",IF($M209=新人男子!B$51,ROW(),"")),"")</f>
        <v/>
      </c>
      <c r="BV209" s="42" t="str">
        <f>IF($O209="男子",IF($AF209&gt;100,"",IF($M209=新人男子!I$51,ROW(),"")),"")</f>
        <v/>
      </c>
      <c r="BW209" s="42" t="str">
        <f>IF($O209="男子",IF($AF209&gt;100,"",IF($M209=新人男子!P$51,ROW(),"")),"")</f>
        <v/>
      </c>
      <c r="BX209" s="42" t="str">
        <f>IF($O209="男子",IF($AF209&gt;100,"",IF($M209=新人男子!B$76,ROW(),"")),"")</f>
        <v/>
      </c>
      <c r="BY209" s="42" t="str">
        <f>IF($O209="男子",IF($AF209&gt;100,"",IF($M209=新人男子!I$76,ROW(),"")),"")</f>
        <v/>
      </c>
      <c r="BZ209" s="42" t="str">
        <f>IF($O209="男子",IF($AF209&gt;100,"",IF($M209=新人男子!P$76,ROW(),"")),"")</f>
        <v/>
      </c>
      <c r="CA209" s="42" t="str">
        <f>IF($O209="女子",IF($AF209&gt;100,"",IF($M209=選抜女子!B$2,ROW(),"")),"")</f>
        <v/>
      </c>
      <c r="CB209" s="42" t="str">
        <f>IF($O209="女子",IF($AF209&gt;100,"",IF($M209=選抜女子!I$2,ROW(),"")),"")</f>
        <v/>
      </c>
      <c r="CC209" s="42" t="str">
        <f>IF($O209="女子",IF($AF209&gt;100,"",IF($M209=選抜女子!P$2,ROW(),"")),"")</f>
        <v/>
      </c>
      <c r="CD209" s="42" t="str">
        <f>IF($O209="女子",IF($AF209&gt;100,"",IF($M209=選抜女子!B$27,ROW(),"")),"")</f>
        <v/>
      </c>
      <c r="CE209" s="42" t="str">
        <f>IF($O209="女子",IF($AF209&gt;100,"",IF($M209=選抜女子!I$27,ROW(),"")),"")</f>
        <v/>
      </c>
      <c r="CF209" s="42" t="str">
        <f>IF($O209="女子",IF($AF209&gt;100,"",IF($M209=選抜女子!P$27,ROW(),"")),"")</f>
        <v/>
      </c>
      <c r="CG209" s="42" t="str">
        <f>IF($O209="女子",IF($AF209&gt;100,"",IF($M209=選抜女子!B$51,ROW(),"")),"")</f>
        <v/>
      </c>
      <c r="CH209" s="42" t="str">
        <f>IF($O209="女子",IF($AF209&gt;100,"",IF($M209=選抜女子!I$51,ROW(),"")),"")</f>
        <v/>
      </c>
      <c r="CI209" s="42" t="str">
        <f>IF($O209="女子",IF($AF209&gt;100,"",IF($M209=選抜女子!B$76,ROW(),"")),"")</f>
        <v/>
      </c>
      <c r="CJ209" s="42" t="str">
        <f>IF($O209="女子",IF($AF209&gt;100,"",IF($M209=選抜女子!I$76,ROW(),"")),"")</f>
        <v/>
      </c>
      <c r="CK209" s="42" t="str">
        <f>IF($O209="女子",IF($AF209&gt;100,"",IF($M209=新人女子!B$2,ROW(),"")),"")</f>
        <v/>
      </c>
      <c r="CL209" s="42" t="str">
        <f>IF($O209="女子",IF($AF209&gt;100,"",IF($M209=新人女子!I$2,ROW(),"")),"")</f>
        <v/>
      </c>
      <c r="CM209" s="42" t="str">
        <f>IF($O209="女子",IF($AF209&gt;100,"",IF($M209=新人女子!P$2,ROW(),"")),"")</f>
        <v/>
      </c>
      <c r="CN209" s="42" t="str">
        <f>IF($O209="女子",IF($AF209&gt;100,"",IF($M209=新人女子!B$27,ROW(),"")),"")</f>
        <v/>
      </c>
      <c r="CO209" s="42" t="str">
        <f>IF($O209="女子",IF($AF209&gt;100,"",IF($M209=新人女子!I$27,ROW(),"")),"")</f>
        <v/>
      </c>
      <c r="CP209" s="42" t="str">
        <f>IF($O209="女子",IF($AF209&gt;100,"",IF($M209=新人女子!P$27,ROW(),"")),"")</f>
        <v/>
      </c>
      <c r="CQ209" s="42" t="str">
        <f>IF($O209="女子",IF($AF209&gt;100,"",IF($M209=新人女子!B$51,ROW(),"")),"")</f>
        <v/>
      </c>
      <c r="CR209" s="42" t="str">
        <f>IF($O209="女子",IF($AF209&gt;100,"",IF($M209=新人女子!I$51,ROW(),"")),"")</f>
        <v/>
      </c>
      <c r="CS209" s="42" t="str">
        <f>IF($O209="女子",IF($AF209&gt;100,"",IF($M209=新人女子!P$51,ROW(),"")),"")</f>
        <v/>
      </c>
      <c r="CT209" s="42" t="str">
        <f>IF($O209="女子",IF($AF209&gt;100,"",IF($M209=新人女子!B$76,ROW(),"")),"")</f>
        <v/>
      </c>
      <c r="CU209" s="42" t="str">
        <f>IF($O209="女子",IF($AF209&gt;100,"",IF($M209=新人女子!I$76,ROW(),"")),"")</f>
        <v/>
      </c>
      <c r="CV209" s="42" t="str">
        <f>IF($O209="女子",IF($AF209&gt;100,"",IF($M209=新人女子!P$76,ROW(),"")),"")</f>
        <v/>
      </c>
    </row>
    <row r="210" spans="1:100" x14ac:dyDescent="0.15">
      <c r="A210" s="36">
        <v>45285</v>
      </c>
      <c r="B210" s="36">
        <v>45287</v>
      </c>
      <c r="C210" s="35" t="s">
        <v>104</v>
      </c>
      <c r="D210" s="35" t="s">
        <v>2158</v>
      </c>
      <c r="E210" s="35" t="s">
        <v>2159</v>
      </c>
      <c r="F210" s="35" t="s">
        <v>2160</v>
      </c>
      <c r="G210" s="35" t="s">
        <v>108</v>
      </c>
      <c r="H210" s="35" t="s">
        <v>15</v>
      </c>
      <c r="I210" s="35" t="s">
        <v>2161</v>
      </c>
      <c r="J210" s="35" t="s">
        <v>303</v>
      </c>
      <c r="L210" s="35" t="s">
        <v>640</v>
      </c>
      <c r="M210" s="35" t="s">
        <v>641</v>
      </c>
      <c r="N210" s="35" t="s">
        <v>167</v>
      </c>
      <c r="O210" s="35" t="s">
        <v>305</v>
      </c>
      <c r="Y210" s="35" t="s">
        <v>306</v>
      </c>
      <c r="AA210" s="35" t="s">
        <v>666</v>
      </c>
      <c r="AB210" s="35" t="s">
        <v>667</v>
      </c>
      <c r="AC210" s="35" t="str">
        <f t="shared" si="20"/>
        <v>アガリミチ</v>
      </c>
      <c r="AD210" s="35" t="s">
        <v>309</v>
      </c>
      <c r="AF210" s="35">
        <v>13</v>
      </c>
      <c r="AG210" s="41">
        <v>39469</v>
      </c>
      <c r="AN210" s="35">
        <v>158</v>
      </c>
      <c r="AO210" s="35">
        <v>45.7</v>
      </c>
      <c r="AP210" s="35" t="s">
        <v>310</v>
      </c>
      <c r="AV210" s="35" t="s">
        <v>413</v>
      </c>
      <c r="BB210" s="35">
        <f t="shared" si="21"/>
        <v>15</v>
      </c>
      <c r="BC210" s="35">
        <f t="shared" si="22"/>
        <v>1</v>
      </c>
      <c r="BD210" s="35" t="str">
        <f t="shared" si="23"/>
        <v>右</v>
      </c>
      <c r="BE210" s="42" t="str">
        <f>IF($O210="男子",IF($AF210&gt;100,"",IF($M210=選抜男子!B$2,ROW(),"")),"")</f>
        <v/>
      </c>
      <c r="BF210" s="42" t="str">
        <f>IF($O210="男子",IF($AF210&gt;100,"",IF($M210=選抜男子!I$2,ROW(),"")),"")</f>
        <v/>
      </c>
      <c r="BG210" s="42" t="str">
        <f>IF($O210="男子",IF($AF210&gt;100,"",IF($M210=選抜男子!P$2,ROW(),"")),"")</f>
        <v/>
      </c>
      <c r="BH210" s="42" t="str">
        <f>IF($O210="男子",IF($AF210&gt;100,"",IF($M210=選抜男子!B$27,ROW(),"")),"")</f>
        <v/>
      </c>
      <c r="BI210" s="42" t="str">
        <f>IF($O210="男子",IF($AF210&gt;100,"",IF($M210=選抜男子!I$27,ROW(),"")),"")</f>
        <v/>
      </c>
      <c r="BJ210" s="42" t="str">
        <f>IF($O210="男子",IF($AF210&gt;100,"",IF($M210=選抜男子!P$27,ROW(),"")),"")</f>
        <v/>
      </c>
      <c r="BK210" s="42" t="str">
        <f>IF($O210="男子",IF($AF210&gt;100,"",IF($M210=選抜男子!B$51,ROW(),"")),"")</f>
        <v/>
      </c>
      <c r="BL210" s="42" t="str">
        <f>IF($O210="男子",IF($AF210&gt;100,"",IF($M210=選抜男子!I$51,ROW(),"")),"")</f>
        <v/>
      </c>
      <c r="BM210" s="42" t="str">
        <f>IF($O210="男子",IF($AF210&gt;100,"",IF($M210=選抜男子!B$76,ROW(),"")),"")</f>
        <v/>
      </c>
      <c r="BN210" s="42" t="str">
        <f>IF($O210="男子",IF($AF210&gt;100,"",IF($M210=選抜男子!I$76,ROW(),"")),"")</f>
        <v/>
      </c>
      <c r="BO210" s="42" t="str">
        <f>IF($O210="男子",IF($AF210&gt;100,"",IF($M210=新人男子!B$2,ROW(),"")),"")</f>
        <v/>
      </c>
      <c r="BP210" s="42" t="str">
        <f>IF($O210="男子",IF($AF210&gt;100,"",IF($M210=新人男子!I$2,ROW(),"")),"")</f>
        <v/>
      </c>
      <c r="BQ210" s="42">
        <f>IF($O210="男子",IF($AF210&gt;100,"",IF($M210=新人男子!P$2,ROW(),"")),"")</f>
        <v>210</v>
      </c>
      <c r="BR210" s="42" t="str">
        <f>IF($O210="男子",IF($AF210&gt;100,"",IF($M210=新人男子!B$27,ROW(),"")),"")</f>
        <v/>
      </c>
      <c r="BS210" s="42" t="str">
        <f>IF($O210="男子",IF($AF210&gt;100,"",IF($M210=新人男子!I$27,ROW(),"")),"")</f>
        <v/>
      </c>
      <c r="BT210" s="42" t="str">
        <f>IF($O210="男子",IF($AF210&gt;100,"",IF($M210=新人男子!P$27,ROW(),"")),"")</f>
        <v/>
      </c>
      <c r="BU210" s="42" t="str">
        <f>IF($O210="男子",IF($AF210&gt;100,"",IF($M210=新人男子!B$51,ROW(),"")),"")</f>
        <v/>
      </c>
      <c r="BV210" s="42" t="str">
        <f>IF($O210="男子",IF($AF210&gt;100,"",IF($M210=新人男子!I$51,ROW(),"")),"")</f>
        <v/>
      </c>
      <c r="BW210" s="42" t="str">
        <f>IF($O210="男子",IF($AF210&gt;100,"",IF($M210=新人男子!P$51,ROW(),"")),"")</f>
        <v/>
      </c>
      <c r="BX210" s="42" t="str">
        <f>IF($O210="男子",IF($AF210&gt;100,"",IF($M210=新人男子!B$76,ROW(),"")),"")</f>
        <v/>
      </c>
      <c r="BY210" s="42" t="str">
        <f>IF($O210="男子",IF($AF210&gt;100,"",IF($M210=新人男子!I$76,ROW(),"")),"")</f>
        <v/>
      </c>
      <c r="BZ210" s="42" t="str">
        <f>IF($O210="男子",IF($AF210&gt;100,"",IF($M210=新人男子!P$76,ROW(),"")),"")</f>
        <v/>
      </c>
      <c r="CA210" s="42" t="str">
        <f>IF($O210="女子",IF($AF210&gt;100,"",IF($M210=選抜女子!B$2,ROW(),"")),"")</f>
        <v/>
      </c>
      <c r="CB210" s="42" t="str">
        <f>IF($O210="女子",IF($AF210&gt;100,"",IF($M210=選抜女子!I$2,ROW(),"")),"")</f>
        <v/>
      </c>
      <c r="CC210" s="42" t="str">
        <f>IF($O210="女子",IF($AF210&gt;100,"",IF($M210=選抜女子!P$2,ROW(),"")),"")</f>
        <v/>
      </c>
      <c r="CD210" s="42" t="str">
        <f>IF($O210="女子",IF($AF210&gt;100,"",IF($M210=選抜女子!B$27,ROW(),"")),"")</f>
        <v/>
      </c>
      <c r="CE210" s="42" t="str">
        <f>IF($O210="女子",IF($AF210&gt;100,"",IF($M210=選抜女子!I$27,ROW(),"")),"")</f>
        <v/>
      </c>
      <c r="CF210" s="42" t="str">
        <f>IF($O210="女子",IF($AF210&gt;100,"",IF($M210=選抜女子!P$27,ROW(),"")),"")</f>
        <v/>
      </c>
      <c r="CG210" s="42" t="str">
        <f>IF($O210="女子",IF($AF210&gt;100,"",IF($M210=選抜女子!B$51,ROW(),"")),"")</f>
        <v/>
      </c>
      <c r="CH210" s="42" t="str">
        <f>IF($O210="女子",IF($AF210&gt;100,"",IF($M210=選抜女子!I$51,ROW(),"")),"")</f>
        <v/>
      </c>
      <c r="CI210" s="42" t="str">
        <f>IF($O210="女子",IF($AF210&gt;100,"",IF($M210=選抜女子!B$76,ROW(),"")),"")</f>
        <v/>
      </c>
      <c r="CJ210" s="42" t="str">
        <f>IF($O210="女子",IF($AF210&gt;100,"",IF($M210=選抜女子!I$76,ROW(),"")),"")</f>
        <v/>
      </c>
      <c r="CK210" s="42" t="str">
        <f>IF($O210="女子",IF($AF210&gt;100,"",IF($M210=新人女子!B$2,ROW(),"")),"")</f>
        <v/>
      </c>
      <c r="CL210" s="42" t="str">
        <f>IF($O210="女子",IF($AF210&gt;100,"",IF($M210=新人女子!I$2,ROW(),"")),"")</f>
        <v/>
      </c>
      <c r="CM210" s="42" t="str">
        <f>IF($O210="女子",IF($AF210&gt;100,"",IF($M210=新人女子!P$2,ROW(),"")),"")</f>
        <v/>
      </c>
      <c r="CN210" s="42" t="str">
        <f>IF($O210="女子",IF($AF210&gt;100,"",IF($M210=新人女子!B$27,ROW(),"")),"")</f>
        <v/>
      </c>
      <c r="CO210" s="42" t="str">
        <f>IF($O210="女子",IF($AF210&gt;100,"",IF($M210=新人女子!I$27,ROW(),"")),"")</f>
        <v/>
      </c>
      <c r="CP210" s="42" t="str">
        <f>IF($O210="女子",IF($AF210&gt;100,"",IF($M210=新人女子!P$27,ROW(),"")),"")</f>
        <v/>
      </c>
      <c r="CQ210" s="42" t="str">
        <f>IF($O210="女子",IF($AF210&gt;100,"",IF($M210=新人女子!B$51,ROW(),"")),"")</f>
        <v/>
      </c>
      <c r="CR210" s="42" t="str">
        <f>IF($O210="女子",IF($AF210&gt;100,"",IF($M210=新人女子!I$51,ROW(),"")),"")</f>
        <v/>
      </c>
      <c r="CS210" s="42" t="str">
        <f>IF($O210="女子",IF($AF210&gt;100,"",IF($M210=新人女子!P$51,ROW(),"")),"")</f>
        <v/>
      </c>
      <c r="CT210" s="42" t="str">
        <f>IF($O210="女子",IF($AF210&gt;100,"",IF($M210=新人女子!B$76,ROW(),"")),"")</f>
        <v/>
      </c>
      <c r="CU210" s="42" t="str">
        <f>IF($O210="女子",IF($AF210&gt;100,"",IF($M210=新人女子!I$76,ROW(),"")),"")</f>
        <v/>
      </c>
      <c r="CV210" s="42" t="str">
        <f>IF($O210="女子",IF($AF210&gt;100,"",IF($M210=新人女子!P$76,ROW(),"")),"")</f>
        <v/>
      </c>
    </row>
    <row r="211" spans="1:100" x14ac:dyDescent="0.15">
      <c r="A211" s="36">
        <v>45285</v>
      </c>
      <c r="B211" s="36">
        <v>45287</v>
      </c>
      <c r="C211" s="35" t="s">
        <v>104</v>
      </c>
      <c r="D211" s="35" t="s">
        <v>2162</v>
      </c>
      <c r="E211" s="35" t="s">
        <v>2163</v>
      </c>
      <c r="F211" s="35" t="s">
        <v>2164</v>
      </c>
      <c r="G211" s="35" t="s">
        <v>108</v>
      </c>
      <c r="H211" s="35" t="s">
        <v>15</v>
      </c>
      <c r="I211" s="35" t="s">
        <v>2165</v>
      </c>
      <c r="J211" s="35" t="s">
        <v>303</v>
      </c>
      <c r="L211" s="35" t="s">
        <v>640</v>
      </c>
      <c r="M211" s="35" t="s">
        <v>641</v>
      </c>
      <c r="N211" s="35" t="s">
        <v>167</v>
      </c>
      <c r="O211" s="35" t="s">
        <v>305</v>
      </c>
      <c r="Y211" s="35" t="s">
        <v>306</v>
      </c>
      <c r="AA211" s="35" t="s">
        <v>668</v>
      </c>
      <c r="AB211" s="35" t="s">
        <v>669</v>
      </c>
      <c r="AC211" s="35" t="str">
        <f t="shared" si="20"/>
        <v>ババサキチョウ</v>
      </c>
      <c r="AD211" s="35" t="s">
        <v>309</v>
      </c>
      <c r="AF211" s="35">
        <v>14</v>
      </c>
      <c r="AG211" s="41">
        <v>39460</v>
      </c>
      <c r="AN211" s="35">
        <v>170</v>
      </c>
      <c r="AO211" s="35">
        <v>72</v>
      </c>
      <c r="AP211" s="35" t="s">
        <v>310</v>
      </c>
      <c r="AV211" s="35" t="s">
        <v>413</v>
      </c>
      <c r="BB211" s="35">
        <f t="shared" si="21"/>
        <v>15</v>
      </c>
      <c r="BC211" s="35">
        <f t="shared" si="22"/>
        <v>1</v>
      </c>
      <c r="BD211" s="35" t="str">
        <f t="shared" si="23"/>
        <v>右</v>
      </c>
      <c r="BE211" s="42" t="str">
        <f>IF($O211="男子",IF($AF211&gt;100,"",IF($M211=選抜男子!B$2,ROW(),"")),"")</f>
        <v/>
      </c>
      <c r="BF211" s="42" t="str">
        <f>IF($O211="男子",IF($AF211&gt;100,"",IF($M211=選抜男子!I$2,ROW(),"")),"")</f>
        <v/>
      </c>
      <c r="BG211" s="42" t="str">
        <f>IF($O211="男子",IF($AF211&gt;100,"",IF($M211=選抜男子!P$2,ROW(),"")),"")</f>
        <v/>
      </c>
      <c r="BH211" s="42" t="str">
        <f>IF($O211="男子",IF($AF211&gt;100,"",IF($M211=選抜男子!B$27,ROW(),"")),"")</f>
        <v/>
      </c>
      <c r="BI211" s="42" t="str">
        <f>IF($O211="男子",IF($AF211&gt;100,"",IF($M211=選抜男子!I$27,ROW(),"")),"")</f>
        <v/>
      </c>
      <c r="BJ211" s="42" t="str">
        <f>IF($O211="男子",IF($AF211&gt;100,"",IF($M211=選抜男子!P$27,ROW(),"")),"")</f>
        <v/>
      </c>
      <c r="BK211" s="42" t="str">
        <f>IF($O211="男子",IF($AF211&gt;100,"",IF($M211=選抜男子!B$51,ROW(),"")),"")</f>
        <v/>
      </c>
      <c r="BL211" s="42" t="str">
        <f>IF($O211="男子",IF($AF211&gt;100,"",IF($M211=選抜男子!I$51,ROW(),"")),"")</f>
        <v/>
      </c>
      <c r="BM211" s="42" t="str">
        <f>IF($O211="男子",IF($AF211&gt;100,"",IF($M211=選抜男子!B$76,ROW(),"")),"")</f>
        <v/>
      </c>
      <c r="BN211" s="42" t="str">
        <f>IF($O211="男子",IF($AF211&gt;100,"",IF($M211=選抜男子!I$76,ROW(),"")),"")</f>
        <v/>
      </c>
      <c r="BO211" s="42" t="str">
        <f>IF($O211="男子",IF($AF211&gt;100,"",IF($M211=新人男子!B$2,ROW(),"")),"")</f>
        <v/>
      </c>
      <c r="BP211" s="42" t="str">
        <f>IF($O211="男子",IF($AF211&gt;100,"",IF($M211=新人男子!I$2,ROW(),"")),"")</f>
        <v/>
      </c>
      <c r="BQ211" s="42">
        <f>IF($O211="男子",IF($AF211&gt;100,"",IF($M211=新人男子!P$2,ROW(),"")),"")</f>
        <v>211</v>
      </c>
      <c r="BR211" s="42" t="str">
        <f>IF($O211="男子",IF($AF211&gt;100,"",IF($M211=新人男子!B$27,ROW(),"")),"")</f>
        <v/>
      </c>
      <c r="BS211" s="42" t="str">
        <f>IF($O211="男子",IF($AF211&gt;100,"",IF($M211=新人男子!I$27,ROW(),"")),"")</f>
        <v/>
      </c>
      <c r="BT211" s="42" t="str">
        <f>IF($O211="男子",IF($AF211&gt;100,"",IF($M211=新人男子!P$27,ROW(),"")),"")</f>
        <v/>
      </c>
      <c r="BU211" s="42" t="str">
        <f>IF($O211="男子",IF($AF211&gt;100,"",IF($M211=新人男子!B$51,ROW(),"")),"")</f>
        <v/>
      </c>
      <c r="BV211" s="42" t="str">
        <f>IF($O211="男子",IF($AF211&gt;100,"",IF($M211=新人男子!I$51,ROW(),"")),"")</f>
        <v/>
      </c>
      <c r="BW211" s="42" t="str">
        <f>IF($O211="男子",IF($AF211&gt;100,"",IF($M211=新人男子!P$51,ROW(),"")),"")</f>
        <v/>
      </c>
      <c r="BX211" s="42" t="str">
        <f>IF($O211="男子",IF($AF211&gt;100,"",IF($M211=新人男子!B$76,ROW(),"")),"")</f>
        <v/>
      </c>
      <c r="BY211" s="42" t="str">
        <f>IF($O211="男子",IF($AF211&gt;100,"",IF($M211=新人男子!I$76,ROW(),"")),"")</f>
        <v/>
      </c>
      <c r="BZ211" s="42" t="str">
        <f>IF($O211="男子",IF($AF211&gt;100,"",IF($M211=新人男子!P$76,ROW(),"")),"")</f>
        <v/>
      </c>
      <c r="CA211" s="42" t="str">
        <f>IF($O211="女子",IF($AF211&gt;100,"",IF($M211=選抜女子!B$2,ROW(),"")),"")</f>
        <v/>
      </c>
      <c r="CB211" s="42" t="str">
        <f>IF($O211="女子",IF($AF211&gt;100,"",IF($M211=選抜女子!I$2,ROW(),"")),"")</f>
        <v/>
      </c>
      <c r="CC211" s="42" t="str">
        <f>IF($O211="女子",IF($AF211&gt;100,"",IF($M211=選抜女子!P$2,ROW(),"")),"")</f>
        <v/>
      </c>
      <c r="CD211" s="42" t="str">
        <f>IF($O211="女子",IF($AF211&gt;100,"",IF($M211=選抜女子!B$27,ROW(),"")),"")</f>
        <v/>
      </c>
      <c r="CE211" s="42" t="str">
        <f>IF($O211="女子",IF($AF211&gt;100,"",IF($M211=選抜女子!I$27,ROW(),"")),"")</f>
        <v/>
      </c>
      <c r="CF211" s="42" t="str">
        <f>IF($O211="女子",IF($AF211&gt;100,"",IF($M211=選抜女子!P$27,ROW(),"")),"")</f>
        <v/>
      </c>
      <c r="CG211" s="42" t="str">
        <f>IF($O211="女子",IF($AF211&gt;100,"",IF($M211=選抜女子!B$51,ROW(),"")),"")</f>
        <v/>
      </c>
      <c r="CH211" s="42" t="str">
        <f>IF($O211="女子",IF($AF211&gt;100,"",IF($M211=選抜女子!I$51,ROW(),"")),"")</f>
        <v/>
      </c>
      <c r="CI211" s="42" t="str">
        <f>IF($O211="女子",IF($AF211&gt;100,"",IF($M211=選抜女子!B$76,ROW(),"")),"")</f>
        <v/>
      </c>
      <c r="CJ211" s="42" t="str">
        <f>IF($O211="女子",IF($AF211&gt;100,"",IF($M211=選抜女子!I$76,ROW(),"")),"")</f>
        <v/>
      </c>
      <c r="CK211" s="42" t="str">
        <f>IF($O211="女子",IF($AF211&gt;100,"",IF($M211=新人女子!B$2,ROW(),"")),"")</f>
        <v/>
      </c>
      <c r="CL211" s="42" t="str">
        <f>IF($O211="女子",IF($AF211&gt;100,"",IF($M211=新人女子!I$2,ROW(),"")),"")</f>
        <v/>
      </c>
      <c r="CM211" s="42" t="str">
        <f>IF($O211="女子",IF($AF211&gt;100,"",IF($M211=新人女子!P$2,ROW(),"")),"")</f>
        <v/>
      </c>
      <c r="CN211" s="42" t="str">
        <f>IF($O211="女子",IF($AF211&gt;100,"",IF($M211=新人女子!B$27,ROW(),"")),"")</f>
        <v/>
      </c>
      <c r="CO211" s="42" t="str">
        <f>IF($O211="女子",IF($AF211&gt;100,"",IF($M211=新人女子!I$27,ROW(),"")),"")</f>
        <v/>
      </c>
      <c r="CP211" s="42" t="str">
        <f>IF($O211="女子",IF($AF211&gt;100,"",IF($M211=新人女子!P$27,ROW(),"")),"")</f>
        <v/>
      </c>
      <c r="CQ211" s="42" t="str">
        <f>IF($O211="女子",IF($AF211&gt;100,"",IF($M211=新人女子!B$51,ROW(),"")),"")</f>
        <v/>
      </c>
      <c r="CR211" s="42" t="str">
        <f>IF($O211="女子",IF($AF211&gt;100,"",IF($M211=新人女子!I$51,ROW(),"")),"")</f>
        <v/>
      </c>
      <c r="CS211" s="42" t="str">
        <f>IF($O211="女子",IF($AF211&gt;100,"",IF($M211=新人女子!P$51,ROW(),"")),"")</f>
        <v/>
      </c>
      <c r="CT211" s="42" t="str">
        <f>IF($O211="女子",IF($AF211&gt;100,"",IF($M211=新人女子!B$76,ROW(),"")),"")</f>
        <v/>
      </c>
      <c r="CU211" s="42" t="str">
        <f>IF($O211="女子",IF($AF211&gt;100,"",IF($M211=新人女子!I$76,ROW(),"")),"")</f>
        <v/>
      </c>
      <c r="CV211" s="42" t="str">
        <f>IF($O211="女子",IF($AF211&gt;100,"",IF($M211=新人女子!P$76,ROW(),"")),"")</f>
        <v/>
      </c>
    </row>
    <row r="212" spans="1:100" x14ac:dyDescent="0.15">
      <c r="A212" s="36">
        <v>45285</v>
      </c>
      <c r="B212" s="36">
        <v>45287</v>
      </c>
      <c r="C212" s="35" t="s">
        <v>104</v>
      </c>
      <c r="D212" s="35" t="s">
        <v>2166</v>
      </c>
      <c r="E212" s="35" t="s">
        <v>2167</v>
      </c>
      <c r="F212" s="35" t="s">
        <v>2168</v>
      </c>
      <c r="G212" s="35" t="s">
        <v>108</v>
      </c>
      <c r="H212" s="35" t="s">
        <v>15</v>
      </c>
      <c r="I212" s="35" t="s">
        <v>2169</v>
      </c>
      <c r="J212" s="35" t="s">
        <v>303</v>
      </c>
      <c r="L212" s="35" t="s">
        <v>640</v>
      </c>
      <c r="M212" s="35" t="s">
        <v>641</v>
      </c>
      <c r="N212" s="35" t="s">
        <v>167</v>
      </c>
      <c r="O212" s="35" t="s">
        <v>305</v>
      </c>
      <c r="Y212" s="35" t="s">
        <v>306</v>
      </c>
      <c r="Z212" s="35">
        <v>1</v>
      </c>
      <c r="AA212" s="35" t="s">
        <v>670</v>
      </c>
      <c r="AB212" s="35" t="s">
        <v>671</v>
      </c>
      <c r="AC212" s="35" t="str">
        <f t="shared" si="20"/>
        <v>サカイミナト</v>
      </c>
      <c r="AD212" s="35" t="s">
        <v>309</v>
      </c>
      <c r="AF212" s="35">
        <v>101</v>
      </c>
      <c r="AG212" s="41">
        <v>26488</v>
      </c>
      <c r="AN212" s="35">
        <v>181</v>
      </c>
      <c r="AO212" s="35">
        <v>83</v>
      </c>
      <c r="AP212" s="35" t="s">
        <v>310</v>
      </c>
      <c r="AV212" s="35" t="s">
        <v>344</v>
      </c>
      <c r="AW212" s="35" t="s">
        <v>345</v>
      </c>
      <c r="BB212" s="35">
        <f t="shared" si="21"/>
        <v>50</v>
      </c>
      <c r="BC212" s="35" t="str">
        <f t="shared" si="22"/>
        <v>役員</v>
      </c>
      <c r="BD212" s="35" t="str">
        <f t="shared" si="23"/>
        <v>右</v>
      </c>
      <c r="BE212" s="42" t="str">
        <f>IF($O212="男子",IF($AF212&gt;100,"",IF($M212=選抜男子!B$2,ROW(),"")),"")</f>
        <v/>
      </c>
      <c r="BF212" s="42" t="str">
        <f>IF($O212="男子",IF($AF212&gt;100,"",IF($M212=選抜男子!I$2,ROW(),"")),"")</f>
        <v/>
      </c>
      <c r="BG212" s="42" t="str">
        <f>IF($O212="男子",IF($AF212&gt;100,"",IF($M212=選抜男子!P$2,ROW(),"")),"")</f>
        <v/>
      </c>
      <c r="BH212" s="42" t="str">
        <f>IF($O212="男子",IF($AF212&gt;100,"",IF($M212=選抜男子!B$27,ROW(),"")),"")</f>
        <v/>
      </c>
      <c r="BI212" s="42" t="str">
        <f>IF($O212="男子",IF($AF212&gt;100,"",IF($M212=選抜男子!I$27,ROW(),"")),"")</f>
        <v/>
      </c>
      <c r="BJ212" s="42" t="str">
        <f>IF($O212="男子",IF($AF212&gt;100,"",IF($M212=選抜男子!P$27,ROW(),"")),"")</f>
        <v/>
      </c>
      <c r="BK212" s="42" t="str">
        <f>IF($O212="男子",IF($AF212&gt;100,"",IF($M212=選抜男子!B$51,ROW(),"")),"")</f>
        <v/>
      </c>
      <c r="BL212" s="42" t="str">
        <f>IF($O212="男子",IF($AF212&gt;100,"",IF($M212=選抜男子!I$51,ROW(),"")),"")</f>
        <v/>
      </c>
      <c r="BM212" s="42" t="str">
        <f>IF($O212="男子",IF($AF212&gt;100,"",IF($M212=選抜男子!B$76,ROW(),"")),"")</f>
        <v/>
      </c>
      <c r="BN212" s="42" t="str">
        <f>IF($O212="男子",IF($AF212&gt;100,"",IF($M212=選抜男子!I$76,ROW(),"")),"")</f>
        <v/>
      </c>
      <c r="BO212" s="42" t="str">
        <f>IF($O212="男子",IF($AF212&gt;100,"",IF($M212=新人男子!B$2,ROW(),"")),"")</f>
        <v/>
      </c>
      <c r="BP212" s="42" t="str">
        <f>IF($O212="男子",IF($AF212&gt;100,"",IF($M212=新人男子!I$2,ROW(),"")),"")</f>
        <v/>
      </c>
      <c r="BQ212" s="42" t="str">
        <f>IF($O212="男子",IF($AF212&gt;100,"",IF($M212=新人男子!P$2,ROW(),"")),"")</f>
        <v/>
      </c>
      <c r="BR212" s="42" t="str">
        <f>IF($O212="男子",IF($AF212&gt;100,"",IF($M212=新人男子!B$27,ROW(),"")),"")</f>
        <v/>
      </c>
      <c r="BS212" s="42" t="str">
        <f>IF($O212="男子",IF($AF212&gt;100,"",IF($M212=新人男子!I$27,ROW(),"")),"")</f>
        <v/>
      </c>
      <c r="BT212" s="42" t="str">
        <f>IF($O212="男子",IF($AF212&gt;100,"",IF($M212=新人男子!P$27,ROW(),"")),"")</f>
        <v/>
      </c>
      <c r="BU212" s="42" t="str">
        <f>IF($O212="男子",IF($AF212&gt;100,"",IF($M212=新人男子!B$51,ROW(),"")),"")</f>
        <v/>
      </c>
      <c r="BV212" s="42" t="str">
        <f>IF($O212="男子",IF($AF212&gt;100,"",IF($M212=新人男子!I$51,ROW(),"")),"")</f>
        <v/>
      </c>
      <c r="BW212" s="42" t="str">
        <f>IF($O212="男子",IF($AF212&gt;100,"",IF($M212=新人男子!P$51,ROW(),"")),"")</f>
        <v/>
      </c>
      <c r="BX212" s="42" t="str">
        <f>IF($O212="男子",IF($AF212&gt;100,"",IF($M212=新人男子!B$76,ROW(),"")),"")</f>
        <v/>
      </c>
      <c r="BY212" s="42" t="str">
        <f>IF($O212="男子",IF($AF212&gt;100,"",IF($M212=新人男子!I$76,ROW(),"")),"")</f>
        <v/>
      </c>
      <c r="BZ212" s="42" t="str">
        <f>IF($O212="男子",IF($AF212&gt;100,"",IF($M212=新人男子!P$76,ROW(),"")),"")</f>
        <v/>
      </c>
      <c r="CA212" s="42" t="str">
        <f>IF($O212="女子",IF($AF212&gt;100,"",IF($M212=選抜女子!B$2,ROW(),"")),"")</f>
        <v/>
      </c>
      <c r="CB212" s="42" t="str">
        <f>IF($O212="女子",IF($AF212&gt;100,"",IF($M212=選抜女子!I$2,ROW(),"")),"")</f>
        <v/>
      </c>
      <c r="CC212" s="42" t="str">
        <f>IF($O212="女子",IF($AF212&gt;100,"",IF($M212=選抜女子!P$2,ROW(),"")),"")</f>
        <v/>
      </c>
      <c r="CD212" s="42" t="str">
        <f>IF($O212="女子",IF($AF212&gt;100,"",IF($M212=選抜女子!B$27,ROW(),"")),"")</f>
        <v/>
      </c>
      <c r="CE212" s="42" t="str">
        <f>IF($O212="女子",IF($AF212&gt;100,"",IF($M212=選抜女子!I$27,ROW(),"")),"")</f>
        <v/>
      </c>
      <c r="CF212" s="42" t="str">
        <f>IF($O212="女子",IF($AF212&gt;100,"",IF($M212=選抜女子!P$27,ROW(),"")),"")</f>
        <v/>
      </c>
      <c r="CG212" s="42" t="str">
        <f>IF($O212="女子",IF($AF212&gt;100,"",IF($M212=選抜女子!B$51,ROW(),"")),"")</f>
        <v/>
      </c>
      <c r="CH212" s="42" t="str">
        <f>IF($O212="女子",IF($AF212&gt;100,"",IF($M212=選抜女子!I$51,ROW(),"")),"")</f>
        <v/>
      </c>
      <c r="CI212" s="42" t="str">
        <f>IF($O212="女子",IF($AF212&gt;100,"",IF($M212=選抜女子!B$76,ROW(),"")),"")</f>
        <v/>
      </c>
      <c r="CJ212" s="42" t="str">
        <f>IF($O212="女子",IF($AF212&gt;100,"",IF($M212=選抜女子!I$76,ROW(),"")),"")</f>
        <v/>
      </c>
      <c r="CK212" s="42" t="str">
        <f>IF($O212="女子",IF($AF212&gt;100,"",IF($M212=新人女子!B$2,ROW(),"")),"")</f>
        <v/>
      </c>
      <c r="CL212" s="42" t="str">
        <f>IF($O212="女子",IF($AF212&gt;100,"",IF($M212=新人女子!I$2,ROW(),"")),"")</f>
        <v/>
      </c>
      <c r="CM212" s="42" t="str">
        <f>IF($O212="女子",IF($AF212&gt;100,"",IF($M212=新人女子!P$2,ROW(),"")),"")</f>
        <v/>
      </c>
      <c r="CN212" s="42" t="str">
        <f>IF($O212="女子",IF($AF212&gt;100,"",IF($M212=新人女子!B$27,ROW(),"")),"")</f>
        <v/>
      </c>
      <c r="CO212" s="42" t="str">
        <f>IF($O212="女子",IF($AF212&gt;100,"",IF($M212=新人女子!I$27,ROW(),"")),"")</f>
        <v/>
      </c>
      <c r="CP212" s="42" t="str">
        <f>IF($O212="女子",IF($AF212&gt;100,"",IF($M212=新人女子!P$27,ROW(),"")),"")</f>
        <v/>
      </c>
      <c r="CQ212" s="42" t="str">
        <f>IF($O212="女子",IF($AF212&gt;100,"",IF($M212=新人女子!B$51,ROW(),"")),"")</f>
        <v/>
      </c>
      <c r="CR212" s="42" t="str">
        <f>IF($O212="女子",IF($AF212&gt;100,"",IF($M212=新人女子!I$51,ROW(),"")),"")</f>
        <v/>
      </c>
      <c r="CS212" s="42" t="str">
        <f>IF($O212="女子",IF($AF212&gt;100,"",IF($M212=新人女子!P$51,ROW(),"")),"")</f>
        <v/>
      </c>
      <c r="CT212" s="42" t="str">
        <f>IF($O212="女子",IF($AF212&gt;100,"",IF($M212=新人女子!B$76,ROW(),"")),"")</f>
        <v/>
      </c>
      <c r="CU212" s="42" t="str">
        <f>IF($O212="女子",IF($AF212&gt;100,"",IF($M212=新人女子!I$76,ROW(),"")),"")</f>
        <v/>
      </c>
      <c r="CV212" s="42" t="str">
        <f>IF($O212="女子",IF($AF212&gt;100,"",IF($M212=新人女子!P$76,ROW(),"")),"")</f>
        <v/>
      </c>
    </row>
    <row r="213" spans="1:100" x14ac:dyDescent="0.15">
      <c r="A213" s="36">
        <v>45285</v>
      </c>
      <c r="B213" s="36">
        <v>45287</v>
      </c>
      <c r="C213" s="35" t="s">
        <v>104</v>
      </c>
      <c r="D213" s="35" t="s">
        <v>2170</v>
      </c>
      <c r="E213" s="35" t="s">
        <v>2171</v>
      </c>
      <c r="F213" s="35" t="s">
        <v>2172</v>
      </c>
      <c r="G213" s="35" t="s">
        <v>108</v>
      </c>
      <c r="H213" s="35" t="s">
        <v>15</v>
      </c>
      <c r="I213" s="35" t="s">
        <v>2173</v>
      </c>
      <c r="J213" s="35" t="s">
        <v>303</v>
      </c>
      <c r="AG213" s="41"/>
      <c r="AP213" s="35" t="s">
        <v>310</v>
      </c>
      <c r="BB213" s="35" t="str">
        <f t="shared" si="21"/>
        <v/>
      </c>
      <c r="BC213" s="35" t="str">
        <f t="shared" si="22"/>
        <v/>
      </c>
      <c r="BD213" s="35" t="str">
        <f t="shared" si="23"/>
        <v>右</v>
      </c>
      <c r="BE213" s="42" t="str">
        <f>IF($O213="男子",IF($AF213&gt;100,"",IF($M213=選抜男子!B$2,ROW(),"")),"")</f>
        <v/>
      </c>
      <c r="BF213" s="42" t="str">
        <f>IF($O213="男子",IF($AF213&gt;100,"",IF($M213=選抜男子!I$2,ROW(),"")),"")</f>
        <v/>
      </c>
      <c r="BG213" s="42" t="str">
        <f>IF($O213="男子",IF($AF213&gt;100,"",IF($M213=選抜男子!P$2,ROW(),"")),"")</f>
        <v/>
      </c>
      <c r="BH213" s="42" t="str">
        <f>IF($O213="男子",IF($AF213&gt;100,"",IF($M213=選抜男子!B$27,ROW(),"")),"")</f>
        <v/>
      </c>
      <c r="BI213" s="42" t="str">
        <f>IF($O213="男子",IF($AF213&gt;100,"",IF($M213=選抜男子!I$27,ROW(),"")),"")</f>
        <v/>
      </c>
      <c r="BJ213" s="42" t="str">
        <f>IF($O213="男子",IF($AF213&gt;100,"",IF($M213=選抜男子!P$27,ROW(),"")),"")</f>
        <v/>
      </c>
      <c r="BK213" s="42" t="str">
        <f>IF($O213="男子",IF($AF213&gt;100,"",IF($M213=選抜男子!B$51,ROW(),"")),"")</f>
        <v/>
      </c>
      <c r="BL213" s="42" t="str">
        <f>IF($O213="男子",IF($AF213&gt;100,"",IF($M213=選抜男子!I$51,ROW(),"")),"")</f>
        <v/>
      </c>
      <c r="BM213" s="42" t="str">
        <f>IF($O213="男子",IF($AF213&gt;100,"",IF($M213=選抜男子!B$76,ROW(),"")),"")</f>
        <v/>
      </c>
      <c r="BN213" s="42" t="str">
        <f>IF($O213="男子",IF($AF213&gt;100,"",IF($M213=選抜男子!I$76,ROW(),"")),"")</f>
        <v/>
      </c>
      <c r="BO213" s="42" t="str">
        <f>IF($O213="男子",IF($AF213&gt;100,"",IF($M213=新人男子!B$2,ROW(),"")),"")</f>
        <v/>
      </c>
      <c r="BP213" s="42" t="str">
        <f>IF($O213="男子",IF($AF213&gt;100,"",IF($M213=新人男子!I$2,ROW(),"")),"")</f>
        <v/>
      </c>
      <c r="BQ213" s="42" t="str">
        <f>IF($O213="男子",IF($AF213&gt;100,"",IF($M213=新人男子!P$2,ROW(),"")),"")</f>
        <v/>
      </c>
      <c r="BR213" s="42" t="str">
        <f>IF($O213="男子",IF($AF213&gt;100,"",IF($M213=新人男子!B$27,ROW(),"")),"")</f>
        <v/>
      </c>
      <c r="BS213" s="42" t="str">
        <f>IF($O213="男子",IF($AF213&gt;100,"",IF($M213=新人男子!I$27,ROW(),"")),"")</f>
        <v/>
      </c>
      <c r="BT213" s="42" t="str">
        <f>IF($O213="男子",IF($AF213&gt;100,"",IF($M213=新人男子!P$27,ROW(),"")),"")</f>
        <v/>
      </c>
      <c r="BU213" s="42" t="str">
        <f>IF($O213="男子",IF($AF213&gt;100,"",IF($M213=新人男子!B$51,ROW(),"")),"")</f>
        <v/>
      </c>
      <c r="BV213" s="42" t="str">
        <f>IF($O213="男子",IF($AF213&gt;100,"",IF($M213=新人男子!I$51,ROW(),"")),"")</f>
        <v/>
      </c>
      <c r="BW213" s="42" t="str">
        <f>IF($O213="男子",IF($AF213&gt;100,"",IF($M213=新人男子!P$51,ROW(),"")),"")</f>
        <v/>
      </c>
      <c r="BX213" s="42" t="str">
        <f>IF($O213="男子",IF($AF213&gt;100,"",IF($M213=新人男子!B$76,ROW(),"")),"")</f>
        <v/>
      </c>
      <c r="BY213" s="42" t="str">
        <f>IF($O213="男子",IF($AF213&gt;100,"",IF($M213=新人男子!I$76,ROW(),"")),"")</f>
        <v/>
      </c>
      <c r="BZ213" s="42" t="str">
        <f>IF($O213="男子",IF($AF213&gt;100,"",IF($M213=新人男子!P$76,ROW(),"")),"")</f>
        <v/>
      </c>
      <c r="CA213" s="42" t="str">
        <f>IF($O213="女子",IF($AF213&gt;100,"",IF($M213=選抜女子!B$2,ROW(),"")),"")</f>
        <v/>
      </c>
      <c r="CB213" s="42" t="str">
        <f>IF($O213="女子",IF($AF213&gt;100,"",IF($M213=選抜女子!I$2,ROW(),"")),"")</f>
        <v/>
      </c>
      <c r="CC213" s="42" t="str">
        <f>IF($O213="女子",IF($AF213&gt;100,"",IF($M213=選抜女子!P$2,ROW(),"")),"")</f>
        <v/>
      </c>
      <c r="CD213" s="42" t="str">
        <f>IF($O213="女子",IF($AF213&gt;100,"",IF($M213=選抜女子!B$27,ROW(),"")),"")</f>
        <v/>
      </c>
      <c r="CE213" s="42" t="str">
        <f>IF($O213="女子",IF($AF213&gt;100,"",IF($M213=選抜女子!I$27,ROW(),"")),"")</f>
        <v/>
      </c>
      <c r="CF213" s="42" t="str">
        <f>IF($O213="女子",IF($AF213&gt;100,"",IF($M213=選抜女子!P$27,ROW(),"")),"")</f>
        <v/>
      </c>
      <c r="CG213" s="42" t="str">
        <f>IF($O213="女子",IF($AF213&gt;100,"",IF($M213=選抜女子!B$51,ROW(),"")),"")</f>
        <v/>
      </c>
      <c r="CH213" s="42" t="str">
        <f>IF($O213="女子",IF($AF213&gt;100,"",IF($M213=選抜女子!I$51,ROW(),"")),"")</f>
        <v/>
      </c>
      <c r="CI213" s="42" t="str">
        <f>IF($O213="女子",IF($AF213&gt;100,"",IF($M213=選抜女子!B$76,ROW(),"")),"")</f>
        <v/>
      </c>
      <c r="CJ213" s="42" t="str">
        <f>IF($O213="女子",IF($AF213&gt;100,"",IF($M213=選抜女子!I$76,ROW(),"")),"")</f>
        <v/>
      </c>
      <c r="CK213" s="42" t="str">
        <f>IF($O213="女子",IF($AF213&gt;100,"",IF($M213=新人女子!B$2,ROW(),"")),"")</f>
        <v/>
      </c>
      <c r="CL213" s="42" t="str">
        <f>IF($O213="女子",IF($AF213&gt;100,"",IF($M213=新人女子!I$2,ROW(),"")),"")</f>
        <v/>
      </c>
      <c r="CM213" s="42" t="str">
        <f>IF($O213="女子",IF($AF213&gt;100,"",IF($M213=新人女子!P$2,ROW(),"")),"")</f>
        <v/>
      </c>
      <c r="CN213" s="42" t="str">
        <f>IF($O213="女子",IF($AF213&gt;100,"",IF($M213=新人女子!B$27,ROW(),"")),"")</f>
        <v/>
      </c>
      <c r="CO213" s="42" t="str">
        <f>IF($O213="女子",IF($AF213&gt;100,"",IF($M213=新人女子!I$27,ROW(),"")),"")</f>
        <v/>
      </c>
      <c r="CP213" s="42" t="str">
        <f>IF($O213="女子",IF($AF213&gt;100,"",IF($M213=新人女子!P$27,ROW(),"")),"")</f>
        <v/>
      </c>
      <c r="CQ213" s="42" t="str">
        <f>IF($O213="女子",IF($AF213&gt;100,"",IF($M213=新人女子!B$51,ROW(),"")),"")</f>
        <v/>
      </c>
      <c r="CR213" s="42" t="str">
        <f>IF($O213="女子",IF($AF213&gt;100,"",IF($M213=新人女子!I$51,ROW(),"")),"")</f>
        <v/>
      </c>
      <c r="CS213" s="42" t="str">
        <f>IF($O213="女子",IF($AF213&gt;100,"",IF($M213=新人女子!P$51,ROW(),"")),"")</f>
        <v/>
      </c>
      <c r="CT213" s="42" t="str">
        <f>IF($O213="女子",IF($AF213&gt;100,"",IF($M213=新人女子!B$76,ROW(),"")),"")</f>
        <v/>
      </c>
      <c r="CU213" s="42" t="str">
        <f>IF($O213="女子",IF($AF213&gt;100,"",IF($M213=新人女子!I$76,ROW(),"")),"")</f>
        <v/>
      </c>
      <c r="CV213" s="42" t="str">
        <f>IF($O213="女子",IF($AF213&gt;100,"",IF($M213=新人女子!P$76,ROW(),"")),"")</f>
        <v/>
      </c>
    </row>
    <row r="214" spans="1:100" x14ac:dyDescent="0.15">
      <c r="A214" s="36">
        <v>45285</v>
      </c>
      <c r="B214" s="36">
        <v>45287</v>
      </c>
      <c r="C214" s="35" t="s">
        <v>104</v>
      </c>
      <c r="D214" s="35" t="s">
        <v>2174</v>
      </c>
      <c r="E214" s="35" t="s">
        <v>2175</v>
      </c>
      <c r="F214" s="35" t="s">
        <v>2176</v>
      </c>
      <c r="G214" s="35" t="s">
        <v>108</v>
      </c>
      <c r="H214" s="35" t="s">
        <v>15</v>
      </c>
      <c r="I214" s="35" t="s">
        <v>2177</v>
      </c>
      <c r="J214" s="35" t="s">
        <v>303</v>
      </c>
      <c r="L214" s="35" t="s">
        <v>672</v>
      </c>
      <c r="M214" s="35" t="s">
        <v>124</v>
      </c>
      <c r="N214" s="35" t="s">
        <v>125</v>
      </c>
      <c r="O214" s="35" t="s">
        <v>305</v>
      </c>
      <c r="Y214" s="35" t="s">
        <v>306</v>
      </c>
      <c r="AA214" s="35" t="s">
        <v>673</v>
      </c>
      <c r="AB214" s="35" t="s">
        <v>674</v>
      </c>
      <c r="AC214" s="35" t="str">
        <f t="shared" si="20"/>
        <v>ヤガ</v>
      </c>
      <c r="AD214" s="35" t="s">
        <v>309</v>
      </c>
      <c r="AF214" s="35">
        <v>1</v>
      </c>
      <c r="AG214" s="41">
        <v>38893</v>
      </c>
      <c r="AN214" s="35">
        <v>160</v>
      </c>
      <c r="AO214" s="35">
        <v>50</v>
      </c>
      <c r="AP214" s="35" t="s">
        <v>310</v>
      </c>
      <c r="AV214" s="35" t="s">
        <v>311</v>
      </c>
      <c r="BB214" s="35">
        <f t="shared" si="21"/>
        <v>16</v>
      </c>
      <c r="BC214" s="35">
        <f t="shared" si="22"/>
        <v>2</v>
      </c>
      <c r="BD214" s="35" t="str">
        <f t="shared" si="23"/>
        <v>右</v>
      </c>
      <c r="BE214" s="42" t="str">
        <f>IF($O214="男子",IF($AF214&gt;100,"",IF($M214=選抜男子!B$2,ROW(),"")),"")</f>
        <v/>
      </c>
      <c r="BF214" s="42" t="str">
        <f>IF($O214="男子",IF($AF214&gt;100,"",IF($M214=選抜男子!I$2,ROW(),"")),"")</f>
        <v/>
      </c>
      <c r="BG214" s="42" t="str">
        <f>IF($O214="男子",IF($AF214&gt;100,"",IF($M214=選抜男子!P$2,ROW(),"")),"")</f>
        <v/>
      </c>
      <c r="BH214" s="42" t="str">
        <f>IF($O214="男子",IF($AF214&gt;100,"",IF($M214=選抜男子!B$27,ROW(),"")),"")</f>
        <v/>
      </c>
      <c r="BI214" s="42" t="str">
        <f>IF($O214="男子",IF($AF214&gt;100,"",IF($M214=選抜男子!I$27,ROW(),"")),"")</f>
        <v/>
      </c>
      <c r="BJ214" s="42" t="str">
        <f>IF($O214="男子",IF($AF214&gt;100,"",IF($M214=選抜男子!P$27,ROW(),"")),"")</f>
        <v/>
      </c>
      <c r="BK214" s="42" t="str">
        <f>IF($O214="男子",IF($AF214&gt;100,"",IF($M214=選抜男子!B$51,ROW(),"")),"")</f>
        <v/>
      </c>
      <c r="BL214" s="42" t="str">
        <f>IF($O214="男子",IF($AF214&gt;100,"",IF($M214=選抜男子!I$51,ROW(),"")),"")</f>
        <v/>
      </c>
      <c r="BM214" s="42" t="str">
        <f>IF($O214="男子",IF($AF214&gt;100,"",IF($M214=選抜男子!B$76,ROW(),"")),"")</f>
        <v/>
      </c>
      <c r="BN214" s="42" t="str">
        <f>IF($O214="男子",IF($AF214&gt;100,"",IF($M214=選抜男子!I$76,ROW(),"")),"")</f>
        <v/>
      </c>
      <c r="BO214" s="42" t="str">
        <f>IF($O214="男子",IF($AF214&gt;100,"",IF($M214=新人男子!B$2,ROW(),"")),"")</f>
        <v/>
      </c>
      <c r="BP214" s="42" t="str">
        <f>IF($O214="男子",IF($AF214&gt;100,"",IF($M214=新人男子!I$2,ROW(),"")),"")</f>
        <v/>
      </c>
      <c r="BQ214" s="42" t="str">
        <f>IF($O214="男子",IF($AF214&gt;100,"",IF($M214=新人男子!P$2,ROW(),"")),"")</f>
        <v/>
      </c>
      <c r="BR214" s="42" t="str">
        <f>IF($O214="男子",IF($AF214&gt;100,"",IF($M214=新人男子!B$27,ROW(),"")),"")</f>
        <v/>
      </c>
      <c r="BS214" s="42" t="str">
        <f>IF($O214="男子",IF($AF214&gt;100,"",IF($M214=新人男子!I$27,ROW(),"")),"")</f>
        <v/>
      </c>
      <c r="BT214" s="42" t="str">
        <f>IF($O214="男子",IF($AF214&gt;100,"",IF($M214=新人男子!P$27,ROW(),"")),"")</f>
        <v/>
      </c>
      <c r="BU214" s="42" t="str">
        <f>IF($O214="男子",IF($AF214&gt;100,"",IF($M214=新人男子!B$51,ROW(),"")),"")</f>
        <v/>
      </c>
      <c r="BV214" s="42" t="str">
        <f>IF($O214="男子",IF($AF214&gt;100,"",IF($M214=新人男子!I$51,ROW(),"")),"")</f>
        <v/>
      </c>
      <c r="BW214" s="42" t="str">
        <f>IF($O214="男子",IF($AF214&gt;100,"",IF($M214=新人男子!P$51,ROW(),"")),"")</f>
        <v/>
      </c>
      <c r="BX214" s="42" t="str">
        <f>IF($O214="男子",IF($AF214&gt;100,"",IF($M214=新人男子!B$76,ROW(),"")),"")</f>
        <v/>
      </c>
      <c r="BY214" s="42" t="str">
        <f>IF($O214="男子",IF($AF214&gt;100,"",IF($M214=新人男子!I$76,ROW(),"")),"")</f>
        <v/>
      </c>
      <c r="BZ214" s="42">
        <f>IF($O214="男子",IF($AF214&gt;100,"",IF($M214=新人男子!P$76,ROW(),"")),"")</f>
        <v>214</v>
      </c>
      <c r="CA214" s="42" t="str">
        <f>IF($O214="女子",IF($AF214&gt;100,"",IF($M214=選抜女子!B$2,ROW(),"")),"")</f>
        <v/>
      </c>
      <c r="CB214" s="42" t="str">
        <f>IF($O214="女子",IF($AF214&gt;100,"",IF($M214=選抜女子!I$2,ROW(),"")),"")</f>
        <v/>
      </c>
      <c r="CC214" s="42" t="str">
        <f>IF($O214="女子",IF($AF214&gt;100,"",IF($M214=選抜女子!P$2,ROW(),"")),"")</f>
        <v/>
      </c>
      <c r="CD214" s="42" t="str">
        <f>IF($O214="女子",IF($AF214&gt;100,"",IF($M214=選抜女子!B$27,ROW(),"")),"")</f>
        <v/>
      </c>
      <c r="CE214" s="42" t="str">
        <f>IF($O214="女子",IF($AF214&gt;100,"",IF($M214=選抜女子!I$27,ROW(),"")),"")</f>
        <v/>
      </c>
      <c r="CF214" s="42" t="str">
        <f>IF($O214="女子",IF($AF214&gt;100,"",IF($M214=選抜女子!P$27,ROW(),"")),"")</f>
        <v/>
      </c>
      <c r="CG214" s="42" t="str">
        <f>IF($O214="女子",IF($AF214&gt;100,"",IF($M214=選抜女子!B$51,ROW(),"")),"")</f>
        <v/>
      </c>
      <c r="CH214" s="42" t="str">
        <f>IF($O214="女子",IF($AF214&gt;100,"",IF($M214=選抜女子!I$51,ROW(),"")),"")</f>
        <v/>
      </c>
      <c r="CI214" s="42" t="str">
        <f>IF($O214="女子",IF($AF214&gt;100,"",IF($M214=選抜女子!B$76,ROW(),"")),"")</f>
        <v/>
      </c>
      <c r="CJ214" s="42" t="str">
        <f>IF($O214="女子",IF($AF214&gt;100,"",IF($M214=選抜女子!I$76,ROW(),"")),"")</f>
        <v/>
      </c>
      <c r="CK214" s="42" t="str">
        <f>IF($O214="女子",IF($AF214&gt;100,"",IF($M214=新人女子!B$2,ROW(),"")),"")</f>
        <v/>
      </c>
      <c r="CL214" s="42" t="str">
        <f>IF($O214="女子",IF($AF214&gt;100,"",IF($M214=新人女子!I$2,ROW(),"")),"")</f>
        <v/>
      </c>
      <c r="CM214" s="42" t="str">
        <f>IF($O214="女子",IF($AF214&gt;100,"",IF($M214=新人女子!P$2,ROW(),"")),"")</f>
        <v/>
      </c>
      <c r="CN214" s="42" t="str">
        <f>IF($O214="女子",IF($AF214&gt;100,"",IF($M214=新人女子!B$27,ROW(),"")),"")</f>
        <v/>
      </c>
      <c r="CO214" s="42" t="str">
        <f>IF($O214="女子",IF($AF214&gt;100,"",IF($M214=新人女子!I$27,ROW(),"")),"")</f>
        <v/>
      </c>
      <c r="CP214" s="42" t="str">
        <f>IF($O214="女子",IF($AF214&gt;100,"",IF($M214=新人女子!P$27,ROW(),"")),"")</f>
        <v/>
      </c>
      <c r="CQ214" s="42" t="str">
        <f>IF($O214="女子",IF($AF214&gt;100,"",IF($M214=新人女子!B$51,ROW(),"")),"")</f>
        <v/>
      </c>
      <c r="CR214" s="42" t="str">
        <f>IF($O214="女子",IF($AF214&gt;100,"",IF($M214=新人女子!I$51,ROW(),"")),"")</f>
        <v/>
      </c>
      <c r="CS214" s="42" t="str">
        <f>IF($O214="女子",IF($AF214&gt;100,"",IF($M214=新人女子!P$51,ROW(),"")),"")</f>
        <v/>
      </c>
      <c r="CT214" s="42" t="str">
        <f>IF($O214="女子",IF($AF214&gt;100,"",IF($M214=新人女子!B$76,ROW(),"")),"")</f>
        <v/>
      </c>
      <c r="CU214" s="42" t="str">
        <f>IF($O214="女子",IF($AF214&gt;100,"",IF($M214=新人女子!I$76,ROW(),"")),"")</f>
        <v/>
      </c>
      <c r="CV214" s="42" t="str">
        <f>IF($O214="女子",IF($AF214&gt;100,"",IF($M214=新人女子!P$76,ROW(),"")),"")</f>
        <v/>
      </c>
    </row>
    <row r="215" spans="1:100" x14ac:dyDescent="0.15">
      <c r="A215" s="36">
        <v>45285</v>
      </c>
      <c r="B215" s="36">
        <v>45287</v>
      </c>
      <c r="C215" s="35" t="s">
        <v>104</v>
      </c>
      <c r="D215" s="35" t="s">
        <v>2178</v>
      </c>
      <c r="E215" s="35" t="s">
        <v>2179</v>
      </c>
      <c r="F215" s="35" t="s">
        <v>2180</v>
      </c>
      <c r="G215" s="35" t="s">
        <v>108</v>
      </c>
      <c r="H215" s="35" t="s">
        <v>15</v>
      </c>
      <c r="I215" s="35" t="s">
        <v>2181</v>
      </c>
      <c r="J215" s="35" t="s">
        <v>303</v>
      </c>
      <c r="L215" s="35" t="s">
        <v>672</v>
      </c>
      <c r="M215" s="35" t="s">
        <v>124</v>
      </c>
      <c r="N215" s="35" t="s">
        <v>125</v>
      </c>
      <c r="O215" s="35" t="s">
        <v>305</v>
      </c>
      <c r="Y215" s="35" t="s">
        <v>306</v>
      </c>
      <c r="AA215" s="35" t="s">
        <v>675</v>
      </c>
      <c r="AB215" s="35" t="s">
        <v>676</v>
      </c>
      <c r="AC215" s="35" t="str">
        <f t="shared" si="20"/>
        <v>ヘサカ</v>
      </c>
      <c r="AD215" s="35" t="s">
        <v>309</v>
      </c>
      <c r="AF215" s="35">
        <v>2</v>
      </c>
      <c r="AG215" s="41">
        <v>38980</v>
      </c>
      <c r="AN215" s="35">
        <v>162</v>
      </c>
      <c r="AO215" s="35">
        <v>57</v>
      </c>
      <c r="AP215" s="35" t="s">
        <v>310</v>
      </c>
      <c r="AV215" s="35" t="s">
        <v>311</v>
      </c>
      <c r="BB215" s="35">
        <f t="shared" si="21"/>
        <v>16</v>
      </c>
      <c r="BC215" s="35">
        <f t="shared" si="22"/>
        <v>2</v>
      </c>
      <c r="BD215" s="35" t="str">
        <f t="shared" si="23"/>
        <v>右</v>
      </c>
      <c r="BE215" s="42" t="str">
        <f>IF($O215="男子",IF($AF215&gt;100,"",IF($M215=選抜男子!B$2,ROW(),"")),"")</f>
        <v/>
      </c>
      <c r="BF215" s="42" t="str">
        <f>IF($O215="男子",IF($AF215&gt;100,"",IF($M215=選抜男子!I$2,ROW(),"")),"")</f>
        <v/>
      </c>
      <c r="BG215" s="42" t="str">
        <f>IF($O215="男子",IF($AF215&gt;100,"",IF($M215=選抜男子!P$2,ROW(),"")),"")</f>
        <v/>
      </c>
      <c r="BH215" s="42" t="str">
        <f>IF($O215="男子",IF($AF215&gt;100,"",IF($M215=選抜男子!B$27,ROW(),"")),"")</f>
        <v/>
      </c>
      <c r="BI215" s="42" t="str">
        <f>IF($O215="男子",IF($AF215&gt;100,"",IF($M215=選抜男子!I$27,ROW(),"")),"")</f>
        <v/>
      </c>
      <c r="BJ215" s="42" t="str">
        <f>IF($O215="男子",IF($AF215&gt;100,"",IF($M215=選抜男子!P$27,ROW(),"")),"")</f>
        <v/>
      </c>
      <c r="BK215" s="42" t="str">
        <f>IF($O215="男子",IF($AF215&gt;100,"",IF($M215=選抜男子!B$51,ROW(),"")),"")</f>
        <v/>
      </c>
      <c r="BL215" s="42" t="str">
        <f>IF($O215="男子",IF($AF215&gt;100,"",IF($M215=選抜男子!I$51,ROW(),"")),"")</f>
        <v/>
      </c>
      <c r="BM215" s="42" t="str">
        <f>IF($O215="男子",IF($AF215&gt;100,"",IF($M215=選抜男子!B$76,ROW(),"")),"")</f>
        <v/>
      </c>
      <c r="BN215" s="42" t="str">
        <f>IF($O215="男子",IF($AF215&gt;100,"",IF($M215=選抜男子!I$76,ROW(),"")),"")</f>
        <v/>
      </c>
      <c r="BO215" s="42" t="str">
        <f>IF($O215="男子",IF($AF215&gt;100,"",IF($M215=新人男子!B$2,ROW(),"")),"")</f>
        <v/>
      </c>
      <c r="BP215" s="42" t="str">
        <f>IF($O215="男子",IF($AF215&gt;100,"",IF($M215=新人男子!I$2,ROW(),"")),"")</f>
        <v/>
      </c>
      <c r="BQ215" s="42" t="str">
        <f>IF($O215="男子",IF($AF215&gt;100,"",IF($M215=新人男子!P$2,ROW(),"")),"")</f>
        <v/>
      </c>
      <c r="BR215" s="42" t="str">
        <f>IF($O215="男子",IF($AF215&gt;100,"",IF($M215=新人男子!B$27,ROW(),"")),"")</f>
        <v/>
      </c>
      <c r="BS215" s="42" t="str">
        <f>IF($O215="男子",IF($AF215&gt;100,"",IF($M215=新人男子!I$27,ROW(),"")),"")</f>
        <v/>
      </c>
      <c r="BT215" s="42" t="str">
        <f>IF($O215="男子",IF($AF215&gt;100,"",IF($M215=新人男子!P$27,ROW(),"")),"")</f>
        <v/>
      </c>
      <c r="BU215" s="42" t="str">
        <f>IF($O215="男子",IF($AF215&gt;100,"",IF($M215=新人男子!B$51,ROW(),"")),"")</f>
        <v/>
      </c>
      <c r="BV215" s="42" t="str">
        <f>IF($O215="男子",IF($AF215&gt;100,"",IF($M215=新人男子!I$51,ROW(),"")),"")</f>
        <v/>
      </c>
      <c r="BW215" s="42" t="str">
        <f>IF($O215="男子",IF($AF215&gt;100,"",IF($M215=新人男子!P$51,ROW(),"")),"")</f>
        <v/>
      </c>
      <c r="BX215" s="42" t="str">
        <f>IF($O215="男子",IF($AF215&gt;100,"",IF($M215=新人男子!B$76,ROW(),"")),"")</f>
        <v/>
      </c>
      <c r="BY215" s="42" t="str">
        <f>IF($O215="男子",IF($AF215&gt;100,"",IF($M215=新人男子!I$76,ROW(),"")),"")</f>
        <v/>
      </c>
      <c r="BZ215" s="42">
        <f>IF($O215="男子",IF($AF215&gt;100,"",IF($M215=新人男子!P$76,ROW(),"")),"")</f>
        <v>215</v>
      </c>
      <c r="CA215" s="42" t="str">
        <f>IF($O215="女子",IF($AF215&gt;100,"",IF($M215=選抜女子!B$2,ROW(),"")),"")</f>
        <v/>
      </c>
      <c r="CB215" s="42" t="str">
        <f>IF($O215="女子",IF($AF215&gt;100,"",IF($M215=選抜女子!I$2,ROW(),"")),"")</f>
        <v/>
      </c>
      <c r="CC215" s="42" t="str">
        <f>IF($O215="女子",IF($AF215&gt;100,"",IF($M215=選抜女子!P$2,ROW(),"")),"")</f>
        <v/>
      </c>
      <c r="CD215" s="42" t="str">
        <f>IF($O215="女子",IF($AF215&gt;100,"",IF($M215=選抜女子!B$27,ROW(),"")),"")</f>
        <v/>
      </c>
      <c r="CE215" s="42" t="str">
        <f>IF($O215="女子",IF($AF215&gt;100,"",IF($M215=選抜女子!I$27,ROW(),"")),"")</f>
        <v/>
      </c>
      <c r="CF215" s="42" t="str">
        <f>IF($O215="女子",IF($AF215&gt;100,"",IF($M215=選抜女子!P$27,ROW(),"")),"")</f>
        <v/>
      </c>
      <c r="CG215" s="42" t="str">
        <f>IF($O215="女子",IF($AF215&gt;100,"",IF($M215=選抜女子!B$51,ROW(),"")),"")</f>
        <v/>
      </c>
      <c r="CH215" s="42" t="str">
        <f>IF($O215="女子",IF($AF215&gt;100,"",IF($M215=選抜女子!I$51,ROW(),"")),"")</f>
        <v/>
      </c>
      <c r="CI215" s="42" t="str">
        <f>IF($O215="女子",IF($AF215&gt;100,"",IF($M215=選抜女子!B$76,ROW(),"")),"")</f>
        <v/>
      </c>
      <c r="CJ215" s="42" t="str">
        <f>IF($O215="女子",IF($AF215&gt;100,"",IF($M215=選抜女子!I$76,ROW(),"")),"")</f>
        <v/>
      </c>
      <c r="CK215" s="42" t="str">
        <f>IF($O215="女子",IF($AF215&gt;100,"",IF($M215=新人女子!B$2,ROW(),"")),"")</f>
        <v/>
      </c>
      <c r="CL215" s="42" t="str">
        <f>IF($O215="女子",IF($AF215&gt;100,"",IF($M215=新人女子!I$2,ROW(),"")),"")</f>
        <v/>
      </c>
      <c r="CM215" s="42" t="str">
        <f>IF($O215="女子",IF($AF215&gt;100,"",IF($M215=新人女子!P$2,ROW(),"")),"")</f>
        <v/>
      </c>
      <c r="CN215" s="42" t="str">
        <f>IF($O215="女子",IF($AF215&gt;100,"",IF($M215=新人女子!B$27,ROW(),"")),"")</f>
        <v/>
      </c>
      <c r="CO215" s="42" t="str">
        <f>IF($O215="女子",IF($AF215&gt;100,"",IF($M215=新人女子!I$27,ROW(),"")),"")</f>
        <v/>
      </c>
      <c r="CP215" s="42" t="str">
        <f>IF($O215="女子",IF($AF215&gt;100,"",IF($M215=新人女子!P$27,ROW(),"")),"")</f>
        <v/>
      </c>
      <c r="CQ215" s="42" t="str">
        <f>IF($O215="女子",IF($AF215&gt;100,"",IF($M215=新人女子!B$51,ROW(),"")),"")</f>
        <v/>
      </c>
      <c r="CR215" s="42" t="str">
        <f>IF($O215="女子",IF($AF215&gt;100,"",IF($M215=新人女子!I$51,ROW(),"")),"")</f>
        <v/>
      </c>
      <c r="CS215" s="42" t="str">
        <f>IF($O215="女子",IF($AF215&gt;100,"",IF($M215=新人女子!P$51,ROW(),"")),"")</f>
        <v/>
      </c>
      <c r="CT215" s="42" t="str">
        <f>IF($O215="女子",IF($AF215&gt;100,"",IF($M215=新人女子!B$76,ROW(),"")),"")</f>
        <v/>
      </c>
      <c r="CU215" s="42" t="str">
        <f>IF($O215="女子",IF($AF215&gt;100,"",IF($M215=新人女子!I$76,ROW(),"")),"")</f>
        <v/>
      </c>
      <c r="CV215" s="42" t="str">
        <f>IF($O215="女子",IF($AF215&gt;100,"",IF($M215=新人女子!P$76,ROW(),"")),"")</f>
        <v/>
      </c>
    </row>
    <row r="216" spans="1:100" x14ac:dyDescent="0.15">
      <c r="A216" s="36">
        <v>45285</v>
      </c>
      <c r="B216" s="36">
        <v>45287</v>
      </c>
      <c r="C216" s="35" t="s">
        <v>104</v>
      </c>
      <c r="D216" s="35" t="s">
        <v>2182</v>
      </c>
      <c r="E216" s="35" t="s">
        <v>2183</v>
      </c>
      <c r="F216" s="35" t="s">
        <v>2184</v>
      </c>
      <c r="G216" s="35" t="s">
        <v>108</v>
      </c>
      <c r="H216" s="35" t="s">
        <v>15</v>
      </c>
      <c r="I216" s="35" t="s">
        <v>2185</v>
      </c>
      <c r="J216" s="35" t="s">
        <v>303</v>
      </c>
      <c r="L216" s="35" t="s">
        <v>672</v>
      </c>
      <c r="M216" s="35" t="s">
        <v>124</v>
      </c>
      <c r="N216" s="35" t="s">
        <v>125</v>
      </c>
      <c r="O216" s="35" t="s">
        <v>305</v>
      </c>
      <c r="Y216" s="35" t="s">
        <v>306</v>
      </c>
      <c r="AA216" s="35" t="s">
        <v>677</v>
      </c>
      <c r="AB216" s="35" t="s">
        <v>678</v>
      </c>
      <c r="AC216" s="35" t="str">
        <f t="shared" si="20"/>
        <v>アキヤグチ</v>
      </c>
      <c r="AD216" s="35" t="s">
        <v>309</v>
      </c>
      <c r="AF216" s="35">
        <v>3</v>
      </c>
      <c r="AG216" s="41">
        <v>39076</v>
      </c>
      <c r="AN216" s="35">
        <v>172</v>
      </c>
      <c r="AO216" s="35">
        <v>58</v>
      </c>
      <c r="AP216" s="35" t="s">
        <v>310</v>
      </c>
      <c r="AV216" s="35" t="s">
        <v>311</v>
      </c>
      <c r="BB216" s="35">
        <f t="shared" si="21"/>
        <v>16</v>
      </c>
      <c r="BC216" s="35">
        <f t="shared" si="22"/>
        <v>2</v>
      </c>
      <c r="BD216" s="35" t="str">
        <f t="shared" si="23"/>
        <v>右</v>
      </c>
      <c r="BE216" s="42" t="str">
        <f>IF($O216="男子",IF($AF216&gt;100,"",IF($M216=選抜男子!B$2,ROW(),"")),"")</f>
        <v/>
      </c>
      <c r="BF216" s="42" t="str">
        <f>IF($O216="男子",IF($AF216&gt;100,"",IF($M216=選抜男子!I$2,ROW(),"")),"")</f>
        <v/>
      </c>
      <c r="BG216" s="42" t="str">
        <f>IF($O216="男子",IF($AF216&gt;100,"",IF($M216=選抜男子!P$2,ROW(),"")),"")</f>
        <v/>
      </c>
      <c r="BH216" s="42" t="str">
        <f>IF($O216="男子",IF($AF216&gt;100,"",IF($M216=選抜男子!B$27,ROW(),"")),"")</f>
        <v/>
      </c>
      <c r="BI216" s="42" t="str">
        <f>IF($O216="男子",IF($AF216&gt;100,"",IF($M216=選抜男子!I$27,ROW(),"")),"")</f>
        <v/>
      </c>
      <c r="BJ216" s="42" t="str">
        <f>IF($O216="男子",IF($AF216&gt;100,"",IF($M216=選抜男子!P$27,ROW(),"")),"")</f>
        <v/>
      </c>
      <c r="BK216" s="42" t="str">
        <f>IF($O216="男子",IF($AF216&gt;100,"",IF($M216=選抜男子!B$51,ROW(),"")),"")</f>
        <v/>
      </c>
      <c r="BL216" s="42" t="str">
        <f>IF($O216="男子",IF($AF216&gt;100,"",IF($M216=選抜男子!I$51,ROW(),"")),"")</f>
        <v/>
      </c>
      <c r="BM216" s="42" t="str">
        <f>IF($O216="男子",IF($AF216&gt;100,"",IF($M216=選抜男子!B$76,ROW(),"")),"")</f>
        <v/>
      </c>
      <c r="BN216" s="42" t="str">
        <f>IF($O216="男子",IF($AF216&gt;100,"",IF($M216=選抜男子!I$76,ROW(),"")),"")</f>
        <v/>
      </c>
      <c r="BO216" s="42" t="str">
        <f>IF($O216="男子",IF($AF216&gt;100,"",IF($M216=新人男子!B$2,ROW(),"")),"")</f>
        <v/>
      </c>
      <c r="BP216" s="42" t="str">
        <f>IF($O216="男子",IF($AF216&gt;100,"",IF($M216=新人男子!I$2,ROW(),"")),"")</f>
        <v/>
      </c>
      <c r="BQ216" s="42" t="str">
        <f>IF($O216="男子",IF($AF216&gt;100,"",IF($M216=新人男子!P$2,ROW(),"")),"")</f>
        <v/>
      </c>
      <c r="BR216" s="42" t="str">
        <f>IF($O216="男子",IF($AF216&gt;100,"",IF($M216=新人男子!B$27,ROW(),"")),"")</f>
        <v/>
      </c>
      <c r="BS216" s="42" t="str">
        <f>IF($O216="男子",IF($AF216&gt;100,"",IF($M216=新人男子!I$27,ROW(),"")),"")</f>
        <v/>
      </c>
      <c r="BT216" s="42" t="str">
        <f>IF($O216="男子",IF($AF216&gt;100,"",IF($M216=新人男子!P$27,ROW(),"")),"")</f>
        <v/>
      </c>
      <c r="BU216" s="42" t="str">
        <f>IF($O216="男子",IF($AF216&gt;100,"",IF($M216=新人男子!B$51,ROW(),"")),"")</f>
        <v/>
      </c>
      <c r="BV216" s="42" t="str">
        <f>IF($O216="男子",IF($AF216&gt;100,"",IF($M216=新人男子!I$51,ROW(),"")),"")</f>
        <v/>
      </c>
      <c r="BW216" s="42" t="str">
        <f>IF($O216="男子",IF($AF216&gt;100,"",IF($M216=新人男子!P$51,ROW(),"")),"")</f>
        <v/>
      </c>
      <c r="BX216" s="42" t="str">
        <f>IF($O216="男子",IF($AF216&gt;100,"",IF($M216=新人男子!B$76,ROW(),"")),"")</f>
        <v/>
      </c>
      <c r="BY216" s="42" t="str">
        <f>IF($O216="男子",IF($AF216&gt;100,"",IF($M216=新人男子!I$76,ROW(),"")),"")</f>
        <v/>
      </c>
      <c r="BZ216" s="42">
        <f>IF($O216="男子",IF($AF216&gt;100,"",IF($M216=新人男子!P$76,ROW(),"")),"")</f>
        <v>216</v>
      </c>
      <c r="CA216" s="42" t="str">
        <f>IF($O216="女子",IF($AF216&gt;100,"",IF($M216=選抜女子!B$2,ROW(),"")),"")</f>
        <v/>
      </c>
      <c r="CB216" s="42" t="str">
        <f>IF($O216="女子",IF($AF216&gt;100,"",IF($M216=選抜女子!I$2,ROW(),"")),"")</f>
        <v/>
      </c>
      <c r="CC216" s="42" t="str">
        <f>IF($O216="女子",IF($AF216&gt;100,"",IF($M216=選抜女子!P$2,ROW(),"")),"")</f>
        <v/>
      </c>
      <c r="CD216" s="42" t="str">
        <f>IF($O216="女子",IF($AF216&gt;100,"",IF($M216=選抜女子!B$27,ROW(),"")),"")</f>
        <v/>
      </c>
      <c r="CE216" s="42" t="str">
        <f>IF($O216="女子",IF($AF216&gt;100,"",IF($M216=選抜女子!I$27,ROW(),"")),"")</f>
        <v/>
      </c>
      <c r="CF216" s="42" t="str">
        <f>IF($O216="女子",IF($AF216&gt;100,"",IF($M216=選抜女子!P$27,ROW(),"")),"")</f>
        <v/>
      </c>
      <c r="CG216" s="42" t="str">
        <f>IF($O216="女子",IF($AF216&gt;100,"",IF($M216=選抜女子!B$51,ROW(),"")),"")</f>
        <v/>
      </c>
      <c r="CH216" s="42" t="str">
        <f>IF($O216="女子",IF($AF216&gt;100,"",IF($M216=選抜女子!I$51,ROW(),"")),"")</f>
        <v/>
      </c>
      <c r="CI216" s="42" t="str">
        <f>IF($O216="女子",IF($AF216&gt;100,"",IF($M216=選抜女子!B$76,ROW(),"")),"")</f>
        <v/>
      </c>
      <c r="CJ216" s="42" t="str">
        <f>IF($O216="女子",IF($AF216&gt;100,"",IF($M216=選抜女子!I$76,ROW(),"")),"")</f>
        <v/>
      </c>
      <c r="CK216" s="42" t="str">
        <f>IF($O216="女子",IF($AF216&gt;100,"",IF($M216=新人女子!B$2,ROW(),"")),"")</f>
        <v/>
      </c>
      <c r="CL216" s="42" t="str">
        <f>IF($O216="女子",IF($AF216&gt;100,"",IF($M216=新人女子!I$2,ROW(),"")),"")</f>
        <v/>
      </c>
      <c r="CM216" s="42" t="str">
        <f>IF($O216="女子",IF($AF216&gt;100,"",IF($M216=新人女子!P$2,ROW(),"")),"")</f>
        <v/>
      </c>
      <c r="CN216" s="42" t="str">
        <f>IF($O216="女子",IF($AF216&gt;100,"",IF($M216=新人女子!B$27,ROW(),"")),"")</f>
        <v/>
      </c>
      <c r="CO216" s="42" t="str">
        <f>IF($O216="女子",IF($AF216&gt;100,"",IF($M216=新人女子!I$27,ROW(),"")),"")</f>
        <v/>
      </c>
      <c r="CP216" s="42" t="str">
        <f>IF($O216="女子",IF($AF216&gt;100,"",IF($M216=新人女子!P$27,ROW(),"")),"")</f>
        <v/>
      </c>
      <c r="CQ216" s="42" t="str">
        <f>IF($O216="女子",IF($AF216&gt;100,"",IF($M216=新人女子!B$51,ROW(),"")),"")</f>
        <v/>
      </c>
      <c r="CR216" s="42" t="str">
        <f>IF($O216="女子",IF($AF216&gt;100,"",IF($M216=新人女子!I$51,ROW(),"")),"")</f>
        <v/>
      </c>
      <c r="CS216" s="42" t="str">
        <f>IF($O216="女子",IF($AF216&gt;100,"",IF($M216=新人女子!P$51,ROW(),"")),"")</f>
        <v/>
      </c>
      <c r="CT216" s="42" t="str">
        <f>IF($O216="女子",IF($AF216&gt;100,"",IF($M216=新人女子!B$76,ROW(),"")),"")</f>
        <v/>
      </c>
      <c r="CU216" s="42" t="str">
        <f>IF($O216="女子",IF($AF216&gt;100,"",IF($M216=新人女子!I$76,ROW(),"")),"")</f>
        <v/>
      </c>
      <c r="CV216" s="42" t="str">
        <f>IF($O216="女子",IF($AF216&gt;100,"",IF($M216=新人女子!P$76,ROW(),"")),"")</f>
        <v/>
      </c>
    </row>
    <row r="217" spans="1:100" x14ac:dyDescent="0.15">
      <c r="A217" s="36">
        <v>45285</v>
      </c>
      <c r="B217" s="36">
        <v>45287</v>
      </c>
      <c r="C217" s="35" t="s">
        <v>104</v>
      </c>
      <c r="D217" s="35" t="s">
        <v>2186</v>
      </c>
      <c r="E217" s="35" t="s">
        <v>2187</v>
      </c>
      <c r="F217" s="35" t="s">
        <v>2188</v>
      </c>
      <c r="G217" s="35" t="s">
        <v>108</v>
      </c>
      <c r="H217" s="35" t="s">
        <v>15</v>
      </c>
      <c r="I217" s="35" t="s">
        <v>2189</v>
      </c>
      <c r="J217" s="35" t="s">
        <v>303</v>
      </c>
      <c r="L217" s="35" t="s">
        <v>672</v>
      </c>
      <c r="M217" s="35" t="s">
        <v>124</v>
      </c>
      <c r="N217" s="35" t="s">
        <v>125</v>
      </c>
      <c r="O217" s="35" t="s">
        <v>305</v>
      </c>
      <c r="Y217" s="35" t="s">
        <v>306</v>
      </c>
      <c r="AA217" s="35" t="s">
        <v>679</v>
      </c>
      <c r="AB217" s="35" t="s">
        <v>680</v>
      </c>
      <c r="AC217" s="35" t="str">
        <f t="shared" si="20"/>
        <v>クムラ</v>
      </c>
      <c r="AD217" s="35" t="s">
        <v>309</v>
      </c>
      <c r="AF217" s="35">
        <v>4</v>
      </c>
      <c r="AG217" s="41">
        <v>38947</v>
      </c>
      <c r="AN217" s="35">
        <v>167</v>
      </c>
      <c r="AO217" s="35">
        <v>53</v>
      </c>
      <c r="AP217" s="35" t="s">
        <v>310</v>
      </c>
      <c r="AV217" s="35" t="s">
        <v>311</v>
      </c>
      <c r="BB217" s="35">
        <f t="shared" si="21"/>
        <v>16</v>
      </c>
      <c r="BC217" s="35">
        <f t="shared" si="22"/>
        <v>2</v>
      </c>
      <c r="BD217" s="35" t="str">
        <f t="shared" si="23"/>
        <v>右</v>
      </c>
      <c r="BE217" s="42" t="str">
        <f>IF($O217="男子",IF($AF217&gt;100,"",IF($M217=選抜男子!B$2,ROW(),"")),"")</f>
        <v/>
      </c>
      <c r="BF217" s="42" t="str">
        <f>IF($O217="男子",IF($AF217&gt;100,"",IF($M217=選抜男子!I$2,ROW(),"")),"")</f>
        <v/>
      </c>
      <c r="BG217" s="42" t="str">
        <f>IF($O217="男子",IF($AF217&gt;100,"",IF($M217=選抜男子!P$2,ROW(),"")),"")</f>
        <v/>
      </c>
      <c r="BH217" s="42" t="str">
        <f>IF($O217="男子",IF($AF217&gt;100,"",IF($M217=選抜男子!B$27,ROW(),"")),"")</f>
        <v/>
      </c>
      <c r="BI217" s="42" t="str">
        <f>IF($O217="男子",IF($AF217&gt;100,"",IF($M217=選抜男子!I$27,ROW(),"")),"")</f>
        <v/>
      </c>
      <c r="BJ217" s="42" t="str">
        <f>IF($O217="男子",IF($AF217&gt;100,"",IF($M217=選抜男子!P$27,ROW(),"")),"")</f>
        <v/>
      </c>
      <c r="BK217" s="42" t="str">
        <f>IF($O217="男子",IF($AF217&gt;100,"",IF($M217=選抜男子!B$51,ROW(),"")),"")</f>
        <v/>
      </c>
      <c r="BL217" s="42" t="str">
        <f>IF($O217="男子",IF($AF217&gt;100,"",IF($M217=選抜男子!I$51,ROW(),"")),"")</f>
        <v/>
      </c>
      <c r="BM217" s="42" t="str">
        <f>IF($O217="男子",IF($AF217&gt;100,"",IF($M217=選抜男子!B$76,ROW(),"")),"")</f>
        <v/>
      </c>
      <c r="BN217" s="42" t="str">
        <f>IF($O217="男子",IF($AF217&gt;100,"",IF($M217=選抜男子!I$76,ROW(),"")),"")</f>
        <v/>
      </c>
      <c r="BO217" s="42" t="str">
        <f>IF($O217="男子",IF($AF217&gt;100,"",IF($M217=新人男子!B$2,ROW(),"")),"")</f>
        <v/>
      </c>
      <c r="BP217" s="42" t="str">
        <f>IF($O217="男子",IF($AF217&gt;100,"",IF($M217=新人男子!I$2,ROW(),"")),"")</f>
        <v/>
      </c>
      <c r="BQ217" s="42" t="str">
        <f>IF($O217="男子",IF($AF217&gt;100,"",IF($M217=新人男子!P$2,ROW(),"")),"")</f>
        <v/>
      </c>
      <c r="BR217" s="42" t="str">
        <f>IF($O217="男子",IF($AF217&gt;100,"",IF($M217=新人男子!B$27,ROW(),"")),"")</f>
        <v/>
      </c>
      <c r="BS217" s="42" t="str">
        <f>IF($O217="男子",IF($AF217&gt;100,"",IF($M217=新人男子!I$27,ROW(),"")),"")</f>
        <v/>
      </c>
      <c r="BT217" s="42" t="str">
        <f>IF($O217="男子",IF($AF217&gt;100,"",IF($M217=新人男子!P$27,ROW(),"")),"")</f>
        <v/>
      </c>
      <c r="BU217" s="42" t="str">
        <f>IF($O217="男子",IF($AF217&gt;100,"",IF($M217=新人男子!B$51,ROW(),"")),"")</f>
        <v/>
      </c>
      <c r="BV217" s="42" t="str">
        <f>IF($O217="男子",IF($AF217&gt;100,"",IF($M217=新人男子!I$51,ROW(),"")),"")</f>
        <v/>
      </c>
      <c r="BW217" s="42" t="str">
        <f>IF($O217="男子",IF($AF217&gt;100,"",IF($M217=新人男子!P$51,ROW(),"")),"")</f>
        <v/>
      </c>
      <c r="BX217" s="42" t="str">
        <f>IF($O217="男子",IF($AF217&gt;100,"",IF($M217=新人男子!B$76,ROW(),"")),"")</f>
        <v/>
      </c>
      <c r="BY217" s="42" t="str">
        <f>IF($O217="男子",IF($AF217&gt;100,"",IF($M217=新人男子!I$76,ROW(),"")),"")</f>
        <v/>
      </c>
      <c r="BZ217" s="42">
        <f>IF($O217="男子",IF($AF217&gt;100,"",IF($M217=新人男子!P$76,ROW(),"")),"")</f>
        <v>217</v>
      </c>
      <c r="CA217" s="42" t="str">
        <f>IF($O217="女子",IF($AF217&gt;100,"",IF($M217=選抜女子!B$2,ROW(),"")),"")</f>
        <v/>
      </c>
      <c r="CB217" s="42" t="str">
        <f>IF($O217="女子",IF($AF217&gt;100,"",IF($M217=選抜女子!I$2,ROW(),"")),"")</f>
        <v/>
      </c>
      <c r="CC217" s="42" t="str">
        <f>IF($O217="女子",IF($AF217&gt;100,"",IF($M217=選抜女子!P$2,ROW(),"")),"")</f>
        <v/>
      </c>
      <c r="CD217" s="42" t="str">
        <f>IF($O217="女子",IF($AF217&gt;100,"",IF($M217=選抜女子!B$27,ROW(),"")),"")</f>
        <v/>
      </c>
      <c r="CE217" s="42" t="str">
        <f>IF($O217="女子",IF($AF217&gt;100,"",IF($M217=選抜女子!I$27,ROW(),"")),"")</f>
        <v/>
      </c>
      <c r="CF217" s="42" t="str">
        <f>IF($O217="女子",IF($AF217&gt;100,"",IF($M217=選抜女子!P$27,ROW(),"")),"")</f>
        <v/>
      </c>
      <c r="CG217" s="42" t="str">
        <f>IF($O217="女子",IF($AF217&gt;100,"",IF($M217=選抜女子!B$51,ROW(),"")),"")</f>
        <v/>
      </c>
      <c r="CH217" s="42" t="str">
        <f>IF($O217="女子",IF($AF217&gt;100,"",IF($M217=選抜女子!I$51,ROW(),"")),"")</f>
        <v/>
      </c>
      <c r="CI217" s="42" t="str">
        <f>IF($O217="女子",IF($AF217&gt;100,"",IF($M217=選抜女子!B$76,ROW(),"")),"")</f>
        <v/>
      </c>
      <c r="CJ217" s="42" t="str">
        <f>IF($O217="女子",IF($AF217&gt;100,"",IF($M217=選抜女子!I$76,ROW(),"")),"")</f>
        <v/>
      </c>
      <c r="CK217" s="42" t="str">
        <f>IF($O217="女子",IF($AF217&gt;100,"",IF($M217=新人女子!B$2,ROW(),"")),"")</f>
        <v/>
      </c>
      <c r="CL217" s="42" t="str">
        <f>IF($O217="女子",IF($AF217&gt;100,"",IF($M217=新人女子!I$2,ROW(),"")),"")</f>
        <v/>
      </c>
      <c r="CM217" s="42" t="str">
        <f>IF($O217="女子",IF($AF217&gt;100,"",IF($M217=新人女子!P$2,ROW(),"")),"")</f>
        <v/>
      </c>
      <c r="CN217" s="42" t="str">
        <f>IF($O217="女子",IF($AF217&gt;100,"",IF($M217=新人女子!B$27,ROW(),"")),"")</f>
        <v/>
      </c>
      <c r="CO217" s="42" t="str">
        <f>IF($O217="女子",IF($AF217&gt;100,"",IF($M217=新人女子!I$27,ROW(),"")),"")</f>
        <v/>
      </c>
      <c r="CP217" s="42" t="str">
        <f>IF($O217="女子",IF($AF217&gt;100,"",IF($M217=新人女子!P$27,ROW(),"")),"")</f>
        <v/>
      </c>
      <c r="CQ217" s="42" t="str">
        <f>IF($O217="女子",IF($AF217&gt;100,"",IF($M217=新人女子!B$51,ROW(),"")),"")</f>
        <v/>
      </c>
      <c r="CR217" s="42" t="str">
        <f>IF($O217="女子",IF($AF217&gt;100,"",IF($M217=新人女子!I$51,ROW(),"")),"")</f>
        <v/>
      </c>
      <c r="CS217" s="42" t="str">
        <f>IF($O217="女子",IF($AF217&gt;100,"",IF($M217=新人女子!P$51,ROW(),"")),"")</f>
        <v/>
      </c>
      <c r="CT217" s="42" t="str">
        <f>IF($O217="女子",IF($AF217&gt;100,"",IF($M217=新人女子!B$76,ROW(),"")),"")</f>
        <v/>
      </c>
      <c r="CU217" s="42" t="str">
        <f>IF($O217="女子",IF($AF217&gt;100,"",IF($M217=新人女子!I$76,ROW(),"")),"")</f>
        <v/>
      </c>
      <c r="CV217" s="42" t="str">
        <f>IF($O217="女子",IF($AF217&gt;100,"",IF($M217=新人女子!P$76,ROW(),"")),"")</f>
        <v/>
      </c>
    </row>
    <row r="218" spans="1:100" x14ac:dyDescent="0.15">
      <c r="A218" s="36">
        <v>45285</v>
      </c>
      <c r="B218" s="36">
        <v>45287</v>
      </c>
      <c r="C218" s="35" t="s">
        <v>104</v>
      </c>
      <c r="D218" s="35" t="s">
        <v>2190</v>
      </c>
      <c r="E218" s="35" t="s">
        <v>2191</v>
      </c>
      <c r="F218" s="35" t="s">
        <v>2192</v>
      </c>
      <c r="G218" s="35" t="s">
        <v>108</v>
      </c>
      <c r="H218" s="35" t="s">
        <v>15</v>
      </c>
      <c r="I218" s="35" t="s">
        <v>2193</v>
      </c>
      <c r="J218" s="35" t="s">
        <v>303</v>
      </c>
      <c r="L218" s="35" t="s">
        <v>672</v>
      </c>
      <c r="M218" s="35" t="s">
        <v>124</v>
      </c>
      <c r="N218" s="35" t="s">
        <v>125</v>
      </c>
      <c r="O218" s="35" t="s">
        <v>305</v>
      </c>
      <c r="Y218" s="35" t="s">
        <v>306</v>
      </c>
      <c r="AA218" s="35" t="s">
        <v>681</v>
      </c>
      <c r="AB218" s="35" t="s">
        <v>682</v>
      </c>
      <c r="AC218" s="35" t="str">
        <f t="shared" si="20"/>
        <v>シモフカワ</v>
      </c>
      <c r="AD218" s="35" t="s">
        <v>309</v>
      </c>
      <c r="AF218" s="35">
        <v>5</v>
      </c>
      <c r="AG218" s="41">
        <v>39063</v>
      </c>
      <c r="AN218" s="35">
        <v>175</v>
      </c>
      <c r="AO218" s="35">
        <v>80</v>
      </c>
      <c r="AP218" s="35" t="s">
        <v>310</v>
      </c>
      <c r="AV218" s="35" t="s">
        <v>311</v>
      </c>
      <c r="BB218" s="35">
        <f t="shared" si="21"/>
        <v>16</v>
      </c>
      <c r="BC218" s="35">
        <f t="shared" si="22"/>
        <v>2</v>
      </c>
      <c r="BD218" s="35" t="str">
        <f t="shared" si="23"/>
        <v>右</v>
      </c>
      <c r="BE218" s="42" t="str">
        <f>IF($O218="男子",IF($AF218&gt;100,"",IF($M218=選抜男子!B$2,ROW(),"")),"")</f>
        <v/>
      </c>
      <c r="BF218" s="42" t="str">
        <f>IF($O218="男子",IF($AF218&gt;100,"",IF($M218=選抜男子!I$2,ROW(),"")),"")</f>
        <v/>
      </c>
      <c r="BG218" s="42" t="str">
        <f>IF($O218="男子",IF($AF218&gt;100,"",IF($M218=選抜男子!P$2,ROW(),"")),"")</f>
        <v/>
      </c>
      <c r="BH218" s="42" t="str">
        <f>IF($O218="男子",IF($AF218&gt;100,"",IF($M218=選抜男子!B$27,ROW(),"")),"")</f>
        <v/>
      </c>
      <c r="BI218" s="42" t="str">
        <f>IF($O218="男子",IF($AF218&gt;100,"",IF($M218=選抜男子!I$27,ROW(),"")),"")</f>
        <v/>
      </c>
      <c r="BJ218" s="42" t="str">
        <f>IF($O218="男子",IF($AF218&gt;100,"",IF($M218=選抜男子!P$27,ROW(),"")),"")</f>
        <v/>
      </c>
      <c r="BK218" s="42" t="str">
        <f>IF($O218="男子",IF($AF218&gt;100,"",IF($M218=選抜男子!B$51,ROW(),"")),"")</f>
        <v/>
      </c>
      <c r="BL218" s="42" t="str">
        <f>IF($O218="男子",IF($AF218&gt;100,"",IF($M218=選抜男子!I$51,ROW(),"")),"")</f>
        <v/>
      </c>
      <c r="BM218" s="42" t="str">
        <f>IF($O218="男子",IF($AF218&gt;100,"",IF($M218=選抜男子!B$76,ROW(),"")),"")</f>
        <v/>
      </c>
      <c r="BN218" s="42" t="str">
        <f>IF($O218="男子",IF($AF218&gt;100,"",IF($M218=選抜男子!I$76,ROW(),"")),"")</f>
        <v/>
      </c>
      <c r="BO218" s="42" t="str">
        <f>IF($O218="男子",IF($AF218&gt;100,"",IF($M218=新人男子!B$2,ROW(),"")),"")</f>
        <v/>
      </c>
      <c r="BP218" s="42" t="str">
        <f>IF($O218="男子",IF($AF218&gt;100,"",IF($M218=新人男子!I$2,ROW(),"")),"")</f>
        <v/>
      </c>
      <c r="BQ218" s="42" t="str">
        <f>IF($O218="男子",IF($AF218&gt;100,"",IF($M218=新人男子!P$2,ROW(),"")),"")</f>
        <v/>
      </c>
      <c r="BR218" s="42" t="str">
        <f>IF($O218="男子",IF($AF218&gt;100,"",IF($M218=新人男子!B$27,ROW(),"")),"")</f>
        <v/>
      </c>
      <c r="BS218" s="42" t="str">
        <f>IF($O218="男子",IF($AF218&gt;100,"",IF($M218=新人男子!I$27,ROW(),"")),"")</f>
        <v/>
      </c>
      <c r="BT218" s="42" t="str">
        <f>IF($O218="男子",IF($AF218&gt;100,"",IF($M218=新人男子!P$27,ROW(),"")),"")</f>
        <v/>
      </c>
      <c r="BU218" s="42" t="str">
        <f>IF($O218="男子",IF($AF218&gt;100,"",IF($M218=新人男子!B$51,ROW(),"")),"")</f>
        <v/>
      </c>
      <c r="BV218" s="42" t="str">
        <f>IF($O218="男子",IF($AF218&gt;100,"",IF($M218=新人男子!I$51,ROW(),"")),"")</f>
        <v/>
      </c>
      <c r="BW218" s="42" t="str">
        <f>IF($O218="男子",IF($AF218&gt;100,"",IF($M218=新人男子!P$51,ROW(),"")),"")</f>
        <v/>
      </c>
      <c r="BX218" s="42" t="str">
        <f>IF($O218="男子",IF($AF218&gt;100,"",IF($M218=新人男子!B$76,ROW(),"")),"")</f>
        <v/>
      </c>
      <c r="BY218" s="42" t="str">
        <f>IF($O218="男子",IF($AF218&gt;100,"",IF($M218=新人男子!I$76,ROW(),"")),"")</f>
        <v/>
      </c>
      <c r="BZ218" s="42">
        <f>IF($O218="男子",IF($AF218&gt;100,"",IF($M218=新人男子!P$76,ROW(),"")),"")</f>
        <v>218</v>
      </c>
      <c r="CA218" s="42" t="str">
        <f>IF($O218="女子",IF($AF218&gt;100,"",IF($M218=選抜女子!B$2,ROW(),"")),"")</f>
        <v/>
      </c>
      <c r="CB218" s="42" t="str">
        <f>IF($O218="女子",IF($AF218&gt;100,"",IF($M218=選抜女子!I$2,ROW(),"")),"")</f>
        <v/>
      </c>
      <c r="CC218" s="42" t="str">
        <f>IF($O218="女子",IF($AF218&gt;100,"",IF($M218=選抜女子!P$2,ROW(),"")),"")</f>
        <v/>
      </c>
      <c r="CD218" s="42" t="str">
        <f>IF($O218="女子",IF($AF218&gt;100,"",IF($M218=選抜女子!B$27,ROW(),"")),"")</f>
        <v/>
      </c>
      <c r="CE218" s="42" t="str">
        <f>IF($O218="女子",IF($AF218&gt;100,"",IF($M218=選抜女子!I$27,ROW(),"")),"")</f>
        <v/>
      </c>
      <c r="CF218" s="42" t="str">
        <f>IF($O218="女子",IF($AF218&gt;100,"",IF($M218=選抜女子!P$27,ROW(),"")),"")</f>
        <v/>
      </c>
      <c r="CG218" s="42" t="str">
        <f>IF($O218="女子",IF($AF218&gt;100,"",IF($M218=選抜女子!B$51,ROW(),"")),"")</f>
        <v/>
      </c>
      <c r="CH218" s="42" t="str">
        <f>IF($O218="女子",IF($AF218&gt;100,"",IF($M218=選抜女子!I$51,ROW(),"")),"")</f>
        <v/>
      </c>
      <c r="CI218" s="42" t="str">
        <f>IF($O218="女子",IF($AF218&gt;100,"",IF($M218=選抜女子!B$76,ROW(),"")),"")</f>
        <v/>
      </c>
      <c r="CJ218" s="42" t="str">
        <f>IF($O218="女子",IF($AF218&gt;100,"",IF($M218=選抜女子!I$76,ROW(),"")),"")</f>
        <v/>
      </c>
      <c r="CK218" s="42" t="str">
        <f>IF($O218="女子",IF($AF218&gt;100,"",IF($M218=新人女子!B$2,ROW(),"")),"")</f>
        <v/>
      </c>
      <c r="CL218" s="42" t="str">
        <f>IF($O218="女子",IF($AF218&gt;100,"",IF($M218=新人女子!I$2,ROW(),"")),"")</f>
        <v/>
      </c>
      <c r="CM218" s="42" t="str">
        <f>IF($O218="女子",IF($AF218&gt;100,"",IF($M218=新人女子!P$2,ROW(),"")),"")</f>
        <v/>
      </c>
      <c r="CN218" s="42" t="str">
        <f>IF($O218="女子",IF($AF218&gt;100,"",IF($M218=新人女子!B$27,ROW(),"")),"")</f>
        <v/>
      </c>
      <c r="CO218" s="42" t="str">
        <f>IF($O218="女子",IF($AF218&gt;100,"",IF($M218=新人女子!I$27,ROW(),"")),"")</f>
        <v/>
      </c>
      <c r="CP218" s="42" t="str">
        <f>IF($O218="女子",IF($AF218&gt;100,"",IF($M218=新人女子!P$27,ROW(),"")),"")</f>
        <v/>
      </c>
      <c r="CQ218" s="42" t="str">
        <f>IF($O218="女子",IF($AF218&gt;100,"",IF($M218=新人女子!B$51,ROW(),"")),"")</f>
        <v/>
      </c>
      <c r="CR218" s="42" t="str">
        <f>IF($O218="女子",IF($AF218&gt;100,"",IF($M218=新人女子!I$51,ROW(),"")),"")</f>
        <v/>
      </c>
      <c r="CS218" s="42" t="str">
        <f>IF($O218="女子",IF($AF218&gt;100,"",IF($M218=新人女子!P$51,ROW(),"")),"")</f>
        <v/>
      </c>
      <c r="CT218" s="42" t="str">
        <f>IF($O218="女子",IF($AF218&gt;100,"",IF($M218=新人女子!B$76,ROW(),"")),"")</f>
        <v/>
      </c>
      <c r="CU218" s="42" t="str">
        <f>IF($O218="女子",IF($AF218&gt;100,"",IF($M218=新人女子!I$76,ROW(),"")),"")</f>
        <v/>
      </c>
      <c r="CV218" s="42" t="str">
        <f>IF($O218="女子",IF($AF218&gt;100,"",IF($M218=新人女子!P$76,ROW(),"")),"")</f>
        <v/>
      </c>
    </row>
    <row r="219" spans="1:100" x14ac:dyDescent="0.15">
      <c r="A219" s="36">
        <v>45285</v>
      </c>
      <c r="B219" s="36">
        <v>45287</v>
      </c>
      <c r="C219" s="35" t="s">
        <v>104</v>
      </c>
      <c r="D219" s="35" t="s">
        <v>2194</v>
      </c>
      <c r="E219" s="35" t="s">
        <v>2195</v>
      </c>
      <c r="F219" s="35" t="s">
        <v>2196</v>
      </c>
      <c r="G219" s="35" t="s">
        <v>108</v>
      </c>
      <c r="H219" s="35" t="s">
        <v>15</v>
      </c>
      <c r="I219" s="35" t="s">
        <v>2197</v>
      </c>
      <c r="J219" s="35" t="s">
        <v>303</v>
      </c>
      <c r="L219" s="35" t="s">
        <v>672</v>
      </c>
      <c r="M219" s="35" t="s">
        <v>124</v>
      </c>
      <c r="N219" s="35" t="s">
        <v>125</v>
      </c>
      <c r="O219" s="35" t="s">
        <v>305</v>
      </c>
      <c r="Y219" s="35" t="s">
        <v>306</v>
      </c>
      <c r="AA219" s="35" t="s">
        <v>683</v>
      </c>
      <c r="AB219" s="35" t="s">
        <v>684</v>
      </c>
      <c r="AC219" s="35" t="str">
        <f t="shared" si="20"/>
        <v>ナカフカワ</v>
      </c>
      <c r="AD219" s="35" t="s">
        <v>309</v>
      </c>
      <c r="AF219" s="35">
        <v>6</v>
      </c>
      <c r="AG219" s="41">
        <v>39235</v>
      </c>
      <c r="AN219" s="35">
        <v>166</v>
      </c>
      <c r="AO219" s="35">
        <v>52</v>
      </c>
      <c r="AP219" s="35" t="s">
        <v>310</v>
      </c>
      <c r="AV219" s="35" t="s">
        <v>311</v>
      </c>
      <c r="BB219" s="35">
        <f t="shared" si="21"/>
        <v>15</v>
      </c>
      <c r="BC219" s="35">
        <f t="shared" si="22"/>
        <v>1</v>
      </c>
      <c r="BD219" s="35" t="str">
        <f t="shared" si="23"/>
        <v>右</v>
      </c>
      <c r="BE219" s="42" t="str">
        <f>IF($O219="男子",IF($AF219&gt;100,"",IF($M219=選抜男子!B$2,ROW(),"")),"")</f>
        <v/>
      </c>
      <c r="BF219" s="42" t="str">
        <f>IF($O219="男子",IF($AF219&gt;100,"",IF($M219=選抜男子!I$2,ROW(),"")),"")</f>
        <v/>
      </c>
      <c r="BG219" s="42" t="str">
        <f>IF($O219="男子",IF($AF219&gt;100,"",IF($M219=選抜男子!P$2,ROW(),"")),"")</f>
        <v/>
      </c>
      <c r="BH219" s="42" t="str">
        <f>IF($O219="男子",IF($AF219&gt;100,"",IF($M219=選抜男子!B$27,ROW(),"")),"")</f>
        <v/>
      </c>
      <c r="BI219" s="42" t="str">
        <f>IF($O219="男子",IF($AF219&gt;100,"",IF($M219=選抜男子!I$27,ROW(),"")),"")</f>
        <v/>
      </c>
      <c r="BJ219" s="42" t="str">
        <f>IF($O219="男子",IF($AF219&gt;100,"",IF($M219=選抜男子!P$27,ROW(),"")),"")</f>
        <v/>
      </c>
      <c r="BK219" s="42" t="str">
        <f>IF($O219="男子",IF($AF219&gt;100,"",IF($M219=選抜男子!B$51,ROW(),"")),"")</f>
        <v/>
      </c>
      <c r="BL219" s="42" t="str">
        <f>IF($O219="男子",IF($AF219&gt;100,"",IF($M219=選抜男子!I$51,ROW(),"")),"")</f>
        <v/>
      </c>
      <c r="BM219" s="42" t="str">
        <f>IF($O219="男子",IF($AF219&gt;100,"",IF($M219=選抜男子!B$76,ROW(),"")),"")</f>
        <v/>
      </c>
      <c r="BN219" s="42" t="str">
        <f>IF($O219="男子",IF($AF219&gt;100,"",IF($M219=選抜男子!I$76,ROW(),"")),"")</f>
        <v/>
      </c>
      <c r="BO219" s="42" t="str">
        <f>IF($O219="男子",IF($AF219&gt;100,"",IF($M219=新人男子!B$2,ROW(),"")),"")</f>
        <v/>
      </c>
      <c r="BP219" s="42" t="str">
        <f>IF($O219="男子",IF($AF219&gt;100,"",IF($M219=新人男子!I$2,ROW(),"")),"")</f>
        <v/>
      </c>
      <c r="BQ219" s="42" t="str">
        <f>IF($O219="男子",IF($AF219&gt;100,"",IF($M219=新人男子!P$2,ROW(),"")),"")</f>
        <v/>
      </c>
      <c r="BR219" s="42" t="str">
        <f>IF($O219="男子",IF($AF219&gt;100,"",IF($M219=新人男子!B$27,ROW(),"")),"")</f>
        <v/>
      </c>
      <c r="BS219" s="42" t="str">
        <f>IF($O219="男子",IF($AF219&gt;100,"",IF($M219=新人男子!I$27,ROW(),"")),"")</f>
        <v/>
      </c>
      <c r="BT219" s="42" t="str">
        <f>IF($O219="男子",IF($AF219&gt;100,"",IF($M219=新人男子!P$27,ROW(),"")),"")</f>
        <v/>
      </c>
      <c r="BU219" s="42" t="str">
        <f>IF($O219="男子",IF($AF219&gt;100,"",IF($M219=新人男子!B$51,ROW(),"")),"")</f>
        <v/>
      </c>
      <c r="BV219" s="42" t="str">
        <f>IF($O219="男子",IF($AF219&gt;100,"",IF($M219=新人男子!I$51,ROW(),"")),"")</f>
        <v/>
      </c>
      <c r="BW219" s="42" t="str">
        <f>IF($O219="男子",IF($AF219&gt;100,"",IF($M219=新人男子!P$51,ROW(),"")),"")</f>
        <v/>
      </c>
      <c r="BX219" s="42" t="str">
        <f>IF($O219="男子",IF($AF219&gt;100,"",IF($M219=新人男子!B$76,ROW(),"")),"")</f>
        <v/>
      </c>
      <c r="BY219" s="42" t="str">
        <f>IF($O219="男子",IF($AF219&gt;100,"",IF($M219=新人男子!I$76,ROW(),"")),"")</f>
        <v/>
      </c>
      <c r="BZ219" s="42">
        <f>IF($O219="男子",IF($AF219&gt;100,"",IF($M219=新人男子!P$76,ROW(),"")),"")</f>
        <v>219</v>
      </c>
      <c r="CA219" s="42" t="str">
        <f>IF($O219="女子",IF($AF219&gt;100,"",IF($M219=選抜女子!B$2,ROW(),"")),"")</f>
        <v/>
      </c>
      <c r="CB219" s="42" t="str">
        <f>IF($O219="女子",IF($AF219&gt;100,"",IF($M219=選抜女子!I$2,ROW(),"")),"")</f>
        <v/>
      </c>
      <c r="CC219" s="42" t="str">
        <f>IF($O219="女子",IF($AF219&gt;100,"",IF($M219=選抜女子!P$2,ROW(),"")),"")</f>
        <v/>
      </c>
      <c r="CD219" s="42" t="str">
        <f>IF($O219="女子",IF($AF219&gt;100,"",IF($M219=選抜女子!B$27,ROW(),"")),"")</f>
        <v/>
      </c>
      <c r="CE219" s="42" t="str">
        <f>IF($O219="女子",IF($AF219&gt;100,"",IF($M219=選抜女子!I$27,ROW(),"")),"")</f>
        <v/>
      </c>
      <c r="CF219" s="42" t="str">
        <f>IF($O219="女子",IF($AF219&gt;100,"",IF($M219=選抜女子!P$27,ROW(),"")),"")</f>
        <v/>
      </c>
      <c r="CG219" s="42" t="str">
        <f>IF($O219="女子",IF($AF219&gt;100,"",IF($M219=選抜女子!B$51,ROW(),"")),"")</f>
        <v/>
      </c>
      <c r="CH219" s="42" t="str">
        <f>IF($O219="女子",IF($AF219&gt;100,"",IF($M219=選抜女子!I$51,ROW(),"")),"")</f>
        <v/>
      </c>
      <c r="CI219" s="42" t="str">
        <f>IF($O219="女子",IF($AF219&gt;100,"",IF($M219=選抜女子!B$76,ROW(),"")),"")</f>
        <v/>
      </c>
      <c r="CJ219" s="42" t="str">
        <f>IF($O219="女子",IF($AF219&gt;100,"",IF($M219=選抜女子!I$76,ROW(),"")),"")</f>
        <v/>
      </c>
      <c r="CK219" s="42" t="str">
        <f>IF($O219="女子",IF($AF219&gt;100,"",IF($M219=新人女子!B$2,ROW(),"")),"")</f>
        <v/>
      </c>
      <c r="CL219" s="42" t="str">
        <f>IF($O219="女子",IF($AF219&gt;100,"",IF($M219=新人女子!I$2,ROW(),"")),"")</f>
        <v/>
      </c>
      <c r="CM219" s="42" t="str">
        <f>IF($O219="女子",IF($AF219&gt;100,"",IF($M219=新人女子!P$2,ROW(),"")),"")</f>
        <v/>
      </c>
      <c r="CN219" s="42" t="str">
        <f>IF($O219="女子",IF($AF219&gt;100,"",IF($M219=新人女子!B$27,ROW(),"")),"")</f>
        <v/>
      </c>
      <c r="CO219" s="42" t="str">
        <f>IF($O219="女子",IF($AF219&gt;100,"",IF($M219=新人女子!I$27,ROW(),"")),"")</f>
        <v/>
      </c>
      <c r="CP219" s="42" t="str">
        <f>IF($O219="女子",IF($AF219&gt;100,"",IF($M219=新人女子!P$27,ROW(),"")),"")</f>
        <v/>
      </c>
      <c r="CQ219" s="42" t="str">
        <f>IF($O219="女子",IF($AF219&gt;100,"",IF($M219=新人女子!B$51,ROW(),"")),"")</f>
        <v/>
      </c>
      <c r="CR219" s="42" t="str">
        <f>IF($O219="女子",IF($AF219&gt;100,"",IF($M219=新人女子!I$51,ROW(),"")),"")</f>
        <v/>
      </c>
      <c r="CS219" s="42" t="str">
        <f>IF($O219="女子",IF($AF219&gt;100,"",IF($M219=新人女子!P$51,ROW(),"")),"")</f>
        <v/>
      </c>
      <c r="CT219" s="42" t="str">
        <f>IF($O219="女子",IF($AF219&gt;100,"",IF($M219=新人女子!B$76,ROW(),"")),"")</f>
        <v/>
      </c>
      <c r="CU219" s="42" t="str">
        <f>IF($O219="女子",IF($AF219&gt;100,"",IF($M219=新人女子!I$76,ROW(),"")),"")</f>
        <v/>
      </c>
      <c r="CV219" s="42" t="str">
        <f>IF($O219="女子",IF($AF219&gt;100,"",IF($M219=新人女子!P$76,ROW(),"")),"")</f>
        <v/>
      </c>
    </row>
    <row r="220" spans="1:100" x14ac:dyDescent="0.15">
      <c r="A220" s="36">
        <v>45285</v>
      </c>
      <c r="B220" s="36">
        <v>45287</v>
      </c>
      <c r="C220" s="35" t="s">
        <v>104</v>
      </c>
      <c r="D220" s="35" t="s">
        <v>2198</v>
      </c>
      <c r="E220" s="35" t="s">
        <v>2199</v>
      </c>
      <c r="F220" s="35" t="s">
        <v>2200</v>
      </c>
      <c r="G220" s="35" t="s">
        <v>108</v>
      </c>
      <c r="H220" s="35" t="s">
        <v>15</v>
      </c>
      <c r="I220" s="35" t="s">
        <v>2201</v>
      </c>
      <c r="J220" s="35" t="s">
        <v>303</v>
      </c>
      <c r="L220" s="35" t="s">
        <v>672</v>
      </c>
      <c r="M220" s="35" t="s">
        <v>124</v>
      </c>
      <c r="N220" s="35" t="s">
        <v>125</v>
      </c>
      <c r="O220" s="35" t="s">
        <v>305</v>
      </c>
      <c r="Y220" s="35" t="s">
        <v>306</v>
      </c>
      <c r="AA220" s="35" t="s">
        <v>685</v>
      </c>
      <c r="AB220" s="35" t="s">
        <v>686</v>
      </c>
      <c r="AC220" s="35" t="str">
        <f t="shared" si="20"/>
        <v>カミフカワ</v>
      </c>
      <c r="AD220" s="35" t="s">
        <v>309</v>
      </c>
      <c r="AF220" s="35">
        <v>7</v>
      </c>
      <c r="AG220" s="41">
        <v>39492</v>
      </c>
      <c r="AN220" s="35">
        <v>168</v>
      </c>
      <c r="AO220" s="35">
        <v>58</v>
      </c>
      <c r="AP220" s="35" t="s">
        <v>310</v>
      </c>
      <c r="AV220" s="35" t="s">
        <v>311</v>
      </c>
      <c r="BB220" s="35">
        <f t="shared" si="21"/>
        <v>15</v>
      </c>
      <c r="BC220" s="35">
        <f t="shared" si="22"/>
        <v>1</v>
      </c>
      <c r="BD220" s="35" t="str">
        <f t="shared" si="23"/>
        <v>右</v>
      </c>
      <c r="BE220" s="42" t="str">
        <f>IF($O220="男子",IF($AF220&gt;100,"",IF($M220=選抜男子!B$2,ROW(),"")),"")</f>
        <v/>
      </c>
      <c r="BF220" s="42" t="str">
        <f>IF($O220="男子",IF($AF220&gt;100,"",IF($M220=選抜男子!I$2,ROW(),"")),"")</f>
        <v/>
      </c>
      <c r="BG220" s="42" t="str">
        <f>IF($O220="男子",IF($AF220&gt;100,"",IF($M220=選抜男子!P$2,ROW(),"")),"")</f>
        <v/>
      </c>
      <c r="BH220" s="42" t="str">
        <f>IF($O220="男子",IF($AF220&gt;100,"",IF($M220=選抜男子!B$27,ROW(),"")),"")</f>
        <v/>
      </c>
      <c r="BI220" s="42" t="str">
        <f>IF($O220="男子",IF($AF220&gt;100,"",IF($M220=選抜男子!I$27,ROW(),"")),"")</f>
        <v/>
      </c>
      <c r="BJ220" s="42" t="str">
        <f>IF($O220="男子",IF($AF220&gt;100,"",IF($M220=選抜男子!P$27,ROW(),"")),"")</f>
        <v/>
      </c>
      <c r="BK220" s="42" t="str">
        <f>IF($O220="男子",IF($AF220&gt;100,"",IF($M220=選抜男子!B$51,ROW(),"")),"")</f>
        <v/>
      </c>
      <c r="BL220" s="42" t="str">
        <f>IF($O220="男子",IF($AF220&gt;100,"",IF($M220=選抜男子!I$51,ROW(),"")),"")</f>
        <v/>
      </c>
      <c r="BM220" s="42" t="str">
        <f>IF($O220="男子",IF($AF220&gt;100,"",IF($M220=選抜男子!B$76,ROW(),"")),"")</f>
        <v/>
      </c>
      <c r="BN220" s="42" t="str">
        <f>IF($O220="男子",IF($AF220&gt;100,"",IF($M220=選抜男子!I$76,ROW(),"")),"")</f>
        <v/>
      </c>
      <c r="BO220" s="42" t="str">
        <f>IF($O220="男子",IF($AF220&gt;100,"",IF($M220=新人男子!B$2,ROW(),"")),"")</f>
        <v/>
      </c>
      <c r="BP220" s="42" t="str">
        <f>IF($O220="男子",IF($AF220&gt;100,"",IF($M220=新人男子!I$2,ROW(),"")),"")</f>
        <v/>
      </c>
      <c r="BQ220" s="42" t="str">
        <f>IF($O220="男子",IF($AF220&gt;100,"",IF($M220=新人男子!P$2,ROW(),"")),"")</f>
        <v/>
      </c>
      <c r="BR220" s="42" t="str">
        <f>IF($O220="男子",IF($AF220&gt;100,"",IF($M220=新人男子!B$27,ROW(),"")),"")</f>
        <v/>
      </c>
      <c r="BS220" s="42" t="str">
        <f>IF($O220="男子",IF($AF220&gt;100,"",IF($M220=新人男子!I$27,ROW(),"")),"")</f>
        <v/>
      </c>
      <c r="BT220" s="42" t="str">
        <f>IF($O220="男子",IF($AF220&gt;100,"",IF($M220=新人男子!P$27,ROW(),"")),"")</f>
        <v/>
      </c>
      <c r="BU220" s="42" t="str">
        <f>IF($O220="男子",IF($AF220&gt;100,"",IF($M220=新人男子!B$51,ROW(),"")),"")</f>
        <v/>
      </c>
      <c r="BV220" s="42" t="str">
        <f>IF($O220="男子",IF($AF220&gt;100,"",IF($M220=新人男子!I$51,ROW(),"")),"")</f>
        <v/>
      </c>
      <c r="BW220" s="42" t="str">
        <f>IF($O220="男子",IF($AF220&gt;100,"",IF($M220=新人男子!P$51,ROW(),"")),"")</f>
        <v/>
      </c>
      <c r="BX220" s="42" t="str">
        <f>IF($O220="男子",IF($AF220&gt;100,"",IF($M220=新人男子!B$76,ROW(),"")),"")</f>
        <v/>
      </c>
      <c r="BY220" s="42" t="str">
        <f>IF($O220="男子",IF($AF220&gt;100,"",IF($M220=新人男子!I$76,ROW(),"")),"")</f>
        <v/>
      </c>
      <c r="BZ220" s="42">
        <f>IF($O220="男子",IF($AF220&gt;100,"",IF($M220=新人男子!P$76,ROW(),"")),"")</f>
        <v>220</v>
      </c>
      <c r="CA220" s="42" t="str">
        <f>IF($O220="女子",IF($AF220&gt;100,"",IF($M220=選抜女子!B$2,ROW(),"")),"")</f>
        <v/>
      </c>
      <c r="CB220" s="42" t="str">
        <f>IF($O220="女子",IF($AF220&gt;100,"",IF($M220=選抜女子!I$2,ROW(),"")),"")</f>
        <v/>
      </c>
      <c r="CC220" s="42" t="str">
        <f>IF($O220="女子",IF($AF220&gt;100,"",IF($M220=選抜女子!P$2,ROW(),"")),"")</f>
        <v/>
      </c>
      <c r="CD220" s="42" t="str">
        <f>IF($O220="女子",IF($AF220&gt;100,"",IF($M220=選抜女子!B$27,ROW(),"")),"")</f>
        <v/>
      </c>
      <c r="CE220" s="42" t="str">
        <f>IF($O220="女子",IF($AF220&gt;100,"",IF($M220=選抜女子!I$27,ROW(),"")),"")</f>
        <v/>
      </c>
      <c r="CF220" s="42" t="str">
        <f>IF($O220="女子",IF($AF220&gt;100,"",IF($M220=選抜女子!P$27,ROW(),"")),"")</f>
        <v/>
      </c>
      <c r="CG220" s="42" t="str">
        <f>IF($O220="女子",IF($AF220&gt;100,"",IF($M220=選抜女子!B$51,ROW(),"")),"")</f>
        <v/>
      </c>
      <c r="CH220" s="42" t="str">
        <f>IF($O220="女子",IF($AF220&gt;100,"",IF($M220=選抜女子!I$51,ROW(),"")),"")</f>
        <v/>
      </c>
      <c r="CI220" s="42" t="str">
        <f>IF($O220="女子",IF($AF220&gt;100,"",IF($M220=選抜女子!B$76,ROW(),"")),"")</f>
        <v/>
      </c>
      <c r="CJ220" s="42" t="str">
        <f>IF($O220="女子",IF($AF220&gt;100,"",IF($M220=選抜女子!I$76,ROW(),"")),"")</f>
        <v/>
      </c>
      <c r="CK220" s="42" t="str">
        <f>IF($O220="女子",IF($AF220&gt;100,"",IF($M220=新人女子!B$2,ROW(),"")),"")</f>
        <v/>
      </c>
      <c r="CL220" s="42" t="str">
        <f>IF($O220="女子",IF($AF220&gt;100,"",IF($M220=新人女子!I$2,ROW(),"")),"")</f>
        <v/>
      </c>
      <c r="CM220" s="42" t="str">
        <f>IF($O220="女子",IF($AF220&gt;100,"",IF($M220=新人女子!P$2,ROW(),"")),"")</f>
        <v/>
      </c>
      <c r="CN220" s="42" t="str">
        <f>IF($O220="女子",IF($AF220&gt;100,"",IF($M220=新人女子!B$27,ROW(),"")),"")</f>
        <v/>
      </c>
      <c r="CO220" s="42" t="str">
        <f>IF($O220="女子",IF($AF220&gt;100,"",IF($M220=新人女子!I$27,ROW(),"")),"")</f>
        <v/>
      </c>
      <c r="CP220" s="42" t="str">
        <f>IF($O220="女子",IF($AF220&gt;100,"",IF($M220=新人女子!P$27,ROW(),"")),"")</f>
        <v/>
      </c>
      <c r="CQ220" s="42" t="str">
        <f>IF($O220="女子",IF($AF220&gt;100,"",IF($M220=新人女子!B$51,ROW(),"")),"")</f>
        <v/>
      </c>
      <c r="CR220" s="42" t="str">
        <f>IF($O220="女子",IF($AF220&gt;100,"",IF($M220=新人女子!I$51,ROW(),"")),"")</f>
        <v/>
      </c>
      <c r="CS220" s="42" t="str">
        <f>IF($O220="女子",IF($AF220&gt;100,"",IF($M220=新人女子!P$51,ROW(),"")),"")</f>
        <v/>
      </c>
      <c r="CT220" s="42" t="str">
        <f>IF($O220="女子",IF($AF220&gt;100,"",IF($M220=新人女子!B$76,ROW(),"")),"")</f>
        <v/>
      </c>
      <c r="CU220" s="42" t="str">
        <f>IF($O220="女子",IF($AF220&gt;100,"",IF($M220=新人女子!I$76,ROW(),"")),"")</f>
        <v/>
      </c>
      <c r="CV220" s="42" t="str">
        <f>IF($O220="女子",IF($AF220&gt;100,"",IF($M220=新人女子!P$76,ROW(),"")),"")</f>
        <v/>
      </c>
    </row>
    <row r="221" spans="1:100" x14ac:dyDescent="0.15">
      <c r="A221" s="36">
        <v>45285</v>
      </c>
      <c r="B221" s="36">
        <v>45287</v>
      </c>
      <c r="C221" s="35" t="s">
        <v>104</v>
      </c>
      <c r="D221" s="35" t="s">
        <v>2202</v>
      </c>
      <c r="E221" s="35" t="s">
        <v>2203</v>
      </c>
      <c r="F221" s="35" t="s">
        <v>2204</v>
      </c>
      <c r="G221" s="35" t="s">
        <v>108</v>
      </c>
      <c r="H221" s="35" t="s">
        <v>15</v>
      </c>
      <c r="I221" s="35" t="s">
        <v>2205</v>
      </c>
      <c r="J221" s="35" t="s">
        <v>303</v>
      </c>
      <c r="L221" s="35" t="s">
        <v>672</v>
      </c>
      <c r="M221" s="35" t="s">
        <v>124</v>
      </c>
      <c r="N221" s="35" t="s">
        <v>125</v>
      </c>
      <c r="O221" s="35" t="s">
        <v>305</v>
      </c>
      <c r="Y221" s="35" t="s">
        <v>306</v>
      </c>
      <c r="AA221" s="35" t="s">
        <v>687</v>
      </c>
      <c r="AB221" s="35" t="s">
        <v>688</v>
      </c>
      <c r="AC221" s="35" t="str">
        <f t="shared" si="20"/>
        <v>カルガ</v>
      </c>
      <c r="AD221" s="35" t="s">
        <v>309</v>
      </c>
      <c r="AE221" s="35" t="s">
        <v>376</v>
      </c>
      <c r="AF221" s="35">
        <v>8</v>
      </c>
      <c r="AG221" s="41">
        <v>39493</v>
      </c>
      <c r="AN221" s="35">
        <v>162</v>
      </c>
      <c r="AO221" s="35">
        <v>46</v>
      </c>
      <c r="AP221" s="35" t="s">
        <v>310</v>
      </c>
      <c r="AV221" s="35" t="s">
        <v>311</v>
      </c>
      <c r="BB221" s="35">
        <f t="shared" si="21"/>
        <v>15</v>
      </c>
      <c r="BC221" s="35">
        <f t="shared" si="22"/>
        <v>1</v>
      </c>
      <c r="BD221" s="35" t="str">
        <f t="shared" si="23"/>
        <v>右</v>
      </c>
      <c r="BE221" s="42" t="str">
        <f>IF($O221="男子",IF($AF221&gt;100,"",IF($M221=選抜男子!B$2,ROW(),"")),"")</f>
        <v/>
      </c>
      <c r="BF221" s="42" t="str">
        <f>IF($O221="男子",IF($AF221&gt;100,"",IF($M221=選抜男子!I$2,ROW(),"")),"")</f>
        <v/>
      </c>
      <c r="BG221" s="42" t="str">
        <f>IF($O221="男子",IF($AF221&gt;100,"",IF($M221=選抜男子!P$2,ROW(),"")),"")</f>
        <v/>
      </c>
      <c r="BH221" s="42" t="str">
        <f>IF($O221="男子",IF($AF221&gt;100,"",IF($M221=選抜男子!B$27,ROW(),"")),"")</f>
        <v/>
      </c>
      <c r="BI221" s="42" t="str">
        <f>IF($O221="男子",IF($AF221&gt;100,"",IF($M221=選抜男子!I$27,ROW(),"")),"")</f>
        <v/>
      </c>
      <c r="BJ221" s="42" t="str">
        <f>IF($O221="男子",IF($AF221&gt;100,"",IF($M221=選抜男子!P$27,ROW(),"")),"")</f>
        <v/>
      </c>
      <c r="BK221" s="42" t="str">
        <f>IF($O221="男子",IF($AF221&gt;100,"",IF($M221=選抜男子!B$51,ROW(),"")),"")</f>
        <v/>
      </c>
      <c r="BL221" s="42" t="str">
        <f>IF($O221="男子",IF($AF221&gt;100,"",IF($M221=選抜男子!I$51,ROW(),"")),"")</f>
        <v/>
      </c>
      <c r="BM221" s="42" t="str">
        <f>IF($O221="男子",IF($AF221&gt;100,"",IF($M221=選抜男子!B$76,ROW(),"")),"")</f>
        <v/>
      </c>
      <c r="BN221" s="42" t="str">
        <f>IF($O221="男子",IF($AF221&gt;100,"",IF($M221=選抜男子!I$76,ROW(),"")),"")</f>
        <v/>
      </c>
      <c r="BO221" s="42" t="str">
        <f>IF($O221="男子",IF($AF221&gt;100,"",IF($M221=新人男子!B$2,ROW(),"")),"")</f>
        <v/>
      </c>
      <c r="BP221" s="42" t="str">
        <f>IF($O221="男子",IF($AF221&gt;100,"",IF($M221=新人男子!I$2,ROW(),"")),"")</f>
        <v/>
      </c>
      <c r="BQ221" s="42" t="str">
        <f>IF($O221="男子",IF($AF221&gt;100,"",IF($M221=新人男子!P$2,ROW(),"")),"")</f>
        <v/>
      </c>
      <c r="BR221" s="42" t="str">
        <f>IF($O221="男子",IF($AF221&gt;100,"",IF($M221=新人男子!B$27,ROW(),"")),"")</f>
        <v/>
      </c>
      <c r="BS221" s="42" t="str">
        <f>IF($O221="男子",IF($AF221&gt;100,"",IF($M221=新人男子!I$27,ROW(),"")),"")</f>
        <v/>
      </c>
      <c r="BT221" s="42" t="str">
        <f>IF($O221="男子",IF($AF221&gt;100,"",IF($M221=新人男子!P$27,ROW(),"")),"")</f>
        <v/>
      </c>
      <c r="BU221" s="42" t="str">
        <f>IF($O221="男子",IF($AF221&gt;100,"",IF($M221=新人男子!B$51,ROW(),"")),"")</f>
        <v/>
      </c>
      <c r="BV221" s="42" t="str">
        <f>IF($O221="男子",IF($AF221&gt;100,"",IF($M221=新人男子!I$51,ROW(),"")),"")</f>
        <v/>
      </c>
      <c r="BW221" s="42" t="str">
        <f>IF($O221="男子",IF($AF221&gt;100,"",IF($M221=新人男子!P$51,ROW(),"")),"")</f>
        <v/>
      </c>
      <c r="BX221" s="42" t="str">
        <f>IF($O221="男子",IF($AF221&gt;100,"",IF($M221=新人男子!B$76,ROW(),"")),"")</f>
        <v/>
      </c>
      <c r="BY221" s="42" t="str">
        <f>IF($O221="男子",IF($AF221&gt;100,"",IF($M221=新人男子!I$76,ROW(),"")),"")</f>
        <v/>
      </c>
      <c r="BZ221" s="42">
        <f>IF($O221="男子",IF($AF221&gt;100,"",IF($M221=新人男子!P$76,ROW(),"")),"")</f>
        <v>221</v>
      </c>
      <c r="CA221" s="42" t="str">
        <f>IF($O221="女子",IF($AF221&gt;100,"",IF($M221=選抜女子!B$2,ROW(),"")),"")</f>
        <v/>
      </c>
      <c r="CB221" s="42" t="str">
        <f>IF($O221="女子",IF($AF221&gt;100,"",IF($M221=選抜女子!I$2,ROW(),"")),"")</f>
        <v/>
      </c>
      <c r="CC221" s="42" t="str">
        <f>IF($O221="女子",IF($AF221&gt;100,"",IF($M221=選抜女子!P$2,ROW(),"")),"")</f>
        <v/>
      </c>
      <c r="CD221" s="42" t="str">
        <f>IF($O221="女子",IF($AF221&gt;100,"",IF($M221=選抜女子!B$27,ROW(),"")),"")</f>
        <v/>
      </c>
      <c r="CE221" s="42" t="str">
        <f>IF($O221="女子",IF($AF221&gt;100,"",IF($M221=選抜女子!I$27,ROW(),"")),"")</f>
        <v/>
      </c>
      <c r="CF221" s="42" t="str">
        <f>IF($O221="女子",IF($AF221&gt;100,"",IF($M221=選抜女子!P$27,ROW(),"")),"")</f>
        <v/>
      </c>
      <c r="CG221" s="42" t="str">
        <f>IF($O221="女子",IF($AF221&gt;100,"",IF($M221=選抜女子!B$51,ROW(),"")),"")</f>
        <v/>
      </c>
      <c r="CH221" s="42" t="str">
        <f>IF($O221="女子",IF($AF221&gt;100,"",IF($M221=選抜女子!I$51,ROW(),"")),"")</f>
        <v/>
      </c>
      <c r="CI221" s="42" t="str">
        <f>IF($O221="女子",IF($AF221&gt;100,"",IF($M221=選抜女子!B$76,ROW(),"")),"")</f>
        <v/>
      </c>
      <c r="CJ221" s="42" t="str">
        <f>IF($O221="女子",IF($AF221&gt;100,"",IF($M221=選抜女子!I$76,ROW(),"")),"")</f>
        <v/>
      </c>
      <c r="CK221" s="42" t="str">
        <f>IF($O221="女子",IF($AF221&gt;100,"",IF($M221=新人女子!B$2,ROW(),"")),"")</f>
        <v/>
      </c>
      <c r="CL221" s="42" t="str">
        <f>IF($O221="女子",IF($AF221&gt;100,"",IF($M221=新人女子!I$2,ROW(),"")),"")</f>
        <v/>
      </c>
      <c r="CM221" s="42" t="str">
        <f>IF($O221="女子",IF($AF221&gt;100,"",IF($M221=新人女子!P$2,ROW(),"")),"")</f>
        <v/>
      </c>
      <c r="CN221" s="42" t="str">
        <f>IF($O221="女子",IF($AF221&gt;100,"",IF($M221=新人女子!B$27,ROW(),"")),"")</f>
        <v/>
      </c>
      <c r="CO221" s="42" t="str">
        <f>IF($O221="女子",IF($AF221&gt;100,"",IF($M221=新人女子!I$27,ROW(),"")),"")</f>
        <v/>
      </c>
      <c r="CP221" s="42" t="str">
        <f>IF($O221="女子",IF($AF221&gt;100,"",IF($M221=新人女子!P$27,ROW(),"")),"")</f>
        <v/>
      </c>
      <c r="CQ221" s="42" t="str">
        <f>IF($O221="女子",IF($AF221&gt;100,"",IF($M221=新人女子!B$51,ROW(),"")),"")</f>
        <v/>
      </c>
      <c r="CR221" s="42" t="str">
        <f>IF($O221="女子",IF($AF221&gt;100,"",IF($M221=新人女子!I$51,ROW(),"")),"")</f>
        <v/>
      </c>
      <c r="CS221" s="42" t="str">
        <f>IF($O221="女子",IF($AF221&gt;100,"",IF($M221=新人女子!P$51,ROW(),"")),"")</f>
        <v/>
      </c>
      <c r="CT221" s="42" t="str">
        <f>IF($O221="女子",IF($AF221&gt;100,"",IF($M221=新人女子!B$76,ROW(),"")),"")</f>
        <v/>
      </c>
      <c r="CU221" s="42" t="str">
        <f>IF($O221="女子",IF($AF221&gt;100,"",IF($M221=新人女子!I$76,ROW(),"")),"")</f>
        <v/>
      </c>
      <c r="CV221" s="42" t="str">
        <f>IF($O221="女子",IF($AF221&gt;100,"",IF($M221=新人女子!P$76,ROW(),"")),"")</f>
        <v/>
      </c>
    </row>
    <row r="222" spans="1:100" x14ac:dyDescent="0.15">
      <c r="A222" s="36">
        <v>45285</v>
      </c>
      <c r="B222" s="36">
        <v>45287</v>
      </c>
      <c r="C222" s="35" t="s">
        <v>104</v>
      </c>
      <c r="D222" s="35" t="s">
        <v>2206</v>
      </c>
      <c r="E222" s="35" t="s">
        <v>2207</v>
      </c>
      <c r="F222" s="35" t="s">
        <v>2208</v>
      </c>
      <c r="G222" s="35" t="s">
        <v>108</v>
      </c>
      <c r="H222" s="35" t="s">
        <v>15</v>
      </c>
      <c r="I222" s="35" t="s">
        <v>2209</v>
      </c>
      <c r="J222" s="35" t="s">
        <v>303</v>
      </c>
      <c r="L222" s="35" t="s">
        <v>672</v>
      </c>
      <c r="M222" s="35" t="s">
        <v>124</v>
      </c>
      <c r="N222" s="35" t="s">
        <v>125</v>
      </c>
      <c r="O222" s="35" t="s">
        <v>305</v>
      </c>
      <c r="Y222" s="35" t="s">
        <v>306</v>
      </c>
      <c r="AA222" s="35" t="s">
        <v>689</v>
      </c>
      <c r="AB222" s="35" t="s">
        <v>690</v>
      </c>
      <c r="AC222" s="35" t="str">
        <f t="shared" si="20"/>
        <v>シラキヤマ</v>
      </c>
      <c r="AD222" s="35" t="s">
        <v>309</v>
      </c>
      <c r="AF222" s="35">
        <v>9</v>
      </c>
      <c r="AG222" s="41">
        <v>39388</v>
      </c>
      <c r="AN222" s="35">
        <v>151</v>
      </c>
      <c r="AO222" s="35">
        <v>40</v>
      </c>
      <c r="AP222" s="35" t="s">
        <v>310</v>
      </c>
      <c r="AV222" s="35" t="s">
        <v>311</v>
      </c>
      <c r="BB222" s="35">
        <f t="shared" si="21"/>
        <v>15</v>
      </c>
      <c r="BC222" s="35">
        <f t="shared" si="22"/>
        <v>1</v>
      </c>
      <c r="BD222" s="35" t="str">
        <f t="shared" si="23"/>
        <v>右</v>
      </c>
      <c r="BE222" s="42" t="str">
        <f>IF($O222="男子",IF($AF222&gt;100,"",IF($M222=選抜男子!B$2,ROW(),"")),"")</f>
        <v/>
      </c>
      <c r="BF222" s="42" t="str">
        <f>IF($O222="男子",IF($AF222&gt;100,"",IF($M222=選抜男子!I$2,ROW(),"")),"")</f>
        <v/>
      </c>
      <c r="BG222" s="42" t="str">
        <f>IF($O222="男子",IF($AF222&gt;100,"",IF($M222=選抜男子!P$2,ROW(),"")),"")</f>
        <v/>
      </c>
      <c r="BH222" s="42" t="str">
        <f>IF($O222="男子",IF($AF222&gt;100,"",IF($M222=選抜男子!B$27,ROW(),"")),"")</f>
        <v/>
      </c>
      <c r="BI222" s="42" t="str">
        <f>IF($O222="男子",IF($AF222&gt;100,"",IF($M222=選抜男子!I$27,ROW(),"")),"")</f>
        <v/>
      </c>
      <c r="BJ222" s="42" t="str">
        <f>IF($O222="男子",IF($AF222&gt;100,"",IF($M222=選抜男子!P$27,ROW(),"")),"")</f>
        <v/>
      </c>
      <c r="BK222" s="42" t="str">
        <f>IF($O222="男子",IF($AF222&gt;100,"",IF($M222=選抜男子!B$51,ROW(),"")),"")</f>
        <v/>
      </c>
      <c r="BL222" s="42" t="str">
        <f>IF($O222="男子",IF($AF222&gt;100,"",IF($M222=選抜男子!I$51,ROW(),"")),"")</f>
        <v/>
      </c>
      <c r="BM222" s="42" t="str">
        <f>IF($O222="男子",IF($AF222&gt;100,"",IF($M222=選抜男子!B$76,ROW(),"")),"")</f>
        <v/>
      </c>
      <c r="BN222" s="42" t="str">
        <f>IF($O222="男子",IF($AF222&gt;100,"",IF($M222=選抜男子!I$76,ROW(),"")),"")</f>
        <v/>
      </c>
      <c r="BO222" s="42" t="str">
        <f>IF($O222="男子",IF($AF222&gt;100,"",IF($M222=新人男子!B$2,ROW(),"")),"")</f>
        <v/>
      </c>
      <c r="BP222" s="42" t="str">
        <f>IF($O222="男子",IF($AF222&gt;100,"",IF($M222=新人男子!I$2,ROW(),"")),"")</f>
        <v/>
      </c>
      <c r="BQ222" s="42" t="str">
        <f>IF($O222="男子",IF($AF222&gt;100,"",IF($M222=新人男子!P$2,ROW(),"")),"")</f>
        <v/>
      </c>
      <c r="BR222" s="42" t="str">
        <f>IF($O222="男子",IF($AF222&gt;100,"",IF($M222=新人男子!B$27,ROW(),"")),"")</f>
        <v/>
      </c>
      <c r="BS222" s="42" t="str">
        <f>IF($O222="男子",IF($AF222&gt;100,"",IF($M222=新人男子!I$27,ROW(),"")),"")</f>
        <v/>
      </c>
      <c r="BT222" s="42" t="str">
        <f>IF($O222="男子",IF($AF222&gt;100,"",IF($M222=新人男子!P$27,ROW(),"")),"")</f>
        <v/>
      </c>
      <c r="BU222" s="42" t="str">
        <f>IF($O222="男子",IF($AF222&gt;100,"",IF($M222=新人男子!B$51,ROW(),"")),"")</f>
        <v/>
      </c>
      <c r="BV222" s="42" t="str">
        <f>IF($O222="男子",IF($AF222&gt;100,"",IF($M222=新人男子!I$51,ROW(),"")),"")</f>
        <v/>
      </c>
      <c r="BW222" s="42" t="str">
        <f>IF($O222="男子",IF($AF222&gt;100,"",IF($M222=新人男子!P$51,ROW(),"")),"")</f>
        <v/>
      </c>
      <c r="BX222" s="42" t="str">
        <f>IF($O222="男子",IF($AF222&gt;100,"",IF($M222=新人男子!B$76,ROW(),"")),"")</f>
        <v/>
      </c>
      <c r="BY222" s="42" t="str">
        <f>IF($O222="男子",IF($AF222&gt;100,"",IF($M222=新人男子!I$76,ROW(),"")),"")</f>
        <v/>
      </c>
      <c r="BZ222" s="42">
        <f>IF($O222="男子",IF($AF222&gt;100,"",IF($M222=新人男子!P$76,ROW(),"")),"")</f>
        <v>222</v>
      </c>
      <c r="CA222" s="42" t="str">
        <f>IF($O222="女子",IF($AF222&gt;100,"",IF($M222=選抜女子!B$2,ROW(),"")),"")</f>
        <v/>
      </c>
      <c r="CB222" s="42" t="str">
        <f>IF($O222="女子",IF($AF222&gt;100,"",IF($M222=選抜女子!I$2,ROW(),"")),"")</f>
        <v/>
      </c>
      <c r="CC222" s="42" t="str">
        <f>IF($O222="女子",IF($AF222&gt;100,"",IF($M222=選抜女子!P$2,ROW(),"")),"")</f>
        <v/>
      </c>
      <c r="CD222" s="42" t="str">
        <f>IF($O222="女子",IF($AF222&gt;100,"",IF($M222=選抜女子!B$27,ROW(),"")),"")</f>
        <v/>
      </c>
      <c r="CE222" s="42" t="str">
        <f>IF($O222="女子",IF($AF222&gt;100,"",IF($M222=選抜女子!I$27,ROW(),"")),"")</f>
        <v/>
      </c>
      <c r="CF222" s="42" t="str">
        <f>IF($O222="女子",IF($AF222&gt;100,"",IF($M222=選抜女子!P$27,ROW(),"")),"")</f>
        <v/>
      </c>
      <c r="CG222" s="42" t="str">
        <f>IF($O222="女子",IF($AF222&gt;100,"",IF($M222=選抜女子!B$51,ROW(),"")),"")</f>
        <v/>
      </c>
      <c r="CH222" s="42" t="str">
        <f>IF($O222="女子",IF($AF222&gt;100,"",IF($M222=選抜女子!I$51,ROW(),"")),"")</f>
        <v/>
      </c>
      <c r="CI222" s="42" t="str">
        <f>IF($O222="女子",IF($AF222&gt;100,"",IF($M222=選抜女子!B$76,ROW(),"")),"")</f>
        <v/>
      </c>
      <c r="CJ222" s="42" t="str">
        <f>IF($O222="女子",IF($AF222&gt;100,"",IF($M222=選抜女子!I$76,ROW(),"")),"")</f>
        <v/>
      </c>
      <c r="CK222" s="42" t="str">
        <f>IF($O222="女子",IF($AF222&gt;100,"",IF($M222=新人女子!B$2,ROW(),"")),"")</f>
        <v/>
      </c>
      <c r="CL222" s="42" t="str">
        <f>IF($O222="女子",IF($AF222&gt;100,"",IF($M222=新人女子!I$2,ROW(),"")),"")</f>
        <v/>
      </c>
      <c r="CM222" s="42" t="str">
        <f>IF($O222="女子",IF($AF222&gt;100,"",IF($M222=新人女子!P$2,ROW(),"")),"")</f>
        <v/>
      </c>
      <c r="CN222" s="42" t="str">
        <f>IF($O222="女子",IF($AF222&gt;100,"",IF($M222=新人女子!B$27,ROW(),"")),"")</f>
        <v/>
      </c>
      <c r="CO222" s="42" t="str">
        <f>IF($O222="女子",IF($AF222&gt;100,"",IF($M222=新人女子!I$27,ROW(),"")),"")</f>
        <v/>
      </c>
      <c r="CP222" s="42" t="str">
        <f>IF($O222="女子",IF($AF222&gt;100,"",IF($M222=新人女子!P$27,ROW(),"")),"")</f>
        <v/>
      </c>
      <c r="CQ222" s="42" t="str">
        <f>IF($O222="女子",IF($AF222&gt;100,"",IF($M222=新人女子!B$51,ROW(),"")),"")</f>
        <v/>
      </c>
      <c r="CR222" s="42" t="str">
        <f>IF($O222="女子",IF($AF222&gt;100,"",IF($M222=新人女子!I$51,ROW(),"")),"")</f>
        <v/>
      </c>
      <c r="CS222" s="42" t="str">
        <f>IF($O222="女子",IF($AF222&gt;100,"",IF($M222=新人女子!P$51,ROW(),"")),"")</f>
        <v/>
      </c>
      <c r="CT222" s="42" t="str">
        <f>IF($O222="女子",IF($AF222&gt;100,"",IF($M222=新人女子!B$76,ROW(),"")),"")</f>
        <v/>
      </c>
      <c r="CU222" s="42" t="str">
        <f>IF($O222="女子",IF($AF222&gt;100,"",IF($M222=新人女子!I$76,ROW(),"")),"")</f>
        <v/>
      </c>
      <c r="CV222" s="42" t="str">
        <f>IF($O222="女子",IF($AF222&gt;100,"",IF($M222=新人女子!P$76,ROW(),"")),"")</f>
        <v/>
      </c>
    </row>
    <row r="223" spans="1:100" x14ac:dyDescent="0.15">
      <c r="A223" s="36">
        <v>45285</v>
      </c>
      <c r="B223" s="36">
        <v>45287</v>
      </c>
      <c r="C223" s="35" t="s">
        <v>104</v>
      </c>
      <c r="D223" s="35" t="s">
        <v>2210</v>
      </c>
      <c r="E223" s="35" t="s">
        <v>2211</v>
      </c>
      <c r="F223" s="35" t="s">
        <v>2212</v>
      </c>
      <c r="G223" s="35" t="s">
        <v>108</v>
      </c>
      <c r="H223" s="35" t="s">
        <v>15</v>
      </c>
      <c r="I223" s="35" t="s">
        <v>2213</v>
      </c>
      <c r="J223" s="35" t="s">
        <v>303</v>
      </c>
      <c r="L223" s="35" t="s">
        <v>672</v>
      </c>
      <c r="M223" s="35" t="s">
        <v>124</v>
      </c>
      <c r="N223" s="35" t="s">
        <v>125</v>
      </c>
      <c r="O223" s="35" t="s">
        <v>305</v>
      </c>
      <c r="Y223" s="35" t="s">
        <v>306</v>
      </c>
      <c r="AA223" s="35" t="s">
        <v>691</v>
      </c>
      <c r="AB223" s="35" t="s">
        <v>692</v>
      </c>
      <c r="AC223" s="35" t="str">
        <f t="shared" si="20"/>
        <v>ナカミタ</v>
      </c>
      <c r="AD223" s="35" t="s">
        <v>309</v>
      </c>
      <c r="AF223" s="35">
        <v>10</v>
      </c>
      <c r="AG223" s="41">
        <v>39279</v>
      </c>
      <c r="AN223" s="35">
        <v>163</v>
      </c>
      <c r="AO223" s="35">
        <v>49</v>
      </c>
      <c r="AP223" s="35" t="s">
        <v>310</v>
      </c>
      <c r="AV223" s="35" t="s">
        <v>311</v>
      </c>
      <c r="BB223" s="35">
        <f t="shared" si="21"/>
        <v>15</v>
      </c>
      <c r="BC223" s="35">
        <f t="shared" si="22"/>
        <v>1</v>
      </c>
      <c r="BD223" s="35" t="str">
        <f t="shared" si="23"/>
        <v>右</v>
      </c>
      <c r="BE223" s="42" t="str">
        <f>IF($O223="男子",IF($AF223&gt;100,"",IF($M223=選抜男子!B$2,ROW(),"")),"")</f>
        <v/>
      </c>
      <c r="BF223" s="42" t="str">
        <f>IF($O223="男子",IF($AF223&gt;100,"",IF($M223=選抜男子!I$2,ROW(),"")),"")</f>
        <v/>
      </c>
      <c r="BG223" s="42" t="str">
        <f>IF($O223="男子",IF($AF223&gt;100,"",IF($M223=選抜男子!P$2,ROW(),"")),"")</f>
        <v/>
      </c>
      <c r="BH223" s="42" t="str">
        <f>IF($O223="男子",IF($AF223&gt;100,"",IF($M223=選抜男子!B$27,ROW(),"")),"")</f>
        <v/>
      </c>
      <c r="BI223" s="42" t="str">
        <f>IF($O223="男子",IF($AF223&gt;100,"",IF($M223=選抜男子!I$27,ROW(),"")),"")</f>
        <v/>
      </c>
      <c r="BJ223" s="42" t="str">
        <f>IF($O223="男子",IF($AF223&gt;100,"",IF($M223=選抜男子!P$27,ROW(),"")),"")</f>
        <v/>
      </c>
      <c r="BK223" s="42" t="str">
        <f>IF($O223="男子",IF($AF223&gt;100,"",IF($M223=選抜男子!B$51,ROW(),"")),"")</f>
        <v/>
      </c>
      <c r="BL223" s="42" t="str">
        <f>IF($O223="男子",IF($AF223&gt;100,"",IF($M223=選抜男子!I$51,ROW(),"")),"")</f>
        <v/>
      </c>
      <c r="BM223" s="42" t="str">
        <f>IF($O223="男子",IF($AF223&gt;100,"",IF($M223=選抜男子!B$76,ROW(),"")),"")</f>
        <v/>
      </c>
      <c r="BN223" s="42" t="str">
        <f>IF($O223="男子",IF($AF223&gt;100,"",IF($M223=選抜男子!I$76,ROW(),"")),"")</f>
        <v/>
      </c>
      <c r="BO223" s="42" t="str">
        <f>IF($O223="男子",IF($AF223&gt;100,"",IF($M223=新人男子!B$2,ROW(),"")),"")</f>
        <v/>
      </c>
      <c r="BP223" s="42" t="str">
        <f>IF($O223="男子",IF($AF223&gt;100,"",IF($M223=新人男子!I$2,ROW(),"")),"")</f>
        <v/>
      </c>
      <c r="BQ223" s="42" t="str">
        <f>IF($O223="男子",IF($AF223&gt;100,"",IF($M223=新人男子!P$2,ROW(),"")),"")</f>
        <v/>
      </c>
      <c r="BR223" s="42" t="str">
        <f>IF($O223="男子",IF($AF223&gt;100,"",IF($M223=新人男子!B$27,ROW(),"")),"")</f>
        <v/>
      </c>
      <c r="BS223" s="42" t="str">
        <f>IF($O223="男子",IF($AF223&gt;100,"",IF($M223=新人男子!I$27,ROW(),"")),"")</f>
        <v/>
      </c>
      <c r="BT223" s="42" t="str">
        <f>IF($O223="男子",IF($AF223&gt;100,"",IF($M223=新人男子!P$27,ROW(),"")),"")</f>
        <v/>
      </c>
      <c r="BU223" s="42" t="str">
        <f>IF($O223="男子",IF($AF223&gt;100,"",IF($M223=新人男子!B$51,ROW(),"")),"")</f>
        <v/>
      </c>
      <c r="BV223" s="42" t="str">
        <f>IF($O223="男子",IF($AF223&gt;100,"",IF($M223=新人男子!I$51,ROW(),"")),"")</f>
        <v/>
      </c>
      <c r="BW223" s="42" t="str">
        <f>IF($O223="男子",IF($AF223&gt;100,"",IF($M223=新人男子!P$51,ROW(),"")),"")</f>
        <v/>
      </c>
      <c r="BX223" s="42" t="str">
        <f>IF($O223="男子",IF($AF223&gt;100,"",IF($M223=新人男子!B$76,ROW(),"")),"")</f>
        <v/>
      </c>
      <c r="BY223" s="42" t="str">
        <f>IF($O223="男子",IF($AF223&gt;100,"",IF($M223=新人男子!I$76,ROW(),"")),"")</f>
        <v/>
      </c>
      <c r="BZ223" s="42">
        <f>IF($O223="男子",IF($AF223&gt;100,"",IF($M223=新人男子!P$76,ROW(),"")),"")</f>
        <v>223</v>
      </c>
      <c r="CA223" s="42" t="str">
        <f>IF($O223="女子",IF($AF223&gt;100,"",IF($M223=選抜女子!B$2,ROW(),"")),"")</f>
        <v/>
      </c>
      <c r="CB223" s="42" t="str">
        <f>IF($O223="女子",IF($AF223&gt;100,"",IF($M223=選抜女子!I$2,ROW(),"")),"")</f>
        <v/>
      </c>
      <c r="CC223" s="42" t="str">
        <f>IF($O223="女子",IF($AF223&gt;100,"",IF($M223=選抜女子!P$2,ROW(),"")),"")</f>
        <v/>
      </c>
      <c r="CD223" s="42" t="str">
        <f>IF($O223="女子",IF($AF223&gt;100,"",IF($M223=選抜女子!B$27,ROW(),"")),"")</f>
        <v/>
      </c>
      <c r="CE223" s="42" t="str">
        <f>IF($O223="女子",IF($AF223&gt;100,"",IF($M223=選抜女子!I$27,ROW(),"")),"")</f>
        <v/>
      </c>
      <c r="CF223" s="42" t="str">
        <f>IF($O223="女子",IF($AF223&gt;100,"",IF($M223=選抜女子!P$27,ROW(),"")),"")</f>
        <v/>
      </c>
      <c r="CG223" s="42" t="str">
        <f>IF($O223="女子",IF($AF223&gt;100,"",IF($M223=選抜女子!B$51,ROW(),"")),"")</f>
        <v/>
      </c>
      <c r="CH223" s="42" t="str">
        <f>IF($O223="女子",IF($AF223&gt;100,"",IF($M223=選抜女子!I$51,ROW(),"")),"")</f>
        <v/>
      </c>
      <c r="CI223" s="42" t="str">
        <f>IF($O223="女子",IF($AF223&gt;100,"",IF($M223=選抜女子!B$76,ROW(),"")),"")</f>
        <v/>
      </c>
      <c r="CJ223" s="42" t="str">
        <f>IF($O223="女子",IF($AF223&gt;100,"",IF($M223=選抜女子!I$76,ROW(),"")),"")</f>
        <v/>
      </c>
      <c r="CK223" s="42" t="str">
        <f>IF($O223="女子",IF($AF223&gt;100,"",IF($M223=新人女子!B$2,ROW(),"")),"")</f>
        <v/>
      </c>
      <c r="CL223" s="42" t="str">
        <f>IF($O223="女子",IF($AF223&gt;100,"",IF($M223=新人女子!I$2,ROW(),"")),"")</f>
        <v/>
      </c>
      <c r="CM223" s="42" t="str">
        <f>IF($O223="女子",IF($AF223&gt;100,"",IF($M223=新人女子!P$2,ROW(),"")),"")</f>
        <v/>
      </c>
      <c r="CN223" s="42" t="str">
        <f>IF($O223="女子",IF($AF223&gt;100,"",IF($M223=新人女子!B$27,ROW(),"")),"")</f>
        <v/>
      </c>
      <c r="CO223" s="42" t="str">
        <f>IF($O223="女子",IF($AF223&gt;100,"",IF($M223=新人女子!I$27,ROW(),"")),"")</f>
        <v/>
      </c>
      <c r="CP223" s="42" t="str">
        <f>IF($O223="女子",IF($AF223&gt;100,"",IF($M223=新人女子!P$27,ROW(),"")),"")</f>
        <v/>
      </c>
      <c r="CQ223" s="42" t="str">
        <f>IF($O223="女子",IF($AF223&gt;100,"",IF($M223=新人女子!B$51,ROW(),"")),"")</f>
        <v/>
      </c>
      <c r="CR223" s="42" t="str">
        <f>IF($O223="女子",IF($AF223&gt;100,"",IF($M223=新人女子!I$51,ROW(),"")),"")</f>
        <v/>
      </c>
      <c r="CS223" s="42" t="str">
        <f>IF($O223="女子",IF($AF223&gt;100,"",IF($M223=新人女子!P$51,ROW(),"")),"")</f>
        <v/>
      </c>
      <c r="CT223" s="42" t="str">
        <f>IF($O223="女子",IF($AF223&gt;100,"",IF($M223=新人女子!B$76,ROW(),"")),"")</f>
        <v/>
      </c>
      <c r="CU223" s="42" t="str">
        <f>IF($O223="女子",IF($AF223&gt;100,"",IF($M223=新人女子!I$76,ROW(),"")),"")</f>
        <v/>
      </c>
      <c r="CV223" s="42" t="str">
        <f>IF($O223="女子",IF($AF223&gt;100,"",IF($M223=新人女子!P$76,ROW(),"")),"")</f>
        <v/>
      </c>
    </row>
    <row r="224" spans="1:100" x14ac:dyDescent="0.15">
      <c r="A224" s="36">
        <v>45285</v>
      </c>
      <c r="B224" s="36">
        <v>45287</v>
      </c>
      <c r="C224" s="35" t="s">
        <v>104</v>
      </c>
      <c r="D224" s="35" t="s">
        <v>2214</v>
      </c>
      <c r="E224" s="35" t="s">
        <v>2215</v>
      </c>
      <c r="F224" s="35" t="s">
        <v>2216</v>
      </c>
      <c r="G224" s="35" t="s">
        <v>108</v>
      </c>
      <c r="H224" s="35" t="s">
        <v>15</v>
      </c>
      <c r="I224" s="35" t="s">
        <v>2217</v>
      </c>
      <c r="J224" s="35" t="s">
        <v>303</v>
      </c>
      <c r="L224" s="35" t="s">
        <v>672</v>
      </c>
      <c r="M224" s="35" t="s">
        <v>124</v>
      </c>
      <c r="N224" s="35" t="s">
        <v>125</v>
      </c>
      <c r="O224" s="35" t="s">
        <v>305</v>
      </c>
      <c r="Y224" s="35" t="s">
        <v>306</v>
      </c>
      <c r="AA224" s="35" t="s">
        <v>693</v>
      </c>
      <c r="AB224" s="35" t="s">
        <v>694</v>
      </c>
      <c r="AC224" s="35" t="str">
        <f t="shared" si="20"/>
        <v>カミミタ</v>
      </c>
      <c r="AD224" s="35" t="s">
        <v>309</v>
      </c>
      <c r="AF224" s="35">
        <v>11</v>
      </c>
      <c r="AG224" s="41">
        <v>39407</v>
      </c>
      <c r="AN224" s="35">
        <v>179</v>
      </c>
      <c r="AO224" s="35">
        <v>63</v>
      </c>
      <c r="AP224" s="35" t="s">
        <v>310</v>
      </c>
      <c r="AV224" s="35" t="s">
        <v>311</v>
      </c>
      <c r="BB224" s="35">
        <f t="shared" si="21"/>
        <v>15</v>
      </c>
      <c r="BC224" s="35">
        <f t="shared" si="22"/>
        <v>1</v>
      </c>
      <c r="BD224" s="35" t="str">
        <f t="shared" si="23"/>
        <v>右</v>
      </c>
      <c r="BE224" s="42" t="str">
        <f>IF($O224="男子",IF($AF224&gt;100,"",IF($M224=選抜男子!B$2,ROW(),"")),"")</f>
        <v/>
      </c>
      <c r="BF224" s="42" t="str">
        <f>IF($O224="男子",IF($AF224&gt;100,"",IF($M224=選抜男子!I$2,ROW(),"")),"")</f>
        <v/>
      </c>
      <c r="BG224" s="42" t="str">
        <f>IF($O224="男子",IF($AF224&gt;100,"",IF($M224=選抜男子!P$2,ROW(),"")),"")</f>
        <v/>
      </c>
      <c r="BH224" s="42" t="str">
        <f>IF($O224="男子",IF($AF224&gt;100,"",IF($M224=選抜男子!B$27,ROW(),"")),"")</f>
        <v/>
      </c>
      <c r="BI224" s="42" t="str">
        <f>IF($O224="男子",IF($AF224&gt;100,"",IF($M224=選抜男子!I$27,ROW(),"")),"")</f>
        <v/>
      </c>
      <c r="BJ224" s="42" t="str">
        <f>IF($O224="男子",IF($AF224&gt;100,"",IF($M224=選抜男子!P$27,ROW(),"")),"")</f>
        <v/>
      </c>
      <c r="BK224" s="42" t="str">
        <f>IF($O224="男子",IF($AF224&gt;100,"",IF($M224=選抜男子!B$51,ROW(),"")),"")</f>
        <v/>
      </c>
      <c r="BL224" s="42" t="str">
        <f>IF($O224="男子",IF($AF224&gt;100,"",IF($M224=選抜男子!I$51,ROW(),"")),"")</f>
        <v/>
      </c>
      <c r="BM224" s="42" t="str">
        <f>IF($O224="男子",IF($AF224&gt;100,"",IF($M224=選抜男子!B$76,ROW(),"")),"")</f>
        <v/>
      </c>
      <c r="BN224" s="42" t="str">
        <f>IF($O224="男子",IF($AF224&gt;100,"",IF($M224=選抜男子!I$76,ROW(),"")),"")</f>
        <v/>
      </c>
      <c r="BO224" s="42" t="str">
        <f>IF($O224="男子",IF($AF224&gt;100,"",IF($M224=新人男子!B$2,ROW(),"")),"")</f>
        <v/>
      </c>
      <c r="BP224" s="42" t="str">
        <f>IF($O224="男子",IF($AF224&gt;100,"",IF($M224=新人男子!I$2,ROW(),"")),"")</f>
        <v/>
      </c>
      <c r="BQ224" s="42" t="str">
        <f>IF($O224="男子",IF($AF224&gt;100,"",IF($M224=新人男子!P$2,ROW(),"")),"")</f>
        <v/>
      </c>
      <c r="BR224" s="42" t="str">
        <f>IF($O224="男子",IF($AF224&gt;100,"",IF($M224=新人男子!B$27,ROW(),"")),"")</f>
        <v/>
      </c>
      <c r="BS224" s="42" t="str">
        <f>IF($O224="男子",IF($AF224&gt;100,"",IF($M224=新人男子!I$27,ROW(),"")),"")</f>
        <v/>
      </c>
      <c r="BT224" s="42" t="str">
        <f>IF($O224="男子",IF($AF224&gt;100,"",IF($M224=新人男子!P$27,ROW(),"")),"")</f>
        <v/>
      </c>
      <c r="BU224" s="42" t="str">
        <f>IF($O224="男子",IF($AF224&gt;100,"",IF($M224=新人男子!B$51,ROW(),"")),"")</f>
        <v/>
      </c>
      <c r="BV224" s="42" t="str">
        <f>IF($O224="男子",IF($AF224&gt;100,"",IF($M224=新人男子!I$51,ROW(),"")),"")</f>
        <v/>
      </c>
      <c r="BW224" s="42" t="str">
        <f>IF($O224="男子",IF($AF224&gt;100,"",IF($M224=新人男子!P$51,ROW(),"")),"")</f>
        <v/>
      </c>
      <c r="BX224" s="42" t="str">
        <f>IF($O224="男子",IF($AF224&gt;100,"",IF($M224=新人男子!B$76,ROW(),"")),"")</f>
        <v/>
      </c>
      <c r="BY224" s="42" t="str">
        <f>IF($O224="男子",IF($AF224&gt;100,"",IF($M224=新人男子!I$76,ROW(),"")),"")</f>
        <v/>
      </c>
      <c r="BZ224" s="42">
        <f>IF($O224="男子",IF($AF224&gt;100,"",IF($M224=新人男子!P$76,ROW(),"")),"")</f>
        <v>224</v>
      </c>
      <c r="CA224" s="42" t="str">
        <f>IF($O224="女子",IF($AF224&gt;100,"",IF($M224=選抜女子!B$2,ROW(),"")),"")</f>
        <v/>
      </c>
      <c r="CB224" s="42" t="str">
        <f>IF($O224="女子",IF($AF224&gt;100,"",IF($M224=選抜女子!I$2,ROW(),"")),"")</f>
        <v/>
      </c>
      <c r="CC224" s="42" t="str">
        <f>IF($O224="女子",IF($AF224&gt;100,"",IF($M224=選抜女子!P$2,ROW(),"")),"")</f>
        <v/>
      </c>
      <c r="CD224" s="42" t="str">
        <f>IF($O224="女子",IF($AF224&gt;100,"",IF($M224=選抜女子!B$27,ROW(),"")),"")</f>
        <v/>
      </c>
      <c r="CE224" s="42" t="str">
        <f>IF($O224="女子",IF($AF224&gt;100,"",IF($M224=選抜女子!I$27,ROW(),"")),"")</f>
        <v/>
      </c>
      <c r="CF224" s="42" t="str">
        <f>IF($O224="女子",IF($AF224&gt;100,"",IF($M224=選抜女子!P$27,ROW(),"")),"")</f>
        <v/>
      </c>
      <c r="CG224" s="42" t="str">
        <f>IF($O224="女子",IF($AF224&gt;100,"",IF($M224=選抜女子!B$51,ROW(),"")),"")</f>
        <v/>
      </c>
      <c r="CH224" s="42" t="str">
        <f>IF($O224="女子",IF($AF224&gt;100,"",IF($M224=選抜女子!I$51,ROW(),"")),"")</f>
        <v/>
      </c>
      <c r="CI224" s="42" t="str">
        <f>IF($O224="女子",IF($AF224&gt;100,"",IF($M224=選抜女子!B$76,ROW(),"")),"")</f>
        <v/>
      </c>
      <c r="CJ224" s="42" t="str">
        <f>IF($O224="女子",IF($AF224&gt;100,"",IF($M224=選抜女子!I$76,ROW(),"")),"")</f>
        <v/>
      </c>
      <c r="CK224" s="42" t="str">
        <f>IF($O224="女子",IF($AF224&gt;100,"",IF($M224=新人女子!B$2,ROW(),"")),"")</f>
        <v/>
      </c>
      <c r="CL224" s="42" t="str">
        <f>IF($O224="女子",IF($AF224&gt;100,"",IF($M224=新人女子!I$2,ROW(),"")),"")</f>
        <v/>
      </c>
      <c r="CM224" s="42" t="str">
        <f>IF($O224="女子",IF($AF224&gt;100,"",IF($M224=新人女子!P$2,ROW(),"")),"")</f>
        <v/>
      </c>
      <c r="CN224" s="42" t="str">
        <f>IF($O224="女子",IF($AF224&gt;100,"",IF($M224=新人女子!B$27,ROW(),"")),"")</f>
        <v/>
      </c>
      <c r="CO224" s="42" t="str">
        <f>IF($O224="女子",IF($AF224&gt;100,"",IF($M224=新人女子!I$27,ROW(),"")),"")</f>
        <v/>
      </c>
      <c r="CP224" s="42" t="str">
        <f>IF($O224="女子",IF($AF224&gt;100,"",IF($M224=新人女子!P$27,ROW(),"")),"")</f>
        <v/>
      </c>
      <c r="CQ224" s="42" t="str">
        <f>IF($O224="女子",IF($AF224&gt;100,"",IF($M224=新人女子!B$51,ROW(),"")),"")</f>
        <v/>
      </c>
      <c r="CR224" s="42" t="str">
        <f>IF($O224="女子",IF($AF224&gt;100,"",IF($M224=新人女子!I$51,ROW(),"")),"")</f>
        <v/>
      </c>
      <c r="CS224" s="42" t="str">
        <f>IF($O224="女子",IF($AF224&gt;100,"",IF($M224=新人女子!P$51,ROW(),"")),"")</f>
        <v/>
      </c>
      <c r="CT224" s="42" t="str">
        <f>IF($O224="女子",IF($AF224&gt;100,"",IF($M224=新人女子!B$76,ROW(),"")),"")</f>
        <v/>
      </c>
      <c r="CU224" s="42" t="str">
        <f>IF($O224="女子",IF($AF224&gt;100,"",IF($M224=新人女子!I$76,ROW(),"")),"")</f>
        <v/>
      </c>
      <c r="CV224" s="42" t="str">
        <f>IF($O224="女子",IF($AF224&gt;100,"",IF($M224=新人女子!P$76,ROW(),"")),"")</f>
        <v/>
      </c>
    </row>
    <row r="225" spans="1:100" x14ac:dyDescent="0.15">
      <c r="A225" s="36">
        <v>45285</v>
      </c>
      <c r="B225" s="36">
        <v>45287</v>
      </c>
      <c r="C225" s="35" t="s">
        <v>104</v>
      </c>
      <c r="D225" s="35" t="s">
        <v>2218</v>
      </c>
      <c r="E225" s="35" t="s">
        <v>2219</v>
      </c>
      <c r="F225" s="35" t="s">
        <v>2220</v>
      </c>
      <c r="G225" s="35" t="s">
        <v>108</v>
      </c>
      <c r="H225" s="35" t="s">
        <v>15</v>
      </c>
      <c r="I225" s="35" t="s">
        <v>2221</v>
      </c>
      <c r="J225" s="35" t="s">
        <v>303</v>
      </c>
      <c r="L225" s="35" t="s">
        <v>672</v>
      </c>
      <c r="M225" s="35" t="s">
        <v>124</v>
      </c>
      <c r="N225" s="35" t="s">
        <v>125</v>
      </c>
      <c r="O225" s="35" t="s">
        <v>305</v>
      </c>
      <c r="Y225" s="35" t="s">
        <v>306</v>
      </c>
      <c r="AA225" s="35" t="s">
        <v>695</v>
      </c>
      <c r="AB225" s="35" t="s">
        <v>696</v>
      </c>
      <c r="AC225" s="35" t="str">
        <f t="shared" si="20"/>
        <v>シワグチ</v>
      </c>
      <c r="AD225" s="35" t="s">
        <v>309</v>
      </c>
      <c r="AF225" s="35">
        <v>12</v>
      </c>
      <c r="AG225" s="41">
        <v>39507</v>
      </c>
      <c r="AN225" s="35">
        <v>170</v>
      </c>
      <c r="AO225" s="35">
        <v>54</v>
      </c>
      <c r="AP225" s="35" t="s">
        <v>310</v>
      </c>
      <c r="AV225" s="35" t="s">
        <v>311</v>
      </c>
      <c r="BB225" s="35">
        <f t="shared" si="21"/>
        <v>15</v>
      </c>
      <c r="BC225" s="35">
        <f t="shared" si="22"/>
        <v>1</v>
      </c>
      <c r="BD225" s="35" t="str">
        <f t="shared" si="23"/>
        <v>右</v>
      </c>
      <c r="BE225" s="42" t="str">
        <f>IF($O225="男子",IF($AF225&gt;100,"",IF($M225=選抜男子!B$2,ROW(),"")),"")</f>
        <v/>
      </c>
      <c r="BF225" s="42" t="str">
        <f>IF($O225="男子",IF($AF225&gt;100,"",IF($M225=選抜男子!I$2,ROW(),"")),"")</f>
        <v/>
      </c>
      <c r="BG225" s="42" t="str">
        <f>IF($O225="男子",IF($AF225&gt;100,"",IF($M225=選抜男子!P$2,ROW(),"")),"")</f>
        <v/>
      </c>
      <c r="BH225" s="42" t="str">
        <f>IF($O225="男子",IF($AF225&gt;100,"",IF($M225=選抜男子!B$27,ROW(),"")),"")</f>
        <v/>
      </c>
      <c r="BI225" s="42" t="str">
        <f>IF($O225="男子",IF($AF225&gt;100,"",IF($M225=選抜男子!I$27,ROW(),"")),"")</f>
        <v/>
      </c>
      <c r="BJ225" s="42" t="str">
        <f>IF($O225="男子",IF($AF225&gt;100,"",IF($M225=選抜男子!P$27,ROW(),"")),"")</f>
        <v/>
      </c>
      <c r="BK225" s="42" t="str">
        <f>IF($O225="男子",IF($AF225&gt;100,"",IF($M225=選抜男子!B$51,ROW(),"")),"")</f>
        <v/>
      </c>
      <c r="BL225" s="42" t="str">
        <f>IF($O225="男子",IF($AF225&gt;100,"",IF($M225=選抜男子!I$51,ROW(),"")),"")</f>
        <v/>
      </c>
      <c r="BM225" s="42" t="str">
        <f>IF($O225="男子",IF($AF225&gt;100,"",IF($M225=選抜男子!B$76,ROW(),"")),"")</f>
        <v/>
      </c>
      <c r="BN225" s="42" t="str">
        <f>IF($O225="男子",IF($AF225&gt;100,"",IF($M225=選抜男子!I$76,ROW(),"")),"")</f>
        <v/>
      </c>
      <c r="BO225" s="42" t="str">
        <f>IF($O225="男子",IF($AF225&gt;100,"",IF($M225=新人男子!B$2,ROW(),"")),"")</f>
        <v/>
      </c>
      <c r="BP225" s="42" t="str">
        <f>IF($O225="男子",IF($AF225&gt;100,"",IF($M225=新人男子!I$2,ROW(),"")),"")</f>
        <v/>
      </c>
      <c r="BQ225" s="42" t="str">
        <f>IF($O225="男子",IF($AF225&gt;100,"",IF($M225=新人男子!P$2,ROW(),"")),"")</f>
        <v/>
      </c>
      <c r="BR225" s="42" t="str">
        <f>IF($O225="男子",IF($AF225&gt;100,"",IF($M225=新人男子!B$27,ROW(),"")),"")</f>
        <v/>
      </c>
      <c r="BS225" s="42" t="str">
        <f>IF($O225="男子",IF($AF225&gt;100,"",IF($M225=新人男子!I$27,ROW(),"")),"")</f>
        <v/>
      </c>
      <c r="BT225" s="42" t="str">
        <f>IF($O225="男子",IF($AF225&gt;100,"",IF($M225=新人男子!P$27,ROW(),"")),"")</f>
        <v/>
      </c>
      <c r="BU225" s="42" t="str">
        <f>IF($O225="男子",IF($AF225&gt;100,"",IF($M225=新人男子!B$51,ROW(),"")),"")</f>
        <v/>
      </c>
      <c r="BV225" s="42" t="str">
        <f>IF($O225="男子",IF($AF225&gt;100,"",IF($M225=新人男子!I$51,ROW(),"")),"")</f>
        <v/>
      </c>
      <c r="BW225" s="42" t="str">
        <f>IF($O225="男子",IF($AF225&gt;100,"",IF($M225=新人男子!P$51,ROW(),"")),"")</f>
        <v/>
      </c>
      <c r="BX225" s="42" t="str">
        <f>IF($O225="男子",IF($AF225&gt;100,"",IF($M225=新人男子!B$76,ROW(),"")),"")</f>
        <v/>
      </c>
      <c r="BY225" s="42" t="str">
        <f>IF($O225="男子",IF($AF225&gt;100,"",IF($M225=新人男子!I$76,ROW(),"")),"")</f>
        <v/>
      </c>
      <c r="BZ225" s="42">
        <f>IF($O225="男子",IF($AF225&gt;100,"",IF($M225=新人男子!P$76,ROW(),"")),"")</f>
        <v>225</v>
      </c>
      <c r="CA225" s="42" t="str">
        <f>IF($O225="女子",IF($AF225&gt;100,"",IF($M225=選抜女子!B$2,ROW(),"")),"")</f>
        <v/>
      </c>
      <c r="CB225" s="42" t="str">
        <f>IF($O225="女子",IF($AF225&gt;100,"",IF($M225=選抜女子!I$2,ROW(),"")),"")</f>
        <v/>
      </c>
      <c r="CC225" s="42" t="str">
        <f>IF($O225="女子",IF($AF225&gt;100,"",IF($M225=選抜女子!P$2,ROW(),"")),"")</f>
        <v/>
      </c>
      <c r="CD225" s="42" t="str">
        <f>IF($O225="女子",IF($AF225&gt;100,"",IF($M225=選抜女子!B$27,ROW(),"")),"")</f>
        <v/>
      </c>
      <c r="CE225" s="42" t="str">
        <f>IF($O225="女子",IF($AF225&gt;100,"",IF($M225=選抜女子!I$27,ROW(),"")),"")</f>
        <v/>
      </c>
      <c r="CF225" s="42" t="str">
        <f>IF($O225="女子",IF($AF225&gt;100,"",IF($M225=選抜女子!P$27,ROW(),"")),"")</f>
        <v/>
      </c>
      <c r="CG225" s="42" t="str">
        <f>IF($O225="女子",IF($AF225&gt;100,"",IF($M225=選抜女子!B$51,ROW(),"")),"")</f>
        <v/>
      </c>
      <c r="CH225" s="42" t="str">
        <f>IF($O225="女子",IF($AF225&gt;100,"",IF($M225=選抜女子!I$51,ROW(),"")),"")</f>
        <v/>
      </c>
      <c r="CI225" s="42" t="str">
        <f>IF($O225="女子",IF($AF225&gt;100,"",IF($M225=選抜女子!B$76,ROW(),"")),"")</f>
        <v/>
      </c>
      <c r="CJ225" s="42" t="str">
        <f>IF($O225="女子",IF($AF225&gt;100,"",IF($M225=選抜女子!I$76,ROW(),"")),"")</f>
        <v/>
      </c>
      <c r="CK225" s="42" t="str">
        <f>IF($O225="女子",IF($AF225&gt;100,"",IF($M225=新人女子!B$2,ROW(),"")),"")</f>
        <v/>
      </c>
      <c r="CL225" s="42" t="str">
        <f>IF($O225="女子",IF($AF225&gt;100,"",IF($M225=新人女子!I$2,ROW(),"")),"")</f>
        <v/>
      </c>
      <c r="CM225" s="42" t="str">
        <f>IF($O225="女子",IF($AF225&gt;100,"",IF($M225=新人女子!P$2,ROW(),"")),"")</f>
        <v/>
      </c>
      <c r="CN225" s="42" t="str">
        <f>IF($O225="女子",IF($AF225&gt;100,"",IF($M225=新人女子!B$27,ROW(),"")),"")</f>
        <v/>
      </c>
      <c r="CO225" s="42" t="str">
        <f>IF($O225="女子",IF($AF225&gt;100,"",IF($M225=新人女子!I$27,ROW(),"")),"")</f>
        <v/>
      </c>
      <c r="CP225" s="42" t="str">
        <f>IF($O225="女子",IF($AF225&gt;100,"",IF($M225=新人女子!P$27,ROW(),"")),"")</f>
        <v/>
      </c>
      <c r="CQ225" s="42" t="str">
        <f>IF($O225="女子",IF($AF225&gt;100,"",IF($M225=新人女子!B$51,ROW(),"")),"")</f>
        <v/>
      </c>
      <c r="CR225" s="42" t="str">
        <f>IF($O225="女子",IF($AF225&gt;100,"",IF($M225=新人女子!I$51,ROW(),"")),"")</f>
        <v/>
      </c>
      <c r="CS225" s="42" t="str">
        <f>IF($O225="女子",IF($AF225&gt;100,"",IF($M225=新人女子!P$51,ROW(),"")),"")</f>
        <v/>
      </c>
      <c r="CT225" s="42" t="str">
        <f>IF($O225="女子",IF($AF225&gt;100,"",IF($M225=新人女子!B$76,ROW(),"")),"")</f>
        <v/>
      </c>
      <c r="CU225" s="42" t="str">
        <f>IF($O225="女子",IF($AF225&gt;100,"",IF($M225=新人女子!I$76,ROW(),"")),"")</f>
        <v/>
      </c>
      <c r="CV225" s="42" t="str">
        <f>IF($O225="女子",IF($AF225&gt;100,"",IF($M225=新人女子!P$76,ROW(),"")),"")</f>
        <v/>
      </c>
    </row>
    <row r="226" spans="1:100" x14ac:dyDescent="0.15">
      <c r="A226" s="36">
        <v>45285</v>
      </c>
      <c r="B226" s="36">
        <v>45287</v>
      </c>
      <c r="C226" s="35" t="s">
        <v>104</v>
      </c>
      <c r="D226" s="35" t="s">
        <v>2222</v>
      </c>
      <c r="E226" s="35" t="s">
        <v>2223</v>
      </c>
      <c r="F226" s="35" t="s">
        <v>2224</v>
      </c>
      <c r="G226" s="35" t="s">
        <v>108</v>
      </c>
      <c r="H226" s="35" t="s">
        <v>15</v>
      </c>
      <c r="I226" s="35" t="s">
        <v>2225</v>
      </c>
      <c r="J226" s="35" t="s">
        <v>303</v>
      </c>
      <c r="L226" s="35" t="s">
        <v>672</v>
      </c>
      <c r="M226" s="35" t="s">
        <v>124</v>
      </c>
      <c r="N226" s="35" t="s">
        <v>125</v>
      </c>
      <c r="O226" s="35" t="s">
        <v>305</v>
      </c>
      <c r="Y226" s="35" t="s">
        <v>306</v>
      </c>
      <c r="AA226" s="35" t="s">
        <v>697</v>
      </c>
      <c r="AB226" s="35" t="s">
        <v>698</v>
      </c>
      <c r="AC226" s="35" t="str">
        <f t="shared" si="20"/>
        <v>イバライチ</v>
      </c>
      <c r="AD226" s="35" t="s">
        <v>309</v>
      </c>
      <c r="AF226" s="35">
        <v>13</v>
      </c>
      <c r="AG226" s="41">
        <v>38897</v>
      </c>
      <c r="AN226" s="35">
        <v>167</v>
      </c>
      <c r="AO226" s="35">
        <v>54</v>
      </c>
      <c r="AP226" s="35" t="s">
        <v>310</v>
      </c>
      <c r="AV226" s="35" t="s">
        <v>311</v>
      </c>
      <c r="BB226" s="35">
        <f t="shared" si="21"/>
        <v>16</v>
      </c>
      <c r="BC226" s="35">
        <f t="shared" si="22"/>
        <v>2</v>
      </c>
      <c r="BD226" s="35" t="str">
        <f t="shared" si="23"/>
        <v>右</v>
      </c>
      <c r="BE226" s="42" t="str">
        <f>IF($O226="男子",IF($AF226&gt;100,"",IF($M226=選抜男子!B$2,ROW(),"")),"")</f>
        <v/>
      </c>
      <c r="BF226" s="42" t="str">
        <f>IF($O226="男子",IF($AF226&gt;100,"",IF($M226=選抜男子!I$2,ROW(),"")),"")</f>
        <v/>
      </c>
      <c r="BG226" s="42" t="str">
        <f>IF($O226="男子",IF($AF226&gt;100,"",IF($M226=選抜男子!P$2,ROW(),"")),"")</f>
        <v/>
      </c>
      <c r="BH226" s="42" t="str">
        <f>IF($O226="男子",IF($AF226&gt;100,"",IF($M226=選抜男子!B$27,ROW(),"")),"")</f>
        <v/>
      </c>
      <c r="BI226" s="42" t="str">
        <f>IF($O226="男子",IF($AF226&gt;100,"",IF($M226=選抜男子!I$27,ROW(),"")),"")</f>
        <v/>
      </c>
      <c r="BJ226" s="42" t="str">
        <f>IF($O226="男子",IF($AF226&gt;100,"",IF($M226=選抜男子!P$27,ROW(),"")),"")</f>
        <v/>
      </c>
      <c r="BK226" s="42" t="str">
        <f>IF($O226="男子",IF($AF226&gt;100,"",IF($M226=選抜男子!B$51,ROW(),"")),"")</f>
        <v/>
      </c>
      <c r="BL226" s="42" t="str">
        <f>IF($O226="男子",IF($AF226&gt;100,"",IF($M226=選抜男子!I$51,ROW(),"")),"")</f>
        <v/>
      </c>
      <c r="BM226" s="42" t="str">
        <f>IF($O226="男子",IF($AF226&gt;100,"",IF($M226=選抜男子!B$76,ROW(),"")),"")</f>
        <v/>
      </c>
      <c r="BN226" s="42" t="str">
        <f>IF($O226="男子",IF($AF226&gt;100,"",IF($M226=選抜男子!I$76,ROW(),"")),"")</f>
        <v/>
      </c>
      <c r="BO226" s="42" t="str">
        <f>IF($O226="男子",IF($AF226&gt;100,"",IF($M226=新人男子!B$2,ROW(),"")),"")</f>
        <v/>
      </c>
      <c r="BP226" s="42" t="str">
        <f>IF($O226="男子",IF($AF226&gt;100,"",IF($M226=新人男子!I$2,ROW(),"")),"")</f>
        <v/>
      </c>
      <c r="BQ226" s="42" t="str">
        <f>IF($O226="男子",IF($AF226&gt;100,"",IF($M226=新人男子!P$2,ROW(),"")),"")</f>
        <v/>
      </c>
      <c r="BR226" s="42" t="str">
        <f>IF($O226="男子",IF($AF226&gt;100,"",IF($M226=新人男子!B$27,ROW(),"")),"")</f>
        <v/>
      </c>
      <c r="BS226" s="42" t="str">
        <f>IF($O226="男子",IF($AF226&gt;100,"",IF($M226=新人男子!I$27,ROW(),"")),"")</f>
        <v/>
      </c>
      <c r="BT226" s="42" t="str">
        <f>IF($O226="男子",IF($AF226&gt;100,"",IF($M226=新人男子!P$27,ROW(),"")),"")</f>
        <v/>
      </c>
      <c r="BU226" s="42" t="str">
        <f>IF($O226="男子",IF($AF226&gt;100,"",IF($M226=新人男子!B$51,ROW(),"")),"")</f>
        <v/>
      </c>
      <c r="BV226" s="42" t="str">
        <f>IF($O226="男子",IF($AF226&gt;100,"",IF($M226=新人男子!I$51,ROW(),"")),"")</f>
        <v/>
      </c>
      <c r="BW226" s="42" t="str">
        <f>IF($O226="男子",IF($AF226&gt;100,"",IF($M226=新人男子!P$51,ROW(),"")),"")</f>
        <v/>
      </c>
      <c r="BX226" s="42" t="str">
        <f>IF($O226="男子",IF($AF226&gt;100,"",IF($M226=新人男子!B$76,ROW(),"")),"")</f>
        <v/>
      </c>
      <c r="BY226" s="42" t="str">
        <f>IF($O226="男子",IF($AF226&gt;100,"",IF($M226=新人男子!I$76,ROW(),"")),"")</f>
        <v/>
      </c>
      <c r="BZ226" s="42">
        <f>IF($O226="男子",IF($AF226&gt;100,"",IF($M226=新人男子!P$76,ROW(),"")),"")</f>
        <v>226</v>
      </c>
      <c r="CA226" s="42" t="str">
        <f>IF($O226="女子",IF($AF226&gt;100,"",IF($M226=選抜女子!B$2,ROW(),"")),"")</f>
        <v/>
      </c>
      <c r="CB226" s="42" t="str">
        <f>IF($O226="女子",IF($AF226&gt;100,"",IF($M226=選抜女子!I$2,ROW(),"")),"")</f>
        <v/>
      </c>
      <c r="CC226" s="42" t="str">
        <f>IF($O226="女子",IF($AF226&gt;100,"",IF($M226=選抜女子!P$2,ROW(),"")),"")</f>
        <v/>
      </c>
      <c r="CD226" s="42" t="str">
        <f>IF($O226="女子",IF($AF226&gt;100,"",IF($M226=選抜女子!B$27,ROW(),"")),"")</f>
        <v/>
      </c>
      <c r="CE226" s="42" t="str">
        <f>IF($O226="女子",IF($AF226&gt;100,"",IF($M226=選抜女子!I$27,ROW(),"")),"")</f>
        <v/>
      </c>
      <c r="CF226" s="42" t="str">
        <f>IF($O226="女子",IF($AF226&gt;100,"",IF($M226=選抜女子!P$27,ROW(),"")),"")</f>
        <v/>
      </c>
      <c r="CG226" s="42" t="str">
        <f>IF($O226="女子",IF($AF226&gt;100,"",IF($M226=選抜女子!B$51,ROW(),"")),"")</f>
        <v/>
      </c>
      <c r="CH226" s="42" t="str">
        <f>IF($O226="女子",IF($AF226&gt;100,"",IF($M226=選抜女子!I$51,ROW(),"")),"")</f>
        <v/>
      </c>
      <c r="CI226" s="42" t="str">
        <f>IF($O226="女子",IF($AF226&gt;100,"",IF($M226=選抜女子!B$76,ROW(),"")),"")</f>
        <v/>
      </c>
      <c r="CJ226" s="42" t="str">
        <f>IF($O226="女子",IF($AF226&gt;100,"",IF($M226=選抜女子!I$76,ROW(),"")),"")</f>
        <v/>
      </c>
      <c r="CK226" s="42" t="str">
        <f>IF($O226="女子",IF($AF226&gt;100,"",IF($M226=新人女子!B$2,ROW(),"")),"")</f>
        <v/>
      </c>
      <c r="CL226" s="42" t="str">
        <f>IF($O226="女子",IF($AF226&gt;100,"",IF($M226=新人女子!I$2,ROW(),"")),"")</f>
        <v/>
      </c>
      <c r="CM226" s="42" t="str">
        <f>IF($O226="女子",IF($AF226&gt;100,"",IF($M226=新人女子!P$2,ROW(),"")),"")</f>
        <v/>
      </c>
      <c r="CN226" s="42" t="str">
        <f>IF($O226="女子",IF($AF226&gt;100,"",IF($M226=新人女子!B$27,ROW(),"")),"")</f>
        <v/>
      </c>
      <c r="CO226" s="42" t="str">
        <f>IF($O226="女子",IF($AF226&gt;100,"",IF($M226=新人女子!I$27,ROW(),"")),"")</f>
        <v/>
      </c>
      <c r="CP226" s="42" t="str">
        <f>IF($O226="女子",IF($AF226&gt;100,"",IF($M226=新人女子!P$27,ROW(),"")),"")</f>
        <v/>
      </c>
      <c r="CQ226" s="42" t="str">
        <f>IF($O226="女子",IF($AF226&gt;100,"",IF($M226=新人女子!B$51,ROW(),"")),"")</f>
        <v/>
      </c>
      <c r="CR226" s="42" t="str">
        <f>IF($O226="女子",IF($AF226&gt;100,"",IF($M226=新人女子!I$51,ROW(),"")),"")</f>
        <v/>
      </c>
      <c r="CS226" s="42" t="str">
        <f>IF($O226="女子",IF($AF226&gt;100,"",IF($M226=新人女子!P$51,ROW(),"")),"")</f>
        <v/>
      </c>
      <c r="CT226" s="42" t="str">
        <f>IF($O226="女子",IF($AF226&gt;100,"",IF($M226=新人女子!B$76,ROW(),"")),"")</f>
        <v/>
      </c>
      <c r="CU226" s="42" t="str">
        <f>IF($O226="女子",IF($AF226&gt;100,"",IF($M226=新人女子!I$76,ROW(),"")),"")</f>
        <v/>
      </c>
      <c r="CV226" s="42" t="str">
        <f>IF($O226="女子",IF($AF226&gt;100,"",IF($M226=新人女子!P$76,ROW(),"")),"")</f>
        <v/>
      </c>
    </row>
    <row r="227" spans="1:100" x14ac:dyDescent="0.15">
      <c r="A227" s="36">
        <v>45285</v>
      </c>
      <c r="B227" s="36">
        <v>45287</v>
      </c>
      <c r="C227" s="35" t="s">
        <v>104</v>
      </c>
      <c r="D227" s="35" t="s">
        <v>2226</v>
      </c>
      <c r="E227" s="35" t="s">
        <v>2227</v>
      </c>
      <c r="F227" s="35" t="s">
        <v>2228</v>
      </c>
      <c r="G227" s="35" t="s">
        <v>108</v>
      </c>
      <c r="H227" s="35" t="s">
        <v>15</v>
      </c>
      <c r="I227" s="35" t="s">
        <v>2229</v>
      </c>
      <c r="J227" s="35" t="s">
        <v>303</v>
      </c>
      <c r="L227" s="35" t="s">
        <v>672</v>
      </c>
      <c r="M227" s="35" t="s">
        <v>124</v>
      </c>
      <c r="N227" s="35" t="s">
        <v>125</v>
      </c>
      <c r="O227" s="35" t="s">
        <v>305</v>
      </c>
      <c r="Y227" s="35" t="s">
        <v>306</v>
      </c>
      <c r="AA227" s="35" t="s">
        <v>699</v>
      </c>
      <c r="AB227" s="35" t="s">
        <v>700</v>
      </c>
      <c r="AC227" s="35" t="str">
        <f t="shared" ref="AC227:AC284" si="24">PHONETIC(AB227)</f>
        <v>ムカイハラ</v>
      </c>
      <c r="AD227" s="35" t="s">
        <v>309</v>
      </c>
      <c r="AF227" s="35">
        <v>14</v>
      </c>
      <c r="AG227" s="41">
        <v>39170</v>
      </c>
      <c r="AN227" s="35">
        <v>167</v>
      </c>
      <c r="AO227" s="35">
        <v>52</v>
      </c>
      <c r="AP227" s="35" t="s">
        <v>310</v>
      </c>
      <c r="AV227" s="35" t="s">
        <v>311</v>
      </c>
      <c r="BB227" s="35">
        <f t="shared" si="21"/>
        <v>16</v>
      </c>
      <c r="BC227" s="35">
        <f t="shared" si="22"/>
        <v>2</v>
      </c>
      <c r="BD227" s="35" t="str">
        <f t="shared" si="23"/>
        <v>右</v>
      </c>
      <c r="BE227" s="42" t="str">
        <f>IF($O227="男子",IF($AF227&gt;100,"",IF($M227=選抜男子!B$2,ROW(),"")),"")</f>
        <v/>
      </c>
      <c r="BF227" s="42" t="str">
        <f>IF($O227="男子",IF($AF227&gt;100,"",IF($M227=選抜男子!I$2,ROW(),"")),"")</f>
        <v/>
      </c>
      <c r="BG227" s="42" t="str">
        <f>IF($O227="男子",IF($AF227&gt;100,"",IF($M227=選抜男子!P$2,ROW(),"")),"")</f>
        <v/>
      </c>
      <c r="BH227" s="42" t="str">
        <f>IF($O227="男子",IF($AF227&gt;100,"",IF($M227=選抜男子!B$27,ROW(),"")),"")</f>
        <v/>
      </c>
      <c r="BI227" s="42" t="str">
        <f>IF($O227="男子",IF($AF227&gt;100,"",IF($M227=選抜男子!I$27,ROW(),"")),"")</f>
        <v/>
      </c>
      <c r="BJ227" s="42" t="str">
        <f>IF($O227="男子",IF($AF227&gt;100,"",IF($M227=選抜男子!P$27,ROW(),"")),"")</f>
        <v/>
      </c>
      <c r="BK227" s="42" t="str">
        <f>IF($O227="男子",IF($AF227&gt;100,"",IF($M227=選抜男子!B$51,ROW(),"")),"")</f>
        <v/>
      </c>
      <c r="BL227" s="42" t="str">
        <f>IF($O227="男子",IF($AF227&gt;100,"",IF($M227=選抜男子!I$51,ROW(),"")),"")</f>
        <v/>
      </c>
      <c r="BM227" s="42" t="str">
        <f>IF($O227="男子",IF($AF227&gt;100,"",IF($M227=選抜男子!B$76,ROW(),"")),"")</f>
        <v/>
      </c>
      <c r="BN227" s="42" t="str">
        <f>IF($O227="男子",IF($AF227&gt;100,"",IF($M227=選抜男子!I$76,ROW(),"")),"")</f>
        <v/>
      </c>
      <c r="BO227" s="42" t="str">
        <f>IF($O227="男子",IF($AF227&gt;100,"",IF($M227=新人男子!B$2,ROW(),"")),"")</f>
        <v/>
      </c>
      <c r="BP227" s="42" t="str">
        <f>IF($O227="男子",IF($AF227&gt;100,"",IF($M227=新人男子!I$2,ROW(),"")),"")</f>
        <v/>
      </c>
      <c r="BQ227" s="42" t="str">
        <f>IF($O227="男子",IF($AF227&gt;100,"",IF($M227=新人男子!P$2,ROW(),"")),"")</f>
        <v/>
      </c>
      <c r="BR227" s="42" t="str">
        <f>IF($O227="男子",IF($AF227&gt;100,"",IF($M227=新人男子!B$27,ROW(),"")),"")</f>
        <v/>
      </c>
      <c r="BS227" s="42" t="str">
        <f>IF($O227="男子",IF($AF227&gt;100,"",IF($M227=新人男子!I$27,ROW(),"")),"")</f>
        <v/>
      </c>
      <c r="BT227" s="42" t="str">
        <f>IF($O227="男子",IF($AF227&gt;100,"",IF($M227=新人男子!P$27,ROW(),"")),"")</f>
        <v/>
      </c>
      <c r="BU227" s="42" t="str">
        <f>IF($O227="男子",IF($AF227&gt;100,"",IF($M227=新人男子!B$51,ROW(),"")),"")</f>
        <v/>
      </c>
      <c r="BV227" s="42" t="str">
        <f>IF($O227="男子",IF($AF227&gt;100,"",IF($M227=新人男子!I$51,ROW(),"")),"")</f>
        <v/>
      </c>
      <c r="BW227" s="42" t="str">
        <f>IF($O227="男子",IF($AF227&gt;100,"",IF($M227=新人男子!P$51,ROW(),"")),"")</f>
        <v/>
      </c>
      <c r="BX227" s="42" t="str">
        <f>IF($O227="男子",IF($AF227&gt;100,"",IF($M227=新人男子!B$76,ROW(),"")),"")</f>
        <v/>
      </c>
      <c r="BY227" s="42" t="str">
        <f>IF($O227="男子",IF($AF227&gt;100,"",IF($M227=新人男子!I$76,ROW(),"")),"")</f>
        <v/>
      </c>
      <c r="BZ227" s="42">
        <f>IF($O227="男子",IF($AF227&gt;100,"",IF($M227=新人男子!P$76,ROW(),"")),"")</f>
        <v>227</v>
      </c>
      <c r="CA227" s="42" t="str">
        <f>IF($O227="女子",IF($AF227&gt;100,"",IF($M227=選抜女子!B$2,ROW(),"")),"")</f>
        <v/>
      </c>
      <c r="CB227" s="42" t="str">
        <f>IF($O227="女子",IF($AF227&gt;100,"",IF($M227=選抜女子!I$2,ROW(),"")),"")</f>
        <v/>
      </c>
      <c r="CC227" s="42" t="str">
        <f>IF($O227="女子",IF($AF227&gt;100,"",IF($M227=選抜女子!P$2,ROW(),"")),"")</f>
        <v/>
      </c>
      <c r="CD227" s="42" t="str">
        <f>IF($O227="女子",IF($AF227&gt;100,"",IF($M227=選抜女子!B$27,ROW(),"")),"")</f>
        <v/>
      </c>
      <c r="CE227" s="42" t="str">
        <f>IF($O227="女子",IF($AF227&gt;100,"",IF($M227=選抜女子!I$27,ROW(),"")),"")</f>
        <v/>
      </c>
      <c r="CF227" s="42" t="str">
        <f>IF($O227="女子",IF($AF227&gt;100,"",IF($M227=選抜女子!P$27,ROW(),"")),"")</f>
        <v/>
      </c>
      <c r="CG227" s="42" t="str">
        <f>IF($O227="女子",IF($AF227&gt;100,"",IF($M227=選抜女子!B$51,ROW(),"")),"")</f>
        <v/>
      </c>
      <c r="CH227" s="42" t="str">
        <f>IF($O227="女子",IF($AF227&gt;100,"",IF($M227=選抜女子!I$51,ROW(),"")),"")</f>
        <v/>
      </c>
      <c r="CI227" s="42" t="str">
        <f>IF($O227="女子",IF($AF227&gt;100,"",IF($M227=選抜女子!B$76,ROW(),"")),"")</f>
        <v/>
      </c>
      <c r="CJ227" s="42" t="str">
        <f>IF($O227="女子",IF($AF227&gt;100,"",IF($M227=選抜女子!I$76,ROW(),"")),"")</f>
        <v/>
      </c>
      <c r="CK227" s="42" t="str">
        <f>IF($O227="女子",IF($AF227&gt;100,"",IF($M227=新人女子!B$2,ROW(),"")),"")</f>
        <v/>
      </c>
      <c r="CL227" s="42" t="str">
        <f>IF($O227="女子",IF($AF227&gt;100,"",IF($M227=新人女子!I$2,ROW(),"")),"")</f>
        <v/>
      </c>
      <c r="CM227" s="42" t="str">
        <f>IF($O227="女子",IF($AF227&gt;100,"",IF($M227=新人女子!P$2,ROW(),"")),"")</f>
        <v/>
      </c>
      <c r="CN227" s="42" t="str">
        <f>IF($O227="女子",IF($AF227&gt;100,"",IF($M227=新人女子!B$27,ROW(),"")),"")</f>
        <v/>
      </c>
      <c r="CO227" s="42" t="str">
        <f>IF($O227="女子",IF($AF227&gt;100,"",IF($M227=新人女子!I$27,ROW(),"")),"")</f>
        <v/>
      </c>
      <c r="CP227" s="42" t="str">
        <f>IF($O227="女子",IF($AF227&gt;100,"",IF($M227=新人女子!P$27,ROW(),"")),"")</f>
        <v/>
      </c>
      <c r="CQ227" s="42" t="str">
        <f>IF($O227="女子",IF($AF227&gt;100,"",IF($M227=新人女子!B$51,ROW(),"")),"")</f>
        <v/>
      </c>
      <c r="CR227" s="42" t="str">
        <f>IF($O227="女子",IF($AF227&gt;100,"",IF($M227=新人女子!I$51,ROW(),"")),"")</f>
        <v/>
      </c>
      <c r="CS227" s="42" t="str">
        <f>IF($O227="女子",IF($AF227&gt;100,"",IF($M227=新人女子!P$51,ROW(),"")),"")</f>
        <v/>
      </c>
      <c r="CT227" s="42" t="str">
        <f>IF($O227="女子",IF($AF227&gt;100,"",IF($M227=新人女子!B$76,ROW(),"")),"")</f>
        <v/>
      </c>
      <c r="CU227" s="42" t="str">
        <f>IF($O227="女子",IF($AF227&gt;100,"",IF($M227=新人女子!I$76,ROW(),"")),"")</f>
        <v/>
      </c>
      <c r="CV227" s="42" t="str">
        <f>IF($O227="女子",IF($AF227&gt;100,"",IF($M227=新人女子!P$76,ROW(),"")),"")</f>
        <v/>
      </c>
    </row>
    <row r="228" spans="1:100" x14ac:dyDescent="0.15">
      <c r="A228" s="36">
        <v>45285</v>
      </c>
      <c r="B228" s="36">
        <v>45287</v>
      </c>
      <c r="C228" s="35" t="s">
        <v>104</v>
      </c>
      <c r="D228" s="35" t="s">
        <v>2230</v>
      </c>
      <c r="E228" s="35" t="s">
        <v>2231</v>
      </c>
      <c r="F228" s="35" t="s">
        <v>2232</v>
      </c>
      <c r="G228" s="35" t="s">
        <v>108</v>
      </c>
      <c r="H228" s="35" t="s">
        <v>15</v>
      </c>
      <c r="I228" s="35" t="s">
        <v>2233</v>
      </c>
      <c r="J228" s="35" t="s">
        <v>303</v>
      </c>
      <c r="L228" s="35" t="s">
        <v>672</v>
      </c>
      <c r="M228" s="35" t="s">
        <v>124</v>
      </c>
      <c r="N228" s="35" t="s">
        <v>125</v>
      </c>
      <c r="O228" s="35" t="s">
        <v>305</v>
      </c>
      <c r="Y228" s="35" t="s">
        <v>306</v>
      </c>
      <c r="AA228" s="35" t="s">
        <v>701</v>
      </c>
      <c r="AB228" s="35" t="s">
        <v>702</v>
      </c>
      <c r="AC228" s="35" t="str">
        <f t="shared" si="24"/>
        <v>ヨシダグチ</v>
      </c>
      <c r="AD228" s="35" t="s">
        <v>309</v>
      </c>
      <c r="AF228" s="35">
        <v>15</v>
      </c>
      <c r="AG228" s="41">
        <v>39119</v>
      </c>
      <c r="AN228" s="35">
        <v>170</v>
      </c>
      <c r="AO228" s="35">
        <v>55</v>
      </c>
      <c r="AP228" s="35" t="s">
        <v>310</v>
      </c>
      <c r="AV228" s="35" t="s">
        <v>311</v>
      </c>
      <c r="BB228" s="35">
        <f t="shared" si="21"/>
        <v>16</v>
      </c>
      <c r="BC228" s="35">
        <f t="shared" si="22"/>
        <v>2</v>
      </c>
      <c r="BD228" s="35" t="str">
        <f t="shared" si="23"/>
        <v>右</v>
      </c>
      <c r="BE228" s="42" t="str">
        <f>IF($O228="男子",IF($AF228&gt;100,"",IF($M228=選抜男子!B$2,ROW(),"")),"")</f>
        <v/>
      </c>
      <c r="BF228" s="42" t="str">
        <f>IF($O228="男子",IF($AF228&gt;100,"",IF($M228=選抜男子!I$2,ROW(),"")),"")</f>
        <v/>
      </c>
      <c r="BG228" s="42" t="str">
        <f>IF($O228="男子",IF($AF228&gt;100,"",IF($M228=選抜男子!P$2,ROW(),"")),"")</f>
        <v/>
      </c>
      <c r="BH228" s="42" t="str">
        <f>IF($O228="男子",IF($AF228&gt;100,"",IF($M228=選抜男子!B$27,ROW(),"")),"")</f>
        <v/>
      </c>
      <c r="BI228" s="42" t="str">
        <f>IF($O228="男子",IF($AF228&gt;100,"",IF($M228=選抜男子!I$27,ROW(),"")),"")</f>
        <v/>
      </c>
      <c r="BJ228" s="42" t="str">
        <f>IF($O228="男子",IF($AF228&gt;100,"",IF($M228=選抜男子!P$27,ROW(),"")),"")</f>
        <v/>
      </c>
      <c r="BK228" s="42" t="str">
        <f>IF($O228="男子",IF($AF228&gt;100,"",IF($M228=選抜男子!B$51,ROW(),"")),"")</f>
        <v/>
      </c>
      <c r="BL228" s="42" t="str">
        <f>IF($O228="男子",IF($AF228&gt;100,"",IF($M228=選抜男子!I$51,ROW(),"")),"")</f>
        <v/>
      </c>
      <c r="BM228" s="42" t="str">
        <f>IF($O228="男子",IF($AF228&gt;100,"",IF($M228=選抜男子!B$76,ROW(),"")),"")</f>
        <v/>
      </c>
      <c r="BN228" s="42" t="str">
        <f>IF($O228="男子",IF($AF228&gt;100,"",IF($M228=選抜男子!I$76,ROW(),"")),"")</f>
        <v/>
      </c>
      <c r="BO228" s="42" t="str">
        <f>IF($O228="男子",IF($AF228&gt;100,"",IF($M228=新人男子!B$2,ROW(),"")),"")</f>
        <v/>
      </c>
      <c r="BP228" s="42" t="str">
        <f>IF($O228="男子",IF($AF228&gt;100,"",IF($M228=新人男子!I$2,ROW(),"")),"")</f>
        <v/>
      </c>
      <c r="BQ228" s="42" t="str">
        <f>IF($O228="男子",IF($AF228&gt;100,"",IF($M228=新人男子!P$2,ROW(),"")),"")</f>
        <v/>
      </c>
      <c r="BR228" s="42" t="str">
        <f>IF($O228="男子",IF($AF228&gt;100,"",IF($M228=新人男子!B$27,ROW(),"")),"")</f>
        <v/>
      </c>
      <c r="BS228" s="42" t="str">
        <f>IF($O228="男子",IF($AF228&gt;100,"",IF($M228=新人男子!I$27,ROW(),"")),"")</f>
        <v/>
      </c>
      <c r="BT228" s="42" t="str">
        <f>IF($O228="男子",IF($AF228&gt;100,"",IF($M228=新人男子!P$27,ROW(),"")),"")</f>
        <v/>
      </c>
      <c r="BU228" s="42" t="str">
        <f>IF($O228="男子",IF($AF228&gt;100,"",IF($M228=新人男子!B$51,ROW(),"")),"")</f>
        <v/>
      </c>
      <c r="BV228" s="42" t="str">
        <f>IF($O228="男子",IF($AF228&gt;100,"",IF($M228=新人男子!I$51,ROW(),"")),"")</f>
        <v/>
      </c>
      <c r="BW228" s="42" t="str">
        <f>IF($O228="男子",IF($AF228&gt;100,"",IF($M228=新人男子!P$51,ROW(),"")),"")</f>
        <v/>
      </c>
      <c r="BX228" s="42" t="str">
        <f>IF($O228="男子",IF($AF228&gt;100,"",IF($M228=新人男子!B$76,ROW(),"")),"")</f>
        <v/>
      </c>
      <c r="BY228" s="42" t="str">
        <f>IF($O228="男子",IF($AF228&gt;100,"",IF($M228=新人男子!I$76,ROW(),"")),"")</f>
        <v/>
      </c>
      <c r="BZ228" s="42">
        <f>IF($O228="男子",IF($AF228&gt;100,"",IF($M228=新人男子!P$76,ROW(),"")),"")</f>
        <v>228</v>
      </c>
      <c r="CA228" s="42" t="str">
        <f>IF($O228="女子",IF($AF228&gt;100,"",IF($M228=選抜女子!B$2,ROW(),"")),"")</f>
        <v/>
      </c>
      <c r="CB228" s="42" t="str">
        <f>IF($O228="女子",IF($AF228&gt;100,"",IF($M228=選抜女子!I$2,ROW(),"")),"")</f>
        <v/>
      </c>
      <c r="CC228" s="42" t="str">
        <f>IF($O228="女子",IF($AF228&gt;100,"",IF($M228=選抜女子!P$2,ROW(),"")),"")</f>
        <v/>
      </c>
      <c r="CD228" s="42" t="str">
        <f>IF($O228="女子",IF($AF228&gt;100,"",IF($M228=選抜女子!B$27,ROW(),"")),"")</f>
        <v/>
      </c>
      <c r="CE228" s="42" t="str">
        <f>IF($O228="女子",IF($AF228&gt;100,"",IF($M228=選抜女子!I$27,ROW(),"")),"")</f>
        <v/>
      </c>
      <c r="CF228" s="42" t="str">
        <f>IF($O228="女子",IF($AF228&gt;100,"",IF($M228=選抜女子!P$27,ROW(),"")),"")</f>
        <v/>
      </c>
      <c r="CG228" s="42" t="str">
        <f>IF($O228="女子",IF($AF228&gt;100,"",IF($M228=選抜女子!B$51,ROW(),"")),"")</f>
        <v/>
      </c>
      <c r="CH228" s="42" t="str">
        <f>IF($O228="女子",IF($AF228&gt;100,"",IF($M228=選抜女子!I$51,ROW(),"")),"")</f>
        <v/>
      </c>
      <c r="CI228" s="42" t="str">
        <f>IF($O228="女子",IF($AF228&gt;100,"",IF($M228=選抜女子!B$76,ROW(),"")),"")</f>
        <v/>
      </c>
      <c r="CJ228" s="42" t="str">
        <f>IF($O228="女子",IF($AF228&gt;100,"",IF($M228=選抜女子!I$76,ROW(),"")),"")</f>
        <v/>
      </c>
      <c r="CK228" s="42" t="str">
        <f>IF($O228="女子",IF($AF228&gt;100,"",IF($M228=新人女子!B$2,ROW(),"")),"")</f>
        <v/>
      </c>
      <c r="CL228" s="42" t="str">
        <f>IF($O228="女子",IF($AF228&gt;100,"",IF($M228=新人女子!I$2,ROW(),"")),"")</f>
        <v/>
      </c>
      <c r="CM228" s="42" t="str">
        <f>IF($O228="女子",IF($AF228&gt;100,"",IF($M228=新人女子!P$2,ROW(),"")),"")</f>
        <v/>
      </c>
      <c r="CN228" s="42" t="str">
        <f>IF($O228="女子",IF($AF228&gt;100,"",IF($M228=新人女子!B$27,ROW(),"")),"")</f>
        <v/>
      </c>
      <c r="CO228" s="42" t="str">
        <f>IF($O228="女子",IF($AF228&gt;100,"",IF($M228=新人女子!I$27,ROW(),"")),"")</f>
        <v/>
      </c>
      <c r="CP228" s="42" t="str">
        <f>IF($O228="女子",IF($AF228&gt;100,"",IF($M228=新人女子!P$27,ROW(),"")),"")</f>
        <v/>
      </c>
      <c r="CQ228" s="42" t="str">
        <f>IF($O228="女子",IF($AF228&gt;100,"",IF($M228=新人女子!B$51,ROW(),"")),"")</f>
        <v/>
      </c>
      <c r="CR228" s="42" t="str">
        <f>IF($O228="女子",IF($AF228&gt;100,"",IF($M228=新人女子!I$51,ROW(),"")),"")</f>
        <v/>
      </c>
      <c r="CS228" s="42" t="str">
        <f>IF($O228="女子",IF($AF228&gt;100,"",IF($M228=新人女子!P$51,ROW(),"")),"")</f>
        <v/>
      </c>
      <c r="CT228" s="42" t="str">
        <f>IF($O228="女子",IF($AF228&gt;100,"",IF($M228=新人女子!B$76,ROW(),"")),"")</f>
        <v/>
      </c>
      <c r="CU228" s="42" t="str">
        <f>IF($O228="女子",IF($AF228&gt;100,"",IF($M228=新人女子!I$76,ROW(),"")),"")</f>
        <v/>
      </c>
      <c r="CV228" s="42" t="str">
        <f>IF($O228="女子",IF($AF228&gt;100,"",IF($M228=新人女子!P$76,ROW(),"")),"")</f>
        <v/>
      </c>
    </row>
    <row r="229" spans="1:100" x14ac:dyDescent="0.15">
      <c r="A229" s="36">
        <v>45285</v>
      </c>
      <c r="B229" s="36">
        <v>45287</v>
      </c>
      <c r="C229" s="35" t="s">
        <v>104</v>
      </c>
      <c r="D229" s="35" t="s">
        <v>2234</v>
      </c>
      <c r="E229" s="35" t="s">
        <v>2235</v>
      </c>
      <c r="F229" s="35" t="s">
        <v>2236</v>
      </c>
      <c r="G229" s="35" t="s">
        <v>108</v>
      </c>
      <c r="H229" s="35" t="s">
        <v>15</v>
      </c>
      <c r="I229" s="35" t="s">
        <v>2237</v>
      </c>
      <c r="J229" s="35" t="s">
        <v>303</v>
      </c>
      <c r="L229" s="35" t="s">
        <v>672</v>
      </c>
      <c r="M229" s="35" t="s">
        <v>124</v>
      </c>
      <c r="N229" s="35" t="s">
        <v>125</v>
      </c>
      <c r="O229" s="35" t="s">
        <v>305</v>
      </c>
      <c r="Y229" s="35" t="s">
        <v>306</v>
      </c>
      <c r="Z229" s="35">
        <v>1</v>
      </c>
      <c r="AA229" s="35" t="s">
        <v>703</v>
      </c>
      <c r="AB229" s="35" t="s">
        <v>704</v>
      </c>
      <c r="AC229" s="35" t="str">
        <f t="shared" si="24"/>
        <v>コウタチ</v>
      </c>
      <c r="AD229" s="35" t="s">
        <v>309</v>
      </c>
      <c r="AF229" s="35">
        <v>101</v>
      </c>
      <c r="AG229" s="41">
        <v>32093</v>
      </c>
      <c r="AP229" s="35" t="s">
        <v>310</v>
      </c>
      <c r="AV229" s="35" t="s">
        <v>344</v>
      </c>
      <c r="BB229" s="35">
        <f t="shared" si="21"/>
        <v>35</v>
      </c>
      <c r="BC229" s="35" t="str">
        <f t="shared" si="22"/>
        <v>役員</v>
      </c>
      <c r="BD229" s="35" t="str">
        <f t="shared" si="23"/>
        <v>右</v>
      </c>
      <c r="BE229" s="42" t="str">
        <f>IF($O229="男子",IF($AF229&gt;100,"",IF($M229=選抜男子!B$2,ROW(),"")),"")</f>
        <v/>
      </c>
      <c r="BF229" s="42" t="str">
        <f>IF($O229="男子",IF($AF229&gt;100,"",IF($M229=選抜男子!I$2,ROW(),"")),"")</f>
        <v/>
      </c>
      <c r="BG229" s="42" t="str">
        <f>IF($O229="男子",IF($AF229&gt;100,"",IF($M229=選抜男子!P$2,ROW(),"")),"")</f>
        <v/>
      </c>
      <c r="BH229" s="42" t="str">
        <f>IF($O229="男子",IF($AF229&gt;100,"",IF($M229=選抜男子!B$27,ROW(),"")),"")</f>
        <v/>
      </c>
      <c r="BI229" s="42" t="str">
        <f>IF($O229="男子",IF($AF229&gt;100,"",IF($M229=選抜男子!I$27,ROW(),"")),"")</f>
        <v/>
      </c>
      <c r="BJ229" s="42" t="str">
        <f>IF($O229="男子",IF($AF229&gt;100,"",IF($M229=選抜男子!P$27,ROW(),"")),"")</f>
        <v/>
      </c>
      <c r="BK229" s="42" t="str">
        <f>IF($O229="男子",IF($AF229&gt;100,"",IF($M229=選抜男子!B$51,ROW(),"")),"")</f>
        <v/>
      </c>
      <c r="BL229" s="42" t="str">
        <f>IF($O229="男子",IF($AF229&gt;100,"",IF($M229=選抜男子!I$51,ROW(),"")),"")</f>
        <v/>
      </c>
      <c r="BM229" s="42" t="str">
        <f>IF($O229="男子",IF($AF229&gt;100,"",IF($M229=選抜男子!B$76,ROW(),"")),"")</f>
        <v/>
      </c>
      <c r="BN229" s="42" t="str">
        <f>IF($O229="男子",IF($AF229&gt;100,"",IF($M229=選抜男子!I$76,ROW(),"")),"")</f>
        <v/>
      </c>
      <c r="BO229" s="42" t="str">
        <f>IF($O229="男子",IF($AF229&gt;100,"",IF($M229=新人男子!B$2,ROW(),"")),"")</f>
        <v/>
      </c>
      <c r="BP229" s="42" t="str">
        <f>IF($O229="男子",IF($AF229&gt;100,"",IF($M229=新人男子!I$2,ROW(),"")),"")</f>
        <v/>
      </c>
      <c r="BQ229" s="42" t="str">
        <f>IF($O229="男子",IF($AF229&gt;100,"",IF($M229=新人男子!P$2,ROW(),"")),"")</f>
        <v/>
      </c>
      <c r="BR229" s="42" t="str">
        <f>IF($O229="男子",IF($AF229&gt;100,"",IF($M229=新人男子!B$27,ROW(),"")),"")</f>
        <v/>
      </c>
      <c r="BS229" s="42" t="str">
        <f>IF($O229="男子",IF($AF229&gt;100,"",IF($M229=新人男子!I$27,ROW(),"")),"")</f>
        <v/>
      </c>
      <c r="BT229" s="42" t="str">
        <f>IF($O229="男子",IF($AF229&gt;100,"",IF($M229=新人男子!P$27,ROW(),"")),"")</f>
        <v/>
      </c>
      <c r="BU229" s="42" t="str">
        <f>IF($O229="男子",IF($AF229&gt;100,"",IF($M229=新人男子!B$51,ROW(),"")),"")</f>
        <v/>
      </c>
      <c r="BV229" s="42" t="str">
        <f>IF($O229="男子",IF($AF229&gt;100,"",IF($M229=新人男子!I$51,ROW(),"")),"")</f>
        <v/>
      </c>
      <c r="BW229" s="42" t="str">
        <f>IF($O229="男子",IF($AF229&gt;100,"",IF($M229=新人男子!P$51,ROW(),"")),"")</f>
        <v/>
      </c>
      <c r="BX229" s="42" t="str">
        <f>IF($O229="男子",IF($AF229&gt;100,"",IF($M229=新人男子!B$76,ROW(),"")),"")</f>
        <v/>
      </c>
      <c r="BY229" s="42" t="str">
        <f>IF($O229="男子",IF($AF229&gt;100,"",IF($M229=新人男子!I$76,ROW(),"")),"")</f>
        <v/>
      </c>
      <c r="BZ229" s="42" t="str">
        <f>IF($O229="男子",IF($AF229&gt;100,"",IF($M229=新人男子!P$76,ROW(),"")),"")</f>
        <v/>
      </c>
      <c r="CA229" s="42" t="str">
        <f>IF($O229="女子",IF($AF229&gt;100,"",IF($M229=選抜女子!B$2,ROW(),"")),"")</f>
        <v/>
      </c>
      <c r="CB229" s="42" t="str">
        <f>IF($O229="女子",IF($AF229&gt;100,"",IF($M229=選抜女子!I$2,ROW(),"")),"")</f>
        <v/>
      </c>
      <c r="CC229" s="42" t="str">
        <f>IF($O229="女子",IF($AF229&gt;100,"",IF($M229=選抜女子!P$2,ROW(),"")),"")</f>
        <v/>
      </c>
      <c r="CD229" s="42" t="str">
        <f>IF($O229="女子",IF($AF229&gt;100,"",IF($M229=選抜女子!B$27,ROW(),"")),"")</f>
        <v/>
      </c>
      <c r="CE229" s="42" t="str">
        <f>IF($O229="女子",IF($AF229&gt;100,"",IF($M229=選抜女子!I$27,ROW(),"")),"")</f>
        <v/>
      </c>
      <c r="CF229" s="42" t="str">
        <f>IF($O229="女子",IF($AF229&gt;100,"",IF($M229=選抜女子!P$27,ROW(),"")),"")</f>
        <v/>
      </c>
      <c r="CG229" s="42" t="str">
        <f>IF($O229="女子",IF($AF229&gt;100,"",IF($M229=選抜女子!B$51,ROW(),"")),"")</f>
        <v/>
      </c>
      <c r="CH229" s="42" t="str">
        <f>IF($O229="女子",IF($AF229&gt;100,"",IF($M229=選抜女子!I$51,ROW(),"")),"")</f>
        <v/>
      </c>
      <c r="CI229" s="42" t="str">
        <f>IF($O229="女子",IF($AF229&gt;100,"",IF($M229=選抜女子!B$76,ROW(),"")),"")</f>
        <v/>
      </c>
      <c r="CJ229" s="42" t="str">
        <f>IF($O229="女子",IF($AF229&gt;100,"",IF($M229=選抜女子!I$76,ROW(),"")),"")</f>
        <v/>
      </c>
      <c r="CK229" s="42" t="str">
        <f>IF($O229="女子",IF($AF229&gt;100,"",IF($M229=新人女子!B$2,ROW(),"")),"")</f>
        <v/>
      </c>
      <c r="CL229" s="42" t="str">
        <f>IF($O229="女子",IF($AF229&gt;100,"",IF($M229=新人女子!I$2,ROW(),"")),"")</f>
        <v/>
      </c>
      <c r="CM229" s="42" t="str">
        <f>IF($O229="女子",IF($AF229&gt;100,"",IF($M229=新人女子!P$2,ROW(),"")),"")</f>
        <v/>
      </c>
      <c r="CN229" s="42" t="str">
        <f>IF($O229="女子",IF($AF229&gt;100,"",IF($M229=新人女子!B$27,ROW(),"")),"")</f>
        <v/>
      </c>
      <c r="CO229" s="42" t="str">
        <f>IF($O229="女子",IF($AF229&gt;100,"",IF($M229=新人女子!I$27,ROW(),"")),"")</f>
        <v/>
      </c>
      <c r="CP229" s="42" t="str">
        <f>IF($O229="女子",IF($AF229&gt;100,"",IF($M229=新人女子!P$27,ROW(),"")),"")</f>
        <v/>
      </c>
      <c r="CQ229" s="42" t="str">
        <f>IF($O229="女子",IF($AF229&gt;100,"",IF($M229=新人女子!B$51,ROW(),"")),"")</f>
        <v/>
      </c>
      <c r="CR229" s="42" t="str">
        <f>IF($O229="女子",IF($AF229&gt;100,"",IF($M229=新人女子!I$51,ROW(),"")),"")</f>
        <v/>
      </c>
      <c r="CS229" s="42" t="str">
        <f>IF($O229="女子",IF($AF229&gt;100,"",IF($M229=新人女子!P$51,ROW(),"")),"")</f>
        <v/>
      </c>
      <c r="CT229" s="42" t="str">
        <f>IF($O229="女子",IF($AF229&gt;100,"",IF($M229=新人女子!B$76,ROW(),"")),"")</f>
        <v/>
      </c>
      <c r="CU229" s="42" t="str">
        <f>IF($O229="女子",IF($AF229&gt;100,"",IF($M229=新人女子!I$76,ROW(),"")),"")</f>
        <v/>
      </c>
      <c r="CV229" s="42" t="str">
        <f>IF($O229="女子",IF($AF229&gt;100,"",IF($M229=新人女子!P$76,ROW(),"")),"")</f>
        <v/>
      </c>
    </row>
    <row r="230" spans="1:100" x14ac:dyDescent="0.15">
      <c r="A230" s="36">
        <v>45285</v>
      </c>
      <c r="B230" s="36">
        <v>45287</v>
      </c>
      <c r="C230" s="35" t="s">
        <v>104</v>
      </c>
      <c r="D230" s="35" t="s">
        <v>2238</v>
      </c>
      <c r="E230" s="35" t="s">
        <v>2239</v>
      </c>
      <c r="F230" s="35" t="s">
        <v>2240</v>
      </c>
      <c r="G230" s="35" t="s">
        <v>108</v>
      </c>
      <c r="H230" s="35" t="s">
        <v>15</v>
      </c>
      <c r="I230" s="35" t="s">
        <v>2241</v>
      </c>
      <c r="J230" s="35" t="s">
        <v>303</v>
      </c>
      <c r="L230" s="35" t="s">
        <v>672</v>
      </c>
      <c r="M230" s="35" t="s">
        <v>124</v>
      </c>
      <c r="N230" s="35" t="s">
        <v>125</v>
      </c>
      <c r="O230" s="35" t="s">
        <v>305</v>
      </c>
      <c r="Y230" s="35" t="s">
        <v>306</v>
      </c>
      <c r="AA230" s="35" t="s">
        <v>705</v>
      </c>
      <c r="AB230" s="35" t="s">
        <v>706</v>
      </c>
      <c r="AC230" s="35" t="str">
        <f t="shared" si="24"/>
        <v>カミカワタチ</v>
      </c>
      <c r="AD230" s="35" t="s">
        <v>309</v>
      </c>
      <c r="AF230" s="35">
        <v>102</v>
      </c>
      <c r="AG230" s="41">
        <v>27919</v>
      </c>
      <c r="AP230" s="35" t="s">
        <v>310</v>
      </c>
      <c r="AV230" s="35" t="s">
        <v>344</v>
      </c>
      <c r="AW230" s="35" t="s">
        <v>348</v>
      </c>
      <c r="BB230" s="35">
        <f t="shared" si="21"/>
        <v>46</v>
      </c>
      <c r="BC230" s="35" t="str">
        <f t="shared" si="22"/>
        <v>役員</v>
      </c>
      <c r="BD230" s="35" t="str">
        <f t="shared" si="23"/>
        <v>右</v>
      </c>
      <c r="BE230" s="42" t="str">
        <f>IF($O230="男子",IF($AF230&gt;100,"",IF($M230=選抜男子!B$2,ROW(),"")),"")</f>
        <v/>
      </c>
      <c r="BF230" s="42" t="str">
        <f>IF($O230="男子",IF($AF230&gt;100,"",IF($M230=選抜男子!I$2,ROW(),"")),"")</f>
        <v/>
      </c>
      <c r="BG230" s="42" t="str">
        <f>IF($O230="男子",IF($AF230&gt;100,"",IF($M230=選抜男子!P$2,ROW(),"")),"")</f>
        <v/>
      </c>
      <c r="BH230" s="42" t="str">
        <f>IF($O230="男子",IF($AF230&gt;100,"",IF($M230=選抜男子!B$27,ROW(),"")),"")</f>
        <v/>
      </c>
      <c r="BI230" s="42" t="str">
        <f>IF($O230="男子",IF($AF230&gt;100,"",IF($M230=選抜男子!I$27,ROW(),"")),"")</f>
        <v/>
      </c>
      <c r="BJ230" s="42" t="str">
        <f>IF($O230="男子",IF($AF230&gt;100,"",IF($M230=選抜男子!P$27,ROW(),"")),"")</f>
        <v/>
      </c>
      <c r="BK230" s="42" t="str">
        <f>IF($O230="男子",IF($AF230&gt;100,"",IF($M230=選抜男子!B$51,ROW(),"")),"")</f>
        <v/>
      </c>
      <c r="BL230" s="42" t="str">
        <f>IF($O230="男子",IF($AF230&gt;100,"",IF($M230=選抜男子!I$51,ROW(),"")),"")</f>
        <v/>
      </c>
      <c r="BM230" s="42" t="str">
        <f>IF($O230="男子",IF($AF230&gt;100,"",IF($M230=選抜男子!B$76,ROW(),"")),"")</f>
        <v/>
      </c>
      <c r="BN230" s="42" t="str">
        <f>IF($O230="男子",IF($AF230&gt;100,"",IF($M230=選抜男子!I$76,ROW(),"")),"")</f>
        <v/>
      </c>
      <c r="BO230" s="42" t="str">
        <f>IF($O230="男子",IF($AF230&gt;100,"",IF($M230=新人男子!B$2,ROW(),"")),"")</f>
        <v/>
      </c>
      <c r="BP230" s="42" t="str">
        <f>IF($O230="男子",IF($AF230&gt;100,"",IF($M230=新人男子!I$2,ROW(),"")),"")</f>
        <v/>
      </c>
      <c r="BQ230" s="42" t="str">
        <f>IF($O230="男子",IF($AF230&gt;100,"",IF($M230=新人男子!P$2,ROW(),"")),"")</f>
        <v/>
      </c>
      <c r="BR230" s="42" t="str">
        <f>IF($O230="男子",IF($AF230&gt;100,"",IF($M230=新人男子!B$27,ROW(),"")),"")</f>
        <v/>
      </c>
      <c r="BS230" s="42" t="str">
        <f>IF($O230="男子",IF($AF230&gt;100,"",IF($M230=新人男子!I$27,ROW(),"")),"")</f>
        <v/>
      </c>
      <c r="BT230" s="42" t="str">
        <f>IF($O230="男子",IF($AF230&gt;100,"",IF($M230=新人男子!P$27,ROW(),"")),"")</f>
        <v/>
      </c>
      <c r="BU230" s="42" t="str">
        <f>IF($O230="男子",IF($AF230&gt;100,"",IF($M230=新人男子!B$51,ROW(),"")),"")</f>
        <v/>
      </c>
      <c r="BV230" s="42" t="str">
        <f>IF($O230="男子",IF($AF230&gt;100,"",IF($M230=新人男子!I$51,ROW(),"")),"")</f>
        <v/>
      </c>
      <c r="BW230" s="42" t="str">
        <f>IF($O230="男子",IF($AF230&gt;100,"",IF($M230=新人男子!P$51,ROW(),"")),"")</f>
        <v/>
      </c>
      <c r="BX230" s="42" t="str">
        <f>IF($O230="男子",IF($AF230&gt;100,"",IF($M230=新人男子!B$76,ROW(),"")),"")</f>
        <v/>
      </c>
      <c r="BY230" s="42" t="str">
        <f>IF($O230="男子",IF($AF230&gt;100,"",IF($M230=新人男子!I$76,ROW(),"")),"")</f>
        <v/>
      </c>
      <c r="BZ230" s="42" t="str">
        <f>IF($O230="男子",IF($AF230&gt;100,"",IF($M230=新人男子!P$76,ROW(),"")),"")</f>
        <v/>
      </c>
      <c r="CA230" s="42" t="str">
        <f>IF($O230="女子",IF($AF230&gt;100,"",IF($M230=選抜女子!B$2,ROW(),"")),"")</f>
        <v/>
      </c>
      <c r="CB230" s="42" t="str">
        <f>IF($O230="女子",IF($AF230&gt;100,"",IF($M230=選抜女子!I$2,ROW(),"")),"")</f>
        <v/>
      </c>
      <c r="CC230" s="42" t="str">
        <f>IF($O230="女子",IF($AF230&gt;100,"",IF($M230=選抜女子!P$2,ROW(),"")),"")</f>
        <v/>
      </c>
      <c r="CD230" s="42" t="str">
        <f>IF($O230="女子",IF($AF230&gt;100,"",IF($M230=選抜女子!B$27,ROW(),"")),"")</f>
        <v/>
      </c>
      <c r="CE230" s="42" t="str">
        <f>IF($O230="女子",IF($AF230&gt;100,"",IF($M230=選抜女子!I$27,ROW(),"")),"")</f>
        <v/>
      </c>
      <c r="CF230" s="42" t="str">
        <f>IF($O230="女子",IF($AF230&gt;100,"",IF($M230=選抜女子!P$27,ROW(),"")),"")</f>
        <v/>
      </c>
      <c r="CG230" s="42" t="str">
        <f>IF($O230="女子",IF($AF230&gt;100,"",IF($M230=選抜女子!B$51,ROW(),"")),"")</f>
        <v/>
      </c>
      <c r="CH230" s="42" t="str">
        <f>IF($O230="女子",IF($AF230&gt;100,"",IF($M230=選抜女子!I$51,ROW(),"")),"")</f>
        <v/>
      </c>
      <c r="CI230" s="42" t="str">
        <f>IF($O230="女子",IF($AF230&gt;100,"",IF($M230=選抜女子!B$76,ROW(),"")),"")</f>
        <v/>
      </c>
      <c r="CJ230" s="42" t="str">
        <f>IF($O230="女子",IF($AF230&gt;100,"",IF($M230=選抜女子!I$76,ROW(),"")),"")</f>
        <v/>
      </c>
      <c r="CK230" s="42" t="str">
        <f>IF($O230="女子",IF($AF230&gt;100,"",IF($M230=新人女子!B$2,ROW(),"")),"")</f>
        <v/>
      </c>
      <c r="CL230" s="42" t="str">
        <f>IF($O230="女子",IF($AF230&gt;100,"",IF($M230=新人女子!I$2,ROW(),"")),"")</f>
        <v/>
      </c>
      <c r="CM230" s="42" t="str">
        <f>IF($O230="女子",IF($AF230&gt;100,"",IF($M230=新人女子!P$2,ROW(),"")),"")</f>
        <v/>
      </c>
      <c r="CN230" s="42" t="str">
        <f>IF($O230="女子",IF($AF230&gt;100,"",IF($M230=新人女子!B$27,ROW(),"")),"")</f>
        <v/>
      </c>
      <c r="CO230" s="42" t="str">
        <f>IF($O230="女子",IF($AF230&gt;100,"",IF($M230=新人女子!I$27,ROW(),"")),"")</f>
        <v/>
      </c>
      <c r="CP230" s="42" t="str">
        <f>IF($O230="女子",IF($AF230&gt;100,"",IF($M230=新人女子!P$27,ROW(),"")),"")</f>
        <v/>
      </c>
      <c r="CQ230" s="42" t="str">
        <f>IF($O230="女子",IF($AF230&gt;100,"",IF($M230=新人女子!B$51,ROW(),"")),"")</f>
        <v/>
      </c>
      <c r="CR230" s="42" t="str">
        <f>IF($O230="女子",IF($AF230&gt;100,"",IF($M230=新人女子!I$51,ROW(),"")),"")</f>
        <v/>
      </c>
      <c r="CS230" s="42" t="str">
        <f>IF($O230="女子",IF($AF230&gt;100,"",IF($M230=新人女子!P$51,ROW(),"")),"")</f>
        <v/>
      </c>
      <c r="CT230" s="42" t="str">
        <f>IF($O230="女子",IF($AF230&gt;100,"",IF($M230=新人女子!B$76,ROW(),"")),"")</f>
        <v/>
      </c>
      <c r="CU230" s="42" t="str">
        <f>IF($O230="女子",IF($AF230&gt;100,"",IF($M230=新人女子!I$76,ROW(),"")),"")</f>
        <v/>
      </c>
      <c r="CV230" s="42" t="str">
        <f>IF($O230="女子",IF($AF230&gt;100,"",IF($M230=新人女子!P$76,ROW(),"")),"")</f>
        <v/>
      </c>
    </row>
    <row r="231" spans="1:100" x14ac:dyDescent="0.15">
      <c r="A231" s="36">
        <v>45285</v>
      </c>
      <c r="B231" s="36">
        <v>45287</v>
      </c>
      <c r="C231" s="35" t="s">
        <v>104</v>
      </c>
      <c r="D231" s="35" t="s">
        <v>2242</v>
      </c>
      <c r="E231" s="35" t="s">
        <v>2243</v>
      </c>
      <c r="F231" s="35" t="s">
        <v>2244</v>
      </c>
      <c r="G231" s="35" t="s">
        <v>108</v>
      </c>
      <c r="H231" s="35" t="s">
        <v>15</v>
      </c>
      <c r="I231" s="35" t="s">
        <v>2245</v>
      </c>
      <c r="J231" s="35" t="s">
        <v>303</v>
      </c>
      <c r="L231" s="35" t="s">
        <v>672</v>
      </c>
      <c r="M231" s="35" t="s">
        <v>124</v>
      </c>
      <c r="N231" s="35" t="s">
        <v>125</v>
      </c>
      <c r="O231" s="35" t="s">
        <v>305</v>
      </c>
      <c r="Y231" s="35" t="s">
        <v>306</v>
      </c>
      <c r="AA231" s="35" t="s">
        <v>707</v>
      </c>
      <c r="AB231" s="35" t="s">
        <v>708</v>
      </c>
      <c r="AC231" s="35" t="str">
        <f t="shared" si="24"/>
        <v>シワチ</v>
      </c>
      <c r="AD231" s="35" t="s">
        <v>309</v>
      </c>
      <c r="AF231" s="35">
        <v>103</v>
      </c>
      <c r="AG231" s="41">
        <v>38909</v>
      </c>
      <c r="AP231" s="35" t="s">
        <v>310</v>
      </c>
      <c r="AV231" s="35" t="s">
        <v>344</v>
      </c>
      <c r="AW231" s="35" t="s">
        <v>373</v>
      </c>
      <c r="BB231" s="35">
        <f t="shared" si="21"/>
        <v>16</v>
      </c>
      <c r="BC231" s="35">
        <f t="shared" si="22"/>
        <v>2</v>
      </c>
      <c r="BD231" s="35" t="str">
        <f t="shared" si="23"/>
        <v>右</v>
      </c>
      <c r="BE231" s="42" t="str">
        <f>IF($O231="男子",IF($AF231&gt;100,"",IF($M231=選抜男子!B$2,ROW(),"")),"")</f>
        <v/>
      </c>
      <c r="BF231" s="42" t="str">
        <f>IF($O231="男子",IF($AF231&gt;100,"",IF($M231=選抜男子!I$2,ROW(),"")),"")</f>
        <v/>
      </c>
      <c r="BG231" s="42" t="str">
        <f>IF($O231="男子",IF($AF231&gt;100,"",IF($M231=選抜男子!P$2,ROW(),"")),"")</f>
        <v/>
      </c>
      <c r="BH231" s="42" t="str">
        <f>IF($O231="男子",IF($AF231&gt;100,"",IF($M231=選抜男子!B$27,ROW(),"")),"")</f>
        <v/>
      </c>
      <c r="BI231" s="42" t="str">
        <f>IF($O231="男子",IF($AF231&gt;100,"",IF($M231=選抜男子!I$27,ROW(),"")),"")</f>
        <v/>
      </c>
      <c r="BJ231" s="42" t="str">
        <f>IF($O231="男子",IF($AF231&gt;100,"",IF($M231=選抜男子!P$27,ROW(),"")),"")</f>
        <v/>
      </c>
      <c r="BK231" s="42" t="str">
        <f>IF($O231="男子",IF($AF231&gt;100,"",IF($M231=選抜男子!B$51,ROW(),"")),"")</f>
        <v/>
      </c>
      <c r="BL231" s="42" t="str">
        <f>IF($O231="男子",IF($AF231&gt;100,"",IF($M231=選抜男子!I$51,ROW(),"")),"")</f>
        <v/>
      </c>
      <c r="BM231" s="42" t="str">
        <f>IF($O231="男子",IF($AF231&gt;100,"",IF($M231=選抜男子!B$76,ROW(),"")),"")</f>
        <v/>
      </c>
      <c r="BN231" s="42" t="str">
        <f>IF($O231="男子",IF($AF231&gt;100,"",IF($M231=選抜男子!I$76,ROW(),"")),"")</f>
        <v/>
      </c>
      <c r="BO231" s="42" t="str">
        <f>IF($O231="男子",IF($AF231&gt;100,"",IF($M231=新人男子!B$2,ROW(),"")),"")</f>
        <v/>
      </c>
      <c r="BP231" s="42" t="str">
        <f>IF($O231="男子",IF($AF231&gt;100,"",IF($M231=新人男子!I$2,ROW(),"")),"")</f>
        <v/>
      </c>
      <c r="BQ231" s="42" t="str">
        <f>IF($O231="男子",IF($AF231&gt;100,"",IF($M231=新人男子!P$2,ROW(),"")),"")</f>
        <v/>
      </c>
      <c r="BR231" s="42" t="str">
        <f>IF($O231="男子",IF($AF231&gt;100,"",IF($M231=新人男子!B$27,ROW(),"")),"")</f>
        <v/>
      </c>
      <c r="BS231" s="42" t="str">
        <f>IF($O231="男子",IF($AF231&gt;100,"",IF($M231=新人男子!I$27,ROW(),"")),"")</f>
        <v/>
      </c>
      <c r="BT231" s="42" t="str">
        <f>IF($O231="男子",IF($AF231&gt;100,"",IF($M231=新人男子!P$27,ROW(),"")),"")</f>
        <v/>
      </c>
      <c r="BU231" s="42" t="str">
        <f>IF($O231="男子",IF($AF231&gt;100,"",IF($M231=新人男子!B$51,ROW(),"")),"")</f>
        <v/>
      </c>
      <c r="BV231" s="42" t="str">
        <f>IF($O231="男子",IF($AF231&gt;100,"",IF($M231=新人男子!I$51,ROW(),"")),"")</f>
        <v/>
      </c>
      <c r="BW231" s="42" t="str">
        <f>IF($O231="男子",IF($AF231&gt;100,"",IF($M231=新人男子!P$51,ROW(),"")),"")</f>
        <v/>
      </c>
      <c r="BX231" s="42" t="str">
        <f>IF($O231="男子",IF($AF231&gt;100,"",IF($M231=新人男子!B$76,ROW(),"")),"")</f>
        <v/>
      </c>
      <c r="BY231" s="42" t="str">
        <f>IF($O231="男子",IF($AF231&gt;100,"",IF($M231=新人男子!I$76,ROW(),"")),"")</f>
        <v/>
      </c>
      <c r="BZ231" s="42" t="str">
        <f>IF($O231="男子",IF($AF231&gt;100,"",IF($M231=新人男子!P$76,ROW(),"")),"")</f>
        <v/>
      </c>
      <c r="CA231" s="42" t="str">
        <f>IF($O231="女子",IF($AF231&gt;100,"",IF($M231=選抜女子!B$2,ROW(),"")),"")</f>
        <v/>
      </c>
      <c r="CB231" s="42" t="str">
        <f>IF($O231="女子",IF($AF231&gt;100,"",IF($M231=選抜女子!I$2,ROW(),"")),"")</f>
        <v/>
      </c>
      <c r="CC231" s="42" t="str">
        <f>IF($O231="女子",IF($AF231&gt;100,"",IF($M231=選抜女子!P$2,ROW(),"")),"")</f>
        <v/>
      </c>
      <c r="CD231" s="42" t="str">
        <f>IF($O231="女子",IF($AF231&gt;100,"",IF($M231=選抜女子!B$27,ROW(),"")),"")</f>
        <v/>
      </c>
      <c r="CE231" s="42" t="str">
        <f>IF($O231="女子",IF($AF231&gt;100,"",IF($M231=選抜女子!I$27,ROW(),"")),"")</f>
        <v/>
      </c>
      <c r="CF231" s="42" t="str">
        <f>IF($O231="女子",IF($AF231&gt;100,"",IF($M231=選抜女子!P$27,ROW(),"")),"")</f>
        <v/>
      </c>
      <c r="CG231" s="42" t="str">
        <f>IF($O231="女子",IF($AF231&gt;100,"",IF($M231=選抜女子!B$51,ROW(),"")),"")</f>
        <v/>
      </c>
      <c r="CH231" s="42" t="str">
        <f>IF($O231="女子",IF($AF231&gt;100,"",IF($M231=選抜女子!I$51,ROW(),"")),"")</f>
        <v/>
      </c>
      <c r="CI231" s="42" t="str">
        <f>IF($O231="女子",IF($AF231&gt;100,"",IF($M231=選抜女子!B$76,ROW(),"")),"")</f>
        <v/>
      </c>
      <c r="CJ231" s="42" t="str">
        <f>IF($O231="女子",IF($AF231&gt;100,"",IF($M231=選抜女子!I$76,ROW(),"")),"")</f>
        <v/>
      </c>
      <c r="CK231" s="42" t="str">
        <f>IF($O231="女子",IF($AF231&gt;100,"",IF($M231=新人女子!B$2,ROW(),"")),"")</f>
        <v/>
      </c>
      <c r="CL231" s="42" t="str">
        <f>IF($O231="女子",IF($AF231&gt;100,"",IF($M231=新人女子!I$2,ROW(),"")),"")</f>
        <v/>
      </c>
      <c r="CM231" s="42" t="str">
        <f>IF($O231="女子",IF($AF231&gt;100,"",IF($M231=新人女子!P$2,ROW(),"")),"")</f>
        <v/>
      </c>
      <c r="CN231" s="42" t="str">
        <f>IF($O231="女子",IF($AF231&gt;100,"",IF($M231=新人女子!B$27,ROW(),"")),"")</f>
        <v/>
      </c>
      <c r="CO231" s="42" t="str">
        <f>IF($O231="女子",IF($AF231&gt;100,"",IF($M231=新人女子!I$27,ROW(),"")),"")</f>
        <v/>
      </c>
      <c r="CP231" s="42" t="str">
        <f>IF($O231="女子",IF($AF231&gt;100,"",IF($M231=新人女子!P$27,ROW(),"")),"")</f>
        <v/>
      </c>
      <c r="CQ231" s="42" t="str">
        <f>IF($O231="女子",IF($AF231&gt;100,"",IF($M231=新人女子!B$51,ROW(),"")),"")</f>
        <v/>
      </c>
      <c r="CR231" s="42" t="str">
        <f>IF($O231="女子",IF($AF231&gt;100,"",IF($M231=新人女子!I$51,ROW(),"")),"")</f>
        <v/>
      </c>
      <c r="CS231" s="42" t="str">
        <f>IF($O231="女子",IF($AF231&gt;100,"",IF($M231=新人女子!P$51,ROW(),"")),"")</f>
        <v/>
      </c>
      <c r="CT231" s="42" t="str">
        <f>IF($O231="女子",IF($AF231&gt;100,"",IF($M231=新人女子!B$76,ROW(),"")),"")</f>
        <v/>
      </c>
      <c r="CU231" s="42" t="str">
        <f>IF($O231="女子",IF($AF231&gt;100,"",IF($M231=新人女子!I$76,ROW(),"")),"")</f>
        <v/>
      </c>
      <c r="CV231" s="42" t="str">
        <f>IF($O231="女子",IF($AF231&gt;100,"",IF($M231=新人女子!P$76,ROW(),"")),"")</f>
        <v/>
      </c>
    </row>
    <row r="232" spans="1:100" x14ac:dyDescent="0.15">
      <c r="A232" s="36">
        <v>45285</v>
      </c>
      <c r="B232" s="36">
        <v>45287</v>
      </c>
      <c r="C232" s="35" t="s">
        <v>104</v>
      </c>
      <c r="D232" s="35" t="s">
        <v>2246</v>
      </c>
      <c r="E232" s="35" t="s">
        <v>2247</v>
      </c>
      <c r="F232" s="35" t="s">
        <v>2248</v>
      </c>
      <c r="G232" s="35" t="s">
        <v>108</v>
      </c>
      <c r="H232" s="35" t="s">
        <v>15</v>
      </c>
      <c r="I232" s="35" t="s">
        <v>2249</v>
      </c>
      <c r="J232" s="35" t="s">
        <v>303</v>
      </c>
      <c r="L232" s="35" t="s">
        <v>672</v>
      </c>
      <c r="M232" s="35" t="s">
        <v>124</v>
      </c>
      <c r="N232" s="35" t="s">
        <v>125</v>
      </c>
      <c r="O232" s="35" t="s">
        <v>305</v>
      </c>
      <c r="Y232" s="35" t="s">
        <v>306</v>
      </c>
      <c r="AA232" s="35" t="s">
        <v>709</v>
      </c>
      <c r="AB232" s="35" t="s">
        <v>710</v>
      </c>
      <c r="AC232" s="35" t="str">
        <f t="shared" si="24"/>
        <v>ニシミヨシ</v>
      </c>
      <c r="AD232" s="35" t="s">
        <v>309</v>
      </c>
      <c r="AF232" s="35">
        <v>104</v>
      </c>
      <c r="AG232" s="41">
        <v>39504</v>
      </c>
      <c r="AP232" s="35" t="s">
        <v>310</v>
      </c>
      <c r="AV232" s="35" t="s">
        <v>344</v>
      </c>
      <c r="AW232" s="35" t="s">
        <v>373</v>
      </c>
      <c r="BB232" s="35">
        <f t="shared" si="21"/>
        <v>15</v>
      </c>
      <c r="BC232" s="35">
        <f t="shared" si="22"/>
        <v>1</v>
      </c>
      <c r="BD232" s="35" t="str">
        <f t="shared" si="23"/>
        <v>右</v>
      </c>
      <c r="BE232" s="42" t="str">
        <f>IF($O232="男子",IF($AF232&gt;100,"",IF($M232=選抜男子!B$2,ROW(),"")),"")</f>
        <v/>
      </c>
      <c r="BF232" s="42" t="str">
        <f>IF($O232="男子",IF($AF232&gt;100,"",IF($M232=選抜男子!I$2,ROW(),"")),"")</f>
        <v/>
      </c>
      <c r="BG232" s="42" t="str">
        <f>IF($O232="男子",IF($AF232&gt;100,"",IF($M232=選抜男子!P$2,ROW(),"")),"")</f>
        <v/>
      </c>
      <c r="BH232" s="42" t="str">
        <f>IF($O232="男子",IF($AF232&gt;100,"",IF($M232=選抜男子!B$27,ROW(),"")),"")</f>
        <v/>
      </c>
      <c r="BI232" s="42" t="str">
        <f>IF($O232="男子",IF($AF232&gt;100,"",IF($M232=選抜男子!I$27,ROW(),"")),"")</f>
        <v/>
      </c>
      <c r="BJ232" s="42" t="str">
        <f>IF($O232="男子",IF($AF232&gt;100,"",IF($M232=選抜男子!P$27,ROW(),"")),"")</f>
        <v/>
      </c>
      <c r="BK232" s="42" t="str">
        <f>IF($O232="男子",IF($AF232&gt;100,"",IF($M232=選抜男子!B$51,ROW(),"")),"")</f>
        <v/>
      </c>
      <c r="BL232" s="42" t="str">
        <f>IF($O232="男子",IF($AF232&gt;100,"",IF($M232=選抜男子!I$51,ROW(),"")),"")</f>
        <v/>
      </c>
      <c r="BM232" s="42" t="str">
        <f>IF($O232="男子",IF($AF232&gt;100,"",IF($M232=選抜男子!B$76,ROW(),"")),"")</f>
        <v/>
      </c>
      <c r="BN232" s="42" t="str">
        <f>IF($O232="男子",IF($AF232&gt;100,"",IF($M232=選抜男子!I$76,ROW(),"")),"")</f>
        <v/>
      </c>
      <c r="BO232" s="42" t="str">
        <f>IF($O232="男子",IF($AF232&gt;100,"",IF($M232=新人男子!B$2,ROW(),"")),"")</f>
        <v/>
      </c>
      <c r="BP232" s="42" t="str">
        <f>IF($O232="男子",IF($AF232&gt;100,"",IF($M232=新人男子!I$2,ROW(),"")),"")</f>
        <v/>
      </c>
      <c r="BQ232" s="42" t="str">
        <f>IF($O232="男子",IF($AF232&gt;100,"",IF($M232=新人男子!P$2,ROW(),"")),"")</f>
        <v/>
      </c>
      <c r="BR232" s="42" t="str">
        <f>IF($O232="男子",IF($AF232&gt;100,"",IF($M232=新人男子!B$27,ROW(),"")),"")</f>
        <v/>
      </c>
      <c r="BS232" s="42" t="str">
        <f>IF($O232="男子",IF($AF232&gt;100,"",IF($M232=新人男子!I$27,ROW(),"")),"")</f>
        <v/>
      </c>
      <c r="BT232" s="42" t="str">
        <f>IF($O232="男子",IF($AF232&gt;100,"",IF($M232=新人男子!P$27,ROW(),"")),"")</f>
        <v/>
      </c>
      <c r="BU232" s="42" t="str">
        <f>IF($O232="男子",IF($AF232&gt;100,"",IF($M232=新人男子!B$51,ROW(),"")),"")</f>
        <v/>
      </c>
      <c r="BV232" s="42" t="str">
        <f>IF($O232="男子",IF($AF232&gt;100,"",IF($M232=新人男子!I$51,ROW(),"")),"")</f>
        <v/>
      </c>
      <c r="BW232" s="42" t="str">
        <f>IF($O232="男子",IF($AF232&gt;100,"",IF($M232=新人男子!P$51,ROW(),"")),"")</f>
        <v/>
      </c>
      <c r="BX232" s="42" t="str">
        <f>IF($O232="男子",IF($AF232&gt;100,"",IF($M232=新人男子!B$76,ROW(),"")),"")</f>
        <v/>
      </c>
      <c r="BY232" s="42" t="str">
        <f>IF($O232="男子",IF($AF232&gt;100,"",IF($M232=新人男子!I$76,ROW(),"")),"")</f>
        <v/>
      </c>
      <c r="BZ232" s="42" t="str">
        <f>IF($O232="男子",IF($AF232&gt;100,"",IF($M232=新人男子!P$76,ROW(),"")),"")</f>
        <v/>
      </c>
      <c r="CA232" s="42" t="str">
        <f>IF($O232="女子",IF($AF232&gt;100,"",IF($M232=選抜女子!B$2,ROW(),"")),"")</f>
        <v/>
      </c>
      <c r="CB232" s="42" t="str">
        <f>IF($O232="女子",IF($AF232&gt;100,"",IF($M232=選抜女子!I$2,ROW(),"")),"")</f>
        <v/>
      </c>
      <c r="CC232" s="42" t="str">
        <f>IF($O232="女子",IF($AF232&gt;100,"",IF($M232=選抜女子!P$2,ROW(),"")),"")</f>
        <v/>
      </c>
      <c r="CD232" s="42" t="str">
        <f>IF($O232="女子",IF($AF232&gt;100,"",IF($M232=選抜女子!B$27,ROW(),"")),"")</f>
        <v/>
      </c>
      <c r="CE232" s="42" t="str">
        <f>IF($O232="女子",IF($AF232&gt;100,"",IF($M232=選抜女子!I$27,ROW(),"")),"")</f>
        <v/>
      </c>
      <c r="CF232" s="42" t="str">
        <f>IF($O232="女子",IF($AF232&gt;100,"",IF($M232=選抜女子!P$27,ROW(),"")),"")</f>
        <v/>
      </c>
      <c r="CG232" s="42" t="str">
        <f>IF($O232="女子",IF($AF232&gt;100,"",IF($M232=選抜女子!B$51,ROW(),"")),"")</f>
        <v/>
      </c>
      <c r="CH232" s="42" t="str">
        <f>IF($O232="女子",IF($AF232&gt;100,"",IF($M232=選抜女子!I$51,ROW(),"")),"")</f>
        <v/>
      </c>
      <c r="CI232" s="42" t="str">
        <f>IF($O232="女子",IF($AF232&gt;100,"",IF($M232=選抜女子!B$76,ROW(),"")),"")</f>
        <v/>
      </c>
      <c r="CJ232" s="42" t="str">
        <f>IF($O232="女子",IF($AF232&gt;100,"",IF($M232=選抜女子!I$76,ROW(),"")),"")</f>
        <v/>
      </c>
      <c r="CK232" s="42" t="str">
        <f>IF($O232="女子",IF($AF232&gt;100,"",IF($M232=新人女子!B$2,ROW(),"")),"")</f>
        <v/>
      </c>
      <c r="CL232" s="42" t="str">
        <f>IF($O232="女子",IF($AF232&gt;100,"",IF($M232=新人女子!I$2,ROW(),"")),"")</f>
        <v/>
      </c>
      <c r="CM232" s="42" t="str">
        <f>IF($O232="女子",IF($AF232&gt;100,"",IF($M232=新人女子!P$2,ROW(),"")),"")</f>
        <v/>
      </c>
      <c r="CN232" s="42" t="str">
        <f>IF($O232="女子",IF($AF232&gt;100,"",IF($M232=新人女子!B$27,ROW(),"")),"")</f>
        <v/>
      </c>
      <c r="CO232" s="42" t="str">
        <f>IF($O232="女子",IF($AF232&gt;100,"",IF($M232=新人女子!I$27,ROW(),"")),"")</f>
        <v/>
      </c>
      <c r="CP232" s="42" t="str">
        <f>IF($O232="女子",IF($AF232&gt;100,"",IF($M232=新人女子!P$27,ROW(),"")),"")</f>
        <v/>
      </c>
      <c r="CQ232" s="42" t="str">
        <f>IF($O232="女子",IF($AF232&gt;100,"",IF($M232=新人女子!B$51,ROW(),"")),"")</f>
        <v/>
      </c>
      <c r="CR232" s="42" t="str">
        <f>IF($O232="女子",IF($AF232&gt;100,"",IF($M232=新人女子!I$51,ROW(),"")),"")</f>
        <v/>
      </c>
      <c r="CS232" s="42" t="str">
        <f>IF($O232="女子",IF($AF232&gt;100,"",IF($M232=新人女子!P$51,ROW(),"")),"")</f>
        <v/>
      </c>
      <c r="CT232" s="42" t="str">
        <f>IF($O232="女子",IF($AF232&gt;100,"",IF($M232=新人女子!B$76,ROW(),"")),"")</f>
        <v/>
      </c>
      <c r="CU232" s="42" t="str">
        <f>IF($O232="女子",IF($AF232&gt;100,"",IF($M232=新人女子!I$76,ROW(),"")),"")</f>
        <v/>
      </c>
      <c r="CV232" s="42" t="str">
        <f>IF($O232="女子",IF($AF232&gt;100,"",IF($M232=新人女子!P$76,ROW(),"")),"")</f>
        <v/>
      </c>
    </row>
    <row r="233" spans="1:100" x14ac:dyDescent="0.15">
      <c r="A233" s="36">
        <v>45285</v>
      </c>
      <c r="B233" s="36">
        <v>45287</v>
      </c>
      <c r="C233" s="35" t="s">
        <v>104</v>
      </c>
      <c r="D233" s="35" t="s">
        <v>2250</v>
      </c>
      <c r="E233" s="35" t="s">
        <v>2251</v>
      </c>
      <c r="F233" s="35" t="s">
        <v>2252</v>
      </c>
      <c r="G233" s="35" t="s">
        <v>108</v>
      </c>
      <c r="H233" s="35" t="s">
        <v>15</v>
      </c>
      <c r="I233" s="35" t="s">
        <v>2253</v>
      </c>
      <c r="J233" s="35" t="s">
        <v>303</v>
      </c>
      <c r="AG233" s="41"/>
      <c r="AP233" s="35" t="s">
        <v>310</v>
      </c>
      <c r="BB233" s="35" t="str">
        <f t="shared" si="21"/>
        <v/>
      </c>
      <c r="BC233" s="35" t="str">
        <f t="shared" si="22"/>
        <v/>
      </c>
      <c r="BD233" s="35" t="str">
        <f t="shared" si="23"/>
        <v>右</v>
      </c>
      <c r="BE233" s="42" t="str">
        <f>IF($O233="男子",IF($AF233&gt;100,"",IF($M233=選抜男子!B$2,ROW(),"")),"")</f>
        <v/>
      </c>
      <c r="BF233" s="42" t="str">
        <f>IF($O233="男子",IF($AF233&gt;100,"",IF($M233=選抜男子!I$2,ROW(),"")),"")</f>
        <v/>
      </c>
      <c r="BG233" s="42" t="str">
        <f>IF($O233="男子",IF($AF233&gt;100,"",IF($M233=選抜男子!P$2,ROW(),"")),"")</f>
        <v/>
      </c>
      <c r="BH233" s="42" t="str">
        <f>IF($O233="男子",IF($AF233&gt;100,"",IF($M233=選抜男子!B$27,ROW(),"")),"")</f>
        <v/>
      </c>
      <c r="BI233" s="42" t="str">
        <f>IF($O233="男子",IF($AF233&gt;100,"",IF($M233=選抜男子!I$27,ROW(),"")),"")</f>
        <v/>
      </c>
      <c r="BJ233" s="42" t="str">
        <f>IF($O233="男子",IF($AF233&gt;100,"",IF($M233=選抜男子!P$27,ROW(),"")),"")</f>
        <v/>
      </c>
      <c r="BK233" s="42" t="str">
        <f>IF($O233="男子",IF($AF233&gt;100,"",IF($M233=選抜男子!B$51,ROW(),"")),"")</f>
        <v/>
      </c>
      <c r="BL233" s="42" t="str">
        <f>IF($O233="男子",IF($AF233&gt;100,"",IF($M233=選抜男子!I$51,ROW(),"")),"")</f>
        <v/>
      </c>
      <c r="BM233" s="42" t="str">
        <f>IF($O233="男子",IF($AF233&gt;100,"",IF($M233=選抜男子!B$76,ROW(),"")),"")</f>
        <v/>
      </c>
      <c r="BN233" s="42" t="str">
        <f>IF($O233="男子",IF($AF233&gt;100,"",IF($M233=選抜男子!I$76,ROW(),"")),"")</f>
        <v/>
      </c>
      <c r="BO233" s="42" t="str">
        <f>IF($O233="男子",IF($AF233&gt;100,"",IF($M233=新人男子!B$2,ROW(),"")),"")</f>
        <v/>
      </c>
      <c r="BP233" s="42" t="str">
        <f>IF($O233="男子",IF($AF233&gt;100,"",IF($M233=新人男子!I$2,ROW(),"")),"")</f>
        <v/>
      </c>
      <c r="BQ233" s="42" t="str">
        <f>IF($O233="男子",IF($AF233&gt;100,"",IF($M233=新人男子!P$2,ROW(),"")),"")</f>
        <v/>
      </c>
      <c r="BR233" s="42" t="str">
        <f>IF($O233="男子",IF($AF233&gt;100,"",IF($M233=新人男子!B$27,ROW(),"")),"")</f>
        <v/>
      </c>
      <c r="BS233" s="42" t="str">
        <f>IF($O233="男子",IF($AF233&gt;100,"",IF($M233=新人男子!I$27,ROW(),"")),"")</f>
        <v/>
      </c>
      <c r="BT233" s="42" t="str">
        <f>IF($O233="男子",IF($AF233&gt;100,"",IF($M233=新人男子!P$27,ROW(),"")),"")</f>
        <v/>
      </c>
      <c r="BU233" s="42" t="str">
        <f>IF($O233="男子",IF($AF233&gt;100,"",IF($M233=新人男子!B$51,ROW(),"")),"")</f>
        <v/>
      </c>
      <c r="BV233" s="42" t="str">
        <f>IF($O233="男子",IF($AF233&gt;100,"",IF($M233=新人男子!I$51,ROW(),"")),"")</f>
        <v/>
      </c>
      <c r="BW233" s="42" t="str">
        <f>IF($O233="男子",IF($AF233&gt;100,"",IF($M233=新人男子!P$51,ROW(),"")),"")</f>
        <v/>
      </c>
      <c r="BX233" s="42" t="str">
        <f>IF($O233="男子",IF($AF233&gt;100,"",IF($M233=新人男子!B$76,ROW(),"")),"")</f>
        <v/>
      </c>
      <c r="BY233" s="42" t="str">
        <f>IF($O233="男子",IF($AF233&gt;100,"",IF($M233=新人男子!I$76,ROW(),"")),"")</f>
        <v/>
      </c>
      <c r="BZ233" s="42" t="str">
        <f>IF($O233="男子",IF($AF233&gt;100,"",IF($M233=新人男子!P$76,ROW(),"")),"")</f>
        <v/>
      </c>
      <c r="CA233" s="42" t="str">
        <f>IF($O233="女子",IF($AF233&gt;100,"",IF($M233=選抜女子!B$2,ROW(),"")),"")</f>
        <v/>
      </c>
      <c r="CB233" s="42" t="str">
        <f>IF($O233="女子",IF($AF233&gt;100,"",IF($M233=選抜女子!I$2,ROW(),"")),"")</f>
        <v/>
      </c>
      <c r="CC233" s="42" t="str">
        <f>IF($O233="女子",IF($AF233&gt;100,"",IF($M233=選抜女子!P$2,ROW(),"")),"")</f>
        <v/>
      </c>
      <c r="CD233" s="42" t="str">
        <f>IF($O233="女子",IF($AF233&gt;100,"",IF($M233=選抜女子!B$27,ROW(),"")),"")</f>
        <v/>
      </c>
      <c r="CE233" s="42" t="str">
        <f>IF($O233="女子",IF($AF233&gt;100,"",IF($M233=選抜女子!I$27,ROW(),"")),"")</f>
        <v/>
      </c>
      <c r="CF233" s="42" t="str">
        <f>IF($O233="女子",IF($AF233&gt;100,"",IF($M233=選抜女子!P$27,ROW(),"")),"")</f>
        <v/>
      </c>
      <c r="CG233" s="42" t="str">
        <f>IF($O233="女子",IF($AF233&gt;100,"",IF($M233=選抜女子!B$51,ROW(),"")),"")</f>
        <v/>
      </c>
      <c r="CH233" s="42" t="str">
        <f>IF($O233="女子",IF($AF233&gt;100,"",IF($M233=選抜女子!I$51,ROW(),"")),"")</f>
        <v/>
      </c>
      <c r="CI233" s="42" t="str">
        <f>IF($O233="女子",IF($AF233&gt;100,"",IF($M233=選抜女子!B$76,ROW(),"")),"")</f>
        <v/>
      </c>
      <c r="CJ233" s="42" t="str">
        <f>IF($O233="女子",IF($AF233&gt;100,"",IF($M233=選抜女子!I$76,ROW(),"")),"")</f>
        <v/>
      </c>
      <c r="CK233" s="42" t="str">
        <f>IF($O233="女子",IF($AF233&gt;100,"",IF($M233=新人女子!B$2,ROW(),"")),"")</f>
        <v/>
      </c>
      <c r="CL233" s="42" t="str">
        <f>IF($O233="女子",IF($AF233&gt;100,"",IF($M233=新人女子!I$2,ROW(),"")),"")</f>
        <v/>
      </c>
      <c r="CM233" s="42" t="str">
        <f>IF($O233="女子",IF($AF233&gt;100,"",IF($M233=新人女子!P$2,ROW(),"")),"")</f>
        <v/>
      </c>
      <c r="CN233" s="42" t="str">
        <f>IF($O233="女子",IF($AF233&gt;100,"",IF($M233=新人女子!B$27,ROW(),"")),"")</f>
        <v/>
      </c>
      <c r="CO233" s="42" t="str">
        <f>IF($O233="女子",IF($AF233&gt;100,"",IF($M233=新人女子!I$27,ROW(),"")),"")</f>
        <v/>
      </c>
      <c r="CP233" s="42" t="str">
        <f>IF($O233="女子",IF($AF233&gt;100,"",IF($M233=新人女子!P$27,ROW(),"")),"")</f>
        <v/>
      </c>
      <c r="CQ233" s="42" t="str">
        <f>IF($O233="女子",IF($AF233&gt;100,"",IF($M233=新人女子!B$51,ROW(),"")),"")</f>
        <v/>
      </c>
      <c r="CR233" s="42" t="str">
        <f>IF($O233="女子",IF($AF233&gt;100,"",IF($M233=新人女子!I$51,ROW(),"")),"")</f>
        <v/>
      </c>
      <c r="CS233" s="42" t="str">
        <f>IF($O233="女子",IF($AF233&gt;100,"",IF($M233=新人女子!P$51,ROW(),"")),"")</f>
        <v/>
      </c>
      <c r="CT233" s="42" t="str">
        <f>IF($O233="女子",IF($AF233&gt;100,"",IF($M233=新人女子!B$76,ROW(),"")),"")</f>
        <v/>
      </c>
      <c r="CU233" s="42" t="str">
        <f>IF($O233="女子",IF($AF233&gt;100,"",IF($M233=新人女子!I$76,ROW(),"")),"")</f>
        <v/>
      </c>
      <c r="CV233" s="42" t="str">
        <f>IF($O233="女子",IF($AF233&gt;100,"",IF($M233=新人女子!P$76,ROW(),"")),"")</f>
        <v/>
      </c>
    </row>
    <row r="234" spans="1:100" x14ac:dyDescent="0.15">
      <c r="A234" s="36">
        <v>45285</v>
      </c>
      <c r="B234" s="36">
        <v>45287</v>
      </c>
      <c r="C234" s="35" t="s">
        <v>104</v>
      </c>
      <c r="D234" s="35" t="s">
        <v>2254</v>
      </c>
      <c r="E234" s="35" t="s">
        <v>2255</v>
      </c>
      <c r="F234" s="35" t="s">
        <v>2256</v>
      </c>
      <c r="G234" s="35" t="s">
        <v>108</v>
      </c>
      <c r="H234" s="35" t="s">
        <v>15</v>
      </c>
      <c r="I234" s="35" t="s">
        <v>2257</v>
      </c>
      <c r="J234" s="35" t="s">
        <v>303</v>
      </c>
      <c r="L234" s="35" t="s">
        <v>711</v>
      </c>
      <c r="M234" s="35" t="s">
        <v>712</v>
      </c>
      <c r="N234" s="35" t="s">
        <v>177</v>
      </c>
      <c r="O234" s="35" t="s">
        <v>305</v>
      </c>
      <c r="Y234" s="35" t="s">
        <v>306</v>
      </c>
      <c r="AA234" s="35" t="s">
        <v>713</v>
      </c>
      <c r="AB234" s="35" t="s">
        <v>714</v>
      </c>
      <c r="AC234" s="35" t="str">
        <f t="shared" si="24"/>
        <v>ミタキ</v>
      </c>
      <c r="AD234" s="35" t="s">
        <v>309</v>
      </c>
      <c r="AF234" s="35">
        <v>1</v>
      </c>
      <c r="AG234" s="41">
        <v>39155</v>
      </c>
      <c r="AN234" s="35">
        <v>168</v>
      </c>
      <c r="AO234" s="35">
        <v>50</v>
      </c>
      <c r="AP234" s="35" t="s">
        <v>310</v>
      </c>
      <c r="AV234" s="35" t="s">
        <v>413</v>
      </c>
      <c r="BB234" s="35">
        <f t="shared" si="21"/>
        <v>16</v>
      </c>
      <c r="BC234" s="35">
        <f t="shared" si="22"/>
        <v>2</v>
      </c>
      <c r="BD234" s="35" t="str">
        <f t="shared" si="23"/>
        <v>右</v>
      </c>
      <c r="BE234" s="42" t="str">
        <f>IF($O234="男子",IF($AF234&gt;100,"",IF($M234=選抜男子!B$2,ROW(),"")),"")</f>
        <v/>
      </c>
      <c r="BF234" s="42">
        <f>IF($O234="男子",IF($AF234&gt;100,"",IF($M234=選抜男子!I$2,ROW(),"")),"")</f>
        <v>234</v>
      </c>
      <c r="BG234" s="42" t="str">
        <f>IF($O234="男子",IF($AF234&gt;100,"",IF($M234=選抜男子!P$2,ROW(),"")),"")</f>
        <v/>
      </c>
      <c r="BH234" s="42" t="str">
        <f>IF($O234="男子",IF($AF234&gt;100,"",IF($M234=選抜男子!B$27,ROW(),"")),"")</f>
        <v/>
      </c>
      <c r="BI234" s="42" t="str">
        <f>IF($O234="男子",IF($AF234&gt;100,"",IF($M234=選抜男子!I$27,ROW(),"")),"")</f>
        <v/>
      </c>
      <c r="BJ234" s="42" t="str">
        <f>IF($O234="男子",IF($AF234&gt;100,"",IF($M234=選抜男子!P$27,ROW(),"")),"")</f>
        <v/>
      </c>
      <c r="BK234" s="42" t="str">
        <f>IF($O234="男子",IF($AF234&gt;100,"",IF($M234=選抜男子!B$51,ROW(),"")),"")</f>
        <v/>
      </c>
      <c r="BL234" s="42" t="str">
        <f>IF($O234="男子",IF($AF234&gt;100,"",IF($M234=選抜男子!I$51,ROW(),"")),"")</f>
        <v/>
      </c>
      <c r="BM234" s="42" t="str">
        <f>IF($O234="男子",IF($AF234&gt;100,"",IF($M234=選抜男子!B$76,ROW(),"")),"")</f>
        <v/>
      </c>
      <c r="BN234" s="42" t="str">
        <f>IF($O234="男子",IF($AF234&gt;100,"",IF($M234=選抜男子!I$76,ROW(),"")),"")</f>
        <v/>
      </c>
      <c r="BO234" s="42" t="str">
        <f>IF($O234="男子",IF($AF234&gt;100,"",IF($M234=新人男子!B$2,ROW(),"")),"")</f>
        <v/>
      </c>
      <c r="BP234" s="42" t="str">
        <f>IF($O234="男子",IF($AF234&gt;100,"",IF($M234=新人男子!I$2,ROW(),"")),"")</f>
        <v/>
      </c>
      <c r="BQ234" s="42" t="str">
        <f>IF($O234="男子",IF($AF234&gt;100,"",IF($M234=新人男子!P$2,ROW(),"")),"")</f>
        <v/>
      </c>
      <c r="BR234" s="42" t="str">
        <f>IF($O234="男子",IF($AF234&gt;100,"",IF($M234=新人男子!B$27,ROW(),"")),"")</f>
        <v/>
      </c>
      <c r="BS234" s="42" t="str">
        <f>IF($O234="男子",IF($AF234&gt;100,"",IF($M234=新人男子!I$27,ROW(),"")),"")</f>
        <v/>
      </c>
      <c r="BT234" s="42" t="str">
        <f>IF($O234="男子",IF($AF234&gt;100,"",IF($M234=新人男子!P$27,ROW(),"")),"")</f>
        <v/>
      </c>
      <c r="BU234" s="42" t="str">
        <f>IF($O234="男子",IF($AF234&gt;100,"",IF($M234=新人男子!B$51,ROW(),"")),"")</f>
        <v/>
      </c>
      <c r="BV234" s="42" t="str">
        <f>IF($O234="男子",IF($AF234&gt;100,"",IF($M234=新人男子!I$51,ROW(),"")),"")</f>
        <v/>
      </c>
      <c r="BW234" s="42" t="str">
        <f>IF($O234="男子",IF($AF234&gt;100,"",IF($M234=新人男子!P$51,ROW(),"")),"")</f>
        <v/>
      </c>
      <c r="BX234" s="42" t="str">
        <f>IF($O234="男子",IF($AF234&gt;100,"",IF($M234=新人男子!B$76,ROW(),"")),"")</f>
        <v/>
      </c>
      <c r="BY234" s="42" t="str">
        <f>IF($O234="男子",IF($AF234&gt;100,"",IF($M234=新人男子!I$76,ROW(),"")),"")</f>
        <v/>
      </c>
      <c r="BZ234" s="42" t="str">
        <f>IF($O234="男子",IF($AF234&gt;100,"",IF($M234=新人男子!P$76,ROW(),"")),"")</f>
        <v/>
      </c>
      <c r="CA234" s="42" t="str">
        <f>IF($O234="女子",IF($AF234&gt;100,"",IF($M234=選抜女子!B$2,ROW(),"")),"")</f>
        <v/>
      </c>
      <c r="CB234" s="42" t="str">
        <f>IF($O234="女子",IF($AF234&gt;100,"",IF($M234=選抜女子!I$2,ROW(),"")),"")</f>
        <v/>
      </c>
      <c r="CC234" s="42" t="str">
        <f>IF($O234="女子",IF($AF234&gt;100,"",IF($M234=選抜女子!P$2,ROW(),"")),"")</f>
        <v/>
      </c>
      <c r="CD234" s="42" t="str">
        <f>IF($O234="女子",IF($AF234&gt;100,"",IF($M234=選抜女子!B$27,ROW(),"")),"")</f>
        <v/>
      </c>
      <c r="CE234" s="42" t="str">
        <f>IF($O234="女子",IF($AF234&gt;100,"",IF($M234=選抜女子!I$27,ROW(),"")),"")</f>
        <v/>
      </c>
      <c r="CF234" s="42" t="str">
        <f>IF($O234="女子",IF($AF234&gt;100,"",IF($M234=選抜女子!P$27,ROW(),"")),"")</f>
        <v/>
      </c>
      <c r="CG234" s="42" t="str">
        <f>IF($O234="女子",IF($AF234&gt;100,"",IF($M234=選抜女子!B$51,ROW(),"")),"")</f>
        <v/>
      </c>
      <c r="CH234" s="42" t="str">
        <f>IF($O234="女子",IF($AF234&gt;100,"",IF($M234=選抜女子!I$51,ROW(),"")),"")</f>
        <v/>
      </c>
      <c r="CI234" s="42" t="str">
        <f>IF($O234="女子",IF($AF234&gt;100,"",IF($M234=選抜女子!B$76,ROW(),"")),"")</f>
        <v/>
      </c>
      <c r="CJ234" s="42" t="str">
        <f>IF($O234="女子",IF($AF234&gt;100,"",IF($M234=選抜女子!I$76,ROW(),"")),"")</f>
        <v/>
      </c>
      <c r="CK234" s="42" t="str">
        <f>IF($O234="女子",IF($AF234&gt;100,"",IF($M234=新人女子!B$2,ROW(),"")),"")</f>
        <v/>
      </c>
      <c r="CL234" s="42" t="str">
        <f>IF($O234="女子",IF($AF234&gt;100,"",IF($M234=新人女子!I$2,ROW(),"")),"")</f>
        <v/>
      </c>
      <c r="CM234" s="42" t="str">
        <f>IF($O234="女子",IF($AF234&gt;100,"",IF($M234=新人女子!P$2,ROW(),"")),"")</f>
        <v/>
      </c>
      <c r="CN234" s="42" t="str">
        <f>IF($O234="女子",IF($AF234&gt;100,"",IF($M234=新人女子!B$27,ROW(),"")),"")</f>
        <v/>
      </c>
      <c r="CO234" s="42" t="str">
        <f>IF($O234="女子",IF($AF234&gt;100,"",IF($M234=新人女子!I$27,ROW(),"")),"")</f>
        <v/>
      </c>
      <c r="CP234" s="42" t="str">
        <f>IF($O234="女子",IF($AF234&gt;100,"",IF($M234=新人女子!P$27,ROW(),"")),"")</f>
        <v/>
      </c>
      <c r="CQ234" s="42" t="str">
        <f>IF($O234="女子",IF($AF234&gt;100,"",IF($M234=新人女子!B$51,ROW(),"")),"")</f>
        <v/>
      </c>
      <c r="CR234" s="42" t="str">
        <f>IF($O234="女子",IF($AF234&gt;100,"",IF($M234=新人女子!I$51,ROW(),"")),"")</f>
        <v/>
      </c>
      <c r="CS234" s="42" t="str">
        <f>IF($O234="女子",IF($AF234&gt;100,"",IF($M234=新人女子!P$51,ROW(),"")),"")</f>
        <v/>
      </c>
      <c r="CT234" s="42" t="str">
        <f>IF($O234="女子",IF($AF234&gt;100,"",IF($M234=新人女子!B$76,ROW(),"")),"")</f>
        <v/>
      </c>
      <c r="CU234" s="42" t="str">
        <f>IF($O234="女子",IF($AF234&gt;100,"",IF($M234=新人女子!I$76,ROW(),"")),"")</f>
        <v/>
      </c>
      <c r="CV234" s="42" t="str">
        <f>IF($O234="女子",IF($AF234&gt;100,"",IF($M234=新人女子!P$76,ROW(),"")),"")</f>
        <v/>
      </c>
    </row>
    <row r="235" spans="1:100" x14ac:dyDescent="0.15">
      <c r="A235" s="36">
        <v>45285</v>
      </c>
      <c r="B235" s="36">
        <v>45287</v>
      </c>
      <c r="C235" s="35" t="s">
        <v>104</v>
      </c>
      <c r="D235" s="35" t="s">
        <v>2258</v>
      </c>
      <c r="E235" s="35" t="s">
        <v>2259</v>
      </c>
      <c r="F235" s="35" t="s">
        <v>2260</v>
      </c>
      <c r="G235" s="35" t="s">
        <v>108</v>
      </c>
      <c r="H235" s="35" t="s">
        <v>15</v>
      </c>
      <c r="I235" s="35" t="s">
        <v>2261</v>
      </c>
      <c r="J235" s="35" t="s">
        <v>303</v>
      </c>
      <c r="L235" s="35" t="s">
        <v>711</v>
      </c>
      <c r="M235" s="35" t="s">
        <v>712</v>
      </c>
      <c r="N235" s="35" t="s">
        <v>177</v>
      </c>
      <c r="O235" s="35" t="s">
        <v>305</v>
      </c>
      <c r="Y235" s="35" t="s">
        <v>306</v>
      </c>
      <c r="AA235" s="35" t="s">
        <v>715</v>
      </c>
      <c r="AB235" s="35" t="s">
        <v>716</v>
      </c>
      <c r="AC235" s="35" t="str">
        <f t="shared" si="24"/>
        <v>アキナガツカ</v>
      </c>
      <c r="AD235" s="35" t="s">
        <v>309</v>
      </c>
      <c r="AF235" s="35">
        <v>2</v>
      </c>
      <c r="AG235" s="41">
        <v>38916</v>
      </c>
      <c r="AN235" s="35">
        <v>176</v>
      </c>
      <c r="AO235" s="35">
        <v>66.5</v>
      </c>
      <c r="AP235" s="35" t="s">
        <v>310</v>
      </c>
      <c r="AV235" s="35" t="s">
        <v>413</v>
      </c>
      <c r="BB235" s="35">
        <f t="shared" si="21"/>
        <v>16</v>
      </c>
      <c r="BC235" s="35">
        <f t="shared" si="22"/>
        <v>2</v>
      </c>
      <c r="BD235" s="35" t="str">
        <f t="shared" si="23"/>
        <v>右</v>
      </c>
      <c r="BE235" s="42" t="str">
        <f>IF($O235="男子",IF($AF235&gt;100,"",IF($M235=選抜男子!B$2,ROW(),"")),"")</f>
        <v/>
      </c>
      <c r="BF235" s="42">
        <f>IF($O235="男子",IF($AF235&gt;100,"",IF($M235=選抜男子!I$2,ROW(),"")),"")</f>
        <v>235</v>
      </c>
      <c r="BG235" s="42" t="str">
        <f>IF($O235="男子",IF($AF235&gt;100,"",IF($M235=選抜男子!P$2,ROW(),"")),"")</f>
        <v/>
      </c>
      <c r="BH235" s="42" t="str">
        <f>IF($O235="男子",IF($AF235&gt;100,"",IF($M235=選抜男子!B$27,ROW(),"")),"")</f>
        <v/>
      </c>
      <c r="BI235" s="42" t="str">
        <f>IF($O235="男子",IF($AF235&gt;100,"",IF($M235=選抜男子!I$27,ROW(),"")),"")</f>
        <v/>
      </c>
      <c r="BJ235" s="42" t="str">
        <f>IF($O235="男子",IF($AF235&gt;100,"",IF($M235=選抜男子!P$27,ROW(),"")),"")</f>
        <v/>
      </c>
      <c r="BK235" s="42" t="str">
        <f>IF($O235="男子",IF($AF235&gt;100,"",IF($M235=選抜男子!B$51,ROW(),"")),"")</f>
        <v/>
      </c>
      <c r="BL235" s="42" t="str">
        <f>IF($O235="男子",IF($AF235&gt;100,"",IF($M235=選抜男子!I$51,ROW(),"")),"")</f>
        <v/>
      </c>
      <c r="BM235" s="42" t="str">
        <f>IF($O235="男子",IF($AF235&gt;100,"",IF($M235=選抜男子!B$76,ROW(),"")),"")</f>
        <v/>
      </c>
      <c r="BN235" s="42" t="str">
        <f>IF($O235="男子",IF($AF235&gt;100,"",IF($M235=選抜男子!I$76,ROW(),"")),"")</f>
        <v/>
      </c>
      <c r="BO235" s="42" t="str">
        <f>IF($O235="男子",IF($AF235&gt;100,"",IF($M235=新人男子!B$2,ROW(),"")),"")</f>
        <v/>
      </c>
      <c r="BP235" s="42" t="str">
        <f>IF($O235="男子",IF($AF235&gt;100,"",IF($M235=新人男子!I$2,ROW(),"")),"")</f>
        <v/>
      </c>
      <c r="BQ235" s="42" t="str">
        <f>IF($O235="男子",IF($AF235&gt;100,"",IF($M235=新人男子!P$2,ROW(),"")),"")</f>
        <v/>
      </c>
      <c r="BR235" s="42" t="str">
        <f>IF($O235="男子",IF($AF235&gt;100,"",IF($M235=新人男子!B$27,ROW(),"")),"")</f>
        <v/>
      </c>
      <c r="BS235" s="42" t="str">
        <f>IF($O235="男子",IF($AF235&gt;100,"",IF($M235=新人男子!I$27,ROW(),"")),"")</f>
        <v/>
      </c>
      <c r="BT235" s="42" t="str">
        <f>IF($O235="男子",IF($AF235&gt;100,"",IF($M235=新人男子!P$27,ROW(),"")),"")</f>
        <v/>
      </c>
      <c r="BU235" s="42" t="str">
        <f>IF($O235="男子",IF($AF235&gt;100,"",IF($M235=新人男子!B$51,ROW(),"")),"")</f>
        <v/>
      </c>
      <c r="BV235" s="42" t="str">
        <f>IF($O235="男子",IF($AF235&gt;100,"",IF($M235=新人男子!I$51,ROW(),"")),"")</f>
        <v/>
      </c>
      <c r="BW235" s="42" t="str">
        <f>IF($O235="男子",IF($AF235&gt;100,"",IF($M235=新人男子!P$51,ROW(),"")),"")</f>
        <v/>
      </c>
      <c r="BX235" s="42" t="str">
        <f>IF($O235="男子",IF($AF235&gt;100,"",IF($M235=新人男子!B$76,ROW(),"")),"")</f>
        <v/>
      </c>
      <c r="BY235" s="42" t="str">
        <f>IF($O235="男子",IF($AF235&gt;100,"",IF($M235=新人男子!I$76,ROW(),"")),"")</f>
        <v/>
      </c>
      <c r="BZ235" s="42" t="str">
        <f>IF($O235="男子",IF($AF235&gt;100,"",IF($M235=新人男子!P$76,ROW(),"")),"")</f>
        <v/>
      </c>
      <c r="CA235" s="42" t="str">
        <f>IF($O235="女子",IF($AF235&gt;100,"",IF($M235=選抜女子!B$2,ROW(),"")),"")</f>
        <v/>
      </c>
      <c r="CB235" s="42" t="str">
        <f>IF($O235="女子",IF($AF235&gt;100,"",IF($M235=選抜女子!I$2,ROW(),"")),"")</f>
        <v/>
      </c>
      <c r="CC235" s="42" t="str">
        <f>IF($O235="女子",IF($AF235&gt;100,"",IF($M235=選抜女子!P$2,ROW(),"")),"")</f>
        <v/>
      </c>
      <c r="CD235" s="42" t="str">
        <f>IF($O235="女子",IF($AF235&gt;100,"",IF($M235=選抜女子!B$27,ROW(),"")),"")</f>
        <v/>
      </c>
      <c r="CE235" s="42" t="str">
        <f>IF($O235="女子",IF($AF235&gt;100,"",IF($M235=選抜女子!I$27,ROW(),"")),"")</f>
        <v/>
      </c>
      <c r="CF235" s="42" t="str">
        <f>IF($O235="女子",IF($AF235&gt;100,"",IF($M235=選抜女子!P$27,ROW(),"")),"")</f>
        <v/>
      </c>
      <c r="CG235" s="42" t="str">
        <f>IF($O235="女子",IF($AF235&gt;100,"",IF($M235=選抜女子!B$51,ROW(),"")),"")</f>
        <v/>
      </c>
      <c r="CH235" s="42" t="str">
        <f>IF($O235="女子",IF($AF235&gt;100,"",IF($M235=選抜女子!I$51,ROW(),"")),"")</f>
        <v/>
      </c>
      <c r="CI235" s="42" t="str">
        <f>IF($O235="女子",IF($AF235&gt;100,"",IF($M235=選抜女子!B$76,ROW(),"")),"")</f>
        <v/>
      </c>
      <c r="CJ235" s="42" t="str">
        <f>IF($O235="女子",IF($AF235&gt;100,"",IF($M235=選抜女子!I$76,ROW(),"")),"")</f>
        <v/>
      </c>
      <c r="CK235" s="42" t="str">
        <f>IF($O235="女子",IF($AF235&gt;100,"",IF($M235=新人女子!B$2,ROW(),"")),"")</f>
        <v/>
      </c>
      <c r="CL235" s="42" t="str">
        <f>IF($O235="女子",IF($AF235&gt;100,"",IF($M235=新人女子!I$2,ROW(),"")),"")</f>
        <v/>
      </c>
      <c r="CM235" s="42" t="str">
        <f>IF($O235="女子",IF($AF235&gt;100,"",IF($M235=新人女子!P$2,ROW(),"")),"")</f>
        <v/>
      </c>
      <c r="CN235" s="42" t="str">
        <f>IF($O235="女子",IF($AF235&gt;100,"",IF($M235=新人女子!B$27,ROW(),"")),"")</f>
        <v/>
      </c>
      <c r="CO235" s="42" t="str">
        <f>IF($O235="女子",IF($AF235&gt;100,"",IF($M235=新人女子!I$27,ROW(),"")),"")</f>
        <v/>
      </c>
      <c r="CP235" s="42" t="str">
        <f>IF($O235="女子",IF($AF235&gt;100,"",IF($M235=新人女子!P$27,ROW(),"")),"")</f>
        <v/>
      </c>
      <c r="CQ235" s="42" t="str">
        <f>IF($O235="女子",IF($AF235&gt;100,"",IF($M235=新人女子!B$51,ROW(),"")),"")</f>
        <v/>
      </c>
      <c r="CR235" s="42" t="str">
        <f>IF($O235="女子",IF($AF235&gt;100,"",IF($M235=新人女子!I$51,ROW(),"")),"")</f>
        <v/>
      </c>
      <c r="CS235" s="42" t="str">
        <f>IF($O235="女子",IF($AF235&gt;100,"",IF($M235=新人女子!P$51,ROW(),"")),"")</f>
        <v/>
      </c>
      <c r="CT235" s="42" t="str">
        <f>IF($O235="女子",IF($AF235&gt;100,"",IF($M235=新人女子!B$76,ROW(),"")),"")</f>
        <v/>
      </c>
      <c r="CU235" s="42" t="str">
        <f>IF($O235="女子",IF($AF235&gt;100,"",IF($M235=新人女子!I$76,ROW(),"")),"")</f>
        <v/>
      </c>
      <c r="CV235" s="42" t="str">
        <f>IF($O235="女子",IF($AF235&gt;100,"",IF($M235=新人女子!P$76,ROW(),"")),"")</f>
        <v/>
      </c>
    </row>
    <row r="236" spans="1:100" x14ac:dyDescent="0.15">
      <c r="A236" s="36">
        <v>45285</v>
      </c>
      <c r="B236" s="36">
        <v>45287</v>
      </c>
      <c r="C236" s="35" t="s">
        <v>104</v>
      </c>
      <c r="D236" s="35" t="s">
        <v>2262</v>
      </c>
      <c r="E236" s="35" t="s">
        <v>2263</v>
      </c>
      <c r="F236" s="35" t="s">
        <v>2264</v>
      </c>
      <c r="G236" s="35" t="s">
        <v>108</v>
      </c>
      <c r="H236" s="35" t="s">
        <v>15</v>
      </c>
      <c r="I236" s="35" t="s">
        <v>2265</v>
      </c>
      <c r="J236" s="35" t="s">
        <v>303</v>
      </c>
      <c r="L236" s="35" t="s">
        <v>711</v>
      </c>
      <c r="M236" s="35" t="s">
        <v>712</v>
      </c>
      <c r="N236" s="35" t="s">
        <v>177</v>
      </c>
      <c r="O236" s="35" t="s">
        <v>305</v>
      </c>
      <c r="Y236" s="35" t="s">
        <v>306</v>
      </c>
      <c r="AA236" s="35" t="s">
        <v>717</v>
      </c>
      <c r="AB236" s="35" t="s">
        <v>718</v>
      </c>
      <c r="AC236" s="35" t="str">
        <f t="shared" si="24"/>
        <v>シモギオン</v>
      </c>
      <c r="AD236" s="35" t="s">
        <v>309</v>
      </c>
      <c r="AF236" s="35">
        <v>3</v>
      </c>
      <c r="AG236" s="41">
        <v>39204</v>
      </c>
      <c r="AN236" s="35">
        <v>177</v>
      </c>
      <c r="AO236" s="35">
        <v>63</v>
      </c>
      <c r="AP236" s="35" t="s">
        <v>310</v>
      </c>
      <c r="AV236" s="35" t="s">
        <v>413</v>
      </c>
      <c r="BB236" s="35">
        <f t="shared" si="21"/>
        <v>15</v>
      </c>
      <c r="BC236" s="35">
        <f t="shared" si="22"/>
        <v>1</v>
      </c>
      <c r="BD236" s="35" t="str">
        <f t="shared" si="23"/>
        <v>右</v>
      </c>
      <c r="BE236" s="42" t="str">
        <f>IF($O236="男子",IF($AF236&gt;100,"",IF($M236=選抜男子!B$2,ROW(),"")),"")</f>
        <v/>
      </c>
      <c r="BF236" s="42">
        <f>IF($O236="男子",IF($AF236&gt;100,"",IF($M236=選抜男子!I$2,ROW(),"")),"")</f>
        <v>236</v>
      </c>
      <c r="BG236" s="42" t="str">
        <f>IF($O236="男子",IF($AF236&gt;100,"",IF($M236=選抜男子!P$2,ROW(),"")),"")</f>
        <v/>
      </c>
      <c r="BH236" s="42" t="str">
        <f>IF($O236="男子",IF($AF236&gt;100,"",IF($M236=選抜男子!B$27,ROW(),"")),"")</f>
        <v/>
      </c>
      <c r="BI236" s="42" t="str">
        <f>IF($O236="男子",IF($AF236&gt;100,"",IF($M236=選抜男子!I$27,ROW(),"")),"")</f>
        <v/>
      </c>
      <c r="BJ236" s="42" t="str">
        <f>IF($O236="男子",IF($AF236&gt;100,"",IF($M236=選抜男子!P$27,ROW(),"")),"")</f>
        <v/>
      </c>
      <c r="BK236" s="42" t="str">
        <f>IF($O236="男子",IF($AF236&gt;100,"",IF($M236=選抜男子!B$51,ROW(),"")),"")</f>
        <v/>
      </c>
      <c r="BL236" s="42" t="str">
        <f>IF($O236="男子",IF($AF236&gt;100,"",IF($M236=選抜男子!I$51,ROW(),"")),"")</f>
        <v/>
      </c>
      <c r="BM236" s="42" t="str">
        <f>IF($O236="男子",IF($AF236&gt;100,"",IF($M236=選抜男子!B$76,ROW(),"")),"")</f>
        <v/>
      </c>
      <c r="BN236" s="42" t="str">
        <f>IF($O236="男子",IF($AF236&gt;100,"",IF($M236=選抜男子!I$76,ROW(),"")),"")</f>
        <v/>
      </c>
      <c r="BO236" s="42" t="str">
        <f>IF($O236="男子",IF($AF236&gt;100,"",IF($M236=新人男子!B$2,ROW(),"")),"")</f>
        <v/>
      </c>
      <c r="BP236" s="42" t="str">
        <f>IF($O236="男子",IF($AF236&gt;100,"",IF($M236=新人男子!I$2,ROW(),"")),"")</f>
        <v/>
      </c>
      <c r="BQ236" s="42" t="str">
        <f>IF($O236="男子",IF($AF236&gt;100,"",IF($M236=新人男子!P$2,ROW(),"")),"")</f>
        <v/>
      </c>
      <c r="BR236" s="42" t="str">
        <f>IF($O236="男子",IF($AF236&gt;100,"",IF($M236=新人男子!B$27,ROW(),"")),"")</f>
        <v/>
      </c>
      <c r="BS236" s="42" t="str">
        <f>IF($O236="男子",IF($AF236&gt;100,"",IF($M236=新人男子!I$27,ROW(),"")),"")</f>
        <v/>
      </c>
      <c r="BT236" s="42" t="str">
        <f>IF($O236="男子",IF($AF236&gt;100,"",IF($M236=新人男子!P$27,ROW(),"")),"")</f>
        <v/>
      </c>
      <c r="BU236" s="42" t="str">
        <f>IF($O236="男子",IF($AF236&gt;100,"",IF($M236=新人男子!B$51,ROW(),"")),"")</f>
        <v/>
      </c>
      <c r="BV236" s="42" t="str">
        <f>IF($O236="男子",IF($AF236&gt;100,"",IF($M236=新人男子!I$51,ROW(),"")),"")</f>
        <v/>
      </c>
      <c r="BW236" s="42" t="str">
        <f>IF($O236="男子",IF($AF236&gt;100,"",IF($M236=新人男子!P$51,ROW(),"")),"")</f>
        <v/>
      </c>
      <c r="BX236" s="42" t="str">
        <f>IF($O236="男子",IF($AF236&gt;100,"",IF($M236=新人男子!B$76,ROW(),"")),"")</f>
        <v/>
      </c>
      <c r="BY236" s="42" t="str">
        <f>IF($O236="男子",IF($AF236&gt;100,"",IF($M236=新人男子!I$76,ROW(),"")),"")</f>
        <v/>
      </c>
      <c r="BZ236" s="42" t="str">
        <f>IF($O236="男子",IF($AF236&gt;100,"",IF($M236=新人男子!P$76,ROW(),"")),"")</f>
        <v/>
      </c>
      <c r="CA236" s="42" t="str">
        <f>IF($O236="女子",IF($AF236&gt;100,"",IF($M236=選抜女子!B$2,ROW(),"")),"")</f>
        <v/>
      </c>
      <c r="CB236" s="42" t="str">
        <f>IF($O236="女子",IF($AF236&gt;100,"",IF($M236=選抜女子!I$2,ROW(),"")),"")</f>
        <v/>
      </c>
      <c r="CC236" s="42" t="str">
        <f>IF($O236="女子",IF($AF236&gt;100,"",IF($M236=選抜女子!P$2,ROW(),"")),"")</f>
        <v/>
      </c>
      <c r="CD236" s="42" t="str">
        <f>IF($O236="女子",IF($AF236&gt;100,"",IF($M236=選抜女子!B$27,ROW(),"")),"")</f>
        <v/>
      </c>
      <c r="CE236" s="42" t="str">
        <f>IF($O236="女子",IF($AF236&gt;100,"",IF($M236=選抜女子!I$27,ROW(),"")),"")</f>
        <v/>
      </c>
      <c r="CF236" s="42" t="str">
        <f>IF($O236="女子",IF($AF236&gt;100,"",IF($M236=選抜女子!P$27,ROW(),"")),"")</f>
        <v/>
      </c>
      <c r="CG236" s="42" t="str">
        <f>IF($O236="女子",IF($AF236&gt;100,"",IF($M236=選抜女子!B$51,ROW(),"")),"")</f>
        <v/>
      </c>
      <c r="CH236" s="42" t="str">
        <f>IF($O236="女子",IF($AF236&gt;100,"",IF($M236=選抜女子!I$51,ROW(),"")),"")</f>
        <v/>
      </c>
      <c r="CI236" s="42" t="str">
        <f>IF($O236="女子",IF($AF236&gt;100,"",IF($M236=選抜女子!B$76,ROW(),"")),"")</f>
        <v/>
      </c>
      <c r="CJ236" s="42" t="str">
        <f>IF($O236="女子",IF($AF236&gt;100,"",IF($M236=選抜女子!I$76,ROW(),"")),"")</f>
        <v/>
      </c>
      <c r="CK236" s="42" t="str">
        <f>IF($O236="女子",IF($AF236&gt;100,"",IF($M236=新人女子!B$2,ROW(),"")),"")</f>
        <v/>
      </c>
      <c r="CL236" s="42" t="str">
        <f>IF($O236="女子",IF($AF236&gt;100,"",IF($M236=新人女子!I$2,ROW(),"")),"")</f>
        <v/>
      </c>
      <c r="CM236" s="42" t="str">
        <f>IF($O236="女子",IF($AF236&gt;100,"",IF($M236=新人女子!P$2,ROW(),"")),"")</f>
        <v/>
      </c>
      <c r="CN236" s="42" t="str">
        <f>IF($O236="女子",IF($AF236&gt;100,"",IF($M236=新人女子!B$27,ROW(),"")),"")</f>
        <v/>
      </c>
      <c r="CO236" s="42" t="str">
        <f>IF($O236="女子",IF($AF236&gt;100,"",IF($M236=新人女子!I$27,ROW(),"")),"")</f>
        <v/>
      </c>
      <c r="CP236" s="42" t="str">
        <f>IF($O236="女子",IF($AF236&gt;100,"",IF($M236=新人女子!P$27,ROW(),"")),"")</f>
        <v/>
      </c>
      <c r="CQ236" s="42" t="str">
        <f>IF($O236="女子",IF($AF236&gt;100,"",IF($M236=新人女子!B$51,ROW(),"")),"")</f>
        <v/>
      </c>
      <c r="CR236" s="42" t="str">
        <f>IF($O236="女子",IF($AF236&gt;100,"",IF($M236=新人女子!I$51,ROW(),"")),"")</f>
        <v/>
      </c>
      <c r="CS236" s="42" t="str">
        <f>IF($O236="女子",IF($AF236&gt;100,"",IF($M236=新人女子!P$51,ROW(),"")),"")</f>
        <v/>
      </c>
      <c r="CT236" s="42" t="str">
        <f>IF($O236="女子",IF($AF236&gt;100,"",IF($M236=新人女子!B$76,ROW(),"")),"")</f>
        <v/>
      </c>
      <c r="CU236" s="42" t="str">
        <f>IF($O236="女子",IF($AF236&gt;100,"",IF($M236=新人女子!I$76,ROW(),"")),"")</f>
        <v/>
      </c>
      <c r="CV236" s="42" t="str">
        <f>IF($O236="女子",IF($AF236&gt;100,"",IF($M236=新人女子!P$76,ROW(),"")),"")</f>
        <v/>
      </c>
    </row>
    <row r="237" spans="1:100" x14ac:dyDescent="0.15">
      <c r="A237" s="36">
        <v>45285</v>
      </c>
      <c r="B237" s="36">
        <v>45287</v>
      </c>
      <c r="C237" s="35" t="s">
        <v>104</v>
      </c>
      <c r="D237" s="35" t="s">
        <v>2266</v>
      </c>
      <c r="E237" s="35" t="s">
        <v>2267</v>
      </c>
      <c r="F237" s="35" t="s">
        <v>2268</v>
      </c>
      <c r="G237" s="35" t="s">
        <v>108</v>
      </c>
      <c r="H237" s="35" t="s">
        <v>15</v>
      </c>
      <c r="I237" s="35" t="s">
        <v>2269</v>
      </c>
      <c r="J237" s="35" t="s">
        <v>303</v>
      </c>
      <c r="L237" s="35" t="s">
        <v>711</v>
      </c>
      <c r="M237" s="35" t="s">
        <v>712</v>
      </c>
      <c r="N237" s="35" t="s">
        <v>177</v>
      </c>
      <c r="O237" s="35" t="s">
        <v>305</v>
      </c>
      <c r="Y237" s="35" t="s">
        <v>306</v>
      </c>
      <c r="AA237" s="35" t="s">
        <v>719</v>
      </c>
      <c r="AB237" s="35" t="s">
        <v>720</v>
      </c>
      <c r="AC237" s="35" t="str">
        <f t="shared" si="24"/>
        <v>フルイチバシ</v>
      </c>
      <c r="AD237" s="35" t="s">
        <v>309</v>
      </c>
      <c r="AF237" s="35">
        <v>4</v>
      </c>
      <c r="AG237" s="41">
        <v>39473</v>
      </c>
      <c r="AN237" s="35">
        <v>164</v>
      </c>
      <c r="AO237" s="35">
        <v>57</v>
      </c>
      <c r="AP237" s="35" t="s">
        <v>310</v>
      </c>
      <c r="AV237" s="35" t="s">
        <v>413</v>
      </c>
      <c r="BB237" s="35">
        <f t="shared" si="21"/>
        <v>15</v>
      </c>
      <c r="BC237" s="35">
        <f t="shared" si="22"/>
        <v>1</v>
      </c>
      <c r="BD237" s="35" t="str">
        <f t="shared" si="23"/>
        <v>右</v>
      </c>
      <c r="BE237" s="42" t="str">
        <f>IF($O237="男子",IF($AF237&gt;100,"",IF($M237=選抜男子!B$2,ROW(),"")),"")</f>
        <v/>
      </c>
      <c r="BF237" s="42">
        <f>IF($O237="男子",IF($AF237&gt;100,"",IF($M237=選抜男子!I$2,ROW(),"")),"")</f>
        <v>237</v>
      </c>
      <c r="BG237" s="42" t="str">
        <f>IF($O237="男子",IF($AF237&gt;100,"",IF($M237=選抜男子!P$2,ROW(),"")),"")</f>
        <v/>
      </c>
      <c r="BH237" s="42" t="str">
        <f>IF($O237="男子",IF($AF237&gt;100,"",IF($M237=選抜男子!B$27,ROW(),"")),"")</f>
        <v/>
      </c>
      <c r="BI237" s="42" t="str">
        <f>IF($O237="男子",IF($AF237&gt;100,"",IF($M237=選抜男子!I$27,ROW(),"")),"")</f>
        <v/>
      </c>
      <c r="BJ237" s="42" t="str">
        <f>IF($O237="男子",IF($AF237&gt;100,"",IF($M237=選抜男子!P$27,ROW(),"")),"")</f>
        <v/>
      </c>
      <c r="BK237" s="42" t="str">
        <f>IF($O237="男子",IF($AF237&gt;100,"",IF($M237=選抜男子!B$51,ROW(),"")),"")</f>
        <v/>
      </c>
      <c r="BL237" s="42" t="str">
        <f>IF($O237="男子",IF($AF237&gt;100,"",IF($M237=選抜男子!I$51,ROW(),"")),"")</f>
        <v/>
      </c>
      <c r="BM237" s="42" t="str">
        <f>IF($O237="男子",IF($AF237&gt;100,"",IF($M237=選抜男子!B$76,ROW(),"")),"")</f>
        <v/>
      </c>
      <c r="BN237" s="42" t="str">
        <f>IF($O237="男子",IF($AF237&gt;100,"",IF($M237=選抜男子!I$76,ROW(),"")),"")</f>
        <v/>
      </c>
      <c r="BO237" s="42" t="str">
        <f>IF($O237="男子",IF($AF237&gt;100,"",IF($M237=新人男子!B$2,ROW(),"")),"")</f>
        <v/>
      </c>
      <c r="BP237" s="42" t="str">
        <f>IF($O237="男子",IF($AF237&gt;100,"",IF($M237=新人男子!I$2,ROW(),"")),"")</f>
        <v/>
      </c>
      <c r="BQ237" s="42" t="str">
        <f>IF($O237="男子",IF($AF237&gt;100,"",IF($M237=新人男子!P$2,ROW(),"")),"")</f>
        <v/>
      </c>
      <c r="BR237" s="42" t="str">
        <f>IF($O237="男子",IF($AF237&gt;100,"",IF($M237=新人男子!B$27,ROW(),"")),"")</f>
        <v/>
      </c>
      <c r="BS237" s="42" t="str">
        <f>IF($O237="男子",IF($AF237&gt;100,"",IF($M237=新人男子!I$27,ROW(),"")),"")</f>
        <v/>
      </c>
      <c r="BT237" s="42" t="str">
        <f>IF($O237="男子",IF($AF237&gt;100,"",IF($M237=新人男子!P$27,ROW(),"")),"")</f>
        <v/>
      </c>
      <c r="BU237" s="42" t="str">
        <f>IF($O237="男子",IF($AF237&gt;100,"",IF($M237=新人男子!B$51,ROW(),"")),"")</f>
        <v/>
      </c>
      <c r="BV237" s="42" t="str">
        <f>IF($O237="男子",IF($AF237&gt;100,"",IF($M237=新人男子!I$51,ROW(),"")),"")</f>
        <v/>
      </c>
      <c r="BW237" s="42" t="str">
        <f>IF($O237="男子",IF($AF237&gt;100,"",IF($M237=新人男子!P$51,ROW(),"")),"")</f>
        <v/>
      </c>
      <c r="BX237" s="42" t="str">
        <f>IF($O237="男子",IF($AF237&gt;100,"",IF($M237=新人男子!B$76,ROW(),"")),"")</f>
        <v/>
      </c>
      <c r="BY237" s="42" t="str">
        <f>IF($O237="男子",IF($AF237&gt;100,"",IF($M237=新人男子!I$76,ROW(),"")),"")</f>
        <v/>
      </c>
      <c r="BZ237" s="42" t="str">
        <f>IF($O237="男子",IF($AF237&gt;100,"",IF($M237=新人男子!P$76,ROW(),"")),"")</f>
        <v/>
      </c>
      <c r="CA237" s="42" t="str">
        <f>IF($O237="女子",IF($AF237&gt;100,"",IF($M237=選抜女子!B$2,ROW(),"")),"")</f>
        <v/>
      </c>
      <c r="CB237" s="42" t="str">
        <f>IF($O237="女子",IF($AF237&gt;100,"",IF($M237=選抜女子!I$2,ROW(),"")),"")</f>
        <v/>
      </c>
      <c r="CC237" s="42" t="str">
        <f>IF($O237="女子",IF($AF237&gt;100,"",IF($M237=選抜女子!P$2,ROW(),"")),"")</f>
        <v/>
      </c>
      <c r="CD237" s="42" t="str">
        <f>IF($O237="女子",IF($AF237&gt;100,"",IF($M237=選抜女子!B$27,ROW(),"")),"")</f>
        <v/>
      </c>
      <c r="CE237" s="42" t="str">
        <f>IF($O237="女子",IF($AF237&gt;100,"",IF($M237=選抜女子!I$27,ROW(),"")),"")</f>
        <v/>
      </c>
      <c r="CF237" s="42" t="str">
        <f>IF($O237="女子",IF($AF237&gt;100,"",IF($M237=選抜女子!P$27,ROW(),"")),"")</f>
        <v/>
      </c>
      <c r="CG237" s="42" t="str">
        <f>IF($O237="女子",IF($AF237&gt;100,"",IF($M237=選抜女子!B$51,ROW(),"")),"")</f>
        <v/>
      </c>
      <c r="CH237" s="42" t="str">
        <f>IF($O237="女子",IF($AF237&gt;100,"",IF($M237=選抜女子!I$51,ROW(),"")),"")</f>
        <v/>
      </c>
      <c r="CI237" s="42" t="str">
        <f>IF($O237="女子",IF($AF237&gt;100,"",IF($M237=選抜女子!B$76,ROW(),"")),"")</f>
        <v/>
      </c>
      <c r="CJ237" s="42" t="str">
        <f>IF($O237="女子",IF($AF237&gt;100,"",IF($M237=選抜女子!I$76,ROW(),"")),"")</f>
        <v/>
      </c>
      <c r="CK237" s="42" t="str">
        <f>IF($O237="女子",IF($AF237&gt;100,"",IF($M237=新人女子!B$2,ROW(),"")),"")</f>
        <v/>
      </c>
      <c r="CL237" s="42" t="str">
        <f>IF($O237="女子",IF($AF237&gt;100,"",IF($M237=新人女子!I$2,ROW(),"")),"")</f>
        <v/>
      </c>
      <c r="CM237" s="42" t="str">
        <f>IF($O237="女子",IF($AF237&gt;100,"",IF($M237=新人女子!P$2,ROW(),"")),"")</f>
        <v/>
      </c>
      <c r="CN237" s="42" t="str">
        <f>IF($O237="女子",IF($AF237&gt;100,"",IF($M237=新人女子!B$27,ROW(),"")),"")</f>
        <v/>
      </c>
      <c r="CO237" s="42" t="str">
        <f>IF($O237="女子",IF($AF237&gt;100,"",IF($M237=新人女子!I$27,ROW(),"")),"")</f>
        <v/>
      </c>
      <c r="CP237" s="42" t="str">
        <f>IF($O237="女子",IF($AF237&gt;100,"",IF($M237=新人女子!P$27,ROW(),"")),"")</f>
        <v/>
      </c>
      <c r="CQ237" s="42" t="str">
        <f>IF($O237="女子",IF($AF237&gt;100,"",IF($M237=新人女子!B$51,ROW(),"")),"")</f>
        <v/>
      </c>
      <c r="CR237" s="42" t="str">
        <f>IF($O237="女子",IF($AF237&gt;100,"",IF($M237=新人女子!I$51,ROW(),"")),"")</f>
        <v/>
      </c>
      <c r="CS237" s="42" t="str">
        <f>IF($O237="女子",IF($AF237&gt;100,"",IF($M237=新人女子!P$51,ROW(),"")),"")</f>
        <v/>
      </c>
      <c r="CT237" s="42" t="str">
        <f>IF($O237="女子",IF($AF237&gt;100,"",IF($M237=新人女子!B$76,ROW(),"")),"")</f>
        <v/>
      </c>
      <c r="CU237" s="42" t="str">
        <f>IF($O237="女子",IF($AF237&gt;100,"",IF($M237=新人女子!I$76,ROW(),"")),"")</f>
        <v/>
      </c>
      <c r="CV237" s="42" t="str">
        <f>IF($O237="女子",IF($AF237&gt;100,"",IF($M237=新人女子!P$76,ROW(),"")),"")</f>
        <v/>
      </c>
    </row>
    <row r="238" spans="1:100" x14ac:dyDescent="0.15">
      <c r="A238" s="36">
        <v>45285</v>
      </c>
      <c r="B238" s="36">
        <v>45287</v>
      </c>
      <c r="C238" s="35" t="s">
        <v>104</v>
      </c>
      <c r="D238" s="35" t="s">
        <v>2270</v>
      </c>
      <c r="E238" s="35" t="s">
        <v>2271</v>
      </c>
      <c r="F238" s="35" t="s">
        <v>2272</v>
      </c>
      <c r="G238" s="35" t="s">
        <v>108</v>
      </c>
      <c r="H238" s="35" t="s">
        <v>15</v>
      </c>
      <c r="I238" s="35" t="s">
        <v>2273</v>
      </c>
      <c r="J238" s="35" t="s">
        <v>303</v>
      </c>
      <c r="L238" s="35" t="s">
        <v>711</v>
      </c>
      <c r="M238" s="35" t="s">
        <v>712</v>
      </c>
      <c r="N238" s="35" t="s">
        <v>177</v>
      </c>
      <c r="O238" s="35" t="s">
        <v>305</v>
      </c>
      <c r="Y238" s="35" t="s">
        <v>306</v>
      </c>
      <c r="AA238" s="35" t="s">
        <v>721</v>
      </c>
      <c r="AB238" s="35" t="s">
        <v>722</v>
      </c>
      <c r="AC238" s="35" t="str">
        <f t="shared" si="24"/>
        <v>オオマチ</v>
      </c>
      <c r="AD238" s="35" t="s">
        <v>309</v>
      </c>
      <c r="AF238" s="35">
        <v>5</v>
      </c>
      <c r="AG238" s="41">
        <v>39039</v>
      </c>
      <c r="AN238" s="35">
        <v>175.7</v>
      </c>
      <c r="AO238" s="35">
        <v>63</v>
      </c>
      <c r="AP238" s="35" t="s">
        <v>310</v>
      </c>
      <c r="AV238" s="35" t="s">
        <v>413</v>
      </c>
      <c r="BB238" s="35">
        <f t="shared" si="21"/>
        <v>16</v>
      </c>
      <c r="BC238" s="35">
        <f t="shared" si="22"/>
        <v>2</v>
      </c>
      <c r="BD238" s="35" t="str">
        <f t="shared" si="23"/>
        <v>右</v>
      </c>
      <c r="BE238" s="42" t="str">
        <f>IF($O238="男子",IF($AF238&gt;100,"",IF($M238=選抜男子!B$2,ROW(),"")),"")</f>
        <v/>
      </c>
      <c r="BF238" s="42">
        <f>IF($O238="男子",IF($AF238&gt;100,"",IF($M238=選抜男子!I$2,ROW(),"")),"")</f>
        <v>238</v>
      </c>
      <c r="BG238" s="42" t="str">
        <f>IF($O238="男子",IF($AF238&gt;100,"",IF($M238=選抜男子!P$2,ROW(),"")),"")</f>
        <v/>
      </c>
      <c r="BH238" s="42" t="str">
        <f>IF($O238="男子",IF($AF238&gt;100,"",IF($M238=選抜男子!B$27,ROW(),"")),"")</f>
        <v/>
      </c>
      <c r="BI238" s="42" t="str">
        <f>IF($O238="男子",IF($AF238&gt;100,"",IF($M238=選抜男子!I$27,ROW(),"")),"")</f>
        <v/>
      </c>
      <c r="BJ238" s="42" t="str">
        <f>IF($O238="男子",IF($AF238&gt;100,"",IF($M238=選抜男子!P$27,ROW(),"")),"")</f>
        <v/>
      </c>
      <c r="BK238" s="42" t="str">
        <f>IF($O238="男子",IF($AF238&gt;100,"",IF($M238=選抜男子!B$51,ROW(),"")),"")</f>
        <v/>
      </c>
      <c r="BL238" s="42" t="str">
        <f>IF($O238="男子",IF($AF238&gt;100,"",IF($M238=選抜男子!I$51,ROW(),"")),"")</f>
        <v/>
      </c>
      <c r="BM238" s="42" t="str">
        <f>IF($O238="男子",IF($AF238&gt;100,"",IF($M238=選抜男子!B$76,ROW(),"")),"")</f>
        <v/>
      </c>
      <c r="BN238" s="42" t="str">
        <f>IF($O238="男子",IF($AF238&gt;100,"",IF($M238=選抜男子!I$76,ROW(),"")),"")</f>
        <v/>
      </c>
      <c r="BO238" s="42" t="str">
        <f>IF($O238="男子",IF($AF238&gt;100,"",IF($M238=新人男子!B$2,ROW(),"")),"")</f>
        <v/>
      </c>
      <c r="BP238" s="42" t="str">
        <f>IF($O238="男子",IF($AF238&gt;100,"",IF($M238=新人男子!I$2,ROW(),"")),"")</f>
        <v/>
      </c>
      <c r="BQ238" s="42" t="str">
        <f>IF($O238="男子",IF($AF238&gt;100,"",IF($M238=新人男子!P$2,ROW(),"")),"")</f>
        <v/>
      </c>
      <c r="BR238" s="42" t="str">
        <f>IF($O238="男子",IF($AF238&gt;100,"",IF($M238=新人男子!B$27,ROW(),"")),"")</f>
        <v/>
      </c>
      <c r="BS238" s="42" t="str">
        <f>IF($O238="男子",IF($AF238&gt;100,"",IF($M238=新人男子!I$27,ROW(),"")),"")</f>
        <v/>
      </c>
      <c r="BT238" s="42" t="str">
        <f>IF($O238="男子",IF($AF238&gt;100,"",IF($M238=新人男子!P$27,ROW(),"")),"")</f>
        <v/>
      </c>
      <c r="BU238" s="42" t="str">
        <f>IF($O238="男子",IF($AF238&gt;100,"",IF($M238=新人男子!B$51,ROW(),"")),"")</f>
        <v/>
      </c>
      <c r="BV238" s="42" t="str">
        <f>IF($O238="男子",IF($AF238&gt;100,"",IF($M238=新人男子!I$51,ROW(),"")),"")</f>
        <v/>
      </c>
      <c r="BW238" s="42" t="str">
        <f>IF($O238="男子",IF($AF238&gt;100,"",IF($M238=新人男子!P$51,ROW(),"")),"")</f>
        <v/>
      </c>
      <c r="BX238" s="42" t="str">
        <f>IF($O238="男子",IF($AF238&gt;100,"",IF($M238=新人男子!B$76,ROW(),"")),"")</f>
        <v/>
      </c>
      <c r="BY238" s="42" t="str">
        <f>IF($O238="男子",IF($AF238&gt;100,"",IF($M238=新人男子!I$76,ROW(),"")),"")</f>
        <v/>
      </c>
      <c r="BZ238" s="42" t="str">
        <f>IF($O238="男子",IF($AF238&gt;100,"",IF($M238=新人男子!P$76,ROW(),"")),"")</f>
        <v/>
      </c>
      <c r="CA238" s="42" t="str">
        <f>IF($O238="女子",IF($AF238&gt;100,"",IF($M238=選抜女子!B$2,ROW(),"")),"")</f>
        <v/>
      </c>
      <c r="CB238" s="42" t="str">
        <f>IF($O238="女子",IF($AF238&gt;100,"",IF($M238=選抜女子!I$2,ROW(),"")),"")</f>
        <v/>
      </c>
      <c r="CC238" s="42" t="str">
        <f>IF($O238="女子",IF($AF238&gt;100,"",IF($M238=選抜女子!P$2,ROW(),"")),"")</f>
        <v/>
      </c>
      <c r="CD238" s="42" t="str">
        <f>IF($O238="女子",IF($AF238&gt;100,"",IF($M238=選抜女子!B$27,ROW(),"")),"")</f>
        <v/>
      </c>
      <c r="CE238" s="42" t="str">
        <f>IF($O238="女子",IF($AF238&gt;100,"",IF($M238=選抜女子!I$27,ROW(),"")),"")</f>
        <v/>
      </c>
      <c r="CF238" s="42" t="str">
        <f>IF($O238="女子",IF($AF238&gt;100,"",IF($M238=選抜女子!P$27,ROW(),"")),"")</f>
        <v/>
      </c>
      <c r="CG238" s="42" t="str">
        <f>IF($O238="女子",IF($AF238&gt;100,"",IF($M238=選抜女子!B$51,ROW(),"")),"")</f>
        <v/>
      </c>
      <c r="CH238" s="42" t="str">
        <f>IF($O238="女子",IF($AF238&gt;100,"",IF($M238=選抜女子!I$51,ROW(),"")),"")</f>
        <v/>
      </c>
      <c r="CI238" s="42" t="str">
        <f>IF($O238="女子",IF($AF238&gt;100,"",IF($M238=選抜女子!B$76,ROW(),"")),"")</f>
        <v/>
      </c>
      <c r="CJ238" s="42" t="str">
        <f>IF($O238="女子",IF($AF238&gt;100,"",IF($M238=選抜女子!I$76,ROW(),"")),"")</f>
        <v/>
      </c>
      <c r="CK238" s="42" t="str">
        <f>IF($O238="女子",IF($AF238&gt;100,"",IF($M238=新人女子!B$2,ROW(),"")),"")</f>
        <v/>
      </c>
      <c r="CL238" s="42" t="str">
        <f>IF($O238="女子",IF($AF238&gt;100,"",IF($M238=新人女子!I$2,ROW(),"")),"")</f>
        <v/>
      </c>
      <c r="CM238" s="42" t="str">
        <f>IF($O238="女子",IF($AF238&gt;100,"",IF($M238=新人女子!P$2,ROW(),"")),"")</f>
        <v/>
      </c>
      <c r="CN238" s="42" t="str">
        <f>IF($O238="女子",IF($AF238&gt;100,"",IF($M238=新人女子!B$27,ROW(),"")),"")</f>
        <v/>
      </c>
      <c r="CO238" s="42" t="str">
        <f>IF($O238="女子",IF($AF238&gt;100,"",IF($M238=新人女子!I$27,ROW(),"")),"")</f>
        <v/>
      </c>
      <c r="CP238" s="42" t="str">
        <f>IF($O238="女子",IF($AF238&gt;100,"",IF($M238=新人女子!P$27,ROW(),"")),"")</f>
        <v/>
      </c>
      <c r="CQ238" s="42" t="str">
        <f>IF($O238="女子",IF($AF238&gt;100,"",IF($M238=新人女子!B$51,ROW(),"")),"")</f>
        <v/>
      </c>
      <c r="CR238" s="42" t="str">
        <f>IF($O238="女子",IF($AF238&gt;100,"",IF($M238=新人女子!I$51,ROW(),"")),"")</f>
        <v/>
      </c>
      <c r="CS238" s="42" t="str">
        <f>IF($O238="女子",IF($AF238&gt;100,"",IF($M238=新人女子!P$51,ROW(),"")),"")</f>
        <v/>
      </c>
      <c r="CT238" s="42" t="str">
        <f>IF($O238="女子",IF($AF238&gt;100,"",IF($M238=新人女子!B$76,ROW(),"")),"")</f>
        <v/>
      </c>
      <c r="CU238" s="42" t="str">
        <f>IF($O238="女子",IF($AF238&gt;100,"",IF($M238=新人女子!I$76,ROW(),"")),"")</f>
        <v/>
      </c>
      <c r="CV238" s="42" t="str">
        <f>IF($O238="女子",IF($AF238&gt;100,"",IF($M238=新人女子!P$76,ROW(),"")),"")</f>
        <v/>
      </c>
    </row>
    <row r="239" spans="1:100" x14ac:dyDescent="0.15">
      <c r="A239" s="36">
        <v>45285</v>
      </c>
      <c r="B239" s="36">
        <v>45287</v>
      </c>
      <c r="C239" s="35" t="s">
        <v>104</v>
      </c>
      <c r="D239" s="35" t="s">
        <v>2274</v>
      </c>
      <c r="E239" s="35" t="s">
        <v>2275</v>
      </c>
      <c r="F239" s="35" t="s">
        <v>2276</v>
      </c>
      <c r="G239" s="35" t="s">
        <v>108</v>
      </c>
      <c r="H239" s="35" t="s">
        <v>15</v>
      </c>
      <c r="I239" s="35" t="s">
        <v>2277</v>
      </c>
      <c r="J239" s="35" t="s">
        <v>303</v>
      </c>
      <c r="L239" s="35" t="s">
        <v>711</v>
      </c>
      <c r="M239" s="35" t="s">
        <v>712</v>
      </c>
      <c r="N239" s="35" t="s">
        <v>177</v>
      </c>
      <c r="O239" s="35" t="s">
        <v>305</v>
      </c>
      <c r="Y239" s="35" t="s">
        <v>306</v>
      </c>
      <c r="AA239" s="35" t="s">
        <v>723</v>
      </c>
      <c r="AB239" s="35" t="s">
        <v>724</v>
      </c>
      <c r="AC239" s="35" t="str">
        <f t="shared" si="24"/>
        <v>ミドリイ</v>
      </c>
      <c r="AD239" s="35" t="s">
        <v>309</v>
      </c>
      <c r="AE239" s="35" t="s">
        <v>376</v>
      </c>
      <c r="AF239" s="35">
        <v>6</v>
      </c>
      <c r="AG239" s="41">
        <v>39139</v>
      </c>
      <c r="AN239" s="35">
        <v>175</v>
      </c>
      <c r="AO239" s="35">
        <v>63</v>
      </c>
      <c r="AP239" s="35" t="s">
        <v>310</v>
      </c>
      <c r="AV239" s="35" t="s">
        <v>413</v>
      </c>
      <c r="BB239" s="35">
        <f t="shared" si="21"/>
        <v>16</v>
      </c>
      <c r="BC239" s="35">
        <f t="shared" si="22"/>
        <v>2</v>
      </c>
      <c r="BD239" s="35" t="str">
        <f t="shared" si="23"/>
        <v>右</v>
      </c>
      <c r="BE239" s="42" t="str">
        <f>IF($O239="男子",IF($AF239&gt;100,"",IF($M239=選抜男子!B$2,ROW(),"")),"")</f>
        <v/>
      </c>
      <c r="BF239" s="42">
        <f>IF($O239="男子",IF($AF239&gt;100,"",IF($M239=選抜男子!I$2,ROW(),"")),"")</f>
        <v>239</v>
      </c>
      <c r="BG239" s="42" t="str">
        <f>IF($O239="男子",IF($AF239&gt;100,"",IF($M239=選抜男子!P$2,ROW(),"")),"")</f>
        <v/>
      </c>
      <c r="BH239" s="42" t="str">
        <f>IF($O239="男子",IF($AF239&gt;100,"",IF($M239=選抜男子!B$27,ROW(),"")),"")</f>
        <v/>
      </c>
      <c r="BI239" s="42" t="str">
        <f>IF($O239="男子",IF($AF239&gt;100,"",IF($M239=選抜男子!I$27,ROW(),"")),"")</f>
        <v/>
      </c>
      <c r="BJ239" s="42" t="str">
        <f>IF($O239="男子",IF($AF239&gt;100,"",IF($M239=選抜男子!P$27,ROW(),"")),"")</f>
        <v/>
      </c>
      <c r="BK239" s="42" t="str">
        <f>IF($O239="男子",IF($AF239&gt;100,"",IF($M239=選抜男子!B$51,ROW(),"")),"")</f>
        <v/>
      </c>
      <c r="BL239" s="42" t="str">
        <f>IF($O239="男子",IF($AF239&gt;100,"",IF($M239=選抜男子!I$51,ROW(),"")),"")</f>
        <v/>
      </c>
      <c r="BM239" s="42" t="str">
        <f>IF($O239="男子",IF($AF239&gt;100,"",IF($M239=選抜男子!B$76,ROW(),"")),"")</f>
        <v/>
      </c>
      <c r="BN239" s="42" t="str">
        <f>IF($O239="男子",IF($AF239&gt;100,"",IF($M239=選抜男子!I$76,ROW(),"")),"")</f>
        <v/>
      </c>
      <c r="BO239" s="42" t="str">
        <f>IF($O239="男子",IF($AF239&gt;100,"",IF($M239=新人男子!B$2,ROW(),"")),"")</f>
        <v/>
      </c>
      <c r="BP239" s="42" t="str">
        <f>IF($O239="男子",IF($AF239&gt;100,"",IF($M239=新人男子!I$2,ROW(),"")),"")</f>
        <v/>
      </c>
      <c r="BQ239" s="42" t="str">
        <f>IF($O239="男子",IF($AF239&gt;100,"",IF($M239=新人男子!P$2,ROW(),"")),"")</f>
        <v/>
      </c>
      <c r="BR239" s="42" t="str">
        <f>IF($O239="男子",IF($AF239&gt;100,"",IF($M239=新人男子!B$27,ROW(),"")),"")</f>
        <v/>
      </c>
      <c r="BS239" s="42" t="str">
        <f>IF($O239="男子",IF($AF239&gt;100,"",IF($M239=新人男子!I$27,ROW(),"")),"")</f>
        <v/>
      </c>
      <c r="BT239" s="42" t="str">
        <f>IF($O239="男子",IF($AF239&gt;100,"",IF($M239=新人男子!P$27,ROW(),"")),"")</f>
        <v/>
      </c>
      <c r="BU239" s="42" t="str">
        <f>IF($O239="男子",IF($AF239&gt;100,"",IF($M239=新人男子!B$51,ROW(),"")),"")</f>
        <v/>
      </c>
      <c r="BV239" s="42" t="str">
        <f>IF($O239="男子",IF($AF239&gt;100,"",IF($M239=新人男子!I$51,ROW(),"")),"")</f>
        <v/>
      </c>
      <c r="BW239" s="42" t="str">
        <f>IF($O239="男子",IF($AF239&gt;100,"",IF($M239=新人男子!P$51,ROW(),"")),"")</f>
        <v/>
      </c>
      <c r="BX239" s="42" t="str">
        <f>IF($O239="男子",IF($AF239&gt;100,"",IF($M239=新人男子!B$76,ROW(),"")),"")</f>
        <v/>
      </c>
      <c r="BY239" s="42" t="str">
        <f>IF($O239="男子",IF($AF239&gt;100,"",IF($M239=新人男子!I$76,ROW(),"")),"")</f>
        <v/>
      </c>
      <c r="BZ239" s="42" t="str">
        <f>IF($O239="男子",IF($AF239&gt;100,"",IF($M239=新人男子!P$76,ROW(),"")),"")</f>
        <v/>
      </c>
      <c r="CA239" s="42" t="str">
        <f>IF($O239="女子",IF($AF239&gt;100,"",IF($M239=選抜女子!B$2,ROW(),"")),"")</f>
        <v/>
      </c>
      <c r="CB239" s="42" t="str">
        <f>IF($O239="女子",IF($AF239&gt;100,"",IF($M239=選抜女子!I$2,ROW(),"")),"")</f>
        <v/>
      </c>
      <c r="CC239" s="42" t="str">
        <f>IF($O239="女子",IF($AF239&gt;100,"",IF($M239=選抜女子!P$2,ROW(),"")),"")</f>
        <v/>
      </c>
      <c r="CD239" s="42" t="str">
        <f>IF($O239="女子",IF($AF239&gt;100,"",IF($M239=選抜女子!B$27,ROW(),"")),"")</f>
        <v/>
      </c>
      <c r="CE239" s="42" t="str">
        <f>IF($O239="女子",IF($AF239&gt;100,"",IF($M239=選抜女子!I$27,ROW(),"")),"")</f>
        <v/>
      </c>
      <c r="CF239" s="42" t="str">
        <f>IF($O239="女子",IF($AF239&gt;100,"",IF($M239=選抜女子!P$27,ROW(),"")),"")</f>
        <v/>
      </c>
      <c r="CG239" s="42" t="str">
        <f>IF($O239="女子",IF($AF239&gt;100,"",IF($M239=選抜女子!B$51,ROW(),"")),"")</f>
        <v/>
      </c>
      <c r="CH239" s="42" t="str">
        <f>IF($O239="女子",IF($AF239&gt;100,"",IF($M239=選抜女子!I$51,ROW(),"")),"")</f>
        <v/>
      </c>
      <c r="CI239" s="42" t="str">
        <f>IF($O239="女子",IF($AF239&gt;100,"",IF($M239=選抜女子!B$76,ROW(),"")),"")</f>
        <v/>
      </c>
      <c r="CJ239" s="42" t="str">
        <f>IF($O239="女子",IF($AF239&gt;100,"",IF($M239=選抜女子!I$76,ROW(),"")),"")</f>
        <v/>
      </c>
      <c r="CK239" s="42" t="str">
        <f>IF($O239="女子",IF($AF239&gt;100,"",IF($M239=新人女子!B$2,ROW(),"")),"")</f>
        <v/>
      </c>
      <c r="CL239" s="42" t="str">
        <f>IF($O239="女子",IF($AF239&gt;100,"",IF($M239=新人女子!I$2,ROW(),"")),"")</f>
        <v/>
      </c>
      <c r="CM239" s="42" t="str">
        <f>IF($O239="女子",IF($AF239&gt;100,"",IF($M239=新人女子!P$2,ROW(),"")),"")</f>
        <v/>
      </c>
      <c r="CN239" s="42" t="str">
        <f>IF($O239="女子",IF($AF239&gt;100,"",IF($M239=新人女子!B$27,ROW(),"")),"")</f>
        <v/>
      </c>
      <c r="CO239" s="42" t="str">
        <f>IF($O239="女子",IF($AF239&gt;100,"",IF($M239=新人女子!I$27,ROW(),"")),"")</f>
        <v/>
      </c>
      <c r="CP239" s="42" t="str">
        <f>IF($O239="女子",IF($AF239&gt;100,"",IF($M239=新人女子!P$27,ROW(),"")),"")</f>
        <v/>
      </c>
      <c r="CQ239" s="42" t="str">
        <f>IF($O239="女子",IF($AF239&gt;100,"",IF($M239=新人女子!B$51,ROW(),"")),"")</f>
        <v/>
      </c>
      <c r="CR239" s="42" t="str">
        <f>IF($O239="女子",IF($AF239&gt;100,"",IF($M239=新人女子!I$51,ROW(),"")),"")</f>
        <v/>
      </c>
      <c r="CS239" s="42" t="str">
        <f>IF($O239="女子",IF($AF239&gt;100,"",IF($M239=新人女子!P$51,ROW(),"")),"")</f>
        <v/>
      </c>
      <c r="CT239" s="42" t="str">
        <f>IF($O239="女子",IF($AF239&gt;100,"",IF($M239=新人女子!B$76,ROW(),"")),"")</f>
        <v/>
      </c>
      <c r="CU239" s="42" t="str">
        <f>IF($O239="女子",IF($AF239&gt;100,"",IF($M239=新人女子!I$76,ROW(),"")),"")</f>
        <v/>
      </c>
      <c r="CV239" s="42" t="str">
        <f>IF($O239="女子",IF($AF239&gt;100,"",IF($M239=新人女子!P$76,ROW(),"")),"")</f>
        <v/>
      </c>
    </row>
    <row r="240" spans="1:100" x14ac:dyDescent="0.15">
      <c r="A240" s="36">
        <v>45285</v>
      </c>
      <c r="B240" s="36">
        <v>45287</v>
      </c>
      <c r="C240" s="35" t="s">
        <v>104</v>
      </c>
      <c r="D240" s="35" t="s">
        <v>2278</v>
      </c>
      <c r="E240" s="35" t="s">
        <v>2279</v>
      </c>
      <c r="F240" s="35" t="s">
        <v>2280</v>
      </c>
      <c r="G240" s="35" t="s">
        <v>108</v>
      </c>
      <c r="H240" s="35" t="s">
        <v>15</v>
      </c>
      <c r="I240" s="35" t="s">
        <v>2281</v>
      </c>
      <c r="J240" s="35" t="s">
        <v>303</v>
      </c>
      <c r="L240" s="35" t="s">
        <v>711</v>
      </c>
      <c r="M240" s="35" t="s">
        <v>712</v>
      </c>
      <c r="N240" s="35" t="s">
        <v>177</v>
      </c>
      <c r="O240" s="35" t="s">
        <v>305</v>
      </c>
      <c r="Y240" s="35" t="s">
        <v>306</v>
      </c>
      <c r="AA240" s="35" t="s">
        <v>725</v>
      </c>
      <c r="AB240" s="35" t="s">
        <v>726</v>
      </c>
      <c r="AC240" s="35" t="str">
        <f t="shared" si="24"/>
        <v>シチケンヂャヤ</v>
      </c>
      <c r="AD240" s="35" t="s">
        <v>309</v>
      </c>
      <c r="AF240" s="35">
        <v>7</v>
      </c>
      <c r="AG240" s="41">
        <v>39172</v>
      </c>
      <c r="AN240" s="35">
        <v>168.9</v>
      </c>
      <c r="AO240" s="35">
        <v>54.1</v>
      </c>
      <c r="AP240" s="35" t="s">
        <v>310</v>
      </c>
      <c r="AV240" s="35" t="s">
        <v>413</v>
      </c>
      <c r="BB240" s="35">
        <f t="shared" si="21"/>
        <v>16</v>
      </c>
      <c r="BC240" s="35">
        <f t="shared" si="22"/>
        <v>2</v>
      </c>
      <c r="BD240" s="35" t="str">
        <f t="shared" si="23"/>
        <v>右</v>
      </c>
      <c r="BE240" s="42" t="str">
        <f>IF($O240="男子",IF($AF240&gt;100,"",IF($M240=選抜男子!B$2,ROW(),"")),"")</f>
        <v/>
      </c>
      <c r="BF240" s="42">
        <f>IF($O240="男子",IF($AF240&gt;100,"",IF($M240=選抜男子!I$2,ROW(),"")),"")</f>
        <v>240</v>
      </c>
      <c r="BG240" s="42" t="str">
        <f>IF($O240="男子",IF($AF240&gt;100,"",IF($M240=選抜男子!P$2,ROW(),"")),"")</f>
        <v/>
      </c>
      <c r="BH240" s="42" t="str">
        <f>IF($O240="男子",IF($AF240&gt;100,"",IF($M240=選抜男子!B$27,ROW(),"")),"")</f>
        <v/>
      </c>
      <c r="BI240" s="42" t="str">
        <f>IF($O240="男子",IF($AF240&gt;100,"",IF($M240=選抜男子!I$27,ROW(),"")),"")</f>
        <v/>
      </c>
      <c r="BJ240" s="42" t="str">
        <f>IF($O240="男子",IF($AF240&gt;100,"",IF($M240=選抜男子!P$27,ROW(),"")),"")</f>
        <v/>
      </c>
      <c r="BK240" s="42" t="str">
        <f>IF($O240="男子",IF($AF240&gt;100,"",IF($M240=選抜男子!B$51,ROW(),"")),"")</f>
        <v/>
      </c>
      <c r="BL240" s="42" t="str">
        <f>IF($O240="男子",IF($AF240&gt;100,"",IF($M240=選抜男子!I$51,ROW(),"")),"")</f>
        <v/>
      </c>
      <c r="BM240" s="42" t="str">
        <f>IF($O240="男子",IF($AF240&gt;100,"",IF($M240=選抜男子!B$76,ROW(),"")),"")</f>
        <v/>
      </c>
      <c r="BN240" s="42" t="str">
        <f>IF($O240="男子",IF($AF240&gt;100,"",IF($M240=選抜男子!I$76,ROW(),"")),"")</f>
        <v/>
      </c>
      <c r="BO240" s="42" t="str">
        <f>IF($O240="男子",IF($AF240&gt;100,"",IF($M240=新人男子!B$2,ROW(),"")),"")</f>
        <v/>
      </c>
      <c r="BP240" s="42" t="str">
        <f>IF($O240="男子",IF($AF240&gt;100,"",IF($M240=新人男子!I$2,ROW(),"")),"")</f>
        <v/>
      </c>
      <c r="BQ240" s="42" t="str">
        <f>IF($O240="男子",IF($AF240&gt;100,"",IF($M240=新人男子!P$2,ROW(),"")),"")</f>
        <v/>
      </c>
      <c r="BR240" s="42" t="str">
        <f>IF($O240="男子",IF($AF240&gt;100,"",IF($M240=新人男子!B$27,ROW(),"")),"")</f>
        <v/>
      </c>
      <c r="BS240" s="42" t="str">
        <f>IF($O240="男子",IF($AF240&gt;100,"",IF($M240=新人男子!I$27,ROW(),"")),"")</f>
        <v/>
      </c>
      <c r="BT240" s="42" t="str">
        <f>IF($O240="男子",IF($AF240&gt;100,"",IF($M240=新人男子!P$27,ROW(),"")),"")</f>
        <v/>
      </c>
      <c r="BU240" s="42" t="str">
        <f>IF($O240="男子",IF($AF240&gt;100,"",IF($M240=新人男子!B$51,ROW(),"")),"")</f>
        <v/>
      </c>
      <c r="BV240" s="42" t="str">
        <f>IF($O240="男子",IF($AF240&gt;100,"",IF($M240=新人男子!I$51,ROW(),"")),"")</f>
        <v/>
      </c>
      <c r="BW240" s="42" t="str">
        <f>IF($O240="男子",IF($AF240&gt;100,"",IF($M240=新人男子!P$51,ROW(),"")),"")</f>
        <v/>
      </c>
      <c r="BX240" s="42" t="str">
        <f>IF($O240="男子",IF($AF240&gt;100,"",IF($M240=新人男子!B$76,ROW(),"")),"")</f>
        <v/>
      </c>
      <c r="BY240" s="42" t="str">
        <f>IF($O240="男子",IF($AF240&gt;100,"",IF($M240=新人男子!I$76,ROW(),"")),"")</f>
        <v/>
      </c>
      <c r="BZ240" s="42" t="str">
        <f>IF($O240="男子",IF($AF240&gt;100,"",IF($M240=新人男子!P$76,ROW(),"")),"")</f>
        <v/>
      </c>
      <c r="CA240" s="42" t="str">
        <f>IF($O240="女子",IF($AF240&gt;100,"",IF($M240=選抜女子!B$2,ROW(),"")),"")</f>
        <v/>
      </c>
      <c r="CB240" s="42" t="str">
        <f>IF($O240="女子",IF($AF240&gt;100,"",IF($M240=選抜女子!I$2,ROW(),"")),"")</f>
        <v/>
      </c>
      <c r="CC240" s="42" t="str">
        <f>IF($O240="女子",IF($AF240&gt;100,"",IF($M240=選抜女子!P$2,ROW(),"")),"")</f>
        <v/>
      </c>
      <c r="CD240" s="42" t="str">
        <f>IF($O240="女子",IF($AF240&gt;100,"",IF($M240=選抜女子!B$27,ROW(),"")),"")</f>
        <v/>
      </c>
      <c r="CE240" s="42" t="str">
        <f>IF($O240="女子",IF($AF240&gt;100,"",IF($M240=選抜女子!I$27,ROW(),"")),"")</f>
        <v/>
      </c>
      <c r="CF240" s="42" t="str">
        <f>IF($O240="女子",IF($AF240&gt;100,"",IF($M240=選抜女子!P$27,ROW(),"")),"")</f>
        <v/>
      </c>
      <c r="CG240" s="42" t="str">
        <f>IF($O240="女子",IF($AF240&gt;100,"",IF($M240=選抜女子!B$51,ROW(),"")),"")</f>
        <v/>
      </c>
      <c r="CH240" s="42" t="str">
        <f>IF($O240="女子",IF($AF240&gt;100,"",IF($M240=選抜女子!I$51,ROW(),"")),"")</f>
        <v/>
      </c>
      <c r="CI240" s="42" t="str">
        <f>IF($O240="女子",IF($AF240&gt;100,"",IF($M240=選抜女子!B$76,ROW(),"")),"")</f>
        <v/>
      </c>
      <c r="CJ240" s="42" t="str">
        <f>IF($O240="女子",IF($AF240&gt;100,"",IF($M240=選抜女子!I$76,ROW(),"")),"")</f>
        <v/>
      </c>
      <c r="CK240" s="42" t="str">
        <f>IF($O240="女子",IF($AF240&gt;100,"",IF($M240=新人女子!B$2,ROW(),"")),"")</f>
        <v/>
      </c>
      <c r="CL240" s="42" t="str">
        <f>IF($O240="女子",IF($AF240&gt;100,"",IF($M240=新人女子!I$2,ROW(),"")),"")</f>
        <v/>
      </c>
      <c r="CM240" s="42" t="str">
        <f>IF($O240="女子",IF($AF240&gt;100,"",IF($M240=新人女子!P$2,ROW(),"")),"")</f>
        <v/>
      </c>
      <c r="CN240" s="42" t="str">
        <f>IF($O240="女子",IF($AF240&gt;100,"",IF($M240=新人女子!B$27,ROW(),"")),"")</f>
        <v/>
      </c>
      <c r="CO240" s="42" t="str">
        <f>IF($O240="女子",IF($AF240&gt;100,"",IF($M240=新人女子!I$27,ROW(),"")),"")</f>
        <v/>
      </c>
      <c r="CP240" s="42" t="str">
        <f>IF($O240="女子",IF($AF240&gt;100,"",IF($M240=新人女子!P$27,ROW(),"")),"")</f>
        <v/>
      </c>
      <c r="CQ240" s="42" t="str">
        <f>IF($O240="女子",IF($AF240&gt;100,"",IF($M240=新人女子!B$51,ROW(),"")),"")</f>
        <v/>
      </c>
      <c r="CR240" s="42" t="str">
        <f>IF($O240="女子",IF($AF240&gt;100,"",IF($M240=新人女子!I$51,ROW(),"")),"")</f>
        <v/>
      </c>
      <c r="CS240" s="42" t="str">
        <f>IF($O240="女子",IF($AF240&gt;100,"",IF($M240=新人女子!P$51,ROW(),"")),"")</f>
        <v/>
      </c>
      <c r="CT240" s="42" t="str">
        <f>IF($O240="女子",IF($AF240&gt;100,"",IF($M240=新人女子!B$76,ROW(),"")),"")</f>
        <v/>
      </c>
      <c r="CU240" s="42" t="str">
        <f>IF($O240="女子",IF($AF240&gt;100,"",IF($M240=新人女子!I$76,ROW(),"")),"")</f>
        <v/>
      </c>
      <c r="CV240" s="42" t="str">
        <f>IF($O240="女子",IF($AF240&gt;100,"",IF($M240=新人女子!P$76,ROW(),"")),"")</f>
        <v/>
      </c>
    </row>
    <row r="241" spans="1:100" x14ac:dyDescent="0.15">
      <c r="A241" s="36">
        <v>45285</v>
      </c>
      <c r="B241" s="36">
        <v>45287</v>
      </c>
      <c r="C241" s="35" t="s">
        <v>104</v>
      </c>
      <c r="D241" s="35" t="s">
        <v>2282</v>
      </c>
      <c r="E241" s="35" t="s">
        <v>2283</v>
      </c>
      <c r="F241" s="35" t="s">
        <v>2284</v>
      </c>
      <c r="G241" s="35" t="s">
        <v>108</v>
      </c>
      <c r="H241" s="35" t="s">
        <v>15</v>
      </c>
      <c r="I241" s="35" t="s">
        <v>2285</v>
      </c>
      <c r="J241" s="35" t="s">
        <v>303</v>
      </c>
      <c r="L241" s="35" t="s">
        <v>711</v>
      </c>
      <c r="M241" s="35" t="s">
        <v>712</v>
      </c>
      <c r="N241" s="35" t="s">
        <v>177</v>
      </c>
      <c r="O241" s="35" t="s">
        <v>305</v>
      </c>
      <c r="Y241" s="35" t="s">
        <v>306</v>
      </c>
      <c r="AA241" s="35" t="s">
        <v>727</v>
      </c>
      <c r="AB241" s="35" t="s">
        <v>728</v>
      </c>
      <c r="AC241" s="35" t="str">
        <f t="shared" si="24"/>
        <v>バイリン</v>
      </c>
      <c r="AD241" s="35" t="s">
        <v>309</v>
      </c>
      <c r="AF241" s="35">
        <v>8</v>
      </c>
      <c r="AG241" s="41">
        <v>38939</v>
      </c>
      <c r="AN241" s="35">
        <v>167.8</v>
      </c>
      <c r="AO241" s="35">
        <v>57.8</v>
      </c>
      <c r="AP241" s="35" t="s">
        <v>310</v>
      </c>
      <c r="AV241" s="35" t="s">
        <v>413</v>
      </c>
      <c r="BB241" s="35">
        <f t="shared" si="21"/>
        <v>16</v>
      </c>
      <c r="BC241" s="35">
        <f t="shared" si="22"/>
        <v>2</v>
      </c>
      <c r="BD241" s="35" t="str">
        <f t="shared" si="23"/>
        <v>右</v>
      </c>
      <c r="BE241" s="42" t="str">
        <f>IF($O241="男子",IF($AF241&gt;100,"",IF($M241=選抜男子!B$2,ROW(),"")),"")</f>
        <v/>
      </c>
      <c r="BF241" s="42">
        <f>IF($O241="男子",IF($AF241&gt;100,"",IF($M241=選抜男子!I$2,ROW(),"")),"")</f>
        <v>241</v>
      </c>
      <c r="BG241" s="42" t="str">
        <f>IF($O241="男子",IF($AF241&gt;100,"",IF($M241=選抜男子!P$2,ROW(),"")),"")</f>
        <v/>
      </c>
      <c r="BH241" s="42" t="str">
        <f>IF($O241="男子",IF($AF241&gt;100,"",IF($M241=選抜男子!B$27,ROW(),"")),"")</f>
        <v/>
      </c>
      <c r="BI241" s="42" t="str">
        <f>IF($O241="男子",IF($AF241&gt;100,"",IF($M241=選抜男子!I$27,ROW(),"")),"")</f>
        <v/>
      </c>
      <c r="BJ241" s="42" t="str">
        <f>IF($O241="男子",IF($AF241&gt;100,"",IF($M241=選抜男子!P$27,ROW(),"")),"")</f>
        <v/>
      </c>
      <c r="BK241" s="42" t="str">
        <f>IF($O241="男子",IF($AF241&gt;100,"",IF($M241=選抜男子!B$51,ROW(),"")),"")</f>
        <v/>
      </c>
      <c r="BL241" s="42" t="str">
        <f>IF($O241="男子",IF($AF241&gt;100,"",IF($M241=選抜男子!I$51,ROW(),"")),"")</f>
        <v/>
      </c>
      <c r="BM241" s="42" t="str">
        <f>IF($O241="男子",IF($AF241&gt;100,"",IF($M241=選抜男子!B$76,ROW(),"")),"")</f>
        <v/>
      </c>
      <c r="BN241" s="42" t="str">
        <f>IF($O241="男子",IF($AF241&gt;100,"",IF($M241=選抜男子!I$76,ROW(),"")),"")</f>
        <v/>
      </c>
      <c r="BO241" s="42" t="str">
        <f>IF($O241="男子",IF($AF241&gt;100,"",IF($M241=新人男子!B$2,ROW(),"")),"")</f>
        <v/>
      </c>
      <c r="BP241" s="42" t="str">
        <f>IF($O241="男子",IF($AF241&gt;100,"",IF($M241=新人男子!I$2,ROW(),"")),"")</f>
        <v/>
      </c>
      <c r="BQ241" s="42" t="str">
        <f>IF($O241="男子",IF($AF241&gt;100,"",IF($M241=新人男子!P$2,ROW(),"")),"")</f>
        <v/>
      </c>
      <c r="BR241" s="42" t="str">
        <f>IF($O241="男子",IF($AF241&gt;100,"",IF($M241=新人男子!B$27,ROW(),"")),"")</f>
        <v/>
      </c>
      <c r="BS241" s="42" t="str">
        <f>IF($O241="男子",IF($AF241&gt;100,"",IF($M241=新人男子!I$27,ROW(),"")),"")</f>
        <v/>
      </c>
      <c r="BT241" s="42" t="str">
        <f>IF($O241="男子",IF($AF241&gt;100,"",IF($M241=新人男子!P$27,ROW(),"")),"")</f>
        <v/>
      </c>
      <c r="BU241" s="42" t="str">
        <f>IF($O241="男子",IF($AF241&gt;100,"",IF($M241=新人男子!B$51,ROW(),"")),"")</f>
        <v/>
      </c>
      <c r="BV241" s="42" t="str">
        <f>IF($O241="男子",IF($AF241&gt;100,"",IF($M241=新人男子!I$51,ROW(),"")),"")</f>
        <v/>
      </c>
      <c r="BW241" s="42" t="str">
        <f>IF($O241="男子",IF($AF241&gt;100,"",IF($M241=新人男子!P$51,ROW(),"")),"")</f>
        <v/>
      </c>
      <c r="BX241" s="42" t="str">
        <f>IF($O241="男子",IF($AF241&gt;100,"",IF($M241=新人男子!B$76,ROW(),"")),"")</f>
        <v/>
      </c>
      <c r="BY241" s="42" t="str">
        <f>IF($O241="男子",IF($AF241&gt;100,"",IF($M241=新人男子!I$76,ROW(),"")),"")</f>
        <v/>
      </c>
      <c r="BZ241" s="42" t="str">
        <f>IF($O241="男子",IF($AF241&gt;100,"",IF($M241=新人男子!P$76,ROW(),"")),"")</f>
        <v/>
      </c>
      <c r="CA241" s="42" t="str">
        <f>IF($O241="女子",IF($AF241&gt;100,"",IF($M241=選抜女子!B$2,ROW(),"")),"")</f>
        <v/>
      </c>
      <c r="CB241" s="42" t="str">
        <f>IF($O241="女子",IF($AF241&gt;100,"",IF($M241=選抜女子!I$2,ROW(),"")),"")</f>
        <v/>
      </c>
      <c r="CC241" s="42" t="str">
        <f>IF($O241="女子",IF($AF241&gt;100,"",IF($M241=選抜女子!P$2,ROW(),"")),"")</f>
        <v/>
      </c>
      <c r="CD241" s="42" t="str">
        <f>IF($O241="女子",IF($AF241&gt;100,"",IF($M241=選抜女子!B$27,ROW(),"")),"")</f>
        <v/>
      </c>
      <c r="CE241" s="42" t="str">
        <f>IF($O241="女子",IF($AF241&gt;100,"",IF($M241=選抜女子!I$27,ROW(),"")),"")</f>
        <v/>
      </c>
      <c r="CF241" s="42" t="str">
        <f>IF($O241="女子",IF($AF241&gt;100,"",IF($M241=選抜女子!P$27,ROW(),"")),"")</f>
        <v/>
      </c>
      <c r="CG241" s="42" t="str">
        <f>IF($O241="女子",IF($AF241&gt;100,"",IF($M241=選抜女子!B$51,ROW(),"")),"")</f>
        <v/>
      </c>
      <c r="CH241" s="42" t="str">
        <f>IF($O241="女子",IF($AF241&gt;100,"",IF($M241=選抜女子!I$51,ROW(),"")),"")</f>
        <v/>
      </c>
      <c r="CI241" s="42" t="str">
        <f>IF($O241="女子",IF($AF241&gt;100,"",IF($M241=選抜女子!B$76,ROW(),"")),"")</f>
        <v/>
      </c>
      <c r="CJ241" s="42" t="str">
        <f>IF($O241="女子",IF($AF241&gt;100,"",IF($M241=選抜女子!I$76,ROW(),"")),"")</f>
        <v/>
      </c>
      <c r="CK241" s="42" t="str">
        <f>IF($O241="女子",IF($AF241&gt;100,"",IF($M241=新人女子!B$2,ROW(),"")),"")</f>
        <v/>
      </c>
      <c r="CL241" s="42" t="str">
        <f>IF($O241="女子",IF($AF241&gt;100,"",IF($M241=新人女子!I$2,ROW(),"")),"")</f>
        <v/>
      </c>
      <c r="CM241" s="42" t="str">
        <f>IF($O241="女子",IF($AF241&gt;100,"",IF($M241=新人女子!P$2,ROW(),"")),"")</f>
        <v/>
      </c>
      <c r="CN241" s="42" t="str">
        <f>IF($O241="女子",IF($AF241&gt;100,"",IF($M241=新人女子!B$27,ROW(),"")),"")</f>
        <v/>
      </c>
      <c r="CO241" s="42" t="str">
        <f>IF($O241="女子",IF($AF241&gt;100,"",IF($M241=新人女子!I$27,ROW(),"")),"")</f>
        <v/>
      </c>
      <c r="CP241" s="42" t="str">
        <f>IF($O241="女子",IF($AF241&gt;100,"",IF($M241=新人女子!P$27,ROW(),"")),"")</f>
        <v/>
      </c>
      <c r="CQ241" s="42" t="str">
        <f>IF($O241="女子",IF($AF241&gt;100,"",IF($M241=新人女子!B$51,ROW(),"")),"")</f>
        <v/>
      </c>
      <c r="CR241" s="42" t="str">
        <f>IF($O241="女子",IF($AF241&gt;100,"",IF($M241=新人女子!I$51,ROW(),"")),"")</f>
        <v/>
      </c>
      <c r="CS241" s="42" t="str">
        <f>IF($O241="女子",IF($AF241&gt;100,"",IF($M241=新人女子!P$51,ROW(),"")),"")</f>
        <v/>
      </c>
      <c r="CT241" s="42" t="str">
        <f>IF($O241="女子",IF($AF241&gt;100,"",IF($M241=新人女子!B$76,ROW(),"")),"")</f>
        <v/>
      </c>
      <c r="CU241" s="42" t="str">
        <f>IF($O241="女子",IF($AF241&gt;100,"",IF($M241=新人女子!I$76,ROW(),"")),"")</f>
        <v/>
      </c>
      <c r="CV241" s="42" t="str">
        <f>IF($O241="女子",IF($AF241&gt;100,"",IF($M241=新人女子!P$76,ROW(),"")),"")</f>
        <v/>
      </c>
    </row>
    <row r="242" spans="1:100" x14ac:dyDescent="0.15">
      <c r="A242" s="36">
        <v>45285</v>
      </c>
      <c r="B242" s="36">
        <v>45287</v>
      </c>
      <c r="C242" s="35" t="s">
        <v>104</v>
      </c>
      <c r="D242" s="35" t="s">
        <v>2286</v>
      </c>
      <c r="E242" s="35" t="s">
        <v>2287</v>
      </c>
      <c r="F242" s="35" t="s">
        <v>2288</v>
      </c>
      <c r="G242" s="35" t="s">
        <v>108</v>
      </c>
      <c r="H242" s="35" t="s">
        <v>15</v>
      </c>
      <c r="I242" s="35" t="s">
        <v>2289</v>
      </c>
      <c r="J242" s="35" t="s">
        <v>303</v>
      </c>
      <c r="L242" s="35" t="s">
        <v>711</v>
      </c>
      <c r="M242" s="35" t="s">
        <v>712</v>
      </c>
      <c r="N242" s="35" t="s">
        <v>177</v>
      </c>
      <c r="O242" s="35" t="s">
        <v>305</v>
      </c>
      <c r="Y242" s="35" t="s">
        <v>306</v>
      </c>
      <c r="AA242" s="35" t="s">
        <v>729</v>
      </c>
      <c r="AB242" s="35" t="s">
        <v>730</v>
      </c>
      <c r="AC242" s="35" t="str">
        <f t="shared" si="24"/>
        <v>カミヤギ</v>
      </c>
      <c r="AD242" s="35" t="s">
        <v>309</v>
      </c>
      <c r="AF242" s="35">
        <v>9</v>
      </c>
      <c r="AG242" s="41">
        <v>39381</v>
      </c>
      <c r="AN242" s="35">
        <v>165</v>
      </c>
      <c r="AO242" s="35">
        <v>70</v>
      </c>
      <c r="AP242" s="35" t="s">
        <v>310</v>
      </c>
      <c r="AV242" s="35" t="s">
        <v>413</v>
      </c>
      <c r="BB242" s="35">
        <f t="shared" si="21"/>
        <v>15</v>
      </c>
      <c r="BC242" s="35">
        <f t="shared" si="22"/>
        <v>1</v>
      </c>
      <c r="BD242" s="35" t="str">
        <f t="shared" si="23"/>
        <v>右</v>
      </c>
      <c r="BE242" s="42" t="str">
        <f>IF($O242="男子",IF($AF242&gt;100,"",IF($M242=選抜男子!B$2,ROW(),"")),"")</f>
        <v/>
      </c>
      <c r="BF242" s="42">
        <f>IF($O242="男子",IF($AF242&gt;100,"",IF($M242=選抜男子!I$2,ROW(),"")),"")</f>
        <v>242</v>
      </c>
      <c r="BG242" s="42" t="str">
        <f>IF($O242="男子",IF($AF242&gt;100,"",IF($M242=選抜男子!P$2,ROW(),"")),"")</f>
        <v/>
      </c>
      <c r="BH242" s="42" t="str">
        <f>IF($O242="男子",IF($AF242&gt;100,"",IF($M242=選抜男子!B$27,ROW(),"")),"")</f>
        <v/>
      </c>
      <c r="BI242" s="42" t="str">
        <f>IF($O242="男子",IF($AF242&gt;100,"",IF($M242=選抜男子!I$27,ROW(),"")),"")</f>
        <v/>
      </c>
      <c r="BJ242" s="42" t="str">
        <f>IF($O242="男子",IF($AF242&gt;100,"",IF($M242=選抜男子!P$27,ROW(),"")),"")</f>
        <v/>
      </c>
      <c r="BK242" s="42" t="str">
        <f>IF($O242="男子",IF($AF242&gt;100,"",IF($M242=選抜男子!B$51,ROW(),"")),"")</f>
        <v/>
      </c>
      <c r="BL242" s="42" t="str">
        <f>IF($O242="男子",IF($AF242&gt;100,"",IF($M242=選抜男子!I$51,ROW(),"")),"")</f>
        <v/>
      </c>
      <c r="BM242" s="42" t="str">
        <f>IF($O242="男子",IF($AF242&gt;100,"",IF($M242=選抜男子!B$76,ROW(),"")),"")</f>
        <v/>
      </c>
      <c r="BN242" s="42" t="str">
        <f>IF($O242="男子",IF($AF242&gt;100,"",IF($M242=選抜男子!I$76,ROW(),"")),"")</f>
        <v/>
      </c>
      <c r="BO242" s="42" t="str">
        <f>IF($O242="男子",IF($AF242&gt;100,"",IF($M242=新人男子!B$2,ROW(),"")),"")</f>
        <v/>
      </c>
      <c r="BP242" s="42" t="str">
        <f>IF($O242="男子",IF($AF242&gt;100,"",IF($M242=新人男子!I$2,ROW(),"")),"")</f>
        <v/>
      </c>
      <c r="BQ242" s="42" t="str">
        <f>IF($O242="男子",IF($AF242&gt;100,"",IF($M242=新人男子!P$2,ROW(),"")),"")</f>
        <v/>
      </c>
      <c r="BR242" s="42" t="str">
        <f>IF($O242="男子",IF($AF242&gt;100,"",IF($M242=新人男子!B$27,ROW(),"")),"")</f>
        <v/>
      </c>
      <c r="BS242" s="42" t="str">
        <f>IF($O242="男子",IF($AF242&gt;100,"",IF($M242=新人男子!I$27,ROW(),"")),"")</f>
        <v/>
      </c>
      <c r="BT242" s="42" t="str">
        <f>IF($O242="男子",IF($AF242&gt;100,"",IF($M242=新人男子!P$27,ROW(),"")),"")</f>
        <v/>
      </c>
      <c r="BU242" s="42" t="str">
        <f>IF($O242="男子",IF($AF242&gt;100,"",IF($M242=新人男子!B$51,ROW(),"")),"")</f>
        <v/>
      </c>
      <c r="BV242" s="42" t="str">
        <f>IF($O242="男子",IF($AF242&gt;100,"",IF($M242=新人男子!I$51,ROW(),"")),"")</f>
        <v/>
      </c>
      <c r="BW242" s="42" t="str">
        <f>IF($O242="男子",IF($AF242&gt;100,"",IF($M242=新人男子!P$51,ROW(),"")),"")</f>
        <v/>
      </c>
      <c r="BX242" s="42" t="str">
        <f>IF($O242="男子",IF($AF242&gt;100,"",IF($M242=新人男子!B$76,ROW(),"")),"")</f>
        <v/>
      </c>
      <c r="BY242" s="42" t="str">
        <f>IF($O242="男子",IF($AF242&gt;100,"",IF($M242=新人男子!I$76,ROW(),"")),"")</f>
        <v/>
      </c>
      <c r="BZ242" s="42" t="str">
        <f>IF($O242="男子",IF($AF242&gt;100,"",IF($M242=新人男子!P$76,ROW(),"")),"")</f>
        <v/>
      </c>
      <c r="CA242" s="42" t="str">
        <f>IF($O242="女子",IF($AF242&gt;100,"",IF($M242=選抜女子!B$2,ROW(),"")),"")</f>
        <v/>
      </c>
      <c r="CB242" s="42" t="str">
        <f>IF($O242="女子",IF($AF242&gt;100,"",IF($M242=選抜女子!I$2,ROW(),"")),"")</f>
        <v/>
      </c>
      <c r="CC242" s="42" t="str">
        <f>IF($O242="女子",IF($AF242&gt;100,"",IF($M242=選抜女子!P$2,ROW(),"")),"")</f>
        <v/>
      </c>
      <c r="CD242" s="42" t="str">
        <f>IF($O242="女子",IF($AF242&gt;100,"",IF($M242=選抜女子!B$27,ROW(),"")),"")</f>
        <v/>
      </c>
      <c r="CE242" s="42" t="str">
        <f>IF($O242="女子",IF($AF242&gt;100,"",IF($M242=選抜女子!I$27,ROW(),"")),"")</f>
        <v/>
      </c>
      <c r="CF242" s="42" t="str">
        <f>IF($O242="女子",IF($AF242&gt;100,"",IF($M242=選抜女子!P$27,ROW(),"")),"")</f>
        <v/>
      </c>
      <c r="CG242" s="42" t="str">
        <f>IF($O242="女子",IF($AF242&gt;100,"",IF($M242=選抜女子!B$51,ROW(),"")),"")</f>
        <v/>
      </c>
      <c r="CH242" s="42" t="str">
        <f>IF($O242="女子",IF($AF242&gt;100,"",IF($M242=選抜女子!I$51,ROW(),"")),"")</f>
        <v/>
      </c>
      <c r="CI242" s="42" t="str">
        <f>IF($O242="女子",IF($AF242&gt;100,"",IF($M242=選抜女子!B$76,ROW(),"")),"")</f>
        <v/>
      </c>
      <c r="CJ242" s="42" t="str">
        <f>IF($O242="女子",IF($AF242&gt;100,"",IF($M242=選抜女子!I$76,ROW(),"")),"")</f>
        <v/>
      </c>
      <c r="CK242" s="42" t="str">
        <f>IF($O242="女子",IF($AF242&gt;100,"",IF($M242=新人女子!B$2,ROW(),"")),"")</f>
        <v/>
      </c>
      <c r="CL242" s="42" t="str">
        <f>IF($O242="女子",IF($AF242&gt;100,"",IF($M242=新人女子!I$2,ROW(),"")),"")</f>
        <v/>
      </c>
      <c r="CM242" s="42" t="str">
        <f>IF($O242="女子",IF($AF242&gt;100,"",IF($M242=新人女子!P$2,ROW(),"")),"")</f>
        <v/>
      </c>
      <c r="CN242" s="42" t="str">
        <f>IF($O242="女子",IF($AF242&gt;100,"",IF($M242=新人女子!B$27,ROW(),"")),"")</f>
        <v/>
      </c>
      <c r="CO242" s="42" t="str">
        <f>IF($O242="女子",IF($AF242&gt;100,"",IF($M242=新人女子!I$27,ROW(),"")),"")</f>
        <v/>
      </c>
      <c r="CP242" s="42" t="str">
        <f>IF($O242="女子",IF($AF242&gt;100,"",IF($M242=新人女子!P$27,ROW(),"")),"")</f>
        <v/>
      </c>
      <c r="CQ242" s="42" t="str">
        <f>IF($O242="女子",IF($AF242&gt;100,"",IF($M242=新人女子!B$51,ROW(),"")),"")</f>
        <v/>
      </c>
      <c r="CR242" s="42" t="str">
        <f>IF($O242="女子",IF($AF242&gt;100,"",IF($M242=新人女子!I$51,ROW(),"")),"")</f>
        <v/>
      </c>
      <c r="CS242" s="42" t="str">
        <f>IF($O242="女子",IF($AF242&gt;100,"",IF($M242=新人女子!P$51,ROW(),"")),"")</f>
        <v/>
      </c>
      <c r="CT242" s="42" t="str">
        <f>IF($O242="女子",IF($AF242&gt;100,"",IF($M242=新人女子!B$76,ROW(),"")),"")</f>
        <v/>
      </c>
      <c r="CU242" s="42" t="str">
        <f>IF($O242="女子",IF($AF242&gt;100,"",IF($M242=新人女子!I$76,ROW(),"")),"")</f>
        <v/>
      </c>
      <c r="CV242" s="42" t="str">
        <f>IF($O242="女子",IF($AF242&gt;100,"",IF($M242=新人女子!P$76,ROW(),"")),"")</f>
        <v/>
      </c>
    </row>
    <row r="243" spans="1:100" x14ac:dyDescent="0.15">
      <c r="A243" s="36">
        <v>45285</v>
      </c>
      <c r="B243" s="36">
        <v>45287</v>
      </c>
      <c r="C243" s="35" t="s">
        <v>104</v>
      </c>
      <c r="D243" s="35" t="s">
        <v>2290</v>
      </c>
      <c r="E243" s="35" t="s">
        <v>2291</v>
      </c>
      <c r="F243" s="35" t="s">
        <v>2292</v>
      </c>
      <c r="G243" s="35" t="s">
        <v>108</v>
      </c>
      <c r="H243" s="35" t="s">
        <v>15</v>
      </c>
      <c r="I243" s="35" t="s">
        <v>2293</v>
      </c>
      <c r="J243" s="35" t="s">
        <v>303</v>
      </c>
      <c r="L243" s="35" t="s">
        <v>711</v>
      </c>
      <c r="M243" s="35" t="s">
        <v>712</v>
      </c>
      <c r="N243" s="35" t="s">
        <v>177</v>
      </c>
      <c r="O243" s="35" t="s">
        <v>305</v>
      </c>
      <c r="Y243" s="35" t="s">
        <v>306</v>
      </c>
      <c r="AA243" s="35" t="s">
        <v>731</v>
      </c>
      <c r="AB243" s="35" t="s">
        <v>732</v>
      </c>
      <c r="AC243" s="35" t="str">
        <f t="shared" si="24"/>
        <v>ナカシマ</v>
      </c>
      <c r="AD243" s="35" t="s">
        <v>309</v>
      </c>
      <c r="AF243" s="35">
        <v>10</v>
      </c>
      <c r="AG243" s="41">
        <v>39463</v>
      </c>
      <c r="AN243" s="35">
        <v>165</v>
      </c>
      <c r="AO243" s="35">
        <v>50.3</v>
      </c>
      <c r="AP243" s="35" t="s">
        <v>310</v>
      </c>
      <c r="AV243" s="35" t="s">
        <v>413</v>
      </c>
      <c r="BB243" s="35">
        <f t="shared" si="21"/>
        <v>15</v>
      </c>
      <c r="BC243" s="35">
        <f t="shared" si="22"/>
        <v>1</v>
      </c>
      <c r="BD243" s="35" t="str">
        <f t="shared" si="23"/>
        <v>右</v>
      </c>
      <c r="BE243" s="42" t="str">
        <f>IF($O243="男子",IF($AF243&gt;100,"",IF($M243=選抜男子!B$2,ROW(),"")),"")</f>
        <v/>
      </c>
      <c r="BF243" s="42">
        <f>IF($O243="男子",IF($AF243&gt;100,"",IF($M243=選抜男子!I$2,ROW(),"")),"")</f>
        <v>243</v>
      </c>
      <c r="BG243" s="42" t="str">
        <f>IF($O243="男子",IF($AF243&gt;100,"",IF($M243=選抜男子!P$2,ROW(),"")),"")</f>
        <v/>
      </c>
      <c r="BH243" s="42" t="str">
        <f>IF($O243="男子",IF($AF243&gt;100,"",IF($M243=選抜男子!B$27,ROW(),"")),"")</f>
        <v/>
      </c>
      <c r="BI243" s="42" t="str">
        <f>IF($O243="男子",IF($AF243&gt;100,"",IF($M243=選抜男子!I$27,ROW(),"")),"")</f>
        <v/>
      </c>
      <c r="BJ243" s="42" t="str">
        <f>IF($O243="男子",IF($AF243&gt;100,"",IF($M243=選抜男子!P$27,ROW(),"")),"")</f>
        <v/>
      </c>
      <c r="BK243" s="42" t="str">
        <f>IF($O243="男子",IF($AF243&gt;100,"",IF($M243=選抜男子!B$51,ROW(),"")),"")</f>
        <v/>
      </c>
      <c r="BL243" s="42" t="str">
        <f>IF($O243="男子",IF($AF243&gt;100,"",IF($M243=選抜男子!I$51,ROW(),"")),"")</f>
        <v/>
      </c>
      <c r="BM243" s="42" t="str">
        <f>IF($O243="男子",IF($AF243&gt;100,"",IF($M243=選抜男子!B$76,ROW(),"")),"")</f>
        <v/>
      </c>
      <c r="BN243" s="42" t="str">
        <f>IF($O243="男子",IF($AF243&gt;100,"",IF($M243=選抜男子!I$76,ROW(),"")),"")</f>
        <v/>
      </c>
      <c r="BO243" s="42" t="str">
        <f>IF($O243="男子",IF($AF243&gt;100,"",IF($M243=新人男子!B$2,ROW(),"")),"")</f>
        <v/>
      </c>
      <c r="BP243" s="42" t="str">
        <f>IF($O243="男子",IF($AF243&gt;100,"",IF($M243=新人男子!I$2,ROW(),"")),"")</f>
        <v/>
      </c>
      <c r="BQ243" s="42" t="str">
        <f>IF($O243="男子",IF($AF243&gt;100,"",IF($M243=新人男子!P$2,ROW(),"")),"")</f>
        <v/>
      </c>
      <c r="BR243" s="42" t="str">
        <f>IF($O243="男子",IF($AF243&gt;100,"",IF($M243=新人男子!B$27,ROW(),"")),"")</f>
        <v/>
      </c>
      <c r="BS243" s="42" t="str">
        <f>IF($O243="男子",IF($AF243&gt;100,"",IF($M243=新人男子!I$27,ROW(),"")),"")</f>
        <v/>
      </c>
      <c r="BT243" s="42" t="str">
        <f>IF($O243="男子",IF($AF243&gt;100,"",IF($M243=新人男子!P$27,ROW(),"")),"")</f>
        <v/>
      </c>
      <c r="BU243" s="42" t="str">
        <f>IF($O243="男子",IF($AF243&gt;100,"",IF($M243=新人男子!B$51,ROW(),"")),"")</f>
        <v/>
      </c>
      <c r="BV243" s="42" t="str">
        <f>IF($O243="男子",IF($AF243&gt;100,"",IF($M243=新人男子!I$51,ROW(),"")),"")</f>
        <v/>
      </c>
      <c r="BW243" s="42" t="str">
        <f>IF($O243="男子",IF($AF243&gt;100,"",IF($M243=新人男子!P$51,ROW(),"")),"")</f>
        <v/>
      </c>
      <c r="BX243" s="42" t="str">
        <f>IF($O243="男子",IF($AF243&gt;100,"",IF($M243=新人男子!B$76,ROW(),"")),"")</f>
        <v/>
      </c>
      <c r="BY243" s="42" t="str">
        <f>IF($O243="男子",IF($AF243&gt;100,"",IF($M243=新人男子!I$76,ROW(),"")),"")</f>
        <v/>
      </c>
      <c r="BZ243" s="42" t="str">
        <f>IF($O243="男子",IF($AF243&gt;100,"",IF($M243=新人男子!P$76,ROW(),"")),"")</f>
        <v/>
      </c>
      <c r="CA243" s="42" t="str">
        <f>IF($O243="女子",IF($AF243&gt;100,"",IF($M243=選抜女子!B$2,ROW(),"")),"")</f>
        <v/>
      </c>
      <c r="CB243" s="42" t="str">
        <f>IF($O243="女子",IF($AF243&gt;100,"",IF($M243=選抜女子!I$2,ROW(),"")),"")</f>
        <v/>
      </c>
      <c r="CC243" s="42" t="str">
        <f>IF($O243="女子",IF($AF243&gt;100,"",IF($M243=選抜女子!P$2,ROW(),"")),"")</f>
        <v/>
      </c>
      <c r="CD243" s="42" t="str">
        <f>IF($O243="女子",IF($AF243&gt;100,"",IF($M243=選抜女子!B$27,ROW(),"")),"")</f>
        <v/>
      </c>
      <c r="CE243" s="42" t="str">
        <f>IF($O243="女子",IF($AF243&gt;100,"",IF($M243=選抜女子!I$27,ROW(),"")),"")</f>
        <v/>
      </c>
      <c r="CF243" s="42" t="str">
        <f>IF($O243="女子",IF($AF243&gt;100,"",IF($M243=選抜女子!P$27,ROW(),"")),"")</f>
        <v/>
      </c>
      <c r="CG243" s="42" t="str">
        <f>IF($O243="女子",IF($AF243&gt;100,"",IF($M243=選抜女子!B$51,ROW(),"")),"")</f>
        <v/>
      </c>
      <c r="CH243" s="42" t="str">
        <f>IF($O243="女子",IF($AF243&gt;100,"",IF($M243=選抜女子!I$51,ROW(),"")),"")</f>
        <v/>
      </c>
      <c r="CI243" s="42" t="str">
        <f>IF($O243="女子",IF($AF243&gt;100,"",IF($M243=選抜女子!B$76,ROW(),"")),"")</f>
        <v/>
      </c>
      <c r="CJ243" s="42" t="str">
        <f>IF($O243="女子",IF($AF243&gt;100,"",IF($M243=選抜女子!I$76,ROW(),"")),"")</f>
        <v/>
      </c>
      <c r="CK243" s="42" t="str">
        <f>IF($O243="女子",IF($AF243&gt;100,"",IF($M243=新人女子!B$2,ROW(),"")),"")</f>
        <v/>
      </c>
      <c r="CL243" s="42" t="str">
        <f>IF($O243="女子",IF($AF243&gt;100,"",IF($M243=新人女子!I$2,ROW(),"")),"")</f>
        <v/>
      </c>
      <c r="CM243" s="42" t="str">
        <f>IF($O243="女子",IF($AF243&gt;100,"",IF($M243=新人女子!P$2,ROW(),"")),"")</f>
        <v/>
      </c>
      <c r="CN243" s="42" t="str">
        <f>IF($O243="女子",IF($AF243&gt;100,"",IF($M243=新人女子!B$27,ROW(),"")),"")</f>
        <v/>
      </c>
      <c r="CO243" s="42" t="str">
        <f>IF($O243="女子",IF($AF243&gt;100,"",IF($M243=新人女子!I$27,ROW(),"")),"")</f>
        <v/>
      </c>
      <c r="CP243" s="42" t="str">
        <f>IF($O243="女子",IF($AF243&gt;100,"",IF($M243=新人女子!P$27,ROW(),"")),"")</f>
        <v/>
      </c>
      <c r="CQ243" s="42" t="str">
        <f>IF($O243="女子",IF($AF243&gt;100,"",IF($M243=新人女子!B$51,ROW(),"")),"")</f>
        <v/>
      </c>
      <c r="CR243" s="42" t="str">
        <f>IF($O243="女子",IF($AF243&gt;100,"",IF($M243=新人女子!I$51,ROW(),"")),"")</f>
        <v/>
      </c>
      <c r="CS243" s="42" t="str">
        <f>IF($O243="女子",IF($AF243&gt;100,"",IF($M243=新人女子!P$51,ROW(),"")),"")</f>
        <v/>
      </c>
      <c r="CT243" s="42" t="str">
        <f>IF($O243="女子",IF($AF243&gt;100,"",IF($M243=新人女子!B$76,ROW(),"")),"")</f>
        <v/>
      </c>
      <c r="CU243" s="42" t="str">
        <f>IF($O243="女子",IF($AF243&gt;100,"",IF($M243=新人女子!I$76,ROW(),"")),"")</f>
        <v/>
      </c>
      <c r="CV243" s="42" t="str">
        <f>IF($O243="女子",IF($AF243&gt;100,"",IF($M243=新人女子!P$76,ROW(),"")),"")</f>
        <v/>
      </c>
    </row>
    <row r="244" spans="1:100" x14ac:dyDescent="0.15">
      <c r="A244" s="36">
        <v>45285</v>
      </c>
      <c r="B244" s="36">
        <v>45287</v>
      </c>
      <c r="C244" s="35" t="s">
        <v>104</v>
      </c>
      <c r="D244" s="35" t="s">
        <v>2294</v>
      </c>
      <c r="E244" s="35" t="s">
        <v>2295</v>
      </c>
      <c r="F244" s="35" t="s">
        <v>2296</v>
      </c>
      <c r="G244" s="35" t="s">
        <v>108</v>
      </c>
      <c r="H244" s="35" t="s">
        <v>15</v>
      </c>
      <c r="I244" s="35" t="s">
        <v>2297</v>
      </c>
      <c r="J244" s="35" t="s">
        <v>303</v>
      </c>
      <c r="L244" s="35" t="s">
        <v>711</v>
      </c>
      <c r="M244" s="35" t="s">
        <v>712</v>
      </c>
      <c r="N244" s="35" t="s">
        <v>177</v>
      </c>
      <c r="O244" s="35" t="s">
        <v>305</v>
      </c>
      <c r="Y244" s="35" t="s">
        <v>306</v>
      </c>
      <c r="AA244" s="35" t="s">
        <v>733</v>
      </c>
      <c r="AB244" s="35" t="s">
        <v>177</v>
      </c>
      <c r="AC244" s="35" t="str">
        <f t="shared" si="24"/>
        <v>カベ</v>
      </c>
      <c r="AD244" s="35" t="s">
        <v>309</v>
      </c>
      <c r="AF244" s="35">
        <v>11</v>
      </c>
      <c r="AG244" s="41">
        <v>39421</v>
      </c>
      <c r="AN244" s="35">
        <v>166.9</v>
      </c>
      <c r="AO244" s="35">
        <v>45.9</v>
      </c>
      <c r="AP244" s="35" t="s">
        <v>310</v>
      </c>
      <c r="AV244" s="35" t="s">
        <v>413</v>
      </c>
      <c r="BB244" s="35">
        <f t="shared" si="21"/>
        <v>15</v>
      </c>
      <c r="BC244" s="35">
        <f t="shared" si="22"/>
        <v>1</v>
      </c>
      <c r="BD244" s="35" t="str">
        <f t="shared" si="23"/>
        <v>右</v>
      </c>
      <c r="BE244" s="42" t="str">
        <f>IF($O244="男子",IF($AF244&gt;100,"",IF($M244=選抜男子!B$2,ROW(),"")),"")</f>
        <v/>
      </c>
      <c r="BF244" s="42">
        <f>IF($O244="男子",IF($AF244&gt;100,"",IF($M244=選抜男子!I$2,ROW(),"")),"")</f>
        <v>244</v>
      </c>
      <c r="BG244" s="42" t="str">
        <f>IF($O244="男子",IF($AF244&gt;100,"",IF($M244=選抜男子!P$2,ROW(),"")),"")</f>
        <v/>
      </c>
      <c r="BH244" s="42" t="str">
        <f>IF($O244="男子",IF($AF244&gt;100,"",IF($M244=選抜男子!B$27,ROW(),"")),"")</f>
        <v/>
      </c>
      <c r="BI244" s="42" t="str">
        <f>IF($O244="男子",IF($AF244&gt;100,"",IF($M244=選抜男子!I$27,ROW(),"")),"")</f>
        <v/>
      </c>
      <c r="BJ244" s="42" t="str">
        <f>IF($O244="男子",IF($AF244&gt;100,"",IF($M244=選抜男子!P$27,ROW(),"")),"")</f>
        <v/>
      </c>
      <c r="BK244" s="42" t="str">
        <f>IF($O244="男子",IF($AF244&gt;100,"",IF($M244=選抜男子!B$51,ROW(),"")),"")</f>
        <v/>
      </c>
      <c r="BL244" s="42" t="str">
        <f>IF($O244="男子",IF($AF244&gt;100,"",IF($M244=選抜男子!I$51,ROW(),"")),"")</f>
        <v/>
      </c>
      <c r="BM244" s="42" t="str">
        <f>IF($O244="男子",IF($AF244&gt;100,"",IF($M244=選抜男子!B$76,ROW(),"")),"")</f>
        <v/>
      </c>
      <c r="BN244" s="42" t="str">
        <f>IF($O244="男子",IF($AF244&gt;100,"",IF($M244=選抜男子!I$76,ROW(),"")),"")</f>
        <v/>
      </c>
      <c r="BO244" s="42" t="str">
        <f>IF($O244="男子",IF($AF244&gt;100,"",IF($M244=新人男子!B$2,ROW(),"")),"")</f>
        <v/>
      </c>
      <c r="BP244" s="42" t="str">
        <f>IF($O244="男子",IF($AF244&gt;100,"",IF($M244=新人男子!I$2,ROW(),"")),"")</f>
        <v/>
      </c>
      <c r="BQ244" s="42" t="str">
        <f>IF($O244="男子",IF($AF244&gt;100,"",IF($M244=新人男子!P$2,ROW(),"")),"")</f>
        <v/>
      </c>
      <c r="BR244" s="42" t="str">
        <f>IF($O244="男子",IF($AF244&gt;100,"",IF($M244=新人男子!B$27,ROW(),"")),"")</f>
        <v/>
      </c>
      <c r="BS244" s="42" t="str">
        <f>IF($O244="男子",IF($AF244&gt;100,"",IF($M244=新人男子!I$27,ROW(),"")),"")</f>
        <v/>
      </c>
      <c r="BT244" s="42" t="str">
        <f>IF($O244="男子",IF($AF244&gt;100,"",IF($M244=新人男子!P$27,ROW(),"")),"")</f>
        <v/>
      </c>
      <c r="BU244" s="42" t="str">
        <f>IF($O244="男子",IF($AF244&gt;100,"",IF($M244=新人男子!B$51,ROW(),"")),"")</f>
        <v/>
      </c>
      <c r="BV244" s="42" t="str">
        <f>IF($O244="男子",IF($AF244&gt;100,"",IF($M244=新人男子!I$51,ROW(),"")),"")</f>
        <v/>
      </c>
      <c r="BW244" s="42" t="str">
        <f>IF($O244="男子",IF($AF244&gt;100,"",IF($M244=新人男子!P$51,ROW(),"")),"")</f>
        <v/>
      </c>
      <c r="BX244" s="42" t="str">
        <f>IF($O244="男子",IF($AF244&gt;100,"",IF($M244=新人男子!B$76,ROW(),"")),"")</f>
        <v/>
      </c>
      <c r="BY244" s="42" t="str">
        <f>IF($O244="男子",IF($AF244&gt;100,"",IF($M244=新人男子!I$76,ROW(),"")),"")</f>
        <v/>
      </c>
      <c r="BZ244" s="42" t="str">
        <f>IF($O244="男子",IF($AF244&gt;100,"",IF($M244=新人男子!P$76,ROW(),"")),"")</f>
        <v/>
      </c>
      <c r="CA244" s="42" t="str">
        <f>IF($O244="女子",IF($AF244&gt;100,"",IF($M244=選抜女子!B$2,ROW(),"")),"")</f>
        <v/>
      </c>
      <c r="CB244" s="42" t="str">
        <f>IF($O244="女子",IF($AF244&gt;100,"",IF($M244=選抜女子!I$2,ROW(),"")),"")</f>
        <v/>
      </c>
      <c r="CC244" s="42" t="str">
        <f>IF($O244="女子",IF($AF244&gt;100,"",IF($M244=選抜女子!P$2,ROW(),"")),"")</f>
        <v/>
      </c>
      <c r="CD244" s="42" t="str">
        <f>IF($O244="女子",IF($AF244&gt;100,"",IF($M244=選抜女子!B$27,ROW(),"")),"")</f>
        <v/>
      </c>
      <c r="CE244" s="42" t="str">
        <f>IF($O244="女子",IF($AF244&gt;100,"",IF($M244=選抜女子!I$27,ROW(),"")),"")</f>
        <v/>
      </c>
      <c r="CF244" s="42" t="str">
        <f>IF($O244="女子",IF($AF244&gt;100,"",IF($M244=選抜女子!P$27,ROW(),"")),"")</f>
        <v/>
      </c>
      <c r="CG244" s="42" t="str">
        <f>IF($O244="女子",IF($AF244&gt;100,"",IF($M244=選抜女子!B$51,ROW(),"")),"")</f>
        <v/>
      </c>
      <c r="CH244" s="42" t="str">
        <f>IF($O244="女子",IF($AF244&gt;100,"",IF($M244=選抜女子!I$51,ROW(),"")),"")</f>
        <v/>
      </c>
      <c r="CI244" s="42" t="str">
        <f>IF($O244="女子",IF($AF244&gt;100,"",IF($M244=選抜女子!B$76,ROW(),"")),"")</f>
        <v/>
      </c>
      <c r="CJ244" s="42" t="str">
        <f>IF($O244="女子",IF($AF244&gt;100,"",IF($M244=選抜女子!I$76,ROW(),"")),"")</f>
        <v/>
      </c>
      <c r="CK244" s="42" t="str">
        <f>IF($O244="女子",IF($AF244&gt;100,"",IF($M244=新人女子!B$2,ROW(),"")),"")</f>
        <v/>
      </c>
      <c r="CL244" s="42" t="str">
        <f>IF($O244="女子",IF($AF244&gt;100,"",IF($M244=新人女子!I$2,ROW(),"")),"")</f>
        <v/>
      </c>
      <c r="CM244" s="42" t="str">
        <f>IF($O244="女子",IF($AF244&gt;100,"",IF($M244=新人女子!P$2,ROW(),"")),"")</f>
        <v/>
      </c>
      <c r="CN244" s="42" t="str">
        <f>IF($O244="女子",IF($AF244&gt;100,"",IF($M244=新人女子!B$27,ROW(),"")),"")</f>
        <v/>
      </c>
      <c r="CO244" s="42" t="str">
        <f>IF($O244="女子",IF($AF244&gt;100,"",IF($M244=新人女子!I$27,ROW(),"")),"")</f>
        <v/>
      </c>
      <c r="CP244" s="42" t="str">
        <f>IF($O244="女子",IF($AF244&gt;100,"",IF($M244=新人女子!P$27,ROW(),"")),"")</f>
        <v/>
      </c>
      <c r="CQ244" s="42" t="str">
        <f>IF($O244="女子",IF($AF244&gt;100,"",IF($M244=新人女子!B$51,ROW(),"")),"")</f>
        <v/>
      </c>
      <c r="CR244" s="42" t="str">
        <f>IF($O244="女子",IF($AF244&gt;100,"",IF($M244=新人女子!I$51,ROW(),"")),"")</f>
        <v/>
      </c>
      <c r="CS244" s="42" t="str">
        <f>IF($O244="女子",IF($AF244&gt;100,"",IF($M244=新人女子!P$51,ROW(),"")),"")</f>
        <v/>
      </c>
      <c r="CT244" s="42" t="str">
        <f>IF($O244="女子",IF($AF244&gt;100,"",IF($M244=新人女子!B$76,ROW(),"")),"")</f>
        <v/>
      </c>
      <c r="CU244" s="42" t="str">
        <f>IF($O244="女子",IF($AF244&gt;100,"",IF($M244=新人女子!I$76,ROW(),"")),"")</f>
        <v/>
      </c>
      <c r="CV244" s="42" t="str">
        <f>IF($O244="女子",IF($AF244&gt;100,"",IF($M244=新人女子!P$76,ROW(),"")),"")</f>
        <v/>
      </c>
    </row>
    <row r="245" spans="1:100" x14ac:dyDescent="0.15">
      <c r="A245" s="36">
        <v>45285</v>
      </c>
      <c r="B245" s="36">
        <v>45287</v>
      </c>
      <c r="C245" s="35" t="s">
        <v>104</v>
      </c>
      <c r="D245" s="35" t="s">
        <v>2298</v>
      </c>
      <c r="E245" s="35" t="s">
        <v>2299</v>
      </c>
      <c r="F245" s="35" t="s">
        <v>2300</v>
      </c>
      <c r="G245" s="35" t="s">
        <v>108</v>
      </c>
      <c r="H245" s="35" t="s">
        <v>15</v>
      </c>
      <c r="I245" s="35" t="s">
        <v>2301</v>
      </c>
      <c r="J245" s="35" t="s">
        <v>303</v>
      </c>
      <c r="L245" s="35" t="s">
        <v>711</v>
      </c>
      <c r="M245" s="35" t="s">
        <v>712</v>
      </c>
      <c r="N245" s="35" t="s">
        <v>177</v>
      </c>
      <c r="O245" s="35" t="s">
        <v>305</v>
      </c>
      <c r="Y245" s="35" t="s">
        <v>306</v>
      </c>
      <c r="AA245" s="35" t="s">
        <v>734</v>
      </c>
      <c r="AB245" s="35" t="s">
        <v>735</v>
      </c>
      <c r="AC245" s="35" t="str">
        <f>PHONETIC(AB245)</f>
        <v>コウドホマガワ</v>
      </c>
      <c r="AD245" s="35" t="s">
        <v>309</v>
      </c>
      <c r="AF245" s="35">
        <v>101</v>
      </c>
      <c r="AG245" s="41">
        <v>23103</v>
      </c>
      <c r="AP245" s="35" t="s">
        <v>310</v>
      </c>
      <c r="AV245" s="35" t="s">
        <v>344</v>
      </c>
      <c r="BB245" s="35">
        <f t="shared" si="21"/>
        <v>59</v>
      </c>
      <c r="BC245" s="35" t="str">
        <f t="shared" si="22"/>
        <v>役員</v>
      </c>
      <c r="BD245" s="35" t="str">
        <f t="shared" si="23"/>
        <v>右</v>
      </c>
      <c r="BE245" s="42" t="str">
        <f>IF($O245="男子",IF($AF245&gt;100,"",IF($M245=選抜男子!B$2,ROW(),"")),"")</f>
        <v/>
      </c>
      <c r="BF245" s="42" t="str">
        <f>IF($O245="男子",IF($AF245&gt;100,"",IF($M245=選抜男子!I$2,ROW(),"")),"")</f>
        <v/>
      </c>
      <c r="BG245" s="42" t="str">
        <f>IF($O245="男子",IF($AF245&gt;100,"",IF($M245=選抜男子!P$2,ROW(),"")),"")</f>
        <v/>
      </c>
      <c r="BH245" s="42" t="str">
        <f>IF($O245="男子",IF($AF245&gt;100,"",IF($M245=選抜男子!B$27,ROW(),"")),"")</f>
        <v/>
      </c>
      <c r="BI245" s="42" t="str">
        <f>IF($O245="男子",IF($AF245&gt;100,"",IF($M245=選抜男子!I$27,ROW(),"")),"")</f>
        <v/>
      </c>
      <c r="BJ245" s="42" t="str">
        <f>IF($O245="男子",IF($AF245&gt;100,"",IF($M245=選抜男子!P$27,ROW(),"")),"")</f>
        <v/>
      </c>
      <c r="BK245" s="42" t="str">
        <f>IF($O245="男子",IF($AF245&gt;100,"",IF($M245=選抜男子!B$51,ROW(),"")),"")</f>
        <v/>
      </c>
      <c r="BL245" s="42" t="str">
        <f>IF($O245="男子",IF($AF245&gt;100,"",IF($M245=選抜男子!I$51,ROW(),"")),"")</f>
        <v/>
      </c>
      <c r="BM245" s="42" t="str">
        <f>IF($O245="男子",IF($AF245&gt;100,"",IF($M245=選抜男子!B$76,ROW(),"")),"")</f>
        <v/>
      </c>
      <c r="BN245" s="42" t="str">
        <f>IF($O245="男子",IF($AF245&gt;100,"",IF($M245=選抜男子!I$76,ROW(),"")),"")</f>
        <v/>
      </c>
      <c r="BO245" s="42" t="str">
        <f>IF($O245="男子",IF($AF245&gt;100,"",IF($M245=新人男子!B$2,ROW(),"")),"")</f>
        <v/>
      </c>
      <c r="BP245" s="42" t="str">
        <f>IF($O245="男子",IF($AF245&gt;100,"",IF($M245=新人男子!I$2,ROW(),"")),"")</f>
        <v/>
      </c>
      <c r="BQ245" s="42" t="str">
        <f>IF($O245="男子",IF($AF245&gt;100,"",IF($M245=新人男子!P$2,ROW(),"")),"")</f>
        <v/>
      </c>
      <c r="BR245" s="42" t="str">
        <f>IF($O245="男子",IF($AF245&gt;100,"",IF($M245=新人男子!B$27,ROW(),"")),"")</f>
        <v/>
      </c>
      <c r="BS245" s="42" t="str">
        <f>IF($O245="男子",IF($AF245&gt;100,"",IF($M245=新人男子!I$27,ROW(),"")),"")</f>
        <v/>
      </c>
      <c r="BT245" s="42" t="str">
        <f>IF($O245="男子",IF($AF245&gt;100,"",IF($M245=新人男子!P$27,ROW(),"")),"")</f>
        <v/>
      </c>
      <c r="BU245" s="42" t="str">
        <f>IF($O245="男子",IF($AF245&gt;100,"",IF($M245=新人男子!B$51,ROW(),"")),"")</f>
        <v/>
      </c>
      <c r="BV245" s="42" t="str">
        <f>IF($O245="男子",IF($AF245&gt;100,"",IF($M245=新人男子!I$51,ROW(),"")),"")</f>
        <v/>
      </c>
      <c r="BW245" s="42" t="str">
        <f>IF($O245="男子",IF($AF245&gt;100,"",IF($M245=新人男子!P$51,ROW(),"")),"")</f>
        <v/>
      </c>
      <c r="BX245" s="42" t="str">
        <f>IF($O245="男子",IF($AF245&gt;100,"",IF($M245=新人男子!B$76,ROW(),"")),"")</f>
        <v/>
      </c>
      <c r="BY245" s="42" t="str">
        <f>IF($O245="男子",IF($AF245&gt;100,"",IF($M245=新人男子!I$76,ROW(),"")),"")</f>
        <v/>
      </c>
      <c r="BZ245" s="42" t="str">
        <f>IF($O245="男子",IF($AF245&gt;100,"",IF($M245=新人男子!P$76,ROW(),"")),"")</f>
        <v/>
      </c>
      <c r="CA245" s="42" t="str">
        <f>IF($O245="女子",IF($AF245&gt;100,"",IF($M245=選抜女子!B$2,ROW(),"")),"")</f>
        <v/>
      </c>
      <c r="CB245" s="42" t="str">
        <f>IF($O245="女子",IF($AF245&gt;100,"",IF($M245=選抜女子!I$2,ROW(),"")),"")</f>
        <v/>
      </c>
      <c r="CC245" s="42" t="str">
        <f>IF($O245="女子",IF($AF245&gt;100,"",IF($M245=選抜女子!P$2,ROW(),"")),"")</f>
        <v/>
      </c>
      <c r="CD245" s="42" t="str">
        <f>IF($O245="女子",IF($AF245&gt;100,"",IF($M245=選抜女子!B$27,ROW(),"")),"")</f>
        <v/>
      </c>
      <c r="CE245" s="42" t="str">
        <f>IF($O245="女子",IF($AF245&gt;100,"",IF($M245=選抜女子!I$27,ROW(),"")),"")</f>
        <v/>
      </c>
      <c r="CF245" s="42" t="str">
        <f>IF($O245="女子",IF($AF245&gt;100,"",IF($M245=選抜女子!P$27,ROW(),"")),"")</f>
        <v/>
      </c>
      <c r="CG245" s="42" t="str">
        <f>IF($O245="女子",IF($AF245&gt;100,"",IF($M245=選抜女子!B$51,ROW(),"")),"")</f>
        <v/>
      </c>
      <c r="CH245" s="42" t="str">
        <f>IF($O245="女子",IF($AF245&gt;100,"",IF($M245=選抜女子!I$51,ROW(),"")),"")</f>
        <v/>
      </c>
      <c r="CI245" s="42" t="str">
        <f>IF($O245="女子",IF($AF245&gt;100,"",IF($M245=選抜女子!B$76,ROW(),"")),"")</f>
        <v/>
      </c>
      <c r="CJ245" s="42" t="str">
        <f>IF($O245="女子",IF($AF245&gt;100,"",IF($M245=選抜女子!I$76,ROW(),"")),"")</f>
        <v/>
      </c>
      <c r="CK245" s="42" t="str">
        <f>IF($O245="女子",IF($AF245&gt;100,"",IF($M245=新人女子!B$2,ROW(),"")),"")</f>
        <v/>
      </c>
      <c r="CL245" s="42" t="str">
        <f>IF($O245="女子",IF($AF245&gt;100,"",IF($M245=新人女子!I$2,ROW(),"")),"")</f>
        <v/>
      </c>
      <c r="CM245" s="42" t="str">
        <f>IF($O245="女子",IF($AF245&gt;100,"",IF($M245=新人女子!P$2,ROW(),"")),"")</f>
        <v/>
      </c>
      <c r="CN245" s="42" t="str">
        <f>IF($O245="女子",IF($AF245&gt;100,"",IF($M245=新人女子!B$27,ROW(),"")),"")</f>
        <v/>
      </c>
      <c r="CO245" s="42" t="str">
        <f>IF($O245="女子",IF($AF245&gt;100,"",IF($M245=新人女子!I$27,ROW(),"")),"")</f>
        <v/>
      </c>
      <c r="CP245" s="42" t="str">
        <f>IF($O245="女子",IF($AF245&gt;100,"",IF($M245=新人女子!P$27,ROW(),"")),"")</f>
        <v/>
      </c>
      <c r="CQ245" s="42" t="str">
        <f>IF($O245="女子",IF($AF245&gt;100,"",IF($M245=新人女子!B$51,ROW(),"")),"")</f>
        <v/>
      </c>
      <c r="CR245" s="42" t="str">
        <f>IF($O245="女子",IF($AF245&gt;100,"",IF($M245=新人女子!I$51,ROW(),"")),"")</f>
        <v/>
      </c>
      <c r="CS245" s="42" t="str">
        <f>IF($O245="女子",IF($AF245&gt;100,"",IF($M245=新人女子!P$51,ROW(),"")),"")</f>
        <v/>
      </c>
      <c r="CT245" s="42" t="str">
        <f>IF($O245="女子",IF($AF245&gt;100,"",IF($M245=新人女子!B$76,ROW(),"")),"")</f>
        <v/>
      </c>
      <c r="CU245" s="42" t="str">
        <f>IF($O245="女子",IF($AF245&gt;100,"",IF($M245=新人女子!I$76,ROW(),"")),"")</f>
        <v/>
      </c>
      <c r="CV245" s="42" t="str">
        <f>IF($O245="女子",IF($AF245&gt;100,"",IF($M245=新人女子!P$76,ROW(),"")),"")</f>
        <v/>
      </c>
    </row>
    <row r="246" spans="1:100" x14ac:dyDescent="0.15">
      <c r="A246" s="36">
        <v>45285</v>
      </c>
      <c r="B246" s="36">
        <v>45287</v>
      </c>
      <c r="C246" s="35" t="s">
        <v>104</v>
      </c>
      <c r="D246" s="35" t="s">
        <v>2302</v>
      </c>
      <c r="E246" s="35" t="s">
        <v>2303</v>
      </c>
      <c r="F246" s="35" t="s">
        <v>2304</v>
      </c>
      <c r="G246" s="35" t="s">
        <v>108</v>
      </c>
      <c r="H246" s="35" t="s">
        <v>15</v>
      </c>
      <c r="I246" s="35" t="s">
        <v>2305</v>
      </c>
      <c r="J246" s="35" t="s">
        <v>303</v>
      </c>
      <c r="L246" s="35" t="s">
        <v>711</v>
      </c>
      <c r="M246" s="35" t="s">
        <v>712</v>
      </c>
      <c r="N246" s="35" t="s">
        <v>177</v>
      </c>
      <c r="O246" s="35" t="s">
        <v>305</v>
      </c>
      <c r="Y246" s="35" t="s">
        <v>306</v>
      </c>
      <c r="Z246" s="35">
        <v>1</v>
      </c>
      <c r="AA246" s="35" t="s">
        <v>736</v>
      </c>
      <c r="AB246" s="35" t="s">
        <v>737</v>
      </c>
      <c r="AC246" s="35" t="str">
        <f>PHONETIC(AB246)</f>
        <v>アキカメヤマ</v>
      </c>
      <c r="AD246" s="35" t="s">
        <v>309</v>
      </c>
      <c r="AF246" s="35">
        <v>102</v>
      </c>
      <c r="AG246" s="41">
        <v>27190</v>
      </c>
      <c r="AP246" s="35" t="s">
        <v>310</v>
      </c>
      <c r="AV246" s="35" t="s">
        <v>344</v>
      </c>
      <c r="BB246" s="35">
        <f t="shared" si="21"/>
        <v>48</v>
      </c>
      <c r="BC246" s="35" t="str">
        <f t="shared" si="22"/>
        <v>役員</v>
      </c>
      <c r="BD246" s="35" t="str">
        <f t="shared" si="23"/>
        <v>右</v>
      </c>
      <c r="BE246" s="42" t="str">
        <f>IF($O246="男子",IF($AF246&gt;100,"",IF($M246=選抜男子!B$2,ROW(),"")),"")</f>
        <v/>
      </c>
      <c r="BF246" s="42" t="str">
        <f>IF($O246="男子",IF($AF246&gt;100,"",IF($M246=選抜男子!I$2,ROW(),"")),"")</f>
        <v/>
      </c>
      <c r="BG246" s="42" t="str">
        <f>IF($O246="男子",IF($AF246&gt;100,"",IF($M246=選抜男子!P$2,ROW(),"")),"")</f>
        <v/>
      </c>
      <c r="BH246" s="42" t="str">
        <f>IF($O246="男子",IF($AF246&gt;100,"",IF($M246=選抜男子!B$27,ROW(),"")),"")</f>
        <v/>
      </c>
      <c r="BI246" s="42" t="str">
        <f>IF($O246="男子",IF($AF246&gt;100,"",IF($M246=選抜男子!I$27,ROW(),"")),"")</f>
        <v/>
      </c>
      <c r="BJ246" s="42" t="str">
        <f>IF($O246="男子",IF($AF246&gt;100,"",IF($M246=選抜男子!P$27,ROW(),"")),"")</f>
        <v/>
      </c>
      <c r="BK246" s="42" t="str">
        <f>IF($O246="男子",IF($AF246&gt;100,"",IF($M246=選抜男子!B$51,ROW(),"")),"")</f>
        <v/>
      </c>
      <c r="BL246" s="42" t="str">
        <f>IF($O246="男子",IF($AF246&gt;100,"",IF($M246=選抜男子!I$51,ROW(),"")),"")</f>
        <v/>
      </c>
      <c r="BM246" s="42" t="str">
        <f>IF($O246="男子",IF($AF246&gt;100,"",IF($M246=選抜男子!B$76,ROW(),"")),"")</f>
        <v/>
      </c>
      <c r="BN246" s="42" t="str">
        <f>IF($O246="男子",IF($AF246&gt;100,"",IF($M246=選抜男子!I$76,ROW(),"")),"")</f>
        <v/>
      </c>
      <c r="BO246" s="42" t="str">
        <f>IF($O246="男子",IF($AF246&gt;100,"",IF($M246=新人男子!B$2,ROW(),"")),"")</f>
        <v/>
      </c>
      <c r="BP246" s="42" t="str">
        <f>IF($O246="男子",IF($AF246&gt;100,"",IF($M246=新人男子!I$2,ROW(),"")),"")</f>
        <v/>
      </c>
      <c r="BQ246" s="42" t="str">
        <f>IF($O246="男子",IF($AF246&gt;100,"",IF($M246=新人男子!P$2,ROW(),"")),"")</f>
        <v/>
      </c>
      <c r="BR246" s="42" t="str">
        <f>IF($O246="男子",IF($AF246&gt;100,"",IF($M246=新人男子!B$27,ROW(),"")),"")</f>
        <v/>
      </c>
      <c r="BS246" s="42" t="str">
        <f>IF($O246="男子",IF($AF246&gt;100,"",IF($M246=新人男子!I$27,ROW(),"")),"")</f>
        <v/>
      </c>
      <c r="BT246" s="42" t="str">
        <f>IF($O246="男子",IF($AF246&gt;100,"",IF($M246=新人男子!P$27,ROW(),"")),"")</f>
        <v/>
      </c>
      <c r="BU246" s="42" t="str">
        <f>IF($O246="男子",IF($AF246&gt;100,"",IF($M246=新人男子!B$51,ROW(),"")),"")</f>
        <v/>
      </c>
      <c r="BV246" s="42" t="str">
        <f>IF($O246="男子",IF($AF246&gt;100,"",IF($M246=新人男子!I$51,ROW(),"")),"")</f>
        <v/>
      </c>
      <c r="BW246" s="42" t="str">
        <f>IF($O246="男子",IF($AF246&gt;100,"",IF($M246=新人男子!P$51,ROW(),"")),"")</f>
        <v/>
      </c>
      <c r="BX246" s="42" t="str">
        <f>IF($O246="男子",IF($AF246&gt;100,"",IF($M246=新人男子!B$76,ROW(),"")),"")</f>
        <v/>
      </c>
      <c r="BY246" s="42" t="str">
        <f>IF($O246="男子",IF($AF246&gt;100,"",IF($M246=新人男子!I$76,ROW(),"")),"")</f>
        <v/>
      </c>
      <c r="BZ246" s="42" t="str">
        <f>IF($O246="男子",IF($AF246&gt;100,"",IF($M246=新人男子!P$76,ROW(),"")),"")</f>
        <v/>
      </c>
      <c r="CA246" s="42" t="str">
        <f>IF($O246="女子",IF($AF246&gt;100,"",IF($M246=選抜女子!B$2,ROW(),"")),"")</f>
        <v/>
      </c>
      <c r="CB246" s="42" t="str">
        <f>IF($O246="女子",IF($AF246&gt;100,"",IF($M246=選抜女子!I$2,ROW(),"")),"")</f>
        <v/>
      </c>
      <c r="CC246" s="42" t="str">
        <f>IF($O246="女子",IF($AF246&gt;100,"",IF($M246=選抜女子!P$2,ROW(),"")),"")</f>
        <v/>
      </c>
      <c r="CD246" s="42" t="str">
        <f>IF($O246="女子",IF($AF246&gt;100,"",IF($M246=選抜女子!B$27,ROW(),"")),"")</f>
        <v/>
      </c>
      <c r="CE246" s="42" t="str">
        <f>IF($O246="女子",IF($AF246&gt;100,"",IF($M246=選抜女子!I$27,ROW(),"")),"")</f>
        <v/>
      </c>
      <c r="CF246" s="42" t="str">
        <f>IF($O246="女子",IF($AF246&gt;100,"",IF($M246=選抜女子!P$27,ROW(),"")),"")</f>
        <v/>
      </c>
      <c r="CG246" s="42" t="str">
        <f>IF($O246="女子",IF($AF246&gt;100,"",IF($M246=選抜女子!B$51,ROW(),"")),"")</f>
        <v/>
      </c>
      <c r="CH246" s="42" t="str">
        <f>IF($O246="女子",IF($AF246&gt;100,"",IF($M246=選抜女子!I$51,ROW(),"")),"")</f>
        <v/>
      </c>
      <c r="CI246" s="42" t="str">
        <f>IF($O246="女子",IF($AF246&gt;100,"",IF($M246=選抜女子!B$76,ROW(),"")),"")</f>
        <v/>
      </c>
      <c r="CJ246" s="42" t="str">
        <f>IF($O246="女子",IF($AF246&gt;100,"",IF($M246=選抜女子!I$76,ROW(),"")),"")</f>
        <v/>
      </c>
      <c r="CK246" s="42" t="str">
        <f>IF($O246="女子",IF($AF246&gt;100,"",IF($M246=新人女子!B$2,ROW(),"")),"")</f>
        <v/>
      </c>
      <c r="CL246" s="42" t="str">
        <f>IF($O246="女子",IF($AF246&gt;100,"",IF($M246=新人女子!I$2,ROW(),"")),"")</f>
        <v/>
      </c>
      <c r="CM246" s="42" t="str">
        <f>IF($O246="女子",IF($AF246&gt;100,"",IF($M246=新人女子!P$2,ROW(),"")),"")</f>
        <v/>
      </c>
      <c r="CN246" s="42" t="str">
        <f>IF($O246="女子",IF($AF246&gt;100,"",IF($M246=新人女子!B$27,ROW(),"")),"")</f>
        <v/>
      </c>
      <c r="CO246" s="42" t="str">
        <f>IF($O246="女子",IF($AF246&gt;100,"",IF($M246=新人女子!I$27,ROW(),"")),"")</f>
        <v/>
      </c>
      <c r="CP246" s="42" t="str">
        <f>IF($O246="女子",IF($AF246&gt;100,"",IF($M246=新人女子!P$27,ROW(),"")),"")</f>
        <v/>
      </c>
      <c r="CQ246" s="42" t="str">
        <f>IF($O246="女子",IF($AF246&gt;100,"",IF($M246=新人女子!B$51,ROW(),"")),"")</f>
        <v/>
      </c>
      <c r="CR246" s="42" t="str">
        <f>IF($O246="女子",IF($AF246&gt;100,"",IF($M246=新人女子!I$51,ROW(),"")),"")</f>
        <v/>
      </c>
      <c r="CS246" s="42" t="str">
        <f>IF($O246="女子",IF($AF246&gt;100,"",IF($M246=新人女子!P$51,ROW(),"")),"")</f>
        <v/>
      </c>
      <c r="CT246" s="42" t="str">
        <f>IF($O246="女子",IF($AF246&gt;100,"",IF($M246=新人女子!B$76,ROW(),"")),"")</f>
        <v/>
      </c>
      <c r="CU246" s="42" t="str">
        <f>IF($O246="女子",IF($AF246&gt;100,"",IF($M246=新人女子!I$76,ROW(),"")),"")</f>
        <v/>
      </c>
      <c r="CV246" s="42" t="str">
        <f>IF($O246="女子",IF($AF246&gt;100,"",IF($M246=新人女子!P$76,ROW(),"")),"")</f>
        <v/>
      </c>
    </row>
    <row r="247" spans="1:100" x14ac:dyDescent="0.15">
      <c r="A247" s="36">
        <v>45285</v>
      </c>
      <c r="B247" s="36">
        <v>45287</v>
      </c>
      <c r="C247" s="35" t="s">
        <v>104</v>
      </c>
      <c r="D247" s="35" t="s">
        <v>2306</v>
      </c>
      <c r="E247" s="35" t="s">
        <v>2307</v>
      </c>
      <c r="F247" s="35" t="s">
        <v>2308</v>
      </c>
      <c r="G247" s="35" t="s">
        <v>108</v>
      </c>
      <c r="H247" s="35" t="s">
        <v>15</v>
      </c>
      <c r="I247" s="35" t="s">
        <v>2309</v>
      </c>
      <c r="J247" s="35" t="s">
        <v>303</v>
      </c>
      <c r="AG247" s="41"/>
      <c r="AP247" s="35" t="s">
        <v>310</v>
      </c>
      <c r="BB247" s="35" t="str">
        <f t="shared" si="21"/>
        <v/>
      </c>
      <c r="BC247" s="35" t="str">
        <f t="shared" si="22"/>
        <v/>
      </c>
      <c r="BD247" s="35" t="str">
        <f t="shared" si="23"/>
        <v>右</v>
      </c>
      <c r="BE247" s="42" t="str">
        <f>IF($O247="男子",IF($AF247&gt;100,"",IF($M247=選抜男子!B$2,ROW(),"")),"")</f>
        <v/>
      </c>
      <c r="BF247" s="42" t="str">
        <f>IF($O247="男子",IF($AF247&gt;100,"",IF($M247=選抜男子!I$2,ROW(),"")),"")</f>
        <v/>
      </c>
      <c r="BG247" s="42" t="str">
        <f>IF($O247="男子",IF($AF247&gt;100,"",IF($M247=選抜男子!P$2,ROW(),"")),"")</f>
        <v/>
      </c>
      <c r="BH247" s="42" t="str">
        <f>IF($O247="男子",IF($AF247&gt;100,"",IF($M247=選抜男子!B$27,ROW(),"")),"")</f>
        <v/>
      </c>
      <c r="BI247" s="42" t="str">
        <f>IF($O247="男子",IF($AF247&gt;100,"",IF($M247=選抜男子!I$27,ROW(),"")),"")</f>
        <v/>
      </c>
      <c r="BJ247" s="42" t="str">
        <f>IF($O247="男子",IF($AF247&gt;100,"",IF($M247=選抜男子!P$27,ROW(),"")),"")</f>
        <v/>
      </c>
      <c r="BK247" s="42" t="str">
        <f>IF($O247="男子",IF($AF247&gt;100,"",IF($M247=選抜男子!B$51,ROW(),"")),"")</f>
        <v/>
      </c>
      <c r="BL247" s="42" t="str">
        <f>IF($O247="男子",IF($AF247&gt;100,"",IF($M247=選抜男子!I$51,ROW(),"")),"")</f>
        <v/>
      </c>
      <c r="BM247" s="42" t="str">
        <f>IF($O247="男子",IF($AF247&gt;100,"",IF($M247=選抜男子!B$76,ROW(),"")),"")</f>
        <v/>
      </c>
      <c r="BN247" s="42" t="str">
        <f>IF($O247="男子",IF($AF247&gt;100,"",IF($M247=選抜男子!I$76,ROW(),"")),"")</f>
        <v/>
      </c>
      <c r="BO247" s="42" t="str">
        <f>IF($O247="男子",IF($AF247&gt;100,"",IF($M247=新人男子!B$2,ROW(),"")),"")</f>
        <v/>
      </c>
      <c r="BP247" s="42" t="str">
        <f>IF($O247="男子",IF($AF247&gt;100,"",IF($M247=新人男子!I$2,ROW(),"")),"")</f>
        <v/>
      </c>
      <c r="BQ247" s="42" t="str">
        <f>IF($O247="男子",IF($AF247&gt;100,"",IF($M247=新人男子!P$2,ROW(),"")),"")</f>
        <v/>
      </c>
      <c r="BR247" s="42" t="str">
        <f>IF($O247="男子",IF($AF247&gt;100,"",IF($M247=新人男子!B$27,ROW(),"")),"")</f>
        <v/>
      </c>
      <c r="BS247" s="42" t="str">
        <f>IF($O247="男子",IF($AF247&gt;100,"",IF($M247=新人男子!I$27,ROW(),"")),"")</f>
        <v/>
      </c>
      <c r="BT247" s="42" t="str">
        <f>IF($O247="男子",IF($AF247&gt;100,"",IF($M247=新人男子!P$27,ROW(),"")),"")</f>
        <v/>
      </c>
      <c r="BU247" s="42" t="str">
        <f>IF($O247="男子",IF($AF247&gt;100,"",IF($M247=新人男子!B$51,ROW(),"")),"")</f>
        <v/>
      </c>
      <c r="BV247" s="42" t="str">
        <f>IF($O247="男子",IF($AF247&gt;100,"",IF($M247=新人男子!I$51,ROW(),"")),"")</f>
        <v/>
      </c>
      <c r="BW247" s="42" t="str">
        <f>IF($O247="男子",IF($AF247&gt;100,"",IF($M247=新人男子!P$51,ROW(),"")),"")</f>
        <v/>
      </c>
      <c r="BX247" s="42" t="str">
        <f>IF($O247="男子",IF($AF247&gt;100,"",IF($M247=新人男子!B$76,ROW(),"")),"")</f>
        <v/>
      </c>
      <c r="BY247" s="42" t="str">
        <f>IF($O247="男子",IF($AF247&gt;100,"",IF($M247=新人男子!I$76,ROW(),"")),"")</f>
        <v/>
      </c>
      <c r="BZ247" s="42" t="str">
        <f>IF($O247="男子",IF($AF247&gt;100,"",IF($M247=新人男子!P$76,ROW(),"")),"")</f>
        <v/>
      </c>
      <c r="CA247" s="42" t="str">
        <f>IF($O247="女子",IF($AF247&gt;100,"",IF($M247=選抜女子!B$2,ROW(),"")),"")</f>
        <v/>
      </c>
      <c r="CB247" s="42" t="str">
        <f>IF($O247="女子",IF($AF247&gt;100,"",IF($M247=選抜女子!I$2,ROW(),"")),"")</f>
        <v/>
      </c>
      <c r="CC247" s="42" t="str">
        <f>IF($O247="女子",IF($AF247&gt;100,"",IF($M247=選抜女子!P$2,ROW(),"")),"")</f>
        <v/>
      </c>
      <c r="CD247" s="42" t="str">
        <f>IF($O247="女子",IF($AF247&gt;100,"",IF($M247=選抜女子!B$27,ROW(),"")),"")</f>
        <v/>
      </c>
      <c r="CE247" s="42" t="str">
        <f>IF($O247="女子",IF($AF247&gt;100,"",IF($M247=選抜女子!I$27,ROW(),"")),"")</f>
        <v/>
      </c>
      <c r="CF247" s="42" t="str">
        <f>IF($O247="女子",IF($AF247&gt;100,"",IF($M247=選抜女子!P$27,ROW(),"")),"")</f>
        <v/>
      </c>
      <c r="CG247" s="42" t="str">
        <f>IF($O247="女子",IF($AF247&gt;100,"",IF($M247=選抜女子!B$51,ROW(),"")),"")</f>
        <v/>
      </c>
      <c r="CH247" s="42" t="str">
        <f>IF($O247="女子",IF($AF247&gt;100,"",IF($M247=選抜女子!I$51,ROW(),"")),"")</f>
        <v/>
      </c>
      <c r="CI247" s="42" t="str">
        <f>IF($O247="女子",IF($AF247&gt;100,"",IF($M247=選抜女子!B$76,ROW(),"")),"")</f>
        <v/>
      </c>
      <c r="CJ247" s="42" t="str">
        <f>IF($O247="女子",IF($AF247&gt;100,"",IF($M247=選抜女子!I$76,ROW(),"")),"")</f>
        <v/>
      </c>
      <c r="CK247" s="42" t="str">
        <f>IF($O247="女子",IF($AF247&gt;100,"",IF($M247=新人女子!B$2,ROW(),"")),"")</f>
        <v/>
      </c>
      <c r="CL247" s="42" t="str">
        <f>IF($O247="女子",IF($AF247&gt;100,"",IF($M247=新人女子!I$2,ROW(),"")),"")</f>
        <v/>
      </c>
      <c r="CM247" s="42" t="str">
        <f>IF($O247="女子",IF($AF247&gt;100,"",IF($M247=新人女子!P$2,ROW(),"")),"")</f>
        <v/>
      </c>
      <c r="CN247" s="42" t="str">
        <f>IF($O247="女子",IF($AF247&gt;100,"",IF($M247=新人女子!B$27,ROW(),"")),"")</f>
        <v/>
      </c>
      <c r="CO247" s="42" t="str">
        <f>IF($O247="女子",IF($AF247&gt;100,"",IF($M247=新人女子!I$27,ROW(),"")),"")</f>
        <v/>
      </c>
      <c r="CP247" s="42" t="str">
        <f>IF($O247="女子",IF($AF247&gt;100,"",IF($M247=新人女子!P$27,ROW(),"")),"")</f>
        <v/>
      </c>
      <c r="CQ247" s="42" t="str">
        <f>IF($O247="女子",IF($AF247&gt;100,"",IF($M247=新人女子!B$51,ROW(),"")),"")</f>
        <v/>
      </c>
      <c r="CR247" s="42" t="str">
        <f>IF($O247="女子",IF($AF247&gt;100,"",IF($M247=新人女子!I$51,ROW(),"")),"")</f>
        <v/>
      </c>
      <c r="CS247" s="42" t="str">
        <f>IF($O247="女子",IF($AF247&gt;100,"",IF($M247=新人女子!P$51,ROW(),"")),"")</f>
        <v/>
      </c>
      <c r="CT247" s="42" t="str">
        <f>IF($O247="女子",IF($AF247&gt;100,"",IF($M247=新人女子!B$76,ROW(),"")),"")</f>
        <v/>
      </c>
      <c r="CU247" s="42" t="str">
        <f>IF($O247="女子",IF($AF247&gt;100,"",IF($M247=新人女子!I$76,ROW(),"")),"")</f>
        <v/>
      </c>
      <c r="CV247" s="42" t="str">
        <f>IF($O247="女子",IF($AF247&gt;100,"",IF($M247=新人女子!P$76,ROW(),"")),"")</f>
        <v/>
      </c>
    </row>
    <row r="248" spans="1:100" x14ac:dyDescent="0.15">
      <c r="A248" s="36">
        <v>45285</v>
      </c>
      <c r="B248" s="36">
        <v>45287</v>
      </c>
      <c r="C248" s="35" t="s">
        <v>104</v>
      </c>
      <c r="D248" s="35" t="s">
        <v>2310</v>
      </c>
      <c r="E248" s="35" t="s">
        <v>2311</v>
      </c>
      <c r="F248" s="35" t="s">
        <v>2312</v>
      </c>
      <c r="G248" s="35" t="s">
        <v>108</v>
      </c>
      <c r="H248" s="35" t="s">
        <v>15</v>
      </c>
      <c r="I248" s="35" t="s">
        <v>2313</v>
      </c>
      <c r="J248" s="35" t="s">
        <v>303</v>
      </c>
      <c r="L248" s="35" t="s">
        <v>738</v>
      </c>
      <c r="M248" s="35" t="s">
        <v>280</v>
      </c>
      <c r="N248" s="35" t="s">
        <v>281</v>
      </c>
      <c r="O248" s="35" t="s">
        <v>200</v>
      </c>
      <c r="Y248" s="35" t="s">
        <v>306</v>
      </c>
      <c r="AA248" s="35" t="s">
        <v>739</v>
      </c>
      <c r="AB248" s="35" t="s">
        <v>740</v>
      </c>
      <c r="AC248" s="35" t="str">
        <f t="shared" si="24"/>
        <v>スナミ</v>
      </c>
      <c r="AD248" s="35" t="s">
        <v>309</v>
      </c>
      <c r="AF248" s="35">
        <v>1</v>
      </c>
      <c r="AG248" s="41">
        <v>38922</v>
      </c>
      <c r="AN248" s="35">
        <v>168</v>
      </c>
      <c r="AO248" s="35">
        <v>55</v>
      </c>
      <c r="AP248" s="35" t="s">
        <v>310</v>
      </c>
      <c r="AV248" s="35" t="s">
        <v>413</v>
      </c>
      <c r="BB248" s="35">
        <f t="shared" si="21"/>
        <v>16</v>
      </c>
      <c r="BC248" s="35">
        <f t="shared" si="22"/>
        <v>2</v>
      </c>
      <c r="BD248" s="35" t="str">
        <f t="shared" si="23"/>
        <v>右</v>
      </c>
      <c r="BE248" s="42" t="str">
        <f>IF($O248="男子",IF($AF248&gt;100,"",IF($M248=選抜男子!B$2,ROW(),"")),"")</f>
        <v/>
      </c>
      <c r="BF248" s="42" t="str">
        <f>IF($O248="男子",IF($AF248&gt;100,"",IF($M248=選抜男子!I$2,ROW(),"")),"")</f>
        <v/>
      </c>
      <c r="BG248" s="42" t="str">
        <f>IF($O248="男子",IF($AF248&gt;100,"",IF($M248=選抜男子!P$2,ROW(),"")),"")</f>
        <v/>
      </c>
      <c r="BH248" s="42" t="str">
        <f>IF($O248="男子",IF($AF248&gt;100,"",IF($M248=選抜男子!B$27,ROW(),"")),"")</f>
        <v/>
      </c>
      <c r="BI248" s="42" t="str">
        <f>IF($O248="男子",IF($AF248&gt;100,"",IF($M248=選抜男子!I$27,ROW(),"")),"")</f>
        <v/>
      </c>
      <c r="BJ248" s="42" t="str">
        <f>IF($O248="男子",IF($AF248&gt;100,"",IF($M248=選抜男子!P$27,ROW(),"")),"")</f>
        <v/>
      </c>
      <c r="BK248" s="42" t="str">
        <f>IF($O248="男子",IF($AF248&gt;100,"",IF($M248=選抜男子!B$51,ROW(),"")),"")</f>
        <v/>
      </c>
      <c r="BL248" s="42" t="str">
        <f>IF($O248="男子",IF($AF248&gt;100,"",IF($M248=選抜男子!I$51,ROW(),"")),"")</f>
        <v/>
      </c>
      <c r="BM248" s="42" t="str">
        <f>IF($O248="男子",IF($AF248&gt;100,"",IF($M248=選抜男子!B$76,ROW(),"")),"")</f>
        <v/>
      </c>
      <c r="BN248" s="42" t="str">
        <f>IF($O248="男子",IF($AF248&gt;100,"",IF($M248=選抜男子!I$76,ROW(),"")),"")</f>
        <v/>
      </c>
      <c r="BO248" s="42" t="str">
        <f>IF($O248="男子",IF($AF248&gt;100,"",IF($M248=新人男子!B$2,ROW(),"")),"")</f>
        <v/>
      </c>
      <c r="BP248" s="42" t="str">
        <f>IF($O248="男子",IF($AF248&gt;100,"",IF($M248=新人男子!I$2,ROW(),"")),"")</f>
        <v/>
      </c>
      <c r="BQ248" s="42" t="str">
        <f>IF($O248="男子",IF($AF248&gt;100,"",IF($M248=新人男子!P$2,ROW(),"")),"")</f>
        <v/>
      </c>
      <c r="BR248" s="42" t="str">
        <f>IF($O248="男子",IF($AF248&gt;100,"",IF($M248=新人男子!B$27,ROW(),"")),"")</f>
        <v/>
      </c>
      <c r="BS248" s="42" t="str">
        <f>IF($O248="男子",IF($AF248&gt;100,"",IF($M248=新人男子!I$27,ROW(),"")),"")</f>
        <v/>
      </c>
      <c r="BT248" s="42" t="str">
        <f>IF($O248="男子",IF($AF248&gt;100,"",IF($M248=新人男子!P$27,ROW(),"")),"")</f>
        <v/>
      </c>
      <c r="BU248" s="42" t="str">
        <f>IF($O248="男子",IF($AF248&gt;100,"",IF($M248=新人男子!B$51,ROW(),"")),"")</f>
        <v/>
      </c>
      <c r="BV248" s="42" t="str">
        <f>IF($O248="男子",IF($AF248&gt;100,"",IF($M248=新人男子!I$51,ROW(),"")),"")</f>
        <v/>
      </c>
      <c r="BW248" s="42" t="str">
        <f>IF($O248="男子",IF($AF248&gt;100,"",IF($M248=新人男子!P$51,ROW(),"")),"")</f>
        <v/>
      </c>
      <c r="BX248" s="42" t="str">
        <f>IF($O248="男子",IF($AF248&gt;100,"",IF($M248=新人男子!B$76,ROW(),"")),"")</f>
        <v/>
      </c>
      <c r="BY248" s="42" t="str">
        <f>IF($O248="男子",IF($AF248&gt;100,"",IF($M248=新人男子!I$76,ROW(),"")),"")</f>
        <v/>
      </c>
      <c r="BZ248" s="42" t="str">
        <f>IF($O248="男子",IF($AF248&gt;100,"",IF($M248=新人男子!P$76,ROW(),"")),"")</f>
        <v/>
      </c>
      <c r="CA248" s="42" t="str">
        <f>IF($O248="女子",IF($AF248&gt;100,"",IF($M248=選抜女子!B$2,ROW(),"")),"")</f>
        <v/>
      </c>
      <c r="CB248" s="42" t="str">
        <f>IF($O248="女子",IF($AF248&gt;100,"",IF($M248=選抜女子!I$2,ROW(),"")),"")</f>
        <v/>
      </c>
      <c r="CC248" s="42" t="str">
        <f>IF($O248="女子",IF($AF248&gt;100,"",IF($M248=選抜女子!P$2,ROW(),"")),"")</f>
        <v/>
      </c>
      <c r="CD248" s="42" t="str">
        <f>IF($O248="女子",IF($AF248&gt;100,"",IF($M248=選抜女子!B$27,ROW(),"")),"")</f>
        <v/>
      </c>
      <c r="CE248" s="42" t="str">
        <f>IF($O248="女子",IF($AF248&gt;100,"",IF($M248=選抜女子!I$27,ROW(),"")),"")</f>
        <v/>
      </c>
      <c r="CF248" s="42" t="str">
        <f>IF($O248="女子",IF($AF248&gt;100,"",IF($M248=選抜女子!P$27,ROW(),"")),"")</f>
        <v/>
      </c>
      <c r="CG248" s="42" t="str">
        <f>IF($O248="女子",IF($AF248&gt;100,"",IF($M248=選抜女子!B$51,ROW(),"")),"")</f>
        <v/>
      </c>
      <c r="CH248" s="42" t="str">
        <f>IF($O248="女子",IF($AF248&gt;100,"",IF($M248=選抜女子!I$51,ROW(),"")),"")</f>
        <v/>
      </c>
      <c r="CI248" s="42" t="str">
        <f>IF($O248="女子",IF($AF248&gt;100,"",IF($M248=選抜女子!B$76,ROW(),"")),"")</f>
        <v/>
      </c>
      <c r="CJ248" s="42" t="str">
        <f>IF($O248="女子",IF($AF248&gt;100,"",IF($M248=選抜女子!I$76,ROW(),"")),"")</f>
        <v/>
      </c>
      <c r="CK248" s="42" t="str">
        <f>IF($O248="女子",IF($AF248&gt;100,"",IF($M248=新人女子!B$2,ROW(),"")),"")</f>
        <v/>
      </c>
      <c r="CL248" s="42" t="str">
        <f>IF($O248="女子",IF($AF248&gt;100,"",IF($M248=新人女子!I$2,ROW(),"")),"")</f>
        <v/>
      </c>
      <c r="CM248" s="42" t="str">
        <f>IF($O248="女子",IF($AF248&gt;100,"",IF($M248=新人女子!P$2,ROW(),"")),"")</f>
        <v/>
      </c>
      <c r="CN248" s="42" t="str">
        <f>IF($O248="女子",IF($AF248&gt;100,"",IF($M248=新人女子!B$27,ROW(),"")),"")</f>
        <v/>
      </c>
      <c r="CO248" s="42" t="str">
        <f>IF($O248="女子",IF($AF248&gt;100,"",IF($M248=新人女子!I$27,ROW(),"")),"")</f>
        <v/>
      </c>
      <c r="CP248" s="42">
        <f>IF($O248="女子",IF($AF248&gt;100,"",IF($M248=新人女子!P$27,ROW(),"")),"")</f>
        <v>248</v>
      </c>
      <c r="CQ248" s="42" t="str">
        <f>IF($O248="女子",IF($AF248&gt;100,"",IF($M248=新人女子!B$51,ROW(),"")),"")</f>
        <v/>
      </c>
      <c r="CR248" s="42" t="str">
        <f>IF($O248="女子",IF($AF248&gt;100,"",IF($M248=新人女子!I$51,ROW(),"")),"")</f>
        <v/>
      </c>
      <c r="CS248" s="42" t="str">
        <f>IF($O248="女子",IF($AF248&gt;100,"",IF($M248=新人女子!P$51,ROW(),"")),"")</f>
        <v/>
      </c>
      <c r="CT248" s="42" t="str">
        <f>IF($O248="女子",IF($AF248&gt;100,"",IF($M248=新人女子!B$76,ROW(),"")),"")</f>
        <v/>
      </c>
      <c r="CU248" s="42" t="str">
        <f>IF($O248="女子",IF($AF248&gt;100,"",IF($M248=新人女子!I$76,ROW(),"")),"")</f>
        <v/>
      </c>
      <c r="CV248" s="42" t="str">
        <f>IF($O248="女子",IF($AF248&gt;100,"",IF($M248=新人女子!P$76,ROW(),"")),"")</f>
        <v/>
      </c>
    </row>
    <row r="249" spans="1:100" x14ac:dyDescent="0.15">
      <c r="A249" s="36">
        <v>45285</v>
      </c>
      <c r="B249" s="36">
        <v>45287</v>
      </c>
      <c r="C249" s="35" t="s">
        <v>104</v>
      </c>
      <c r="D249" s="35" t="s">
        <v>2314</v>
      </c>
      <c r="E249" s="35" t="s">
        <v>2315</v>
      </c>
      <c r="F249" s="35" t="s">
        <v>2316</v>
      </c>
      <c r="G249" s="35" t="s">
        <v>108</v>
      </c>
      <c r="H249" s="35" t="s">
        <v>15</v>
      </c>
      <c r="I249" s="35" t="s">
        <v>2317</v>
      </c>
      <c r="J249" s="35" t="s">
        <v>303</v>
      </c>
      <c r="L249" s="35" t="s">
        <v>738</v>
      </c>
      <c r="M249" s="35" t="s">
        <v>280</v>
      </c>
      <c r="N249" s="35" t="s">
        <v>281</v>
      </c>
      <c r="O249" s="35" t="s">
        <v>200</v>
      </c>
      <c r="Y249" s="35" t="s">
        <v>306</v>
      </c>
      <c r="AA249" s="35" t="s">
        <v>741</v>
      </c>
      <c r="AB249" s="35" t="s">
        <v>742</v>
      </c>
      <c r="AC249" s="35" t="str">
        <f t="shared" si="24"/>
        <v>アキサイザキ</v>
      </c>
      <c r="AD249" s="35" t="s">
        <v>309</v>
      </c>
      <c r="AF249" s="35">
        <v>2</v>
      </c>
      <c r="AG249" s="41">
        <v>38986</v>
      </c>
      <c r="AN249" s="35">
        <v>170.2</v>
      </c>
      <c r="AO249" s="35">
        <v>53</v>
      </c>
      <c r="AP249" s="35" t="s">
        <v>310</v>
      </c>
      <c r="AV249" s="35" t="s">
        <v>413</v>
      </c>
      <c r="BB249" s="35">
        <f t="shared" si="21"/>
        <v>16</v>
      </c>
      <c r="BC249" s="35">
        <f t="shared" si="22"/>
        <v>2</v>
      </c>
      <c r="BD249" s="35" t="str">
        <f t="shared" si="23"/>
        <v>右</v>
      </c>
      <c r="BE249" s="42" t="str">
        <f>IF($O249="男子",IF($AF249&gt;100,"",IF($M249=選抜男子!B$2,ROW(),"")),"")</f>
        <v/>
      </c>
      <c r="BF249" s="42" t="str">
        <f>IF($O249="男子",IF($AF249&gt;100,"",IF($M249=選抜男子!I$2,ROW(),"")),"")</f>
        <v/>
      </c>
      <c r="BG249" s="42" t="str">
        <f>IF($O249="男子",IF($AF249&gt;100,"",IF($M249=選抜男子!P$2,ROW(),"")),"")</f>
        <v/>
      </c>
      <c r="BH249" s="42" t="str">
        <f>IF($O249="男子",IF($AF249&gt;100,"",IF($M249=選抜男子!B$27,ROW(),"")),"")</f>
        <v/>
      </c>
      <c r="BI249" s="42" t="str">
        <f>IF($O249="男子",IF($AF249&gt;100,"",IF($M249=選抜男子!I$27,ROW(),"")),"")</f>
        <v/>
      </c>
      <c r="BJ249" s="42" t="str">
        <f>IF($O249="男子",IF($AF249&gt;100,"",IF($M249=選抜男子!P$27,ROW(),"")),"")</f>
        <v/>
      </c>
      <c r="BK249" s="42" t="str">
        <f>IF($O249="男子",IF($AF249&gt;100,"",IF($M249=選抜男子!B$51,ROW(),"")),"")</f>
        <v/>
      </c>
      <c r="BL249" s="42" t="str">
        <f>IF($O249="男子",IF($AF249&gt;100,"",IF($M249=選抜男子!I$51,ROW(),"")),"")</f>
        <v/>
      </c>
      <c r="BM249" s="42" t="str">
        <f>IF($O249="男子",IF($AF249&gt;100,"",IF($M249=選抜男子!B$76,ROW(),"")),"")</f>
        <v/>
      </c>
      <c r="BN249" s="42" t="str">
        <f>IF($O249="男子",IF($AF249&gt;100,"",IF($M249=選抜男子!I$76,ROW(),"")),"")</f>
        <v/>
      </c>
      <c r="BO249" s="42" t="str">
        <f>IF($O249="男子",IF($AF249&gt;100,"",IF($M249=新人男子!B$2,ROW(),"")),"")</f>
        <v/>
      </c>
      <c r="BP249" s="42" t="str">
        <f>IF($O249="男子",IF($AF249&gt;100,"",IF($M249=新人男子!I$2,ROW(),"")),"")</f>
        <v/>
      </c>
      <c r="BQ249" s="42" t="str">
        <f>IF($O249="男子",IF($AF249&gt;100,"",IF($M249=新人男子!P$2,ROW(),"")),"")</f>
        <v/>
      </c>
      <c r="BR249" s="42" t="str">
        <f>IF($O249="男子",IF($AF249&gt;100,"",IF($M249=新人男子!B$27,ROW(),"")),"")</f>
        <v/>
      </c>
      <c r="BS249" s="42" t="str">
        <f>IF($O249="男子",IF($AF249&gt;100,"",IF($M249=新人男子!I$27,ROW(),"")),"")</f>
        <v/>
      </c>
      <c r="BT249" s="42" t="str">
        <f>IF($O249="男子",IF($AF249&gt;100,"",IF($M249=新人男子!P$27,ROW(),"")),"")</f>
        <v/>
      </c>
      <c r="BU249" s="42" t="str">
        <f>IF($O249="男子",IF($AF249&gt;100,"",IF($M249=新人男子!B$51,ROW(),"")),"")</f>
        <v/>
      </c>
      <c r="BV249" s="42" t="str">
        <f>IF($O249="男子",IF($AF249&gt;100,"",IF($M249=新人男子!I$51,ROW(),"")),"")</f>
        <v/>
      </c>
      <c r="BW249" s="42" t="str">
        <f>IF($O249="男子",IF($AF249&gt;100,"",IF($M249=新人男子!P$51,ROW(),"")),"")</f>
        <v/>
      </c>
      <c r="BX249" s="42" t="str">
        <f>IF($O249="男子",IF($AF249&gt;100,"",IF($M249=新人男子!B$76,ROW(),"")),"")</f>
        <v/>
      </c>
      <c r="BY249" s="42" t="str">
        <f>IF($O249="男子",IF($AF249&gt;100,"",IF($M249=新人男子!I$76,ROW(),"")),"")</f>
        <v/>
      </c>
      <c r="BZ249" s="42" t="str">
        <f>IF($O249="男子",IF($AF249&gt;100,"",IF($M249=新人男子!P$76,ROW(),"")),"")</f>
        <v/>
      </c>
      <c r="CA249" s="42" t="str">
        <f>IF($O249="女子",IF($AF249&gt;100,"",IF($M249=選抜女子!B$2,ROW(),"")),"")</f>
        <v/>
      </c>
      <c r="CB249" s="42" t="str">
        <f>IF($O249="女子",IF($AF249&gt;100,"",IF($M249=選抜女子!I$2,ROW(),"")),"")</f>
        <v/>
      </c>
      <c r="CC249" s="42" t="str">
        <f>IF($O249="女子",IF($AF249&gt;100,"",IF($M249=選抜女子!P$2,ROW(),"")),"")</f>
        <v/>
      </c>
      <c r="CD249" s="42" t="str">
        <f>IF($O249="女子",IF($AF249&gt;100,"",IF($M249=選抜女子!B$27,ROW(),"")),"")</f>
        <v/>
      </c>
      <c r="CE249" s="42" t="str">
        <f>IF($O249="女子",IF($AF249&gt;100,"",IF($M249=選抜女子!I$27,ROW(),"")),"")</f>
        <v/>
      </c>
      <c r="CF249" s="42" t="str">
        <f>IF($O249="女子",IF($AF249&gt;100,"",IF($M249=選抜女子!P$27,ROW(),"")),"")</f>
        <v/>
      </c>
      <c r="CG249" s="42" t="str">
        <f>IF($O249="女子",IF($AF249&gt;100,"",IF($M249=選抜女子!B$51,ROW(),"")),"")</f>
        <v/>
      </c>
      <c r="CH249" s="42" t="str">
        <f>IF($O249="女子",IF($AF249&gt;100,"",IF($M249=選抜女子!I$51,ROW(),"")),"")</f>
        <v/>
      </c>
      <c r="CI249" s="42" t="str">
        <f>IF($O249="女子",IF($AF249&gt;100,"",IF($M249=選抜女子!B$76,ROW(),"")),"")</f>
        <v/>
      </c>
      <c r="CJ249" s="42" t="str">
        <f>IF($O249="女子",IF($AF249&gt;100,"",IF($M249=選抜女子!I$76,ROW(),"")),"")</f>
        <v/>
      </c>
      <c r="CK249" s="42" t="str">
        <f>IF($O249="女子",IF($AF249&gt;100,"",IF($M249=新人女子!B$2,ROW(),"")),"")</f>
        <v/>
      </c>
      <c r="CL249" s="42" t="str">
        <f>IF($O249="女子",IF($AF249&gt;100,"",IF($M249=新人女子!I$2,ROW(),"")),"")</f>
        <v/>
      </c>
      <c r="CM249" s="42" t="str">
        <f>IF($O249="女子",IF($AF249&gt;100,"",IF($M249=新人女子!P$2,ROW(),"")),"")</f>
        <v/>
      </c>
      <c r="CN249" s="42" t="str">
        <f>IF($O249="女子",IF($AF249&gt;100,"",IF($M249=新人女子!B$27,ROW(),"")),"")</f>
        <v/>
      </c>
      <c r="CO249" s="42" t="str">
        <f>IF($O249="女子",IF($AF249&gt;100,"",IF($M249=新人女子!I$27,ROW(),"")),"")</f>
        <v/>
      </c>
      <c r="CP249" s="42">
        <f>IF($O249="女子",IF($AF249&gt;100,"",IF($M249=新人女子!P$27,ROW(),"")),"")</f>
        <v>249</v>
      </c>
      <c r="CQ249" s="42" t="str">
        <f>IF($O249="女子",IF($AF249&gt;100,"",IF($M249=新人女子!B$51,ROW(),"")),"")</f>
        <v/>
      </c>
      <c r="CR249" s="42" t="str">
        <f>IF($O249="女子",IF($AF249&gt;100,"",IF($M249=新人女子!I$51,ROW(),"")),"")</f>
        <v/>
      </c>
      <c r="CS249" s="42" t="str">
        <f>IF($O249="女子",IF($AF249&gt;100,"",IF($M249=新人女子!P$51,ROW(),"")),"")</f>
        <v/>
      </c>
      <c r="CT249" s="42" t="str">
        <f>IF($O249="女子",IF($AF249&gt;100,"",IF($M249=新人女子!B$76,ROW(),"")),"")</f>
        <v/>
      </c>
      <c r="CU249" s="42" t="str">
        <f>IF($O249="女子",IF($AF249&gt;100,"",IF($M249=新人女子!I$76,ROW(),"")),"")</f>
        <v/>
      </c>
      <c r="CV249" s="42" t="str">
        <f>IF($O249="女子",IF($AF249&gt;100,"",IF($M249=新人女子!P$76,ROW(),"")),"")</f>
        <v/>
      </c>
    </row>
    <row r="250" spans="1:100" x14ac:dyDescent="0.15">
      <c r="A250" s="36">
        <v>45285</v>
      </c>
      <c r="B250" s="36">
        <v>45287</v>
      </c>
      <c r="C250" s="35" t="s">
        <v>104</v>
      </c>
      <c r="D250" s="35" t="s">
        <v>2318</v>
      </c>
      <c r="E250" s="35" t="s">
        <v>2319</v>
      </c>
      <c r="F250" s="35" t="s">
        <v>2320</v>
      </c>
      <c r="G250" s="35" t="s">
        <v>108</v>
      </c>
      <c r="H250" s="35" t="s">
        <v>15</v>
      </c>
      <c r="I250" s="35" t="s">
        <v>2321</v>
      </c>
      <c r="J250" s="35" t="s">
        <v>303</v>
      </c>
      <c r="L250" s="35" t="s">
        <v>738</v>
      </c>
      <c r="M250" s="35" t="s">
        <v>280</v>
      </c>
      <c r="N250" s="35" t="s">
        <v>281</v>
      </c>
      <c r="O250" s="35" t="s">
        <v>200</v>
      </c>
      <c r="Y250" s="35" t="s">
        <v>306</v>
      </c>
      <c r="AA250" s="35" t="s">
        <v>743</v>
      </c>
      <c r="AB250" s="35" t="s">
        <v>744</v>
      </c>
      <c r="AC250" s="35" t="str">
        <f t="shared" si="24"/>
        <v>タダノウミ</v>
      </c>
      <c r="AD250" s="35" t="s">
        <v>309</v>
      </c>
      <c r="AF250" s="35">
        <v>3</v>
      </c>
      <c r="AG250" s="41">
        <v>38916</v>
      </c>
      <c r="AN250" s="35">
        <v>170.1</v>
      </c>
      <c r="AO250" s="35">
        <v>51</v>
      </c>
      <c r="AP250" s="35" t="s">
        <v>310</v>
      </c>
      <c r="AV250" s="35" t="s">
        <v>413</v>
      </c>
      <c r="BB250" s="35">
        <f t="shared" si="21"/>
        <v>16</v>
      </c>
      <c r="BC250" s="35">
        <f t="shared" si="22"/>
        <v>2</v>
      </c>
      <c r="BD250" s="35" t="str">
        <f t="shared" si="23"/>
        <v>右</v>
      </c>
      <c r="BE250" s="42" t="str">
        <f>IF($O250="男子",IF($AF250&gt;100,"",IF($M250=選抜男子!B$2,ROW(),"")),"")</f>
        <v/>
      </c>
      <c r="BF250" s="42" t="str">
        <f>IF($O250="男子",IF($AF250&gt;100,"",IF($M250=選抜男子!I$2,ROW(),"")),"")</f>
        <v/>
      </c>
      <c r="BG250" s="42" t="str">
        <f>IF($O250="男子",IF($AF250&gt;100,"",IF($M250=選抜男子!P$2,ROW(),"")),"")</f>
        <v/>
      </c>
      <c r="BH250" s="42" t="str">
        <f>IF($O250="男子",IF($AF250&gt;100,"",IF($M250=選抜男子!B$27,ROW(),"")),"")</f>
        <v/>
      </c>
      <c r="BI250" s="42" t="str">
        <f>IF($O250="男子",IF($AF250&gt;100,"",IF($M250=選抜男子!I$27,ROW(),"")),"")</f>
        <v/>
      </c>
      <c r="BJ250" s="42" t="str">
        <f>IF($O250="男子",IF($AF250&gt;100,"",IF($M250=選抜男子!P$27,ROW(),"")),"")</f>
        <v/>
      </c>
      <c r="BK250" s="42" t="str">
        <f>IF($O250="男子",IF($AF250&gt;100,"",IF($M250=選抜男子!B$51,ROW(),"")),"")</f>
        <v/>
      </c>
      <c r="BL250" s="42" t="str">
        <f>IF($O250="男子",IF($AF250&gt;100,"",IF($M250=選抜男子!I$51,ROW(),"")),"")</f>
        <v/>
      </c>
      <c r="BM250" s="42" t="str">
        <f>IF($O250="男子",IF($AF250&gt;100,"",IF($M250=選抜男子!B$76,ROW(),"")),"")</f>
        <v/>
      </c>
      <c r="BN250" s="42" t="str">
        <f>IF($O250="男子",IF($AF250&gt;100,"",IF($M250=選抜男子!I$76,ROW(),"")),"")</f>
        <v/>
      </c>
      <c r="BO250" s="42" t="str">
        <f>IF($O250="男子",IF($AF250&gt;100,"",IF($M250=新人男子!B$2,ROW(),"")),"")</f>
        <v/>
      </c>
      <c r="BP250" s="42" t="str">
        <f>IF($O250="男子",IF($AF250&gt;100,"",IF($M250=新人男子!I$2,ROW(),"")),"")</f>
        <v/>
      </c>
      <c r="BQ250" s="42" t="str">
        <f>IF($O250="男子",IF($AF250&gt;100,"",IF($M250=新人男子!P$2,ROW(),"")),"")</f>
        <v/>
      </c>
      <c r="BR250" s="42" t="str">
        <f>IF($O250="男子",IF($AF250&gt;100,"",IF($M250=新人男子!B$27,ROW(),"")),"")</f>
        <v/>
      </c>
      <c r="BS250" s="42" t="str">
        <f>IF($O250="男子",IF($AF250&gt;100,"",IF($M250=新人男子!I$27,ROW(),"")),"")</f>
        <v/>
      </c>
      <c r="BT250" s="42" t="str">
        <f>IF($O250="男子",IF($AF250&gt;100,"",IF($M250=新人男子!P$27,ROW(),"")),"")</f>
        <v/>
      </c>
      <c r="BU250" s="42" t="str">
        <f>IF($O250="男子",IF($AF250&gt;100,"",IF($M250=新人男子!B$51,ROW(),"")),"")</f>
        <v/>
      </c>
      <c r="BV250" s="42" t="str">
        <f>IF($O250="男子",IF($AF250&gt;100,"",IF($M250=新人男子!I$51,ROW(),"")),"")</f>
        <v/>
      </c>
      <c r="BW250" s="42" t="str">
        <f>IF($O250="男子",IF($AF250&gt;100,"",IF($M250=新人男子!P$51,ROW(),"")),"")</f>
        <v/>
      </c>
      <c r="BX250" s="42" t="str">
        <f>IF($O250="男子",IF($AF250&gt;100,"",IF($M250=新人男子!B$76,ROW(),"")),"")</f>
        <v/>
      </c>
      <c r="BY250" s="42" t="str">
        <f>IF($O250="男子",IF($AF250&gt;100,"",IF($M250=新人男子!I$76,ROW(),"")),"")</f>
        <v/>
      </c>
      <c r="BZ250" s="42" t="str">
        <f>IF($O250="男子",IF($AF250&gt;100,"",IF($M250=新人男子!P$76,ROW(),"")),"")</f>
        <v/>
      </c>
      <c r="CA250" s="42" t="str">
        <f>IF($O250="女子",IF($AF250&gt;100,"",IF($M250=選抜女子!B$2,ROW(),"")),"")</f>
        <v/>
      </c>
      <c r="CB250" s="42" t="str">
        <f>IF($O250="女子",IF($AF250&gt;100,"",IF($M250=選抜女子!I$2,ROW(),"")),"")</f>
        <v/>
      </c>
      <c r="CC250" s="42" t="str">
        <f>IF($O250="女子",IF($AF250&gt;100,"",IF($M250=選抜女子!P$2,ROW(),"")),"")</f>
        <v/>
      </c>
      <c r="CD250" s="42" t="str">
        <f>IF($O250="女子",IF($AF250&gt;100,"",IF($M250=選抜女子!B$27,ROW(),"")),"")</f>
        <v/>
      </c>
      <c r="CE250" s="42" t="str">
        <f>IF($O250="女子",IF($AF250&gt;100,"",IF($M250=選抜女子!I$27,ROW(),"")),"")</f>
        <v/>
      </c>
      <c r="CF250" s="42" t="str">
        <f>IF($O250="女子",IF($AF250&gt;100,"",IF($M250=選抜女子!P$27,ROW(),"")),"")</f>
        <v/>
      </c>
      <c r="CG250" s="42" t="str">
        <f>IF($O250="女子",IF($AF250&gt;100,"",IF($M250=選抜女子!B$51,ROW(),"")),"")</f>
        <v/>
      </c>
      <c r="CH250" s="42" t="str">
        <f>IF($O250="女子",IF($AF250&gt;100,"",IF($M250=選抜女子!I$51,ROW(),"")),"")</f>
        <v/>
      </c>
      <c r="CI250" s="42" t="str">
        <f>IF($O250="女子",IF($AF250&gt;100,"",IF($M250=選抜女子!B$76,ROW(),"")),"")</f>
        <v/>
      </c>
      <c r="CJ250" s="42" t="str">
        <f>IF($O250="女子",IF($AF250&gt;100,"",IF($M250=選抜女子!I$76,ROW(),"")),"")</f>
        <v/>
      </c>
      <c r="CK250" s="42" t="str">
        <f>IF($O250="女子",IF($AF250&gt;100,"",IF($M250=新人女子!B$2,ROW(),"")),"")</f>
        <v/>
      </c>
      <c r="CL250" s="42" t="str">
        <f>IF($O250="女子",IF($AF250&gt;100,"",IF($M250=新人女子!I$2,ROW(),"")),"")</f>
        <v/>
      </c>
      <c r="CM250" s="42" t="str">
        <f>IF($O250="女子",IF($AF250&gt;100,"",IF($M250=新人女子!P$2,ROW(),"")),"")</f>
        <v/>
      </c>
      <c r="CN250" s="42" t="str">
        <f>IF($O250="女子",IF($AF250&gt;100,"",IF($M250=新人女子!B$27,ROW(),"")),"")</f>
        <v/>
      </c>
      <c r="CO250" s="42" t="str">
        <f>IF($O250="女子",IF($AF250&gt;100,"",IF($M250=新人女子!I$27,ROW(),"")),"")</f>
        <v/>
      </c>
      <c r="CP250" s="42">
        <f>IF($O250="女子",IF($AF250&gt;100,"",IF($M250=新人女子!P$27,ROW(),"")),"")</f>
        <v>250</v>
      </c>
      <c r="CQ250" s="42" t="str">
        <f>IF($O250="女子",IF($AF250&gt;100,"",IF($M250=新人女子!B$51,ROW(),"")),"")</f>
        <v/>
      </c>
      <c r="CR250" s="42" t="str">
        <f>IF($O250="女子",IF($AF250&gt;100,"",IF($M250=新人女子!I$51,ROW(),"")),"")</f>
        <v/>
      </c>
      <c r="CS250" s="42" t="str">
        <f>IF($O250="女子",IF($AF250&gt;100,"",IF($M250=新人女子!P$51,ROW(),"")),"")</f>
        <v/>
      </c>
      <c r="CT250" s="42" t="str">
        <f>IF($O250="女子",IF($AF250&gt;100,"",IF($M250=新人女子!B$76,ROW(),"")),"")</f>
        <v/>
      </c>
      <c r="CU250" s="42" t="str">
        <f>IF($O250="女子",IF($AF250&gt;100,"",IF($M250=新人女子!I$76,ROW(),"")),"")</f>
        <v/>
      </c>
      <c r="CV250" s="42" t="str">
        <f>IF($O250="女子",IF($AF250&gt;100,"",IF($M250=新人女子!P$76,ROW(),"")),"")</f>
        <v/>
      </c>
    </row>
    <row r="251" spans="1:100" x14ac:dyDescent="0.15">
      <c r="A251" s="36">
        <v>45285</v>
      </c>
      <c r="B251" s="36">
        <v>45287</v>
      </c>
      <c r="C251" s="35" t="s">
        <v>104</v>
      </c>
      <c r="D251" s="35" t="s">
        <v>2322</v>
      </c>
      <c r="E251" s="35" t="s">
        <v>2323</v>
      </c>
      <c r="F251" s="35" t="s">
        <v>2324</v>
      </c>
      <c r="G251" s="35" t="s">
        <v>108</v>
      </c>
      <c r="H251" s="35" t="s">
        <v>15</v>
      </c>
      <c r="I251" s="35" t="s">
        <v>2325</v>
      </c>
      <c r="J251" s="35" t="s">
        <v>303</v>
      </c>
      <c r="L251" s="35" t="s">
        <v>738</v>
      </c>
      <c r="M251" s="35" t="s">
        <v>280</v>
      </c>
      <c r="N251" s="35" t="s">
        <v>281</v>
      </c>
      <c r="O251" s="35" t="s">
        <v>200</v>
      </c>
      <c r="Y251" s="35" t="s">
        <v>306</v>
      </c>
      <c r="AA251" s="35" t="s">
        <v>745</v>
      </c>
      <c r="AB251" s="35" t="s">
        <v>746</v>
      </c>
      <c r="AC251" s="35" t="str">
        <f t="shared" si="24"/>
        <v>アキナガハマ</v>
      </c>
      <c r="AD251" s="35" t="s">
        <v>309</v>
      </c>
      <c r="AF251" s="35">
        <v>4</v>
      </c>
      <c r="AG251" s="41">
        <v>39029</v>
      </c>
      <c r="AN251" s="35">
        <v>174</v>
      </c>
      <c r="AO251" s="35">
        <v>64</v>
      </c>
      <c r="AP251" s="35" t="s">
        <v>310</v>
      </c>
      <c r="AV251" s="35" t="s">
        <v>413</v>
      </c>
      <c r="BB251" s="35">
        <f t="shared" si="21"/>
        <v>16</v>
      </c>
      <c r="BC251" s="35">
        <f t="shared" si="22"/>
        <v>2</v>
      </c>
      <c r="BD251" s="35" t="str">
        <f t="shared" si="23"/>
        <v>右</v>
      </c>
      <c r="BE251" s="42" t="str">
        <f>IF($O251="男子",IF($AF251&gt;100,"",IF($M251=選抜男子!B$2,ROW(),"")),"")</f>
        <v/>
      </c>
      <c r="BF251" s="42" t="str">
        <f>IF($O251="男子",IF($AF251&gt;100,"",IF($M251=選抜男子!I$2,ROW(),"")),"")</f>
        <v/>
      </c>
      <c r="BG251" s="42" t="str">
        <f>IF($O251="男子",IF($AF251&gt;100,"",IF($M251=選抜男子!P$2,ROW(),"")),"")</f>
        <v/>
      </c>
      <c r="BH251" s="42" t="str">
        <f>IF($O251="男子",IF($AF251&gt;100,"",IF($M251=選抜男子!B$27,ROW(),"")),"")</f>
        <v/>
      </c>
      <c r="BI251" s="42" t="str">
        <f>IF($O251="男子",IF($AF251&gt;100,"",IF($M251=選抜男子!I$27,ROW(),"")),"")</f>
        <v/>
      </c>
      <c r="BJ251" s="42" t="str">
        <f>IF($O251="男子",IF($AF251&gt;100,"",IF($M251=選抜男子!P$27,ROW(),"")),"")</f>
        <v/>
      </c>
      <c r="BK251" s="42" t="str">
        <f>IF($O251="男子",IF($AF251&gt;100,"",IF($M251=選抜男子!B$51,ROW(),"")),"")</f>
        <v/>
      </c>
      <c r="BL251" s="42" t="str">
        <f>IF($O251="男子",IF($AF251&gt;100,"",IF($M251=選抜男子!I$51,ROW(),"")),"")</f>
        <v/>
      </c>
      <c r="BM251" s="42" t="str">
        <f>IF($O251="男子",IF($AF251&gt;100,"",IF($M251=選抜男子!B$76,ROW(),"")),"")</f>
        <v/>
      </c>
      <c r="BN251" s="42" t="str">
        <f>IF($O251="男子",IF($AF251&gt;100,"",IF($M251=選抜男子!I$76,ROW(),"")),"")</f>
        <v/>
      </c>
      <c r="BO251" s="42" t="str">
        <f>IF($O251="男子",IF($AF251&gt;100,"",IF($M251=新人男子!B$2,ROW(),"")),"")</f>
        <v/>
      </c>
      <c r="BP251" s="42" t="str">
        <f>IF($O251="男子",IF($AF251&gt;100,"",IF($M251=新人男子!I$2,ROW(),"")),"")</f>
        <v/>
      </c>
      <c r="BQ251" s="42" t="str">
        <f>IF($O251="男子",IF($AF251&gt;100,"",IF($M251=新人男子!P$2,ROW(),"")),"")</f>
        <v/>
      </c>
      <c r="BR251" s="42" t="str">
        <f>IF($O251="男子",IF($AF251&gt;100,"",IF($M251=新人男子!B$27,ROW(),"")),"")</f>
        <v/>
      </c>
      <c r="BS251" s="42" t="str">
        <f>IF($O251="男子",IF($AF251&gt;100,"",IF($M251=新人男子!I$27,ROW(),"")),"")</f>
        <v/>
      </c>
      <c r="BT251" s="42" t="str">
        <f>IF($O251="男子",IF($AF251&gt;100,"",IF($M251=新人男子!P$27,ROW(),"")),"")</f>
        <v/>
      </c>
      <c r="BU251" s="42" t="str">
        <f>IF($O251="男子",IF($AF251&gt;100,"",IF($M251=新人男子!B$51,ROW(),"")),"")</f>
        <v/>
      </c>
      <c r="BV251" s="42" t="str">
        <f>IF($O251="男子",IF($AF251&gt;100,"",IF($M251=新人男子!I$51,ROW(),"")),"")</f>
        <v/>
      </c>
      <c r="BW251" s="42" t="str">
        <f>IF($O251="男子",IF($AF251&gt;100,"",IF($M251=新人男子!P$51,ROW(),"")),"")</f>
        <v/>
      </c>
      <c r="BX251" s="42" t="str">
        <f>IF($O251="男子",IF($AF251&gt;100,"",IF($M251=新人男子!B$76,ROW(),"")),"")</f>
        <v/>
      </c>
      <c r="BY251" s="42" t="str">
        <f>IF($O251="男子",IF($AF251&gt;100,"",IF($M251=新人男子!I$76,ROW(),"")),"")</f>
        <v/>
      </c>
      <c r="BZ251" s="42" t="str">
        <f>IF($O251="男子",IF($AF251&gt;100,"",IF($M251=新人男子!P$76,ROW(),"")),"")</f>
        <v/>
      </c>
      <c r="CA251" s="42" t="str">
        <f>IF($O251="女子",IF($AF251&gt;100,"",IF($M251=選抜女子!B$2,ROW(),"")),"")</f>
        <v/>
      </c>
      <c r="CB251" s="42" t="str">
        <f>IF($O251="女子",IF($AF251&gt;100,"",IF($M251=選抜女子!I$2,ROW(),"")),"")</f>
        <v/>
      </c>
      <c r="CC251" s="42" t="str">
        <f>IF($O251="女子",IF($AF251&gt;100,"",IF($M251=選抜女子!P$2,ROW(),"")),"")</f>
        <v/>
      </c>
      <c r="CD251" s="42" t="str">
        <f>IF($O251="女子",IF($AF251&gt;100,"",IF($M251=選抜女子!B$27,ROW(),"")),"")</f>
        <v/>
      </c>
      <c r="CE251" s="42" t="str">
        <f>IF($O251="女子",IF($AF251&gt;100,"",IF($M251=選抜女子!I$27,ROW(),"")),"")</f>
        <v/>
      </c>
      <c r="CF251" s="42" t="str">
        <f>IF($O251="女子",IF($AF251&gt;100,"",IF($M251=選抜女子!P$27,ROW(),"")),"")</f>
        <v/>
      </c>
      <c r="CG251" s="42" t="str">
        <f>IF($O251="女子",IF($AF251&gt;100,"",IF($M251=選抜女子!B$51,ROW(),"")),"")</f>
        <v/>
      </c>
      <c r="CH251" s="42" t="str">
        <f>IF($O251="女子",IF($AF251&gt;100,"",IF($M251=選抜女子!I$51,ROW(),"")),"")</f>
        <v/>
      </c>
      <c r="CI251" s="42" t="str">
        <f>IF($O251="女子",IF($AF251&gt;100,"",IF($M251=選抜女子!B$76,ROW(),"")),"")</f>
        <v/>
      </c>
      <c r="CJ251" s="42" t="str">
        <f>IF($O251="女子",IF($AF251&gt;100,"",IF($M251=選抜女子!I$76,ROW(),"")),"")</f>
        <v/>
      </c>
      <c r="CK251" s="42" t="str">
        <f>IF($O251="女子",IF($AF251&gt;100,"",IF($M251=新人女子!B$2,ROW(),"")),"")</f>
        <v/>
      </c>
      <c r="CL251" s="42" t="str">
        <f>IF($O251="女子",IF($AF251&gt;100,"",IF($M251=新人女子!I$2,ROW(),"")),"")</f>
        <v/>
      </c>
      <c r="CM251" s="42" t="str">
        <f>IF($O251="女子",IF($AF251&gt;100,"",IF($M251=新人女子!P$2,ROW(),"")),"")</f>
        <v/>
      </c>
      <c r="CN251" s="42" t="str">
        <f>IF($O251="女子",IF($AF251&gt;100,"",IF($M251=新人女子!B$27,ROW(),"")),"")</f>
        <v/>
      </c>
      <c r="CO251" s="42" t="str">
        <f>IF($O251="女子",IF($AF251&gt;100,"",IF($M251=新人女子!I$27,ROW(),"")),"")</f>
        <v/>
      </c>
      <c r="CP251" s="42">
        <f>IF($O251="女子",IF($AF251&gt;100,"",IF($M251=新人女子!P$27,ROW(),"")),"")</f>
        <v>251</v>
      </c>
      <c r="CQ251" s="42" t="str">
        <f>IF($O251="女子",IF($AF251&gt;100,"",IF($M251=新人女子!B$51,ROW(),"")),"")</f>
        <v/>
      </c>
      <c r="CR251" s="42" t="str">
        <f>IF($O251="女子",IF($AF251&gt;100,"",IF($M251=新人女子!I$51,ROW(),"")),"")</f>
        <v/>
      </c>
      <c r="CS251" s="42" t="str">
        <f>IF($O251="女子",IF($AF251&gt;100,"",IF($M251=新人女子!P$51,ROW(),"")),"")</f>
        <v/>
      </c>
      <c r="CT251" s="42" t="str">
        <f>IF($O251="女子",IF($AF251&gt;100,"",IF($M251=新人女子!B$76,ROW(),"")),"")</f>
        <v/>
      </c>
      <c r="CU251" s="42" t="str">
        <f>IF($O251="女子",IF($AF251&gt;100,"",IF($M251=新人女子!I$76,ROW(),"")),"")</f>
        <v/>
      </c>
      <c r="CV251" s="42" t="str">
        <f>IF($O251="女子",IF($AF251&gt;100,"",IF($M251=新人女子!P$76,ROW(),"")),"")</f>
        <v/>
      </c>
    </row>
    <row r="252" spans="1:100" x14ac:dyDescent="0.15">
      <c r="A252" s="36">
        <v>45285</v>
      </c>
      <c r="B252" s="36">
        <v>45287</v>
      </c>
      <c r="C252" s="35" t="s">
        <v>104</v>
      </c>
      <c r="D252" s="35" t="s">
        <v>2326</v>
      </c>
      <c r="E252" s="35" t="s">
        <v>2327</v>
      </c>
      <c r="F252" s="35" t="s">
        <v>2328</v>
      </c>
      <c r="G252" s="35" t="s">
        <v>108</v>
      </c>
      <c r="H252" s="35" t="s">
        <v>15</v>
      </c>
      <c r="I252" s="35" t="s">
        <v>2329</v>
      </c>
      <c r="J252" s="35" t="s">
        <v>303</v>
      </c>
      <c r="L252" s="35" t="s">
        <v>738</v>
      </c>
      <c r="M252" s="35" t="s">
        <v>280</v>
      </c>
      <c r="N252" s="35" t="s">
        <v>281</v>
      </c>
      <c r="O252" s="35" t="s">
        <v>200</v>
      </c>
      <c r="Y252" s="35" t="s">
        <v>306</v>
      </c>
      <c r="AA252" s="35" t="s">
        <v>747</v>
      </c>
      <c r="AB252" s="35" t="s">
        <v>748</v>
      </c>
      <c r="AC252" s="35" t="str">
        <f t="shared" si="24"/>
        <v>オオノリ</v>
      </c>
      <c r="AD252" s="35" t="s">
        <v>309</v>
      </c>
      <c r="AF252" s="35">
        <v>5</v>
      </c>
      <c r="AG252" s="41">
        <v>39010</v>
      </c>
      <c r="AN252" s="35">
        <v>173.9</v>
      </c>
      <c r="AO252" s="35">
        <v>54.5</v>
      </c>
      <c r="AP252" s="35" t="s">
        <v>310</v>
      </c>
      <c r="AV252" s="35" t="s">
        <v>413</v>
      </c>
      <c r="BB252" s="35">
        <f t="shared" si="21"/>
        <v>16</v>
      </c>
      <c r="BC252" s="35">
        <f t="shared" si="22"/>
        <v>2</v>
      </c>
      <c r="BD252" s="35" t="str">
        <f t="shared" si="23"/>
        <v>右</v>
      </c>
      <c r="BE252" s="42" t="str">
        <f>IF($O252="男子",IF($AF252&gt;100,"",IF($M252=選抜男子!B$2,ROW(),"")),"")</f>
        <v/>
      </c>
      <c r="BF252" s="42" t="str">
        <f>IF($O252="男子",IF($AF252&gt;100,"",IF($M252=選抜男子!I$2,ROW(),"")),"")</f>
        <v/>
      </c>
      <c r="BG252" s="42" t="str">
        <f>IF($O252="男子",IF($AF252&gt;100,"",IF($M252=選抜男子!P$2,ROW(),"")),"")</f>
        <v/>
      </c>
      <c r="BH252" s="42" t="str">
        <f>IF($O252="男子",IF($AF252&gt;100,"",IF($M252=選抜男子!B$27,ROW(),"")),"")</f>
        <v/>
      </c>
      <c r="BI252" s="42" t="str">
        <f>IF($O252="男子",IF($AF252&gt;100,"",IF($M252=選抜男子!I$27,ROW(),"")),"")</f>
        <v/>
      </c>
      <c r="BJ252" s="42" t="str">
        <f>IF($O252="男子",IF($AF252&gt;100,"",IF($M252=選抜男子!P$27,ROW(),"")),"")</f>
        <v/>
      </c>
      <c r="BK252" s="42" t="str">
        <f>IF($O252="男子",IF($AF252&gt;100,"",IF($M252=選抜男子!B$51,ROW(),"")),"")</f>
        <v/>
      </c>
      <c r="BL252" s="42" t="str">
        <f>IF($O252="男子",IF($AF252&gt;100,"",IF($M252=選抜男子!I$51,ROW(),"")),"")</f>
        <v/>
      </c>
      <c r="BM252" s="42" t="str">
        <f>IF($O252="男子",IF($AF252&gt;100,"",IF($M252=選抜男子!B$76,ROW(),"")),"")</f>
        <v/>
      </c>
      <c r="BN252" s="42" t="str">
        <f>IF($O252="男子",IF($AF252&gt;100,"",IF($M252=選抜男子!I$76,ROW(),"")),"")</f>
        <v/>
      </c>
      <c r="BO252" s="42" t="str">
        <f>IF($O252="男子",IF($AF252&gt;100,"",IF($M252=新人男子!B$2,ROW(),"")),"")</f>
        <v/>
      </c>
      <c r="BP252" s="42" t="str">
        <f>IF($O252="男子",IF($AF252&gt;100,"",IF($M252=新人男子!I$2,ROW(),"")),"")</f>
        <v/>
      </c>
      <c r="BQ252" s="42" t="str">
        <f>IF($O252="男子",IF($AF252&gt;100,"",IF($M252=新人男子!P$2,ROW(),"")),"")</f>
        <v/>
      </c>
      <c r="BR252" s="42" t="str">
        <f>IF($O252="男子",IF($AF252&gt;100,"",IF($M252=新人男子!B$27,ROW(),"")),"")</f>
        <v/>
      </c>
      <c r="BS252" s="42" t="str">
        <f>IF($O252="男子",IF($AF252&gt;100,"",IF($M252=新人男子!I$27,ROW(),"")),"")</f>
        <v/>
      </c>
      <c r="BT252" s="42" t="str">
        <f>IF($O252="男子",IF($AF252&gt;100,"",IF($M252=新人男子!P$27,ROW(),"")),"")</f>
        <v/>
      </c>
      <c r="BU252" s="42" t="str">
        <f>IF($O252="男子",IF($AF252&gt;100,"",IF($M252=新人男子!B$51,ROW(),"")),"")</f>
        <v/>
      </c>
      <c r="BV252" s="42" t="str">
        <f>IF($O252="男子",IF($AF252&gt;100,"",IF($M252=新人男子!I$51,ROW(),"")),"")</f>
        <v/>
      </c>
      <c r="BW252" s="42" t="str">
        <f>IF($O252="男子",IF($AF252&gt;100,"",IF($M252=新人男子!P$51,ROW(),"")),"")</f>
        <v/>
      </c>
      <c r="BX252" s="42" t="str">
        <f>IF($O252="男子",IF($AF252&gt;100,"",IF($M252=新人男子!B$76,ROW(),"")),"")</f>
        <v/>
      </c>
      <c r="BY252" s="42" t="str">
        <f>IF($O252="男子",IF($AF252&gt;100,"",IF($M252=新人男子!I$76,ROW(),"")),"")</f>
        <v/>
      </c>
      <c r="BZ252" s="42" t="str">
        <f>IF($O252="男子",IF($AF252&gt;100,"",IF($M252=新人男子!P$76,ROW(),"")),"")</f>
        <v/>
      </c>
      <c r="CA252" s="42" t="str">
        <f>IF($O252="女子",IF($AF252&gt;100,"",IF($M252=選抜女子!B$2,ROW(),"")),"")</f>
        <v/>
      </c>
      <c r="CB252" s="42" t="str">
        <f>IF($O252="女子",IF($AF252&gt;100,"",IF($M252=選抜女子!I$2,ROW(),"")),"")</f>
        <v/>
      </c>
      <c r="CC252" s="42" t="str">
        <f>IF($O252="女子",IF($AF252&gt;100,"",IF($M252=選抜女子!P$2,ROW(),"")),"")</f>
        <v/>
      </c>
      <c r="CD252" s="42" t="str">
        <f>IF($O252="女子",IF($AF252&gt;100,"",IF($M252=選抜女子!B$27,ROW(),"")),"")</f>
        <v/>
      </c>
      <c r="CE252" s="42" t="str">
        <f>IF($O252="女子",IF($AF252&gt;100,"",IF($M252=選抜女子!I$27,ROW(),"")),"")</f>
        <v/>
      </c>
      <c r="CF252" s="42" t="str">
        <f>IF($O252="女子",IF($AF252&gt;100,"",IF($M252=選抜女子!P$27,ROW(),"")),"")</f>
        <v/>
      </c>
      <c r="CG252" s="42" t="str">
        <f>IF($O252="女子",IF($AF252&gt;100,"",IF($M252=選抜女子!B$51,ROW(),"")),"")</f>
        <v/>
      </c>
      <c r="CH252" s="42" t="str">
        <f>IF($O252="女子",IF($AF252&gt;100,"",IF($M252=選抜女子!I$51,ROW(),"")),"")</f>
        <v/>
      </c>
      <c r="CI252" s="42" t="str">
        <f>IF($O252="女子",IF($AF252&gt;100,"",IF($M252=選抜女子!B$76,ROW(),"")),"")</f>
        <v/>
      </c>
      <c r="CJ252" s="42" t="str">
        <f>IF($O252="女子",IF($AF252&gt;100,"",IF($M252=選抜女子!I$76,ROW(),"")),"")</f>
        <v/>
      </c>
      <c r="CK252" s="42" t="str">
        <f>IF($O252="女子",IF($AF252&gt;100,"",IF($M252=新人女子!B$2,ROW(),"")),"")</f>
        <v/>
      </c>
      <c r="CL252" s="42" t="str">
        <f>IF($O252="女子",IF($AF252&gt;100,"",IF($M252=新人女子!I$2,ROW(),"")),"")</f>
        <v/>
      </c>
      <c r="CM252" s="42" t="str">
        <f>IF($O252="女子",IF($AF252&gt;100,"",IF($M252=新人女子!P$2,ROW(),"")),"")</f>
        <v/>
      </c>
      <c r="CN252" s="42" t="str">
        <f>IF($O252="女子",IF($AF252&gt;100,"",IF($M252=新人女子!B$27,ROW(),"")),"")</f>
        <v/>
      </c>
      <c r="CO252" s="42" t="str">
        <f>IF($O252="女子",IF($AF252&gt;100,"",IF($M252=新人女子!I$27,ROW(),"")),"")</f>
        <v/>
      </c>
      <c r="CP252" s="42">
        <f>IF($O252="女子",IF($AF252&gt;100,"",IF($M252=新人女子!P$27,ROW(),"")),"")</f>
        <v>252</v>
      </c>
      <c r="CQ252" s="42" t="str">
        <f>IF($O252="女子",IF($AF252&gt;100,"",IF($M252=新人女子!B$51,ROW(),"")),"")</f>
        <v/>
      </c>
      <c r="CR252" s="42" t="str">
        <f>IF($O252="女子",IF($AF252&gt;100,"",IF($M252=新人女子!I$51,ROW(),"")),"")</f>
        <v/>
      </c>
      <c r="CS252" s="42" t="str">
        <f>IF($O252="女子",IF($AF252&gt;100,"",IF($M252=新人女子!P$51,ROW(),"")),"")</f>
        <v/>
      </c>
      <c r="CT252" s="42" t="str">
        <f>IF($O252="女子",IF($AF252&gt;100,"",IF($M252=新人女子!B$76,ROW(),"")),"")</f>
        <v/>
      </c>
      <c r="CU252" s="42" t="str">
        <f>IF($O252="女子",IF($AF252&gt;100,"",IF($M252=新人女子!I$76,ROW(),"")),"")</f>
        <v/>
      </c>
      <c r="CV252" s="42" t="str">
        <f>IF($O252="女子",IF($AF252&gt;100,"",IF($M252=新人女子!P$76,ROW(),"")),"")</f>
        <v/>
      </c>
    </row>
    <row r="253" spans="1:100" x14ac:dyDescent="0.15">
      <c r="A253" s="36">
        <v>45285</v>
      </c>
      <c r="B253" s="36">
        <v>45287</v>
      </c>
      <c r="C253" s="35" t="s">
        <v>104</v>
      </c>
      <c r="D253" s="35" t="s">
        <v>2330</v>
      </c>
      <c r="E253" s="35" t="s">
        <v>2331</v>
      </c>
      <c r="F253" s="35" t="s">
        <v>2332</v>
      </c>
      <c r="G253" s="35" t="s">
        <v>108</v>
      </c>
      <c r="H253" s="35" t="s">
        <v>15</v>
      </c>
      <c r="I253" s="35" t="s">
        <v>2333</v>
      </c>
      <c r="J253" s="35" t="s">
        <v>303</v>
      </c>
      <c r="L253" s="35" t="s">
        <v>738</v>
      </c>
      <c r="M253" s="35" t="s">
        <v>280</v>
      </c>
      <c r="N253" s="35" t="s">
        <v>281</v>
      </c>
      <c r="O253" s="35" t="s">
        <v>200</v>
      </c>
      <c r="Y253" s="35" t="s">
        <v>306</v>
      </c>
      <c r="AA253" s="35" t="s">
        <v>749</v>
      </c>
      <c r="AB253" s="35" t="s">
        <v>750</v>
      </c>
      <c r="AC253" s="35" t="str">
        <f t="shared" si="24"/>
        <v>タケハラ</v>
      </c>
      <c r="AD253" s="35" t="s">
        <v>309</v>
      </c>
      <c r="AF253" s="35">
        <v>6</v>
      </c>
      <c r="AG253" s="41">
        <v>39052</v>
      </c>
      <c r="AN253" s="35">
        <v>173.9</v>
      </c>
      <c r="AO253" s="35">
        <v>54.5</v>
      </c>
      <c r="AP253" s="35" t="s">
        <v>310</v>
      </c>
      <c r="AV253" s="35" t="s">
        <v>413</v>
      </c>
      <c r="BB253" s="35">
        <f t="shared" si="21"/>
        <v>16</v>
      </c>
      <c r="BC253" s="35">
        <f t="shared" si="22"/>
        <v>2</v>
      </c>
      <c r="BD253" s="35" t="str">
        <f t="shared" si="23"/>
        <v>右</v>
      </c>
      <c r="BE253" s="42" t="str">
        <f>IF($O253="男子",IF($AF253&gt;100,"",IF($M253=選抜男子!B$2,ROW(),"")),"")</f>
        <v/>
      </c>
      <c r="BF253" s="42" t="str">
        <f>IF($O253="男子",IF($AF253&gt;100,"",IF($M253=選抜男子!I$2,ROW(),"")),"")</f>
        <v/>
      </c>
      <c r="BG253" s="42" t="str">
        <f>IF($O253="男子",IF($AF253&gt;100,"",IF($M253=選抜男子!P$2,ROW(),"")),"")</f>
        <v/>
      </c>
      <c r="BH253" s="42" t="str">
        <f>IF($O253="男子",IF($AF253&gt;100,"",IF($M253=選抜男子!B$27,ROW(),"")),"")</f>
        <v/>
      </c>
      <c r="BI253" s="42" t="str">
        <f>IF($O253="男子",IF($AF253&gt;100,"",IF($M253=選抜男子!I$27,ROW(),"")),"")</f>
        <v/>
      </c>
      <c r="BJ253" s="42" t="str">
        <f>IF($O253="男子",IF($AF253&gt;100,"",IF($M253=選抜男子!P$27,ROW(),"")),"")</f>
        <v/>
      </c>
      <c r="BK253" s="42" t="str">
        <f>IF($O253="男子",IF($AF253&gt;100,"",IF($M253=選抜男子!B$51,ROW(),"")),"")</f>
        <v/>
      </c>
      <c r="BL253" s="42" t="str">
        <f>IF($O253="男子",IF($AF253&gt;100,"",IF($M253=選抜男子!I$51,ROW(),"")),"")</f>
        <v/>
      </c>
      <c r="BM253" s="42" t="str">
        <f>IF($O253="男子",IF($AF253&gt;100,"",IF($M253=選抜男子!B$76,ROW(),"")),"")</f>
        <v/>
      </c>
      <c r="BN253" s="42" t="str">
        <f>IF($O253="男子",IF($AF253&gt;100,"",IF($M253=選抜男子!I$76,ROW(),"")),"")</f>
        <v/>
      </c>
      <c r="BO253" s="42" t="str">
        <f>IF($O253="男子",IF($AF253&gt;100,"",IF($M253=新人男子!B$2,ROW(),"")),"")</f>
        <v/>
      </c>
      <c r="BP253" s="42" t="str">
        <f>IF($O253="男子",IF($AF253&gt;100,"",IF($M253=新人男子!I$2,ROW(),"")),"")</f>
        <v/>
      </c>
      <c r="BQ253" s="42" t="str">
        <f>IF($O253="男子",IF($AF253&gt;100,"",IF($M253=新人男子!P$2,ROW(),"")),"")</f>
        <v/>
      </c>
      <c r="BR253" s="42" t="str">
        <f>IF($O253="男子",IF($AF253&gt;100,"",IF($M253=新人男子!B$27,ROW(),"")),"")</f>
        <v/>
      </c>
      <c r="BS253" s="42" t="str">
        <f>IF($O253="男子",IF($AF253&gt;100,"",IF($M253=新人男子!I$27,ROW(),"")),"")</f>
        <v/>
      </c>
      <c r="BT253" s="42" t="str">
        <f>IF($O253="男子",IF($AF253&gt;100,"",IF($M253=新人男子!P$27,ROW(),"")),"")</f>
        <v/>
      </c>
      <c r="BU253" s="42" t="str">
        <f>IF($O253="男子",IF($AF253&gt;100,"",IF($M253=新人男子!B$51,ROW(),"")),"")</f>
        <v/>
      </c>
      <c r="BV253" s="42" t="str">
        <f>IF($O253="男子",IF($AF253&gt;100,"",IF($M253=新人男子!I$51,ROW(),"")),"")</f>
        <v/>
      </c>
      <c r="BW253" s="42" t="str">
        <f>IF($O253="男子",IF($AF253&gt;100,"",IF($M253=新人男子!P$51,ROW(),"")),"")</f>
        <v/>
      </c>
      <c r="BX253" s="42" t="str">
        <f>IF($O253="男子",IF($AF253&gt;100,"",IF($M253=新人男子!B$76,ROW(),"")),"")</f>
        <v/>
      </c>
      <c r="BY253" s="42" t="str">
        <f>IF($O253="男子",IF($AF253&gt;100,"",IF($M253=新人男子!I$76,ROW(),"")),"")</f>
        <v/>
      </c>
      <c r="BZ253" s="42" t="str">
        <f>IF($O253="男子",IF($AF253&gt;100,"",IF($M253=新人男子!P$76,ROW(),"")),"")</f>
        <v/>
      </c>
      <c r="CA253" s="42" t="str">
        <f>IF($O253="女子",IF($AF253&gt;100,"",IF($M253=選抜女子!B$2,ROW(),"")),"")</f>
        <v/>
      </c>
      <c r="CB253" s="42" t="str">
        <f>IF($O253="女子",IF($AF253&gt;100,"",IF($M253=選抜女子!I$2,ROW(),"")),"")</f>
        <v/>
      </c>
      <c r="CC253" s="42" t="str">
        <f>IF($O253="女子",IF($AF253&gt;100,"",IF($M253=選抜女子!P$2,ROW(),"")),"")</f>
        <v/>
      </c>
      <c r="CD253" s="42" t="str">
        <f>IF($O253="女子",IF($AF253&gt;100,"",IF($M253=選抜女子!B$27,ROW(),"")),"")</f>
        <v/>
      </c>
      <c r="CE253" s="42" t="str">
        <f>IF($O253="女子",IF($AF253&gt;100,"",IF($M253=選抜女子!I$27,ROW(),"")),"")</f>
        <v/>
      </c>
      <c r="CF253" s="42" t="str">
        <f>IF($O253="女子",IF($AF253&gt;100,"",IF($M253=選抜女子!P$27,ROW(),"")),"")</f>
        <v/>
      </c>
      <c r="CG253" s="42" t="str">
        <f>IF($O253="女子",IF($AF253&gt;100,"",IF($M253=選抜女子!B$51,ROW(),"")),"")</f>
        <v/>
      </c>
      <c r="CH253" s="42" t="str">
        <f>IF($O253="女子",IF($AF253&gt;100,"",IF($M253=選抜女子!I$51,ROW(),"")),"")</f>
        <v/>
      </c>
      <c r="CI253" s="42" t="str">
        <f>IF($O253="女子",IF($AF253&gt;100,"",IF($M253=選抜女子!B$76,ROW(),"")),"")</f>
        <v/>
      </c>
      <c r="CJ253" s="42" t="str">
        <f>IF($O253="女子",IF($AF253&gt;100,"",IF($M253=選抜女子!I$76,ROW(),"")),"")</f>
        <v/>
      </c>
      <c r="CK253" s="42" t="str">
        <f>IF($O253="女子",IF($AF253&gt;100,"",IF($M253=新人女子!B$2,ROW(),"")),"")</f>
        <v/>
      </c>
      <c r="CL253" s="42" t="str">
        <f>IF($O253="女子",IF($AF253&gt;100,"",IF($M253=新人女子!I$2,ROW(),"")),"")</f>
        <v/>
      </c>
      <c r="CM253" s="42" t="str">
        <f>IF($O253="女子",IF($AF253&gt;100,"",IF($M253=新人女子!P$2,ROW(),"")),"")</f>
        <v/>
      </c>
      <c r="CN253" s="42" t="str">
        <f>IF($O253="女子",IF($AF253&gt;100,"",IF($M253=新人女子!B$27,ROW(),"")),"")</f>
        <v/>
      </c>
      <c r="CO253" s="42" t="str">
        <f>IF($O253="女子",IF($AF253&gt;100,"",IF($M253=新人女子!I$27,ROW(),"")),"")</f>
        <v/>
      </c>
      <c r="CP253" s="42">
        <f>IF($O253="女子",IF($AF253&gt;100,"",IF($M253=新人女子!P$27,ROW(),"")),"")</f>
        <v>253</v>
      </c>
      <c r="CQ253" s="42" t="str">
        <f>IF($O253="女子",IF($AF253&gt;100,"",IF($M253=新人女子!B$51,ROW(),"")),"")</f>
        <v/>
      </c>
      <c r="CR253" s="42" t="str">
        <f>IF($O253="女子",IF($AF253&gt;100,"",IF($M253=新人女子!I$51,ROW(),"")),"")</f>
        <v/>
      </c>
      <c r="CS253" s="42" t="str">
        <f>IF($O253="女子",IF($AF253&gt;100,"",IF($M253=新人女子!P$51,ROW(),"")),"")</f>
        <v/>
      </c>
      <c r="CT253" s="42" t="str">
        <f>IF($O253="女子",IF($AF253&gt;100,"",IF($M253=新人女子!B$76,ROW(),"")),"")</f>
        <v/>
      </c>
      <c r="CU253" s="42" t="str">
        <f>IF($O253="女子",IF($AF253&gt;100,"",IF($M253=新人女子!I$76,ROW(),"")),"")</f>
        <v/>
      </c>
      <c r="CV253" s="42" t="str">
        <f>IF($O253="女子",IF($AF253&gt;100,"",IF($M253=新人女子!P$76,ROW(),"")),"")</f>
        <v/>
      </c>
    </row>
    <row r="254" spans="1:100" x14ac:dyDescent="0.15">
      <c r="A254" s="36">
        <v>45285</v>
      </c>
      <c r="B254" s="36">
        <v>45287</v>
      </c>
      <c r="C254" s="35" t="s">
        <v>104</v>
      </c>
      <c r="D254" s="35" t="s">
        <v>2334</v>
      </c>
      <c r="E254" s="35" t="s">
        <v>2335</v>
      </c>
      <c r="F254" s="35" t="s">
        <v>2336</v>
      </c>
      <c r="G254" s="35" t="s">
        <v>108</v>
      </c>
      <c r="H254" s="35" t="s">
        <v>15</v>
      </c>
      <c r="I254" s="35" t="s">
        <v>2337</v>
      </c>
      <c r="J254" s="35" t="s">
        <v>303</v>
      </c>
      <c r="L254" s="35" t="s">
        <v>738</v>
      </c>
      <c r="M254" s="35" t="s">
        <v>280</v>
      </c>
      <c r="N254" s="35" t="s">
        <v>281</v>
      </c>
      <c r="O254" s="35" t="s">
        <v>200</v>
      </c>
      <c r="Y254" s="35" t="s">
        <v>306</v>
      </c>
      <c r="AA254" s="35" t="s">
        <v>751</v>
      </c>
      <c r="AB254" s="35" t="s">
        <v>752</v>
      </c>
      <c r="AC254" s="35" t="str">
        <f t="shared" si="24"/>
        <v>ヨシナ</v>
      </c>
      <c r="AD254" s="35" t="s">
        <v>309</v>
      </c>
      <c r="AF254" s="35">
        <v>7</v>
      </c>
      <c r="AG254" s="41">
        <v>38914</v>
      </c>
      <c r="AN254" s="35">
        <v>172</v>
      </c>
      <c r="AO254" s="35">
        <v>53</v>
      </c>
      <c r="AP254" s="35" t="s">
        <v>310</v>
      </c>
      <c r="AV254" s="35" t="s">
        <v>413</v>
      </c>
      <c r="BB254" s="35">
        <f t="shared" si="21"/>
        <v>16</v>
      </c>
      <c r="BC254" s="35">
        <f t="shared" si="22"/>
        <v>2</v>
      </c>
      <c r="BD254" s="35" t="str">
        <f t="shared" si="23"/>
        <v>右</v>
      </c>
      <c r="BE254" s="42" t="str">
        <f>IF($O254="男子",IF($AF254&gt;100,"",IF($M254=選抜男子!B$2,ROW(),"")),"")</f>
        <v/>
      </c>
      <c r="BF254" s="42" t="str">
        <f>IF($O254="男子",IF($AF254&gt;100,"",IF($M254=選抜男子!I$2,ROW(),"")),"")</f>
        <v/>
      </c>
      <c r="BG254" s="42" t="str">
        <f>IF($O254="男子",IF($AF254&gt;100,"",IF($M254=選抜男子!P$2,ROW(),"")),"")</f>
        <v/>
      </c>
      <c r="BH254" s="42" t="str">
        <f>IF($O254="男子",IF($AF254&gt;100,"",IF($M254=選抜男子!B$27,ROW(),"")),"")</f>
        <v/>
      </c>
      <c r="BI254" s="42" t="str">
        <f>IF($O254="男子",IF($AF254&gt;100,"",IF($M254=選抜男子!I$27,ROW(),"")),"")</f>
        <v/>
      </c>
      <c r="BJ254" s="42" t="str">
        <f>IF($O254="男子",IF($AF254&gt;100,"",IF($M254=選抜男子!P$27,ROW(),"")),"")</f>
        <v/>
      </c>
      <c r="BK254" s="42" t="str">
        <f>IF($O254="男子",IF($AF254&gt;100,"",IF($M254=選抜男子!B$51,ROW(),"")),"")</f>
        <v/>
      </c>
      <c r="BL254" s="42" t="str">
        <f>IF($O254="男子",IF($AF254&gt;100,"",IF($M254=選抜男子!I$51,ROW(),"")),"")</f>
        <v/>
      </c>
      <c r="BM254" s="42" t="str">
        <f>IF($O254="男子",IF($AF254&gt;100,"",IF($M254=選抜男子!B$76,ROW(),"")),"")</f>
        <v/>
      </c>
      <c r="BN254" s="42" t="str">
        <f>IF($O254="男子",IF($AF254&gt;100,"",IF($M254=選抜男子!I$76,ROW(),"")),"")</f>
        <v/>
      </c>
      <c r="BO254" s="42" t="str">
        <f>IF($O254="男子",IF($AF254&gt;100,"",IF($M254=新人男子!B$2,ROW(),"")),"")</f>
        <v/>
      </c>
      <c r="BP254" s="42" t="str">
        <f>IF($O254="男子",IF($AF254&gt;100,"",IF($M254=新人男子!I$2,ROW(),"")),"")</f>
        <v/>
      </c>
      <c r="BQ254" s="42" t="str">
        <f>IF($O254="男子",IF($AF254&gt;100,"",IF($M254=新人男子!P$2,ROW(),"")),"")</f>
        <v/>
      </c>
      <c r="BR254" s="42" t="str">
        <f>IF($O254="男子",IF($AF254&gt;100,"",IF($M254=新人男子!B$27,ROW(),"")),"")</f>
        <v/>
      </c>
      <c r="BS254" s="42" t="str">
        <f>IF($O254="男子",IF($AF254&gt;100,"",IF($M254=新人男子!I$27,ROW(),"")),"")</f>
        <v/>
      </c>
      <c r="BT254" s="42" t="str">
        <f>IF($O254="男子",IF($AF254&gt;100,"",IF($M254=新人男子!P$27,ROW(),"")),"")</f>
        <v/>
      </c>
      <c r="BU254" s="42" t="str">
        <f>IF($O254="男子",IF($AF254&gt;100,"",IF($M254=新人男子!B$51,ROW(),"")),"")</f>
        <v/>
      </c>
      <c r="BV254" s="42" t="str">
        <f>IF($O254="男子",IF($AF254&gt;100,"",IF($M254=新人男子!I$51,ROW(),"")),"")</f>
        <v/>
      </c>
      <c r="BW254" s="42" t="str">
        <f>IF($O254="男子",IF($AF254&gt;100,"",IF($M254=新人男子!P$51,ROW(),"")),"")</f>
        <v/>
      </c>
      <c r="BX254" s="42" t="str">
        <f>IF($O254="男子",IF($AF254&gt;100,"",IF($M254=新人男子!B$76,ROW(),"")),"")</f>
        <v/>
      </c>
      <c r="BY254" s="42" t="str">
        <f>IF($O254="男子",IF($AF254&gt;100,"",IF($M254=新人男子!I$76,ROW(),"")),"")</f>
        <v/>
      </c>
      <c r="BZ254" s="42" t="str">
        <f>IF($O254="男子",IF($AF254&gt;100,"",IF($M254=新人男子!P$76,ROW(),"")),"")</f>
        <v/>
      </c>
      <c r="CA254" s="42" t="str">
        <f>IF($O254="女子",IF($AF254&gt;100,"",IF($M254=選抜女子!B$2,ROW(),"")),"")</f>
        <v/>
      </c>
      <c r="CB254" s="42" t="str">
        <f>IF($O254="女子",IF($AF254&gt;100,"",IF($M254=選抜女子!I$2,ROW(),"")),"")</f>
        <v/>
      </c>
      <c r="CC254" s="42" t="str">
        <f>IF($O254="女子",IF($AF254&gt;100,"",IF($M254=選抜女子!P$2,ROW(),"")),"")</f>
        <v/>
      </c>
      <c r="CD254" s="42" t="str">
        <f>IF($O254="女子",IF($AF254&gt;100,"",IF($M254=選抜女子!B$27,ROW(),"")),"")</f>
        <v/>
      </c>
      <c r="CE254" s="42" t="str">
        <f>IF($O254="女子",IF($AF254&gt;100,"",IF($M254=選抜女子!I$27,ROW(),"")),"")</f>
        <v/>
      </c>
      <c r="CF254" s="42" t="str">
        <f>IF($O254="女子",IF($AF254&gt;100,"",IF($M254=選抜女子!P$27,ROW(),"")),"")</f>
        <v/>
      </c>
      <c r="CG254" s="42" t="str">
        <f>IF($O254="女子",IF($AF254&gt;100,"",IF($M254=選抜女子!B$51,ROW(),"")),"")</f>
        <v/>
      </c>
      <c r="CH254" s="42" t="str">
        <f>IF($O254="女子",IF($AF254&gt;100,"",IF($M254=選抜女子!I$51,ROW(),"")),"")</f>
        <v/>
      </c>
      <c r="CI254" s="42" t="str">
        <f>IF($O254="女子",IF($AF254&gt;100,"",IF($M254=選抜女子!B$76,ROW(),"")),"")</f>
        <v/>
      </c>
      <c r="CJ254" s="42" t="str">
        <f>IF($O254="女子",IF($AF254&gt;100,"",IF($M254=選抜女子!I$76,ROW(),"")),"")</f>
        <v/>
      </c>
      <c r="CK254" s="42" t="str">
        <f>IF($O254="女子",IF($AF254&gt;100,"",IF($M254=新人女子!B$2,ROW(),"")),"")</f>
        <v/>
      </c>
      <c r="CL254" s="42" t="str">
        <f>IF($O254="女子",IF($AF254&gt;100,"",IF($M254=新人女子!I$2,ROW(),"")),"")</f>
        <v/>
      </c>
      <c r="CM254" s="42" t="str">
        <f>IF($O254="女子",IF($AF254&gt;100,"",IF($M254=新人女子!P$2,ROW(),"")),"")</f>
        <v/>
      </c>
      <c r="CN254" s="42" t="str">
        <f>IF($O254="女子",IF($AF254&gt;100,"",IF($M254=新人女子!B$27,ROW(),"")),"")</f>
        <v/>
      </c>
      <c r="CO254" s="42" t="str">
        <f>IF($O254="女子",IF($AF254&gt;100,"",IF($M254=新人女子!I$27,ROW(),"")),"")</f>
        <v/>
      </c>
      <c r="CP254" s="42">
        <f>IF($O254="女子",IF($AF254&gt;100,"",IF($M254=新人女子!P$27,ROW(),"")),"")</f>
        <v>254</v>
      </c>
      <c r="CQ254" s="42" t="str">
        <f>IF($O254="女子",IF($AF254&gt;100,"",IF($M254=新人女子!B$51,ROW(),"")),"")</f>
        <v/>
      </c>
      <c r="CR254" s="42" t="str">
        <f>IF($O254="女子",IF($AF254&gt;100,"",IF($M254=新人女子!I$51,ROW(),"")),"")</f>
        <v/>
      </c>
      <c r="CS254" s="42" t="str">
        <f>IF($O254="女子",IF($AF254&gt;100,"",IF($M254=新人女子!P$51,ROW(),"")),"")</f>
        <v/>
      </c>
      <c r="CT254" s="42" t="str">
        <f>IF($O254="女子",IF($AF254&gt;100,"",IF($M254=新人女子!B$76,ROW(),"")),"")</f>
        <v/>
      </c>
      <c r="CU254" s="42" t="str">
        <f>IF($O254="女子",IF($AF254&gt;100,"",IF($M254=新人女子!I$76,ROW(),"")),"")</f>
        <v/>
      </c>
      <c r="CV254" s="42" t="str">
        <f>IF($O254="女子",IF($AF254&gt;100,"",IF($M254=新人女子!P$76,ROW(),"")),"")</f>
        <v/>
      </c>
    </row>
    <row r="255" spans="1:100" x14ac:dyDescent="0.15">
      <c r="A255" s="36">
        <v>45285</v>
      </c>
      <c r="B255" s="36">
        <v>45287</v>
      </c>
      <c r="C255" s="35" t="s">
        <v>104</v>
      </c>
      <c r="D255" s="35" t="s">
        <v>2338</v>
      </c>
      <c r="E255" s="35" t="s">
        <v>2339</v>
      </c>
      <c r="F255" s="35" t="s">
        <v>2340</v>
      </c>
      <c r="G255" s="35" t="s">
        <v>108</v>
      </c>
      <c r="H255" s="35" t="s">
        <v>15</v>
      </c>
      <c r="I255" s="35" t="s">
        <v>2341</v>
      </c>
      <c r="J255" s="35" t="s">
        <v>303</v>
      </c>
      <c r="L255" s="35" t="s">
        <v>738</v>
      </c>
      <c r="M255" s="35" t="s">
        <v>280</v>
      </c>
      <c r="N255" s="35" t="s">
        <v>281</v>
      </c>
      <c r="O255" s="35" t="s">
        <v>200</v>
      </c>
      <c r="Y255" s="35" t="s">
        <v>306</v>
      </c>
      <c r="AA255" s="35" t="s">
        <v>753</v>
      </c>
      <c r="AB255" s="35" t="s">
        <v>754</v>
      </c>
      <c r="AC255" s="35" t="str">
        <f t="shared" si="24"/>
        <v>アキツ</v>
      </c>
      <c r="AD255" s="35" t="s">
        <v>309</v>
      </c>
      <c r="AF255" s="35">
        <v>8</v>
      </c>
      <c r="AG255" s="41">
        <v>38932</v>
      </c>
      <c r="AN255" s="35">
        <v>163</v>
      </c>
      <c r="AO255" s="35">
        <v>52</v>
      </c>
      <c r="AP255" s="35" t="s">
        <v>310</v>
      </c>
      <c r="AV255" s="35" t="s">
        <v>413</v>
      </c>
      <c r="BB255" s="35">
        <f t="shared" si="21"/>
        <v>16</v>
      </c>
      <c r="BC255" s="35">
        <f t="shared" si="22"/>
        <v>2</v>
      </c>
      <c r="BD255" s="35" t="str">
        <f t="shared" si="23"/>
        <v>右</v>
      </c>
      <c r="BE255" s="42" t="str">
        <f>IF($O255="男子",IF($AF255&gt;100,"",IF($M255=選抜男子!B$2,ROW(),"")),"")</f>
        <v/>
      </c>
      <c r="BF255" s="42" t="str">
        <f>IF($O255="男子",IF($AF255&gt;100,"",IF($M255=選抜男子!I$2,ROW(),"")),"")</f>
        <v/>
      </c>
      <c r="BG255" s="42" t="str">
        <f>IF($O255="男子",IF($AF255&gt;100,"",IF($M255=選抜男子!P$2,ROW(),"")),"")</f>
        <v/>
      </c>
      <c r="BH255" s="42" t="str">
        <f>IF($O255="男子",IF($AF255&gt;100,"",IF($M255=選抜男子!B$27,ROW(),"")),"")</f>
        <v/>
      </c>
      <c r="BI255" s="42" t="str">
        <f>IF($O255="男子",IF($AF255&gt;100,"",IF($M255=選抜男子!I$27,ROW(),"")),"")</f>
        <v/>
      </c>
      <c r="BJ255" s="42" t="str">
        <f>IF($O255="男子",IF($AF255&gt;100,"",IF($M255=選抜男子!P$27,ROW(),"")),"")</f>
        <v/>
      </c>
      <c r="BK255" s="42" t="str">
        <f>IF($O255="男子",IF($AF255&gt;100,"",IF($M255=選抜男子!B$51,ROW(),"")),"")</f>
        <v/>
      </c>
      <c r="BL255" s="42" t="str">
        <f>IF($O255="男子",IF($AF255&gt;100,"",IF($M255=選抜男子!I$51,ROW(),"")),"")</f>
        <v/>
      </c>
      <c r="BM255" s="42" t="str">
        <f>IF($O255="男子",IF($AF255&gt;100,"",IF($M255=選抜男子!B$76,ROW(),"")),"")</f>
        <v/>
      </c>
      <c r="BN255" s="42" t="str">
        <f>IF($O255="男子",IF($AF255&gt;100,"",IF($M255=選抜男子!I$76,ROW(),"")),"")</f>
        <v/>
      </c>
      <c r="BO255" s="42" t="str">
        <f>IF($O255="男子",IF($AF255&gt;100,"",IF($M255=新人男子!B$2,ROW(),"")),"")</f>
        <v/>
      </c>
      <c r="BP255" s="42" t="str">
        <f>IF($O255="男子",IF($AF255&gt;100,"",IF($M255=新人男子!I$2,ROW(),"")),"")</f>
        <v/>
      </c>
      <c r="BQ255" s="42" t="str">
        <f>IF($O255="男子",IF($AF255&gt;100,"",IF($M255=新人男子!P$2,ROW(),"")),"")</f>
        <v/>
      </c>
      <c r="BR255" s="42" t="str">
        <f>IF($O255="男子",IF($AF255&gt;100,"",IF($M255=新人男子!B$27,ROW(),"")),"")</f>
        <v/>
      </c>
      <c r="BS255" s="42" t="str">
        <f>IF($O255="男子",IF($AF255&gt;100,"",IF($M255=新人男子!I$27,ROW(),"")),"")</f>
        <v/>
      </c>
      <c r="BT255" s="42" t="str">
        <f>IF($O255="男子",IF($AF255&gt;100,"",IF($M255=新人男子!P$27,ROW(),"")),"")</f>
        <v/>
      </c>
      <c r="BU255" s="42" t="str">
        <f>IF($O255="男子",IF($AF255&gt;100,"",IF($M255=新人男子!B$51,ROW(),"")),"")</f>
        <v/>
      </c>
      <c r="BV255" s="42" t="str">
        <f>IF($O255="男子",IF($AF255&gt;100,"",IF($M255=新人男子!I$51,ROW(),"")),"")</f>
        <v/>
      </c>
      <c r="BW255" s="42" t="str">
        <f>IF($O255="男子",IF($AF255&gt;100,"",IF($M255=新人男子!P$51,ROW(),"")),"")</f>
        <v/>
      </c>
      <c r="BX255" s="42" t="str">
        <f>IF($O255="男子",IF($AF255&gt;100,"",IF($M255=新人男子!B$76,ROW(),"")),"")</f>
        <v/>
      </c>
      <c r="BY255" s="42" t="str">
        <f>IF($O255="男子",IF($AF255&gt;100,"",IF($M255=新人男子!I$76,ROW(),"")),"")</f>
        <v/>
      </c>
      <c r="BZ255" s="42" t="str">
        <f>IF($O255="男子",IF($AF255&gt;100,"",IF($M255=新人男子!P$76,ROW(),"")),"")</f>
        <v/>
      </c>
      <c r="CA255" s="42" t="str">
        <f>IF($O255="女子",IF($AF255&gt;100,"",IF($M255=選抜女子!B$2,ROW(),"")),"")</f>
        <v/>
      </c>
      <c r="CB255" s="42" t="str">
        <f>IF($O255="女子",IF($AF255&gt;100,"",IF($M255=選抜女子!I$2,ROW(),"")),"")</f>
        <v/>
      </c>
      <c r="CC255" s="42" t="str">
        <f>IF($O255="女子",IF($AF255&gt;100,"",IF($M255=選抜女子!P$2,ROW(),"")),"")</f>
        <v/>
      </c>
      <c r="CD255" s="42" t="str">
        <f>IF($O255="女子",IF($AF255&gt;100,"",IF($M255=選抜女子!B$27,ROW(),"")),"")</f>
        <v/>
      </c>
      <c r="CE255" s="42" t="str">
        <f>IF($O255="女子",IF($AF255&gt;100,"",IF($M255=選抜女子!I$27,ROW(),"")),"")</f>
        <v/>
      </c>
      <c r="CF255" s="42" t="str">
        <f>IF($O255="女子",IF($AF255&gt;100,"",IF($M255=選抜女子!P$27,ROW(),"")),"")</f>
        <v/>
      </c>
      <c r="CG255" s="42" t="str">
        <f>IF($O255="女子",IF($AF255&gt;100,"",IF($M255=選抜女子!B$51,ROW(),"")),"")</f>
        <v/>
      </c>
      <c r="CH255" s="42" t="str">
        <f>IF($O255="女子",IF($AF255&gt;100,"",IF($M255=選抜女子!I$51,ROW(),"")),"")</f>
        <v/>
      </c>
      <c r="CI255" s="42" t="str">
        <f>IF($O255="女子",IF($AF255&gt;100,"",IF($M255=選抜女子!B$76,ROW(),"")),"")</f>
        <v/>
      </c>
      <c r="CJ255" s="42" t="str">
        <f>IF($O255="女子",IF($AF255&gt;100,"",IF($M255=選抜女子!I$76,ROW(),"")),"")</f>
        <v/>
      </c>
      <c r="CK255" s="42" t="str">
        <f>IF($O255="女子",IF($AF255&gt;100,"",IF($M255=新人女子!B$2,ROW(),"")),"")</f>
        <v/>
      </c>
      <c r="CL255" s="42" t="str">
        <f>IF($O255="女子",IF($AF255&gt;100,"",IF($M255=新人女子!I$2,ROW(),"")),"")</f>
        <v/>
      </c>
      <c r="CM255" s="42" t="str">
        <f>IF($O255="女子",IF($AF255&gt;100,"",IF($M255=新人女子!P$2,ROW(),"")),"")</f>
        <v/>
      </c>
      <c r="CN255" s="42" t="str">
        <f>IF($O255="女子",IF($AF255&gt;100,"",IF($M255=新人女子!B$27,ROW(),"")),"")</f>
        <v/>
      </c>
      <c r="CO255" s="42" t="str">
        <f>IF($O255="女子",IF($AF255&gt;100,"",IF($M255=新人女子!I$27,ROW(),"")),"")</f>
        <v/>
      </c>
      <c r="CP255" s="42">
        <f>IF($O255="女子",IF($AF255&gt;100,"",IF($M255=新人女子!P$27,ROW(),"")),"")</f>
        <v>255</v>
      </c>
      <c r="CQ255" s="42" t="str">
        <f>IF($O255="女子",IF($AF255&gt;100,"",IF($M255=新人女子!B$51,ROW(),"")),"")</f>
        <v/>
      </c>
      <c r="CR255" s="42" t="str">
        <f>IF($O255="女子",IF($AF255&gt;100,"",IF($M255=新人女子!I$51,ROW(),"")),"")</f>
        <v/>
      </c>
      <c r="CS255" s="42" t="str">
        <f>IF($O255="女子",IF($AF255&gt;100,"",IF($M255=新人女子!P$51,ROW(),"")),"")</f>
        <v/>
      </c>
      <c r="CT255" s="42" t="str">
        <f>IF($O255="女子",IF($AF255&gt;100,"",IF($M255=新人女子!B$76,ROW(),"")),"")</f>
        <v/>
      </c>
      <c r="CU255" s="42" t="str">
        <f>IF($O255="女子",IF($AF255&gt;100,"",IF($M255=新人女子!I$76,ROW(),"")),"")</f>
        <v/>
      </c>
      <c r="CV255" s="42" t="str">
        <f>IF($O255="女子",IF($AF255&gt;100,"",IF($M255=新人女子!P$76,ROW(),"")),"")</f>
        <v/>
      </c>
    </row>
    <row r="256" spans="1:100" x14ac:dyDescent="0.15">
      <c r="A256" s="36">
        <v>45285</v>
      </c>
      <c r="B256" s="36">
        <v>45287</v>
      </c>
      <c r="C256" s="35" t="s">
        <v>104</v>
      </c>
      <c r="D256" s="35" t="s">
        <v>2342</v>
      </c>
      <c r="E256" s="35" t="s">
        <v>2343</v>
      </c>
      <c r="F256" s="35" t="s">
        <v>2344</v>
      </c>
      <c r="G256" s="35" t="s">
        <v>108</v>
      </c>
      <c r="H256" s="35" t="s">
        <v>15</v>
      </c>
      <c r="I256" s="35" t="s">
        <v>2345</v>
      </c>
      <c r="J256" s="35" t="s">
        <v>303</v>
      </c>
      <c r="L256" s="35" t="s">
        <v>738</v>
      </c>
      <c r="M256" s="35" t="s">
        <v>280</v>
      </c>
      <c r="N256" s="35" t="s">
        <v>281</v>
      </c>
      <c r="O256" s="35" t="s">
        <v>200</v>
      </c>
      <c r="Y256" s="35" t="s">
        <v>306</v>
      </c>
      <c r="AA256" s="35" t="s">
        <v>755</v>
      </c>
      <c r="AB256" s="35" t="s">
        <v>756</v>
      </c>
      <c r="AC256" s="35" t="str">
        <f t="shared" si="24"/>
        <v>カザハヤ</v>
      </c>
      <c r="AD256" s="35" t="s">
        <v>309</v>
      </c>
      <c r="AF256" s="35">
        <v>9</v>
      </c>
      <c r="AG256" s="41">
        <v>39014</v>
      </c>
      <c r="AN256" s="35">
        <v>180</v>
      </c>
      <c r="AO256" s="35">
        <v>65</v>
      </c>
      <c r="AP256" s="35" t="s">
        <v>310</v>
      </c>
      <c r="AV256" s="35" t="s">
        <v>413</v>
      </c>
      <c r="BB256" s="35">
        <f t="shared" si="21"/>
        <v>16</v>
      </c>
      <c r="BC256" s="35">
        <f t="shared" si="22"/>
        <v>2</v>
      </c>
      <c r="BD256" s="35" t="str">
        <f t="shared" si="23"/>
        <v>右</v>
      </c>
      <c r="BE256" s="42" t="str">
        <f>IF($O256="男子",IF($AF256&gt;100,"",IF($M256=選抜男子!B$2,ROW(),"")),"")</f>
        <v/>
      </c>
      <c r="BF256" s="42" t="str">
        <f>IF($O256="男子",IF($AF256&gt;100,"",IF($M256=選抜男子!I$2,ROW(),"")),"")</f>
        <v/>
      </c>
      <c r="BG256" s="42" t="str">
        <f>IF($O256="男子",IF($AF256&gt;100,"",IF($M256=選抜男子!P$2,ROW(),"")),"")</f>
        <v/>
      </c>
      <c r="BH256" s="42" t="str">
        <f>IF($O256="男子",IF($AF256&gt;100,"",IF($M256=選抜男子!B$27,ROW(),"")),"")</f>
        <v/>
      </c>
      <c r="BI256" s="42" t="str">
        <f>IF($O256="男子",IF($AF256&gt;100,"",IF($M256=選抜男子!I$27,ROW(),"")),"")</f>
        <v/>
      </c>
      <c r="BJ256" s="42" t="str">
        <f>IF($O256="男子",IF($AF256&gt;100,"",IF($M256=選抜男子!P$27,ROW(),"")),"")</f>
        <v/>
      </c>
      <c r="BK256" s="42" t="str">
        <f>IF($O256="男子",IF($AF256&gt;100,"",IF($M256=選抜男子!B$51,ROW(),"")),"")</f>
        <v/>
      </c>
      <c r="BL256" s="42" t="str">
        <f>IF($O256="男子",IF($AF256&gt;100,"",IF($M256=選抜男子!I$51,ROW(),"")),"")</f>
        <v/>
      </c>
      <c r="BM256" s="42" t="str">
        <f>IF($O256="男子",IF($AF256&gt;100,"",IF($M256=選抜男子!B$76,ROW(),"")),"")</f>
        <v/>
      </c>
      <c r="BN256" s="42" t="str">
        <f>IF($O256="男子",IF($AF256&gt;100,"",IF($M256=選抜男子!I$76,ROW(),"")),"")</f>
        <v/>
      </c>
      <c r="BO256" s="42" t="str">
        <f>IF($O256="男子",IF($AF256&gt;100,"",IF($M256=新人男子!B$2,ROW(),"")),"")</f>
        <v/>
      </c>
      <c r="BP256" s="42" t="str">
        <f>IF($O256="男子",IF($AF256&gt;100,"",IF($M256=新人男子!I$2,ROW(),"")),"")</f>
        <v/>
      </c>
      <c r="BQ256" s="42" t="str">
        <f>IF($O256="男子",IF($AF256&gt;100,"",IF($M256=新人男子!P$2,ROW(),"")),"")</f>
        <v/>
      </c>
      <c r="BR256" s="42" t="str">
        <f>IF($O256="男子",IF($AF256&gt;100,"",IF($M256=新人男子!B$27,ROW(),"")),"")</f>
        <v/>
      </c>
      <c r="BS256" s="42" t="str">
        <f>IF($O256="男子",IF($AF256&gt;100,"",IF($M256=新人男子!I$27,ROW(),"")),"")</f>
        <v/>
      </c>
      <c r="BT256" s="42" t="str">
        <f>IF($O256="男子",IF($AF256&gt;100,"",IF($M256=新人男子!P$27,ROW(),"")),"")</f>
        <v/>
      </c>
      <c r="BU256" s="42" t="str">
        <f>IF($O256="男子",IF($AF256&gt;100,"",IF($M256=新人男子!B$51,ROW(),"")),"")</f>
        <v/>
      </c>
      <c r="BV256" s="42" t="str">
        <f>IF($O256="男子",IF($AF256&gt;100,"",IF($M256=新人男子!I$51,ROW(),"")),"")</f>
        <v/>
      </c>
      <c r="BW256" s="42" t="str">
        <f>IF($O256="男子",IF($AF256&gt;100,"",IF($M256=新人男子!P$51,ROW(),"")),"")</f>
        <v/>
      </c>
      <c r="BX256" s="42" t="str">
        <f>IF($O256="男子",IF($AF256&gt;100,"",IF($M256=新人男子!B$76,ROW(),"")),"")</f>
        <v/>
      </c>
      <c r="BY256" s="42" t="str">
        <f>IF($O256="男子",IF($AF256&gt;100,"",IF($M256=新人男子!I$76,ROW(),"")),"")</f>
        <v/>
      </c>
      <c r="BZ256" s="42" t="str">
        <f>IF($O256="男子",IF($AF256&gt;100,"",IF($M256=新人男子!P$76,ROW(),"")),"")</f>
        <v/>
      </c>
      <c r="CA256" s="42" t="str">
        <f>IF($O256="女子",IF($AF256&gt;100,"",IF($M256=選抜女子!B$2,ROW(),"")),"")</f>
        <v/>
      </c>
      <c r="CB256" s="42" t="str">
        <f>IF($O256="女子",IF($AF256&gt;100,"",IF($M256=選抜女子!I$2,ROW(),"")),"")</f>
        <v/>
      </c>
      <c r="CC256" s="42" t="str">
        <f>IF($O256="女子",IF($AF256&gt;100,"",IF($M256=選抜女子!P$2,ROW(),"")),"")</f>
        <v/>
      </c>
      <c r="CD256" s="42" t="str">
        <f>IF($O256="女子",IF($AF256&gt;100,"",IF($M256=選抜女子!B$27,ROW(),"")),"")</f>
        <v/>
      </c>
      <c r="CE256" s="42" t="str">
        <f>IF($O256="女子",IF($AF256&gt;100,"",IF($M256=選抜女子!I$27,ROW(),"")),"")</f>
        <v/>
      </c>
      <c r="CF256" s="42" t="str">
        <f>IF($O256="女子",IF($AF256&gt;100,"",IF($M256=選抜女子!P$27,ROW(),"")),"")</f>
        <v/>
      </c>
      <c r="CG256" s="42" t="str">
        <f>IF($O256="女子",IF($AF256&gt;100,"",IF($M256=選抜女子!B$51,ROW(),"")),"")</f>
        <v/>
      </c>
      <c r="CH256" s="42" t="str">
        <f>IF($O256="女子",IF($AF256&gt;100,"",IF($M256=選抜女子!I$51,ROW(),"")),"")</f>
        <v/>
      </c>
      <c r="CI256" s="42" t="str">
        <f>IF($O256="女子",IF($AF256&gt;100,"",IF($M256=選抜女子!B$76,ROW(),"")),"")</f>
        <v/>
      </c>
      <c r="CJ256" s="42" t="str">
        <f>IF($O256="女子",IF($AF256&gt;100,"",IF($M256=選抜女子!I$76,ROW(),"")),"")</f>
        <v/>
      </c>
      <c r="CK256" s="42" t="str">
        <f>IF($O256="女子",IF($AF256&gt;100,"",IF($M256=新人女子!B$2,ROW(),"")),"")</f>
        <v/>
      </c>
      <c r="CL256" s="42" t="str">
        <f>IF($O256="女子",IF($AF256&gt;100,"",IF($M256=新人女子!I$2,ROW(),"")),"")</f>
        <v/>
      </c>
      <c r="CM256" s="42" t="str">
        <f>IF($O256="女子",IF($AF256&gt;100,"",IF($M256=新人女子!P$2,ROW(),"")),"")</f>
        <v/>
      </c>
      <c r="CN256" s="42" t="str">
        <f>IF($O256="女子",IF($AF256&gt;100,"",IF($M256=新人女子!B$27,ROW(),"")),"")</f>
        <v/>
      </c>
      <c r="CO256" s="42" t="str">
        <f>IF($O256="女子",IF($AF256&gt;100,"",IF($M256=新人女子!I$27,ROW(),"")),"")</f>
        <v/>
      </c>
      <c r="CP256" s="42">
        <f>IF($O256="女子",IF($AF256&gt;100,"",IF($M256=新人女子!P$27,ROW(),"")),"")</f>
        <v>256</v>
      </c>
      <c r="CQ256" s="42" t="str">
        <f>IF($O256="女子",IF($AF256&gt;100,"",IF($M256=新人女子!B$51,ROW(),"")),"")</f>
        <v/>
      </c>
      <c r="CR256" s="42" t="str">
        <f>IF($O256="女子",IF($AF256&gt;100,"",IF($M256=新人女子!I$51,ROW(),"")),"")</f>
        <v/>
      </c>
      <c r="CS256" s="42" t="str">
        <f>IF($O256="女子",IF($AF256&gt;100,"",IF($M256=新人女子!P$51,ROW(),"")),"")</f>
        <v/>
      </c>
      <c r="CT256" s="42" t="str">
        <f>IF($O256="女子",IF($AF256&gt;100,"",IF($M256=新人女子!B$76,ROW(),"")),"")</f>
        <v/>
      </c>
      <c r="CU256" s="42" t="str">
        <f>IF($O256="女子",IF($AF256&gt;100,"",IF($M256=新人女子!I$76,ROW(),"")),"")</f>
        <v/>
      </c>
      <c r="CV256" s="42" t="str">
        <f>IF($O256="女子",IF($AF256&gt;100,"",IF($M256=新人女子!P$76,ROW(),"")),"")</f>
        <v/>
      </c>
    </row>
    <row r="257" spans="1:100" x14ac:dyDescent="0.15">
      <c r="A257" s="36">
        <v>45285</v>
      </c>
      <c r="B257" s="36">
        <v>45287</v>
      </c>
      <c r="C257" s="35" t="s">
        <v>104</v>
      </c>
      <c r="D257" s="35" t="s">
        <v>2346</v>
      </c>
      <c r="E257" s="35" t="s">
        <v>2347</v>
      </c>
      <c r="F257" s="35" t="s">
        <v>2348</v>
      </c>
      <c r="G257" s="35" t="s">
        <v>108</v>
      </c>
      <c r="H257" s="35" t="s">
        <v>15</v>
      </c>
      <c r="I257" s="35" t="s">
        <v>2349</v>
      </c>
      <c r="J257" s="35" t="s">
        <v>303</v>
      </c>
      <c r="L257" s="35" t="s">
        <v>738</v>
      </c>
      <c r="M257" s="35" t="s">
        <v>280</v>
      </c>
      <c r="N257" s="35" t="s">
        <v>281</v>
      </c>
      <c r="O257" s="35" t="s">
        <v>200</v>
      </c>
      <c r="Y257" s="35" t="s">
        <v>306</v>
      </c>
      <c r="AA257" s="35" t="s">
        <v>757</v>
      </c>
      <c r="AB257" s="35" t="s">
        <v>758</v>
      </c>
      <c r="AC257" s="35" t="str">
        <f t="shared" si="24"/>
        <v>ヤスウラ</v>
      </c>
      <c r="AD257" s="35" t="s">
        <v>309</v>
      </c>
      <c r="AE257" s="35" t="s">
        <v>376</v>
      </c>
      <c r="AF257" s="35">
        <v>10</v>
      </c>
      <c r="AG257" s="41">
        <v>39136</v>
      </c>
      <c r="AN257" s="35">
        <v>168.9</v>
      </c>
      <c r="AO257" s="35">
        <v>65.5</v>
      </c>
      <c r="AP257" s="35" t="s">
        <v>310</v>
      </c>
      <c r="AV257" s="35" t="s">
        <v>413</v>
      </c>
      <c r="BB257" s="35">
        <f t="shared" si="21"/>
        <v>16</v>
      </c>
      <c r="BC257" s="35">
        <f t="shared" si="22"/>
        <v>2</v>
      </c>
      <c r="BD257" s="35" t="str">
        <f t="shared" si="23"/>
        <v>右</v>
      </c>
      <c r="BE257" s="42" t="str">
        <f>IF($O257="男子",IF($AF257&gt;100,"",IF($M257=選抜男子!B$2,ROW(),"")),"")</f>
        <v/>
      </c>
      <c r="BF257" s="42" t="str">
        <f>IF($O257="男子",IF($AF257&gt;100,"",IF($M257=選抜男子!I$2,ROW(),"")),"")</f>
        <v/>
      </c>
      <c r="BG257" s="42" t="str">
        <f>IF($O257="男子",IF($AF257&gt;100,"",IF($M257=選抜男子!P$2,ROW(),"")),"")</f>
        <v/>
      </c>
      <c r="BH257" s="42" t="str">
        <f>IF($O257="男子",IF($AF257&gt;100,"",IF($M257=選抜男子!B$27,ROW(),"")),"")</f>
        <v/>
      </c>
      <c r="BI257" s="42" t="str">
        <f>IF($O257="男子",IF($AF257&gt;100,"",IF($M257=選抜男子!I$27,ROW(),"")),"")</f>
        <v/>
      </c>
      <c r="BJ257" s="42" t="str">
        <f>IF($O257="男子",IF($AF257&gt;100,"",IF($M257=選抜男子!P$27,ROW(),"")),"")</f>
        <v/>
      </c>
      <c r="BK257" s="42" t="str">
        <f>IF($O257="男子",IF($AF257&gt;100,"",IF($M257=選抜男子!B$51,ROW(),"")),"")</f>
        <v/>
      </c>
      <c r="BL257" s="42" t="str">
        <f>IF($O257="男子",IF($AF257&gt;100,"",IF($M257=選抜男子!I$51,ROW(),"")),"")</f>
        <v/>
      </c>
      <c r="BM257" s="42" t="str">
        <f>IF($O257="男子",IF($AF257&gt;100,"",IF($M257=選抜男子!B$76,ROW(),"")),"")</f>
        <v/>
      </c>
      <c r="BN257" s="42" t="str">
        <f>IF($O257="男子",IF($AF257&gt;100,"",IF($M257=選抜男子!I$76,ROW(),"")),"")</f>
        <v/>
      </c>
      <c r="BO257" s="42" t="str">
        <f>IF($O257="男子",IF($AF257&gt;100,"",IF($M257=新人男子!B$2,ROW(),"")),"")</f>
        <v/>
      </c>
      <c r="BP257" s="42" t="str">
        <f>IF($O257="男子",IF($AF257&gt;100,"",IF($M257=新人男子!I$2,ROW(),"")),"")</f>
        <v/>
      </c>
      <c r="BQ257" s="42" t="str">
        <f>IF($O257="男子",IF($AF257&gt;100,"",IF($M257=新人男子!P$2,ROW(),"")),"")</f>
        <v/>
      </c>
      <c r="BR257" s="42" t="str">
        <f>IF($O257="男子",IF($AF257&gt;100,"",IF($M257=新人男子!B$27,ROW(),"")),"")</f>
        <v/>
      </c>
      <c r="BS257" s="42" t="str">
        <f>IF($O257="男子",IF($AF257&gt;100,"",IF($M257=新人男子!I$27,ROW(),"")),"")</f>
        <v/>
      </c>
      <c r="BT257" s="42" t="str">
        <f>IF($O257="男子",IF($AF257&gt;100,"",IF($M257=新人男子!P$27,ROW(),"")),"")</f>
        <v/>
      </c>
      <c r="BU257" s="42" t="str">
        <f>IF($O257="男子",IF($AF257&gt;100,"",IF($M257=新人男子!B$51,ROW(),"")),"")</f>
        <v/>
      </c>
      <c r="BV257" s="42" t="str">
        <f>IF($O257="男子",IF($AF257&gt;100,"",IF($M257=新人男子!I$51,ROW(),"")),"")</f>
        <v/>
      </c>
      <c r="BW257" s="42" t="str">
        <f>IF($O257="男子",IF($AF257&gt;100,"",IF($M257=新人男子!P$51,ROW(),"")),"")</f>
        <v/>
      </c>
      <c r="BX257" s="42" t="str">
        <f>IF($O257="男子",IF($AF257&gt;100,"",IF($M257=新人男子!B$76,ROW(),"")),"")</f>
        <v/>
      </c>
      <c r="BY257" s="42" t="str">
        <f>IF($O257="男子",IF($AF257&gt;100,"",IF($M257=新人男子!I$76,ROW(),"")),"")</f>
        <v/>
      </c>
      <c r="BZ257" s="42" t="str">
        <f>IF($O257="男子",IF($AF257&gt;100,"",IF($M257=新人男子!P$76,ROW(),"")),"")</f>
        <v/>
      </c>
      <c r="CA257" s="42" t="str">
        <f>IF($O257="女子",IF($AF257&gt;100,"",IF($M257=選抜女子!B$2,ROW(),"")),"")</f>
        <v/>
      </c>
      <c r="CB257" s="42" t="str">
        <f>IF($O257="女子",IF($AF257&gt;100,"",IF($M257=選抜女子!I$2,ROW(),"")),"")</f>
        <v/>
      </c>
      <c r="CC257" s="42" t="str">
        <f>IF($O257="女子",IF($AF257&gt;100,"",IF($M257=選抜女子!P$2,ROW(),"")),"")</f>
        <v/>
      </c>
      <c r="CD257" s="42" t="str">
        <f>IF($O257="女子",IF($AF257&gt;100,"",IF($M257=選抜女子!B$27,ROW(),"")),"")</f>
        <v/>
      </c>
      <c r="CE257" s="42" t="str">
        <f>IF($O257="女子",IF($AF257&gt;100,"",IF($M257=選抜女子!I$27,ROW(),"")),"")</f>
        <v/>
      </c>
      <c r="CF257" s="42" t="str">
        <f>IF($O257="女子",IF($AF257&gt;100,"",IF($M257=選抜女子!P$27,ROW(),"")),"")</f>
        <v/>
      </c>
      <c r="CG257" s="42" t="str">
        <f>IF($O257="女子",IF($AF257&gt;100,"",IF($M257=選抜女子!B$51,ROW(),"")),"")</f>
        <v/>
      </c>
      <c r="CH257" s="42" t="str">
        <f>IF($O257="女子",IF($AF257&gt;100,"",IF($M257=選抜女子!I$51,ROW(),"")),"")</f>
        <v/>
      </c>
      <c r="CI257" s="42" t="str">
        <f>IF($O257="女子",IF($AF257&gt;100,"",IF($M257=選抜女子!B$76,ROW(),"")),"")</f>
        <v/>
      </c>
      <c r="CJ257" s="42" t="str">
        <f>IF($O257="女子",IF($AF257&gt;100,"",IF($M257=選抜女子!I$76,ROW(),"")),"")</f>
        <v/>
      </c>
      <c r="CK257" s="42" t="str">
        <f>IF($O257="女子",IF($AF257&gt;100,"",IF($M257=新人女子!B$2,ROW(),"")),"")</f>
        <v/>
      </c>
      <c r="CL257" s="42" t="str">
        <f>IF($O257="女子",IF($AF257&gt;100,"",IF($M257=新人女子!I$2,ROW(),"")),"")</f>
        <v/>
      </c>
      <c r="CM257" s="42" t="str">
        <f>IF($O257="女子",IF($AF257&gt;100,"",IF($M257=新人女子!P$2,ROW(),"")),"")</f>
        <v/>
      </c>
      <c r="CN257" s="42" t="str">
        <f>IF($O257="女子",IF($AF257&gt;100,"",IF($M257=新人女子!B$27,ROW(),"")),"")</f>
        <v/>
      </c>
      <c r="CO257" s="42" t="str">
        <f>IF($O257="女子",IF($AF257&gt;100,"",IF($M257=新人女子!I$27,ROW(),"")),"")</f>
        <v/>
      </c>
      <c r="CP257" s="42">
        <f>IF($O257="女子",IF($AF257&gt;100,"",IF($M257=新人女子!P$27,ROW(),"")),"")</f>
        <v>257</v>
      </c>
      <c r="CQ257" s="42" t="str">
        <f>IF($O257="女子",IF($AF257&gt;100,"",IF($M257=新人女子!B$51,ROW(),"")),"")</f>
        <v/>
      </c>
      <c r="CR257" s="42" t="str">
        <f>IF($O257="女子",IF($AF257&gt;100,"",IF($M257=新人女子!I$51,ROW(),"")),"")</f>
        <v/>
      </c>
      <c r="CS257" s="42" t="str">
        <f>IF($O257="女子",IF($AF257&gt;100,"",IF($M257=新人女子!P$51,ROW(),"")),"")</f>
        <v/>
      </c>
      <c r="CT257" s="42" t="str">
        <f>IF($O257="女子",IF($AF257&gt;100,"",IF($M257=新人女子!B$76,ROW(),"")),"")</f>
        <v/>
      </c>
      <c r="CU257" s="42" t="str">
        <f>IF($O257="女子",IF($AF257&gt;100,"",IF($M257=新人女子!I$76,ROW(),"")),"")</f>
        <v/>
      </c>
      <c r="CV257" s="42" t="str">
        <f>IF($O257="女子",IF($AF257&gt;100,"",IF($M257=新人女子!P$76,ROW(),"")),"")</f>
        <v/>
      </c>
    </row>
    <row r="258" spans="1:100" x14ac:dyDescent="0.15">
      <c r="A258" s="36">
        <v>45285</v>
      </c>
      <c r="B258" s="36">
        <v>45287</v>
      </c>
      <c r="C258" s="35" t="s">
        <v>104</v>
      </c>
      <c r="D258" s="35" t="s">
        <v>2350</v>
      </c>
      <c r="E258" s="35" t="s">
        <v>2351</v>
      </c>
      <c r="F258" s="35" t="s">
        <v>2352</v>
      </c>
      <c r="G258" s="35" t="s">
        <v>108</v>
      </c>
      <c r="H258" s="35" t="s">
        <v>15</v>
      </c>
      <c r="I258" s="35" t="s">
        <v>2353</v>
      </c>
      <c r="J258" s="35" t="s">
        <v>303</v>
      </c>
      <c r="L258" s="35" t="s">
        <v>738</v>
      </c>
      <c r="M258" s="35" t="s">
        <v>280</v>
      </c>
      <c r="N258" s="35" t="s">
        <v>281</v>
      </c>
      <c r="O258" s="35" t="s">
        <v>200</v>
      </c>
      <c r="Y258" s="35" t="s">
        <v>306</v>
      </c>
      <c r="AA258" s="35" t="s">
        <v>759</v>
      </c>
      <c r="AB258" s="35" t="s">
        <v>760</v>
      </c>
      <c r="AC258" s="35" t="str">
        <f t="shared" si="24"/>
        <v>アト</v>
      </c>
      <c r="AD258" s="35" t="s">
        <v>309</v>
      </c>
      <c r="AF258" s="35">
        <v>11</v>
      </c>
      <c r="AG258" s="41">
        <v>38910</v>
      </c>
      <c r="AN258" s="35">
        <v>172</v>
      </c>
      <c r="AO258" s="35">
        <v>60</v>
      </c>
      <c r="AP258" s="35" t="s">
        <v>310</v>
      </c>
      <c r="AV258" s="35" t="s">
        <v>413</v>
      </c>
      <c r="BB258" s="35">
        <f t="shared" si="21"/>
        <v>16</v>
      </c>
      <c r="BC258" s="35">
        <f t="shared" si="22"/>
        <v>2</v>
      </c>
      <c r="BD258" s="35" t="str">
        <f t="shared" si="23"/>
        <v>右</v>
      </c>
      <c r="BE258" s="42" t="str">
        <f>IF($O258="男子",IF($AF258&gt;100,"",IF($M258=選抜男子!B$2,ROW(),"")),"")</f>
        <v/>
      </c>
      <c r="BF258" s="42" t="str">
        <f>IF($O258="男子",IF($AF258&gt;100,"",IF($M258=選抜男子!I$2,ROW(),"")),"")</f>
        <v/>
      </c>
      <c r="BG258" s="42" t="str">
        <f>IF($O258="男子",IF($AF258&gt;100,"",IF($M258=選抜男子!P$2,ROW(),"")),"")</f>
        <v/>
      </c>
      <c r="BH258" s="42" t="str">
        <f>IF($O258="男子",IF($AF258&gt;100,"",IF($M258=選抜男子!B$27,ROW(),"")),"")</f>
        <v/>
      </c>
      <c r="BI258" s="42" t="str">
        <f>IF($O258="男子",IF($AF258&gt;100,"",IF($M258=選抜男子!I$27,ROW(),"")),"")</f>
        <v/>
      </c>
      <c r="BJ258" s="42" t="str">
        <f>IF($O258="男子",IF($AF258&gt;100,"",IF($M258=選抜男子!P$27,ROW(),"")),"")</f>
        <v/>
      </c>
      <c r="BK258" s="42" t="str">
        <f>IF($O258="男子",IF($AF258&gt;100,"",IF($M258=選抜男子!B$51,ROW(),"")),"")</f>
        <v/>
      </c>
      <c r="BL258" s="42" t="str">
        <f>IF($O258="男子",IF($AF258&gt;100,"",IF($M258=選抜男子!I$51,ROW(),"")),"")</f>
        <v/>
      </c>
      <c r="BM258" s="42" t="str">
        <f>IF($O258="男子",IF($AF258&gt;100,"",IF($M258=選抜男子!B$76,ROW(),"")),"")</f>
        <v/>
      </c>
      <c r="BN258" s="42" t="str">
        <f>IF($O258="男子",IF($AF258&gt;100,"",IF($M258=選抜男子!I$76,ROW(),"")),"")</f>
        <v/>
      </c>
      <c r="BO258" s="42" t="str">
        <f>IF($O258="男子",IF($AF258&gt;100,"",IF($M258=新人男子!B$2,ROW(),"")),"")</f>
        <v/>
      </c>
      <c r="BP258" s="42" t="str">
        <f>IF($O258="男子",IF($AF258&gt;100,"",IF($M258=新人男子!I$2,ROW(),"")),"")</f>
        <v/>
      </c>
      <c r="BQ258" s="42" t="str">
        <f>IF($O258="男子",IF($AF258&gt;100,"",IF($M258=新人男子!P$2,ROW(),"")),"")</f>
        <v/>
      </c>
      <c r="BR258" s="42" t="str">
        <f>IF($O258="男子",IF($AF258&gt;100,"",IF($M258=新人男子!B$27,ROW(),"")),"")</f>
        <v/>
      </c>
      <c r="BS258" s="42" t="str">
        <f>IF($O258="男子",IF($AF258&gt;100,"",IF($M258=新人男子!I$27,ROW(),"")),"")</f>
        <v/>
      </c>
      <c r="BT258" s="42" t="str">
        <f>IF($O258="男子",IF($AF258&gt;100,"",IF($M258=新人男子!P$27,ROW(),"")),"")</f>
        <v/>
      </c>
      <c r="BU258" s="42" t="str">
        <f>IF($O258="男子",IF($AF258&gt;100,"",IF($M258=新人男子!B$51,ROW(),"")),"")</f>
        <v/>
      </c>
      <c r="BV258" s="42" t="str">
        <f>IF($O258="男子",IF($AF258&gt;100,"",IF($M258=新人男子!I$51,ROW(),"")),"")</f>
        <v/>
      </c>
      <c r="BW258" s="42" t="str">
        <f>IF($O258="男子",IF($AF258&gt;100,"",IF($M258=新人男子!P$51,ROW(),"")),"")</f>
        <v/>
      </c>
      <c r="BX258" s="42" t="str">
        <f>IF($O258="男子",IF($AF258&gt;100,"",IF($M258=新人男子!B$76,ROW(),"")),"")</f>
        <v/>
      </c>
      <c r="BY258" s="42" t="str">
        <f>IF($O258="男子",IF($AF258&gt;100,"",IF($M258=新人男子!I$76,ROW(),"")),"")</f>
        <v/>
      </c>
      <c r="BZ258" s="42" t="str">
        <f>IF($O258="男子",IF($AF258&gt;100,"",IF($M258=新人男子!P$76,ROW(),"")),"")</f>
        <v/>
      </c>
      <c r="CA258" s="42" t="str">
        <f>IF($O258="女子",IF($AF258&gt;100,"",IF($M258=選抜女子!B$2,ROW(),"")),"")</f>
        <v/>
      </c>
      <c r="CB258" s="42" t="str">
        <f>IF($O258="女子",IF($AF258&gt;100,"",IF($M258=選抜女子!I$2,ROW(),"")),"")</f>
        <v/>
      </c>
      <c r="CC258" s="42" t="str">
        <f>IF($O258="女子",IF($AF258&gt;100,"",IF($M258=選抜女子!P$2,ROW(),"")),"")</f>
        <v/>
      </c>
      <c r="CD258" s="42" t="str">
        <f>IF($O258="女子",IF($AF258&gt;100,"",IF($M258=選抜女子!B$27,ROW(),"")),"")</f>
        <v/>
      </c>
      <c r="CE258" s="42" t="str">
        <f>IF($O258="女子",IF($AF258&gt;100,"",IF($M258=選抜女子!I$27,ROW(),"")),"")</f>
        <v/>
      </c>
      <c r="CF258" s="42" t="str">
        <f>IF($O258="女子",IF($AF258&gt;100,"",IF($M258=選抜女子!P$27,ROW(),"")),"")</f>
        <v/>
      </c>
      <c r="CG258" s="42" t="str">
        <f>IF($O258="女子",IF($AF258&gt;100,"",IF($M258=選抜女子!B$51,ROW(),"")),"")</f>
        <v/>
      </c>
      <c r="CH258" s="42" t="str">
        <f>IF($O258="女子",IF($AF258&gt;100,"",IF($M258=選抜女子!I$51,ROW(),"")),"")</f>
        <v/>
      </c>
      <c r="CI258" s="42" t="str">
        <f>IF($O258="女子",IF($AF258&gt;100,"",IF($M258=選抜女子!B$76,ROW(),"")),"")</f>
        <v/>
      </c>
      <c r="CJ258" s="42" t="str">
        <f>IF($O258="女子",IF($AF258&gt;100,"",IF($M258=選抜女子!I$76,ROW(),"")),"")</f>
        <v/>
      </c>
      <c r="CK258" s="42" t="str">
        <f>IF($O258="女子",IF($AF258&gt;100,"",IF($M258=新人女子!B$2,ROW(),"")),"")</f>
        <v/>
      </c>
      <c r="CL258" s="42" t="str">
        <f>IF($O258="女子",IF($AF258&gt;100,"",IF($M258=新人女子!I$2,ROW(),"")),"")</f>
        <v/>
      </c>
      <c r="CM258" s="42" t="str">
        <f>IF($O258="女子",IF($AF258&gt;100,"",IF($M258=新人女子!P$2,ROW(),"")),"")</f>
        <v/>
      </c>
      <c r="CN258" s="42" t="str">
        <f>IF($O258="女子",IF($AF258&gt;100,"",IF($M258=新人女子!B$27,ROW(),"")),"")</f>
        <v/>
      </c>
      <c r="CO258" s="42" t="str">
        <f>IF($O258="女子",IF($AF258&gt;100,"",IF($M258=新人女子!I$27,ROW(),"")),"")</f>
        <v/>
      </c>
      <c r="CP258" s="42">
        <f>IF($O258="女子",IF($AF258&gt;100,"",IF($M258=新人女子!P$27,ROW(),"")),"")</f>
        <v>258</v>
      </c>
      <c r="CQ258" s="42" t="str">
        <f>IF($O258="女子",IF($AF258&gt;100,"",IF($M258=新人女子!B$51,ROW(),"")),"")</f>
        <v/>
      </c>
      <c r="CR258" s="42" t="str">
        <f>IF($O258="女子",IF($AF258&gt;100,"",IF($M258=新人女子!I$51,ROW(),"")),"")</f>
        <v/>
      </c>
      <c r="CS258" s="42" t="str">
        <f>IF($O258="女子",IF($AF258&gt;100,"",IF($M258=新人女子!P$51,ROW(),"")),"")</f>
        <v/>
      </c>
      <c r="CT258" s="42" t="str">
        <f>IF($O258="女子",IF($AF258&gt;100,"",IF($M258=新人女子!B$76,ROW(),"")),"")</f>
        <v/>
      </c>
      <c r="CU258" s="42" t="str">
        <f>IF($O258="女子",IF($AF258&gt;100,"",IF($M258=新人女子!I$76,ROW(),"")),"")</f>
        <v/>
      </c>
      <c r="CV258" s="42" t="str">
        <f>IF($O258="女子",IF($AF258&gt;100,"",IF($M258=新人女子!P$76,ROW(),"")),"")</f>
        <v/>
      </c>
    </row>
    <row r="259" spans="1:100" x14ac:dyDescent="0.15">
      <c r="A259" s="36">
        <v>45285</v>
      </c>
      <c r="B259" s="36">
        <v>45287</v>
      </c>
      <c r="C259" s="35" t="s">
        <v>104</v>
      </c>
      <c r="D259" s="35" t="s">
        <v>2354</v>
      </c>
      <c r="E259" s="35" t="s">
        <v>2355</v>
      </c>
      <c r="F259" s="35" t="s">
        <v>2356</v>
      </c>
      <c r="G259" s="35" t="s">
        <v>108</v>
      </c>
      <c r="H259" s="35" t="s">
        <v>15</v>
      </c>
      <c r="I259" s="35" t="s">
        <v>2357</v>
      </c>
      <c r="J259" s="35" t="s">
        <v>303</v>
      </c>
      <c r="L259" s="35" t="s">
        <v>738</v>
      </c>
      <c r="M259" s="35" t="s">
        <v>280</v>
      </c>
      <c r="N259" s="35" t="s">
        <v>281</v>
      </c>
      <c r="O259" s="35" t="s">
        <v>200</v>
      </c>
      <c r="Y259" s="35" t="s">
        <v>306</v>
      </c>
      <c r="AA259" s="35" t="s">
        <v>761</v>
      </c>
      <c r="AB259" s="35" t="s">
        <v>762</v>
      </c>
      <c r="AC259" s="35" t="str">
        <f t="shared" si="24"/>
        <v>アキカワジリ</v>
      </c>
      <c r="AD259" s="35" t="s">
        <v>309</v>
      </c>
      <c r="AF259" s="35">
        <v>12</v>
      </c>
      <c r="AG259" s="41">
        <v>39052</v>
      </c>
      <c r="AN259" s="35">
        <v>162.6</v>
      </c>
      <c r="AO259" s="35">
        <v>60.2</v>
      </c>
      <c r="AP259" s="35" t="s">
        <v>310</v>
      </c>
      <c r="AV259" s="35" t="s">
        <v>413</v>
      </c>
      <c r="BB259" s="35">
        <f t="shared" si="21"/>
        <v>16</v>
      </c>
      <c r="BC259" s="35">
        <f t="shared" si="22"/>
        <v>2</v>
      </c>
      <c r="BD259" s="35" t="str">
        <f t="shared" si="23"/>
        <v>右</v>
      </c>
      <c r="BE259" s="42" t="str">
        <f>IF($O259="男子",IF($AF259&gt;100,"",IF($M259=選抜男子!B$2,ROW(),"")),"")</f>
        <v/>
      </c>
      <c r="BF259" s="42" t="str">
        <f>IF($O259="男子",IF($AF259&gt;100,"",IF($M259=選抜男子!I$2,ROW(),"")),"")</f>
        <v/>
      </c>
      <c r="BG259" s="42" t="str">
        <f>IF($O259="男子",IF($AF259&gt;100,"",IF($M259=選抜男子!P$2,ROW(),"")),"")</f>
        <v/>
      </c>
      <c r="BH259" s="42" t="str">
        <f>IF($O259="男子",IF($AF259&gt;100,"",IF($M259=選抜男子!B$27,ROW(),"")),"")</f>
        <v/>
      </c>
      <c r="BI259" s="42" t="str">
        <f>IF($O259="男子",IF($AF259&gt;100,"",IF($M259=選抜男子!I$27,ROW(),"")),"")</f>
        <v/>
      </c>
      <c r="BJ259" s="42" t="str">
        <f>IF($O259="男子",IF($AF259&gt;100,"",IF($M259=選抜男子!P$27,ROW(),"")),"")</f>
        <v/>
      </c>
      <c r="BK259" s="42" t="str">
        <f>IF($O259="男子",IF($AF259&gt;100,"",IF($M259=選抜男子!B$51,ROW(),"")),"")</f>
        <v/>
      </c>
      <c r="BL259" s="42" t="str">
        <f>IF($O259="男子",IF($AF259&gt;100,"",IF($M259=選抜男子!I$51,ROW(),"")),"")</f>
        <v/>
      </c>
      <c r="BM259" s="42" t="str">
        <f>IF($O259="男子",IF($AF259&gt;100,"",IF($M259=選抜男子!B$76,ROW(),"")),"")</f>
        <v/>
      </c>
      <c r="BN259" s="42" t="str">
        <f>IF($O259="男子",IF($AF259&gt;100,"",IF($M259=選抜男子!I$76,ROW(),"")),"")</f>
        <v/>
      </c>
      <c r="BO259" s="42" t="str">
        <f>IF($O259="男子",IF($AF259&gt;100,"",IF($M259=新人男子!B$2,ROW(),"")),"")</f>
        <v/>
      </c>
      <c r="BP259" s="42" t="str">
        <f>IF($O259="男子",IF($AF259&gt;100,"",IF($M259=新人男子!I$2,ROW(),"")),"")</f>
        <v/>
      </c>
      <c r="BQ259" s="42" t="str">
        <f>IF($O259="男子",IF($AF259&gt;100,"",IF($M259=新人男子!P$2,ROW(),"")),"")</f>
        <v/>
      </c>
      <c r="BR259" s="42" t="str">
        <f>IF($O259="男子",IF($AF259&gt;100,"",IF($M259=新人男子!B$27,ROW(),"")),"")</f>
        <v/>
      </c>
      <c r="BS259" s="42" t="str">
        <f>IF($O259="男子",IF($AF259&gt;100,"",IF($M259=新人男子!I$27,ROW(),"")),"")</f>
        <v/>
      </c>
      <c r="BT259" s="42" t="str">
        <f>IF($O259="男子",IF($AF259&gt;100,"",IF($M259=新人男子!P$27,ROW(),"")),"")</f>
        <v/>
      </c>
      <c r="BU259" s="42" t="str">
        <f>IF($O259="男子",IF($AF259&gt;100,"",IF($M259=新人男子!B$51,ROW(),"")),"")</f>
        <v/>
      </c>
      <c r="BV259" s="42" t="str">
        <f>IF($O259="男子",IF($AF259&gt;100,"",IF($M259=新人男子!I$51,ROW(),"")),"")</f>
        <v/>
      </c>
      <c r="BW259" s="42" t="str">
        <f>IF($O259="男子",IF($AF259&gt;100,"",IF($M259=新人男子!P$51,ROW(),"")),"")</f>
        <v/>
      </c>
      <c r="BX259" s="42" t="str">
        <f>IF($O259="男子",IF($AF259&gt;100,"",IF($M259=新人男子!B$76,ROW(),"")),"")</f>
        <v/>
      </c>
      <c r="BY259" s="42" t="str">
        <f>IF($O259="男子",IF($AF259&gt;100,"",IF($M259=新人男子!I$76,ROW(),"")),"")</f>
        <v/>
      </c>
      <c r="BZ259" s="42" t="str">
        <f>IF($O259="男子",IF($AF259&gt;100,"",IF($M259=新人男子!P$76,ROW(),"")),"")</f>
        <v/>
      </c>
      <c r="CA259" s="42" t="str">
        <f>IF($O259="女子",IF($AF259&gt;100,"",IF($M259=選抜女子!B$2,ROW(),"")),"")</f>
        <v/>
      </c>
      <c r="CB259" s="42" t="str">
        <f>IF($O259="女子",IF($AF259&gt;100,"",IF($M259=選抜女子!I$2,ROW(),"")),"")</f>
        <v/>
      </c>
      <c r="CC259" s="42" t="str">
        <f>IF($O259="女子",IF($AF259&gt;100,"",IF($M259=選抜女子!P$2,ROW(),"")),"")</f>
        <v/>
      </c>
      <c r="CD259" s="42" t="str">
        <f>IF($O259="女子",IF($AF259&gt;100,"",IF($M259=選抜女子!B$27,ROW(),"")),"")</f>
        <v/>
      </c>
      <c r="CE259" s="42" t="str">
        <f>IF($O259="女子",IF($AF259&gt;100,"",IF($M259=選抜女子!I$27,ROW(),"")),"")</f>
        <v/>
      </c>
      <c r="CF259" s="42" t="str">
        <f>IF($O259="女子",IF($AF259&gt;100,"",IF($M259=選抜女子!P$27,ROW(),"")),"")</f>
        <v/>
      </c>
      <c r="CG259" s="42" t="str">
        <f>IF($O259="女子",IF($AF259&gt;100,"",IF($M259=選抜女子!B$51,ROW(),"")),"")</f>
        <v/>
      </c>
      <c r="CH259" s="42" t="str">
        <f>IF($O259="女子",IF($AF259&gt;100,"",IF($M259=選抜女子!I$51,ROW(),"")),"")</f>
        <v/>
      </c>
      <c r="CI259" s="42" t="str">
        <f>IF($O259="女子",IF($AF259&gt;100,"",IF($M259=選抜女子!B$76,ROW(),"")),"")</f>
        <v/>
      </c>
      <c r="CJ259" s="42" t="str">
        <f>IF($O259="女子",IF($AF259&gt;100,"",IF($M259=選抜女子!I$76,ROW(),"")),"")</f>
        <v/>
      </c>
      <c r="CK259" s="42" t="str">
        <f>IF($O259="女子",IF($AF259&gt;100,"",IF($M259=新人女子!B$2,ROW(),"")),"")</f>
        <v/>
      </c>
      <c r="CL259" s="42" t="str">
        <f>IF($O259="女子",IF($AF259&gt;100,"",IF($M259=新人女子!I$2,ROW(),"")),"")</f>
        <v/>
      </c>
      <c r="CM259" s="42" t="str">
        <f>IF($O259="女子",IF($AF259&gt;100,"",IF($M259=新人女子!P$2,ROW(),"")),"")</f>
        <v/>
      </c>
      <c r="CN259" s="42" t="str">
        <f>IF($O259="女子",IF($AF259&gt;100,"",IF($M259=新人女子!B$27,ROW(),"")),"")</f>
        <v/>
      </c>
      <c r="CO259" s="42" t="str">
        <f>IF($O259="女子",IF($AF259&gt;100,"",IF($M259=新人女子!I$27,ROW(),"")),"")</f>
        <v/>
      </c>
      <c r="CP259" s="42">
        <f>IF($O259="女子",IF($AF259&gt;100,"",IF($M259=新人女子!P$27,ROW(),"")),"")</f>
        <v>259</v>
      </c>
      <c r="CQ259" s="42" t="str">
        <f>IF($O259="女子",IF($AF259&gt;100,"",IF($M259=新人女子!B$51,ROW(),"")),"")</f>
        <v/>
      </c>
      <c r="CR259" s="42" t="str">
        <f>IF($O259="女子",IF($AF259&gt;100,"",IF($M259=新人女子!I$51,ROW(),"")),"")</f>
        <v/>
      </c>
      <c r="CS259" s="42" t="str">
        <f>IF($O259="女子",IF($AF259&gt;100,"",IF($M259=新人女子!P$51,ROW(),"")),"")</f>
        <v/>
      </c>
      <c r="CT259" s="42" t="str">
        <f>IF($O259="女子",IF($AF259&gt;100,"",IF($M259=新人女子!B$76,ROW(),"")),"")</f>
        <v/>
      </c>
      <c r="CU259" s="42" t="str">
        <f>IF($O259="女子",IF($AF259&gt;100,"",IF($M259=新人女子!I$76,ROW(),"")),"")</f>
        <v/>
      </c>
      <c r="CV259" s="42" t="str">
        <f>IF($O259="女子",IF($AF259&gt;100,"",IF($M259=新人女子!P$76,ROW(),"")),"")</f>
        <v/>
      </c>
    </row>
    <row r="260" spans="1:100" x14ac:dyDescent="0.15">
      <c r="A260" s="36">
        <v>45285</v>
      </c>
      <c r="B260" s="36">
        <v>45287</v>
      </c>
      <c r="C260" s="35" t="s">
        <v>104</v>
      </c>
      <c r="D260" s="35" t="s">
        <v>2358</v>
      </c>
      <c r="E260" s="35" t="s">
        <v>2359</v>
      </c>
      <c r="F260" s="35" t="s">
        <v>2360</v>
      </c>
      <c r="G260" s="35" t="s">
        <v>108</v>
      </c>
      <c r="H260" s="35" t="s">
        <v>15</v>
      </c>
      <c r="I260" s="35" t="s">
        <v>2361</v>
      </c>
      <c r="J260" s="35" t="s">
        <v>303</v>
      </c>
      <c r="L260" s="35" t="s">
        <v>738</v>
      </c>
      <c r="M260" s="35" t="s">
        <v>280</v>
      </c>
      <c r="N260" s="35" t="s">
        <v>281</v>
      </c>
      <c r="O260" s="35" t="s">
        <v>200</v>
      </c>
      <c r="Y260" s="35" t="s">
        <v>306</v>
      </c>
      <c r="Z260" s="35">
        <v>1</v>
      </c>
      <c r="AA260" s="35" t="s">
        <v>763</v>
      </c>
      <c r="AB260" s="35" t="s">
        <v>764</v>
      </c>
      <c r="AC260" s="35" t="str">
        <f t="shared" si="24"/>
        <v>クレ</v>
      </c>
      <c r="AD260" s="35" t="s">
        <v>309</v>
      </c>
      <c r="AF260" s="35">
        <v>101</v>
      </c>
      <c r="AG260" s="41">
        <v>23441</v>
      </c>
      <c r="AN260" s="35">
        <v>168.5</v>
      </c>
      <c r="AO260" s="35">
        <v>65</v>
      </c>
      <c r="AP260" s="35" t="s">
        <v>310</v>
      </c>
      <c r="AV260" s="35" t="s">
        <v>344</v>
      </c>
      <c r="AW260" s="35" t="s">
        <v>351</v>
      </c>
      <c r="BB260" s="35">
        <f t="shared" si="21"/>
        <v>59</v>
      </c>
      <c r="BC260" s="35" t="str">
        <f t="shared" si="22"/>
        <v>役員</v>
      </c>
      <c r="BD260" s="35" t="str">
        <f t="shared" si="23"/>
        <v>右</v>
      </c>
      <c r="BE260" s="42" t="str">
        <f>IF($O260="男子",IF($AF260&gt;100,"",IF($M260=選抜男子!B$2,ROW(),"")),"")</f>
        <v/>
      </c>
      <c r="BF260" s="42" t="str">
        <f>IF($O260="男子",IF($AF260&gt;100,"",IF($M260=選抜男子!I$2,ROW(),"")),"")</f>
        <v/>
      </c>
      <c r="BG260" s="42" t="str">
        <f>IF($O260="男子",IF($AF260&gt;100,"",IF($M260=選抜男子!P$2,ROW(),"")),"")</f>
        <v/>
      </c>
      <c r="BH260" s="42" t="str">
        <f>IF($O260="男子",IF($AF260&gt;100,"",IF($M260=選抜男子!B$27,ROW(),"")),"")</f>
        <v/>
      </c>
      <c r="BI260" s="42" t="str">
        <f>IF($O260="男子",IF($AF260&gt;100,"",IF($M260=選抜男子!I$27,ROW(),"")),"")</f>
        <v/>
      </c>
      <c r="BJ260" s="42" t="str">
        <f>IF($O260="男子",IF($AF260&gt;100,"",IF($M260=選抜男子!P$27,ROW(),"")),"")</f>
        <v/>
      </c>
      <c r="BK260" s="42" t="str">
        <f>IF($O260="男子",IF($AF260&gt;100,"",IF($M260=選抜男子!B$51,ROW(),"")),"")</f>
        <v/>
      </c>
      <c r="BL260" s="42" t="str">
        <f>IF($O260="男子",IF($AF260&gt;100,"",IF($M260=選抜男子!I$51,ROW(),"")),"")</f>
        <v/>
      </c>
      <c r="BM260" s="42" t="str">
        <f>IF($O260="男子",IF($AF260&gt;100,"",IF($M260=選抜男子!B$76,ROW(),"")),"")</f>
        <v/>
      </c>
      <c r="BN260" s="42" t="str">
        <f>IF($O260="男子",IF($AF260&gt;100,"",IF($M260=選抜男子!I$76,ROW(),"")),"")</f>
        <v/>
      </c>
      <c r="BO260" s="42" t="str">
        <f>IF($O260="男子",IF($AF260&gt;100,"",IF($M260=新人男子!B$2,ROW(),"")),"")</f>
        <v/>
      </c>
      <c r="BP260" s="42" t="str">
        <f>IF($O260="男子",IF($AF260&gt;100,"",IF($M260=新人男子!I$2,ROW(),"")),"")</f>
        <v/>
      </c>
      <c r="BQ260" s="42" t="str">
        <f>IF($O260="男子",IF($AF260&gt;100,"",IF($M260=新人男子!P$2,ROW(),"")),"")</f>
        <v/>
      </c>
      <c r="BR260" s="42" t="str">
        <f>IF($O260="男子",IF($AF260&gt;100,"",IF($M260=新人男子!B$27,ROW(),"")),"")</f>
        <v/>
      </c>
      <c r="BS260" s="42" t="str">
        <f>IF($O260="男子",IF($AF260&gt;100,"",IF($M260=新人男子!I$27,ROW(),"")),"")</f>
        <v/>
      </c>
      <c r="BT260" s="42" t="str">
        <f>IF($O260="男子",IF($AF260&gt;100,"",IF($M260=新人男子!P$27,ROW(),"")),"")</f>
        <v/>
      </c>
      <c r="BU260" s="42" t="str">
        <f>IF($O260="男子",IF($AF260&gt;100,"",IF($M260=新人男子!B$51,ROW(),"")),"")</f>
        <v/>
      </c>
      <c r="BV260" s="42" t="str">
        <f>IF($O260="男子",IF($AF260&gt;100,"",IF($M260=新人男子!I$51,ROW(),"")),"")</f>
        <v/>
      </c>
      <c r="BW260" s="42" t="str">
        <f>IF($O260="男子",IF($AF260&gt;100,"",IF($M260=新人男子!P$51,ROW(),"")),"")</f>
        <v/>
      </c>
      <c r="BX260" s="42" t="str">
        <f>IF($O260="男子",IF($AF260&gt;100,"",IF($M260=新人男子!B$76,ROW(),"")),"")</f>
        <v/>
      </c>
      <c r="BY260" s="42" t="str">
        <f>IF($O260="男子",IF($AF260&gt;100,"",IF($M260=新人男子!I$76,ROW(),"")),"")</f>
        <v/>
      </c>
      <c r="BZ260" s="42" t="str">
        <f>IF($O260="男子",IF($AF260&gt;100,"",IF($M260=新人男子!P$76,ROW(),"")),"")</f>
        <v/>
      </c>
      <c r="CA260" s="42" t="str">
        <f>IF($O260="女子",IF($AF260&gt;100,"",IF($M260=選抜女子!B$2,ROW(),"")),"")</f>
        <v/>
      </c>
      <c r="CB260" s="42" t="str">
        <f>IF($O260="女子",IF($AF260&gt;100,"",IF($M260=選抜女子!I$2,ROW(),"")),"")</f>
        <v/>
      </c>
      <c r="CC260" s="42" t="str">
        <f>IF($O260="女子",IF($AF260&gt;100,"",IF($M260=選抜女子!P$2,ROW(),"")),"")</f>
        <v/>
      </c>
      <c r="CD260" s="42" t="str">
        <f>IF($O260="女子",IF($AF260&gt;100,"",IF($M260=選抜女子!B$27,ROW(),"")),"")</f>
        <v/>
      </c>
      <c r="CE260" s="42" t="str">
        <f>IF($O260="女子",IF($AF260&gt;100,"",IF($M260=選抜女子!I$27,ROW(),"")),"")</f>
        <v/>
      </c>
      <c r="CF260" s="42" t="str">
        <f>IF($O260="女子",IF($AF260&gt;100,"",IF($M260=選抜女子!P$27,ROW(),"")),"")</f>
        <v/>
      </c>
      <c r="CG260" s="42" t="str">
        <f>IF($O260="女子",IF($AF260&gt;100,"",IF($M260=選抜女子!B$51,ROW(),"")),"")</f>
        <v/>
      </c>
      <c r="CH260" s="42" t="str">
        <f>IF($O260="女子",IF($AF260&gt;100,"",IF($M260=選抜女子!I$51,ROW(),"")),"")</f>
        <v/>
      </c>
      <c r="CI260" s="42" t="str">
        <f>IF($O260="女子",IF($AF260&gt;100,"",IF($M260=選抜女子!B$76,ROW(),"")),"")</f>
        <v/>
      </c>
      <c r="CJ260" s="42" t="str">
        <f>IF($O260="女子",IF($AF260&gt;100,"",IF($M260=選抜女子!I$76,ROW(),"")),"")</f>
        <v/>
      </c>
      <c r="CK260" s="42" t="str">
        <f>IF($O260="女子",IF($AF260&gt;100,"",IF($M260=新人女子!B$2,ROW(),"")),"")</f>
        <v/>
      </c>
      <c r="CL260" s="42" t="str">
        <f>IF($O260="女子",IF($AF260&gt;100,"",IF($M260=新人女子!I$2,ROW(),"")),"")</f>
        <v/>
      </c>
      <c r="CM260" s="42" t="str">
        <f>IF($O260="女子",IF($AF260&gt;100,"",IF($M260=新人女子!P$2,ROW(),"")),"")</f>
        <v/>
      </c>
      <c r="CN260" s="42" t="str">
        <f>IF($O260="女子",IF($AF260&gt;100,"",IF($M260=新人女子!B$27,ROW(),"")),"")</f>
        <v/>
      </c>
      <c r="CO260" s="42" t="str">
        <f>IF($O260="女子",IF($AF260&gt;100,"",IF($M260=新人女子!I$27,ROW(),"")),"")</f>
        <v/>
      </c>
      <c r="CP260" s="42" t="str">
        <f>IF($O260="女子",IF($AF260&gt;100,"",IF($M260=新人女子!P$27,ROW(),"")),"")</f>
        <v/>
      </c>
      <c r="CQ260" s="42" t="str">
        <f>IF($O260="女子",IF($AF260&gt;100,"",IF($M260=新人女子!B$51,ROW(),"")),"")</f>
        <v/>
      </c>
      <c r="CR260" s="42" t="str">
        <f>IF($O260="女子",IF($AF260&gt;100,"",IF($M260=新人女子!I$51,ROW(),"")),"")</f>
        <v/>
      </c>
      <c r="CS260" s="42" t="str">
        <f>IF($O260="女子",IF($AF260&gt;100,"",IF($M260=新人女子!P$51,ROW(),"")),"")</f>
        <v/>
      </c>
      <c r="CT260" s="42" t="str">
        <f>IF($O260="女子",IF($AF260&gt;100,"",IF($M260=新人女子!B$76,ROW(),"")),"")</f>
        <v/>
      </c>
      <c r="CU260" s="42" t="str">
        <f>IF($O260="女子",IF($AF260&gt;100,"",IF($M260=新人女子!I$76,ROW(),"")),"")</f>
        <v/>
      </c>
      <c r="CV260" s="42" t="str">
        <f>IF($O260="女子",IF($AF260&gt;100,"",IF($M260=新人女子!P$76,ROW(),"")),"")</f>
        <v/>
      </c>
    </row>
    <row r="261" spans="1:100" x14ac:dyDescent="0.15">
      <c r="A261" s="36">
        <v>45285</v>
      </c>
      <c r="B261" s="36">
        <v>45287</v>
      </c>
      <c r="C261" s="35" t="s">
        <v>104</v>
      </c>
      <c r="D261" s="35" t="s">
        <v>2362</v>
      </c>
      <c r="E261" s="35" t="s">
        <v>2363</v>
      </c>
      <c r="F261" s="35" t="s">
        <v>2364</v>
      </c>
      <c r="G261" s="35" t="s">
        <v>108</v>
      </c>
      <c r="H261" s="35" t="s">
        <v>15</v>
      </c>
      <c r="I261" s="35" t="s">
        <v>2365</v>
      </c>
      <c r="J261" s="35" t="s">
        <v>303</v>
      </c>
      <c r="L261" s="35" t="s">
        <v>738</v>
      </c>
      <c r="M261" s="35" t="s">
        <v>280</v>
      </c>
      <c r="N261" s="35" t="s">
        <v>281</v>
      </c>
      <c r="O261" s="35" t="s">
        <v>200</v>
      </c>
      <c r="Y261" s="35" t="s">
        <v>306</v>
      </c>
      <c r="Z261" s="35">
        <v>1</v>
      </c>
      <c r="AA261" s="35" t="s">
        <v>765</v>
      </c>
      <c r="AB261" s="35" t="s">
        <v>766</v>
      </c>
      <c r="AC261" s="35" t="str">
        <f t="shared" si="24"/>
        <v>カワライシ</v>
      </c>
      <c r="AD261" s="35" t="s">
        <v>309</v>
      </c>
      <c r="AF261" s="35">
        <v>102</v>
      </c>
      <c r="AG261" s="41">
        <v>23019</v>
      </c>
      <c r="AN261" s="35">
        <v>168.5</v>
      </c>
      <c r="AO261" s="35">
        <v>65</v>
      </c>
      <c r="AP261" s="35" t="s">
        <v>310</v>
      </c>
      <c r="AV261" s="35" t="s">
        <v>344</v>
      </c>
      <c r="AW261" s="35" t="s">
        <v>345</v>
      </c>
      <c r="BB261" s="35">
        <f t="shared" ref="BB261:BB324" si="25">IF(AG261="","",DATEDIF(AG261,DATE(2023,4,1),"y"))</f>
        <v>60</v>
      </c>
      <c r="BC261" s="35" t="str">
        <f t="shared" si="22"/>
        <v>役員</v>
      </c>
      <c r="BD261" s="35" t="str">
        <f t="shared" si="23"/>
        <v>右</v>
      </c>
      <c r="BE261" s="42" t="str">
        <f>IF($O261="男子",IF($AF261&gt;100,"",IF($M261=選抜男子!B$2,ROW(),"")),"")</f>
        <v/>
      </c>
      <c r="BF261" s="42" t="str">
        <f>IF($O261="男子",IF($AF261&gt;100,"",IF($M261=選抜男子!I$2,ROW(),"")),"")</f>
        <v/>
      </c>
      <c r="BG261" s="42" t="str">
        <f>IF($O261="男子",IF($AF261&gt;100,"",IF($M261=選抜男子!P$2,ROW(),"")),"")</f>
        <v/>
      </c>
      <c r="BH261" s="42" t="str">
        <f>IF($O261="男子",IF($AF261&gt;100,"",IF($M261=選抜男子!B$27,ROW(),"")),"")</f>
        <v/>
      </c>
      <c r="BI261" s="42" t="str">
        <f>IF($O261="男子",IF($AF261&gt;100,"",IF($M261=選抜男子!I$27,ROW(),"")),"")</f>
        <v/>
      </c>
      <c r="BJ261" s="42" t="str">
        <f>IF($O261="男子",IF($AF261&gt;100,"",IF($M261=選抜男子!P$27,ROW(),"")),"")</f>
        <v/>
      </c>
      <c r="BK261" s="42" t="str">
        <f>IF($O261="男子",IF($AF261&gt;100,"",IF($M261=選抜男子!B$51,ROW(),"")),"")</f>
        <v/>
      </c>
      <c r="BL261" s="42" t="str">
        <f>IF($O261="男子",IF($AF261&gt;100,"",IF($M261=選抜男子!I$51,ROW(),"")),"")</f>
        <v/>
      </c>
      <c r="BM261" s="42" t="str">
        <f>IF($O261="男子",IF($AF261&gt;100,"",IF($M261=選抜男子!B$76,ROW(),"")),"")</f>
        <v/>
      </c>
      <c r="BN261" s="42" t="str">
        <f>IF($O261="男子",IF($AF261&gt;100,"",IF($M261=選抜男子!I$76,ROW(),"")),"")</f>
        <v/>
      </c>
      <c r="BO261" s="42" t="str">
        <f>IF($O261="男子",IF($AF261&gt;100,"",IF($M261=新人男子!B$2,ROW(),"")),"")</f>
        <v/>
      </c>
      <c r="BP261" s="42" t="str">
        <f>IF($O261="男子",IF($AF261&gt;100,"",IF($M261=新人男子!I$2,ROW(),"")),"")</f>
        <v/>
      </c>
      <c r="BQ261" s="42" t="str">
        <f>IF($O261="男子",IF($AF261&gt;100,"",IF($M261=新人男子!P$2,ROW(),"")),"")</f>
        <v/>
      </c>
      <c r="BR261" s="42" t="str">
        <f>IF($O261="男子",IF($AF261&gt;100,"",IF($M261=新人男子!B$27,ROW(),"")),"")</f>
        <v/>
      </c>
      <c r="BS261" s="42" t="str">
        <f>IF($O261="男子",IF($AF261&gt;100,"",IF($M261=新人男子!I$27,ROW(),"")),"")</f>
        <v/>
      </c>
      <c r="BT261" s="42" t="str">
        <f>IF($O261="男子",IF($AF261&gt;100,"",IF($M261=新人男子!P$27,ROW(),"")),"")</f>
        <v/>
      </c>
      <c r="BU261" s="42" t="str">
        <f>IF($O261="男子",IF($AF261&gt;100,"",IF($M261=新人男子!B$51,ROW(),"")),"")</f>
        <v/>
      </c>
      <c r="BV261" s="42" t="str">
        <f>IF($O261="男子",IF($AF261&gt;100,"",IF($M261=新人男子!I$51,ROW(),"")),"")</f>
        <v/>
      </c>
      <c r="BW261" s="42" t="str">
        <f>IF($O261="男子",IF($AF261&gt;100,"",IF($M261=新人男子!P$51,ROW(),"")),"")</f>
        <v/>
      </c>
      <c r="BX261" s="42" t="str">
        <f>IF($O261="男子",IF($AF261&gt;100,"",IF($M261=新人男子!B$76,ROW(),"")),"")</f>
        <v/>
      </c>
      <c r="BY261" s="42" t="str">
        <f>IF($O261="男子",IF($AF261&gt;100,"",IF($M261=新人男子!I$76,ROW(),"")),"")</f>
        <v/>
      </c>
      <c r="BZ261" s="42" t="str">
        <f>IF($O261="男子",IF($AF261&gt;100,"",IF($M261=新人男子!P$76,ROW(),"")),"")</f>
        <v/>
      </c>
      <c r="CA261" s="42" t="str">
        <f>IF($O261="女子",IF($AF261&gt;100,"",IF($M261=選抜女子!B$2,ROW(),"")),"")</f>
        <v/>
      </c>
      <c r="CB261" s="42" t="str">
        <f>IF($O261="女子",IF($AF261&gt;100,"",IF($M261=選抜女子!I$2,ROW(),"")),"")</f>
        <v/>
      </c>
      <c r="CC261" s="42" t="str">
        <f>IF($O261="女子",IF($AF261&gt;100,"",IF($M261=選抜女子!P$2,ROW(),"")),"")</f>
        <v/>
      </c>
      <c r="CD261" s="42" t="str">
        <f>IF($O261="女子",IF($AF261&gt;100,"",IF($M261=選抜女子!B$27,ROW(),"")),"")</f>
        <v/>
      </c>
      <c r="CE261" s="42" t="str">
        <f>IF($O261="女子",IF($AF261&gt;100,"",IF($M261=選抜女子!I$27,ROW(),"")),"")</f>
        <v/>
      </c>
      <c r="CF261" s="42" t="str">
        <f>IF($O261="女子",IF($AF261&gt;100,"",IF($M261=選抜女子!P$27,ROW(),"")),"")</f>
        <v/>
      </c>
      <c r="CG261" s="42" t="str">
        <f>IF($O261="女子",IF($AF261&gt;100,"",IF($M261=選抜女子!B$51,ROW(),"")),"")</f>
        <v/>
      </c>
      <c r="CH261" s="42" t="str">
        <f>IF($O261="女子",IF($AF261&gt;100,"",IF($M261=選抜女子!I$51,ROW(),"")),"")</f>
        <v/>
      </c>
      <c r="CI261" s="42" t="str">
        <f>IF($O261="女子",IF($AF261&gt;100,"",IF($M261=選抜女子!B$76,ROW(),"")),"")</f>
        <v/>
      </c>
      <c r="CJ261" s="42" t="str">
        <f>IF($O261="女子",IF($AF261&gt;100,"",IF($M261=選抜女子!I$76,ROW(),"")),"")</f>
        <v/>
      </c>
      <c r="CK261" s="42" t="str">
        <f>IF($O261="女子",IF($AF261&gt;100,"",IF($M261=新人女子!B$2,ROW(),"")),"")</f>
        <v/>
      </c>
      <c r="CL261" s="42" t="str">
        <f>IF($O261="女子",IF($AF261&gt;100,"",IF($M261=新人女子!I$2,ROW(),"")),"")</f>
        <v/>
      </c>
      <c r="CM261" s="42" t="str">
        <f>IF($O261="女子",IF($AF261&gt;100,"",IF($M261=新人女子!P$2,ROW(),"")),"")</f>
        <v/>
      </c>
      <c r="CN261" s="42" t="str">
        <f>IF($O261="女子",IF($AF261&gt;100,"",IF($M261=新人女子!B$27,ROW(),"")),"")</f>
        <v/>
      </c>
      <c r="CO261" s="42" t="str">
        <f>IF($O261="女子",IF($AF261&gt;100,"",IF($M261=新人女子!I$27,ROW(),"")),"")</f>
        <v/>
      </c>
      <c r="CP261" s="42" t="str">
        <f>IF($O261="女子",IF($AF261&gt;100,"",IF($M261=新人女子!P$27,ROW(),"")),"")</f>
        <v/>
      </c>
      <c r="CQ261" s="42" t="str">
        <f>IF($O261="女子",IF($AF261&gt;100,"",IF($M261=新人女子!B$51,ROW(),"")),"")</f>
        <v/>
      </c>
      <c r="CR261" s="42" t="str">
        <f>IF($O261="女子",IF($AF261&gt;100,"",IF($M261=新人女子!I$51,ROW(),"")),"")</f>
        <v/>
      </c>
      <c r="CS261" s="42" t="str">
        <f>IF($O261="女子",IF($AF261&gt;100,"",IF($M261=新人女子!P$51,ROW(),"")),"")</f>
        <v/>
      </c>
      <c r="CT261" s="42" t="str">
        <f>IF($O261="女子",IF($AF261&gt;100,"",IF($M261=新人女子!B$76,ROW(),"")),"")</f>
        <v/>
      </c>
      <c r="CU261" s="42" t="str">
        <f>IF($O261="女子",IF($AF261&gt;100,"",IF($M261=新人女子!I$76,ROW(),"")),"")</f>
        <v/>
      </c>
      <c r="CV261" s="42" t="str">
        <f>IF($O261="女子",IF($AF261&gt;100,"",IF($M261=新人女子!P$76,ROW(),"")),"")</f>
        <v/>
      </c>
    </row>
    <row r="262" spans="1:100" x14ac:dyDescent="0.15">
      <c r="A262" s="36">
        <v>45285</v>
      </c>
      <c r="B262" s="36">
        <v>45287</v>
      </c>
      <c r="C262" s="35" t="s">
        <v>104</v>
      </c>
      <c r="D262" s="35" t="s">
        <v>2366</v>
      </c>
      <c r="E262" s="35" t="s">
        <v>2367</v>
      </c>
      <c r="F262" s="35" t="s">
        <v>2368</v>
      </c>
      <c r="G262" s="35" t="s">
        <v>108</v>
      </c>
      <c r="H262" s="35" t="s">
        <v>15</v>
      </c>
      <c r="I262" s="35" t="s">
        <v>2369</v>
      </c>
      <c r="J262" s="35" t="s">
        <v>303</v>
      </c>
      <c r="AG262" s="41"/>
      <c r="AP262" s="35" t="s">
        <v>310</v>
      </c>
      <c r="BB262" s="35" t="str">
        <f t="shared" si="25"/>
        <v/>
      </c>
      <c r="BC262" s="35" t="str">
        <f t="shared" ref="BC262:BC325" si="26">IF(BB262="","",IF(BB262=15,1,IF(BB262=16,2,IF(BB262=17,3,"役員"))))</f>
        <v/>
      </c>
      <c r="BD262" s="35" t="str">
        <f t="shared" ref="BD262:BD325" si="27">LEFT(AP262,1)</f>
        <v>右</v>
      </c>
      <c r="BE262" s="42" t="str">
        <f>IF($O262="男子",IF($AF262&gt;100,"",IF($M262=選抜男子!B$2,ROW(),"")),"")</f>
        <v/>
      </c>
      <c r="BF262" s="42" t="str">
        <f>IF($O262="男子",IF($AF262&gt;100,"",IF($M262=選抜男子!I$2,ROW(),"")),"")</f>
        <v/>
      </c>
      <c r="BG262" s="42" t="str">
        <f>IF($O262="男子",IF($AF262&gt;100,"",IF($M262=選抜男子!P$2,ROW(),"")),"")</f>
        <v/>
      </c>
      <c r="BH262" s="42" t="str">
        <f>IF($O262="男子",IF($AF262&gt;100,"",IF($M262=選抜男子!B$27,ROW(),"")),"")</f>
        <v/>
      </c>
      <c r="BI262" s="42" t="str">
        <f>IF($O262="男子",IF($AF262&gt;100,"",IF($M262=選抜男子!I$27,ROW(),"")),"")</f>
        <v/>
      </c>
      <c r="BJ262" s="42" t="str">
        <f>IF($O262="男子",IF($AF262&gt;100,"",IF($M262=選抜男子!P$27,ROW(),"")),"")</f>
        <v/>
      </c>
      <c r="BK262" s="42" t="str">
        <f>IF($O262="男子",IF($AF262&gt;100,"",IF($M262=選抜男子!B$51,ROW(),"")),"")</f>
        <v/>
      </c>
      <c r="BL262" s="42" t="str">
        <f>IF($O262="男子",IF($AF262&gt;100,"",IF($M262=選抜男子!I$51,ROW(),"")),"")</f>
        <v/>
      </c>
      <c r="BM262" s="42" t="str">
        <f>IF($O262="男子",IF($AF262&gt;100,"",IF($M262=選抜男子!B$76,ROW(),"")),"")</f>
        <v/>
      </c>
      <c r="BN262" s="42" t="str">
        <f>IF($O262="男子",IF($AF262&gt;100,"",IF($M262=選抜男子!I$76,ROW(),"")),"")</f>
        <v/>
      </c>
      <c r="BO262" s="42" t="str">
        <f>IF($O262="男子",IF($AF262&gt;100,"",IF($M262=新人男子!B$2,ROW(),"")),"")</f>
        <v/>
      </c>
      <c r="BP262" s="42" t="str">
        <f>IF($O262="男子",IF($AF262&gt;100,"",IF($M262=新人男子!I$2,ROW(),"")),"")</f>
        <v/>
      </c>
      <c r="BQ262" s="42" t="str">
        <f>IF($O262="男子",IF($AF262&gt;100,"",IF($M262=新人男子!P$2,ROW(),"")),"")</f>
        <v/>
      </c>
      <c r="BR262" s="42" t="str">
        <f>IF($O262="男子",IF($AF262&gt;100,"",IF($M262=新人男子!B$27,ROW(),"")),"")</f>
        <v/>
      </c>
      <c r="BS262" s="42" t="str">
        <f>IF($O262="男子",IF($AF262&gt;100,"",IF($M262=新人男子!I$27,ROW(),"")),"")</f>
        <v/>
      </c>
      <c r="BT262" s="42" t="str">
        <f>IF($O262="男子",IF($AF262&gt;100,"",IF($M262=新人男子!P$27,ROW(),"")),"")</f>
        <v/>
      </c>
      <c r="BU262" s="42" t="str">
        <f>IF($O262="男子",IF($AF262&gt;100,"",IF($M262=新人男子!B$51,ROW(),"")),"")</f>
        <v/>
      </c>
      <c r="BV262" s="42" t="str">
        <f>IF($O262="男子",IF($AF262&gt;100,"",IF($M262=新人男子!I$51,ROW(),"")),"")</f>
        <v/>
      </c>
      <c r="BW262" s="42" t="str">
        <f>IF($O262="男子",IF($AF262&gt;100,"",IF($M262=新人男子!P$51,ROW(),"")),"")</f>
        <v/>
      </c>
      <c r="BX262" s="42" t="str">
        <f>IF($O262="男子",IF($AF262&gt;100,"",IF($M262=新人男子!B$76,ROW(),"")),"")</f>
        <v/>
      </c>
      <c r="BY262" s="42" t="str">
        <f>IF($O262="男子",IF($AF262&gt;100,"",IF($M262=新人男子!I$76,ROW(),"")),"")</f>
        <v/>
      </c>
      <c r="BZ262" s="42" t="str">
        <f>IF($O262="男子",IF($AF262&gt;100,"",IF($M262=新人男子!P$76,ROW(),"")),"")</f>
        <v/>
      </c>
      <c r="CA262" s="42" t="str">
        <f>IF($O262="女子",IF($AF262&gt;100,"",IF($M262=選抜女子!B$2,ROW(),"")),"")</f>
        <v/>
      </c>
      <c r="CB262" s="42" t="str">
        <f>IF($O262="女子",IF($AF262&gt;100,"",IF($M262=選抜女子!I$2,ROW(),"")),"")</f>
        <v/>
      </c>
      <c r="CC262" s="42" t="str">
        <f>IF($O262="女子",IF($AF262&gt;100,"",IF($M262=選抜女子!P$2,ROW(),"")),"")</f>
        <v/>
      </c>
      <c r="CD262" s="42" t="str">
        <f>IF($O262="女子",IF($AF262&gt;100,"",IF($M262=選抜女子!B$27,ROW(),"")),"")</f>
        <v/>
      </c>
      <c r="CE262" s="42" t="str">
        <f>IF($O262="女子",IF($AF262&gt;100,"",IF($M262=選抜女子!I$27,ROW(),"")),"")</f>
        <v/>
      </c>
      <c r="CF262" s="42" t="str">
        <f>IF($O262="女子",IF($AF262&gt;100,"",IF($M262=選抜女子!P$27,ROW(),"")),"")</f>
        <v/>
      </c>
      <c r="CG262" s="42" t="str">
        <f>IF($O262="女子",IF($AF262&gt;100,"",IF($M262=選抜女子!B$51,ROW(),"")),"")</f>
        <v/>
      </c>
      <c r="CH262" s="42" t="str">
        <f>IF($O262="女子",IF($AF262&gt;100,"",IF($M262=選抜女子!I$51,ROW(),"")),"")</f>
        <v/>
      </c>
      <c r="CI262" s="42" t="str">
        <f>IF($O262="女子",IF($AF262&gt;100,"",IF($M262=選抜女子!B$76,ROW(),"")),"")</f>
        <v/>
      </c>
      <c r="CJ262" s="42" t="str">
        <f>IF($O262="女子",IF($AF262&gt;100,"",IF($M262=選抜女子!I$76,ROW(),"")),"")</f>
        <v/>
      </c>
      <c r="CK262" s="42" t="str">
        <f>IF($O262="女子",IF($AF262&gt;100,"",IF($M262=新人女子!B$2,ROW(),"")),"")</f>
        <v/>
      </c>
      <c r="CL262" s="42" t="str">
        <f>IF($O262="女子",IF($AF262&gt;100,"",IF($M262=新人女子!I$2,ROW(),"")),"")</f>
        <v/>
      </c>
      <c r="CM262" s="42" t="str">
        <f>IF($O262="女子",IF($AF262&gt;100,"",IF($M262=新人女子!P$2,ROW(),"")),"")</f>
        <v/>
      </c>
      <c r="CN262" s="42" t="str">
        <f>IF($O262="女子",IF($AF262&gt;100,"",IF($M262=新人女子!B$27,ROW(),"")),"")</f>
        <v/>
      </c>
      <c r="CO262" s="42" t="str">
        <f>IF($O262="女子",IF($AF262&gt;100,"",IF($M262=新人女子!I$27,ROW(),"")),"")</f>
        <v/>
      </c>
      <c r="CP262" s="42" t="str">
        <f>IF($O262="女子",IF($AF262&gt;100,"",IF($M262=新人女子!P$27,ROW(),"")),"")</f>
        <v/>
      </c>
      <c r="CQ262" s="42" t="str">
        <f>IF($O262="女子",IF($AF262&gt;100,"",IF($M262=新人女子!B$51,ROW(),"")),"")</f>
        <v/>
      </c>
      <c r="CR262" s="42" t="str">
        <f>IF($O262="女子",IF($AF262&gt;100,"",IF($M262=新人女子!I$51,ROW(),"")),"")</f>
        <v/>
      </c>
      <c r="CS262" s="42" t="str">
        <f>IF($O262="女子",IF($AF262&gt;100,"",IF($M262=新人女子!P$51,ROW(),"")),"")</f>
        <v/>
      </c>
      <c r="CT262" s="42" t="str">
        <f>IF($O262="女子",IF($AF262&gt;100,"",IF($M262=新人女子!B$76,ROW(),"")),"")</f>
        <v/>
      </c>
      <c r="CU262" s="42" t="str">
        <f>IF($O262="女子",IF($AF262&gt;100,"",IF($M262=新人女子!I$76,ROW(),"")),"")</f>
        <v/>
      </c>
      <c r="CV262" s="42" t="str">
        <f>IF($O262="女子",IF($AF262&gt;100,"",IF($M262=新人女子!P$76,ROW(),"")),"")</f>
        <v/>
      </c>
    </row>
    <row r="263" spans="1:100" x14ac:dyDescent="0.15">
      <c r="A263" s="36">
        <v>45285</v>
      </c>
      <c r="B263" s="36">
        <v>45287</v>
      </c>
      <c r="C263" s="35" t="s">
        <v>104</v>
      </c>
      <c r="D263" s="35" t="s">
        <v>2370</v>
      </c>
      <c r="E263" s="35" t="s">
        <v>2371</v>
      </c>
      <c r="F263" s="35" t="s">
        <v>2372</v>
      </c>
      <c r="G263" s="35" t="s">
        <v>108</v>
      </c>
      <c r="H263" s="35" t="s">
        <v>15</v>
      </c>
      <c r="I263" s="35" t="s">
        <v>2373</v>
      </c>
      <c r="J263" s="35" t="s">
        <v>303</v>
      </c>
      <c r="L263" s="35" t="s">
        <v>738</v>
      </c>
      <c r="M263" s="35" t="s">
        <v>283</v>
      </c>
      <c r="N263" s="35" t="s">
        <v>284</v>
      </c>
      <c r="O263" s="35" t="s">
        <v>200</v>
      </c>
      <c r="Y263" s="35" t="s">
        <v>306</v>
      </c>
      <c r="AA263" s="35" t="s">
        <v>767</v>
      </c>
      <c r="AB263" s="35" t="s">
        <v>768</v>
      </c>
      <c r="AC263" s="35" t="str">
        <f t="shared" si="24"/>
        <v>ヨシウラ</v>
      </c>
      <c r="AD263" s="35" t="s">
        <v>309</v>
      </c>
      <c r="AF263" s="35">
        <v>101</v>
      </c>
      <c r="AG263" s="41">
        <v>38941</v>
      </c>
      <c r="AP263" s="35" t="s">
        <v>310</v>
      </c>
      <c r="AV263" s="35" t="s">
        <v>344</v>
      </c>
      <c r="AW263" s="35" t="s">
        <v>373</v>
      </c>
      <c r="BB263" s="35">
        <f t="shared" si="25"/>
        <v>16</v>
      </c>
      <c r="BC263" s="35">
        <f t="shared" si="26"/>
        <v>2</v>
      </c>
      <c r="BD263" s="35" t="str">
        <f t="shared" si="27"/>
        <v>右</v>
      </c>
      <c r="BE263" s="42" t="str">
        <f>IF($O263="男子",IF($AF263&gt;100,"",IF($M263=選抜男子!B$2,ROW(),"")),"")</f>
        <v/>
      </c>
      <c r="BF263" s="42" t="str">
        <f>IF($O263="男子",IF($AF263&gt;100,"",IF($M263=選抜男子!I$2,ROW(),"")),"")</f>
        <v/>
      </c>
      <c r="BG263" s="42" t="str">
        <f>IF($O263="男子",IF($AF263&gt;100,"",IF($M263=選抜男子!P$2,ROW(),"")),"")</f>
        <v/>
      </c>
      <c r="BH263" s="42" t="str">
        <f>IF($O263="男子",IF($AF263&gt;100,"",IF($M263=選抜男子!B$27,ROW(),"")),"")</f>
        <v/>
      </c>
      <c r="BI263" s="42" t="str">
        <f>IF($O263="男子",IF($AF263&gt;100,"",IF($M263=選抜男子!I$27,ROW(),"")),"")</f>
        <v/>
      </c>
      <c r="BJ263" s="42" t="str">
        <f>IF($O263="男子",IF($AF263&gt;100,"",IF($M263=選抜男子!P$27,ROW(),"")),"")</f>
        <v/>
      </c>
      <c r="BK263" s="42" t="str">
        <f>IF($O263="男子",IF($AF263&gt;100,"",IF($M263=選抜男子!B$51,ROW(),"")),"")</f>
        <v/>
      </c>
      <c r="BL263" s="42" t="str">
        <f>IF($O263="男子",IF($AF263&gt;100,"",IF($M263=選抜男子!I$51,ROW(),"")),"")</f>
        <v/>
      </c>
      <c r="BM263" s="42" t="str">
        <f>IF($O263="男子",IF($AF263&gt;100,"",IF($M263=選抜男子!B$76,ROW(),"")),"")</f>
        <v/>
      </c>
      <c r="BN263" s="42" t="str">
        <f>IF($O263="男子",IF($AF263&gt;100,"",IF($M263=選抜男子!I$76,ROW(),"")),"")</f>
        <v/>
      </c>
      <c r="BO263" s="42" t="str">
        <f>IF($O263="男子",IF($AF263&gt;100,"",IF($M263=新人男子!B$2,ROW(),"")),"")</f>
        <v/>
      </c>
      <c r="BP263" s="42" t="str">
        <f>IF($O263="男子",IF($AF263&gt;100,"",IF($M263=新人男子!I$2,ROW(),"")),"")</f>
        <v/>
      </c>
      <c r="BQ263" s="42" t="str">
        <f>IF($O263="男子",IF($AF263&gt;100,"",IF($M263=新人男子!P$2,ROW(),"")),"")</f>
        <v/>
      </c>
      <c r="BR263" s="42" t="str">
        <f>IF($O263="男子",IF($AF263&gt;100,"",IF($M263=新人男子!B$27,ROW(),"")),"")</f>
        <v/>
      </c>
      <c r="BS263" s="42" t="str">
        <f>IF($O263="男子",IF($AF263&gt;100,"",IF($M263=新人男子!I$27,ROW(),"")),"")</f>
        <v/>
      </c>
      <c r="BT263" s="42" t="str">
        <f>IF($O263="男子",IF($AF263&gt;100,"",IF($M263=新人男子!P$27,ROW(),"")),"")</f>
        <v/>
      </c>
      <c r="BU263" s="42" t="str">
        <f>IF($O263="男子",IF($AF263&gt;100,"",IF($M263=新人男子!B$51,ROW(),"")),"")</f>
        <v/>
      </c>
      <c r="BV263" s="42" t="str">
        <f>IF($O263="男子",IF($AF263&gt;100,"",IF($M263=新人男子!I$51,ROW(),"")),"")</f>
        <v/>
      </c>
      <c r="BW263" s="42" t="str">
        <f>IF($O263="男子",IF($AF263&gt;100,"",IF($M263=新人男子!P$51,ROW(),"")),"")</f>
        <v/>
      </c>
      <c r="BX263" s="42" t="str">
        <f>IF($O263="男子",IF($AF263&gt;100,"",IF($M263=新人男子!B$76,ROW(),"")),"")</f>
        <v/>
      </c>
      <c r="BY263" s="42" t="str">
        <f>IF($O263="男子",IF($AF263&gt;100,"",IF($M263=新人男子!I$76,ROW(),"")),"")</f>
        <v/>
      </c>
      <c r="BZ263" s="42" t="str">
        <f>IF($O263="男子",IF($AF263&gt;100,"",IF($M263=新人男子!P$76,ROW(),"")),"")</f>
        <v/>
      </c>
      <c r="CA263" s="42" t="str">
        <f>IF($O263="女子",IF($AF263&gt;100,"",IF($M263=選抜女子!B$2,ROW(),"")),"")</f>
        <v/>
      </c>
      <c r="CB263" s="42" t="str">
        <f>IF($O263="女子",IF($AF263&gt;100,"",IF($M263=選抜女子!I$2,ROW(),"")),"")</f>
        <v/>
      </c>
      <c r="CC263" s="42" t="str">
        <f>IF($O263="女子",IF($AF263&gt;100,"",IF($M263=選抜女子!P$2,ROW(),"")),"")</f>
        <v/>
      </c>
      <c r="CD263" s="42" t="str">
        <f>IF($O263="女子",IF($AF263&gt;100,"",IF($M263=選抜女子!B$27,ROW(),"")),"")</f>
        <v/>
      </c>
      <c r="CE263" s="42" t="str">
        <f>IF($O263="女子",IF($AF263&gt;100,"",IF($M263=選抜女子!I$27,ROW(),"")),"")</f>
        <v/>
      </c>
      <c r="CF263" s="42" t="str">
        <f>IF($O263="女子",IF($AF263&gt;100,"",IF($M263=選抜女子!P$27,ROW(),"")),"")</f>
        <v/>
      </c>
      <c r="CG263" s="42" t="str">
        <f>IF($O263="女子",IF($AF263&gt;100,"",IF($M263=選抜女子!B$51,ROW(),"")),"")</f>
        <v/>
      </c>
      <c r="CH263" s="42" t="str">
        <f>IF($O263="女子",IF($AF263&gt;100,"",IF($M263=選抜女子!I$51,ROW(),"")),"")</f>
        <v/>
      </c>
      <c r="CI263" s="42" t="str">
        <f>IF($O263="女子",IF($AF263&gt;100,"",IF($M263=選抜女子!B$76,ROW(),"")),"")</f>
        <v/>
      </c>
      <c r="CJ263" s="42" t="str">
        <f>IF($O263="女子",IF($AF263&gt;100,"",IF($M263=選抜女子!I$76,ROW(),"")),"")</f>
        <v/>
      </c>
      <c r="CK263" s="42" t="str">
        <f>IF($O263="女子",IF($AF263&gt;100,"",IF($M263=新人女子!B$2,ROW(),"")),"")</f>
        <v/>
      </c>
      <c r="CL263" s="42" t="str">
        <f>IF($O263="女子",IF($AF263&gt;100,"",IF($M263=新人女子!I$2,ROW(),"")),"")</f>
        <v/>
      </c>
      <c r="CM263" s="42" t="str">
        <f>IF($O263="女子",IF($AF263&gt;100,"",IF($M263=新人女子!P$2,ROW(),"")),"")</f>
        <v/>
      </c>
      <c r="CN263" s="42" t="str">
        <f>IF($O263="女子",IF($AF263&gt;100,"",IF($M263=新人女子!B$27,ROW(),"")),"")</f>
        <v/>
      </c>
      <c r="CO263" s="42" t="str">
        <f>IF($O263="女子",IF($AF263&gt;100,"",IF($M263=新人女子!I$27,ROW(),"")),"")</f>
        <v/>
      </c>
      <c r="CP263" s="42" t="str">
        <f>IF($O263="女子",IF($AF263&gt;100,"",IF($M263=新人女子!P$27,ROW(),"")),"")</f>
        <v/>
      </c>
      <c r="CQ263" s="42" t="str">
        <f>IF($O263="女子",IF($AF263&gt;100,"",IF($M263=新人女子!B$51,ROW(),"")),"")</f>
        <v/>
      </c>
      <c r="CR263" s="42" t="str">
        <f>IF($O263="女子",IF($AF263&gt;100,"",IF($M263=新人女子!I$51,ROW(),"")),"")</f>
        <v/>
      </c>
      <c r="CS263" s="42" t="str">
        <f>IF($O263="女子",IF($AF263&gt;100,"",IF($M263=新人女子!P$51,ROW(),"")),"")</f>
        <v/>
      </c>
      <c r="CT263" s="42" t="str">
        <f>IF($O263="女子",IF($AF263&gt;100,"",IF($M263=新人女子!B$76,ROW(),"")),"")</f>
        <v/>
      </c>
      <c r="CU263" s="42" t="str">
        <f>IF($O263="女子",IF($AF263&gt;100,"",IF($M263=新人女子!I$76,ROW(),"")),"")</f>
        <v/>
      </c>
      <c r="CV263" s="42" t="str">
        <f>IF($O263="女子",IF($AF263&gt;100,"",IF($M263=新人女子!P$76,ROW(),"")),"")</f>
        <v/>
      </c>
    </row>
    <row r="264" spans="1:100" x14ac:dyDescent="0.15">
      <c r="A264" s="36">
        <v>45285</v>
      </c>
      <c r="B264" s="36">
        <v>45287</v>
      </c>
      <c r="C264" s="35" t="s">
        <v>104</v>
      </c>
      <c r="D264" s="35" t="s">
        <v>2374</v>
      </c>
      <c r="E264" s="35" t="s">
        <v>2375</v>
      </c>
      <c r="F264" s="35" t="s">
        <v>2376</v>
      </c>
      <c r="G264" s="35" t="s">
        <v>108</v>
      </c>
      <c r="H264" s="35" t="s">
        <v>15</v>
      </c>
      <c r="I264" s="35" t="s">
        <v>2377</v>
      </c>
      <c r="J264" s="35" t="s">
        <v>303</v>
      </c>
      <c r="L264" s="35" t="s">
        <v>738</v>
      </c>
      <c r="M264" s="35" t="s">
        <v>283</v>
      </c>
      <c r="N264" s="35" t="s">
        <v>284</v>
      </c>
      <c r="O264" s="35" t="s">
        <v>200</v>
      </c>
      <c r="Y264" s="35" t="s">
        <v>306</v>
      </c>
      <c r="AA264" s="35" t="s">
        <v>769</v>
      </c>
      <c r="AB264" s="35" t="s">
        <v>770</v>
      </c>
      <c r="AC264" s="35" t="str">
        <f t="shared" si="24"/>
        <v>カルガハマ</v>
      </c>
      <c r="AD264" s="35" t="s">
        <v>309</v>
      </c>
      <c r="AF264" s="35">
        <v>102</v>
      </c>
      <c r="AG264" s="41">
        <v>38961</v>
      </c>
      <c r="AP264" s="35" t="s">
        <v>310</v>
      </c>
      <c r="AV264" s="35" t="s">
        <v>344</v>
      </c>
      <c r="AW264" s="35" t="s">
        <v>373</v>
      </c>
      <c r="BB264" s="35">
        <f t="shared" si="25"/>
        <v>16</v>
      </c>
      <c r="BC264" s="35">
        <f t="shared" si="26"/>
        <v>2</v>
      </c>
      <c r="BD264" s="35" t="str">
        <f t="shared" si="27"/>
        <v>右</v>
      </c>
      <c r="BE264" s="42" t="str">
        <f>IF($O264="男子",IF($AF264&gt;100,"",IF($M264=選抜男子!B$2,ROW(),"")),"")</f>
        <v/>
      </c>
      <c r="BF264" s="42" t="str">
        <f>IF($O264="男子",IF($AF264&gt;100,"",IF($M264=選抜男子!I$2,ROW(),"")),"")</f>
        <v/>
      </c>
      <c r="BG264" s="42" t="str">
        <f>IF($O264="男子",IF($AF264&gt;100,"",IF($M264=選抜男子!P$2,ROW(),"")),"")</f>
        <v/>
      </c>
      <c r="BH264" s="42" t="str">
        <f>IF($O264="男子",IF($AF264&gt;100,"",IF($M264=選抜男子!B$27,ROW(),"")),"")</f>
        <v/>
      </c>
      <c r="BI264" s="42" t="str">
        <f>IF($O264="男子",IF($AF264&gt;100,"",IF($M264=選抜男子!I$27,ROW(),"")),"")</f>
        <v/>
      </c>
      <c r="BJ264" s="42" t="str">
        <f>IF($O264="男子",IF($AF264&gt;100,"",IF($M264=選抜男子!P$27,ROW(),"")),"")</f>
        <v/>
      </c>
      <c r="BK264" s="42" t="str">
        <f>IF($O264="男子",IF($AF264&gt;100,"",IF($M264=選抜男子!B$51,ROW(),"")),"")</f>
        <v/>
      </c>
      <c r="BL264" s="42" t="str">
        <f>IF($O264="男子",IF($AF264&gt;100,"",IF($M264=選抜男子!I$51,ROW(),"")),"")</f>
        <v/>
      </c>
      <c r="BM264" s="42" t="str">
        <f>IF($O264="男子",IF($AF264&gt;100,"",IF($M264=選抜男子!B$76,ROW(),"")),"")</f>
        <v/>
      </c>
      <c r="BN264" s="42" t="str">
        <f>IF($O264="男子",IF($AF264&gt;100,"",IF($M264=選抜男子!I$76,ROW(),"")),"")</f>
        <v/>
      </c>
      <c r="BO264" s="42" t="str">
        <f>IF($O264="男子",IF($AF264&gt;100,"",IF($M264=新人男子!B$2,ROW(),"")),"")</f>
        <v/>
      </c>
      <c r="BP264" s="42" t="str">
        <f>IF($O264="男子",IF($AF264&gt;100,"",IF($M264=新人男子!I$2,ROW(),"")),"")</f>
        <v/>
      </c>
      <c r="BQ264" s="42" t="str">
        <f>IF($O264="男子",IF($AF264&gt;100,"",IF($M264=新人男子!P$2,ROW(),"")),"")</f>
        <v/>
      </c>
      <c r="BR264" s="42" t="str">
        <f>IF($O264="男子",IF($AF264&gt;100,"",IF($M264=新人男子!B$27,ROW(),"")),"")</f>
        <v/>
      </c>
      <c r="BS264" s="42" t="str">
        <f>IF($O264="男子",IF($AF264&gt;100,"",IF($M264=新人男子!I$27,ROW(),"")),"")</f>
        <v/>
      </c>
      <c r="BT264" s="42" t="str">
        <f>IF($O264="男子",IF($AF264&gt;100,"",IF($M264=新人男子!P$27,ROW(),"")),"")</f>
        <v/>
      </c>
      <c r="BU264" s="42" t="str">
        <f>IF($O264="男子",IF($AF264&gt;100,"",IF($M264=新人男子!B$51,ROW(),"")),"")</f>
        <v/>
      </c>
      <c r="BV264" s="42" t="str">
        <f>IF($O264="男子",IF($AF264&gt;100,"",IF($M264=新人男子!I$51,ROW(),"")),"")</f>
        <v/>
      </c>
      <c r="BW264" s="42" t="str">
        <f>IF($O264="男子",IF($AF264&gt;100,"",IF($M264=新人男子!P$51,ROW(),"")),"")</f>
        <v/>
      </c>
      <c r="BX264" s="42" t="str">
        <f>IF($O264="男子",IF($AF264&gt;100,"",IF($M264=新人男子!B$76,ROW(),"")),"")</f>
        <v/>
      </c>
      <c r="BY264" s="42" t="str">
        <f>IF($O264="男子",IF($AF264&gt;100,"",IF($M264=新人男子!I$76,ROW(),"")),"")</f>
        <v/>
      </c>
      <c r="BZ264" s="42" t="str">
        <f>IF($O264="男子",IF($AF264&gt;100,"",IF($M264=新人男子!P$76,ROW(),"")),"")</f>
        <v/>
      </c>
      <c r="CA264" s="42" t="str">
        <f>IF($O264="女子",IF($AF264&gt;100,"",IF($M264=選抜女子!B$2,ROW(),"")),"")</f>
        <v/>
      </c>
      <c r="CB264" s="42" t="str">
        <f>IF($O264="女子",IF($AF264&gt;100,"",IF($M264=選抜女子!I$2,ROW(),"")),"")</f>
        <v/>
      </c>
      <c r="CC264" s="42" t="str">
        <f>IF($O264="女子",IF($AF264&gt;100,"",IF($M264=選抜女子!P$2,ROW(),"")),"")</f>
        <v/>
      </c>
      <c r="CD264" s="42" t="str">
        <f>IF($O264="女子",IF($AF264&gt;100,"",IF($M264=選抜女子!B$27,ROW(),"")),"")</f>
        <v/>
      </c>
      <c r="CE264" s="42" t="str">
        <f>IF($O264="女子",IF($AF264&gt;100,"",IF($M264=選抜女子!I$27,ROW(),"")),"")</f>
        <v/>
      </c>
      <c r="CF264" s="42" t="str">
        <f>IF($O264="女子",IF($AF264&gt;100,"",IF($M264=選抜女子!P$27,ROW(),"")),"")</f>
        <v/>
      </c>
      <c r="CG264" s="42" t="str">
        <f>IF($O264="女子",IF($AF264&gt;100,"",IF($M264=選抜女子!B$51,ROW(),"")),"")</f>
        <v/>
      </c>
      <c r="CH264" s="42" t="str">
        <f>IF($O264="女子",IF($AF264&gt;100,"",IF($M264=選抜女子!I$51,ROW(),"")),"")</f>
        <v/>
      </c>
      <c r="CI264" s="42" t="str">
        <f>IF($O264="女子",IF($AF264&gt;100,"",IF($M264=選抜女子!B$76,ROW(),"")),"")</f>
        <v/>
      </c>
      <c r="CJ264" s="42" t="str">
        <f>IF($O264="女子",IF($AF264&gt;100,"",IF($M264=選抜女子!I$76,ROW(),"")),"")</f>
        <v/>
      </c>
      <c r="CK264" s="42" t="str">
        <f>IF($O264="女子",IF($AF264&gt;100,"",IF($M264=新人女子!B$2,ROW(),"")),"")</f>
        <v/>
      </c>
      <c r="CL264" s="42" t="str">
        <f>IF($O264="女子",IF($AF264&gt;100,"",IF($M264=新人女子!I$2,ROW(),"")),"")</f>
        <v/>
      </c>
      <c r="CM264" s="42" t="str">
        <f>IF($O264="女子",IF($AF264&gt;100,"",IF($M264=新人女子!P$2,ROW(),"")),"")</f>
        <v/>
      </c>
      <c r="CN264" s="42" t="str">
        <f>IF($O264="女子",IF($AF264&gt;100,"",IF($M264=新人女子!B$27,ROW(),"")),"")</f>
        <v/>
      </c>
      <c r="CO264" s="42" t="str">
        <f>IF($O264="女子",IF($AF264&gt;100,"",IF($M264=新人女子!I$27,ROW(),"")),"")</f>
        <v/>
      </c>
      <c r="CP264" s="42" t="str">
        <f>IF($O264="女子",IF($AF264&gt;100,"",IF($M264=新人女子!P$27,ROW(),"")),"")</f>
        <v/>
      </c>
      <c r="CQ264" s="42" t="str">
        <f>IF($O264="女子",IF($AF264&gt;100,"",IF($M264=新人女子!B$51,ROW(),"")),"")</f>
        <v/>
      </c>
      <c r="CR264" s="42" t="str">
        <f>IF($O264="女子",IF($AF264&gt;100,"",IF($M264=新人女子!I$51,ROW(),"")),"")</f>
        <v/>
      </c>
      <c r="CS264" s="42" t="str">
        <f>IF($O264="女子",IF($AF264&gt;100,"",IF($M264=新人女子!P$51,ROW(),"")),"")</f>
        <v/>
      </c>
      <c r="CT264" s="42" t="str">
        <f>IF($O264="女子",IF($AF264&gt;100,"",IF($M264=新人女子!B$76,ROW(),"")),"")</f>
        <v/>
      </c>
      <c r="CU264" s="42" t="str">
        <f>IF($O264="女子",IF($AF264&gt;100,"",IF($M264=新人女子!I$76,ROW(),"")),"")</f>
        <v/>
      </c>
      <c r="CV264" s="42" t="str">
        <f>IF($O264="女子",IF($AF264&gt;100,"",IF($M264=新人女子!P$76,ROW(),"")),"")</f>
        <v/>
      </c>
    </row>
    <row r="265" spans="1:100" x14ac:dyDescent="0.15">
      <c r="A265" s="36">
        <v>45285</v>
      </c>
      <c r="B265" s="36">
        <v>45287</v>
      </c>
      <c r="C265" s="35" t="s">
        <v>104</v>
      </c>
      <c r="D265" s="35" t="s">
        <v>2378</v>
      </c>
      <c r="E265" s="35" t="s">
        <v>2379</v>
      </c>
      <c r="F265" s="35" t="s">
        <v>2380</v>
      </c>
      <c r="G265" s="35" t="s">
        <v>108</v>
      </c>
      <c r="H265" s="35" t="s">
        <v>15</v>
      </c>
      <c r="I265" s="35" t="s">
        <v>2381</v>
      </c>
      <c r="J265" s="35" t="s">
        <v>303</v>
      </c>
      <c r="L265" s="35" t="s">
        <v>738</v>
      </c>
      <c r="M265" s="35" t="s">
        <v>283</v>
      </c>
      <c r="N265" s="35" t="s">
        <v>284</v>
      </c>
      <c r="O265" s="35" t="s">
        <v>200</v>
      </c>
      <c r="Y265" s="35" t="s">
        <v>306</v>
      </c>
      <c r="AA265" s="35" t="s">
        <v>771</v>
      </c>
      <c r="AB265" s="35" t="s">
        <v>772</v>
      </c>
      <c r="AC265" s="35" t="str">
        <f>PHONETIC(AB265)</f>
        <v>ニガタ</v>
      </c>
      <c r="AD265" s="35" t="s">
        <v>309</v>
      </c>
      <c r="AF265" s="35">
        <v>1</v>
      </c>
      <c r="AG265" s="41">
        <v>38914</v>
      </c>
      <c r="AN265" s="35">
        <v>164</v>
      </c>
      <c r="AO265" s="35">
        <v>50</v>
      </c>
      <c r="AP265" s="35" t="s">
        <v>310</v>
      </c>
      <c r="AV265" s="35" t="s">
        <v>413</v>
      </c>
      <c r="BB265" s="35">
        <f t="shared" si="25"/>
        <v>16</v>
      </c>
      <c r="BC265" s="35">
        <f t="shared" si="26"/>
        <v>2</v>
      </c>
      <c r="BD265" s="35" t="str">
        <f t="shared" si="27"/>
        <v>右</v>
      </c>
      <c r="BE265" s="42" t="str">
        <f>IF($O265="男子",IF($AF265&gt;100,"",IF($M265=選抜男子!B$2,ROW(),"")),"")</f>
        <v/>
      </c>
      <c r="BF265" s="42" t="str">
        <f>IF($O265="男子",IF($AF265&gt;100,"",IF($M265=選抜男子!I$2,ROW(),"")),"")</f>
        <v/>
      </c>
      <c r="BG265" s="42" t="str">
        <f>IF($O265="男子",IF($AF265&gt;100,"",IF($M265=選抜男子!P$2,ROW(),"")),"")</f>
        <v/>
      </c>
      <c r="BH265" s="42" t="str">
        <f>IF($O265="男子",IF($AF265&gt;100,"",IF($M265=選抜男子!B$27,ROW(),"")),"")</f>
        <v/>
      </c>
      <c r="BI265" s="42" t="str">
        <f>IF($O265="男子",IF($AF265&gt;100,"",IF($M265=選抜男子!I$27,ROW(),"")),"")</f>
        <v/>
      </c>
      <c r="BJ265" s="42" t="str">
        <f>IF($O265="男子",IF($AF265&gt;100,"",IF($M265=選抜男子!P$27,ROW(),"")),"")</f>
        <v/>
      </c>
      <c r="BK265" s="42" t="str">
        <f>IF($O265="男子",IF($AF265&gt;100,"",IF($M265=選抜男子!B$51,ROW(),"")),"")</f>
        <v/>
      </c>
      <c r="BL265" s="42" t="str">
        <f>IF($O265="男子",IF($AF265&gt;100,"",IF($M265=選抜男子!I$51,ROW(),"")),"")</f>
        <v/>
      </c>
      <c r="BM265" s="42" t="str">
        <f>IF($O265="男子",IF($AF265&gt;100,"",IF($M265=選抜男子!B$76,ROW(),"")),"")</f>
        <v/>
      </c>
      <c r="BN265" s="42" t="str">
        <f>IF($O265="男子",IF($AF265&gt;100,"",IF($M265=選抜男子!I$76,ROW(),"")),"")</f>
        <v/>
      </c>
      <c r="BO265" s="42" t="str">
        <f>IF($O265="男子",IF($AF265&gt;100,"",IF($M265=新人男子!B$2,ROW(),"")),"")</f>
        <v/>
      </c>
      <c r="BP265" s="42" t="str">
        <f>IF($O265="男子",IF($AF265&gt;100,"",IF($M265=新人男子!I$2,ROW(),"")),"")</f>
        <v/>
      </c>
      <c r="BQ265" s="42" t="str">
        <f>IF($O265="男子",IF($AF265&gt;100,"",IF($M265=新人男子!P$2,ROW(),"")),"")</f>
        <v/>
      </c>
      <c r="BR265" s="42" t="str">
        <f>IF($O265="男子",IF($AF265&gt;100,"",IF($M265=新人男子!B$27,ROW(),"")),"")</f>
        <v/>
      </c>
      <c r="BS265" s="42" t="str">
        <f>IF($O265="男子",IF($AF265&gt;100,"",IF($M265=新人男子!I$27,ROW(),"")),"")</f>
        <v/>
      </c>
      <c r="BT265" s="42" t="str">
        <f>IF($O265="男子",IF($AF265&gt;100,"",IF($M265=新人男子!P$27,ROW(),"")),"")</f>
        <v/>
      </c>
      <c r="BU265" s="42" t="str">
        <f>IF($O265="男子",IF($AF265&gt;100,"",IF($M265=新人男子!B$51,ROW(),"")),"")</f>
        <v/>
      </c>
      <c r="BV265" s="42" t="str">
        <f>IF($O265="男子",IF($AF265&gt;100,"",IF($M265=新人男子!I$51,ROW(),"")),"")</f>
        <v/>
      </c>
      <c r="BW265" s="42" t="str">
        <f>IF($O265="男子",IF($AF265&gt;100,"",IF($M265=新人男子!P$51,ROW(),"")),"")</f>
        <v/>
      </c>
      <c r="BX265" s="42" t="str">
        <f>IF($O265="男子",IF($AF265&gt;100,"",IF($M265=新人男子!B$76,ROW(),"")),"")</f>
        <v/>
      </c>
      <c r="BY265" s="42" t="str">
        <f>IF($O265="男子",IF($AF265&gt;100,"",IF($M265=新人男子!I$76,ROW(),"")),"")</f>
        <v/>
      </c>
      <c r="BZ265" s="42" t="str">
        <f>IF($O265="男子",IF($AF265&gt;100,"",IF($M265=新人男子!P$76,ROW(),"")),"")</f>
        <v/>
      </c>
      <c r="CA265" s="42" t="str">
        <f>IF($O265="女子",IF($AF265&gt;100,"",IF($M265=選抜女子!B$2,ROW(),"")),"")</f>
        <v/>
      </c>
      <c r="CB265" s="42">
        <f>IF($O265="女子",IF($AF265&gt;100,"",IF($M265=選抜女子!I$2,ROW(),"")),"")</f>
        <v>265</v>
      </c>
      <c r="CC265" s="42" t="str">
        <f>IF($O265="女子",IF($AF265&gt;100,"",IF($M265=選抜女子!P$2,ROW(),"")),"")</f>
        <v/>
      </c>
      <c r="CD265" s="42" t="str">
        <f>IF($O265="女子",IF($AF265&gt;100,"",IF($M265=選抜女子!B$27,ROW(),"")),"")</f>
        <v/>
      </c>
      <c r="CE265" s="42" t="str">
        <f>IF($O265="女子",IF($AF265&gt;100,"",IF($M265=選抜女子!I$27,ROW(),"")),"")</f>
        <v/>
      </c>
      <c r="CF265" s="42" t="str">
        <f>IF($O265="女子",IF($AF265&gt;100,"",IF($M265=選抜女子!P$27,ROW(),"")),"")</f>
        <v/>
      </c>
      <c r="CG265" s="42" t="str">
        <f>IF($O265="女子",IF($AF265&gt;100,"",IF($M265=選抜女子!B$51,ROW(),"")),"")</f>
        <v/>
      </c>
      <c r="CH265" s="42" t="str">
        <f>IF($O265="女子",IF($AF265&gt;100,"",IF($M265=選抜女子!I$51,ROW(),"")),"")</f>
        <v/>
      </c>
      <c r="CI265" s="42" t="str">
        <f>IF($O265="女子",IF($AF265&gt;100,"",IF($M265=選抜女子!B$76,ROW(),"")),"")</f>
        <v/>
      </c>
      <c r="CJ265" s="42" t="str">
        <f>IF($O265="女子",IF($AF265&gt;100,"",IF($M265=選抜女子!I$76,ROW(),"")),"")</f>
        <v/>
      </c>
      <c r="CK265" s="42" t="str">
        <f>IF($O265="女子",IF($AF265&gt;100,"",IF($M265=新人女子!B$2,ROW(),"")),"")</f>
        <v/>
      </c>
      <c r="CL265" s="42" t="str">
        <f>IF($O265="女子",IF($AF265&gt;100,"",IF($M265=新人女子!I$2,ROW(),"")),"")</f>
        <v/>
      </c>
      <c r="CM265" s="42" t="str">
        <f>IF($O265="女子",IF($AF265&gt;100,"",IF($M265=新人女子!P$2,ROW(),"")),"")</f>
        <v/>
      </c>
      <c r="CN265" s="42" t="str">
        <f>IF($O265="女子",IF($AF265&gt;100,"",IF($M265=新人女子!B$27,ROW(),"")),"")</f>
        <v/>
      </c>
      <c r="CO265" s="42" t="str">
        <f>IF($O265="女子",IF($AF265&gt;100,"",IF($M265=新人女子!I$27,ROW(),"")),"")</f>
        <v/>
      </c>
      <c r="CP265" s="42" t="str">
        <f>IF($O265="女子",IF($AF265&gt;100,"",IF($M265=新人女子!P$27,ROW(),"")),"")</f>
        <v/>
      </c>
      <c r="CQ265" s="42" t="str">
        <f>IF($O265="女子",IF($AF265&gt;100,"",IF($M265=新人女子!B$51,ROW(),"")),"")</f>
        <v/>
      </c>
      <c r="CR265" s="42" t="str">
        <f>IF($O265="女子",IF($AF265&gt;100,"",IF($M265=新人女子!I$51,ROW(),"")),"")</f>
        <v/>
      </c>
      <c r="CS265" s="42" t="str">
        <f>IF($O265="女子",IF($AF265&gt;100,"",IF($M265=新人女子!P$51,ROW(),"")),"")</f>
        <v/>
      </c>
      <c r="CT265" s="42" t="str">
        <f>IF($O265="女子",IF($AF265&gt;100,"",IF($M265=新人女子!B$76,ROW(),"")),"")</f>
        <v/>
      </c>
      <c r="CU265" s="42" t="str">
        <f>IF($O265="女子",IF($AF265&gt;100,"",IF($M265=新人女子!I$76,ROW(),"")),"")</f>
        <v/>
      </c>
      <c r="CV265" s="42" t="str">
        <f>IF($O265="女子",IF($AF265&gt;100,"",IF($M265=新人女子!P$76,ROW(),"")),"")</f>
        <v/>
      </c>
    </row>
    <row r="266" spans="1:100" x14ac:dyDescent="0.15">
      <c r="A266" s="36">
        <v>45285</v>
      </c>
      <c r="B266" s="36">
        <v>45287</v>
      </c>
      <c r="C266" s="35" t="s">
        <v>104</v>
      </c>
      <c r="D266" s="35" t="s">
        <v>2382</v>
      </c>
      <c r="E266" s="35" t="s">
        <v>2383</v>
      </c>
      <c r="F266" s="35" t="s">
        <v>2384</v>
      </c>
      <c r="G266" s="35" t="s">
        <v>108</v>
      </c>
      <c r="H266" s="35" t="s">
        <v>15</v>
      </c>
      <c r="I266" s="35" t="s">
        <v>2385</v>
      </c>
      <c r="J266" s="35" t="s">
        <v>303</v>
      </c>
      <c r="L266" s="35" t="s">
        <v>738</v>
      </c>
      <c r="M266" s="35" t="s">
        <v>283</v>
      </c>
      <c r="N266" s="35" t="s">
        <v>284</v>
      </c>
      <c r="O266" s="35" t="s">
        <v>200</v>
      </c>
      <c r="Y266" s="35" t="s">
        <v>306</v>
      </c>
      <c r="AA266" s="35" t="s">
        <v>773</v>
      </c>
      <c r="AB266" s="35" t="s">
        <v>774</v>
      </c>
      <c r="AC266" s="35" t="str">
        <f>PHONETIC(AB266)</f>
        <v>ヒロ</v>
      </c>
      <c r="AD266" s="35" t="s">
        <v>309</v>
      </c>
      <c r="AE266" s="35" t="s">
        <v>362</v>
      </c>
      <c r="AF266" s="35">
        <v>2</v>
      </c>
      <c r="AG266" s="41">
        <v>39467</v>
      </c>
      <c r="AN266" s="35">
        <v>162.80000000000001</v>
      </c>
      <c r="AO266" s="35">
        <v>55.5</v>
      </c>
      <c r="AP266" s="35" t="s">
        <v>310</v>
      </c>
      <c r="AV266" s="35" t="s">
        <v>413</v>
      </c>
      <c r="BB266" s="35">
        <f t="shared" si="25"/>
        <v>15</v>
      </c>
      <c r="BC266" s="35">
        <f t="shared" si="26"/>
        <v>1</v>
      </c>
      <c r="BD266" s="35" t="str">
        <f t="shared" si="27"/>
        <v>右</v>
      </c>
      <c r="BE266" s="42" t="str">
        <f>IF($O266="男子",IF($AF266&gt;100,"",IF($M266=選抜男子!B$2,ROW(),"")),"")</f>
        <v/>
      </c>
      <c r="BF266" s="42" t="str">
        <f>IF($O266="男子",IF($AF266&gt;100,"",IF($M266=選抜男子!I$2,ROW(),"")),"")</f>
        <v/>
      </c>
      <c r="BG266" s="42" t="str">
        <f>IF($O266="男子",IF($AF266&gt;100,"",IF($M266=選抜男子!P$2,ROW(),"")),"")</f>
        <v/>
      </c>
      <c r="BH266" s="42" t="str">
        <f>IF($O266="男子",IF($AF266&gt;100,"",IF($M266=選抜男子!B$27,ROW(),"")),"")</f>
        <v/>
      </c>
      <c r="BI266" s="42" t="str">
        <f>IF($O266="男子",IF($AF266&gt;100,"",IF($M266=選抜男子!I$27,ROW(),"")),"")</f>
        <v/>
      </c>
      <c r="BJ266" s="42" t="str">
        <f>IF($O266="男子",IF($AF266&gt;100,"",IF($M266=選抜男子!P$27,ROW(),"")),"")</f>
        <v/>
      </c>
      <c r="BK266" s="42" t="str">
        <f>IF($O266="男子",IF($AF266&gt;100,"",IF($M266=選抜男子!B$51,ROW(),"")),"")</f>
        <v/>
      </c>
      <c r="BL266" s="42" t="str">
        <f>IF($O266="男子",IF($AF266&gt;100,"",IF($M266=選抜男子!I$51,ROW(),"")),"")</f>
        <v/>
      </c>
      <c r="BM266" s="42" t="str">
        <f>IF($O266="男子",IF($AF266&gt;100,"",IF($M266=選抜男子!B$76,ROW(),"")),"")</f>
        <v/>
      </c>
      <c r="BN266" s="42" t="str">
        <f>IF($O266="男子",IF($AF266&gt;100,"",IF($M266=選抜男子!I$76,ROW(),"")),"")</f>
        <v/>
      </c>
      <c r="BO266" s="42" t="str">
        <f>IF($O266="男子",IF($AF266&gt;100,"",IF($M266=新人男子!B$2,ROW(),"")),"")</f>
        <v/>
      </c>
      <c r="BP266" s="42" t="str">
        <f>IF($O266="男子",IF($AF266&gt;100,"",IF($M266=新人男子!I$2,ROW(),"")),"")</f>
        <v/>
      </c>
      <c r="BQ266" s="42" t="str">
        <f>IF($O266="男子",IF($AF266&gt;100,"",IF($M266=新人男子!P$2,ROW(),"")),"")</f>
        <v/>
      </c>
      <c r="BR266" s="42" t="str">
        <f>IF($O266="男子",IF($AF266&gt;100,"",IF($M266=新人男子!B$27,ROW(),"")),"")</f>
        <v/>
      </c>
      <c r="BS266" s="42" t="str">
        <f>IF($O266="男子",IF($AF266&gt;100,"",IF($M266=新人男子!I$27,ROW(),"")),"")</f>
        <v/>
      </c>
      <c r="BT266" s="42" t="str">
        <f>IF($O266="男子",IF($AF266&gt;100,"",IF($M266=新人男子!P$27,ROW(),"")),"")</f>
        <v/>
      </c>
      <c r="BU266" s="42" t="str">
        <f>IF($O266="男子",IF($AF266&gt;100,"",IF($M266=新人男子!B$51,ROW(),"")),"")</f>
        <v/>
      </c>
      <c r="BV266" s="42" t="str">
        <f>IF($O266="男子",IF($AF266&gt;100,"",IF($M266=新人男子!I$51,ROW(),"")),"")</f>
        <v/>
      </c>
      <c r="BW266" s="42" t="str">
        <f>IF($O266="男子",IF($AF266&gt;100,"",IF($M266=新人男子!P$51,ROW(),"")),"")</f>
        <v/>
      </c>
      <c r="BX266" s="42" t="str">
        <f>IF($O266="男子",IF($AF266&gt;100,"",IF($M266=新人男子!B$76,ROW(),"")),"")</f>
        <v/>
      </c>
      <c r="BY266" s="42" t="str">
        <f>IF($O266="男子",IF($AF266&gt;100,"",IF($M266=新人男子!I$76,ROW(),"")),"")</f>
        <v/>
      </c>
      <c r="BZ266" s="42" t="str">
        <f>IF($O266="男子",IF($AF266&gt;100,"",IF($M266=新人男子!P$76,ROW(),"")),"")</f>
        <v/>
      </c>
      <c r="CA266" s="42" t="str">
        <f>IF($O266="女子",IF($AF266&gt;100,"",IF($M266=選抜女子!B$2,ROW(),"")),"")</f>
        <v/>
      </c>
      <c r="CB266" s="42">
        <f>IF($O266="女子",IF($AF266&gt;100,"",IF($M266=選抜女子!I$2,ROW(),"")),"")</f>
        <v>266</v>
      </c>
      <c r="CC266" s="42" t="str">
        <f>IF($O266="女子",IF($AF266&gt;100,"",IF($M266=選抜女子!P$2,ROW(),"")),"")</f>
        <v/>
      </c>
      <c r="CD266" s="42" t="str">
        <f>IF($O266="女子",IF($AF266&gt;100,"",IF($M266=選抜女子!B$27,ROW(),"")),"")</f>
        <v/>
      </c>
      <c r="CE266" s="42" t="str">
        <f>IF($O266="女子",IF($AF266&gt;100,"",IF($M266=選抜女子!I$27,ROW(),"")),"")</f>
        <v/>
      </c>
      <c r="CF266" s="42" t="str">
        <f>IF($O266="女子",IF($AF266&gt;100,"",IF($M266=選抜女子!P$27,ROW(),"")),"")</f>
        <v/>
      </c>
      <c r="CG266" s="42" t="str">
        <f>IF($O266="女子",IF($AF266&gt;100,"",IF($M266=選抜女子!B$51,ROW(),"")),"")</f>
        <v/>
      </c>
      <c r="CH266" s="42" t="str">
        <f>IF($O266="女子",IF($AF266&gt;100,"",IF($M266=選抜女子!I$51,ROW(),"")),"")</f>
        <v/>
      </c>
      <c r="CI266" s="42" t="str">
        <f>IF($O266="女子",IF($AF266&gt;100,"",IF($M266=選抜女子!B$76,ROW(),"")),"")</f>
        <v/>
      </c>
      <c r="CJ266" s="42" t="str">
        <f>IF($O266="女子",IF($AF266&gt;100,"",IF($M266=選抜女子!I$76,ROW(),"")),"")</f>
        <v/>
      </c>
      <c r="CK266" s="42" t="str">
        <f>IF($O266="女子",IF($AF266&gt;100,"",IF($M266=新人女子!B$2,ROW(),"")),"")</f>
        <v/>
      </c>
      <c r="CL266" s="42" t="str">
        <f>IF($O266="女子",IF($AF266&gt;100,"",IF($M266=新人女子!I$2,ROW(),"")),"")</f>
        <v/>
      </c>
      <c r="CM266" s="42" t="str">
        <f>IF($O266="女子",IF($AF266&gt;100,"",IF($M266=新人女子!P$2,ROW(),"")),"")</f>
        <v/>
      </c>
      <c r="CN266" s="42" t="str">
        <f>IF($O266="女子",IF($AF266&gt;100,"",IF($M266=新人女子!B$27,ROW(),"")),"")</f>
        <v/>
      </c>
      <c r="CO266" s="42" t="str">
        <f>IF($O266="女子",IF($AF266&gt;100,"",IF($M266=新人女子!I$27,ROW(),"")),"")</f>
        <v/>
      </c>
      <c r="CP266" s="42" t="str">
        <f>IF($O266="女子",IF($AF266&gt;100,"",IF($M266=新人女子!P$27,ROW(),"")),"")</f>
        <v/>
      </c>
      <c r="CQ266" s="42" t="str">
        <f>IF($O266="女子",IF($AF266&gt;100,"",IF($M266=新人女子!B$51,ROW(),"")),"")</f>
        <v/>
      </c>
      <c r="CR266" s="42" t="str">
        <f>IF($O266="女子",IF($AF266&gt;100,"",IF($M266=新人女子!I$51,ROW(),"")),"")</f>
        <v/>
      </c>
      <c r="CS266" s="42" t="str">
        <f>IF($O266="女子",IF($AF266&gt;100,"",IF($M266=新人女子!P$51,ROW(),"")),"")</f>
        <v/>
      </c>
      <c r="CT266" s="42" t="str">
        <f>IF($O266="女子",IF($AF266&gt;100,"",IF($M266=新人女子!B$76,ROW(),"")),"")</f>
        <v/>
      </c>
      <c r="CU266" s="42" t="str">
        <f>IF($O266="女子",IF($AF266&gt;100,"",IF($M266=新人女子!I$76,ROW(),"")),"")</f>
        <v/>
      </c>
      <c r="CV266" s="42" t="str">
        <f>IF($O266="女子",IF($AF266&gt;100,"",IF($M266=新人女子!P$76,ROW(),"")),"")</f>
        <v/>
      </c>
    </row>
    <row r="267" spans="1:100" x14ac:dyDescent="0.15">
      <c r="A267" s="36">
        <v>45285</v>
      </c>
      <c r="B267" s="36">
        <v>45287</v>
      </c>
      <c r="C267" s="35" t="s">
        <v>104</v>
      </c>
      <c r="D267" s="35" t="s">
        <v>2386</v>
      </c>
      <c r="E267" s="35" t="s">
        <v>2387</v>
      </c>
      <c r="F267" s="35" t="s">
        <v>2388</v>
      </c>
      <c r="G267" s="35" t="s">
        <v>108</v>
      </c>
      <c r="H267" s="35" t="s">
        <v>15</v>
      </c>
      <c r="I267" s="35" t="s">
        <v>2389</v>
      </c>
      <c r="J267" s="35" t="s">
        <v>303</v>
      </c>
      <c r="L267" s="35" t="s">
        <v>738</v>
      </c>
      <c r="M267" s="35" t="s">
        <v>283</v>
      </c>
      <c r="N267" s="35" t="s">
        <v>284</v>
      </c>
      <c r="O267" s="35" t="s">
        <v>200</v>
      </c>
      <c r="Y267" s="35" t="s">
        <v>306</v>
      </c>
      <c r="AA267" s="35" t="s">
        <v>775</v>
      </c>
      <c r="AB267" s="35" t="s">
        <v>776</v>
      </c>
      <c r="AC267" s="35" t="str">
        <f>PHONETIC(AB267)</f>
        <v>シンヒロ</v>
      </c>
      <c r="AD267" s="35" t="s">
        <v>309</v>
      </c>
      <c r="AF267" s="35">
        <v>3</v>
      </c>
      <c r="AG267" s="41">
        <v>39265</v>
      </c>
      <c r="AN267" s="35">
        <v>170.2</v>
      </c>
      <c r="AO267" s="35">
        <v>59.2</v>
      </c>
      <c r="AP267" s="35" t="s">
        <v>310</v>
      </c>
      <c r="AV267" s="35" t="s">
        <v>413</v>
      </c>
      <c r="BB267" s="35">
        <f t="shared" si="25"/>
        <v>15</v>
      </c>
      <c r="BC267" s="35">
        <f t="shared" si="26"/>
        <v>1</v>
      </c>
      <c r="BD267" s="35" t="str">
        <f t="shared" si="27"/>
        <v>右</v>
      </c>
      <c r="BE267" s="42" t="str">
        <f>IF($O267="男子",IF($AF267&gt;100,"",IF($M267=選抜男子!B$2,ROW(),"")),"")</f>
        <v/>
      </c>
      <c r="BF267" s="42" t="str">
        <f>IF($O267="男子",IF($AF267&gt;100,"",IF($M267=選抜男子!I$2,ROW(),"")),"")</f>
        <v/>
      </c>
      <c r="BG267" s="42" t="str">
        <f>IF($O267="男子",IF($AF267&gt;100,"",IF($M267=選抜男子!P$2,ROW(),"")),"")</f>
        <v/>
      </c>
      <c r="BH267" s="42" t="str">
        <f>IF($O267="男子",IF($AF267&gt;100,"",IF($M267=選抜男子!B$27,ROW(),"")),"")</f>
        <v/>
      </c>
      <c r="BI267" s="42" t="str">
        <f>IF($O267="男子",IF($AF267&gt;100,"",IF($M267=選抜男子!I$27,ROW(),"")),"")</f>
        <v/>
      </c>
      <c r="BJ267" s="42" t="str">
        <f>IF($O267="男子",IF($AF267&gt;100,"",IF($M267=選抜男子!P$27,ROW(),"")),"")</f>
        <v/>
      </c>
      <c r="BK267" s="42" t="str">
        <f>IF($O267="男子",IF($AF267&gt;100,"",IF($M267=選抜男子!B$51,ROW(),"")),"")</f>
        <v/>
      </c>
      <c r="BL267" s="42" t="str">
        <f>IF($O267="男子",IF($AF267&gt;100,"",IF($M267=選抜男子!I$51,ROW(),"")),"")</f>
        <v/>
      </c>
      <c r="BM267" s="42" t="str">
        <f>IF($O267="男子",IF($AF267&gt;100,"",IF($M267=選抜男子!B$76,ROW(),"")),"")</f>
        <v/>
      </c>
      <c r="BN267" s="42" t="str">
        <f>IF($O267="男子",IF($AF267&gt;100,"",IF($M267=選抜男子!I$76,ROW(),"")),"")</f>
        <v/>
      </c>
      <c r="BO267" s="42" t="str">
        <f>IF($O267="男子",IF($AF267&gt;100,"",IF($M267=新人男子!B$2,ROW(),"")),"")</f>
        <v/>
      </c>
      <c r="BP267" s="42" t="str">
        <f>IF($O267="男子",IF($AF267&gt;100,"",IF($M267=新人男子!I$2,ROW(),"")),"")</f>
        <v/>
      </c>
      <c r="BQ267" s="42" t="str">
        <f>IF($O267="男子",IF($AF267&gt;100,"",IF($M267=新人男子!P$2,ROW(),"")),"")</f>
        <v/>
      </c>
      <c r="BR267" s="42" t="str">
        <f>IF($O267="男子",IF($AF267&gt;100,"",IF($M267=新人男子!B$27,ROW(),"")),"")</f>
        <v/>
      </c>
      <c r="BS267" s="42" t="str">
        <f>IF($O267="男子",IF($AF267&gt;100,"",IF($M267=新人男子!I$27,ROW(),"")),"")</f>
        <v/>
      </c>
      <c r="BT267" s="42" t="str">
        <f>IF($O267="男子",IF($AF267&gt;100,"",IF($M267=新人男子!P$27,ROW(),"")),"")</f>
        <v/>
      </c>
      <c r="BU267" s="42" t="str">
        <f>IF($O267="男子",IF($AF267&gt;100,"",IF($M267=新人男子!B$51,ROW(),"")),"")</f>
        <v/>
      </c>
      <c r="BV267" s="42" t="str">
        <f>IF($O267="男子",IF($AF267&gt;100,"",IF($M267=新人男子!I$51,ROW(),"")),"")</f>
        <v/>
      </c>
      <c r="BW267" s="42" t="str">
        <f>IF($O267="男子",IF($AF267&gt;100,"",IF($M267=新人男子!P$51,ROW(),"")),"")</f>
        <v/>
      </c>
      <c r="BX267" s="42" t="str">
        <f>IF($O267="男子",IF($AF267&gt;100,"",IF($M267=新人男子!B$76,ROW(),"")),"")</f>
        <v/>
      </c>
      <c r="BY267" s="42" t="str">
        <f>IF($O267="男子",IF($AF267&gt;100,"",IF($M267=新人男子!I$76,ROW(),"")),"")</f>
        <v/>
      </c>
      <c r="BZ267" s="42" t="str">
        <f>IF($O267="男子",IF($AF267&gt;100,"",IF($M267=新人男子!P$76,ROW(),"")),"")</f>
        <v/>
      </c>
      <c r="CA267" s="42" t="str">
        <f>IF($O267="女子",IF($AF267&gt;100,"",IF($M267=選抜女子!B$2,ROW(),"")),"")</f>
        <v/>
      </c>
      <c r="CB267" s="42">
        <f>IF($O267="女子",IF($AF267&gt;100,"",IF($M267=選抜女子!I$2,ROW(),"")),"")</f>
        <v>267</v>
      </c>
      <c r="CC267" s="42" t="str">
        <f>IF($O267="女子",IF($AF267&gt;100,"",IF($M267=選抜女子!P$2,ROW(),"")),"")</f>
        <v/>
      </c>
      <c r="CD267" s="42" t="str">
        <f>IF($O267="女子",IF($AF267&gt;100,"",IF($M267=選抜女子!B$27,ROW(),"")),"")</f>
        <v/>
      </c>
      <c r="CE267" s="42" t="str">
        <f>IF($O267="女子",IF($AF267&gt;100,"",IF($M267=選抜女子!I$27,ROW(),"")),"")</f>
        <v/>
      </c>
      <c r="CF267" s="42" t="str">
        <f>IF($O267="女子",IF($AF267&gt;100,"",IF($M267=選抜女子!P$27,ROW(),"")),"")</f>
        <v/>
      </c>
      <c r="CG267" s="42" t="str">
        <f>IF($O267="女子",IF($AF267&gt;100,"",IF($M267=選抜女子!B$51,ROW(),"")),"")</f>
        <v/>
      </c>
      <c r="CH267" s="42" t="str">
        <f>IF($O267="女子",IF($AF267&gt;100,"",IF($M267=選抜女子!I$51,ROW(),"")),"")</f>
        <v/>
      </c>
      <c r="CI267" s="42" t="str">
        <f>IF($O267="女子",IF($AF267&gt;100,"",IF($M267=選抜女子!B$76,ROW(),"")),"")</f>
        <v/>
      </c>
      <c r="CJ267" s="42" t="str">
        <f>IF($O267="女子",IF($AF267&gt;100,"",IF($M267=選抜女子!I$76,ROW(),"")),"")</f>
        <v/>
      </c>
      <c r="CK267" s="42" t="str">
        <f>IF($O267="女子",IF($AF267&gt;100,"",IF($M267=新人女子!B$2,ROW(),"")),"")</f>
        <v/>
      </c>
      <c r="CL267" s="42" t="str">
        <f>IF($O267="女子",IF($AF267&gt;100,"",IF($M267=新人女子!I$2,ROW(),"")),"")</f>
        <v/>
      </c>
      <c r="CM267" s="42" t="str">
        <f>IF($O267="女子",IF($AF267&gt;100,"",IF($M267=新人女子!P$2,ROW(),"")),"")</f>
        <v/>
      </c>
      <c r="CN267" s="42" t="str">
        <f>IF($O267="女子",IF($AF267&gt;100,"",IF($M267=新人女子!B$27,ROW(),"")),"")</f>
        <v/>
      </c>
      <c r="CO267" s="42" t="str">
        <f>IF($O267="女子",IF($AF267&gt;100,"",IF($M267=新人女子!I$27,ROW(),"")),"")</f>
        <v/>
      </c>
      <c r="CP267" s="42" t="str">
        <f>IF($O267="女子",IF($AF267&gt;100,"",IF($M267=新人女子!P$27,ROW(),"")),"")</f>
        <v/>
      </c>
      <c r="CQ267" s="42" t="str">
        <f>IF($O267="女子",IF($AF267&gt;100,"",IF($M267=新人女子!B$51,ROW(),"")),"")</f>
        <v/>
      </c>
      <c r="CR267" s="42" t="str">
        <f>IF($O267="女子",IF($AF267&gt;100,"",IF($M267=新人女子!I$51,ROW(),"")),"")</f>
        <v/>
      </c>
      <c r="CS267" s="42" t="str">
        <f>IF($O267="女子",IF($AF267&gt;100,"",IF($M267=新人女子!P$51,ROW(),"")),"")</f>
        <v/>
      </c>
      <c r="CT267" s="42" t="str">
        <f>IF($O267="女子",IF($AF267&gt;100,"",IF($M267=新人女子!B$76,ROW(),"")),"")</f>
        <v/>
      </c>
      <c r="CU267" s="42" t="str">
        <f>IF($O267="女子",IF($AF267&gt;100,"",IF($M267=新人女子!I$76,ROW(),"")),"")</f>
        <v/>
      </c>
      <c r="CV267" s="42" t="str">
        <f>IF($O267="女子",IF($AF267&gt;100,"",IF($M267=新人女子!P$76,ROW(),"")),"")</f>
        <v/>
      </c>
    </row>
    <row r="268" spans="1:100" x14ac:dyDescent="0.15">
      <c r="A268" s="36">
        <v>45285</v>
      </c>
      <c r="B268" s="36">
        <v>45287</v>
      </c>
      <c r="C268" s="35" t="s">
        <v>104</v>
      </c>
      <c r="D268" s="35" t="s">
        <v>2390</v>
      </c>
      <c r="E268" s="35" t="s">
        <v>2391</v>
      </c>
      <c r="F268" s="35" t="s">
        <v>2392</v>
      </c>
      <c r="G268" s="35" t="s">
        <v>108</v>
      </c>
      <c r="H268" s="35" t="s">
        <v>15</v>
      </c>
      <c r="I268" s="35" t="s">
        <v>2393</v>
      </c>
      <c r="J268" s="35" t="s">
        <v>303</v>
      </c>
      <c r="L268" s="35" t="s">
        <v>738</v>
      </c>
      <c r="M268" s="35" t="s">
        <v>283</v>
      </c>
      <c r="N268" s="35" t="s">
        <v>284</v>
      </c>
      <c r="O268" s="35" t="s">
        <v>200</v>
      </c>
      <c r="Y268" s="35" t="s">
        <v>306</v>
      </c>
      <c r="AA268" s="35" t="s">
        <v>777</v>
      </c>
      <c r="AB268" s="35" t="s">
        <v>778</v>
      </c>
      <c r="AC268" s="35" t="str">
        <f>PHONETIC(AB268)</f>
        <v>アキアガ</v>
      </c>
      <c r="AD268" s="35" t="s">
        <v>309</v>
      </c>
      <c r="AF268" s="35">
        <v>4</v>
      </c>
      <c r="AG268" s="41">
        <v>39430</v>
      </c>
      <c r="AN268" s="35">
        <v>172</v>
      </c>
      <c r="AO268" s="35">
        <v>54</v>
      </c>
      <c r="AP268" s="35" t="s">
        <v>310</v>
      </c>
      <c r="AV268" s="35" t="s">
        <v>413</v>
      </c>
      <c r="BB268" s="35">
        <f t="shared" si="25"/>
        <v>15</v>
      </c>
      <c r="BC268" s="35">
        <f t="shared" si="26"/>
        <v>1</v>
      </c>
      <c r="BD268" s="35" t="str">
        <f t="shared" si="27"/>
        <v>右</v>
      </c>
      <c r="BE268" s="42" t="str">
        <f>IF($O268="男子",IF($AF268&gt;100,"",IF($M268=選抜男子!B$2,ROW(),"")),"")</f>
        <v/>
      </c>
      <c r="BF268" s="42" t="str">
        <f>IF($O268="男子",IF($AF268&gt;100,"",IF($M268=選抜男子!I$2,ROW(),"")),"")</f>
        <v/>
      </c>
      <c r="BG268" s="42" t="str">
        <f>IF($O268="男子",IF($AF268&gt;100,"",IF($M268=選抜男子!P$2,ROW(),"")),"")</f>
        <v/>
      </c>
      <c r="BH268" s="42" t="str">
        <f>IF($O268="男子",IF($AF268&gt;100,"",IF($M268=選抜男子!B$27,ROW(),"")),"")</f>
        <v/>
      </c>
      <c r="BI268" s="42" t="str">
        <f>IF($O268="男子",IF($AF268&gt;100,"",IF($M268=選抜男子!I$27,ROW(),"")),"")</f>
        <v/>
      </c>
      <c r="BJ268" s="42" t="str">
        <f>IF($O268="男子",IF($AF268&gt;100,"",IF($M268=選抜男子!P$27,ROW(),"")),"")</f>
        <v/>
      </c>
      <c r="BK268" s="42" t="str">
        <f>IF($O268="男子",IF($AF268&gt;100,"",IF($M268=選抜男子!B$51,ROW(),"")),"")</f>
        <v/>
      </c>
      <c r="BL268" s="42" t="str">
        <f>IF($O268="男子",IF($AF268&gt;100,"",IF($M268=選抜男子!I$51,ROW(),"")),"")</f>
        <v/>
      </c>
      <c r="BM268" s="42" t="str">
        <f>IF($O268="男子",IF($AF268&gt;100,"",IF($M268=選抜男子!B$76,ROW(),"")),"")</f>
        <v/>
      </c>
      <c r="BN268" s="42" t="str">
        <f>IF($O268="男子",IF($AF268&gt;100,"",IF($M268=選抜男子!I$76,ROW(),"")),"")</f>
        <v/>
      </c>
      <c r="BO268" s="42" t="str">
        <f>IF($O268="男子",IF($AF268&gt;100,"",IF($M268=新人男子!B$2,ROW(),"")),"")</f>
        <v/>
      </c>
      <c r="BP268" s="42" t="str">
        <f>IF($O268="男子",IF($AF268&gt;100,"",IF($M268=新人男子!I$2,ROW(),"")),"")</f>
        <v/>
      </c>
      <c r="BQ268" s="42" t="str">
        <f>IF($O268="男子",IF($AF268&gt;100,"",IF($M268=新人男子!P$2,ROW(),"")),"")</f>
        <v/>
      </c>
      <c r="BR268" s="42" t="str">
        <f>IF($O268="男子",IF($AF268&gt;100,"",IF($M268=新人男子!B$27,ROW(),"")),"")</f>
        <v/>
      </c>
      <c r="BS268" s="42" t="str">
        <f>IF($O268="男子",IF($AF268&gt;100,"",IF($M268=新人男子!I$27,ROW(),"")),"")</f>
        <v/>
      </c>
      <c r="BT268" s="42" t="str">
        <f>IF($O268="男子",IF($AF268&gt;100,"",IF($M268=新人男子!P$27,ROW(),"")),"")</f>
        <v/>
      </c>
      <c r="BU268" s="42" t="str">
        <f>IF($O268="男子",IF($AF268&gt;100,"",IF($M268=新人男子!B$51,ROW(),"")),"")</f>
        <v/>
      </c>
      <c r="BV268" s="42" t="str">
        <f>IF($O268="男子",IF($AF268&gt;100,"",IF($M268=新人男子!I$51,ROW(),"")),"")</f>
        <v/>
      </c>
      <c r="BW268" s="42" t="str">
        <f>IF($O268="男子",IF($AF268&gt;100,"",IF($M268=新人男子!P$51,ROW(),"")),"")</f>
        <v/>
      </c>
      <c r="BX268" s="42" t="str">
        <f>IF($O268="男子",IF($AF268&gt;100,"",IF($M268=新人男子!B$76,ROW(),"")),"")</f>
        <v/>
      </c>
      <c r="BY268" s="42" t="str">
        <f>IF($O268="男子",IF($AF268&gt;100,"",IF($M268=新人男子!I$76,ROW(),"")),"")</f>
        <v/>
      </c>
      <c r="BZ268" s="42" t="str">
        <f>IF($O268="男子",IF($AF268&gt;100,"",IF($M268=新人男子!P$76,ROW(),"")),"")</f>
        <v/>
      </c>
      <c r="CA268" s="42" t="str">
        <f>IF($O268="女子",IF($AF268&gt;100,"",IF($M268=選抜女子!B$2,ROW(),"")),"")</f>
        <v/>
      </c>
      <c r="CB268" s="42">
        <f>IF($O268="女子",IF($AF268&gt;100,"",IF($M268=選抜女子!I$2,ROW(),"")),"")</f>
        <v>268</v>
      </c>
      <c r="CC268" s="42" t="str">
        <f>IF($O268="女子",IF($AF268&gt;100,"",IF($M268=選抜女子!P$2,ROW(),"")),"")</f>
        <v/>
      </c>
      <c r="CD268" s="42" t="str">
        <f>IF($O268="女子",IF($AF268&gt;100,"",IF($M268=選抜女子!B$27,ROW(),"")),"")</f>
        <v/>
      </c>
      <c r="CE268" s="42" t="str">
        <f>IF($O268="女子",IF($AF268&gt;100,"",IF($M268=選抜女子!I$27,ROW(),"")),"")</f>
        <v/>
      </c>
      <c r="CF268" s="42" t="str">
        <f>IF($O268="女子",IF($AF268&gt;100,"",IF($M268=選抜女子!P$27,ROW(),"")),"")</f>
        <v/>
      </c>
      <c r="CG268" s="42" t="str">
        <f>IF($O268="女子",IF($AF268&gt;100,"",IF($M268=選抜女子!B$51,ROW(),"")),"")</f>
        <v/>
      </c>
      <c r="CH268" s="42" t="str">
        <f>IF($O268="女子",IF($AF268&gt;100,"",IF($M268=選抜女子!I$51,ROW(),"")),"")</f>
        <v/>
      </c>
      <c r="CI268" s="42" t="str">
        <f>IF($O268="女子",IF($AF268&gt;100,"",IF($M268=選抜女子!B$76,ROW(),"")),"")</f>
        <v/>
      </c>
      <c r="CJ268" s="42" t="str">
        <f>IF($O268="女子",IF($AF268&gt;100,"",IF($M268=選抜女子!I$76,ROW(),"")),"")</f>
        <v/>
      </c>
      <c r="CK268" s="42" t="str">
        <f>IF($O268="女子",IF($AF268&gt;100,"",IF($M268=新人女子!B$2,ROW(),"")),"")</f>
        <v/>
      </c>
      <c r="CL268" s="42" t="str">
        <f>IF($O268="女子",IF($AF268&gt;100,"",IF($M268=新人女子!I$2,ROW(),"")),"")</f>
        <v/>
      </c>
      <c r="CM268" s="42" t="str">
        <f>IF($O268="女子",IF($AF268&gt;100,"",IF($M268=新人女子!P$2,ROW(),"")),"")</f>
        <v/>
      </c>
      <c r="CN268" s="42" t="str">
        <f>IF($O268="女子",IF($AF268&gt;100,"",IF($M268=新人女子!B$27,ROW(),"")),"")</f>
        <v/>
      </c>
      <c r="CO268" s="42" t="str">
        <f>IF($O268="女子",IF($AF268&gt;100,"",IF($M268=新人女子!I$27,ROW(),"")),"")</f>
        <v/>
      </c>
      <c r="CP268" s="42" t="str">
        <f>IF($O268="女子",IF($AF268&gt;100,"",IF($M268=新人女子!P$27,ROW(),"")),"")</f>
        <v/>
      </c>
      <c r="CQ268" s="42" t="str">
        <f>IF($O268="女子",IF($AF268&gt;100,"",IF($M268=新人女子!B$51,ROW(),"")),"")</f>
        <v/>
      </c>
      <c r="CR268" s="42" t="str">
        <f>IF($O268="女子",IF($AF268&gt;100,"",IF($M268=新人女子!I$51,ROW(),"")),"")</f>
        <v/>
      </c>
      <c r="CS268" s="42" t="str">
        <f>IF($O268="女子",IF($AF268&gt;100,"",IF($M268=新人女子!P$51,ROW(),"")),"")</f>
        <v/>
      </c>
      <c r="CT268" s="42" t="str">
        <f>IF($O268="女子",IF($AF268&gt;100,"",IF($M268=新人女子!B$76,ROW(),"")),"")</f>
        <v/>
      </c>
      <c r="CU268" s="42" t="str">
        <f>IF($O268="女子",IF($AF268&gt;100,"",IF($M268=新人女子!I$76,ROW(),"")),"")</f>
        <v/>
      </c>
      <c r="CV268" s="42" t="str">
        <f>IF($O268="女子",IF($AF268&gt;100,"",IF($M268=新人女子!P$76,ROW(),"")),"")</f>
        <v/>
      </c>
    </row>
    <row r="269" spans="1:100" x14ac:dyDescent="0.15">
      <c r="A269" s="36">
        <v>45285</v>
      </c>
      <c r="B269" s="36">
        <v>45287</v>
      </c>
      <c r="C269" s="35" t="s">
        <v>104</v>
      </c>
      <c r="D269" s="35" t="s">
        <v>2394</v>
      </c>
      <c r="E269" s="35" t="s">
        <v>2395</v>
      </c>
      <c r="F269" s="35" t="s">
        <v>2396</v>
      </c>
      <c r="G269" s="35" t="s">
        <v>108</v>
      </c>
      <c r="H269" s="35" t="s">
        <v>15</v>
      </c>
      <c r="I269" s="35" t="s">
        <v>2397</v>
      </c>
      <c r="J269" s="35" t="s">
        <v>303</v>
      </c>
      <c r="M269" s="35" t="s">
        <v>283</v>
      </c>
      <c r="N269" s="35" t="s">
        <v>284</v>
      </c>
      <c r="O269" s="35" t="s">
        <v>200</v>
      </c>
      <c r="Y269" s="35" t="s">
        <v>306</v>
      </c>
      <c r="AA269" s="35" t="s">
        <v>779</v>
      </c>
      <c r="AB269" s="35" t="s">
        <v>780</v>
      </c>
      <c r="AC269" s="35" t="str">
        <f t="shared" si="24"/>
        <v>テンノウ</v>
      </c>
      <c r="AD269" s="35" t="s">
        <v>309</v>
      </c>
      <c r="AF269" s="35">
        <v>5</v>
      </c>
      <c r="AG269" s="41">
        <v>38941</v>
      </c>
      <c r="AN269" s="35">
        <v>164</v>
      </c>
      <c r="AO269" s="35">
        <v>50</v>
      </c>
      <c r="AP269" s="35" t="s">
        <v>310</v>
      </c>
      <c r="BB269" s="35">
        <f t="shared" si="25"/>
        <v>16</v>
      </c>
      <c r="BC269" s="35">
        <f t="shared" si="26"/>
        <v>2</v>
      </c>
      <c r="BD269" s="35" t="str">
        <f t="shared" si="27"/>
        <v>右</v>
      </c>
      <c r="BE269" s="42" t="str">
        <f>IF($O269="男子",IF($AF269&gt;100,"",IF($M269=選抜男子!B$2,ROW(),"")),"")</f>
        <v/>
      </c>
      <c r="BF269" s="42" t="str">
        <f>IF($O269="男子",IF($AF269&gt;100,"",IF($M269=選抜男子!I$2,ROW(),"")),"")</f>
        <v/>
      </c>
      <c r="BG269" s="42" t="str">
        <f>IF($O269="男子",IF($AF269&gt;100,"",IF($M269=選抜男子!P$2,ROW(),"")),"")</f>
        <v/>
      </c>
      <c r="BH269" s="42" t="str">
        <f>IF($O269="男子",IF($AF269&gt;100,"",IF($M269=選抜男子!B$27,ROW(),"")),"")</f>
        <v/>
      </c>
      <c r="BI269" s="42" t="str">
        <f>IF($O269="男子",IF($AF269&gt;100,"",IF($M269=選抜男子!I$27,ROW(),"")),"")</f>
        <v/>
      </c>
      <c r="BJ269" s="42" t="str">
        <f>IF($O269="男子",IF($AF269&gt;100,"",IF($M269=選抜男子!P$27,ROW(),"")),"")</f>
        <v/>
      </c>
      <c r="BK269" s="42" t="str">
        <f>IF($O269="男子",IF($AF269&gt;100,"",IF($M269=選抜男子!B$51,ROW(),"")),"")</f>
        <v/>
      </c>
      <c r="BL269" s="42" t="str">
        <f>IF($O269="男子",IF($AF269&gt;100,"",IF($M269=選抜男子!I$51,ROW(),"")),"")</f>
        <v/>
      </c>
      <c r="BM269" s="42" t="str">
        <f>IF($O269="男子",IF($AF269&gt;100,"",IF($M269=選抜男子!B$76,ROW(),"")),"")</f>
        <v/>
      </c>
      <c r="BN269" s="42" t="str">
        <f>IF($O269="男子",IF($AF269&gt;100,"",IF($M269=選抜男子!I$76,ROW(),"")),"")</f>
        <v/>
      </c>
      <c r="BO269" s="42" t="str">
        <f>IF($O269="男子",IF($AF269&gt;100,"",IF($M269=新人男子!B$2,ROW(),"")),"")</f>
        <v/>
      </c>
      <c r="BP269" s="42" t="str">
        <f>IF($O269="男子",IF($AF269&gt;100,"",IF($M269=新人男子!I$2,ROW(),"")),"")</f>
        <v/>
      </c>
      <c r="BQ269" s="42" t="str">
        <f>IF($O269="男子",IF($AF269&gt;100,"",IF($M269=新人男子!P$2,ROW(),"")),"")</f>
        <v/>
      </c>
      <c r="BR269" s="42" t="str">
        <f>IF($O269="男子",IF($AF269&gt;100,"",IF($M269=新人男子!B$27,ROW(),"")),"")</f>
        <v/>
      </c>
      <c r="BS269" s="42" t="str">
        <f>IF($O269="男子",IF($AF269&gt;100,"",IF($M269=新人男子!I$27,ROW(),"")),"")</f>
        <v/>
      </c>
      <c r="BT269" s="42" t="str">
        <f>IF($O269="男子",IF($AF269&gt;100,"",IF($M269=新人男子!P$27,ROW(),"")),"")</f>
        <v/>
      </c>
      <c r="BU269" s="42" t="str">
        <f>IF($O269="男子",IF($AF269&gt;100,"",IF($M269=新人男子!B$51,ROW(),"")),"")</f>
        <v/>
      </c>
      <c r="BV269" s="42" t="str">
        <f>IF($O269="男子",IF($AF269&gt;100,"",IF($M269=新人男子!I$51,ROW(),"")),"")</f>
        <v/>
      </c>
      <c r="BW269" s="42" t="str">
        <f>IF($O269="男子",IF($AF269&gt;100,"",IF($M269=新人男子!P$51,ROW(),"")),"")</f>
        <v/>
      </c>
      <c r="BX269" s="42" t="str">
        <f>IF($O269="男子",IF($AF269&gt;100,"",IF($M269=新人男子!B$76,ROW(),"")),"")</f>
        <v/>
      </c>
      <c r="BY269" s="42" t="str">
        <f>IF($O269="男子",IF($AF269&gt;100,"",IF($M269=新人男子!I$76,ROW(),"")),"")</f>
        <v/>
      </c>
      <c r="BZ269" s="42" t="str">
        <f>IF($O269="男子",IF($AF269&gt;100,"",IF($M269=新人男子!P$76,ROW(),"")),"")</f>
        <v/>
      </c>
      <c r="CA269" s="42" t="str">
        <f>IF($O269="女子",IF($AF269&gt;100,"",IF($M269=選抜女子!B$2,ROW(),"")),"")</f>
        <v/>
      </c>
      <c r="CB269" s="42">
        <f>IF($O269="女子",IF($AF269&gt;100,"",IF($M269=選抜女子!I$2,ROW(),"")),"")</f>
        <v>269</v>
      </c>
      <c r="CC269" s="42" t="str">
        <f>IF($O269="女子",IF($AF269&gt;100,"",IF($M269=選抜女子!P$2,ROW(),"")),"")</f>
        <v/>
      </c>
      <c r="CD269" s="42" t="str">
        <f>IF($O269="女子",IF($AF269&gt;100,"",IF($M269=選抜女子!B$27,ROW(),"")),"")</f>
        <v/>
      </c>
      <c r="CE269" s="42" t="str">
        <f>IF($O269="女子",IF($AF269&gt;100,"",IF($M269=選抜女子!I$27,ROW(),"")),"")</f>
        <v/>
      </c>
      <c r="CF269" s="42" t="str">
        <f>IF($O269="女子",IF($AF269&gt;100,"",IF($M269=選抜女子!P$27,ROW(),"")),"")</f>
        <v/>
      </c>
      <c r="CG269" s="42" t="str">
        <f>IF($O269="女子",IF($AF269&gt;100,"",IF($M269=選抜女子!B$51,ROW(),"")),"")</f>
        <v/>
      </c>
      <c r="CH269" s="42" t="str">
        <f>IF($O269="女子",IF($AF269&gt;100,"",IF($M269=選抜女子!I$51,ROW(),"")),"")</f>
        <v/>
      </c>
      <c r="CI269" s="42" t="str">
        <f>IF($O269="女子",IF($AF269&gt;100,"",IF($M269=選抜女子!B$76,ROW(),"")),"")</f>
        <v/>
      </c>
      <c r="CJ269" s="42" t="str">
        <f>IF($O269="女子",IF($AF269&gt;100,"",IF($M269=選抜女子!I$76,ROW(),"")),"")</f>
        <v/>
      </c>
      <c r="CK269" s="42" t="str">
        <f>IF($O269="女子",IF($AF269&gt;100,"",IF($M269=新人女子!B$2,ROW(),"")),"")</f>
        <v/>
      </c>
      <c r="CL269" s="42" t="str">
        <f>IF($O269="女子",IF($AF269&gt;100,"",IF($M269=新人女子!I$2,ROW(),"")),"")</f>
        <v/>
      </c>
      <c r="CM269" s="42" t="str">
        <f>IF($O269="女子",IF($AF269&gt;100,"",IF($M269=新人女子!P$2,ROW(),"")),"")</f>
        <v/>
      </c>
      <c r="CN269" s="42" t="str">
        <f>IF($O269="女子",IF($AF269&gt;100,"",IF($M269=新人女子!B$27,ROW(),"")),"")</f>
        <v/>
      </c>
      <c r="CO269" s="42" t="str">
        <f>IF($O269="女子",IF($AF269&gt;100,"",IF($M269=新人女子!I$27,ROW(),"")),"")</f>
        <v/>
      </c>
      <c r="CP269" s="42" t="str">
        <f>IF($O269="女子",IF($AF269&gt;100,"",IF($M269=新人女子!P$27,ROW(),"")),"")</f>
        <v/>
      </c>
      <c r="CQ269" s="42" t="str">
        <f>IF($O269="女子",IF($AF269&gt;100,"",IF($M269=新人女子!B$51,ROW(),"")),"")</f>
        <v/>
      </c>
      <c r="CR269" s="42" t="str">
        <f>IF($O269="女子",IF($AF269&gt;100,"",IF($M269=新人女子!I$51,ROW(),"")),"")</f>
        <v/>
      </c>
      <c r="CS269" s="42" t="str">
        <f>IF($O269="女子",IF($AF269&gt;100,"",IF($M269=新人女子!P$51,ROW(),"")),"")</f>
        <v/>
      </c>
      <c r="CT269" s="42" t="str">
        <f>IF($O269="女子",IF($AF269&gt;100,"",IF($M269=新人女子!B$76,ROW(),"")),"")</f>
        <v/>
      </c>
      <c r="CU269" s="42" t="str">
        <f>IF($O269="女子",IF($AF269&gt;100,"",IF($M269=新人女子!I$76,ROW(),"")),"")</f>
        <v/>
      </c>
      <c r="CV269" s="42" t="str">
        <f>IF($O269="女子",IF($AF269&gt;100,"",IF($M269=新人女子!P$76,ROW(),"")),"")</f>
        <v/>
      </c>
    </row>
    <row r="270" spans="1:100" x14ac:dyDescent="0.15">
      <c r="A270" s="36">
        <v>45285</v>
      </c>
      <c r="B270" s="36">
        <v>45287</v>
      </c>
      <c r="C270" s="35" t="s">
        <v>104</v>
      </c>
      <c r="D270" s="35" t="s">
        <v>2398</v>
      </c>
      <c r="E270" s="35" t="s">
        <v>2399</v>
      </c>
      <c r="F270" s="35" t="s">
        <v>2400</v>
      </c>
      <c r="G270" s="35" t="s">
        <v>108</v>
      </c>
      <c r="H270" s="35" t="s">
        <v>15</v>
      </c>
      <c r="I270" s="35" t="s">
        <v>2401</v>
      </c>
      <c r="J270" s="35" t="s">
        <v>303</v>
      </c>
      <c r="M270" s="35" t="s">
        <v>283</v>
      </c>
      <c r="N270" s="35" t="s">
        <v>284</v>
      </c>
      <c r="O270" s="35" t="s">
        <v>200</v>
      </c>
      <c r="Y270" s="35" t="s">
        <v>306</v>
      </c>
      <c r="AA270" s="35" t="s">
        <v>781</v>
      </c>
      <c r="AB270" s="35" t="s">
        <v>782</v>
      </c>
      <c r="AC270" s="35" t="str">
        <f t="shared" si="24"/>
        <v>クレボートピア</v>
      </c>
      <c r="AD270" s="35" t="s">
        <v>309</v>
      </c>
      <c r="AF270" s="35">
        <v>6</v>
      </c>
      <c r="AG270" s="41">
        <v>38961</v>
      </c>
      <c r="AN270" s="35">
        <v>162.80000000000001</v>
      </c>
      <c r="AO270" s="35">
        <v>55.5</v>
      </c>
      <c r="AP270" s="35" t="s">
        <v>310</v>
      </c>
      <c r="BB270" s="35">
        <f t="shared" si="25"/>
        <v>16</v>
      </c>
      <c r="BC270" s="35">
        <f t="shared" si="26"/>
        <v>2</v>
      </c>
      <c r="BD270" s="35" t="str">
        <f t="shared" si="27"/>
        <v>右</v>
      </c>
      <c r="BE270" s="42" t="str">
        <f>IF($O270="男子",IF($AF270&gt;100,"",IF($M270=選抜男子!B$2,ROW(),"")),"")</f>
        <v/>
      </c>
      <c r="BF270" s="42" t="str">
        <f>IF($O270="男子",IF($AF270&gt;100,"",IF($M270=選抜男子!I$2,ROW(),"")),"")</f>
        <v/>
      </c>
      <c r="BG270" s="42" t="str">
        <f>IF($O270="男子",IF($AF270&gt;100,"",IF($M270=選抜男子!P$2,ROW(),"")),"")</f>
        <v/>
      </c>
      <c r="BH270" s="42" t="str">
        <f>IF($O270="男子",IF($AF270&gt;100,"",IF($M270=選抜男子!B$27,ROW(),"")),"")</f>
        <v/>
      </c>
      <c r="BI270" s="42" t="str">
        <f>IF($O270="男子",IF($AF270&gt;100,"",IF($M270=選抜男子!I$27,ROW(),"")),"")</f>
        <v/>
      </c>
      <c r="BJ270" s="42" t="str">
        <f>IF($O270="男子",IF($AF270&gt;100,"",IF($M270=選抜男子!P$27,ROW(),"")),"")</f>
        <v/>
      </c>
      <c r="BK270" s="42" t="str">
        <f>IF($O270="男子",IF($AF270&gt;100,"",IF($M270=選抜男子!B$51,ROW(),"")),"")</f>
        <v/>
      </c>
      <c r="BL270" s="42" t="str">
        <f>IF($O270="男子",IF($AF270&gt;100,"",IF($M270=選抜男子!I$51,ROW(),"")),"")</f>
        <v/>
      </c>
      <c r="BM270" s="42" t="str">
        <f>IF($O270="男子",IF($AF270&gt;100,"",IF($M270=選抜男子!B$76,ROW(),"")),"")</f>
        <v/>
      </c>
      <c r="BN270" s="42" t="str">
        <f>IF($O270="男子",IF($AF270&gt;100,"",IF($M270=選抜男子!I$76,ROW(),"")),"")</f>
        <v/>
      </c>
      <c r="BO270" s="42" t="str">
        <f>IF($O270="男子",IF($AF270&gt;100,"",IF($M270=新人男子!B$2,ROW(),"")),"")</f>
        <v/>
      </c>
      <c r="BP270" s="42" t="str">
        <f>IF($O270="男子",IF($AF270&gt;100,"",IF($M270=新人男子!I$2,ROW(),"")),"")</f>
        <v/>
      </c>
      <c r="BQ270" s="42" t="str">
        <f>IF($O270="男子",IF($AF270&gt;100,"",IF($M270=新人男子!P$2,ROW(),"")),"")</f>
        <v/>
      </c>
      <c r="BR270" s="42" t="str">
        <f>IF($O270="男子",IF($AF270&gt;100,"",IF($M270=新人男子!B$27,ROW(),"")),"")</f>
        <v/>
      </c>
      <c r="BS270" s="42" t="str">
        <f>IF($O270="男子",IF($AF270&gt;100,"",IF($M270=新人男子!I$27,ROW(),"")),"")</f>
        <v/>
      </c>
      <c r="BT270" s="42" t="str">
        <f>IF($O270="男子",IF($AF270&gt;100,"",IF($M270=新人男子!P$27,ROW(),"")),"")</f>
        <v/>
      </c>
      <c r="BU270" s="42" t="str">
        <f>IF($O270="男子",IF($AF270&gt;100,"",IF($M270=新人男子!B$51,ROW(),"")),"")</f>
        <v/>
      </c>
      <c r="BV270" s="42" t="str">
        <f>IF($O270="男子",IF($AF270&gt;100,"",IF($M270=新人男子!I$51,ROW(),"")),"")</f>
        <v/>
      </c>
      <c r="BW270" s="42" t="str">
        <f>IF($O270="男子",IF($AF270&gt;100,"",IF($M270=新人男子!P$51,ROW(),"")),"")</f>
        <v/>
      </c>
      <c r="BX270" s="42" t="str">
        <f>IF($O270="男子",IF($AF270&gt;100,"",IF($M270=新人男子!B$76,ROW(),"")),"")</f>
        <v/>
      </c>
      <c r="BY270" s="42" t="str">
        <f>IF($O270="男子",IF($AF270&gt;100,"",IF($M270=新人男子!I$76,ROW(),"")),"")</f>
        <v/>
      </c>
      <c r="BZ270" s="42" t="str">
        <f>IF($O270="男子",IF($AF270&gt;100,"",IF($M270=新人男子!P$76,ROW(),"")),"")</f>
        <v/>
      </c>
      <c r="CA270" s="42" t="str">
        <f>IF($O270="女子",IF($AF270&gt;100,"",IF($M270=選抜女子!B$2,ROW(),"")),"")</f>
        <v/>
      </c>
      <c r="CB270" s="42">
        <f>IF($O270="女子",IF($AF270&gt;100,"",IF($M270=選抜女子!I$2,ROW(),"")),"")</f>
        <v>270</v>
      </c>
      <c r="CC270" s="42" t="str">
        <f>IF($O270="女子",IF($AF270&gt;100,"",IF($M270=選抜女子!P$2,ROW(),"")),"")</f>
        <v/>
      </c>
      <c r="CD270" s="42" t="str">
        <f>IF($O270="女子",IF($AF270&gt;100,"",IF($M270=選抜女子!B$27,ROW(),"")),"")</f>
        <v/>
      </c>
      <c r="CE270" s="42" t="str">
        <f>IF($O270="女子",IF($AF270&gt;100,"",IF($M270=選抜女子!I$27,ROW(),"")),"")</f>
        <v/>
      </c>
      <c r="CF270" s="42" t="str">
        <f>IF($O270="女子",IF($AF270&gt;100,"",IF($M270=選抜女子!P$27,ROW(),"")),"")</f>
        <v/>
      </c>
      <c r="CG270" s="42" t="str">
        <f>IF($O270="女子",IF($AF270&gt;100,"",IF($M270=選抜女子!B$51,ROW(),"")),"")</f>
        <v/>
      </c>
      <c r="CH270" s="42" t="str">
        <f>IF($O270="女子",IF($AF270&gt;100,"",IF($M270=選抜女子!I$51,ROW(),"")),"")</f>
        <v/>
      </c>
      <c r="CI270" s="42" t="str">
        <f>IF($O270="女子",IF($AF270&gt;100,"",IF($M270=選抜女子!B$76,ROW(),"")),"")</f>
        <v/>
      </c>
      <c r="CJ270" s="42" t="str">
        <f>IF($O270="女子",IF($AF270&gt;100,"",IF($M270=選抜女子!I$76,ROW(),"")),"")</f>
        <v/>
      </c>
      <c r="CK270" s="42" t="str">
        <f>IF($O270="女子",IF($AF270&gt;100,"",IF($M270=新人女子!B$2,ROW(),"")),"")</f>
        <v/>
      </c>
      <c r="CL270" s="42" t="str">
        <f>IF($O270="女子",IF($AF270&gt;100,"",IF($M270=新人女子!I$2,ROW(),"")),"")</f>
        <v/>
      </c>
      <c r="CM270" s="42" t="str">
        <f>IF($O270="女子",IF($AF270&gt;100,"",IF($M270=新人女子!P$2,ROW(),"")),"")</f>
        <v/>
      </c>
      <c r="CN270" s="42" t="str">
        <f>IF($O270="女子",IF($AF270&gt;100,"",IF($M270=新人女子!B$27,ROW(),"")),"")</f>
        <v/>
      </c>
      <c r="CO270" s="42" t="str">
        <f>IF($O270="女子",IF($AF270&gt;100,"",IF($M270=新人女子!I$27,ROW(),"")),"")</f>
        <v/>
      </c>
      <c r="CP270" s="42" t="str">
        <f>IF($O270="女子",IF($AF270&gt;100,"",IF($M270=新人女子!P$27,ROW(),"")),"")</f>
        <v/>
      </c>
      <c r="CQ270" s="42" t="str">
        <f>IF($O270="女子",IF($AF270&gt;100,"",IF($M270=新人女子!B$51,ROW(),"")),"")</f>
        <v/>
      </c>
      <c r="CR270" s="42" t="str">
        <f>IF($O270="女子",IF($AF270&gt;100,"",IF($M270=新人女子!I$51,ROW(),"")),"")</f>
        <v/>
      </c>
      <c r="CS270" s="42" t="str">
        <f>IF($O270="女子",IF($AF270&gt;100,"",IF($M270=新人女子!P$51,ROW(),"")),"")</f>
        <v/>
      </c>
      <c r="CT270" s="42" t="str">
        <f>IF($O270="女子",IF($AF270&gt;100,"",IF($M270=新人女子!B$76,ROW(),"")),"")</f>
        <v/>
      </c>
      <c r="CU270" s="42" t="str">
        <f>IF($O270="女子",IF($AF270&gt;100,"",IF($M270=新人女子!I$76,ROW(),"")),"")</f>
        <v/>
      </c>
      <c r="CV270" s="42" t="str">
        <f>IF($O270="女子",IF($AF270&gt;100,"",IF($M270=新人女子!P$76,ROW(),"")),"")</f>
        <v/>
      </c>
    </row>
    <row r="271" spans="1:100" x14ac:dyDescent="0.15">
      <c r="A271" s="36">
        <v>45285</v>
      </c>
      <c r="B271" s="36">
        <v>45287</v>
      </c>
      <c r="C271" s="35" t="s">
        <v>104</v>
      </c>
      <c r="D271" s="35" t="s">
        <v>2402</v>
      </c>
      <c r="E271" s="35" t="s">
        <v>2403</v>
      </c>
      <c r="F271" s="35" t="s">
        <v>2404</v>
      </c>
      <c r="G271" s="35" t="s">
        <v>108</v>
      </c>
      <c r="H271" s="35" t="s">
        <v>15</v>
      </c>
      <c r="I271" s="35" t="s">
        <v>2405</v>
      </c>
      <c r="J271" s="35" t="s">
        <v>303</v>
      </c>
      <c r="M271" s="35" t="s">
        <v>283</v>
      </c>
      <c r="N271" s="35" t="s">
        <v>284</v>
      </c>
      <c r="O271" s="35" t="s">
        <v>200</v>
      </c>
      <c r="Y271" s="35" t="s">
        <v>306</v>
      </c>
      <c r="AA271" s="35" t="s">
        <v>783</v>
      </c>
      <c r="AB271" s="35" t="s">
        <v>784</v>
      </c>
      <c r="AC271" s="35" t="str">
        <f t="shared" si="24"/>
        <v>コヤウラ</v>
      </c>
      <c r="AD271" s="35" t="s">
        <v>309</v>
      </c>
      <c r="AF271" s="35">
        <v>7</v>
      </c>
      <c r="AG271" s="41">
        <v>38914</v>
      </c>
      <c r="AN271" s="35">
        <v>170.2</v>
      </c>
      <c r="AO271" s="35">
        <v>59.2</v>
      </c>
      <c r="AP271" s="35" t="s">
        <v>310</v>
      </c>
      <c r="BB271" s="35">
        <f t="shared" si="25"/>
        <v>16</v>
      </c>
      <c r="BC271" s="35">
        <f t="shared" si="26"/>
        <v>2</v>
      </c>
      <c r="BD271" s="35" t="str">
        <f t="shared" si="27"/>
        <v>右</v>
      </c>
      <c r="BE271" s="42" t="str">
        <f>IF($O271="男子",IF($AF271&gt;100,"",IF($M271=選抜男子!B$2,ROW(),"")),"")</f>
        <v/>
      </c>
      <c r="BF271" s="42" t="str">
        <f>IF($O271="男子",IF($AF271&gt;100,"",IF($M271=選抜男子!I$2,ROW(),"")),"")</f>
        <v/>
      </c>
      <c r="BG271" s="42" t="str">
        <f>IF($O271="男子",IF($AF271&gt;100,"",IF($M271=選抜男子!P$2,ROW(),"")),"")</f>
        <v/>
      </c>
      <c r="BH271" s="42" t="str">
        <f>IF($O271="男子",IF($AF271&gt;100,"",IF($M271=選抜男子!B$27,ROW(),"")),"")</f>
        <v/>
      </c>
      <c r="BI271" s="42" t="str">
        <f>IF($O271="男子",IF($AF271&gt;100,"",IF($M271=選抜男子!I$27,ROW(),"")),"")</f>
        <v/>
      </c>
      <c r="BJ271" s="42" t="str">
        <f>IF($O271="男子",IF($AF271&gt;100,"",IF($M271=選抜男子!P$27,ROW(),"")),"")</f>
        <v/>
      </c>
      <c r="BK271" s="42" t="str">
        <f>IF($O271="男子",IF($AF271&gt;100,"",IF($M271=選抜男子!B$51,ROW(),"")),"")</f>
        <v/>
      </c>
      <c r="BL271" s="42" t="str">
        <f>IF($O271="男子",IF($AF271&gt;100,"",IF($M271=選抜男子!I$51,ROW(),"")),"")</f>
        <v/>
      </c>
      <c r="BM271" s="42" t="str">
        <f>IF($O271="男子",IF($AF271&gt;100,"",IF($M271=選抜男子!B$76,ROW(),"")),"")</f>
        <v/>
      </c>
      <c r="BN271" s="42" t="str">
        <f>IF($O271="男子",IF($AF271&gt;100,"",IF($M271=選抜男子!I$76,ROW(),"")),"")</f>
        <v/>
      </c>
      <c r="BO271" s="42" t="str">
        <f>IF($O271="男子",IF($AF271&gt;100,"",IF($M271=新人男子!B$2,ROW(),"")),"")</f>
        <v/>
      </c>
      <c r="BP271" s="42" t="str">
        <f>IF($O271="男子",IF($AF271&gt;100,"",IF($M271=新人男子!I$2,ROW(),"")),"")</f>
        <v/>
      </c>
      <c r="BQ271" s="42" t="str">
        <f>IF($O271="男子",IF($AF271&gt;100,"",IF($M271=新人男子!P$2,ROW(),"")),"")</f>
        <v/>
      </c>
      <c r="BR271" s="42" t="str">
        <f>IF($O271="男子",IF($AF271&gt;100,"",IF($M271=新人男子!B$27,ROW(),"")),"")</f>
        <v/>
      </c>
      <c r="BS271" s="42" t="str">
        <f>IF($O271="男子",IF($AF271&gt;100,"",IF($M271=新人男子!I$27,ROW(),"")),"")</f>
        <v/>
      </c>
      <c r="BT271" s="42" t="str">
        <f>IF($O271="男子",IF($AF271&gt;100,"",IF($M271=新人男子!P$27,ROW(),"")),"")</f>
        <v/>
      </c>
      <c r="BU271" s="42" t="str">
        <f>IF($O271="男子",IF($AF271&gt;100,"",IF($M271=新人男子!B$51,ROW(),"")),"")</f>
        <v/>
      </c>
      <c r="BV271" s="42" t="str">
        <f>IF($O271="男子",IF($AF271&gt;100,"",IF($M271=新人男子!I$51,ROW(),"")),"")</f>
        <v/>
      </c>
      <c r="BW271" s="42" t="str">
        <f>IF($O271="男子",IF($AF271&gt;100,"",IF($M271=新人男子!P$51,ROW(),"")),"")</f>
        <v/>
      </c>
      <c r="BX271" s="42" t="str">
        <f>IF($O271="男子",IF($AF271&gt;100,"",IF($M271=新人男子!B$76,ROW(),"")),"")</f>
        <v/>
      </c>
      <c r="BY271" s="42" t="str">
        <f>IF($O271="男子",IF($AF271&gt;100,"",IF($M271=新人男子!I$76,ROW(),"")),"")</f>
        <v/>
      </c>
      <c r="BZ271" s="42" t="str">
        <f>IF($O271="男子",IF($AF271&gt;100,"",IF($M271=新人男子!P$76,ROW(),"")),"")</f>
        <v/>
      </c>
      <c r="CA271" s="42" t="str">
        <f>IF($O271="女子",IF($AF271&gt;100,"",IF($M271=選抜女子!B$2,ROW(),"")),"")</f>
        <v/>
      </c>
      <c r="CB271" s="42">
        <f>IF($O271="女子",IF($AF271&gt;100,"",IF($M271=選抜女子!I$2,ROW(),"")),"")</f>
        <v>271</v>
      </c>
      <c r="CC271" s="42" t="str">
        <f>IF($O271="女子",IF($AF271&gt;100,"",IF($M271=選抜女子!P$2,ROW(),"")),"")</f>
        <v/>
      </c>
      <c r="CD271" s="42" t="str">
        <f>IF($O271="女子",IF($AF271&gt;100,"",IF($M271=選抜女子!B$27,ROW(),"")),"")</f>
        <v/>
      </c>
      <c r="CE271" s="42" t="str">
        <f>IF($O271="女子",IF($AF271&gt;100,"",IF($M271=選抜女子!I$27,ROW(),"")),"")</f>
        <v/>
      </c>
      <c r="CF271" s="42" t="str">
        <f>IF($O271="女子",IF($AF271&gt;100,"",IF($M271=選抜女子!P$27,ROW(),"")),"")</f>
        <v/>
      </c>
      <c r="CG271" s="42" t="str">
        <f>IF($O271="女子",IF($AF271&gt;100,"",IF($M271=選抜女子!B$51,ROW(),"")),"")</f>
        <v/>
      </c>
      <c r="CH271" s="42" t="str">
        <f>IF($O271="女子",IF($AF271&gt;100,"",IF($M271=選抜女子!I$51,ROW(),"")),"")</f>
        <v/>
      </c>
      <c r="CI271" s="42" t="str">
        <f>IF($O271="女子",IF($AF271&gt;100,"",IF($M271=選抜女子!B$76,ROW(),"")),"")</f>
        <v/>
      </c>
      <c r="CJ271" s="42" t="str">
        <f>IF($O271="女子",IF($AF271&gt;100,"",IF($M271=選抜女子!I$76,ROW(),"")),"")</f>
        <v/>
      </c>
      <c r="CK271" s="42" t="str">
        <f>IF($O271="女子",IF($AF271&gt;100,"",IF($M271=新人女子!B$2,ROW(),"")),"")</f>
        <v/>
      </c>
      <c r="CL271" s="42" t="str">
        <f>IF($O271="女子",IF($AF271&gt;100,"",IF($M271=新人女子!I$2,ROW(),"")),"")</f>
        <v/>
      </c>
      <c r="CM271" s="42" t="str">
        <f>IF($O271="女子",IF($AF271&gt;100,"",IF($M271=新人女子!P$2,ROW(),"")),"")</f>
        <v/>
      </c>
      <c r="CN271" s="42" t="str">
        <f>IF($O271="女子",IF($AF271&gt;100,"",IF($M271=新人女子!B$27,ROW(),"")),"")</f>
        <v/>
      </c>
      <c r="CO271" s="42" t="str">
        <f>IF($O271="女子",IF($AF271&gt;100,"",IF($M271=新人女子!I$27,ROW(),"")),"")</f>
        <v/>
      </c>
      <c r="CP271" s="42" t="str">
        <f>IF($O271="女子",IF($AF271&gt;100,"",IF($M271=新人女子!P$27,ROW(),"")),"")</f>
        <v/>
      </c>
      <c r="CQ271" s="42" t="str">
        <f>IF($O271="女子",IF($AF271&gt;100,"",IF($M271=新人女子!B$51,ROW(),"")),"")</f>
        <v/>
      </c>
      <c r="CR271" s="42" t="str">
        <f>IF($O271="女子",IF($AF271&gt;100,"",IF($M271=新人女子!I$51,ROW(),"")),"")</f>
        <v/>
      </c>
      <c r="CS271" s="42" t="str">
        <f>IF($O271="女子",IF($AF271&gt;100,"",IF($M271=新人女子!P$51,ROW(),"")),"")</f>
        <v/>
      </c>
      <c r="CT271" s="42" t="str">
        <f>IF($O271="女子",IF($AF271&gt;100,"",IF($M271=新人女子!B$76,ROW(),"")),"")</f>
        <v/>
      </c>
      <c r="CU271" s="42" t="str">
        <f>IF($O271="女子",IF($AF271&gt;100,"",IF($M271=新人女子!I$76,ROW(),"")),"")</f>
        <v/>
      </c>
      <c r="CV271" s="42" t="str">
        <f>IF($O271="女子",IF($AF271&gt;100,"",IF($M271=新人女子!P$76,ROW(),"")),"")</f>
        <v/>
      </c>
    </row>
    <row r="272" spans="1:100" x14ac:dyDescent="0.15">
      <c r="A272" s="36">
        <v>45285</v>
      </c>
      <c r="B272" s="36">
        <v>45287</v>
      </c>
      <c r="C272" s="35" t="s">
        <v>104</v>
      </c>
      <c r="D272" s="35" t="s">
        <v>2406</v>
      </c>
      <c r="E272" s="35" t="s">
        <v>2407</v>
      </c>
      <c r="F272" s="35" t="s">
        <v>2408</v>
      </c>
      <c r="G272" s="35" t="s">
        <v>108</v>
      </c>
      <c r="H272" s="35" t="s">
        <v>15</v>
      </c>
      <c r="I272" s="35" t="s">
        <v>2409</v>
      </c>
      <c r="J272" s="35" t="s">
        <v>303</v>
      </c>
      <c r="M272" s="35" t="s">
        <v>283</v>
      </c>
      <c r="N272" s="35" t="s">
        <v>284</v>
      </c>
      <c r="O272" s="35" t="s">
        <v>200</v>
      </c>
      <c r="Y272" s="35" t="s">
        <v>306</v>
      </c>
      <c r="AA272" s="35" t="s">
        <v>785</v>
      </c>
      <c r="AB272" s="35" t="s">
        <v>786</v>
      </c>
      <c r="AC272" s="35" t="str">
        <f t="shared" si="24"/>
        <v>ミズジリ</v>
      </c>
      <c r="AD272" s="35" t="s">
        <v>309</v>
      </c>
      <c r="AF272" s="35">
        <v>8</v>
      </c>
      <c r="AG272" s="41">
        <v>39467</v>
      </c>
      <c r="AN272" s="35">
        <v>172</v>
      </c>
      <c r="AO272" s="35">
        <v>54</v>
      </c>
      <c r="AP272" s="35" t="s">
        <v>310</v>
      </c>
      <c r="BB272" s="35">
        <f t="shared" si="25"/>
        <v>15</v>
      </c>
      <c r="BC272" s="35">
        <f t="shared" si="26"/>
        <v>1</v>
      </c>
      <c r="BD272" s="35" t="str">
        <f t="shared" si="27"/>
        <v>右</v>
      </c>
      <c r="BE272" s="42" t="str">
        <f>IF($O272="男子",IF($AF272&gt;100,"",IF($M272=選抜男子!B$2,ROW(),"")),"")</f>
        <v/>
      </c>
      <c r="BF272" s="42" t="str">
        <f>IF($O272="男子",IF($AF272&gt;100,"",IF($M272=選抜男子!I$2,ROW(),"")),"")</f>
        <v/>
      </c>
      <c r="BG272" s="42" t="str">
        <f>IF($O272="男子",IF($AF272&gt;100,"",IF($M272=選抜男子!P$2,ROW(),"")),"")</f>
        <v/>
      </c>
      <c r="BH272" s="42" t="str">
        <f>IF($O272="男子",IF($AF272&gt;100,"",IF($M272=選抜男子!B$27,ROW(),"")),"")</f>
        <v/>
      </c>
      <c r="BI272" s="42" t="str">
        <f>IF($O272="男子",IF($AF272&gt;100,"",IF($M272=選抜男子!I$27,ROW(),"")),"")</f>
        <v/>
      </c>
      <c r="BJ272" s="42" t="str">
        <f>IF($O272="男子",IF($AF272&gt;100,"",IF($M272=選抜男子!P$27,ROW(),"")),"")</f>
        <v/>
      </c>
      <c r="BK272" s="42" t="str">
        <f>IF($O272="男子",IF($AF272&gt;100,"",IF($M272=選抜男子!B$51,ROW(),"")),"")</f>
        <v/>
      </c>
      <c r="BL272" s="42" t="str">
        <f>IF($O272="男子",IF($AF272&gt;100,"",IF($M272=選抜男子!I$51,ROW(),"")),"")</f>
        <v/>
      </c>
      <c r="BM272" s="42" t="str">
        <f>IF($O272="男子",IF($AF272&gt;100,"",IF($M272=選抜男子!B$76,ROW(),"")),"")</f>
        <v/>
      </c>
      <c r="BN272" s="42" t="str">
        <f>IF($O272="男子",IF($AF272&gt;100,"",IF($M272=選抜男子!I$76,ROW(),"")),"")</f>
        <v/>
      </c>
      <c r="BO272" s="42" t="str">
        <f>IF($O272="男子",IF($AF272&gt;100,"",IF($M272=新人男子!B$2,ROW(),"")),"")</f>
        <v/>
      </c>
      <c r="BP272" s="42" t="str">
        <f>IF($O272="男子",IF($AF272&gt;100,"",IF($M272=新人男子!I$2,ROW(),"")),"")</f>
        <v/>
      </c>
      <c r="BQ272" s="42" t="str">
        <f>IF($O272="男子",IF($AF272&gt;100,"",IF($M272=新人男子!P$2,ROW(),"")),"")</f>
        <v/>
      </c>
      <c r="BR272" s="42" t="str">
        <f>IF($O272="男子",IF($AF272&gt;100,"",IF($M272=新人男子!B$27,ROW(),"")),"")</f>
        <v/>
      </c>
      <c r="BS272" s="42" t="str">
        <f>IF($O272="男子",IF($AF272&gt;100,"",IF($M272=新人男子!I$27,ROW(),"")),"")</f>
        <v/>
      </c>
      <c r="BT272" s="42" t="str">
        <f>IF($O272="男子",IF($AF272&gt;100,"",IF($M272=新人男子!P$27,ROW(),"")),"")</f>
        <v/>
      </c>
      <c r="BU272" s="42" t="str">
        <f>IF($O272="男子",IF($AF272&gt;100,"",IF($M272=新人男子!B$51,ROW(),"")),"")</f>
        <v/>
      </c>
      <c r="BV272" s="42" t="str">
        <f>IF($O272="男子",IF($AF272&gt;100,"",IF($M272=新人男子!I$51,ROW(),"")),"")</f>
        <v/>
      </c>
      <c r="BW272" s="42" t="str">
        <f>IF($O272="男子",IF($AF272&gt;100,"",IF($M272=新人男子!P$51,ROW(),"")),"")</f>
        <v/>
      </c>
      <c r="BX272" s="42" t="str">
        <f>IF($O272="男子",IF($AF272&gt;100,"",IF($M272=新人男子!B$76,ROW(),"")),"")</f>
        <v/>
      </c>
      <c r="BY272" s="42" t="str">
        <f>IF($O272="男子",IF($AF272&gt;100,"",IF($M272=新人男子!I$76,ROW(),"")),"")</f>
        <v/>
      </c>
      <c r="BZ272" s="42" t="str">
        <f>IF($O272="男子",IF($AF272&gt;100,"",IF($M272=新人男子!P$76,ROW(),"")),"")</f>
        <v/>
      </c>
      <c r="CA272" s="42" t="str">
        <f>IF($O272="女子",IF($AF272&gt;100,"",IF($M272=選抜女子!B$2,ROW(),"")),"")</f>
        <v/>
      </c>
      <c r="CB272" s="42">
        <f>IF($O272="女子",IF($AF272&gt;100,"",IF($M272=選抜女子!I$2,ROW(),"")),"")</f>
        <v>272</v>
      </c>
      <c r="CC272" s="42" t="str">
        <f>IF($O272="女子",IF($AF272&gt;100,"",IF($M272=選抜女子!P$2,ROW(),"")),"")</f>
        <v/>
      </c>
      <c r="CD272" s="42" t="str">
        <f>IF($O272="女子",IF($AF272&gt;100,"",IF($M272=選抜女子!B$27,ROW(),"")),"")</f>
        <v/>
      </c>
      <c r="CE272" s="42" t="str">
        <f>IF($O272="女子",IF($AF272&gt;100,"",IF($M272=選抜女子!I$27,ROW(),"")),"")</f>
        <v/>
      </c>
      <c r="CF272" s="42" t="str">
        <f>IF($O272="女子",IF($AF272&gt;100,"",IF($M272=選抜女子!P$27,ROW(),"")),"")</f>
        <v/>
      </c>
      <c r="CG272" s="42" t="str">
        <f>IF($O272="女子",IF($AF272&gt;100,"",IF($M272=選抜女子!B$51,ROW(),"")),"")</f>
        <v/>
      </c>
      <c r="CH272" s="42" t="str">
        <f>IF($O272="女子",IF($AF272&gt;100,"",IF($M272=選抜女子!I$51,ROW(),"")),"")</f>
        <v/>
      </c>
      <c r="CI272" s="42" t="str">
        <f>IF($O272="女子",IF($AF272&gt;100,"",IF($M272=選抜女子!B$76,ROW(),"")),"")</f>
        <v/>
      </c>
      <c r="CJ272" s="42" t="str">
        <f>IF($O272="女子",IF($AF272&gt;100,"",IF($M272=選抜女子!I$76,ROW(),"")),"")</f>
        <v/>
      </c>
      <c r="CK272" s="42" t="str">
        <f>IF($O272="女子",IF($AF272&gt;100,"",IF($M272=新人女子!B$2,ROW(),"")),"")</f>
        <v/>
      </c>
      <c r="CL272" s="42" t="str">
        <f>IF($O272="女子",IF($AF272&gt;100,"",IF($M272=新人女子!I$2,ROW(),"")),"")</f>
        <v/>
      </c>
      <c r="CM272" s="42" t="str">
        <f>IF($O272="女子",IF($AF272&gt;100,"",IF($M272=新人女子!P$2,ROW(),"")),"")</f>
        <v/>
      </c>
      <c r="CN272" s="42" t="str">
        <f>IF($O272="女子",IF($AF272&gt;100,"",IF($M272=新人女子!B$27,ROW(),"")),"")</f>
        <v/>
      </c>
      <c r="CO272" s="42" t="str">
        <f>IF($O272="女子",IF($AF272&gt;100,"",IF($M272=新人女子!I$27,ROW(),"")),"")</f>
        <v/>
      </c>
      <c r="CP272" s="42" t="str">
        <f>IF($O272="女子",IF($AF272&gt;100,"",IF($M272=新人女子!P$27,ROW(),"")),"")</f>
        <v/>
      </c>
      <c r="CQ272" s="42" t="str">
        <f>IF($O272="女子",IF($AF272&gt;100,"",IF($M272=新人女子!B$51,ROW(),"")),"")</f>
        <v/>
      </c>
      <c r="CR272" s="42" t="str">
        <f>IF($O272="女子",IF($AF272&gt;100,"",IF($M272=新人女子!I$51,ROW(),"")),"")</f>
        <v/>
      </c>
      <c r="CS272" s="42" t="str">
        <f>IF($O272="女子",IF($AF272&gt;100,"",IF($M272=新人女子!P$51,ROW(),"")),"")</f>
        <v/>
      </c>
      <c r="CT272" s="42" t="str">
        <f>IF($O272="女子",IF($AF272&gt;100,"",IF($M272=新人女子!B$76,ROW(),"")),"")</f>
        <v/>
      </c>
      <c r="CU272" s="42" t="str">
        <f>IF($O272="女子",IF($AF272&gt;100,"",IF($M272=新人女子!I$76,ROW(),"")),"")</f>
        <v/>
      </c>
      <c r="CV272" s="42" t="str">
        <f>IF($O272="女子",IF($AF272&gt;100,"",IF($M272=新人女子!P$76,ROW(),"")),"")</f>
        <v/>
      </c>
    </row>
    <row r="273" spans="1:100" x14ac:dyDescent="0.15">
      <c r="A273" s="36">
        <v>45285</v>
      </c>
      <c r="B273" s="36">
        <v>45287</v>
      </c>
      <c r="C273" s="35" t="s">
        <v>104</v>
      </c>
      <c r="D273" s="35" t="s">
        <v>2410</v>
      </c>
      <c r="E273" s="35" t="s">
        <v>2411</v>
      </c>
      <c r="F273" s="35" t="s">
        <v>2412</v>
      </c>
      <c r="G273" s="35" t="s">
        <v>108</v>
      </c>
      <c r="H273" s="35" t="s">
        <v>15</v>
      </c>
      <c r="I273" s="35" t="s">
        <v>2413</v>
      </c>
      <c r="J273" s="35" t="s">
        <v>303</v>
      </c>
      <c r="M273" s="35" t="s">
        <v>283</v>
      </c>
      <c r="N273" s="35" t="s">
        <v>284</v>
      </c>
      <c r="O273" s="35" t="s">
        <v>200</v>
      </c>
      <c r="Y273" s="35" t="s">
        <v>306</v>
      </c>
      <c r="AA273" s="35" t="s">
        <v>787</v>
      </c>
      <c r="AB273" s="35" t="s">
        <v>788</v>
      </c>
      <c r="AC273" s="35" t="str">
        <f t="shared" si="24"/>
        <v>サカ</v>
      </c>
      <c r="AD273" s="35" t="s">
        <v>309</v>
      </c>
      <c r="AF273" s="35">
        <v>9</v>
      </c>
      <c r="AG273" s="41">
        <v>39265</v>
      </c>
      <c r="AN273" s="35">
        <v>164</v>
      </c>
      <c r="AO273" s="35">
        <v>50</v>
      </c>
      <c r="AP273" s="35" t="s">
        <v>310</v>
      </c>
      <c r="BB273" s="35">
        <f t="shared" si="25"/>
        <v>15</v>
      </c>
      <c r="BC273" s="35">
        <f t="shared" si="26"/>
        <v>1</v>
      </c>
      <c r="BD273" s="35" t="str">
        <f t="shared" si="27"/>
        <v>右</v>
      </c>
      <c r="BE273" s="42" t="str">
        <f>IF($O273="男子",IF($AF273&gt;100,"",IF($M273=選抜男子!B$2,ROW(),"")),"")</f>
        <v/>
      </c>
      <c r="BF273" s="42" t="str">
        <f>IF($O273="男子",IF($AF273&gt;100,"",IF($M273=選抜男子!I$2,ROW(),"")),"")</f>
        <v/>
      </c>
      <c r="BG273" s="42" t="str">
        <f>IF($O273="男子",IF($AF273&gt;100,"",IF($M273=選抜男子!P$2,ROW(),"")),"")</f>
        <v/>
      </c>
      <c r="BH273" s="42" t="str">
        <f>IF($O273="男子",IF($AF273&gt;100,"",IF($M273=選抜男子!B$27,ROW(),"")),"")</f>
        <v/>
      </c>
      <c r="BI273" s="42" t="str">
        <f>IF($O273="男子",IF($AF273&gt;100,"",IF($M273=選抜男子!I$27,ROW(),"")),"")</f>
        <v/>
      </c>
      <c r="BJ273" s="42" t="str">
        <f>IF($O273="男子",IF($AF273&gt;100,"",IF($M273=選抜男子!P$27,ROW(),"")),"")</f>
        <v/>
      </c>
      <c r="BK273" s="42" t="str">
        <f>IF($O273="男子",IF($AF273&gt;100,"",IF($M273=選抜男子!B$51,ROW(),"")),"")</f>
        <v/>
      </c>
      <c r="BL273" s="42" t="str">
        <f>IF($O273="男子",IF($AF273&gt;100,"",IF($M273=選抜男子!I$51,ROW(),"")),"")</f>
        <v/>
      </c>
      <c r="BM273" s="42" t="str">
        <f>IF($O273="男子",IF($AF273&gt;100,"",IF($M273=選抜男子!B$76,ROW(),"")),"")</f>
        <v/>
      </c>
      <c r="BN273" s="42" t="str">
        <f>IF($O273="男子",IF($AF273&gt;100,"",IF($M273=選抜男子!I$76,ROW(),"")),"")</f>
        <v/>
      </c>
      <c r="BO273" s="42" t="str">
        <f>IF($O273="男子",IF($AF273&gt;100,"",IF($M273=新人男子!B$2,ROW(),"")),"")</f>
        <v/>
      </c>
      <c r="BP273" s="42" t="str">
        <f>IF($O273="男子",IF($AF273&gt;100,"",IF($M273=新人男子!I$2,ROW(),"")),"")</f>
        <v/>
      </c>
      <c r="BQ273" s="42" t="str">
        <f>IF($O273="男子",IF($AF273&gt;100,"",IF($M273=新人男子!P$2,ROW(),"")),"")</f>
        <v/>
      </c>
      <c r="BR273" s="42" t="str">
        <f>IF($O273="男子",IF($AF273&gt;100,"",IF($M273=新人男子!B$27,ROW(),"")),"")</f>
        <v/>
      </c>
      <c r="BS273" s="42" t="str">
        <f>IF($O273="男子",IF($AF273&gt;100,"",IF($M273=新人男子!I$27,ROW(),"")),"")</f>
        <v/>
      </c>
      <c r="BT273" s="42" t="str">
        <f>IF($O273="男子",IF($AF273&gt;100,"",IF($M273=新人男子!P$27,ROW(),"")),"")</f>
        <v/>
      </c>
      <c r="BU273" s="42" t="str">
        <f>IF($O273="男子",IF($AF273&gt;100,"",IF($M273=新人男子!B$51,ROW(),"")),"")</f>
        <v/>
      </c>
      <c r="BV273" s="42" t="str">
        <f>IF($O273="男子",IF($AF273&gt;100,"",IF($M273=新人男子!I$51,ROW(),"")),"")</f>
        <v/>
      </c>
      <c r="BW273" s="42" t="str">
        <f>IF($O273="男子",IF($AF273&gt;100,"",IF($M273=新人男子!P$51,ROW(),"")),"")</f>
        <v/>
      </c>
      <c r="BX273" s="42" t="str">
        <f>IF($O273="男子",IF($AF273&gt;100,"",IF($M273=新人男子!B$76,ROW(),"")),"")</f>
        <v/>
      </c>
      <c r="BY273" s="42" t="str">
        <f>IF($O273="男子",IF($AF273&gt;100,"",IF($M273=新人男子!I$76,ROW(),"")),"")</f>
        <v/>
      </c>
      <c r="BZ273" s="42" t="str">
        <f>IF($O273="男子",IF($AF273&gt;100,"",IF($M273=新人男子!P$76,ROW(),"")),"")</f>
        <v/>
      </c>
      <c r="CA273" s="42" t="str">
        <f>IF($O273="女子",IF($AF273&gt;100,"",IF($M273=選抜女子!B$2,ROW(),"")),"")</f>
        <v/>
      </c>
      <c r="CB273" s="42">
        <f>IF($O273="女子",IF($AF273&gt;100,"",IF($M273=選抜女子!I$2,ROW(),"")),"")</f>
        <v>273</v>
      </c>
      <c r="CC273" s="42" t="str">
        <f>IF($O273="女子",IF($AF273&gt;100,"",IF($M273=選抜女子!P$2,ROW(),"")),"")</f>
        <v/>
      </c>
      <c r="CD273" s="42" t="str">
        <f>IF($O273="女子",IF($AF273&gt;100,"",IF($M273=選抜女子!B$27,ROW(),"")),"")</f>
        <v/>
      </c>
      <c r="CE273" s="42" t="str">
        <f>IF($O273="女子",IF($AF273&gt;100,"",IF($M273=選抜女子!I$27,ROW(),"")),"")</f>
        <v/>
      </c>
      <c r="CF273" s="42" t="str">
        <f>IF($O273="女子",IF($AF273&gt;100,"",IF($M273=選抜女子!P$27,ROW(),"")),"")</f>
        <v/>
      </c>
      <c r="CG273" s="42" t="str">
        <f>IF($O273="女子",IF($AF273&gt;100,"",IF($M273=選抜女子!B$51,ROW(),"")),"")</f>
        <v/>
      </c>
      <c r="CH273" s="42" t="str">
        <f>IF($O273="女子",IF($AF273&gt;100,"",IF($M273=選抜女子!I$51,ROW(),"")),"")</f>
        <v/>
      </c>
      <c r="CI273" s="42" t="str">
        <f>IF($O273="女子",IF($AF273&gt;100,"",IF($M273=選抜女子!B$76,ROW(),"")),"")</f>
        <v/>
      </c>
      <c r="CJ273" s="42" t="str">
        <f>IF($O273="女子",IF($AF273&gt;100,"",IF($M273=選抜女子!I$76,ROW(),"")),"")</f>
        <v/>
      </c>
      <c r="CK273" s="42" t="str">
        <f>IF($O273="女子",IF($AF273&gt;100,"",IF($M273=新人女子!B$2,ROW(),"")),"")</f>
        <v/>
      </c>
      <c r="CL273" s="42" t="str">
        <f>IF($O273="女子",IF($AF273&gt;100,"",IF($M273=新人女子!I$2,ROW(),"")),"")</f>
        <v/>
      </c>
      <c r="CM273" s="42" t="str">
        <f>IF($O273="女子",IF($AF273&gt;100,"",IF($M273=新人女子!P$2,ROW(),"")),"")</f>
        <v/>
      </c>
      <c r="CN273" s="42" t="str">
        <f>IF($O273="女子",IF($AF273&gt;100,"",IF($M273=新人女子!B$27,ROW(),"")),"")</f>
        <v/>
      </c>
      <c r="CO273" s="42" t="str">
        <f>IF($O273="女子",IF($AF273&gt;100,"",IF($M273=新人女子!I$27,ROW(),"")),"")</f>
        <v/>
      </c>
      <c r="CP273" s="42" t="str">
        <f>IF($O273="女子",IF($AF273&gt;100,"",IF($M273=新人女子!P$27,ROW(),"")),"")</f>
        <v/>
      </c>
      <c r="CQ273" s="42" t="str">
        <f>IF($O273="女子",IF($AF273&gt;100,"",IF($M273=新人女子!B$51,ROW(),"")),"")</f>
        <v/>
      </c>
      <c r="CR273" s="42" t="str">
        <f>IF($O273="女子",IF($AF273&gt;100,"",IF($M273=新人女子!I$51,ROW(),"")),"")</f>
        <v/>
      </c>
      <c r="CS273" s="42" t="str">
        <f>IF($O273="女子",IF($AF273&gt;100,"",IF($M273=新人女子!P$51,ROW(),"")),"")</f>
        <v/>
      </c>
      <c r="CT273" s="42" t="str">
        <f>IF($O273="女子",IF($AF273&gt;100,"",IF($M273=新人女子!B$76,ROW(),"")),"")</f>
        <v/>
      </c>
      <c r="CU273" s="42" t="str">
        <f>IF($O273="女子",IF($AF273&gt;100,"",IF($M273=新人女子!I$76,ROW(),"")),"")</f>
        <v/>
      </c>
      <c r="CV273" s="42" t="str">
        <f>IF($O273="女子",IF($AF273&gt;100,"",IF($M273=新人女子!P$76,ROW(),"")),"")</f>
        <v/>
      </c>
    </row>
    <row r="274" spans="1:100" x14ac:dyDescent="0.15">
      <c r="A274" s="36">
        <v>45285</v>
      </c>
      <c r="B274" s="36">
        <v>45287</v>
      </c>
      <c r="C274" s="35" t="s">
        <v>104</v>
      </c>
      <c r="D274" s="35" t="s">
        <v>2414</v>
      </c>
      <c r="E274" s="35" t="s">
        <v>2415</v>
      </c>
      <c r="F274" s="35" t="s">
        <v>2416</v>
      </c>
      <c r="G274" s="35" t="s">
        <v>108</v>
      </c>
      <c r="H274" s="35" t="s">
        <v>15</v>
      </c>
      <c r="I274" s="35" t="s">
        <v>2417</v>
      </c>
      <c r="J274" s="35" t="s">
        <v>303</v>
      </c>
      <c r="M274" s="35" t="s">
        <v>283</v>
      </c>
      <c r="N274" s="35" t="s">
        <v>284</v>
      </c>
      <c r="O274" s="35" t="s">
        <v>200</v>
      </c>
      <c r="Y274" s="35" t="s">
        <v>306</v>
      </c>
      <c r="AA274" s="35" t="s">
        <v>789</v>
      </c>
      <c r="AB274" s="35" t="s">
        <v>790</v>
      </c>
      <c r="AC274" s="35" t="str">
        <f t="shared" si="24"/>
        <v>ヤノ</v>
      </c>
      <c r="AD274" s="35" t="s">
        <v>309</v>
      </c>
      <c r="AF274" s="35">
        <v>10</v>
      </c>
      <c r="AG274" s="41">
        <v>39430</v>
      </c>
      <c r="AN274" s="35">
        <v>162.80000000000001</v>
      </c>
      <c r="AO274" s="35">
        <v>55.5</v>
      </c>
      <c r="AP274" s="35" t="s">
        <v>310</v>
      </c>
      <c r="BB274" s="35">
        <f t="shared" si="25"/>
        <v>15</v>
      </c>
      <c r="BC274" s="35">
        <f t="shared" si="26"/>
        <v>1</v>
      </c>
      <c r="BD274" s="35" t="str">
        <f t="shared" si="27"/>
        <v>右</v>
      </c>
      <c r="BE274" s="42" t="str">
        <f>IF($O274="男子",IF($AF274&gt;100,"",IF($M274=選抜男子!B$2,ROW(),"")),"")</f>
        <v/>
      </c>
      <c r="BF274" s="42" t="str">
        <f>IF($O274="男子",IF($AF274&gt;100,"",IF($M274=選抜男子!I$2,ROW(),"")),"")</f>
        <v/>
      </c>
      <c r="BG274" s="42" t="str">
        <f>IF($O274="男子",IF($AF274&gt;100,"",IF($M274=選抜男子!P$2,ROW(),"")),"")</f>
        <v/>
      </c>
      <c r="BH274" s="42" t="str">
        <f>IF($O274="男子",IF($AF274&gt;100,"",IF($M274=選抜男子!B$27,ROW(),"")),"")</f>
        <v/>
      </c>
      <c r="BI274" s="42" t="str">
        <f>IF($O274="男子",IF($AF274&gt;100,"",IF($M274=選抜男子!I$27,ROW(),"")),"")</f>
        <v/>
      </c>
      <c r="BJ274" s="42" t="str">
        <f>IF($O274="男子",IF($AF274&gt;100,"",IF($M274=選抜男子!P$27,ROW(),"")),"")</f>
        <v/>
      </c>
      <c r="BK274" s="42" t="str">
        <f>IF($O274="男子",IF($AF274&gt;100,"",IF($M274=選抜男子!B$51,ROW(),"")),"")</f>
        <v/>
      </c>
      <c r="BL274" s="42" t="str">
        <f>IF($O274="男子",IF($AF274&gt;100,"",IF($M274=選抜男子!I$51,ROW(),"")),"")</f>
        <v/>
      </c>
      <c r="BM274" s="42" t="str">
        <f>IF($O274="男子",IF($AF274&gt;100,"",IF($M274=選抜男子!B$76,ROW(),"")),"")</f>
        <v/>
      </c>
      <c r="BN274" s="42" t="str">
        <f>IF($O274="男子",IF($AF274&gt;100,"",IF($M274=選抜男子!I$76,ROW(),"")),"")</f>
        <v/>
      </c>
      <c r="BO274" s="42" t="str">
        <f>IF($O274="男子",IF($AF274&gt;100,"",IF($M274=新人男子!B$2,ROW(),"")),"")</f>
        <v/>
      </c>
      <c r="BP274" s="42" t="str">
        <f>IF($O274="男子",IF($AF274&gt;100,"",IF($M274=新人男子!I$2,ROW(),"")),"")</f>
        <v/>
      </c>
      <c r="BQ274" s="42" t="str">
        <f>IF($O274="男子",IF($AF274&gt;100,"",IF($M274=新人男子!P$2,ROW(),"")),"")</f>
        <v/>
      </c>
      <c r="BR274" s="42" t="str">
        <f>IF($O274="男子",IF($AF274&gt;100,"",IF($M274=新人男子!B$27,ROW(),"")),"")</f>
        <v/>
      </c>
      <c r="BS274" s="42" t="str">
        <f>IF($O274="男子",IF($AF274&gt;100,"",IF($M274=新人男子!I$27,ROW(),"")),"")</f>
        <v/>
      </c>
      <c r="BT274" s="42" t="str">
        <f>IF($O274="男子",IF($AF274&gt;100,"",IF($M274=新人男子!P$27,ROW(),"")),"")</f>
        <v/>
      </c>
      <c r="BU274" s="42" t="str">
        <f>IF($O274="男子",IF($AF274&gt;100,"",IF($M274=新人男子!B$51,ROW(),"")),"")</f>
        <v/>
      </c>
      <c r="BV274" s="42" t="str">
        <f>IF($O274="男子",IF($AF274&gt;100,"",IF($M274=新人男子!I$51,ROW(),"")),"")</f>
        <v/>
      </c>
      <c r="BW274" s="42" t="str">
        <f>IF($O274="男子",IF($AF274&gt;100,"",IF($M274=新人男子!P$51,ROW(),"")),"")</f>
        <v/>
      </c>
      <c r="BX274" s="42" t="str">
        <f>IF($O274="男子",IF($AF274&gt;100,"",IF($M274=新人男子!B$76,ROW(),"")),"")</f>
        <v/>
      </c>
      <c r="BY274" s="42" t="str">
        <f>IF($O274="男子",IF($AF274&gt;100,"",IF($M274=新人男子!I$76,ROW(),"")),"")</f>
        <v/>
      </c>
      <c r="BZ274" s="42" t="str">
        <f>IF($O274="男子",IF($AF274&gt;100,"",IF($M274=新人男子!P$76,ROW(),"")),"")</f>
        <v/>
      </c>
      <c r="CA274" s="42" t="str">
        <f>IF($O274="女子",IF($AF274&gt;100,"",IF($M274=選抜女子!B$2,ROW(),"")),"")</f>
        <v/>
      </c>
      <c r="CB274" s="42">
        <f>IF($O274="女子",IF($AF274&gt;100,"",IF($M274=選抜女子!I$2,ROW(),"")),"")</f>
        <v>274</v>
      </c>
      <c r="CC274" s="42" t="str">
        <f>IF($O274="女子",IF($AF274&gt;100,"",IF($M274=選抜女子!P$2,ROW(),"")),"")</f>
        <v/>
      </c>
      <c r="CD274" s="42" t="str">
        <f>IF($O274="女子",IF($AF274&gt;100,"",IF($M274=選抜女子!B$27,ROW(),"")),"")</f>
        <v/>
      </c>
      <c r="CE274" s="42" t="str">
        <f>IF($O274="女子",IF($AF274&gt;100,"",IF($M274=選抜女子!I$27,ROW(),"")),"")</f>
        <v/>
      </c>
      <c r="CF274" s="42" t="str">
        <f>IF($O274="女子",IF($AF274&gt;100,"",IF($M274=選抜女子!P$27,ROW(),"")),"")</f>
        <v/>
      </c>
      <c r="CG274" s="42" t="str">
        <f>IF($O274="女子",IF($AF274&gt;100,"",IF($M274=選抜女子!B$51,ROW(),"")),"")</f>
        <v/>
      </c>
      <c r="CH274" s="42" t="str">
        <f>IF($O274="女子",IF($AF274&gt;100,"",IF($M274=選抜女子!I$51,ROW(),"")),"")</f>
        <v/>
      </c>
      <c r="CI274" s="42" t="str">
        <f>IF($O274="女子",IF($AF274&gt;100,"",IF($M274=選抜女子!B$76,ROW(),"")),"")</f>
        <v/>
      </c>
      <c r="CJ274" s="42" t="str">
        <f>IF($O274="女子",IF($AF274&gt;100,"",IF($M274=選抜女子!I$76,ROW(),"")),"")</f>
        <v/>
      </c>
      <c r="CK274" s="42" t="str">
        <f>IF($O274="女子",IF($AF274&gt;100,"",IF($M274=新人女子!B$2,ROW(),"")),"")</f>
        <v/>
      </c>
      <c r="CL274" s="42" t="str">
        <f>IF($O274="女子",IF($AF274&gt;100,"",IF($M274=新人女子!I$2,ROW(),"")),"")</f>
        <v/>
      </c>
      <c r="CM274" s="42" t="str">
        <f>IF($O274="女子",IF($AF274&gt;100,"",IF($M274=新人女子!P$2,ROW(),"")),"")</f>
        <v/>
      </c>
      <c r="CN274" s="42" t="str">
        <f>IF($O274="女子",IF($AF274&gt;100,"",IF($M274=新人女子!B$27,ROW(),"")),"")</f>
        <v/>
      </c>
      <c r="CO274" s="42" t="str">
        <f>IF($O274="女子",IF($AF274&gt;100,"",IF($M274=新人女子!I$27,ROW(),"")),"")</f>
        <v/>
      </c>
      <c r="CP274" s="42" t="str">
        <f>IF($O274="女子",IF($AF274&gt;100,"",IF($M274=新人女子!P$27,ROW(),"")),"")</f>
        <v/>
      </c>
      <c r="CQ274" s="42" t="str">
        <f>IF($O274="女子",IF($AF274&gt;100,"",IF($M274=新人女子!B$51,ROW(),"")),"")</f>
        <v/>
      </c>
      <c r="CR274" s="42" t="str">
        <f>IF($O274="女子",IF($AF274&gt;100,"",IF($M274=新人女子!I$51,ROW(),"")),"")</f>
        <v/>
      </c>
      <c r="CS274" s="42" t="str">
        <f>IF($O274="女子",IF($AF274&gt;100,"",IF($M274=新人女子!P$51,ROW(),"")),"")</f>
        <v/>
      </c>
      <c r="CT274" s="42" t="str">
        <f>IF($O274="女子",IF($AF274&gt;100,"",IF($M274=新人女子!B$76,ROW(),"")),"")</f>
        <v/>
      </c>
      <c r="CU274" s="42" t="str">
        <f>IF($O274="女子",IF($AF274&gt;100,"",IF($M274=新人女子!I$76,ROW(),"")),"")</f>
        <v/>
      </c>
      <c r="CV274" s="42" t="str">
        <f>IF($O274="女子",IF($AF274&gt;100,"",IF($M274=新人女子!P$76,ROW(),"")),"")</f>
        <v/>
      </c>
    </row>
    <row r="275" spans="1:100" x14ac:dyDescent="0.15">
      <c r="A275" s="36">
        <v>45285</v>
      </c>
      <c r="B275" s="36">
        <v>45287</v>
      </c>
      <c r="C275" s="35" t="s">
        <v>104</v>
      </c>
      <c r="D275" s="35" t="s">
        <v>2418</v>
      </c>
      <c r="E275" s="35" t="s">
        <v>2419</v>
      </c>
      <c r="F275" s="35" t="s">
        <v>2420</v>
      </c>
      <c r="G275" s="35" t="s">
        <v>108</v>
      </c>
      <c r="H275" s="35" t="s">
        <v>15</v>
      </c>
      <c r="I275" s="35" t="s">
        <v>2421</v>
      </c>
      <c r="J275" s="35" t="s">
        <v>303</v>
      </c>
      <c r="AG275" s="41"/>
      <c r="AN275" s="35">
        <v>170.2</v>
      </c>
      <c r="AO275" s="35">
        <v>59.2</v>
      </c>
      <c r="AP275" s="35" t="s">
        <v>310</v>
      </c>
      <c r="BB275" s="35" t="str">
        <f t="shared" si="25"/>
        <v/>
      </c>
      <c r="BC275" s="35" t="str">
        <f t="shared" si="26"/>
        <v/>
      </c>
      <c r="BD275" s="35" t="str">
        <f t="shared" si="27"/>
        <v>右</v>
      </c>
      <c r="BE275" s="42" t="str">
        <f>IF($O275="男子",IF($AF275&gt;100,"",IF($M275=選抜男子!B$2,ROW(),"")),"")</f>
        <v/>
      </c>
      <c r="BF275" s="42" t="str">
        <f>IF($O275="男子",IF($AF275&gt;100,"",IF($M275=選抜男子!I$2,ROW(),"")),"")</f>
        <v/>
      </c>
      <c r="BG275" s="42" t="str">
        <f>IF($O275="男子",IF($AF275&gt;100,"",IF($M275=選抜男子!P$2,ROW(),"")),"")</f>
        <v/>
      </c>
      <c r="BH275" s="42" t="str">
        <f>IF($O275="男子",IF($AF275&gt;100,"",IF($M275=選抜男子!B$27,ROW(),"")),"")</f>
        <v/>
      </c>
      <c r="BI275" s="42" t="str">
        <f>IF($O275="男子",IF($AF275&gt;100,"",IF($M275=選抜男子!I$27,ROW(),"")),"")</f>
        <v/>
      </c>
      <c r="BJ275" s="42" t="str">
        <f>IF($O275="男子",IF($AF275&gt;100,"",IF($M275=選抜男子!P$27,ROW(),"")),"")</f>
        <v/>
      </c>
      <c r="BK275" s="42" t="str">
        <f>IF($O275="男子",IF($AF275&gt;100,"",IF($M275=選抜男子!B$51,ROW(),"")),"")</f>
        <v/>
      </c>
      <c r="BL275" s="42" t="str">
        <f>IF($O275="男子",IF($AF275&gt;100,"",IF($M275=選抜男子!I$51,ROW(),"")),"")</f>
        <v/>
      </c>
      <c r="BM275" s="42" t="str">
        <f>IF($O275="男子",IF($AF275&gt;100,"",IF($M275=選抜男子!B$76,ROW(),"")),"")</f>
        <v/>
      </c>
      <c r="BN275" s="42" t="str">
        <f>IF($O275="男子",IF($AF275&gt;100,"",IF($M275=選抜男子!I$76,ROW(),"")),"")</f>
        <v/>
      </c>
      <c r="BO275" s="42" t="str">
        <f>IF($O275="男子",IF($AF275&gt;100,"",IF($M275=新人男子!B$2,ROW(),"")),"")</f>
        <v/>
      </c>
      <c r="BP275" s="42" t="str">
        <f>IF($O275="男子",IF($AF275&gt;100,"",IF($M275=新人男子!I$2,ROW(),"")),"")</f>
        <v/>
      </c>
      <c r="BQ275" s="42" t="str">
        <f>IF($O275="男子",IF($AF275&gt;100,"",IF($M275=新人男子!P$2,ROW(),"")),"")</f>
        <v/>
      </c>
      <c r="BR275" s="42" t="str">
        <f>IF($O275="男子",IF($AF275&gt;100,"",IF($M275=新人男子!B$27,ROW(),"")),"")</f>
        <v/>
      </c>
      <c r="BS275" s="42" t="str">
        <f>IF($O275="男子",IF($AF275&gt;100,"",IF($M275=新人男子!I$27,ROW(),"")),"")</f>
        <v/>
      </c>
      <c r="BT275" s="42" t="str">
        <f>IF($O275="男子",IF($AF275&gt;100,"",IF($M275=新人男子!P$27,ROW(),"")),"")</f>
        <v/>
      </c>
      <c r="BU275" s="42" t="str">
        <f>IF($O275="男子",IF($AF275&gt;100,"",IF($M275=新人男子!B$51,ROW(),"")),"")</f>
        <v/>
      </c>
      <c r="BV275" s="42" t="str">
        <f>IF($O275="男子",IF($AF275&gt;100,"",IF($M275=新人男子!I$51,ROW(),"")),"")</f>
        <v/>
      </c>
      <c r="BW275" s="42" t="str">
        <f>IF($O275="男子",IF($AF275&gt;100,"",IF($M275=新人男子!P$51,ROW(),"")),"")</f>
        <v/>
      </c>
      <c r="BX275" s="42" t="str">
        <f>IF($O275="男子",IF($AF275&gt;100,"",IF($M275=新人男子!B$76,ROW(),"")),"")</f>
        <v/>
      </c>
      <c r="BY275" s="42" t="str">
        <f>IF($O275="男子",IF($AF275&gt;100,"",IF($M275=新人男子!I$76,ROW(),"")),"")</f>
        <v/>
      </c>
      <c r="BZ275" s="42" t="str">
        <f>IF($O275="男子",IF($AF275&gt;100,"",IF($M275=新人男子!P$76,ROW(),"")),"")</f>
        <v/>
      </c>
      <c r="CA275" s="42" t="str">
        <f>IF($O275="女子",IF($AF275&gt;100,"",IF($M275=選抜女子!B$2,ROW(),"")),"")</f>
        <v/>
      </c>
      <c r="CB275" s="42" t="str">
        <f>IF($O275="女子",IF($AF275&gt;100,"",IF($M275=選抜女子!I$2,ROW(),"")),"")</f>
        <v/>
      </c>
      <c r="CC275" s="42" t="str">
        <f>IF($O275="女子",IF($AF275&gt;100,"",IF($M275=選抜女子!P$2,ROW(),"")),"")</f>
        <v/>
      </c>
      <c r="CD275" s="42" t="str">
        <f>IF($O275="女子",IF($AF275&gt;100,"",IF($M275=選抜女子!B$27,ROW(),"")),"")</f>
        <v/>
      </c>
      <c r="CE275" s="42" t="str">
        <f>IF($O275="女子",IF($AF275&gt;100,"",IF($M275=選抜女子!I$27,ROW(),"")),"")</f>
        <v/>
      </c>
      <c r="CF275" s="42" t="str">
        <f>IF($O275="女子",IF($AF275&gt;100,"",IF($M275=選抜女子!P$27,ROW(),"")),"")</f>
        <v/>
      </c>
      <c r="CG275" s="42" t="str">
        <f>IF($O275="女子",IF($AF275&gt;100,"",IF($M275=選抜女子!B$51,ROW(),"")),"")</f>
        <v/>
      </c>
      <c r="CH275" s="42" t="str">
        <f>IF($O275="女子",IF($AF275&gt;100,"",IF($M275=選抜女子!I$51,ROW(),"")),"")</f>
        <v/>
      </c>
      <c r="CI275" s="42" t="str">
        <f>IF($O275="女子",IF($AF275&gt;100,"",IF($M275=選抜女子!B$76,ROW(),"")),"")</f>
        <v/>
      </c>
      <c r="CJ275" s="42" t="str">
        <f>IF($O275="女子",IF($AF275&gt;100,"",IF($M275=選抜女子!I$76,ROW(),"")),"")</f>
        <v/>
      </c>
      <c r="CK275" s="42" t="str">
        <f>IF($O275="女子",IF($AF275&gt;100,"",IF($M275=新人女子!B$2,ROW(),"")),"")</f>
        <v/>
      </c>
      <c r="CL275" s="42" t="str">
        <f>IF($O275="女子",IF($AF275&gt;100,"",IF($M275=新人女子!I$2,ROW(),"")),"")</f>
        <v/>
      </c>
      <c r="CM275" s="42" t="str">
        <f>IF($O275="女子",IF($AF275&gt;100,"",IF($M275=新人女子!P$2,ROW(),"")),"")</f>
        <v/>
      </c>
      <c r="CN275" s="42" t="str">
        <f>IF($O275="女子",IF($AF275&gt;100,"",IF($M275=新人女子!B$27,ROW(),"")),"")</f>
        <v/>
      </c>
      <c r="CO275" s="42" t="str">
        <f>IF($O275="女子",IF($AF275&gt;100,"",IF($M275=新人女子!I$27,ROW(),"")),"")</f>
        <v/>
      </c>
      <c r="CP275" s="42" t="str">
        <f>IF($O275="女子",IF($AF275&gt;100,"",IF($M275=新人女子!P$27,ROW(),"")),"")</f>
        <v/>
      </c>
      <c r="CQ275" s="42" t="str">
        <f>IF($O275="女子",IF($AF275&gt;100,"",IF($M275=新人女子!B$51,ROW(),"")),"")</f>
        <v/>
      </c>
      <c r="CR275" s="42" t="str">
        <f>IF($O275="女子",IF($AF275&gt;100,"",IF($M275=新人女子!I$51,ROW(),"")),"")</f>
        <v/>
      </c>
      <c r="CS275" s="42" t="str">
        <f>IF($O275="女子",IF($AF275&gt;100,"",IF($M275=新人女子!P$51,ROW(),"")),"")</f>
        <v/>
      </c>
      <c r="CT275" s="42" t="str">
        <f>IF($O275="女子",IF($AF275&gt;100,"",IF($M275=新人女子!B$76,ROW(),"")),"")</f>
        <v/>
      </c>
      <c r="CU275" s="42" t="str">
        <f>IF($O275="女子",IF($AF275&gt;100,"",IF($M275=新人女子!I$76,ROW(),"")),"")</f>
        <v/>
      </c>
      <c r="CV275" s="42" t="str">
        <f>IF($O275="女子",IF($AF275&gt;100,"",IF($M275=新人女子!P$76,ROW(),"")),"")</f>
        <v/>
      </c>
    </row>
    <row r="276" spans="1:100" x14ac:dyDescent="0.15">
      <c r="A276" s="36">
        <v>45285</v>
      </c>
      <c r="B276" s="36">
        <v>45287</v>
      </c>
      <c r="C276" s="35" t="s">
        <v>104</v>
      </c>
      <c r="D276" s="35" t="s">
        <v>2422</v>
      </c>
      <c r="E276" s="35" t="s">
        <v>2423</v>
      </c>
      <c r="F276" s="35" t="s">
        <v>2424</v>
      </c>
      <c r="G276" s="35" t="s">
        <v>108</v>
      </c>
      <c r="H276" s="35" t="s">
        <v>15</v>
      </c>
      <c r="I276" s="35" t="s">
        <v>2425</v>
      </c>
      <c r="J276" s="35" t="s">
        <v>303</v>
      </c>
      <c r="L276" s="35" t="s">
        <v>791</v>
      </c>
      <c r="M276" s="35" t="s">
        <v>792</v>
      </c>
      <c r="N276" s="35" t="s">
        <v>793</v>
      </c>
      <c r="O276" s="35" t="s">
        <v>794</v>
      </c>
      <c r="Y276" s="35" t="s">
        <v>306</v>
      </c>
      <c r="AA276" s="35" t="s">
        <v>779</v>
      </c>
      <c r="AB276" s="35" t="s">
        <v>795</v>
      </c>
      <c r="AC276" s="35" t="str">
        <f t="shared" si="24"/>
        <v>セイリュウシンイワクニ</v>
      </c>
      <c r="AD276" s="35" t="s">
        <v>309</v>
      </c>
      <c r="AF276" s="35">
        <v>1</v>
      </c>
      <c r="AG276" s="41">
        <v>39430</v>
      </c>
      <c r="AN276" s="35">
        <v>172</v>
      </c>
      <c r="AO276" s="35">
        <v>54</v>
      </c>
      <c r="AP276" s="35" t="s">
        <v>310</v>
      </c>
      <c r="AV276" s="35" t="s">
        <v>311</v>
      </c>
      <c r="BB276" s="35">
        <f t="shared" si="25"/>
        <v>15</v>
      </c>
      <c r="BC276" s="35">
        <f t="shared" si="26"/>
        <v>1</v>
      </c>
      <c r="BD276" s="35" t="str">
        <f t="shared" si="27"/>
        <v>右</v>
      </c>
      <c r="BE276" s="42" t="str">
        <f>IF($O276="男子",IF($AF276&gt;100,"",IF($M276=選抜男子!B$2,ROW(),"")),"")</f>
        <v/>
      </c>
      <c r="BF276" s="42" t="str">
        <f>IF($O276="男子",IF($AF276&gt;100,"",IF($M276=選抜男子!I$2,ROW(),"")),"")</f>
        <v/>
      </c>
      <c r="BG276" s="42" t="str">
        <f>IF($O276="男子",IF($AF276&gt;100,"",IF($M276=選抜男子!P$2,ROW(),"")),"")</f>
        <v/>
      </c>
      <c r="BH276" s="42" t="str">
        <f>IF($O276="男子",IF($AF276&gt;100,"",IF($M276=選抜男子!B$27,ROW(),"")),"")</f>
        <v/>
      </c>
      <c r="BI276" s="42" t="str">
        <f>IF($O276="男子",IF($AF276&gt;100,"",IF($M276=選抜男子!I$27,ROW(),"")),"")</f>
        <v/>
      </c>
      <c r="BJ276" s="42" t="str">
        <f>IF($O276="男子",IF($AF276&gt;100,"",IF($M276=選抜男子!P$27,ROW(),"")),"")</f>
        <v/>
      </c>
      <c r="BK276" s="42" t="str">
        <f>IF($O276="男子",IF($AF276&gt;100,"",IF($M276=選抜男子!B$51,ROW(),"")),"")</f>
        <v/>
      </c>
      <c r="BL276" s="42" t="str">
        <f>IF($O276="男子",IF($AF276&gt;100,"",IF($M276=選抜男子!I$51,ROW(),"")),"")</f>
        <v/>
      </c>
      <c r="BM276" s="42" t="str">
        <f>IF($O276="男子",IF($AF276&gt;100,"",IF($M276=選抜男子!B$76,ROW(),"")),"")</f>
        <v/>
      </c>
      <c r="BN276" s="42" t="str">
        <f>IF($O276="男子",IF($AF276&gt;100,"",IF($M276=選抜男子!I$76,ROW(),"")),"")</f>
        <v/>
      </c>
      <c r="BO276" s="42" t="str">
        <f>IF($O276="男子",IF($AF276&gt;100,"",IF($M276=新人男子!B$2,ROW(),"")),"")</f>
        <v/>
      </c>
      <c r="BP276" s="42" t="str">
        <f>IF($O276="男子",IF($AF276&gt;100,"",IF($M276=新人男子!I$2,ROW(),"")),"")</f>
        <v/>
      </c>
      <c r="BQ276" s="42" t="str">
        <f>IF($O276="男子",IF($AF276&gt;100,"",IF($M276=新人男子!P$2,ROW(),"")),"")</f>
        <v/>
      </c>
      <c r="BR276" s="42" t="str">
        <f>IF($O276="男子",IF($AF276&gt;100,"",IF($M276=新人男子!B$27,ROW(),"")),"")</f>
        <v/>
      </c>
      <c r="BS276" s="42">
        <f>IF($O276="男子",IF($AF276&gt;100,"",IF($M276=新人男子!I$27,ROW(),"")),"")</f>
        <v>276</v>
      </c>
      <c r="BT276" s="42" t="str">
        <f>IF($O276="男子",IF($AF276&gt;100,"",IF($M276=新人男子!P$27,ROW(),"")),"")</f>
        <v/>
      </c>
      <c r="BU276" s="42" t="str">
        <f>IF($O276="男子",IF($AF276&gt;100,"",IF($M276=新人男子!B$51,ROW(),"")),"")</f>
        <v/>
      </c>
      <c r="BV276" s="42" t="str">
        <f>IF($O276="男子",IF($AF276&gt;100,"",IF($M276=新人男子!I$51,ROW(),"")),"")</f>
        <v/>
      </c>
      <c r="BW276" s="42" t="str">
        <f>IF($O276="男子",IF($AF276&gt;100,"",IF($M276=新人男子!P$51,ROW(),"")),"")</f>
        <v/>
      </c>
      <c r="BX276" s="42" t="str">
        <f>IF($O276="男子",IF($AF276&gt;100,"",IF($M276=新人男子!B$76,ROW(),"")),"")</f>
        <v/>
      </c>
      <c r="BY276" s="42" t="str">
        <f>IF($O276="男子",IF($AF276&gt;100,"",IF($M276=新人男子!I$76,ROW(),"")),"")</f>
        <v/>
      </c>
      <c r="BZ276" s="42" t="str">
        <f>IF($O276="男子",IF($AF276&gt;100,"",IF($M276=新人男子!P$76,ROW(),"")),"")</f>
        <v/>
      </c>
      <c r="CA276" s="42" t="str">
        <f>IF($O276="女子",IF($AF276&gt;100,"",IF($M276=選抜女子!B$2,ROW(),"")),"")</f>
        <v/>
      </c>
      <c r="CB276" s="42" t="str">
        <f>IF($O276="女子",IF($AF276&gt;100,"",IF($M276=選抜女子!I$2,ROW(),"")),"")</f>
        <v/>
      </c>
      <c r="CC276" s="42" t="str">
        <f>IF($O276="女子",IF($AF276&gt;100,"",IF($M276=選抜女子!P$2,ROW(),"")),"")</f>
        <v/>
      </c>
      <c r="CD276" s="42" t="str">
        <f>IF($O276="女子",IF($AF276&gt;100,"",IF($M276=選抜女子!B$27,ROW(),"")),"")</f>
        <v/>
      </c>
      <c r="CE276" s="42" t="str">
        <f>IF($O276="女子",IF($AF276&gt;100,"",IF($M276=選抜女子!I$27,ROW(),"")),"")</f>
        <v/>
      </c>
      <c r="CF276" s="42" t="str">
        <f>IF($O276="女子",IF($AF276&gt;100,"",IF($M276=選抜女子!P$27,ROW(),"")),"")</f>
        <v/>
      </c>
      <c r="CG276" s="42" t="str">
        <f>IF($O276="女子",IF($AF276&gt;100,"",IF($M276=選抜女子!B$51,ROW(),"")),"")</f>
        <v/>
      </c>
      <c r="CH276" s="42" t="str">
        <f>IF($O276="女子",IF($AF276&gt;100,"",IF($M276=選抜女子!I$51,ROW(),"")),"")</f>
        <v/>
      </c>
      <c r="CI276" s="42" t="str">
        <f>IF($O276="女子",IF($AF276&gt;100,"",IF($M276=選抜女子!B$76,ROW(),"")),"")</f>
        <v/>
      </c>
      <c r="CJ276" s="42" t="str">
        <f>IF($O276="女子",IF($AF276&gt;100,"",IF($M276=選抜女子!I$76,ROW(),"")),"")</f>
        <v/>
      </c>
      <c r="CK276" s="42" t="str">
        <f>IF($O276="女子",IF($AF276&gt;100,"",IF($M276=新人女子!B$2,ROW(),"")),"")</f>
        <v/>
      </c>
      <c r="CL276" s="42" t="str">
        <f>IF($O276="女子",IF($AF276&gt;100,"",IF($M276=新人女子!I$2,ROW(),"")),"")</f>
        <v/>
      </c>
      <c r="CM276" s="42" t="str">
        <f>IF($O276="女子",IF($AF276&gt;100,"",IF($M276=新人女子!P$2,ROW(),"")),"")</f>
        <v/>
      </c>
      <c r="CN276" s="42" t="str">
        <f>IF($O276="女子",IF($AF276&gt;100,"",IF($M276=新人女子!B$27,ROW(),"")),"")</f>
        <v/>
      </c>
      <c r="CO276" s="42" t="str">
        <f>IF($O276="女子",IF($AF276&gt;100,"",IF($M276=新人女子!I$27,ROW(),"")),"")</f>
        <v/>
      </c>
      <c r="CP276" s="42" t="str">
        <f>IF($O276="女子",IF($AF276&gt;100,"",IF($M276=新人女子!P$27,ROW(),"")),"")</f>
        <v/>
      </c>
      <c r="CQ276" s="42" t="str">
        <f>IF($O276="女子",IF($AF276&gt;100,"",IF($M276=新人女子!B$51,ROW(),"")),"")</f>
        <v/>
      </c>
      <c r="CR276" s="42" t="str">
        <f>IF($O276="女子",IF($AF276&gt;100,"",IF($M276=新人女子!I$51,ROW(),"")),"")</f>
        <v/>
      </c>
      <c r="CS276" s="42" t="str">
        <f>IF($O276="女子",IF($AF276&gt;100,"",IF($M276=新人女子!P$51,ROW(),"")),"")</f>
        <v/>
      </c>
      <c r="CT276" s="42" t="str">
        <f>IF($O276="女子",IF($AF276&gt;100,"",IF($M276=新人女子!B$76,ROW(),"")),"")</f>
        <v/>
      </c>
      <c r="CU276" s="42" t="str">
        <f>IF($O276="女子",IF($AF276&gt;100,"",IF($M276=新人女子!I$76,ROW(),"")),"")</f>
        <v/>
      </c>
      <c r="CV276" s="42" t="str">
        <f>IF($O276="女子",IF($AF276&gt;100,"",IF($M276=新人女子!P$76,ROW(),"")),"")</f>
        <v/>
      </c>
    </row>
    <row r="277" spans="1:100" x14ac:dyDescent="0.15">
      <c r="A277" s="36">
        <v>45285</v>
      </c>
      <c r="B277" s="36">
        <v>45287</v>
      </c>
      <c r="C277" s="35" t="s">
        <v>104</v>
      </c>
      <c r="D277" s="35" t="s">
        <v>2426</v>
      </c>
      <c r="E277" s="35" t="s">
        <v>2427</v>
      </c>
      <c r="F277" s="35" t="s">
        <v>2428</v>
      </c>
      <c r="G277" s="35" t="s">
        <v>108</v>
      </c>
      <c r="H277" s="35" t="s">
        <v>15</v>
      </c>
      <c r="I277" s="35" t="s">
        <v>2429</v>
      </c>
      <c r="J277" s="35" t="s">
        <v>303</v>
      </c>
      <c r="L277" s="35" t="s">
        <v>791</v>
      </c>
      <c r="M277" s="35" t="s">
        <v>792</v>
      </c>
      <c r="N277" s="35" t="s">
        <v>793</v>
      </c>
      <c r="O277" s="35" t="s">
        <v>794</v>
      </c>
      <c r="Y277" s="35" t="s">
        <v>306</v>
      </c>
      <c r="AA277" s="35" t="s">
        <v>781</v>
      </c>
      <c r="AB277" s="35" t="s">
        <v>796</v>
      </c>
      <c r="AC277" s="35" t="str">
        <f t="shared" si="24"/>
        <v>シュウチカサガミ</v>
      </c>
      <c r="AD277" s="35" t="s">
        <v>309</v>
      </c>
      <c r="AE277" s="35" t="s">
        <v>324</v>
      </c>
      <c r="AF277" s="35">
        <v>2</v>
      </c>
      <c r="AG277" s="41">
        <v>38847</v>
      </c>
      <c r="AN277" s="35">
        <v>165</v>
      </c>
      <c r="AO277" s="35">
        <v>67</v>
      </c>
      <c r="AP277" s="35" t="s">
        <v>310</v>
      </c>
      <c r="AV277" s="35" t="s">
        <v>311</v>
      </c>
      <c r="BB277" s="35">
        <f t="shared" si="25"/>
        <v>16</v>
      </c>
      <c r="BC277" s="35">
        <f t="shared" si="26"/>
        <v>2</v>
      </c>
      <c r="BD277" s="35" t="str">
        <f t="shared" si="27"/>
        <v>右</v>
      </c>
      <c r="BE277" s="42" t="str">
        <f>IF($O277="男子",IF($AF277&gt;100,"",IF($M277=選抜男子!B$2,ROW(),"")),"")</f>
        <v/>
      </c>
      <c r="BF277" s="42" t="str">
        <f>IF($O277="男子",IF($AF277&gt;100,"",IF($M277=選抜男子!I$2,ROW(),"")),"")</f>
        <v/>
      </c>
      <c r="BG277" s="42" t="str">
        <f>IF($O277="男子",IF($AF277&gt;100,"",IF($M277=選抜男子!P$2,ROW(),"")),"")</f>
        <v/>
      </c>
      <c r="BH277" s="42" t="str">
        <f>IF($O277="男子",IF($AF277&gt;100,"",IF($M277=選抜男子!B$27,ROW(),"")),"")</f>
        <v/>
      </c>
      <c r="BI277" s="42" t="str">
        <f>IF($O277="男子",IF($AF277&gt;100,"",IF($M277=選抜男子!I$27,ROW(),"")),"")</f>
        <v/>
      </c>
      <c r="BJ277" s="42" t="str">
        <f>IF($O277="男子",IF($AF277&gt;100,"",IF($M277=選抜男子!P$27,ROW(),"")),"")</f>
        <v/>
      </c>
      <c r="BK277" s="42" t="str">
        <f>IF($O277="男子",IF($AF277&gt;100,"",IF($M277=選抜男子!B$51,ROW(),"")),"")</f>
        <v/>
      </c>
      <c r="BL277" s="42" t="str">
        <f>IF($O277="男子",IF($AF277&gt;100,"",IF($M277=選抜男子!I$51,ROW(),"")),"")</f>
        <v/>
      </c>
      <c r="BM277" s="42" t="str">
        <f>IF($O277="男子",IF($AF277&gt;100,"",IF($M277=選抜男子!B$76,ROW(),"")),"")</f>
        <v/>
      </c>
      <c r="BN277" s="42" t="str">
        <f>IF($O277="男子",IF($AF277&gt;100,"",IF($M277=選抜男子!I$76,ROW(),"")),"")</f>
        <v/>
      </c>
      <c r="BO277" s="42" t="str">
        <f>IF($O277="男子",IF($AF277&gt;100,"",IF($M277=新人男子!B$2,ROW(),"")),"")</f>
        <v/>
      </c>
      <c r="BP277" s="42" t="str">
        <f>IF($O277="男子",IF($AF277&gt;100,"",IF($M277=新人男子!I$2,ROW(),"")),"")</f>
        <v/>
      </c>
      <c r="BQ277" s="42" t="str">
        <f>IF($O277="男子",IF($AF277&gt;100,"",IF($M277=新人男子!P$2,ROW(),"")),"")</f>
        <v/>
      </c>
      <c r="BR277" s="42" t="str">
        <f>IF($O277="男子",IF($AF277&gt;100,"",IF($M277=新人男子!B$27,ROW(),"")),"")</f>
        <v/>
      </c>
      <c r="BS277" s="42">
        <f>IF($O277="男子",IF($AF277&gt;100,"",IF($M277=新人男子!I$27,ROW(),"")),"")</f>
        <v>277</v>
      </c>
      <c r="BT277" s="42" t="str">
        <f>IF($O277="男子",IF($AF277&gt;100,"",IF($M277=新人男子!P$27,ROW(),"")),"")</f>
        <v/>
      </c>
      <c r="BU277" s="42" t="str">
        <f>IF($O277="男子",IF($AF277&gt;100,"",IF($M277=新人男子!B$51,ROW(),"")),"")</f>
        <v/>
      </c>
      <c r="BV277" s="42" t="str">
        <f>IF($O277="男子",IF($AF277&gt;100,"",IF($M277=新人男子!I$51,ROW(),"")),"")</f>
        <v/>
      </c>
      <c r="BW277" s="42" t="str">
        <f>IF($O277="男子",IF($AF277&gt;100,"",IF($M277=新人男子!P$51,ROW(),"")),"")</f>
        <v/>
      </c>
      <c r="BX277" s="42" t="str">
        <f>IF($O277="男子",IF($AF277&gt;100,"",IF($M277=新人男子!B$76,ROW(),"")),"")</f>
        <v/>
      </c>
      <c r="BY277" s="42" t="str">
        <f>IF($O277="男子",IF($AF277&gt;100,"",IF($M277=新人男子!I$76,ROW(),"")),"")</f>
        <v/>
      </c>
      <c r="BZ277" s="42" t="str">
        <f>IF($O277="男子",IF($AF277&gt;100,"",IF($M277=新人男子!P$76,ROW(),"")),"")</f>
        <v/>
      </c>
      <c r="CA277" s="42" t="str">
        <f>IF($O277="女子",IF($AF277&gt;100,"",IF($M277=選抜女子!B$2,ROW(),"")),"")</f>
        <v/>
      </c>
      <c r="CB277" s="42" t="str">
        <f>IF($O277="女子",IF($AF277&gt;100,"",IF($M277=選抜女子!I$2,ROW(),"")),"")</f>
        <v/>
      </c>
      <c r="CC277" s="42" t="str">
        <f>IF($O277="女子",IF($AF277&gt;100,"",IF($M277=選抜女子!P$2,ROW(),"")),"")</f>
        <v/>
      </c>
      <c r="CD277" s="42" t="str">
        <f>IF($O277="女子",IF($AF277&gt;100,"",IF($M277=選抜女子!B$27,ROW(),"")),"")</f>
        <v/>
      </c>
      <c r="CE277" s="42" t="str">
        <f>IF($O277="女子",IF($AF277&gt;100,"",IF($M277=選抜女子!I$27,ROW(),"")),"")</f>
        <v/>
      </c>
      <c r="CF277" s="42" t="str">
        <f>IF($O277="女子",IF($AF277&gt;100,"",IF($M277=選抜女子!P$27,ROW(),"")),"")</f>
        <v/>
      </c>
      <c r="CG277" s="42" t="str">
        <f>IF($O277="女子",IF($AF277&gt;100,"",IF($M277=選抜女子!B$51,ROW(),"")),"")</f>
        <v/>
      </c>
      <c r="CH277" s="42" t="str">
        <f>IF($O277="女子",IF($AF277&gt;100,"",IF($M277=選抜女子!I$51,ROW(),"")),"")</f>
        <v/>
      </c>
      <c r="CI277" s="42" t="str">
        <f>IF($O277="女子",IF($AF277&gt;100,"",IF($M277=選抜女子!B$76,ROW(),"")),"")</f>
        <v/>
      </c>
      <c r="CJ277" s="42" t="str">
        <f>IF($O277="女子",IF($AF277&gt;100,"",IF($M277=選抜女子!I$76,ROW(),"")),"")</f>
        <v/>
      </c>
      <c r="CK277" s="42" t="str">
        <f>IF($O277="女子",IF($AF277&gt;100,"",IF($M277=新人女子!B$2,ROW(),"")),"")</f>
        <v/>
      </c>
      <c r="CL277" s="42" t="str">
        <f>IF($O277="女子",IF($AF277&gt;100,"",IF($M277=新人女子!I$2,ROW(),"")),"")</f>
        <v/>
      </c>
      <c r="CM277" s="42" t="str">
        <f>IF($O277="女子",IF($AF277&gt;100,"",IF($M277=新人女子!P$2,ROW(),"")),"")</f>
        <v/>
      </c>
      <c r="CN277" s="42" t="str">
        <f>IF($O277="女子",IF($AF277&gt;100,"",IF($M277=新人女子!B$27,ROW(),"")),"")</f>
        <v/>
      </c>
      <c r="CO277" s="42" t="str">
        <f>IF($O277="女子",IF($AF277&gt;100,"",IF($M277=新人女子!I$27,ROW(),"")),"")</f>
        <v/>
      </c>
      <c r="CP277" s="42" t="str">
        <f>IF($O277="女子",IF($AF277&gt;100,"",IF($M277=新人女子!P$27,ROW(),"")),"")</f>
        <v/>
      </c>
      <c r="CQ277" s="42" t="str">
        <f>IF($O277="女子",IF($AF277&gt;100,"",IF($M277=新人女子!B$51,ROW(),"")),"")</f>
        <v/>
      </c>
      <c r="CR277" s="42" t="str">
        <f>IF($O277="女子",IF($AF277&gt;100,"",IF($M277=新人女子!I$51,ROW(),"")),"")</f>
        <v/>
      </c>
      <c r="CS277" s="42" t="str">
        <f>IF($O277="女子",IF($AF277&gt;100,"",IF($M277=新人女子!P$51,ROW(),"")),"")</f>
        <v/>
      </c>
      <c r="CT277" s="42" t="str">
        <f>IF($O277="女子",IF($AF277&gt;100,"",IF($M277=新人女子!B$76,ROW(),"")),"")</f>
        <v/>
      </c>
      <c r="CU277" s="42" t="str">
        <f>IF($O277="女子",IF($AF277&gt;100,"",IF($M277=新人女子!I$76,ROW(),"")),"")</f>
        <v/>
      </c>
      <c r="CV277" s="42" t="str">
        <f>IF($O277="女子",IF($AF277&gt;100,"",IF($M277=新人女子!P$76,ROW(),"")),"")</f>
        <v/>
      </c>
    </row>
    <row r="278" spans="1:100" x14ac:dyDescent="0.15">
      <c r="A278" s="36">
        <v>45285</v>
      </c>
      <c r="B278" s="36">
        <v>45287</v>
      </c>
      <c r="C278" s="35" t="s">
        <v>104</v>
      </c>
      <c r="D278" s="35" t="s">
        <v>2430</v>
      </c>
      <c r="E278" s="35" t="s">
        <v>2431</v>
      </c>
      <c r="F278" s="35" t="s">
        <v>2432</v>
      </c>
      <c r="G278" s="35" t="s">
        <v>108</v>
      </c>
      <c r="H278" s="35" t="s">
        <v>15</v>
      </c>
      <c r="I278" s="35" t="s">
        <v>2433</v>
      </c>
      <c r="J278" s="35" t="s">
        <v>303</v>
      </c>
      <c r="L278" s="35" t="s">
        <v>791</v>
      </c>
      <c r="M278" s="35" t="s">
        <v>792</v>
      </c>
      <c r="N278" s="35" t="s">
        <v>793</v>
      </c>
      <c r="O278" s="35" t="s">
        <v>794</v>
      </c>
      <c r="Y278" s="35" t="s">
        <v>306</v>
      </c>
      <c r="AA278" s="35" t="s">
        <v>783</v>
      </c>
      <c r="AB278" s="35" t="s">
        <v>797</v>
      </c>
      <c r="AC278" s="35" t="str">
        <f t="shared" si="24"/>
        <v>ミナミゴウチ</v>
      </c>
      <c r="AD278" s="35" t="s">
        <v>309</v>
      </c>
      <c r="AF278" s="35">
        <v>3</v>
      </c>
      <c r="AG278" s="41">
        <v>38925</v>
      </c>
      <c r="AN278" s="35">
        <v>169</v>
      </c>
      <c r="AO278" s="35">
        <v>59.5</v>
      </c>
      <c r="AP278" s="35" t="s">
        <v>310</v>
      </c>
      <c r="AV278" s="35" t="s">
        <v>311</v>
      </c>
      <c r="BB278" s="35">
        <f t="shared" si="25"/>
        <v>16</v>
      </c>
      <c r="BC278" s="35">
        <f t="shared" si="26"/>
        <v>2</v>
      </c>
      <c r="BD278" s="35" t="str">
        <f t="shared" si="27"/>
        <v>右</v>
      </c>
      <c r="BE278" s="42" t="str">
        <f>IF($O278="男子",IF($AF278&gt;100,"",IF($M278=選抜男子!B$2,ROW(),"")),"")</f>
        <v/>
      </c>
      <c r="BF278" s="42" t="str">
        <f>IF($O278="男子",IF($AF278&gt;100,"",IF($M278=選抜男子!I$2,ROW(),"")),"")</f>
        <v/>
      </c>
      <c r="BG278" s="42" t="str">
        <f>IF($O278="男子",IF($AF278&gt;100,"",IF($M278=選抜男子!P$2,ROW(),"")),"")</f>
        <v/>
      </c>
      <c r="BH278" s="42" t="str">
        <f>IF($O278="男子",IF($AF278&gt;100,"",IF($M278=選抜男子!B$27,ROW(),"")),"")</f>
        <v/>
      </c>
      <c r="BI278" s="42" t="str">
        <f>IF($O278="男子",IF($AF278&gt;100,"",IF($M278=選抜男子!I$27,ROW(),"")),"")</f>
        <v/>
      </c>
      <c r="BJ278" s="42" t="str">
        <f>IF($O278="男子",IF($AF278&gt;100,"",IF($M278=選抜男子!P$27,ROW(),"")),"")</f>
        <v/>
      </c>
      <c r="BK278" s="42" t="str">
        <f>IF($O278="男子",IF($AF278&gt;100,"",IF($M278=選抜男子!B$51,ROW(),"")),"")</f>
        <v/>
      </c>
      <c r="BL278" s="42" t="str">
        <f>IF($O278="男子",IF($AF278&gt;100,"",IF($M278=選抜男子!I$51,ROW(),"")),"")</f>
        <v/>
      </c>
      <c r="BM278" s="42" t="str">
        <f>IF($O278="男子",IF($AF278&gt;100,"",IF($M278=選抜男子!B$76,ROW(),"")),"")</f>
        <v/>
      </c>
      <c r="BN278" s="42" t="str">
        <f>IF($O278="男子",IF($AF278&gt;100,"",IF($M278=選抜男子!I$76,ROW(),"")),"")</f>
        <v/>
      </c>
      <c r="BO278" s="42" t="str">
        <f>IF($O278="男子",IF($AF278&gt;100,"",IF($M278=新人男子!B$2,ROW(),"")),"")</f>
        <v/>
      </c>
      <c r="BP278" s="42" t="str">
        <f>IF($O278="男子",IF($AF278&gt;100,"",IF($M278=新人男子!I$2,ROW(),"")),"")</f>
        <v/>
      </c>
      <c r="BQ278" s="42" t="str">
        <f>IF($O278="男子",IF($AF278&gt;100,"",IF($M278=新人男子!P$2,ROW(),"")),"")</f>
        <v/>
      </c>
      <c r="BR278" s="42" t="str">
        <f>IF($O278="男子",IF($AF278&gt;100,"",IF($M278=新人男子!B$27,ROW(),"")),"")</f>
        <v/>
      </c>
      <c r="BS278" s="42">
        <f>IF($O278="男子",IF($AF278&gt;100,"",IF($M278=新人男子!I$27,ROW(),"")),"")</f>
        <v>278</v>
      </c>
      <c r="BT278" s="42" t="str">
        <f>IF($O278="男子",IF($AF278&gt;100,"",IF($M278=新人男子!P$27,ROW(),"")),"")</f>
        <v/>
      </c>
      <c r="BU278" s="42" t="str">
        <f>IF($O278="男子",IF($AF278&gt;100,"",IF($M278=新人男子!B$51,ROW(),"")),"")</f>
        <v/>
      </c>
      <c r="BV278" s="42" t="str">
        <f>IF($O278="男子",IF($AF278&gt;100,"",IF($M278=新人男子!I$51,ROW(),"")),"")</f>
        <v/>
      </c>
      <c r="BW278" s="42" t="str">
        <f>IF($O278="男子",IF($AF278&gt;100,"",IF($M278=新人男子!P$51,ROW(),"")),"")</f>
        <v/>
      </c>
      <c r="BX278" s="42" t="str">
        <f>IF($O278="男子",IF($AF278&gt;100,"",IF($M278=新人男子!B$76,ROW(),"")),"")</f>
        <v/>
      </c>
      <c r="BY278" s="42" t="str">
        <f>IF($O278="男子",IF($AF278&gt;100,"",IF($M278=新人男子!I$76,ROW(),"")),"")</f>
        <v/>
      </c>
      <c r="BZ278" s="42" t="str">
        <f>IF($O278="男子",IF($AF278&gt;100,"",IF($M278=新人男子!P$76,ROW(),"")),"")</f>
        <v/>
      </c>
      <c r="CA278" s="42" t="str">
        <f>IF($O278="女子",IF($AF278&gt;100,"",IF($M278=選抜女子!B$2,ROW(),"")),"")</f>
        <v/>
      </c>
      <c r="CB278" s="42" t="str">
        <f>IF($O278="女子",IF($AF278&gt;100,"",IF($M278=選抜女子!I$2,ROW(),"")),"")</f>
        <v/>
      </c>
      <c r="CC278" s="42" t="str">
        <f>IF($O278="女子",IF($AF278&gt;100,"",IF($M278=選抜女子!P$2,ROW(),"")),"")</f>
        <v/>
      </c>
      <c r="CD278" s="42" t="str">
        <f>IF($O278="女子",IF($AF278&gt;100,"",IF($M278=選抜女子!B$27,ROW(),"")),"")</f>
        <v/>
      </c>
      <c r="CE278" s="42" t="str">
        <f>IF($O278="女子",IF($AF278&gt;100,"",IF($M278=選抜女子!I$27,ROW(),"")),"")</f>
        <v/>
      </c>
      <c r="CF278" s="42" t="str">
        <f>IF($O278="女子",IF($AF278&gt;100,"",IF($M278=選抜女子!P$27,ROW(),"")),"")</f>
        <v/>
      </c>
      <c r="CG278" s="42" t="str">
        <f>IF($O278="女子",IF($AF278&gt;100,"",IF($M278=選抜女子!B$51,ROW(),"")),"")</f>
        <v/>
      </c>
      <c r="CH278" s="42" t="str">
        <f>IF($O278="女子",IF($AF278&gt;100,"",IF($M278=選抜女子!I$51,ROW(),"")),"")</f>
        <v/>
      </c>
      <c r="CI278" s="42" t="str">
        <f>IF($O278="女子",IF($AF278&gt;100,"",IF($M278=選抜女子!B$76,ROW(),"")),"")</f>
        <v/>
      </c>
      <c r="CJ278" s="42" t="str">
        <f>IF($O278="女子",IF($AF278&gt;100,"",IF($M278=選抜女子!I$76,ROW(),"")),"")</f>
        <v/>
      </c>
      <c r="CK278" s="42" t="str">
        <f>IF($O278="女子",IF($AF278&gt;100,"",IF($M278=新人女子!B$2,ROW(),"")),"")</f>
        <v/>
      </c>
      <c r="CL278" s="42" t="str">
        <f>IF($O278="女子",IF($AF278&gt;100,"",IF($M278=新人女子!I$2,ROW(),"")),"")</f>
        <v/>
      </c>
      <c r="CM278" s="42" t="str">
        <f>IF($O278="女子",IF($AF278&gt;100,"",IF($M278=新人女子!P$2,ROW(),"")),"")</f>
        <v/>
      </c>
      <c r="CN278" s="42" t="str">
        <f>IF($O278="女子",IF($AF278&gt;100,"",IF($M278=新人女子!B$27,ROW(),"")),"")</f>
        <v/>
      </c>
      <c r="CO278" s="42" t="str">
        <f>IF($O278="女子",IF($AF278&gt;100,"",IF($M278=新人女子!I$27,ROW(),"")),"")</f>
        <v/>
      </c>
      <c r="CP278" s="42" t="str">
        <f>IF($O278="女子",IF($AF278&gt;100,"",IF($M278=新人女子!P$27,ROW(),"")),"")</f>
        <v/>
      </c>
      <c r="CQ278" s="42" t="str">
        <f>IF($O278="女子",IF($AF278&gt;100,"",IF($M278=新人女子!B$51,ROW(),"")),"")</f>
        <v/>
      </c>
      <c r="CR278" s="42" t="str">
        <f>IF($O278="女子",IF($AF278&gt;100,"",IF($M278=新人女子!I$51,ROW(),"")),"")</f>
        <v/>
      </c>
      <c r="CS278" s="42" t="str">
        <f>IF($O278="女子",IF($AF278&gt;100,"",IF($M278=新人女子!P$51,ROW(),"")),"")</f>
        <v/>
      </c>
      <c r="CT278" s="42" t="str">
        <f>IF($O278="女子",IF($AF278&gt;100,"",IF($M278=新人女子!B$76,ROW(),"")),"")</f>
        <v/>
      </c>
      <c r="CU278" s="42" t="str">
        <f>IF($O278="女子",IF($AF278&gt;100,"",IF($M278=新人女子!I$76,ROW(),"")),"")</f>
        <v/>
      </c>
      <c r="CV278" s="42" t="str">
        <f>IF($O278="女子",IF($AF278&gt;100,"",IF($M278=新人女子!P$76,ROW(),"")),"")</f>
        <v/>
      </c>
    </row>
    <row r="279" spans="1:100" x14ac:dyDescent="0.15">
      <c r="A279" s="36">
        <v>45285</v>
      </c>
      <c r="B279" s="36">
        <v>45287</v>
      </c>
      <c r="C279" s="35" t="s">
        <v>104</v>
      </c>
      <c r="D279" s="35" t="s">
        <v>2434</v>
      </c>
      <c r="E279" s="35" t="s">
        <v>2435</v>
      </c>
      <c r="F279" s="35" t="s">
        <v>2436</v>
      </c>
      <c r="G279" s="35" t="s">
        <v>108</v>
      </c>
      <c r="H279" s="35" t="s">
        <v>15</v>
      </c>
      <c r="I279" s="35" t="s">
        <v>2437</v>
      </c>
      <c r="J279" s="35" t="s">
        <v>303</v>
      </c>
      <c r="L279" s="35" t="s">
        <v>791</v>
      </c>
      <c r="M279" s="35" t="s">
        <v>792</v>
      </c>
      <c r="N279" s="35" t="s">
        <v>793</v>
      </c>
      <c r="O279" s="35" t="s">
        <v>794</v>
      </c>
      <c r="Y279" s="35" t="s">
        <v>306</v>
      </c>
      <c r="AA279" s="35" t="s">
        <v>785</v>
      </c>
      <c r="AB279" s="35" t="s">
        <v>798</v>
      </c>
      <c r="AC279" s="35" t="str">
        <f t="shared" si="24"/>
        <v>ユカバ</v>
      </c>
      <c r="AD279" s="35" t="s">
        <v>309</v>
      </c>
      <c r="AF279" s="35">
        <v>4</v>
      </c>
      <c r="AG279" s="41">
        <v>38823</v>
      </c>
      <c r="AN279" s="35">
        <v>165</v>
      </c>
      <c r="AO279" s="35">
        <v>53</v>
      </c>
      <c r="AP279" s="35" t="s">
        <v>310</v>
      </c>
      <c r="AV279" s="35" t="s">
        <v>311</v>
      </c>
      <c r="BB279" s="35">
        <f t="shared" si="25"/>
        <v>16</v>
      </c>
      <c r="BC279" s="35">
        <f t="shared" si="26"/>
        <v>2</v>
      </c>
      <c r="BD279" s="35" t="str">
        <f t="shared" si="27"/>
        <v>右</v>
      </c>
      <c r="BE279" s="42" t="str">
        <f>IF($O279="男子",IF($AF279&gt;100,"",IF($M279=選抜男子!B$2,ROW(),"")),"")</f>
        <v/>
      </c>
      <c r="BF279" s="42" t="str">
        <f>IF($O279="男子",IF($AF279&gt;100,"",IF($M279=選抜男子!I$2,ROW(),"")),"")</f>
        <v/>
      </c>
      <c r="BG279" s="42" t="str">
        <f>IF($O279="男子",IF($AF279&gt;100,"",IF($M279=選抜男子!P$2,ROW(),"")),"")</f>
        <v/>
      </c>
      <c r="BH279" s="42" t="str">
        <f>IF($O279="男子",IF($AF279&gt;100,"",IF($M279=選抜男子!B$27,ROW(),"")),"")</f>
        <v/>
      </c>
      <c r="BI279" s="42" t="str">
        <f>IF($O279="男子",IF($AF279&gt;100,"",IF($M279=選抜男子!I$27,ROW(),"")),"")</f>
        <v/>
      </c>
      <c r="BJ279" s="42" t="str">
        <f>IF($O279="男子",IF($AF279&gt;100,"",IF($M279=選抜男子!P$27,ROW(),"")),"")</f>
        <v/>
      </c>
      <c r="BK279" s="42" t="str">
        <f>IF($O279="男子",IF($AF279&gt;100,"",IF($M279=選抜男子!B$51,ROW(),"")),"")</f>
        <v/>
      </c>
      <c r="BL279" s="42" t="str">
        <f>IF($O279="男子",IF($AF279&gt;100,"",IF($M279=選抜男子!I$51,ROW(),"")),"")</f>
        <v/>
      </c>
      <c r="BM279" s="42" t="str">
        <f>IF($O279="男子",IF($AF279&gt;100,"",IF($M279=選抜男子!B$76,ROW(),"")),"")</f>
        <v/>
      </c>
      <c r="BN279" s="42" t="str">
        <f>IF($O279="男子",IF($AF279&gt;100,"",IF($M279=選抜男子!I$76,ROW(),"")),"")</f>
        <v/>
      </c>
      <c r="BO279" s="42" t="str">
        <f>IF($O279="男子",IF($AF279&gt;100,"",IF($M279=新人男子!B$2,ROW(),"")),"")</f>
        <v/>
      </c>
      <c r="BP279" s="42" t="str">
        <f>IF($O279="男子",IF($AF279&gt;100,"",IF($M279=新人男子!I$2,ROW(),"")),"")</f>
        <v/>
      </c>
      <c r="BQ279" s="42" t="str">
        <f>IF($O279="男子",IF($AF279&gt;100,"",IF($M279=新人男子!P$2,ROW(),"")),"")</f>
        <v/>
      </c>
      <c r="BR279" s="42" t="str">
        <f>IF($O279="男子",IF($AF279&gt;100,"",IF($M279=新人男子!B$27,ROW(),"")),"")</f>
        <v/>
      </c>
      <c r="BS279" s="42">
        <f>IF($O279="男子",IF($AF279&gt;100,"",IF($M279=新人男子!I$27,ROW(),"")),"")</f>
        <v>279</v>
      </c>
      <c r="BT279" s="42" t="str">
        <f>IF($O279="男子",IF($AF279&gt;100,"",IF($M279=新人男子!P$27,ROW(),"")),"")</f>
        <v/>
      </c>
      <c r="BU279" s="42" t="str">
        <f>IF($O279="男子",IF($AF279&gt;100,"",IF($M279=新人男子!B$51,ROW(),"")),"")</f>
        <v/>
      </c>
      <c r="BV279" s="42" t="str">
        <f>IF($O279="男子",IF($AF279&gt;100,"",IF($M279=新人男子!I$51,ROW(),"")),"")</f>
        <v/>
      </c>
      <c r="BW279" s="42" t="str">
        <f>IF($O279="男子",IF($AF279&gt;100,"",IF($M279=新人男子!P$51,ROW(),"")),"")</f>
        <v/>
      </c>
      <c r="BX279" s="42" t="str">
        <f>IF($O279="男子",IF($AF279&gt;100,"",IF($M279=新人男子!B$76,ROW(),"")),"")</f>
        <v/>
      </c>
      <c r="BY279" s="42" t="str">
        <f>IF($O279="男子",IF($AF279&gt;100,"",IF($M279=新人男子!I$76,ROW(),"")),"")</f>
        <v/>
      </c>
      <c r="BZ279" s="42" t="str">
        <f>IF($O279="男子",IF($AF279&gt;100,"",IF($M279=新人男子!P$76,ROW(),"")),"")</f>
        <v/>
      </c>
      <c r="CA279" s="42" t="str">
        <f>IF($O279="女子",IF($AF279&gt;100,"",IF($M279=選抜女子!B$2,ROW(),"")),"")</f>
        <v/>
      </c>
      <c r="CB279" s="42" t="str">
        <f>IF($O279="女子",IF($AF279&gt;100,"",IF($M279=選抜女子!I$2,ROW(),"")),"")</f>
        <v/>
      </c>
      <c r="CC279" s="42" t="str">
        <f>IF($O279="女子",IF($AF279&gt;100,"",IF($M279=選抜女子!P$2,ROW(),"")),"")</f>
        <v/>
      </c>
      <c r="CD279" s="42" t="str">
        <f>IF($O279="女子",IF($AF279&gt;100,"",IF($M279=選抜女子!B$27,ROW(),"")),"")</f>
        <v/>
      </c>
      <c r="CE279" s="42" t="str">
        <f>IF($O279="女子",IF($AF279&gt;100,"",IF($M279=選抜女子!I$27,ROW(),"")),"")</f>
        <v/>
      </c>
      <c r="CF279" s="42" t="str">
        <f>IF($O279="女子",IF($AF279&gt;100,"",IF($M279=選抜女子!P$27,ROW(),"")),"")</f>
        <v/>
      </c>
      <c r="CG279" s="42" t="str">
        <f>IF($O279="女子",IF($AF279&gt;100,"",IF($M279=選抜女子!B$51,ROW(),"")),"")</f>
        <v/>
      </c>
      <c r="CH279" s="42" t="str">
        <f>IF($O279="女子",IF($AF279&gt;100,"",IF($M279=選抜女子!I$51,ROW(),"")),"")</f>
        <v/>
      </c>
      <c r="CI279" s="42" t="str">
        <f>IF($O279="女子",IF($AF279&gt;100,"",IF($M279=選抜女子!B$76,ROW(),"")),"")</f>
        <v/>
      </c>
      <c r="CJ279" s="42" t="str">
        <f>IF($O279="女子",IF($AF279&gt;100,"",IF($M279=選抜女子!I$76,ROW(),"")),"")</f>
        <v/>
      </c>
      <c r="CK279" s="42" t="str">
        <f>IF($O279="女子",IF($AF279&gt;100,"",IF($M279=新人女子!B$2,ROW(),"")),"")</f>
        <v/>
      </c>
      <c r="CL279" s="42" t="str">
        <f>IF($O279="女子",IF($AF279&gt;100,"",IF($M279=新人女子!I$2,ROW(),"")),"")</f>
        <v/>
      </c>
      <c r="CM279" s="42" t="str">
        <f>IF($O279="女子",IF($AF279&gt;100,"",IF($M279=新人女子!P$2,ROW(),"")),"")</f>
        <v/>
      </c>
      <c r="CN279" s="42" t="str">
        <f>IF($O279="女子",IF($AF279&gt;100,"",IF($M279=新人女子!B$27,ROW(),"")),"")</f>
        <v/>
      </c>
      <c r="CO279" s="42" t="str">
        <f>IF($O279="女子",IF($AF279&gt;100,"",IF($M279=新人女子!I$27,ROW(),"")),"")</f>
        <v/>
      </c>
      <c r="CP279" s="42" t="str">
        <f>IF($O279="女子",IF($AF279&gt;100,"",IF($M279=新人女子!P$27,ROW(),"")),"")</f>
        <v/>
      </c>
      <c r="CQ279" s="42" t="str">
        <f>IF($O279="女子",IF($AF279&gt;100,"",IF($M279=新人女子!B$51,ROW(),"")),"")</f>
        <v/>
      </c>
      <c r="CR279" s="42" t="str">
        <f>IF($O279="女子",IF($AF279&gt;100,"",IF($M279=新人女子!I$51,ROW(),"")),"")</f>
        <v/>
      </c>
      <c r="CS279" s="42" t="str">
        <f>IF($O279="女子",IF($AF279&gt;100,"",IF($M279=新人女子!P$51,ROW(),"")),"")</f>
        <v/>
      </c>
      <c r="CT279" s="42" t="str">
        <f>IF($O279="女子",IF($AF279&gt;100,"",IF($M279=新人女子!B$76,ROW(),"")),"")</f>
        <v/>
      </c>
      <c r="CU279" s="42" t="str">
        <f>IF($O279="女子",IF($AF279&gt;100,"",IF($M279=新人女子!I$76,ROW(),"")),"")</f>
        <v/>
      </c>
      <c r="CV279" s="42" t="str">
        <f>IF($O279="女子",IF($AF279&gt;100,"",IF($M279=新人女子!P$76,ROW(),"")),"")</f>
        <v/>
      </c>
    </row>
    <row r="280" spans="1:100" x14ac:dyDescent="0.15">
      <c r="A280" s="36">
        <v>45285</v>
      </c>
      <c r="B280" s="36">
        <v>45287</v>
      </c>
      <c r="C280" s="35" t="s">
        <v>104</v>
      </c>
      <c r="D280" s="35" t="s">
        <v>2438</v>
      </c>
      <c r="E280" s="35" t="s">
        <v>2439</v>
      </c>
      <c r="F280" s="35" t="s">
        <v>2440</v>
      </c>
      <c r="G280" s="35" t="s">
        <v>108</v>
      </c>
      <c r="H280" s="35" t="s">
        <v>15</v>
      </c>
      <c r="I280" s="35" t="s">
        <v>2441</v>
      </c>
      <c r="J280" s="35" t="s">
        <v>303</v>
      </c>
      <c r="L280" s="35" t="s">
        <v>791</v>
      </c>
      <c r="M280" s="35" t="s">
        <v>792</v>
      </c>
      <c r="N280" s="35" t="s">
        <v>793</v>
      </c>
      <c r="O280" s="35" t="s">
        <v>794</v>
      </c>
      <c r="Y280" s="35" t="s">
        <v>306</v>
      </c>
      <c r="AA280" s="35" t="s">
        <v>787</v>
      </c>
      <c r="AB280" s="35" t="s">
        <v>799</v>
      </c>
      <c r="AC280" s="35" t="str">
        <f t="shared" si="24"/>
        <v>キタゴウチ</v>
      </c>
      <c r="AD280" s="35" t="s">
        <v>309</v>
      </c>
      <c r="AF280" s="35">
        <v>5</v>
      </c>
      <c r="AG280" s="41">
        <v>38853</v>
      </c>
      <c r="AN280" s="35">
        <v>169</v>
      </c>
      <c r="AO280" s="35">
        <v>60</v>
      </c>
      <c r="AP280" s="35" t="s">
        <v>310</v>
      </c>
      <c r="AV280" s="35" t="s">
        <v>311</v>
      </c>
      <c r="BB280" s="35">
        <f t="shared" si="25"/>
        <v>16</v>
      </c>
      <c r="BC280" s="35">
        <f t="shared" si="26"/>
        <v>2</v>
      </c>
      <c r="BD280" s="35" t="str">
        <f t="shared" si="27"/>
        <v>右</v>
      </c>
      <c r="BE280" s="42" t="str">
        <f>IF($O280="男子",IF($AF280&gt;100,"",IF($M280=選抜男子!B$2,ROW(),"")),"")</f>
        <v/>
      </c>
      <c r="BF280" s="42" t="str">
        <f>IF($O280="男子",IF($AF280&gt;100,"",IF($M280=選抜男子!I$2,ROW(),"")),"")</f>
        <v/>
      </c>
      <c r="BG280" s="42" t="str">
        <f>IF($O280="男子",IF($AF280&gt;100,"",IF($M280=選抜男子!P$2,ROW(),"")),"")</f>
        <v/>
      </c>
      <c r="BH280" s="42" t="str">
        <f>IF($O280="男子",IF($AF280&gt;100,"",IF($M280=選抜男子!B$27,ROW(),"")),"")</f>
        <v/>
      </c>
      <c r="BI280" s="42" t="str">
        <f>IF($O280="男子",IF($AF280&gt;100,"",IF($M280=選抜男子!I$27,ROW(),"")),"")</f>
        <v/>
      </c>
      <c r="BJ280" s="42" t="str">
        <f>IF($O280="男子",IF($AF280&gt;100,"",IF($M280=選抜男子!P$27,ROW(),"")),"")</f>
        <v/>
      </c>
      <c r="BK280" s="42" t="str">
        <f>IF($O280="男子",IF($AF280&gt;100,"",IF($M280=選抜男子!B$51,ROW(),"")),"")</f>
        <v/>
      </c>
      <c r="BL280" s="42" t="str">
        <f>IF($O280="男子",IF($AF280&gt;100,"",IF($M280=選抜男子!I$51,ROW(),"")),"")</f>
        <v/>
      </c>
      <c r="BM280" s="42" t="str">
        <f>IF($O280="男子",IF($AF280&gt;100,"",IF($M280=選抜男子!B$76,ROW(),"")),"")</f>
        <v/>
      </c>
      <c r="BN280" s="42" t="str">
        <f>IF($O280="男子",IF($AF280&gt;100,"",IF($M280=選抜男子!I$76,ROW(),"")),"")</f>
        <v/>
      </c>
      <c r="BO280" s="42" t="str">
        <f>IF($O280="男子",IF($AF280&gt;100,"",IF($M280=新人男子!B$2,ROW(),"")),"")</f>
        <v/>
      </c>
      <c r="BP280" s="42" t="str">
        <f>IF($O280="男子",IF($AF280&gt;100,"",IF($M280=新人男子!I$2,ROW(),"")),"")</f>
        <v/>
      </c>
      <c r="BQ280" s="42" t="str">
        <f>IF($O280="男子",IF($AF280&gt;100,"",IF($M280=新人男子!P$2,ROW(),"")),"")</f>
        <v/>
      </c>
      <c r="BR280" s="42" t="str">
        <f>IF($O280="男子",IF($AF280&gt;100,"",IF($M280=新人男子!B$27,ROW(),"")),"")</f>
        <v/>
      </c>
      <c r="BS280" s="42">
        <f>IF($O280="男子",IF($AF280&gt;100,"",IF($M280=新人男子!I$27,ROW(),"")),"")</f>
        <v>280</v>
      </c>
      <c r="BT280" s="42" t="str">
        <f>IF($O280="男子",IF($AF280&gt;100,"",IF($M280=新人男子!P$27,ROW(),"")),"")</f>
        <v/>
      </c>
      <c r="BU280" s="42" t="str">
        <f>IF($O280="男子",IF($AF280&gt;100,"",IF($M280=新人男子!B$51,ROW(),"")),"")</f>
        <v/>
      </c>
      <c r="BV280" s="42" t="str">
        <f>IF($O280="男子",IF($AF280&gt;100,"",IF($M280=新人男子!I$51,ROW(),"")),"")</f>
        <v/>
      </c>
      <c r="BW280" s="42" t="str">
        <f>IF($O280="男子",IF($AF280&gt;100,"",IF($M280=新人男子!P$51,ROW(),"")),"")</f>
        <v/>
      </c>
      <c r="BX280" s="42" t="str">
        <f>IF($O280="男子",IF($AF280&gt;100,"",IF($M280=新人男子!B$76,ROW(),"")),"")</f>
        <v/>
      </c>
      <c r="BY280" s="42" t="str">
        <f>IF($O280="男子",IF($AF280&gt;100,"",IF($M280=新人男子!I$76,ROW(),"")),"")</f>
        <v/>
      </c>
      <c r="BZ280" s="42" t="str">
        <f>IF($O280="男子",IF($AF280&gt;100,"",IF($M280=新人男子!P$76,ROW(),"")),"")</f>
        <v/>
      </c>
      <c r="CA280" s="42" t="str">
        <f>IF($O280="女子",IF($AF280&gt;100,"",IF($M280=選抜女子!B$2,ROW(),"")),"")</f>
        <v/>
      </c>
      <c r="CB280" s="42" t="str">
        <f>IF($O280="女子",IF($AF280&gt;100,"",IF($M280=選抜女子!I$2,ROW(),"")),"")</f>
        <v/>
      </c>
      <c r="CC280" s="42" t="str">
        <f>IF($O280="女子",IF($AF280&gt;100,"",IF($M280=選抜女子!P$2,ROW(),"")),"")</f>
        <v/>
      </c>
      <c r="CD280" s="42" t="str">
        <f>IF($O280="女子",IF($AF280&gt;100,"",IF($M280=選抜女子!B$27,ROW(),"")),"")</f>
        <v/>
      </c>
      <c r="CE280" s="42" t="str">
        <f>IF($O280="女子",IF($AF280&gt;100,"",IF($M280=選抜女子!I$27,ROW(),"")),"")</f>
        <v/>
      </c>
      <c r="CF280" s="42" t="str">
        <f>IF($O280="女子",IF($AF280&gt;100,"",IF($M280=選抜女子!P$27,ROW(),"")),"")</f>
        <v/>
      </c>
      <c r="CG280" s="42" t="str">
        <f>IF($O280="女子",IF($AF280&gt;100,"",IF($M280=選抜女子!B$51,ROW(),"")),"")</f>
        <v/>
      </c>
      <c r="CH280" s="42" t="str">
        <f>IF($O280="女子",IF($AF280&gt;100,"",IF($M280=選抜女子!I$51,ROW(),"")),"")</f>
        <v/>
      </c>
      <c r="CI280" s="42" t="str">
        <f>IF($O280="女子",IF($AF280&gt;100,"",IF($M280=選抜女子!B$76,ROW(),"")),"")</f>
        <v/>
      </c>
      <c r="CJ280" s="42" t="str">
        <f>IF($O280="女子",IF($AF280&gt;100,"",IF($M280=選抜女子!I$76,ROW(),"")),"")</f>
        <v/>
      </c>
      <c r="CK280" s="42" t="str">
        <f>IF($O280="女子",IF($AF280&gt;100,"",IF($M280=新人女子!B$2,ROW(),"")),"")</f>
        <v/>
      </c>
      <c r="CL280" s="42" t="str">
        <f>IF($O280="女子",IF($AF280&gt;100,"",IF($M280=新人女子!I$2,ROW(),"")),"")</f>
        <v/>
      </c>
      <c r="CM280" s="42" t="str">
        <f>IF($O280="女子",IF($AF280&gt;100,"",IF($M280=新人女子!P$2,ROW(),"")),"")</f>
        <v/>
      </c>
      <c r="CN280" s="42" t="str">
        <f>IF($O280="女子",IF($AF280&gt;100,"",IF($M280=新人女子!B$27,ROW(),"")),"")</f>
        <v/>
      </c>
      <c r="CO280" s="42" t="str">
        <f>IF($O280="女子",IF($AF280&gt;100,"",IF($M280=新人女子!I$27,ROW(),"")),"")</f>
        <v/>
      </c>
      <c r="CP280" s="42" t="str">
        <f>IF($O280="女子",IF($AF280&gt;100,"",IF($M280=新人女子!P$27,ROW(),"")),"")</f>
        <v/>
      </c>
      <c r="CQ280" s="42" t="str">
        <f>IF($O280="女子",IF($AF280&gt;100,"",IF($M280=新人女子!B$51,ROW(),"")),"")</f>
        <v/>
      </c>
      <c r="CR280" s="42" t="str">
        <f>IF($O280="女子",IF($AF280&gt;100,"",IF($M280=新人女子!I$51,ROW(),"")),"")</f>
        <v/>
      </c>
      <c r="CS280" s="42" t="str">
        <f>IF($O280="女子",IF($AF280&gt;100,"",IF($M280=新人女子!P$51,ROW(),"")),"")</f>
        <v/>
      </c>
      <c r="CT280" s="42" t="str">
        <f>IF($O280="女子",IF($AF280&gt;100,"",IF($M280=新人女子!B$76,ROW(),"")),"")</f>
        <v/>
      </c>
      <c r="CU280" s="42" t="str">
        <f>IF($O280="女子",IF($AF280&gt;100,"",IF($M280=新人女子!I$76,ROW(),"")),"")</f>
        <v/>
      </c>
      <c r="CV280" s="42" t="str">
        <f>IF($O280="女子",IF($AF280&gt;100,"",IF($M280=新人女子!P$76,ROW(),"")),"")</f>
        <v/>
      </c>
    </row>
    <row r="281" spans="1:100" x14ac:dyDescent="0.15">
      <c r="A281" s="36">
        <v>45285</v>
      </c>
      <c r="B281" s="36">
        <v>45287</v>
      </c>
      <c r="C281" s="35" t="s">
        <v>104</v>
      </c>
      <c r="D281" s="35" t="s">
        <v>2442</v>
      </c>
      <c r="E281" s="35" t="s">
        <v>2443</v>
      </c>
      <c r="F281" s="35" t="s">
        <v>2444</v>
      </c>
      <c r="G281" s="35" t="s">
        <v>108</v>
      </c>
      <c r="H281" s="35" t="s">
        <v>15</v>
      </c>
      <c r="I281" s="35" t="s">
        <v>2445</v>
      </c>
      <c r="J281" s="35" t="s">
        <v>303</v>
      </c>
      <c r="L281" s="35" t="s">
        <v>791</v>
      </c>
      <c r="M281" s="35" t="s">
        <v>792</v>
      </c>
      <c r="N281" s="35" t="s">
        <v>793</v>
      </c>
      <c r="O281" s="35" t="s">
        <v>794</v>
      </c>
      <c r="Y281" s="35" t="s">
        <v>306</v>
      </c>
      <c r="AA281" s="35" t="s">
        <v>789</v>
      </c>
      <c r="AB281" s="35" t="s">
        <v>800</v>
      </c>
      <c r="AC281" s="35" t="str">
        <f t="shared" si="24"/>
        <v>ムクノ</v>
      </c>
      <c r="AD281" s="35" t="s">
        <v>309</v>
      </c>
      <c r="AF281" s="35">
        <v>6</v>
      </c>
      <c r="AG281" s="41">
        <v>39428</v>
      </c>
      <c r="AN281" s="35">
        <v>168.9</v>
      </c>
      <c r="AO281" s="35">
        <v>60.5</v>
      </c>
      <c r="AP281" s="35" t="s">
        <v>310</v>
      </c>
      <c r="AV281" s="35" t="s">
        <v>311</v>
      </c>
      <c r="BB281" s="35">
        <f t="shared" si="25"/>
        <v>15</v>
      </c>
      <c r="BC281" s="35">
        <f t="shared" si="26"/>
        <v>1</v>
      </c>
      <c r="BD281" s="35" t="str">
        <f t="shared" si="27"/>
        <v>右</v>
      </c>
      <c r="BE281" s="42" t="str">
        <f>IF($O281="男子",IF($AF281&gt;100,"",IF($M281=選抜男子!B$2,ROW(),"")),"")</f>
        <v/>
      </c>
      <c r="BF281" s="42" t="str">
        <f>IF($O281="男子",IF($AF281&gt;100,"",IF($M281=選抜男子!I$2,ROW(),"")),"")</f>
        <v/>
      </c>
      <c r="BG281" s="42" t="str">
        <f>IF($O281="男子",IF($AF281&gt;100,"",IF($M281=選抜男子!P$2,ROW(),"")),"")</f>
        <v/>
      </c>
      <c r="BH281" s="42" t="str">
        <f>IF($O281="男子",IF($AF281&gt;100,"",IF($M281=選抜男子!B$27,ROW(),"")),"")</f>
        <v/>
      </c>
      <c r="BI281" s="42" t="str">
        <f>IF($O281="男子",IF($AF281&gt;100,"",IF($M281=選抜男子!I$27,ROW(),"")),"")</f>
        <v/>
      </c>
      <c r="BJ281" s="42" t="str">
        <f>IF($O281="男子",IF($AF281&gt;100,"",IF($M281=選抜男子!P$27,ROW(),"")),"")</f>
        <v/>
      </c>
      <c r="BK281" s="42" t="str">
        <f>IF($O281="男子",IF($AF281&gt;100,"",IF($M281=選抜男子!B$51,ROW(),"")),"")</f>
        <v/>
      </c>
      <c r="BL281" s="42" t="str">
        <f>IF($O281="男子",IF($AF281&gt;100,"",IF($M281=選抜男子!I$51,ROW(),"")),"")</f>
        <v/>
      </c>
      <c r="BM281" s="42" t="str">
        <f>IF($O281="男子",IF($AF281&gt;100,"",IF($M281=選抜男子!B$76,ROW(),"")),"")</f>
        <v/>
      </c>
      <c r="BN281" s="42" t="str">
        <f>IF($O281="男子",IF($AF281&gt;100,"",IF($M281=選抜男子!I$76,ROW(),"")),"")</f>
        <v/>
      </c>
      <c r="BO281" s="42" t="str">
        <f>IF($O281="男子",IF($AF281&gt;100,"",IF($M281=新人男子!B$2,ROW(),"")),"")</f>
        <v/>
      </c>
      <c r="BP281" s="42" t="str">
        <f>IF($O281="男子",IF($AF281&gt;100,"",IF($M281=新人男子!I$2,ROW(),"")),"")</f>
        <v/>
      </c>
      <c r="BQ281" s="42" t="str">
        <f>IF($O281="男子",IF($AF281&gt;100,"",IF($M281=新人男子!P$2,ROW(),"")),"")</f>
        <v/>
      </c>
      <c r="BR281" s="42" t="str">
        <f>IF($O281="男子",IF($AF281&gt;100,"",IF($M281=新人男子!B$27,ROW(),"")),"")</f>
        <v/>
      </c>
      <c r="BS281" s="42">
        <f>IF($O281="男子",IF($AF281&gt;100,"",IF($M281=新人男子!I$27,ROW(),"")),"")</f>
        <v>281</v>
      </c>
      <c r="BT281" s="42" t="str">
        <f>IF($O281="男子",IF($AF281&gt;100,"",IF($M281=新人男子!P$27,ROW(),"")),"")</f>
        <v/>
      </c>
      <c r="BU281" s="42" t="str">
        <f>IF($O281="男子",IF($AF281&gt;100,"",IF($M281=新人男子!B$51,ROW(),"")),"")</f>
        <v/>
      </c>
      <c r="BV281" s="42" t="str">
        <f>IF($O281="男子",IF($AF281&gt;100,"",IF($M281=新人男子!I$51,ROW(),"")),"")</f>
        <v/>
      </c>
      <c r="BW281" s="42" t="str">
        <f>IF($O281="男子",IF($AF281&gt;100,"",IF($M281=新人男子!P$51,ROW(),"")),"")</f>
        <v/>
      </c>
      <c r="BX281" s="42" t="str">
        <f>IF($O281="男子",IF($AF281&gt;100,"",IF($M281=新人男子!B$76,ROW(),"")),"")</f>
        <v/>
      </c>
      <c r="BY281" s="42" t="str">
        <f>IF($O281="男子",IF($AF281&gt;100,"",IF($M281=新人男子!I$76,ROW(),"")),"")</f>
        <v/>
      </c>
      <c r="BZ281" s="42" t="str">
        <f>IF($O281="男子",IF($AF281&gt;100,"",IF($M281=新人男子!P$76,ROW(),"")),"")</f>
        <v/>
      </c>
      <c r="CA281" s="42" t="str">
        <f>IF($O281="女子",IF($AF281&gt;100,"",IF($M281=選抜女子!B$2,ROW(),"")),"")</f>
        <v/>
      </c>
      <c r="CB281" s="42" t="str">
        <f>IF($O281="女子",IF($AF281&gt;100,"",IF($M281=選抜女子!I$2,ROW(),"")),"")</f>
        <v/>
      </c>
      <c r="CC281" s="42" t="str">
        <f>IF($O281="女子",IF($AF281&gt;100,"",IF($M281=選抜女子!P$2,ROW(),"")),"")</f>
        <v/>
      </c>
      <c r="CD281" s="42" t="str">
        <f>IF($O281="女子",IF($AF281&gt;100,"",IF($M281=選抜女子!B$27,ROW(),"")),"")</f>
        <v/>
      </c>
      <c r="CE281" s="42" t="str">
        <f>IF($O281="女子",IF($AF281&gt;100,"",IF($M281=選抜女子!I$27,ROW(),"")),"")</f>
        <v/>
      </c>
      <c r="CF281" s="42" t="str">
        <f>IF($O281="女子",IF($AF281&gt;100,"",IF($M281=選抜女子!P$27,ROW(),"")),"")</f>
        <v/>
      </c>
      <c r="CG281" s="42" t="str">
        <f>IF($O281="女子",IF($AF281&gt;100,"",IF($M281=選抜女子!B$51,ROW(),"")),"")</f>
        <v/>
      </c>
      <c r="CH281" s="42" t="str">
        <f>IF($O281="女子",IF($AF281&gt;100,"",IF($M281=選抜女子!I$51,ROW(),"")),"")</f>
        <v/>
      </c>
      <c r="CI281" s="42" t="str">
        <f>IF($O281="女子",IF($AF281&gt;100,"",IF($M281=選抜女子!B$76,ROW(),"")),"")</f>
        <v/>
      </c>
      <c r="CJ281" s="42" t="str">
        <f>IF($O281="女子",IF($AF281&gt;100,"",IF($M281=選抜女子!I$76,ROW(),"")),"")</f>
        <v/>
      </c>
      <c r="CK281" s="42" t="str">
        <f>IF($O281="女子",IF($AF281&gt;100,"",IF($M281=新人女子!B$2,ROW(),"")),"")</f>
        <v/>
      </c>
      <c r="CL281" s="42" t="str">
        <f>IF($O281="女子",IF($AF281&gt;100,"",IF($M281=新人女子!I$2,ROW(),"")),"")</f>
        <v/>
      </c>
      <c r="CM281" s="42" t="str">
        <f>IF($O281="女子",IF($AF281&gt;100,"",IF($M281=新人女子!P$2,ROW(),"")),"")</f>
        <v/>
      </c>
      <c r="CN281" s="42" t="str">
        <f>IF($O281="女子",IF($AF281&gt;100,"",IF($M281=新人女子!B$27,ROW(),"")),"")</f>
        <v/>
      </c>
      <c r="CO281" s="42" t="str">
        <f>IF($O281="女子",IF($AF281&gt;100,"",IF($M281=新人女子!I$27,ROW(),"")),"")</f>
        <v/>
      </c>
      <c r="CP281" s="42" t="str">
        <f>IF($O281="女子",IF($AF281&gt;100,"",IF($M281=新人女子!P$27,ROW(),"")),"")</f>
        <v/>
      </c>
      <c r="CQ281" s="42" t="str">
        <f>IF($O281="女子",IF($AF281&gt;100,"",IF($M281=新人女子!B$51,ROW(),"")),"")</f>
        <v/>
      </c>
      <c r="CR281" s="42" t="str">
        <f>IF($O281="女子",IF($AF281&gt;100,"",IF($M281=新人女子!I$51,ROW(),"")),"")</f>
        <v/>
      </c>
      <c r="CS281" s="42" t="str">
        <f>IF($O281="女子",IF($AF281&gt;100,"",IF($M281=新人女子!P$51,ROW(),"")),"")</f>
        <v/>
      </c>
      <c r="CT281" s="42" t="str">
        <f>IF($O281="女子",IF($AF281&gt;100,"",IF($M281=新人女子!B$76,ROW(),"")),"")</f>
        <v/>
      </c>
      <c r="CU281" s="42" t="str">
        <f>IF($O281="女子",IF($AF281&gt;100,"",IF($M281=新人女子!I$76,ROW(),"")),"")</f>
        <v/>
      </c>
      <c r="CV281" s="42" t="str">
        <f>IF($O281="女子",IF($AF281&gt;100,"",IF($M281=新人女子!P$76,ROW(),"")),"")</f>
        <v/>
      </c>
    </row>
    <row r="282" spans="1:100" x14ac:dyDescent="0.15">
      <c r="A282" s="36">
        <v>45285</v>
      </c>
      <c r="B282" s="36">
        <v>45287</v>
      </c>
      <c r="C282" s="35" t="s">
        <v>104</v>
      </c>
      <c r="D282" s="35" t="s">
        <v>2446</v>
      </c>
      <c r="E282" s="35" t="s">
        <v>2447</v>
      </c>
      <c r="F282" s="35" t="s">
        <v>2448</v>
      </c>
      <c r="G282" s="35" t="s">
        <v>108</v>
      </c>
      <c r="H282" s="35" t="s">
        <v>15</v>
      </c>
      <c r="I282" s="35" t="s">
        <v>2449</v>
      </c>
      <c r="J282" s="35" t="s">
        <v>303</v>
      </c>
      <c r="L282" s="35" t="s">
        <v>791</v>
      </c>
      <c r="M282" s="35" t="s">
        <v>792</v>
      </c>
      <c r="N282" s="35" t="s">
        <v>793</v>
      </c>
      <c r="O282" s="35" t="s">
        <v>794</v>
      </c>
      <c r="Y282" s="35" t="s">
        <v>306</v>
      </c>
      <c r="AA282" s="35" t="s">
        <v>801</v>
      </c>
      <c r="AB282" s="35" t="s">
        <v>802</v>
      </c>
      <c r="AC282" s="35" t="str">
        <f t="shared" si="24"/>
        <v>セイリュウミハラシ</v>
      </c>
      <c r="AD282" s="35" t="s">
        <v>309</v>
      </c>
      <c r="AF282" s="35">
        <v>7</v>
      </c>
      <c r="AG282" s="41">
        <v>39187</v>
      </c>
      <c r="AN282" s="35">
        <v>165</v>
      </c>
      <c r="AO282" s="35">
        <v>55</v>
      </c>
      <c r="AP282" s="35" t="s">
        <v>310</v>
      </c>
      <c r="AV282" s="35" t="s">
        <v>311</v>
      </c>
      <c r="BB282" s="35">
        <f t="shared" si="25"/>
        <v>15</v>
      </c>
      <c r="BC282" s="35">
        <f t="shared" si="26"/>
        <v>1</v>
      </c>
      <c r="BD282" s="35" t="str">
        <f t="shared" si="27"/>
        <v>右</v>
      </c>
      <c r="BE282" s="42" t="str">
        <f>IF($O282="男子",IF($AF282&gt;100,"",IF($M282=選抜男子!B$2,ROW(),"")),"")</f>
        <v/>
      </c>
      <c r="BF282" s="42" t="str">
        <f>IF($O282="男子",IF($AF282&gt;100,"",IF($M282=選抜男子!I$2,ROW(),"")),"")</f>
        <v/>
      </c>
      <c r="BG282" s="42" t="str">
        <f>IF($O282="男子",IF($AF282&gt;100,"",IF($M282=選抜男子!P$2,ROW(),"")),"")</f>
        <v/>
      </c>
      <c r="BH282" s="42" t="str">
        <f>IF($O282="男子",IF($AF282&gt;100,"",IF($M282=選抜男子!B$27,ROW(),"")),"")</f>
        <v/>
      </c>
      <c r="BI282" s="42" t="str">
        <f>IF($O282="男子",IF($AF282&gt;100,"",IF($M282=選抜男子!I$27,ROW(),"")),"")</f>
        <v/>
      </c>
      <c r="BJ282" s="42" t="str">
        <f>IF($O282="男子",IF($AF282&gt;100,"",IF($M282=選抜男子!P$27,ROW(),"")),"")</f>
        <v/>
      </c>
      <c r="BK282" s="42" t="str">
        <f>IF($O282="男子",IF($AF282&gt;100,"",IF($M282=選抜男子!B$51,ROW(),"")),"")</f>
        <v/>
      </c>
      <c r="BL282" s="42" t="str">
        <f>IF($O282="男子",IF($AF282&gt;100,"",IF($M282=選抜男子!I$51,ROW(),"")),"")</f>
        <v/>
      </c>
      <c r="BM282" s="42" t="str">
        <f>IF($O282="男子",IF($AF282&gt;100,"",IF($M282=選抜男子!B$76,ROW(),"")),"")</f>
        <v/>
      </c>
      <c r="BN282" s="42" t="str">
        <f>IF($O282="男子",IF($AF282&gt;100,"",IF($M282=選抜男子!I$76,ROW(),"")),"")</f>
        <v/>
      </c>
      <c r="BO282" s="42" t="str">
        <f>IF($O282="男子",IF($AF282&gt;100,"",IF($M282=新人男子!B$2,ROW(),"")),"")</f>
        <v/>
      </c>
      <c r="BP282" s="42" t="str">
        <f>IF($O282="男子",IF($AF282&gt;100,"",IF($M282=新人男子!I$2,ROW(),"")),"")</f>
        <v/>
      </c>
      <c r="BQ282" s="42" t="str">
        <f>IF($O282="男子",IF($AF282&gt;100,"",IF($M282=新人男子!P$2,ROW(),"")),"")</f>
        <v/>
      </c>
      <c r="BR282" s="42" t="str">
        <f>IF($O282="男子",IF($AF282&gt;100,"",IF($M282=新人男子!B$27,ROW(),"")),"")</f>
        <v/>
      </c>
      <c r="BS282" s="42">
        <f>IF($O282="男子",IF($AF282&gt;100,"",IF($M282=新人男子!I$27,ROW(),"")),"")</f>
        <v>282</v>
      </c>
      <c r="BT282" s="42" t="str">
        <f>IF($O282="男子",IF($AF282&gt;100,"",IF($M282=新人男子!P$27,ROW(),"")),"")</f>
        <v/>
      </c>
      <c r="BU282" s="42" t="str">
        <f>IF($O282="男子",IF($AF282&gt;100,"",IF($M282=新人男子!B$51,ROW(),"")),"")</f>
        <v/>
      </c>
      <c r="BV282" s="42" t="str">
        <f>IF($O282="男子",IF($AF282&gt;100,"",IF($M282=新人男子!I$51,ROW(),"")),"")</f>
        <v/>
      </c>
      <c r="BW282" s="42" t="str">
        <f>IF($O282="男子",IF($AF282&gt;100,"",IF($M282=新人男子!P$51,ROW(),"")),"")</f>
        <v/>
      </c>
      <c r="BX282" s="42" t="str">
        <f>IF($O282="男子",IF($AF282&gt;100,"",IF($M282=新人男子!B$76,ROW(),"")),"")</f>
        <v/>
      </c>
      <c r="BY282" s="42" t="str">
        <f>IF($O282="男子",IF($AF282&gt;100,"",IF($M282=新人男子!I$76,ROW(),"")),"")</f>
        <v/>
      </c>
      <c r="BZ282" s="42" t="str">
        <f>IF($O282="男子",IF($AF282&gt;100,"",IF($M282=新人男子!P$76,ROW(),"")),"")</f>
        <v/>
      </c>
      <c r="CA282" s="42" t="str">
        <f>IF($O282="女子",IF($AF282&gt;100,"",IF($M282=選抜女子!B$2,ROW(),"")),"")</f>
        <v/>
      </c>
      <c r="CB282" s="42" t="str">
        <f>IF($O282="女子",IF($AF282&gt;100,"",IF($M282=選抜女子!I$2,ROW(),"")),"")</f>
        <v/>
      </c>
      <c r="CC282" s="42" t="str">
        <f>IF($O282="女子",IF($AF282&gt;100,"",IF($M282=選抜女子!P$2,ROW(),"")),"")</f>
        <v/>
      </c>
      <c r="CD282" s="42" t="str">
        <f>IF($O282="女子",IF($AF282&gt;100,"",IF($M282=選抜女子!B$27,ROW(),"")),"")</f>
        <v/>
      </c>
      <c r="CE282" s="42" t="str">
        <f>IF($O282="女子",IF($AF282&gt;100,"",IF($M282=選抜女子!I$27,ROW(),"")),"")</f>
        <v/>
      </c>
      <c r="CF282" s="42" t="str">
        <f>IF($O282="女子",IF($AF282&gt;100,"",IF($M282=選抜女子!P$27,ROW(),"")),"")</f>
        <v/>
      </c>
      <c r="CG282" s="42" t="str">
        <f>IF($O282="女子",IF($AF282&gt;100,"",IF($M282=選抜女子!B$51,ROW(),"")),"")</f>
        <v/>
      </c>
      <c r="CH282" s="42" t="str">
        <f>IF($O282="女子",IF($AF282&gt;100,"",IF($M282=選抜女子!I$51,ROW(),"")),"")</f>
        <v/>
      </c>
      <c r="CI282" s="42" t="str">
        <f>IF($O282="女子",IF($AF282&gt;100,"",IF($M282=選抜女子!B$76,ROW(),"")),"")</f>
        <v/>
      </c>
      <c r="CJ282" s="42" t="str">
        <f>IF($O282="女子",IF($AF282&gt;100,"",IF($M282=選抜女子!I$76,ROW(),"")),"")</f>
        <v/>
      </c>
      <c r="CK282" s="42" t="str">
        <f>IF($O282="女子",IF($AF282&gt;100,"",IF($M282=新人女子!B$2,ROW(),"")),"")</f>
        <v/>
      </c>
      <c r="CL282" s="42" t="str">
        <f>IF($O282="女子",IF($AF282&gt;100,"",IF($M282=新人女子!I$2,ROW(),"")),"")</f>
        <v/>
      </c>
      <c r="CM282" s="42" t="str">
        <f>IF($O282="女子",IF($AF282&gt;100,"",IF($M282=新人女子!P$2,ROW(),"")),"")</f>
        <v/>
      </c>
      <c r="CN282" s="42" t="str">
        <f>IF($O282="女子",IF($AF282&gt;100,"",IF($M282=新人女子!B$27,ROW(),"")),"")</f>
        <v/>
      </c>
      <c r="CO282" s="42" t="str">
        <f>IF($O282="女子",IF($AF282&gt;100,"",IF($M282=新人女子!I$27,ROW(),"")),"")</f>
        <v/>
      </c>
      <c r="CP282" s="42" t="str">
        <f>IF($O282="女子",IF($AF282&gt;100,"",IF($M282=新人女子!P$27,ROW(),"")),"")</f>
        <v/>
      </c>
      <c r="CQ282" s="42" t="str">
        <f>IF($O282="女子",IF($AF282&gt;100,"",IF($M282=新人女子!B$51,ROW(),"")),"")</f>
        <v/>
      </c>
      <c r="CR282" s="42" t="str">
        <f>IF($O282="女子",IF($AF282&gt;100,"",IF($M282=新人女子!I$51,ROW(),"")),"")</f>
        <v/>
      </c>
      <c r="CS282" s="42" t="str">
        <f>IF($O282="女子",IF($AF282&gt;100,"",IF($M282=新人女子!P$51,ROW(),"")),"")</f>
        <v/>
      </c>
      <c r="CT282" s="42" t="str">
        <f>IF($O282="女子",IF($AF282&gt;100,"",IF($M282=新人女子!B$76,ROW(),"")),"")</f>
        <v/>
      </c>
      <c r="CU282" s="42" t="str">
        <f>IF($O282="女子",IF($AF282&gt;100,"",IF($M282=新人女子!I$76,ROW(),"")),"")</f>
        <v/>
      </c>
      <c r="CV282" s="42" t="str">
        <f>IF($O282="女子",IF($AF282&gt;100,"",IF($M282=新人女子!P$76,ROW(),"")),"")</f>
        <v/>
      </c>
    </row>
    <row r="283" spans="1:100" x14ac:dyDescent="0.15">
      <c r="A283" s="36">
        <v>45285</v>
      </c>
      <c r="B283" s="36">
        <v>45287</v>
      </c>
      <c r="C283" s="35" t="s">
        <v>104</v>
      </c>
      <c r="D283" s="35" t="s">
        <v>2450</v>
      </c>
      <c r="E283" s="35" t="s">
        <v>2451</v>
      </c>
      <c r="F283" s="35" t="s">
        <v>2452</v>
      </c>
      <c r="G283" s="35" t="s">
        <v>108</v>
      </c>
      <c r="H283" s="35" t="s">
        <v>15</v>
      </c>
      <c r="I283" s="35" t="s">
        <v>2453</v>
      </c>
      <c r="J283" s="35" t="s">
        <v>303</v>
      </c>
      <c r="L283" s="35" t="s">
        <v>791</v>
      </c>
      <c r="M283" s="35" t="s">
        <v>792</v>
      </c>
      <c r="N283" s="35" t="s">
        <v>793</v>
      </c>
      <c r="O283" s="35" t="s">
        <v>794</v>
      </c>
      <c r="Y283" s="35" t="s">
        <v>306</v>
      </c>
      <c r="AA283" s="35" t="s">
        <v>803</v>
      </c>
      <c r="AB283" s="35" t="s">
        <v>804</v>
      </c>
      <c r="AC283" s="35" t="str">
        <f t="shared" si="24"/>
        <v>ネガサ</v>
      </c>
      <c r="AD283" s="35" t="s">
        <v>309</v>
      </c>
      <c r="AF283" s="35">
        <v>8</v>
      </c>
      <c r="AG283" s="41">
        <v>39360</v>
      </c>
      <c r="AN283" s="35">
        <v>164</v>
      </c>
      <c r="AO283" s="35">
        <v>50</v>
      </c>
      <c r="AP283" s="35" t="s">
        <v>310</v>
      </c>
      <c r="AV283" s="35" t="s">
        <v>311</v>
      </c>
      <c r="BB283" s="35">
        <f t="shared" si="25"/>
        <v>15</v>
      </c>
      <c r="BC283" s="35">
        <f t="shared" si="26"/>
        <v>1</v>
      </c>
      <c r="BD283" s="35" t="str">
        <f t="shared" si="27"/>
        <v>右</v>
      </c>
      <c r="BE283" s="42" t="str">
        <f>IF($O283="男子",IF($AF283&gt;100,"",IF($M283=選抜男子!B$2,ROW(),"")),"")</f>
        <v/>
      </c>
      <c r="BF283" s="42" t="str">
        <f>IF($O283="男子",IF($AF283&gt;100,"",IF($M283=選抜男子!I$2,ROW(),"")),"")</f>
        <v/>
      </c>
      <c r="BG283" s="42" t="str">
        <f>IF($O283="男子",IF($AF283&gt;100,"",IF($M283=選抜男子!P$2,ROW(),"")),"")</f>
        <v/>
      </c>
      <c r="BH283" s="42" t="str">
        <f>IF($O283="男子",IF($AF283&gt;100,"",IF($M283=選抜男子!B$27,ROW(),"")),"")</f>
        <v/>
      </c>
      <c r="BI283" s="42" t="str">
        <f>IF($O283="男子",IF($AF283&gt;100,"",IF($M283=選抜男子!I$27,ROW(),"")),"")</f>
        <v/>
      </c>
      <c r="BJ283" s="42" t="str">
        <f>IF($O283="男子",IF($AF283&gt;100,"",IF($M283=選抜男子!P$27,ROW(),"")),"")</f>
        <v/>
      </c>
      <c r="BK283" s="42" t="str">
        <f>IF($O283="男子",IF($AF283&gt;100,"",IF($M283=選抜男子!B$51,ROW(),"")),"")</f>
        <v/>
      </c>
      <c r="BL283" s="42" t="str">
        <f>IF($O283="男子",IF($AF283&gt;100,"",IF($M283=選抜男子!I$51,ROW(),"")),"")</f>
        <v/>
      </c>
      <c r="BM283" s="42" t="str">
        <f>IF($O283="男子",IF($AF283&gt;100,"",IF($M283=選抜男子!B$76,ROW(),"")),"")</f>
        <v/>
      </c>
      <c r="BN283" s="42" t="str">
        <f>IF($O283="男子",IF($AF283&gt;100,"",IF($M283=選抜男子!I$76,ROW(),"")),"")</f>
        <v/>
      </c>
      <c r="BO283" s="42" t="str">
        <f>IF($O283="男子",IF($AF283&gt;100,"",IF($M283=新人男子!B$2,ROW(),"")),"")</f>
        <v/>
      </c>
      <c r="BP283" s="42" t="str">
        <f>IF($O283="男子",IF($AF283&gt;100,"",IF($M283=新人男子!I$2,ROW(),"")),"")</f>
        <v/>
      </c>
      <c r="BQ283" s="42" t="str">
        <f>IF($O283="男子",IF($AF283&gt;100,"",IF($M283=新人男子!P$2,ROW(),"")),"")</f>
        <v/>
      </c>
      <c r="BR283" s="42" t="str">
        <f>IF($O283="男子",IF($AF283&gt;100,"",IF($M283=新人男子!B$27,ROW(),"")),"")</f>
        <v/>
      </c>
      <c r="BS283" s="42">
        <f>IF($O283="男子",IF($AF283&gt;100,"",IF($M283=新人男子!I$27,ROW(),"")),"")</f>
        <v>283</v>
      </c>
      <c r="BT283" s="42" t="str">
        <f>IF($O283="男子",IF($AF283&gt;100,"",IF($M283=新人男子!P$27,ROW(),"")),"")</f>
        <v/>
      </c>
      <c r="BU283" s="42" t="str">
        <f>IF($O283="男子",IF($AF283&gt;100,"",IF($M283=新人男子!B$51,ROW(),"")),"")</f>
        <v/>
      </c>
      <c r="BV283" s="42" t="str">
        <f>IF($O283="男子",IF($AF283&gt;100,"",IF($M283=新人男子!I$51,ROW(),"")),"")</f>
        <v/>
      </c>
      <c r="BW283" s="42" t="str">
        <f>IF($O283="男子",IF($AF283&gt;100,"",IF($M283=新人男子!P$51,ROW(),"")),"")</f>
        <v/>
      </c>
      <c r="BX283" s="42" t="str">
        <f>IF($O283="男子",IF($AF283&gt;100,"",IF($M283=新人男子!B$76,ROW(),"")),"")</f>
        <v/>
      </c>
      <c r="BY283" s="42" t="str">
        <f>IF($O283="男子",IF($AF283&gt;100,"",IF($M283=新人男子!I$76,ROW(),"")),"")</f>
        <v/>
      </c>
      <c r="BZ283" s="42" t="str">
        <f>IF($O283="男子",IF($AF283&gt;100,"",IF($M283=新人男子!P$76,ROW(),"")),"")</f>
        <v/>
      </c>
      <c r="CA283" s="42" t="str">
        <f>IF($O283="女子",IF($AF283&gt;100,"",IF($M283=選抜女子!B$2,ROW(),"")),"")</f>
        <v/>
      </c>
      <c r="CB283" s="42" t="str">
        <f>IF($O283="女子",IF($AF283&gt;100,"",IF($M283=選抜女子!I$2,ROW(),"")),"")</f>
        <v/>
      </c>
      <c r="CC283" s="42" t="str">
        <f>IF($O283="女子",IF($AF283&gt;100,"",IF($M283=選抜女子!P$2,ROW(),"")),"")</f>
        <v/>
      </c>
      <c r="CD283" s="42" t="str">
        <f>IF($O283="女子",IF($AF283&gt;100,"",IF($M283=選抜女子!B$27,ROW(),"")),"")</f>
        <v/>
      </c>
      <c r="CE283" s="42" t="str">
        <f>IF($O283="女子",IF($AF283&gt;100,"",IF($M283=選抜女子!I$27,ROW(),"")),"")</f>
        <v/>
      </c>
      <c r="CF283" s="42" t="str">
        <f>IF($O283="女子",IF($AF283&gt;100,"",IF($M283=選抜女子!P$27,ROW(),"")),"")</f>
        <v/>
      </c>
      <c r="CG283" s="42" t="str">
        <f>IF($O283="女子",IF($AF283&gt;100,"",IF($M283=選抜女子!B$51,ROW(),"")),"")</f>
        <v/>
      </c>
      <c r="CH283" s="42" t="str">
        <f>IF($O283="女子",IF($AF283&gt;100,"",IF($M283=選抜女子!I$51,ROW(),"")),"")</f>
        <v/>
      </c>
      <c r="CI283" s="42" t="str">
        <f>IF($O283="女子",IF($AF283&gt;100,"",IF($M283=選抜女子!B$76,ROW(),"")),"")</f>
        <v/>
      </c>
      <c r="CJ283" s="42" t="str">
        <f>IF($O283="女子",IF($AF283&gt;100,"",IF($M283=選抜女子!I$76,ROW(),"")),"")</f>
        <v/>
      </c>
      <c r="CK283" s="42" t="str">
        <f>IF($O283="女子",IF($AF283&gt;100,"",IF($M283=新人女子!B$2,ROW(),"")),"")</f>
        <v/>
      </c>
      <c r="CL283" s="42" t="str">
        <f>IF($O283="女子",IF($AF283&gt;100,"",IF($M283=新人女子!I$2,ROW(),"")),"")</f>
        <v/>
      </c>
      <c r="CM283" s="42" t="str">
        <f>IF($O283="女子",IF($AF283&gt;100,"",IF($M283=新人女子!P$2,ROW(),"")),"")</f>
        <v/>
      </c>
      <c r="CN283" s="42" t="str">
        <f>IF($O283="女子",IF($AF283&gt;100,"",IF($M283=新人女子!B$27,ROW(),"")),"")</f>
        <v/>
      </c>
      <c r="CO283" s="42" t="str">
        <f>IF($O283="女子",IF($AF283&gt;100,"",IF($M283=新人女子!I$27,ROW(),"")),"")</f>
        <v/>
      </c>
      <c r="CP283" s="42" t="str">
        <f>IF($O283="女子",IF($AF283&gt;100,"",IF($M283=新人女子!P$27,ROW(),"")),"")</f>
        <v/>
      </c>
      <c r="CQ283" s="42" t="str">
        <f>IF($O283="女子",IF($AF283&gt;100,"",IF($M283=新人女子!B$51,ROW(),"")),"")</f>
        <v/>
      </c>
      <c r="CR283" s="42" t="str">
        <f>IF($O283="女子",IF($AF283&gt;100,"",IF($M283=新人女子!I$51,ROW(),"")),"")</f>
        <v/>
      </c>
      <c r="CS283" s="42" t="str">
        <f>IF($O283="女子",IF($AF283&gt;100,"",IF($M283=新人女子!P$51,ROW(),"")),"")</f>
        <v/>
      </c>
      <c r="CT283" s="42" t="str">
        <f>IF($O283="女子",IF($AF283&gt;100,"",IF($M283=新人女子!B$76,ROW(),"")),"")</f>
        <v/>
      </c>
      <c r="CU283" s="42" t="str">
        <f>IF($O283="女子",IF($AF283&gt;100,"",IF($M283=新人女子!I$76,ROW(),"")),"")</f>
        <v/>
      </c>
      <c r="CV283" s="42" t="str">
        <f>IF($O283="女子",IF($AF283&gt;100,"",IF($M283=新人女子!P$76,ROW(),"")),"")</f>
        <v/>
      </c>
    </row>
    <row r="284" spans="1:100" x14ac:dyDescent="0.15">
      <c r="A284" s="36">
        <v>45285</v>
      </c>
      <c r="B284" s="36">
        <v>45287</v>
      </c>
      <c r="C284" s="35" t="s">
        <v>104</v>
      </c>
      <c r="D284" s="35" t="s">
        <v>2454</v>
      </c>
      <c r="E284" s="35" t="s">
        <v>2455</v>
      </c>
      <c r="F284" s="35" t="s">
        <v>2456</v>
      </c>
      <c r="G284" s="35" t="s">
        <v>108</v>
      </c>
      <c r="H284" s="35" t="s">
        <v>15</v>
      </c>
      <c r="I284" s="35" t="s">
        <v>2457</v>
      </c>
      <c r="J284" s="35" t="s">
        <v>303</v>
      </c>
      <c r="L284" s="35" t="s">
        <v>791</v>
      </c>
      <c r="M284" s="35" t="s">
        <v>792</v>
      </c>
      <c r="N284" s="35" t="s">
        <v>793</v>
      </c>
      <c r="O284" s="35" t="s">
        <v>794</v>
      </c>
      <c r="Y284" s="35" t="s">
        <v>306</v>
      </c>
      <c r="AA284" s="35" t="s">
        <v>805</v>
      </c>
      <c r="AB284" s="35" t="s">
        <v>806</v>
      </c>
      <c r="AC284" s="35" t="str">
        <f t="shared" si="24"/>
        <v>カワヤマ</v>
      </c>
      <c r="AD284" s="35" t="s">
        <v>309</v>
      </c>
      <c r="AF284" s="35">
        <v>9</v>
      </c>
      <c r="AG284" s="41">
        <v>39217</v>
      </c>
      <c r="AN284" s="35">
        <v>162.80000000000001</v>
      </c>
      <c r="AO284" s="35">
        <v>55.5</v>
      </c>
      <c r="AP284" s="35" t="s">
        <v>310</v>
      </c>
      <c r="AV284" s="35" t="s">
        <v>311</v>
      </c>
      <c r="BB284" s="35">
        <f t="shared" si="25"/>
        <v>15</v>
      </c>
      <c r="BC284" s="35">
        <f t="shared" si="26"/>
        <v>1</v>
      </c>
      <c r="BD284" s="35" t="str">
        <f t="shared" si="27"/>
        <v>右</v>
      </c>
      <c r="BE284" s="42" t="str">
        <f>IF($O284="男子",IF($AF284&gt;100,"",IF($M284=選抜男子!B$2,ROW(),"")),"")</f>
        <v/>
      </c>
      <c r="BF284" s="42" t="str">
        <f>IF($O284="男子",IF($AF284&gt;100,"",IF($M284=選抜男子!I$2,ROW(),"")),"")</f>
        <v/>
      </c>
      <c r="BG284" s="42" t="str">
        <f>IF($O284="男子",IF($AF284&gt;100,"",IF($M284=選抜男子!P$2,ROW(),"")),"")</f>
        <v/>
      </c>
      <c r="BH284" s="42" t="str">
        <f>IF($O284="男子",IF($AF284&gt;100,"",IF($M284=選抜男子!B$27,ROW(),"")),"")</f>
        <v/>
      </c>
      <c r="BI284" s="42" t="str">
        <f>IF($O284="男子",IF($AF284&gt;100,"",IF($M284=選抜男子!I$27,ROW(),"")),"")</f>
        <v/>
      </c>
      <c r="BJ284" s="42" t="str">
        <f>IF($O284="男子",IF($AF284&gt;100,"",IF($M284=選抜男子!P$27,ROW(),"")),"")</f>
        <v/>
      </c>
      <c r="BK284" s="42" t="str">
        <f>IF($O284="男子",IF($AF284&gt;100,"",IF($M284=選抜男子!B$51,ROW(),"")),"")</f>
        <v/>
      </c>
      <c r="BL284" s="42" t="str">
        <f>IF($O284="男子",IF($AF284&gt;100,"",IF($M284=選抜男子!I$51,ROW(),"")),"")</f>
        <v/>
      </c>
      <c r="BM284" s="42" t="str">
        <f>IF($O284="男子",IF($AF284&gt;100,"",IF($M284=選抜男子!B$76,ROW(),"")),"")</f>
        <v/>
      </c>
      <c r="BN284" s="42" t="str">
        <f>IF($O284="男子",IF($AF284&gt;100,"",IF($M284=選抜男子!I$76,ROW(),"")),"")</f>
        <v/>
      </c>
      <c r="BO284" s="42" t="str">
        <f>IF($O284="男子",IF($AF284&gt;100,"",IF($M284=新人男子!B$2,ROW(),"")),"")</f>
        <v/>
      </c>
      <c r="BP284" s="42" t="str">
        <f>IF($O284="男子",IF($AF284&gt;100,"",IF($M284=新人男子!I$2,ROW(),"")),"")</f>
        <v/>
      </c>
      <c r="BQ284" s="42" t="str">
        <f>IF($O284="男子",IF($AF284&gt;100,"",IF($M284=新人男子!P$2,ROW(),"")),"")</f>
        <v/>
      </c>
      <c r="BR284" s="42" t="str">
        <f>IF($O284="男子",IF($AF284&gt;100,"",IF($M284=新人男子!B$27,ROW(),"")),"")</f>
        <v/>
      </c>
      <c r="BS284" s="42">
        <f>IF($O284="男子",IF($AF284&gt;100,"",IF($M284=新人男子!I$27,ROW(),"")),"")</f>
        <v>284</v>
      </c>
      <c r="BT284" s="42" t="str">
        <f>IF($O284="男子",IF($AF284&gt;100,"",IF($M284=新人男子!P$27,ROW(),"")),"")</f>
        <v/>
      </c>
      <c r="BU284" s="42" t="str">
        <f>IF($O284="男子",IF($AF284&gt;100,"",IF($M284=新人男子!B$51,ROW(),"")),"")</f>
        <v/>
      </c>
      <c r="BV284" s="42" t="str">
        <f>IF($O284="男子",IF($AF284&gt;100,"",IF($M284=新人男子!I$51,ROW(),"")),"")</f>
        <v/>
      </c>
      <c r="BW284" s="42" t="str">
        <f>IF($O284="男子",IF($AF284&gt;100,"",IF($M284=新人男子!P$51,ROW(),"")),"")</f>
        <v/>
      </c>
      <c r="BX284" s="42" t="str">
        <f>IF($O284="男子",IF($AF284&gt;100,"",IF($M284=新人男子!B$76,ROW(),"")),"")</f>
        <v/>
      </c>
      <c r="BY284" s="42" t="str">
        <f>IF($O284="男子",IF($AF284&gt;100,"",IF($M284=新人男子!I$76,ROW(),"")),"")</f>
        <v/>
      </c>
      <c r="BZ284" s="42" t="str">
        <f>IF($O284="男子",IF($AF284&gt;100,"",IF($M284=新人男子!P$76,ROW(),"")),"")</f>
        <v/>
      </c>
      <c r="CA284" s="42" t="str">
        <f>IF($O284="女子",IF($AF284&gt;100,"",IF($M284=選抜女子!B$2,ROW(),"")),"")</f>
        <v/>
      </c>
      <c r="CB284" s="42" t="str">
        <f>IF($O284="女子",IF($AF284&gt;100,"",IF($M284=選抜女子!I$2,ROW(),"")),"")</f>
        <v/>
      </c>
      <c r="CC284" s="42" t="str">
        <f>IF($O284="女子",IF($AF284&gt;100,"",IF($M284=選抜女子!P$2,ROW(),"")),"")</f>
        <v/>
      </c>
      <c r="CD284" s="42" t="str">
        <f>IF($O284="女子",IF($AF284&gt;100,"",IF($M284=選抜女子!B$27,ROW(),"")),"")</f>
        <v/>
      </c>
      <c r="CE284" s="42" t="str">
        <f>IF($O284="女子",IF($AF284&gt;100,"",IF($M284=選抜女子!I$27,ROW(),"")),"")</f>
        <v/>
      </c>
      <c r="CF284" s="42" t="str">
        <f>IF($O284="女子",IF($AF284&gt;100,"",IF($M284=選抜女子!P$27,ROW(),"")),"")</f>
        <v/>
      </c>
      <c r="CG284" s="42" t="str">
        <f>IF($O284="女子",IF($AF284&gt;100,"",IF($M284=選抜女子!B$51,ROW(),"")),"")</f>
        <v/>
      </c>
      <c r="CH284" s="42" t="str">
        <f>IF($O284="女子",IF($AF284&gt;100,"",IF($M284=選抜女子!I$51,ROW(),"")),"")</f>
        <v/>
      </c>
      <c r="CI284" s="42" t="str">
        <f>IF($O284="女子",IF($AF284&gt;100,"",IF($M284=選抜女子!B$76,ROW(),"")),"")</f>
        <v/>
      </c>
      <c r="CJ284" s="42" t="str">
        <f>IF($O284="女子",IF($AF284&gt;100,"",IF($M284=選抜女子!I$76,ROW(),"")),"")</f>
        <v/>
      </c>
      <c r="CK284" s="42" t="str">
        <f>IF($O284="女子",IF($AF284&gt;100,"",IF($M284=新人女子!B$2,ROW(),"")),"")</f>
        <v/>
      </c>
      <c r="CL284" s="42" t="str">
        <f>IF($O284="女子",IF($AF284&gt;100,"",IF($M284=新人女子!I$2,ROW(),"")),"")</f>
        <v/>
      </c>
      <c r="CM284" s="42" t="str">
        <f>IF($O284="女子",IF($AF284&gt;100,"",IF($M284=新人女子!P$2,ROW(),"")),"")</f>
        <v/>
      </c>
      <c r="CN284" s="42" t="str">
        <f>IF($O284="女子",IF($AF284&gt;100,"",IF($M284=新人女子!B$27,ROW(),"")),"")</f>
        <v/>
      </c>
      <c r="CO284" s="42" t="str">
        <f>IF($O284="女子",IF($AF284&gt;100,"",IF($M284=新人女子!I$27,ROW(),"")),"")</f>
        <v/>
      </c>
      <c r="CP284" s="42" t="str">
        <f>IF($O284="女子",IF($AF284&gt;100,"",IF($M284=新人女子!P$27,ROW(),"")),"")</f>
        <v/>
      </c>
      <c r="CQ284" s="42" t="str">
        <f>IF($O284="女子",IF($AF284&gt;100,"",IF($M284=新人女子!B$51,ROW(),"")),"")</f>
        <v/>
      </c>
      <c r="CR284" s="42" t="str">
        <f>IF($O284="女子",IF($AF284&gt;100,"",IF($M284=新人女子!I$51,ROW(),"")),"")</f>
        <v/>
      </c>
      <c r="CS284" s="42" t="str">
        <f>IF($O284="女子",IF($AF284&gt;100,"",IF($M284=新人女子!P$51,ROW(),"")),"")</f>
        <v/>
      </c>
      <c r="CT284" s="42" t="str">
        <f>IF($O284="女子",IF($AF284&gt;100,"",IF($M284=新人女子!B$76,ROW(),"")),"")</f>
        <v/>
      </c>
      <c r="CU284" s="42" t="str">
        <f>IF($O284="女子",IF($AF284&gt;100,"",IF($M284=新人女子!I$76,ROW(),"")),"")</f>
        <v/>
      </c>
      <c r="CV284" s="42" t="str">
        <f>IF($O284="女子",IF($AF284&gt;100,"",IF($M284=新人女子!P$76,ROW(),"")),"")</f>
        <v/>
      </c>
    </row>
    <row r="285" spans="1:100" x14ac:dyDescent="0.15">
      <c r="A285" s="36">
        <v>45285</v>
      </c>
      <c r="B285" s="36">
        <v>45287</v>
      </c>
      <c r="C285" s="35" t="s">
        <v>104</v>
      </c>
      <c r="D285" s="35" t="s">
        <v>2458</v>
      </c>
      <c r="E285" s="35" t="s">
        <v>2459</v>
      </c>
      <c r="F285" s="35" t="s">
        <v>2460</v>
      </c>
      <c r="G285" s="35" t="s">
        <v>108</v>
      </c>
      <c r="H285" s="35" t="s">
        <v>15</v>
      </c>
      <c r="I285" s="35" t="s">
        <v>2461</v>
      </c>
      <c r="J285" s="35" t="s">
        <v>303</v>
      </c>
      <c r="L285" s="35" t="s">
        <v>791</v>
      </c>
      <c r="M285" s="35" t="s">
        <v>792</v>
      </c>
      <c r="N285" s="35" t="s">
        <v>793</v>
      </c>
      <c r="O285" s="35" t="s">
        <v>794</v>
      </c>
      <c r="Y285" s="35" t="s">
        <v>306</v>
      </c>
      <c r="Z285" s="35">
        <v>1</v>
      </c>
      <c r="AA285" s="35" t="s">
        <v>807</v>
      </c>
      <c r="AB285" s="35" t="s">
        <v>808</v>
      </c>
      <c r="AC285" s="35" t="str">
        <f>PHONETIC(AB285)</f>
        <v>ヤナセ</v>
      </c>
      <c r="AD285" s="35" t="s">
        <v>309</v>
      </c>
      <c r="AF285" s="35">
        <v>101</v>
      </c>
      <c r="AG285" s="41">
        <v>25328</v>
      </c>
      <c r="AN285" s="35">
        <v>170.2</v>
      </c>
      <c r="AO285" s="35">
        <v>59.2</v>
      </c>
      <c r="AP285" s="35" t="s">
        <v>310</v>
      </c>
      <c r="AV285" s="35" t="s">
        <v>344</v>
      </c>
      <c r="AW285" s="35" t="s">
        <v>345</v>
      </c>
      <c r="BB285" s="35">
        <f t="shared" si="25"/>
        <v>53</v>
      </c>
      <c r="BC285" s="35" t="str">
        <f t="shared" si="26"/>
        <v>役員</v>
      </c>
      <c r="BD285" s="35" t="str">
        <f t="shared" si="27"/>
        <v>右</v>
      </c>
      <c r="BE285" s="42" t="str">
        <f>IF($O285="男子",IF($AF285&gt;100,"",IF($M285=選抜男子!B$2,ROW(),"")),"")</f>
        <v/>
      </c>
      <c r="BF285" s="42" t="str">
        <f>IF($O285="男子",IF($AF285&gt;100,"",IF($M285=選抜男子!I$2,ROW(),"")),"")</f>
        <v/>
      </c>
      <c r="BG285" s="42" t="str">
        <f>IF($O285="男子",IF($AF285&gt;100,"",IF($M285=選抜男子!P$2,ROW(),"")),"")</f>
        <v/>
      </c>
      <c r="BH285" s="42" t="str">
        <f>IF($O285="男子",IF($AF285&gt;100,"",IF($M285=選抜男子!B$27,ROW(),"")),"")</f>
        <v/>
      </c>
      <c r="BI285" s="42" t="str">
        <f>IF($O285="男子",IF($AF285&gt;100,"",IF($M285=選抜男子!I$27,ROW(),"")),"")</f>
        <v/>
      </c>
      <c r="BJ285" s="42" t="str">
        <f>IF($O285="男子",IF($AF285&gt;100,"",IF($M285=選抜男子!P$27,ROW(),"")),"")</f>
        <v/>
      </c>
      <c r="BK285" s="42" t="str">
        <f>IF($O285="男子",IF($AF285&gt;100,"",IF($M285=選抜男子!B$51,ROW(),"")),"")</f>
        <v/>
      </c>
      <c r="BL285" s="42" t="str">
        <f>IF($O285="男子",IF($AF285&gt;100,"",IF($M285=選抜男子!I$51,ROW(),"")),"")</f>
        <v/>
      </c>
      <c r="BM285" s="42" t="str">
        <f>IF($O285="男子",IF($AF285&gt;100,"",IF($M285=選抜男子!B$76,ROW(),"")),"")</f>
        <v/>
      </c>
      <c r="BN285" s="42" t="str">
        <f>IF($O285="男子",IF($AF285&gt;100,"",IF($M285=選抜男子!I$76,ROW(),"")),"")</f>
        <v/>
      </c>
      <c r="BO285" s="42" t="str">
        <f>IF($O285="男子",IF($AF285&gt;100,"",IF($M285=新人男子!B$2,ROW(),"")),"")</f>
        <v/>
      </c>
      <c r="BP285" s="42" t="str">
        <f>IF($O285="男子",IF($AF285&gt;100,"",IF($M285=新人男子!I$2,ROW(),"")),"")</f>
        <v/>
      </c>
      <c r="BQ285" s="42" t="str">
        <f>IF($O285="男子",IF($AF285&gt;100,"",IF($M285=新人男子!P$2,ROW(),"")),"")</f>
        <v/>
      </c>
      <c r="BR285" s="42" t="str">
        <f>IF($O285="男子",IF($AF285&gt;100,"",IF($M285=新人男子!B$27,ROW(),"")),"")</f>
        <v/>
      </c>
      <c r="BS285" s="42" t="str">
        <f>IF($O285="男子",IF($AF285&gt;100,"",IF($M285=新人男子!I$27,ROW(),"")),"")</f>
        <v/>
      </c>
      <c r="BT285" s="42" t="str">
        <f>IF($O285="男子",IF($AF285&gt;100,"",IF($M285=新人男子!P$27,ROW(),"")),"")</f>
        <v/>
      </c>
      <c r="BU285" s="42" t="str">
        <f>IF($O285="男子",IF($AF285&gt;100,"",IF($M285=新人男子!B$51,ROW(),"")),"")</f>
        <v/>
      </c>
      <c r="BV285" s="42" t="str">
        <f>IF($O285="男子",IF($AF285&gt;100,"",IF($M285=新人男子!I$51,ROW(),"")),"")</f>
        <v/>
      </c>
      <c r="BW285" s="42" t="str">
        <f>IF($O285="男子",IF($AF285&gt;100,"",IF($M285=新人男子!P$51,ROW(),"")),"")</f>
        <v/>
      </c>
      <c r="BX285" s="42" t="str">
        <f>IF($O285="男子",IF($AF285&gt;100,"",IF($M285=新人男子!B$76,ROW(),"")),"")</f>
        <v/>
      </c>
      <c r="BY285" s="42" t="str">
        <f>IF($O285="男子",IF($AF285&gt;100,"",IF($M285=新人男子!I$76,ROW(),"")),"")</f>
        <v/>
      </c>
      <c r="BZ285" s="42" t="str">
        <f>IF($O285="男子",IF($AF285&gt;100,"",IF($M285=新人男子!P$76,ROW(),"")),"")</f>
        <v/>
      </c>
      <c r="CA285" s="42" t="str">
        <f>IF($O285="女子",IF($AF285&gt;100,"",IF($M285=選抜女子!B$2,ROW(),"")),"")</f>
        <v/>
      </c>
      <c r="CB285" s="42" t="str">
        <f>IF($O285="女子",IF($AF285&gt;100,"",IF($M285=選抜女子!I$2,ROW(),"")),"")</f>
        <v/>
      </c>
      <c r="CC285" s="42" t="str">
        <f>IF($O285="女子",IF($AF285&gt;100,"",IF($M285=選抜女子!P$2,ROW(),"")),"")</f>
        <v/>
      </c>
      <c r="CD285" s="42" t="str">
        <f>IF($O285="女子",IF($AF285&gt;100,"",IF($M285=選抜女子!B$27,ROW(),"")),"")</f>
        <v/>
      </c>
      <c r="CE285" s="42" t="str">
        <f>IF($O285="女子",IF($AF285&gt;100,"",IF($M285=選抜女子!I$27,ROW(),"")),"")</f>
        <v/>
      </c>
      <c r="CF285" s="42" t="str">
        <f>IF($O285="女子",IF($AF285&gt;100,"",IF($M285=選抜女子!P$27,ROW(),"")),"")</f>
        <v/>
      </c>
      <c r="CG285" s="42" t="str">
        <f>IF($O285="女子",IF($AF285&gt;100,"",IF($M285=選抜女子!B$51,ROW(),"")),"")</f>
        <v/>
      </c>
      <c r="CH285" s="42" t="str">
        <f>IF($O285="女子",IF($AF285&gt;100,"",IF($M285=選抜女子!I$51,ROW(),"")),"")</f>
        <v/>
      </c>
      <c r="CI285" s="42" t="str">
        <f>IF($O285="女子",IF($AF285&gt;100,"",IF($M285=選抜女子!B$76,ROW(),"")),"")</f>
        <v/>
      </c>
      <c r="CJ285" s="42" t="str">
        <f>IF($O285="女子",IF($AF285&gt;100,"",IF($M285=選抜女子!I$76,ROW(),"")),"")</f>
        <v/>
      </c>
      <c r="CK285" s="42" t="str">
        <f>IF($O285="女子",IF($AF285&gt;100,"",IF($M285=新人女子!B$2,ROW(),"")),"")</f>
        <v/>
      </c>
      <c r="CL285" s="42" t="str">
        <f>IF($O285="女子",IF($AF285&gt;100,"",IF($M285=新人女子!I$2,ROW(),"")),"")</f>
        <v/>
      </c>
      <c r="CM285" s="42" t="str">
        <f>IF($O285="女子",IF($AF285&gt;100,"",IF($M285=新人女子!P$2,ROW(),"")),"")</f>
        <v/>
      </c>
      <c r="CN285" s="42" t="str">
        <f>IF($O285="女子",IF($AF285&gt;100,"",IF($M285=新人女子!B$27,ROW(),"")),"")</f>
        <v/>
      </c>
      <c r="CO285" s="42" t="str">
        <f>IF($O285="女子",IF($AF285&gt;100,"",IF($M285=新人女子!I$27,ROW(),"")),"")</f>
        <v/>
      </c>
      <c r="CP285" s="42" t="str">
        <f>IF($O285="女子",IF($AF285&gt;100,"",IF($M285=新人女子!P$27,ROW(),"")),"")</f>
        <v/>
      </c>
      <c r="CQ285" s="42" t="str">
        <f>IF($O285="女子",IF($AF285&gt;100,"",IF($M285=新人女子!B$51,ROW(),"")),"")</f>
        <v/>
      </c>
      <c r="CR285" s="42" t="str">
        <f>IF($O285="女子",IF($AF285&gt;100,"",IF($M285=新人女子!I$51,ROW(),"")),"")</f>
        <v/>
      </c>
      <c r="CS285" s="42" t="str">
        <f>IF($O285="女子",IF($AF285&gt;100,"",IF($M285=新人女子!P$51,ROW(),"")),"")</f>
        <v/>
      </c>
      <c r="CT285" s="42" t="str">
        <f>IF($O285="女子",IF($AF285&gt;100,"",IF($M285=新人女子!B$76,ROW(),"")),"")</f>
        <v/>
      </c>
      <c r="CU285" s="42" t="str">
        <f>IF($O285="女子",IF($AF285&gt;100,"",IF($M285=新人女子!I$76,ROW(),"")),"")</f>
        <v/>
      </c>
      <c r="CV285" s="42" t="str">
        <f>IF($O285="女子",IF($AF285&gt;100,"",IF($M285=新人女子!P$76,ROW(),"")),"")</f>
        <v/>
      </c>
    </row>
    <row r="286" spans="1:100" x14ac:dyDescent="0.15">
      <c r="A286" s="36">
        <v>45285</v>
      </c>
      <c r="B286" s="36">
        <v>45287</v>
      </c>
      <c r="C286" s="35" t="s">
        <v>104</v>
      </c>
      <c r="D286" s="35" t="s">
        <v>2462</v>
      </c>
      <c r="E286" s="35" t="s">
        <v>2463</v>
      </c>
      <c r="F286" s="35" t="s">
        <v>2464</v>
      </c>
      <c r="G286" s="35" t="s">
        <v>108</v>
      </c>
      <c r="H286" s="35" t="s">
        <v>15</v>
      </c>
      <c r="I286" s="35" t="s">
        <v>2465</v>
      </c>
      <c r="J286" s="35" t="s">
        <v>303</v>
      </c>
      <c r="L286" s="35" t="s">
        <v>791</v>
      </c>
      <c r="M286" s="35" t="s">
        <v>792</v>
      </c>
      <c r="N286" s="35" t="s">
        <v>793</v>
      </c>
      <c r="O286" s="35" t="s">
        <v>794</v>
      </c>
      <c r="Y286" s="35" t="s">
        <v>306</v>
      </c>
      <c r="AA286" s="35" t="s">
        <v>809</v>
      </c>
      <c r="AB286" s="35" t="s">
        <v>810</v>
      </c>
      <c r="AC286" s="35" t="str">
        <f>PHONETIC(AB286)</f>
        <v>ニシキチョウ</v>
      </c>
      <c r="AD286" s="35" t="s">
        <v>309</v>
      </c>
      <c r="AF286" s="35">
        <v>102</v>
      </c>
      <c r="AG286" s="41">
        <v>38757</v>
      </c>
      <c r="AN286" s="35">
        <v>172</v>
      </c>
      <c r="AO286" s="35">
        <v>54</v>
      </c>
      <c r="AP286" s="35" t="s">
        <v>310</v>
      </c>
      <c r="AV286" s="35" t="s">
        <v>413</v>
      </c>
      <c r="AW286" s="35" t="s">
        <v>373</v>
      </c>
      <c r="BB286" s="35">
        <f t="shared" si="25"/>
        <v>17</v>
      </c>
      <c r="BC286" s="35">
        <f t="shared" si="26"/>
        <v>3</v>
      </c>
      <c r="BD286" s="35" t="str">
        <f t="shared" si="27"/>
        <v>右</v>
      </c>
      <c r="BE286" s="42" t="str">
        <f>IF($O286="男子",IF($AF286&gt;100,"",IF($M286=選抜男子!B$2,ROW(),"")),"")</f>
        <v/>
      </c>
      <c r="BF286" s="42" t="str">
        <f>IF($O286="男子",IF($AF286&gt;100,"",IF($M286=選抜男子!I$2,ROW(),"")),"")</f>
        <v/>
      </c>
      <c r="BG286" s="42" t="str">
        <f>IF($O286="男子",IF($AF286&gt;100,"",IF($M286=選抜男子!P$2,ROW(),"")),"")</f>
        <v/>
      </c>
      <c r="BH286" s="42" t="str">
        <f>IF($O286="男子",IF($AF286&gt;100,"",IF($M286=選抜男子!B$27,ROW(),"")),"")</f>
        <v/>
      </c>
      <c r="BI286" s="42" t="str">
        <f>IF($O286="男子",IF($AF286&gt;100,"",IF($M286=選抜男子!I$27,ROW(),"")),"")</f>
        <v/>
      </c>
      <c r="BJ286" s="42" t="str">
        <f>IF($O286="男子",IF($AF286&gt;100,"",IF($M286=選抜男子!P$27,ROW(),"")),"")</f>
        <v/>
      </c>
      <c r="BK286" s="42" t="str">
        <f>IF($O286="男子",IF($AF286&gt;100,"",IF($M286=選抜男子!B$51,ROW(),"")),"")</f>
        <v/>
      </c>
      <c r="BL286" s="42" t="str">
        <f>IF($O286="男子",IF($AF286&gt;100,"",IF($M286=選抜男子!I$51,ROW(),"")),"")</f>
        <v/>
      </c>
      <c r="BM286" s="42" t="str">
        <f>IF($O286="男子",IF($AF286&gt;100,"",IF($M286=選抜男子!B$76,ROW(),"")),"")</f>
        <v/>
      </c>
      <c r="BN286" s="42" t="str">
        <f>IF($O286="男子",IF($AF286&gt;100,"",IF($M286=選抜男子!I$76,ROW(),"")),"")</f>
        <v/>
      </c>
      <c r="BO286" s="42" t="str">
        <f>IF($O286="男子",IF($AF286&gt;100,"",IF($M286=新人男子!B$2,ROW(),"")),"")</f>
        <v/>
      </c>
      <c r="BP286" s="42" t="str">
        <f>IF($O286="男子",IF($AF286&gt;100,"",IF($M286=新人男子!I$2,ROW(),"")),"")</f>
        <v/>
      </c>
      <c r="BQ286" s="42" t="str">
        <f>IF($O286="男子",IF($AF286&gt;100,"",IF($M286=新人男子!P$2,ROW(),"")),"")</f>
        <v/>
      </c>
      <c r="BR286" s="42" t="str">
        <f>IF($O286="男子",IF($AF286&gt;100,"",IF($M286=新人男子!B$27,ROW(),"")),"")</f>
        <v/>
      </c>
      <c r="BS286" s="42" t="str">
        <f>IF($O286="男子",IF($AF286&gt;100,"",IF($M286=新人男子!I$27,ROW(),"")),"")</f>
        <v/>
      </c>
      <c r="BT286" s="42" t="str">
        <f>IF($O286="男子",IF($AF286&gt;100,"",IF($M286=新人男子!P$27,ROW(),"")),"")</f>
        <v/>
      </c>
      <c r="BU286" s="42" t="str">
        <f>IF($O286="男子",IF($AF286&gt;100,"",IF($M286=新人男子!B$51,ROW(),"")),"")</f>
        <v/>
      </c>
      <c r="BV286" s="42" t="str">
        <f>IF($O286="男子",IF($AF286&gt;100,"",IF($M286=新人男子!I$51,ROW(),"")),"")</f>
        <v/>
      </c>
      <c r="BW286" s="42" t="str">
        <f>IF($O286="男子",IF($AF286&gt;100,"",IF($M286=新人男子!P$51,ROW(),"")),"")</f>
        <v/>
      </c>
      <c r="BX286" s="42" t="str">
        <f>IF($O286="男子",IF($AF286&gt;100,"",IF($M286=新人男子!B$76,ROW(),"")),"")</f>
        <v/>
      </c>
      <c r="BY286" s="42" t="str">
        <f>IF($O286="男子",IF($AF286&gt;100,"",IF($M286=新人男子!I$76,ROW(),"")),"")</f>
        <v/>
      </c>
      <c r="BZ286" s="42" t="str">
        <f>IF($O286="男子",IF($AF286&gt;100,"",IF($M286=新人男子!P$76,ROW(),"")),"")</f>
        <v/>
      </c>
      <c r="CA286" s="42" t="str">
        <f>IF($O286="女子",IF($AF286&gt;100,"",IF($M286=選抜女子!B$2,ROW(),"")),"")</f>
        <v/>
      </c>
      <c r="CB286" s="42" t="str">
        <f>IF($O286="女子",IF($AF286&gt;100,"",IF($M286=選抜女子!I$2,ROW(),"")),"")</f>
        <v/>
      </c>
      <c r="CC286" s="42" t="str">
        <f>IF($O286="女子",IF($AF286&gt;100,"",IF($M286=選抜女子!P$2,ROW(),"")),"")</f>
        <v/>
      </c>
      <c r="CD286" s="42" t="str">
        <f>IF($O286="女子",IF($AF286&gt;100,"",IF($M286=選抜女子!B$27,ROW(),"")),"")</f>
        <v/>
      </c>
      <c r="CE286" s="42" t="str">
        <f>IF($O286="女子",IF($AF286&gt;100,"",IF($M286=選抜女子!I$27,ROW(),"")),"")</f>
        <v/>
      </c>
      <c r="CF286" s="42" t="str">
        <f>IF($O286="女子",IF($AF286&gt;100,"",IF($M286=選抜女子!P$27,ROW(),"")),"")</f>
        <v/>
      </c>
      <c r="CG286" s="42" t="str">
        <f>IF($O286="女子",IF($AF286&gt;100,"",IF($M286=選抜女子!B$51,ROW(),"")),"")</f>
        <v/>
      </c>
      <c r="CH286" s="42" t="str">
        <f>IF($O286="女子",IF($AF286&gt;100,"",IF($M286=選抜女子!I$51,ROW(),"")),"")</f>
        <v/>
      </c>
      <c r="CI286" s="42" t="str">
        <f>IF($O286="女子",IF($AF286&gt;100,"",IF($M286=選抜女子!B$76,ROW(),"")),"")</f>
        <v/>
      </c>
      <c r="CJ286" s="42" t="str">
        <f>IF($O286="女子",IF($AF286&gt;100,"",IF($M286=選抜女子!I$76,ROW(),"")),"")</f>
        <v/>
      </c>
      <c r="CK286" s="42" t="str">
        <f>IF($O286="女子",IF($AF286&gt;100,"",IF($M286=新人女子!B$2,ROW(),"")),"")</f>
        <v/>
      </c>
      <c r="CL286" s="42" t="str">
        <f>IF($O286="女子",IF($AF286&gt;100,"",IF($M286=新人女子!I$2,ROW(),"")),"")</f>
        <v/>
      </c>
      <c r="CM286" s="42" t="str">
        <f>IF($O286="女子",IF($AF286&gt;100,"",IF($M286=新人女子!P$2,ROW(),"")),"")</f>
        <v/>
      </c>
      <c r="CN286" s="42" t="str">
        <f>IF($O286="女子",IF($AF286&gt;100,"",IF($M286=新人女子!B$27,ROW(),"")),"")</f>
        <v/>
      </c>
      <c r="CO286" s="42" t="str">
        <f>IF($O286="女子",IF($AF286&gt;100,"",IF($M286=新人女子!I$27,ROW(),"")),"")</f>
        <v/>
      </c>
      <c r="CP286" s="42" t="str">
        <f>IF($O286="女子",IF($AF286&gt;100,"",IF($M286=新人女子!P$27,ROW(),"")),"")</f>
        <v/>
      </c>
      <c r="CQ286" s="42" t="str">
        <f>IF($O286="女子",IF($AF286&gt;100,"",IF($M286=新人女子!B$51,ROW(),"")),"")</f>
        <v/>
      </c>
      <c r="CR286" s="42" t="str">
        <f>IF($O286="女子",IF($AF286&gt;100,"",IF($M286=新人女子!I$51,ROW(),"")),"")</f>
        <v/>
      </c>
      <c r="CS286" s="42" t="str">
        <f>IF($O286="女子",IF($AF286&gt;100,"",IF($M286=新人女子!P$51,ROW(),"")),"")</f>
        <v/>
      </c>
      <c r="CT286" s="42" t="str">
        <f>IF($O286="女子",IF($AF286&gt;100,"",IF($M286=新人女子!B$76,ROW(),"")),"")</f>
        <v/>
      </c>
      <c r="CU286" s="42" t="str">
        <f>IF($O286="女子",IF($AF286&gt;100,"",IF($M286=新人女子!I$76,ROW(),"")),"")</f>
        <v/>
      </c>
      <c r="CV286" s="42" t="str">
        <f>IF($O286="女子",IF($AF286&gt;100,"",IF($M286=新人女子!P$76,ROW(),"")),"")</f>
        <v/>
      </c>
    </row>
    <row r="287" spans="1:100" x14ac:dyDescent="0.15">
      <c r="A287" s="36">
        <v>45285</v>
      </c>
      <c r="B287" s="36">
        <v>45287</v>
      </c>
      <c r="C287" s="35" t="s">
        <v>104</v>
      </c>
      <c r="D287" s="35" t="s">
        <v>2466</v>
      </c>
      <c r="E287" s="35" t="s">
        <v>2467</v>
      </c>
      <c r="F287" s="35" t="s">
        <v>2468</v>
      </c>
      <c r="G287" s="35" t="s">
        <v>108</v>
      </c>
      <c r="H287" s="35" t="s">
        <v>15</v>
      </c>
      <c r="I287" s="35" t="s">
        <v>2469</v>
      </c>
      <c r="J287" s="35" t="s">
        <v>303</v>
      </c>
      <c r="AC287" s="35" t="str">
        <f t="shared" ref="AC287:AC319" si="28">PHONETIC(AB287)</f>
        <v/>
      </c>
      <c r="AG287" s="41"/>
      <c r="AP287" s="35" t="s">
        <v>310</v>
      </c>
      <c r="BB287" s="35" t="str">
        <f t="shared" si="25"/>
        <v/>
      </c>
      <c r="BC287" s="35" t="str">
        <f t="shared" si="26"/>
        <v/>
      </c>
      <c r="BD287" s="35" t="str">
        <f t="shared" si="27"/>
        <v>右</v>
      </c>
      <c r="BE287" s="42" t="str">
        <f>IF($O287="男子",IF($AF287&gt;100,"",IF($M287=選抜男子!B$2,ROW(),"")),"")</f>
        <v/>
      </c>
      <c r="BF287" s="42" t="str">
        <f>IF($O287="男子",IF($AF287&gt;100,"",IF($M287=選抜男子!I$2,ROW(),"")),"")</f>
        <v/>
      </c>
      <c r="BG287" s="42" t="str">
        <f>IF($O287="男子",IF($AF287&gt;100,"",IF($M287=選抜男子!P$2,ROW(),"")),"")</f>
        <v/>
      </c>
      <c r="BH287" s="42" t="str">
        <f>IF($O287="男子",IF($AF287&gt;100,"",IF($M287=選抜男子!B$27,ROW(),"")),"")</f>
        <v/>
      </c>
      <c r="BI287" s="42" t="str">
        <f>IF($O287="男子",IF($AF287&gt;100,"",IF($M287=選抜男子!I$27,ROW(),"")),"")</f>
        <v/>
      </c>
      <c r="BJ287" s="42" t="str">
        <f>IF($O287="男子",IF($AF287&gt;100,"",IF($M287=選抜男子!P$27,ROW(),"")),"")</f>
        <v/>
      </c>
      <c r="BK287" s="42" t="str">
        <f>IF($O287="男子",IF($AF287&gt;100,"",IF($M287=選抜男子!B$51,ROW(),"")),"")</f>
        <v/>
      </c>
      <c r="BL287" s="42" t="str">
        <f>IF($O287="男子",IF($AF287&gt;100,"",IF($M287=選抜男子!I$51,ROW(),"")),"")</f>
        <v/>
      </c>
      <c r="BM287" s="42" t="str">
        <f>IF($O287="男子",IF($AF287&gt;100,"",IF($M287=選抜男子!B$76,ROW(),"")),"")</f>
        <v/>
      </c>
      <c r="BN287" s="42" t="str">
        <f>IF($O287="男子",IF($AF287&gt;100,"",IF($M287=選抜男子!I$76,ROW(),"")),"")</f>
        <v/>
      </c>
      <c r="BO287" s="42" t="str">
        <f>IF($O287="男子",IF($AF287&gt;100,"",IF($M287=新人男子!B$2,ROW(),"")),"")</f>
        <v/>
      </c>
      <c r="BP287" s="42" t="str">
        <f>IF($O287="男子",IF($AF287&gt;100,"",IF($M287=新人男子!I$2,ROW(),"")),"")</f>
        <v/>
      </c>
      <c r="BQ287" s="42" t="str">
        <f>IF($O287="男子",IF($AF287&gt;100,"",IF($M287=新人男子!P$2,ROW(),"")),"")</f>
        <v/>
      </c>
      <c r="BR287" s="42" t="str">
        <f>IF($O287="男子",IF($AF287&gt;100,"",IF($M287=新人男子!B$27,ROW(),"")),"")</f>
        <v/>
      </c>
      <c r="BS287" s="42" t="str">
        <f>IF($O287="男子",IF($AF287&gt;100,"",IF($M287=新人男子!I$27,ROW(),"")),"")</f>
        <v/>
      </c>
      <c r="BT287" s="42" t="str">
        <f>IF($O287="男子",IF($AF287&gt;100,"",IF($M287=新人男子!P$27,ROW(),"")),"")</f>
        <v/>
      </c>
      <c r="BU287" s="42" t="str">
        <f>IF($O287="男子",IF($AF287&gt;100,"",IF($M287=新人男子!B$51,ROW(),"")),"")</f>
        <v/>
      </c>
      <c r="BV287" s="42" t="str">
        <f>IF($O287="男子",IF($AF287&gt;100,"",IF($M287=新人男子!I$51,ROW(),"")),"")</f>
        <v/>
      </c>
      <c r="BW287" s="42" t="str">
        <f>IF($O287="男子",IF($AF287&gt;100,"",IF($M287=新人男子!P$51,ROW(),"")),"")</f>
        <v/>
      </c>
      <c r="BX287" s="42" t="str">
        <f>IF($O287="男子",IF($AF287&gt;100,"",IF($M287=新人男子!B$76,ROW(),"")),"")</f>
        <v/>
      </c>
      <c r="BY287" s="42" t="str">
        <f>IF($O287="男子",IF($AF287&gt;100,"",IF($M287=新人男子!I$76,ROW(),"")),"")</f>
        <v/>
      </c>
      <c r="BZ287" s="42" t="str">
        <f>IF($O287="男子",IF($AF287&gt;100,"",IF($M287=新人男子!P$76,ROW(),"")),"")</f>
        <v/>
      </c>
      <c r="CA287" s="42" t="str">
        <f>IF($O287="女子",IF($AF287&gt;100,"",IF($M287=選抜女子!B$2,ROW(),"")),"")</f>
        <v/>
      </c>
      <c r="CB287" s="42" t="str">
        <f>IF($O287="女子",IF($AF287&gt;100,"",IF($M287=選抜女子!I$2,ROW(),"")),"")</f>
        <v/>
      </c>
      <c r="CC287" s="42" t="str">
        <f>IF($O287="女子",IF($AF287&gt;100,"",IF($M287=選抜女子!P$2,ROW(),"")),"")</f>
        <v/>
      </c>
      <c r="CD287" s="42" t="str">
        <f>IF($O287="女子",IF($AF287&gt;100,"",IF($M287=選抜女子!B$27,ROW(),"")),"")</f>
        <v/>
      </c>
      <c r="CE287" s="42" t="str">
        <f>IF($O287="女子",IF($AF287&gt;100,"",IF($M287=選抜女子!I$27,ROW(),"")),"")</f>
        <v/>
      </c>
      <c r="CF287" s="42" t="str">
        <f>IF($O287="女子",IF($AF287&gt;100,"",IF($M287=選抜女子!P$27,ROW(),"")),"")</f>
        <v/>
      </c>
      <c r="CG287" s="42" t="str">
        <f>IF($O287="女子",IF($AF287&gt;100,"",IF($M287=選抜女子!B$51,ROW(),"")),"")</f>
        <v/>
      </c>
      <c r="CH287" s="42" t="str">
        <f>IF($O287="女子",IF($AF287&gt;100,"",IF($M287=選抜女子!I$51,ROW(),"")),"")</f>
        <v/>
      </c>
      <c r="CI287" s="42" t="str">
        <f>IF($O287="女子",IF($AF287&gt;100,"",IF($M287=選抜女子!B$76,ROW(),"")),"")</f>
        <v/>
      </c>
      <c r="CJ287" s="42" t="str">
        <f>IF($O287="女子",IF($AF287&gt;100,"",IF($M287=選抜女子!I$76,ROW(),"")),"")</f>
        <v/>
      </c>
      <c r="CK287" s="42" t="str">
        <f>IF($O287="女子",IF($AF287&gt;100,"",IF($M287=新人女子!B$2,ROW(),"")),"")</f>
        <v/>
      </c>
      <c r="CL287" s="42" t="str">
        <f>IF($O287="女子",IF($AF287&gt;100,"",IF($M287=新人女子!I$2,ROW(),"")),"")</f>
        <v/>
      </c>
      <c r="CM287" s="42" t="str">
        <f>IF($O287="女子",IF($AF287&gt;100,"",IF($M287=新人女子!P$2,ROW(),"")),"")</f>
        <v/>
      </c>
      <c r="CN287" s="42" t="str">
        <f>IF($O287="女子",IF($AF287&gt;100,"",IF($M287=新人女子!B$27,ROW(),"")),"")</f>
        <v/>
      </c>
      <c r="CO287" s="42" t="str">
        <f>IF($O287="女子",IF($AF287&gt;100,"",IF($M287=新人女子!I$27,ROW(),"")),"")</f>
        <v/>
      </c>
      <c r="CP287" s="42" t="str">
        <f>IF($O287="女子",IF($AF287&gt;100,"",IF($M287=新人女子!P$27,ROW(),"")),"")</f>
        <v/>
      </c>
      <c r="CQ287" s="42" t="str">
        <f>IF($O287="女子",IF($AF287&gt;100,"",IF($M287=新人女子!B$51,ROW(),"")),"")</f>
        <v/>
      </c>
      <c r="CR287" s="42" t="str">
        <f>IF($O287="女子",IF($AF287&gt;100,"",IF($M287=新人女子!I$51,ROW(),"")),"")</f>
        <v/>
      </c>
      <c r="CS287" s="42" t="str">
        <f>IF($O287="女子",IF($AF287&gt;100,"",IF($M287=新人女子!P$51,ROW(),"")),"")</f>
        <v/>
      </c>
      <c r="CT287" s="42" t="str">
        <f>IF($O287="女子",IF($AF287&gt;100,"",IF($M287=新人女子!B$76,ROW(),"")),"")</f>
        <v/>
      </c>
      <c r="CU287" s="42" t="str">
        <f>IF($O287="女子",IF($AF287&gt;100,"",IF($M287=新人女子!I$76,ROW(),"")),"")</f>
        <v/>
      </c>
      <c r="CV287" s="42" t="str">
        <f>IF($O287="女子",IF($AF287&gt;100,"",IF($M287=新人女子!P$76,ROW(),"")),"")</f>
        <v/>
      </c>
    </row>
    <row r="288" spans="1:100" x14ac:dyDescent="0.15">
      <c r="A288" s="36">
        <v>45285</v>
      </c>
      <c r="B288" s="36">
        <v>45287</v>
      </c>
      <c r="C288" s="35" t="s">
        <v>104</v>
      </c>
      <c r="D288" s="35" t="s">
        <v>2470</v>
      </c>
      <c r="E288" s="35" t="s">
        <v>2471</v>
      </c>
      <c r="F288" s="35" t="s">
        <v>2472</v>
      </c>
      <c r="G288" s="35" t="s">
        <v>108</v>
      </c>
      <c r="H288" s="35" t="s">
        <v>15</v>
      </c>
      <c r="I288" s="35" t="s">
        <v>2473</v>
      </c>
      <c r="J288" s="35" t="s">
        <v>303</v>
      </c>
      <c r="L288" s="35" t="s">
        <v>811</v>
      </c>
      <c r="M288" s="35" t="s">
        <v>812</v>
      </c>
      <c r="N288" s="35" t="s">
        <v>195</v>
      </c>
      <c r="O288" s="35" t="s">
        <v>794</v>
      </c>
      <c r="Y288" s="35" t="s">
        <v>306</v>
      </c>
      <c r="AA288" s="35" t="s">
        <v>813</v>
      </c>
      <c r="AB288" s="35" t="s">
        <v>814</v>
      </c>
      <c r="AC288" s="35" t="str">
        <f t="shared" si="28"/>
        <v>カワベジュク</v>
      </c>
      <c r="AD288" s="35" t="s">
        <v>309</v>
      </c>
      <c r="AF288" s="35">
        <v>1</v>
      </c>
      <c r="AG288" s="41">
        <v>38930</v>
      </c>
      <c r="AN288" s="35">
        <v>164</v>
      </c>
      <c r="AO288" s="35">
        <v>50</v>
      </c>
      <c r="AP288" s="35" t="s">
        <v>310</v>
      </c>
      <c r="AV288" s="35" t="s">
        <v>413</v>
      </c>
      <c r="BB288" s="35">
        <f t="shared" si="25"/>
        <v>16</v>
      </c>
      <c r="BC288" s="35">
        <f t="shared" si="26"/>
        <v>2</v>
      </c>
      <c r="BD288" s="35" t="str">
        <f t="shared" si="27"/>
        <v>右</v>
      </c>
      <c r="BE288" s="42" t="str">
        <f>IF($O288="男子",IF($AF288&gt;100,"",IF($M288=選抜男子!B$2,ROW(),"")),"")</f>
        <v/>
      </c>
      <c r="BF288" s="42" t="str">
        <f>IF($O288="男子",IF($AF288&gt;100,"",IF($M288=選抜男子!I$2,ROW(),"")),"")</f>
        <v/>
      </c>
      <c r="BG288" s="42" t="str">
        <f>IF($O288="男子",IF($AF288&gt;100,"",IF($M288=選抜男子!P$2,ROW(),"")),"")</f>
        <v/>
      </c>
      <c r="BH288" s="42">
        <f>IF($O288="男子",IF($AF288&gt;100,"",IF($M288=選抜男子!B$27,ROW(),"")),"")</f>
        <v>288</v>
      </c>
      <c r="BI288" s="42" t="str">
        <f>IF($O288="男子",IF($AF288&gt;100,"",IF($M288=選抜男子!I$27,ROW(),"")),"")</f>
        <v/>
      </c>
      <c r="BJ288" s="42" t="str">
        <f>IF($O288="男子",IF($AF288&gt;100,"",IF($M288=選抜男子!P$27,ROW(),"")),"")</f>
        <v/>
      </c>
      <c r="BK288" s="42" t="str">
        <f>IF($O288="男子",IF($AF288&gt;100,"",IF($M288=選抜男子!B$51,ROW(),"")),"")</f>
        <v/>
      </c>
      <c r="BL288" s="42" t="str">
        <f>IF($O288="男子",IF($AF288&gt;100,"",IF($M288=選抜男子!I$51,ROW(),"")),"")</f>
        <v/>
      </c>
      <c r="BM288" s="42" t="str">
        <f>IF($O288="男子",IF($AF288&gt;100,"",IF($M288=選抜男子!B$76,ROW(),"")),"")</f>
        <v/>
      </c>
      <c r="BN288" s="42" t="str">
        <f>IF($O288="男子",IF($AF288&gt;100,"",IF($M288=選抜男子!I$76,ROW(),"")),"")</f>
        <v/>
      </c>
      <c r="BO288" s="42" t="str">
        <f>IF($O288="男子",IF($AF288&gt;100,"",IF($M288=新人男子!B$2,ROW(),"")),"")</f>
        <v/>
      </c>
      <c r="BP288" s="42" t="str">
        <f>IF($O288="男子",IF($AF288&gt;100,"",IF($M288=新人男子!I$2,ROW(),"")),"")</f>
        <v/>
      </c>
      <c r="BQ288" s="42" t="str">
        <f>IF($O288="男子",IF($AF288&gt;100,"",IF($M288=新人男子!P$2,ROW(),"")),"")</f>
        <v/>
      </c>
      <c r="BR288" s="42" t="str">
        <f>IF($O288="男子",IF($AF288&gt;100,"",IF($M288=新人男子!B$27,ROW(),"")),"")</f>
        <v/>
      </c>
      <c r="BS288" s="42" t="str">
        <f>IF($O288="男子",IF($AF288&gt;100,"",IF($M288=新人男子!I$27,ROW(),"")),"")</f>
        <v/>
      </c>
      <c r="BT288" s="42" t="str">
        <f>IF($O288="男子",IF($AF288&gt;100,"",IF($M288=新人男子!P$27,ROW(),"")),"")</f>
        <v/>
      </c>
      <c r="BU288" s="42" t="str">
        <f>IF($O288="男子",IF($AF288&gt;100,"",IF($M288=新人男子!B$51,ROW(),"")),"")</f>
        <v/>
      </c>
      <c r="BV288" s="42" t="str">
        <f>IF($O288="男子",IF($AF288&gt;100,"",IF($M288=新人男子!I$51,ROW(),"")),"")</f>
        <v/>
      </c>
      <c r="BW288" s="42" t="str">
        <f>IF($O288="男子",IF($AF288&gt;100,"",IF($M288=新人男子!P$51,ROW(),"")),"")</f>
        <v/>
      </c>
      <c r="BX288" s="42" t="str">
        <f>IF($O288="男子",IF($AF288&gt;100,"",IF($M288=新人男子!B$76,ROW(),"")),"")</f>
        <v/>
      </c>
      <c r="BY288" s="42" t="str">
        <f>IF($O288="男子",IF($AF288&gt;100,"",IF($M288=新人男子!I$76,ROW(),"")),"")</f>
        <v/>
      </c>
      <c r="BZ288" s="42" t="str">
        <f>IF($O288="男子",IF($AF288&gt;100,"",IF($M288=新人男子!P$76,ROW(),"")),"")</f>
        <v/>
      </c>
      <c r="CA288" s="42" t="str">
        <f>IF($O288="女子",IF($AF288&gt;100,"",IF($M288=選抜女子!B$2,ROW(),"")),"")</f>
        <v/>
      </c>
      <c r="CB288" s="42" t="str">
        <f>IF($O288="女子",IF($AF288&gt;100,"",IF($M288=選抜女子!I$2,ROW(),"")),"")</f>
        <v/>
      </c>
      <c r="CC288" s="42" t="str">
        <f>IF($O288="女子",IF($AF288&gt;100,"",IF($M288=選抜女子!P$2,ROW(),"")),"")</f>
        <v/>
      </c>
      <c r="CD288" s="42" t="str">
        <f>IF($O288="女子",IF($AF288&gt;100,"",IF($M288=選抜女子!B$27,ROW(),"")),"")</f>
        <v/>
      </c>
      <c r="CE288" s="42" t="str">
        <f>IF($O288="女子",IF($AF288&gt;100,"",IF($M288=選抜女子!I$27,ROW(),"")),"")</f>
        <v/>
      </c>
      <c r="CF288" s="42" t="str">
        <f>IF($O288="女子",IF($AF288&gt;100,"",IF($M288=選抜女子!P$27,ROW(),"")),"")</f>
        <v/>
      </c>
      <c r="CG288" s="42" t="str">
        <f>IF($O288="女子",IF($AF288&gt;100,"",IF($M288=選抜女子!B$51,ROW(),"")),"")</f>
        <v/>
      </c>
      <c r="CH288" s="42" t="str">
        <f>IF($O288="女子",IF($AF288&gt;100,"",IF($M288=選抜女子!I$51,ROW(),"")),"")</f>
        <v/>
      </c>
      <c r="CI288" s="42" t="str">
        <f>IF($O288="女子",IF($AF288&gt;100,"",IF($M288=選抜女子!B$76,ROW(),"")),"")</f>
        <v/>
      </c>
      <c r="CJ288" s="42" t="str">
        <f>IF($O288="女子",IF($AF288&gt;100,"",IF($M288=選抜女子!I$76,ROW(),"")),"")</f>
        <v/>
      </c>
      <c r="CK288" s="42" t="str">
        <f>IF($O288="女子",IF($AF288&gt;100,"",IF($M288=新人女子!B$2,ROW(),"")),"")</f>
        <v/>
      </c>
      <c r="CL288" s="42" t="str">
        <f>IF($O288="女子",IF($AF288&gt;100,"",IF($M288=新人女子!I$2,ROW(),"")),"")</f>
        <v/>
      </c>
      <c r="CM288" s="42" t="str">
        <f>IF($O288="女子",IF($AF288&gt;100,"",IF($M288=新人女子!P$2,ROW(),"")),"")</f>
        <v/>
      </c>
      <c r="CN288" s="42" t="str">
        <f>IF($O288="女子",IF($AF288&gt;100,"",IF($M288=新人女子!B$27,ROW(),"")),"")</f>
        <v/>
      </c>
      <c r="CO288" s="42" t="str">
        <f>IF($O288="女子",IF($AF288&gt;100,"",IF($M288=新人女子!I$27,ROW(),"")),"")</f>
        <v/>
      </c>
      <c r="CP288" s="42" t="str">
        <f>IF($O288="女子",IF($AF288&gt;100,"",IF($M288=新人女子!P$27,ROW(),"")),"")</f>
        <v/>
      </c>
      <c r="CQ288" s="42" t="str">
        <f>IF($O288="女子",IF($AF288&gt;100,"",IF($M288=新人女子!B$51,ROW(),"")),"")</f>
        <v/>
      </c>
      <c r="CR288" s="42" t="str">
        <f>IF($O288="女子",IF($AF288&gt;100,"",IF($M288=新人女子!I$51,ROW(),"")),"")</f>
        <v/>
      </c>
      <c r="CS288" s="42" t="str">
        <f>IF($O288="女子",IF($AF288&gt;100,"",IF($M288=新人女子!P$51,ROW(),"")),"")</f>
        <v/>
      </c>
      <c r="CT288" s="42" t="str">
        <f>IF($O288="女子",IF($AF288&gt;100,"",IF($M288=新人女子!B$76,ROW(),"")),"")</f>
        <v/>
      </c>
      <c r="CU288" s="42" t="str">
        <f>IF($O288="女子",IF($AF288&gt;100,"",IF($M288=新人女子!I$76,ROW(),"")),"")</f>
        <v/>
      </c>
      <c r="CV288" s="42" t="str">
        <f>IF($O288="女子",IF($AF288&gt;100,"",IF($M288=新人女子!P$76,ROW(),"")),"")</f>
        <v/>
      </c>
    </row>
    <row r="289" spans="1:100" x14ac:dyDescent="0.15">
      <c r="A289" s="36">
        <v>45285</v>
      </c>
      <c r="B289" s="36">
        <v>45287</v>
      </c>
      <c r="C289" s="35" t="s">
        <v>104</v>
      </c>
      <c r="D289" s="35" t="s">
        <v>2474</v>
      </c>
      <c r="E289" s="35" t="s">
        <v>2475</v>
      </c>
      <c r="F289" s="35" t="s">
        <v>2476</v>
      </c>
      <c r="G289" s="35" t="s">
        <v>108</v>
      </c>
      <c r="H289" s="35" t="s">
        <v>15</v>
      </c>
      <c r="I289" s="35" t="s">
        <v>2477</v>
      </c>
      <c r="J289" s="35" t="s">
        <v>303</v>
      </c>
      <c r="L289" s="35" t="s">
        <v>811</v>
      </c>
      <c r="M289" s="35" t="s">
        <v>812</v>
      </c>
      <c r="N289" s="35" t="s">
        <v>195</v>
      </c>
      <c r="O289" s="35" t="s">
        <v>794</v>
      </c>
      <c r="Y289" s="35" t="s">
        <v>306</v>
      </c>
      <c r="AA289" s="35" t="s">
        <v>815</v>
      </c>
      <c r="AB289" s="35" t="s">
        <v>816</v>
      </c>
      <c r="AC289" s="35" t="str">
        <f t="shared" si="28"/>
        <v>キビノマキビ</v>
      </c>
      <c r="AD289" s="35" t="s">
        <v>309</v>
      </c>
      <c r="AE289" s="35" t="s">
        <v>324</v>
      </c>
      <c r="AF289" s="35">
        <v>2</v>
      </c>
      <c r="AG289" s="41">
        <v>38912</v>
      </c>
      <c r="AN289" s="35">
        <v>162.80000000000001</v>
      </c>
      <c r="AO289" s="35">
        <v>55.5</v>
      </c>
      <c r="AP289" s="35" t="s">
        <v>310</v>
      </c>
      <c r="AV289" s="35" t="s">
        <v>413</v>
      </c>
      <c r="BB289" s="35">
        <f t="shared" si="25"/>
        <v>16</v>
      </c>
      <c r="BC289" s="35">
        <f t="shared" si="26"/>
        <v>2</v>
      </c>
      <c r="BD289" s="35" t="str">
        <f t="shared" si="27"/>
        <v>右</v>
      </c>
      <c r="BE289" s="42" t="str">
        <f>IF($O289="男子",IF($AF289&gt;100,"",IF($M289=選抜男子!B$2,ROW(),"")),"")</f>
        <v/>
      </c>
      <c r="BF289" s="42" t="str">
        <f>IF($O289="男子",IF($AF289&gt;100,"",IF($M289=選抜男子!I$2,ROW(),"")),"")</f>
        <v/>
      </c>
      <c r="BG289" s="42" t="str">
        <f>IF($O289="男子",IF($AF289&gt;100,"",IF($M289=選抜男子!P$2,ROW(),"")),"")</f>
        <v/>
      </c>
      <c r="BH289" s="42">
        <f>IF($O289="男子",IF($AF289&gt;100,"",IF($M289=選抜男子!B$27,ROW(),"")),"")</f>
        <v>289</v>
      </c>
      <c r="BI289" s="42" t="str">
        <f>IF($O289="男子",IF($AF289&gt;100,"",IF($M289=選抜男子!I$27,ROW(),"")),"")</f>
        <v/>
      </c>
      <c r="BJ289" s="42" t="str">
        <f>IF($O289="男子",IF($AF289&gt;100,"",IF($M289=選抜男子!P$27,ROW(),"")),"")</f>
        <v/>
      </c>
      <c r="BK289" s="42" t="str">
        <f>IF($O289="男子",IF($AF289&gt;100,"",IF($M289=選抜男子!B$51,ROW(),"")),"")</f>
        <v/>
      </c>
      <c r="BL289" s="42" t="str">
        <f>IF($O289="男子",IF($AF289&gt;100,"",IF($M289=選抜男子!I$51,ROW(),"")),"")</f>
        <v/>
      </c>
      <c r="BM289" s="42" t="str">
        <f>IF($O289="男子",IF($AF289&gt;100,"",IF($M289=選抜男子!B$76,ROW(),"")),"")</f>
        <v/>
      </c>
      <c r="BN289" s="42" t="str">
        <f>IF($O289="男子",IF($AF289&gt;100,"",IF($M289=選抜男子!I$76,ROW(),"")),"")</f>
        <v/>
      </c>
      <c r="BO289" s="42" t="str">
        <f>IF($O289="男子",IF($AF289&gt;100,"",IF($M289=新人男子!B$2,ROW(),"")),"")</f>
        <v/>
      </c>
      <c r="BP289" s="42" t="str">
        <f>IF($O289="男子",IF($AF289&gt;100,"",IF($M289=新人男子!I$2,ROW(),"")),"")</f>
        <v/>
      </c>
      <c r="BQ289" s="42" t="str">
        <f>IF($O289="男子",IF($AF289&gt;100,"",IF($M289=新人男子!P$2,ROW(),"")),"")</f>
        <v/>
      </c>
      <c r="BR289" s="42" t="str">
        <f>IF($O289="男子",IF($AF289&gt;100,"",IF($M289=新人男子!B$27,ROW(),"")),"")</f>
        <v/>
      </c>
      <c r="BS289" s="42" t="str">
        <f>IF($O289="男子",IF($AF289&gt;100,"",IF($M289=新人男子!I$27,ROW(),"")),"")</f>
        <v/>
      </c>
      <c r="BT289" s="42" t="str">
        <f>IF($O289="男子",IF($AF289&gt;100,"",IF($M289=新人男子!P$27,ROW(),"")),"")</f>
        <v/>
      </c>
      <c r="BU289" s="42" t="str">
        <f>IF($O289="男子",IF($AF289&gt;100,"",IF($M289=新人男子!B$51,ROW(),"")),"")</f>
        <v/>
      </c>
      <c r="BV289" s="42" t="str">
        <f>IF($O289="男子",IF($AF289&gt;100,"",IF($M289=新人男子!I$51,ROW(),"")),"")</f>
        <v/>
      </c>
      <c r="BW289" s="42" t="str">
        <f>IF($O289="男子",IF($AF289&gt;100,"",IF($M289=新人男子!P$51,ROW(),"")),"")</f>
        <v/>
      </c>
      <c r="BX289" s="42" t="str">
        <f>IF($O289="男子",IF($AF289&gt;100,"",IF($M289=新人男子!B$76,ROW(),"")),"")</f>
        <v/>
      </c>
      <c r="BY289" s="42" t="str">
        <f>IF($O289="男子",IF($AF289&gt;100,"",IF($M289=新人男子!I$76,ROW(),"")),"")</f>
        <v/>
      </c>
      <c r="BZ289" s="42" t="str">
        <f>IF($O289="男子",IF($AF289&gt;100,"",IF($M289=新人男子!P$76,ROW(),"")),"")</f>
        <v/>
      </c>
      <c r="CA289" s="42" t="str">
        <f>IF($O289="女子",IF($AF289&gt;100,"",IF($M289=選抜女子!B$2,ROW(),"")),"")</f>
        <v/>
      </c>
      <c r="CB289" s="42" t="str">
        <f>IF($O289="女子",IF($AF289&gt;100,"",IF($M289=選抜女子!I$2,ROW(),"")),"")</f>
        <v/>
      </c>
      <c r="CC289" s="42" t="str">
        <f>IF($O289="女子",IF($AF289&gt;100,"",IF($M289=選抜女子!P$2,ROW(),"")),"")</f>
        <v/>
      </c>
      <c r="CD289" s="42" t="str">
        <f>IF($O289="女子",IF($AF289&gt;100,"",IF($M289=選抜女子!B$27,ROW(),"")),"")</f>
        <v/>
      </c>
      <c r="CE289" s="42" t="str">
        <f>IF($O289="女子",IF($AF289&gt;100,"",IF($M289=選抜女子!I$27,ROW(),"")),"")</f>
        <v/>
      </c>
      <c r="CF289" s="42" t="str">
        <f>IF($O289="女子",IF($AF289&gt;100,"",IF($M289=選抜女子!P$27,ROW(),"")),"")</f>
        <v/>
      </c>
      <c r="CG289" s="42" t="str">
        <f>IF($O289="女子",IF($AF289&gt;100,"",IF($M289=選抜女子!B$51,ROW(),"")),"")</f>
        <v/>
      </c>
      <c r="CH289" s="42" t="str">
        <f>IF($O289="女子",IF($AF289&gt;100,"",IF($M289=選抜女子!I$51,ROW(),"")),"")</f>
        <v/>
      </c>
      <c r="CI289" s="42" t="str">
        <f>IF($O289="女子",IF($AF289&gt;100,"",IF($M289=選抜女子!B$76,ROW(),"")),"")</f>
        <v/>
      </c>
      <c r="CJ289" s="42" t="str">
        <f>IF($O289="女子",IF($AF289&gt;100,"",IF($M289=選抜女子!I$76,ROW(),"")),"")</f>
        <v/>
      </c>
      <c r="CK289" s="42" t="str">
        <f>IF($O289="女子",IF($AF289&gt;100,"",IF($M289=新人女子!B$2,ROW(),"")),"")</f>
        <v/>
      </c>
      <c r="CL289" s="42" t="str">
        <f>IF($O289="女子",IF($AF289&gt;100,"",IF($M289=新人女子!I$2,ROW(),"")),"")</f>
        <v/>
      </c>
      <c r="CM289" s="42" t="str">
        <f>IF($O289="女子",IF($AF289&gt;100,"",IF($M289=新人女子!P$2,ROW(),"")),"")</f>
        <v/>
      </c>
      <c r="CN289" s="42" t="str">
        <f>IF($O289="女子",IF($AF289&gt;100,"",IF($M289=新人女子!B$27,ROW(),"")),"")</f>
        <v/>
      </c>
      <c r="CO289" s="42" t="str">
        <f>IF($O289="女子",IF($AF289&gt;100,"",IF($M289=新人女子!I$27,ROW(),"")),"")</f>
        <v/>
      </c>
      <c r="CP289" s="42" t="str">
        <f>IF($O289="女子",IF($AF289&gt;100,"",IF($M289=新人女子!P$27,ROW(),"")),"")</f>
        <v/>
      </c>
      <c r="CQ289" s="42" t="str">
        <f>IF($O289="女子",IF($AF289&gt;100,"",IF($M289=新人女子!B$51,ROW(),"")),"")</f>
        <v/>
      </c>
      <c r="CR289" s="42" t="str">
        <f>IF($O289="女子",IF($AF289&gt;100,"",IF($M289=新人女子!I$51,ROW(),"")),"")</f>
        <v/>
      </c>
      <c r="CS289" s="42" t="str">
        <f>IF($O289="女子",IF($AF289&gt;100,"",IF($M289=新人女子!P$51,ROW(),"")),"")</f>
        <v/>
      </c>
      <c r="CT289" s="42" t="str">
        <f>IF($O289="女子",IF($AF289&gt;100,"",IF($M289=新人女子!B$76,ROW(),"")),"")</f>
        <v/>
      </c>
      <c r="CU289" s="42" t="str">
        <f>IF($O289="女子",IF($AF289&gt;100,"",IF($M289=新人女子!I$76,ROW(),"")),"")</f>
        <v/>
      </c>
      <c r="CV289" s="42" t="str">
        <f>IF($O289="女子",IF($AF289&gt;100,"",IF($M289=新人女子!P$76,ROW(),"")),"")</f>
        <v/>
      </c>
    </row>
    <row r="290" spans="1:100" x14ac:dyDescent="0.15">
      <c r="A290" s="36">
        <v>45285</v>
      </c>
      <c r="B290" s="36">
        <v>45287</v>
      </c>
      <c r="C290" s="35" t="s">
        <v>104</v>
      </c>
      <c r="D290" s="35" t="s">
        <v>2478</v>
      </c>
      <c r="E290" s="35" t="s">
        <v>2479</v>
      </c>
      <c r="F290" s="35" t="s">
        <v>2480</v>
      </c>
      <c r="G290" s="35" t="s">
        <v>108</v>
      </c>
      <c r="H290" s="35" t="s">
        <v>15</v>
      </c>
      <c r="I290" s="35" t="s">
        <v>2481</v>
      </c>
      <c r="J290" s="35" t="s">
        <v>303</v>
      </c>
      <c r="L290" s="35" t="s">
        <v>811</v>
      </c>
      <c r="M290" s="35" t="s">
        <v>812</v>
      </c>
      <c r="N290" s="35" t="s">
        <v>195</v>
      </c>
      <c r="O290" s="35" t="s">
        <v>794</v>
      </c>
      <c r="Y290" s="35" t="s">
        <v>306</v>
      </c>
      <c r="AA290" s="35" t="s">
        <v>817</v>
      </c>
      <c r="AB290" s="35" t="s">
        <v>818</v>
      </c>
      <c r="AC290" s="35" t="str">
        <f t="shared" si="28"/>
        <v>ビッチュウクレセ</v>
      </c>
      <c r="AD290" s="35" t="s">
        <v>309</v>
      </c>
      <c r="AF290" s="35">
        <v>3</v>
      </c>
      <c r="AG290" s="41">
        <v>39101</v>
      </c>
      <c r="AN290" s="35">
        <v>170.2</v>
      </c>
      <c r="AO290" s="35">
        <v>59.2</v>
      </c>
      <c r="AP290" s="35" t="s">
        <v>310</v>
      </c>
      <c r="AV290" s="35" t="s">
        <v>413</v>
      </c>
      <c r="BB290" s="35">
        <f t="shared" si="25"/>
        <v>16</v>
      </c>
      <c r="BC290" s="35">
        <f t="shared" si="26"/>
        <v>2</v>
      </c>
      <c r="BD290" s="35" t="str">
        <f t="shared" si="27"/>
        <v>右</v>
      </c>
      <c r="BE290" s="42" t="str">
        <f>IF($O290="男子",IF($AF290&gt;100,"",IF($M290=選抜男子!B$2,ROW(),"")),"")</f>
        <v/>
      </c>
      <c r="BF290" s="42" t="str">
        <f>IF($O290="男子",IF($AF290&gt;100,"",IF($M290=選抜男子!I$2,ROW(),"")),"")</f>
        <v/>
      </c>
      <c r="BG290" s="42" t="str">
        <f>IF($O290="男子",IF($AF290&gt;100,"",IF($M290=選抜男子!P$2,ROW(),"")),"")</f>
        <v/>
      </c>
      <c r="BH290" s="42">
        <f>IF($O290="男子",IF($AF290&gt;100,"",IF($M290=選抜男子!B$27,ROW(),"")),"")</f>
        <v>290</v>
      </c>
      <c r="BI290" s="42" t="str">
        <f>IF($O290="男子",IF($AF290&gt;100,"",IF($M290=選抜男子!I$27,ROW(),"")),"")</f>
        <v/>
      </c>
      <c r="BJ290" s="42" t="str">
        <f>IF($O290="男子",IF($AF290&gt;100,"",IF($M290=選抜男子!P$27,ROW(),"")),"")</f>
        <v/>
      </c>
      <c r="BK290" s="42" t="str">
        <f>IF($O290="男子",IF($AF290&gt;100,"",IF($M290=選抜男子!B$51,ROW(),"")),"")</f>
        <v/>
      </c>
      <c r="BL290" s="42" t="str">
        <f>IF($O290="男子",IF($AF290&gt;100,"",IF($M290=選抜男子!I$51,ROW(),"")),"")</f>
        <v/>
      </c>
      <c r="BM290" s="42" t="str">
        <f>IF($O290="男子",IF($AF290&gt;100,"",IF($M290=選抜男子!B$76,ROW(),"")),"")</f>
        <v/>
      </c>
      <c r="BN290" s="42" t="str">
        <f>IF($O290="男子",IF($AF290&gt;100,"",IF($M290=選抜男子!I$76,ROW(),"")),"")</f>
        <v/>
      </c>
      <c r="BO290" s="42" t="str">
        <f>IF($O290="男子",IF($AF290&gt;100,"",IF($M290=新人男子!B$2,ROW(),"")),"")</f>
        <v/>
      </c>
      <c r="BP290" s="42" t="str">
        <f>IF($O290="男子",IF($AF290&gt;100,"",IF($M290=新人男子!I$2,ROW(),"")),"")</f>
        <v/>
      </c>
      <c r="BQ290" s="42" t="str">
        <f>IF($O290="男子",IF($AF290&gt;100,"",IF($M290=新人男子!P$2,ROW(),"")),"")</f>
        <v/>
      </c>
      <c r="BR290" s="42" t="str">
        <f>IF($O290="男子",IF($AF290&gt;100,"",IF($M290=新人男子!B$27,ROW(),"")),"")</f>
        <v/>
      </c>
      <c r="BS290" s="42" t="str">
        <f>IF($O290="男子",IF($AF290&gt;100,"",IF($M290=新人男子!I$27,ROW(),"")),"")</f>
        <v/>
      </c>
      <c r="BT290" s="42" t="str">
        <f>IF($O290="男子",IF($AF290&gt;100,"",IF($M290=新人男子!P$27,ROW(),"")),"")</f>
        <v/>
      </c>
      <c r="BU290" s="42" t="str">
        <f>IF($O290="男子",IF($AF290&gt;100,"",IF($M290=新人男子!B$51,ROW(),"")),"")</f>
        <v/>
      </c>
      <c r="BV290" s="42" t="str">
        <f>IF($O290="男子",IF($AF290&gt;100,"",IF($M290=新人男子!I$51,ROW(),"")),"")</f>
        <v/>
      </c>
      <c r="BW290" s="42" t="str">
        <f>IF($O290="男子",IF($AF290&gt;100,"",IF($M290=新人男子!P$51,ROW(),"")),"")</f>
        <v/>
      </c>
      <c r="BX290" s="42" t="str">
        <f>IF($O290="男子",IF($AF290&gt;100,"",IF($M290=新人男子!B$76,ROW(),"")),"")</f>
        <v/>
      </c>
      <c r="BY290" s="42" t="str">
        <f>IF($O290="男子",IF($AF290&gt;100,"",IF($M290=新人男子!I$76,ROW(),"")),"")</f>
        <v/>
      </c>
      <c r="BZ290" s="42" t="str">
        <f>IF($O290="男子",IF($AF290&gt;100,"",IF($M290=新人男子!P$76,ROW(),"")),"")</f>
        <v/>
      </c>
      <c r="CA290" s="42" t="str">
        <f>IF($O290="女子",IF($AF290&gt;100,"",IF($M290=選抜女子!B$2,ROW(),"")),"")</f>
        <v/>
      </c>
      <c r="CB290" s="42" t="str">
        <f>IF($O290="女子",IF($AF290&gt;100,"",IF($M290=選抜女子!I$2,ROW(),"")),"")</f>
        <v/>
      </c>
      <c r="CC290" s="42" t="str">
        <f>IF($O290="女子",IF($AF290&gt;100,"",IF($M290=選抜女子!P$2,ROW(),"")),"")</f>
        <v/>
      </c>
      <c r="CD290" s="42" t="str">
        <f>IF($O290="女子",IF($AF290&gt;100,"",IF($M290=選抜女子!B$27,ROW(),"")),"")</f>
        <v/>
      </c>
      <c r="CE290" s="42" t="str">
        <f>IF($O290="女子",IF($AF290&gt;100,"",IF($M290=選抜女子!I$27,ROW(),"")),"")</f>
        <v/>
      </c>
      <c r="CF290" s="42" t="str">
        <f>IF($O290="女子",IF($AF290&gt;100,"",IF($M290=選抜女子!P$27,ROW(),"")),"")</f>
        <v/>
      </c>
      <c r="CG290" s="42" t="str">
        <f>IF($O290="女子",IF($AF290&gt;100,"",IF($M290=選抜女子!B$51,ROW(),"")),"")</f>
        <v/>
      </c>
      <c r="CH290" s="42" t="str">
        <f>IF($O290="女子",IF($AF290&gt;100,"",IF($M290=選抜女子!I$51,ROW(),"")),"")</f>
        <v/>
      </c>
      <c r="CI290" s="42" t="str">
        <f>IF($O290="女子",IF($AF290&gt;100,"",IF($M290=選抜女子!B$76,ROW(),"")),"")</f>
        <v/>
      </c>
      <c r="CJ290" s="42" t="str">
        <f>IF($O290="女子",IF($AF290&gt;100,"",IF($M290=選抜女子!I$76,ROW(),"")),"")</f>
        <v/>
      </c>
      <c r="CK290" s="42" t="str">
        <f>IF($O290="女子",IF($AF290&gt;100,"",IF($M290=新人女子!B$2,ROW(),"")),"")</f>
        <v/>
      </c>
      <c r="CL290" s="42" t="str">
        <f>IF($O290="女子",IF($AF290&gt;100,"",IF($M290=新人女子!I$2,ROW(),"")),"")</f>
        <v/>
      </c>
      <c r="CM290" s="42" t="str">
        <f>IF($O290="女子",IF($AF290&gt;100,"",IF($M290=新人女子!P$2,ROW(),"")),"")</f>
        <v/>
      </c>
      <c r="CN290" s="42" t="str">
        <f>IF($O290="女子",IF($AF290&gt;100,"",IF($M290=新人女子!B$27,ROW(),"")),"")</f>
        <v/>
      </c>
      <c r="CO290" s="42" t="str">
        <f>IF($O290="女子",IF($AF290&gt;100,"",IF($M290=新人女子!I$27,ROW(),"")),"")</f>
        <v/>
      </c>
      <c r="CP290" s="42" t="str">
        <f>IF($O290="女子",IF($AF290&gt;100,"",IF($M290=新人女子!P$27,ROW(),"")),"")</f>
        <v/>
      </c>
      <c r="CQ290" s="42" t="str">
        <f>IF($O290="女子",IF($AF290&gt;100,"",IF($M290=新人女子!B$51,ROW(),"")),"")</f>
        <v/>
      </c>
      <c r="CR290" s="42" t="str">
        <f>IF($O290="女子",IF($AF290&gt;100,"",IF($M290=新人女子!I$51,ROW(),"")),"")</f>
        <v/>
      </c>
      <c r="CS290" s="42" t="str">
        <f>IF($O290="女子",IF($AF290&gt;100,"",IF($M290=新人女子!P$51,ROW(),"")),"")</f>
        <v/>
      </c>
      <c r="CT290" s="42" t="str">
        <f>IF($O290="女子",IF($AF290&gt;100,"",IF($M290=新人女子!B$76,ROW(),"")),"")</f>
        <v/>
      </c>
      <c r="CU290" s="42" t="str">
        <f>IF($O290="女子",IF($AF290&gt;100,"",IF($M290=新人女子!I$76,ROW(),"")),"")</f>
        <v/>
      </c>
      <c r="CV290" s="42" t="str">
        <f>IF($O290="女子",IF($AF290&gt;100,"",IF($M290=新人女子!P$76,ROW(),"")),"")</f>
        <v/>
      </c>
    </row>
    <row r="291" spans="1:100" x14ac:dyDescent="0.15">
      <c r="A291" s="36">
        <v>45285</v>
      </c>
      <c r="B291" s="36">
        <v>45287</v>
      </c>
      <c r="C291" s="35" t="s">
        <v>104</v>
      </c>
      <c r="D291" s="35" t="s">
        <v>2482</v>
      </c>
      <c r="E291" s="35" t="s">
        <v>2483</v>
      </c>
      <c r="F291" s="35" t="s">
        <v>2484</v>
      </c>
      <c r="G291" s="35" t="s">
        <v>108</v>
      </c>
      <c r="H291" s="35" t="s">
        <v>15</v>
      </c>
      <c r="I291" s="35" t="s">
        <v>2485</v>
      </c>
      <c r="J291" s="35" t="s">
        <v>303</v>
      </c>
      <c r="L291" s="35" t="s">
        <v>811</v>
      </c>
      <c r="M291" s="35" t="s">
        <v>812</v>
      </c>
      <c r="N291" s="35" t="s">
        <v>195</v>
      </c>
      <c r="O291" s="35" t="s">
        <v>794</v>
      </c>
      <c r="Y291" s="35" t="s">
        <v>306</v>
      </c>
      <c r="AA291" s="35" t="s">
        <v>819</v>
      </c>
      <c r="AB291" s="35" t="s">
        <v>339</v>
      </c>
      <c r="AC291" s="35" t="str">
        <f t="shared" si="28"/>
        <v>ミタニ</v>
      </c>
      <c r="AD291" s="35" t="s">
        <v>309</v>
      </c>
      <c r="AF291" s="35">
        <v>6</v>
      </c>
      <c r="AG291" s="41">
        <v>38978</v>
      </c>
      <c r="AN291" s="35">
        <v>172</v>
      </c>
      <c r="AO291" s="35">
        <v>54</v>
      </c>
      <c r="AP291" s="35" t="s">
        <v>310</v>
      </c>
      <c r="AV291" s="35" t="s">
        <v>413</v>
      </c>
      <c r="BB291" s="35">
        <f t="shared" si="25"/>
        <v>16</v>
      </c>
      <c r="BC291" s="35">
        <f t="shared" si="26"/>
        <v>2</v>
      </c>
      <c r="BD291" s="35" t="str">
        <f t="shared" si="27"/>
        <v>右</v>
      </c>
      <c r="BE291" s="42" t="str">
        <f>IF($O291="男子",IF($AF291&gt;100,"",IF($M291=選抜男子!B$2,ROW(),"")),"")</f>
        <v/>
      </c>
      <c r="BF291" s="42" t="str">
        <f>IF($O291="男子",IF($AF291&gt;100,"",IF($M291=選抜男子!I$2,ROW(),"")),"")</f>
        <v/>
      </c>
      <c r="BG291" s="42" t="str">
        <f>IF($O291="男子",IF($AF291&gt;100,"",IF($M291=選抜男子!P$2,ROW(),"")),"")</f>
        <v/>
      </c>
      <c r="BH291" s="42">
        <f>IF($O291="男子",IF($AF291&gt;100,"",IF($M291=選抜男子!B$27,ROW(),"")),"")</f>
        <v>291</v>
      </c>
      <c r="BI291" s="42" t="str">
        <f>IF($O291="男子",IF($AF291&gt;100,"",IF($M291=選抜男子!I$27,ROW(),"")),"")</f>
        <v/>
      </c>
      <c r="BJ291" s="42" t="str">
        <f>IF($O291="男子",IF($AF291&gt;100,"",IF($M291=選抜男子!P$27,ROW(),"")),"")</f>
        <v/>
      </c>
      <c r="BK291" s="42" t="str">
        <f>IF($O291="男子",IF($AF291&gt;100,"",IF($M291=選抜男子!B$51,ROW(),"")),"")</f>
        <v/>
      </c>
      <c r="BL291" s="42" t="str">
        <f>IF($O291="男子",IF($AF291&gt;100,"",IF($M291=選抜男子!I$51,ROW(),"")),"")</f>
        <v/>
      </c>
      <c r="BM291" s="42" t="str">
        <f>IF($O291="男子",IF($AF291&gt;100,"",IF($M291=選抜男子!B$76,ROW(),"")),"")</f>
        <v/>
      </c>
      <c r="BN291" s="42" t="str">
        <f>IF($O291="男子",IF($AF291&gt;100,"",IF($M291=選抜男子!I$76,ROW(),"")),"")</f>
        <v/>
      </c>
      <c r="BO291" s="42" t="str">
        <f>IF($O291="男子",IF($AF291&gt;100,"",IF($M291=新人男子!B$2,ROW(),"")),"")</f>
        <v/>
      </c>
      <c r="BP291" s="42" t="str">
        <f>IF($O291="男子",IF($AF291&gt;100,"",IF($M291=新人男子!I$2,ROW(),"")),"")</f>
        <v/>
      </c>
      <c r="BQ291" s="42" t="str">
        <f>IF($O291="男子",IF($AF291&gt;100,"",IF($M291=新人男子!P$2,ROW(),"")),"")</f>
        <v/>
      </c>
      <c r="BR291" s="42" t="str">
        <f>IF($O291="男子",IF($AF291&gt;100,"",IF($M291=新人男子!B$27,ROW(),"")),"")</f>
        <v/>
      </c>
      <c r="BS291" s="42" t="str">
        <f>IF($O291="男子",IF($AF291&gt;100,"",IF($M291=新人男子!I$27,ROW(),"")),"")</f>
        <v/>
      </c>
      <c r="BT291" s="42" t="str">
        <f>IF($O291="男子",IF($AF291&gt;100,"",IF($M291=新人男子!P$27,ROW(),"")),"")</f>
        <v/>
      </c>
      <c r="BU291" s="42" t="str">
        <f>IF($O291="男子",IF($AF291&gt;100,"",IF($M291=新人男子!B$51,ROW(),"")),"")</f>
        <v/>
      </c>
      <c r="BV291" s="42" t="str">
        <f>IF($O291="男子",IF($AF291&gt;100,"",IF($M291=新人男子!I$51,ROW(),"")),"")</f>
        <v/>
      </c>
      <c r="BW291" s="42" t="str">
        <f>IF($O291="男子",IF($AF291&gt;100,"",IF($M291=新人男子!P$51,ROW(),"")),"")</f>
        <v/>
      </c>
      <c r="BX291" s="42" t="str">
        <f>IF($O291="男子",IF($AF291&gt;100,"",IF($M291=新人男子!B$76,ROW(),"")),"")</f>
        <v/>
      </c>
      <c r="BY291" s="42" t="str">
        <f>IF($O291="男子",IF($AF291&gt;100,"",IF($M291=新人男子!I$76,ROW(),"")),"")</f>
        <v/>
      </c>
      <c r="BZ291" s="42" t="str">
        <f>IF($O291="男子",IF($AF291&gt;100,"",IF($M291=新人男子!P$76,ROW(),"")),"")</f>
        <v/>
      </c>
      <c r="CA291" s="42" t="str">
        <f>IF($O291="女子",IF($AF291&gt;100,"",IF($M291=選抜女子!B$2,ROW(),"")),"")</f>
        <v/>
      </c>
      <c r="CB291" s="42" t="str">
        <f>IF($O291="女子",IF($AF291&gt;100,"",IF($M291=選抜女子!I$2,ROW(),"")),"")</f>
        <v/>
      </c>
      <c r="CC291" s="42" t="str">
        <f>IF($O291="女子",IF($AF291&gt;100,"",IF($M291=選抜女子!P$2,ROW(),"")),"")</f>
        <v/>
      </c>
      <c r="CD291" s="42" t="str">
        <f>IF($O291="女子",IF($AF291&gt;100,"",IF($M291=選抜女子!B$27,ROW(),"")),"")</f>
        <v/>
      </c>
      <c r="CE291" s="42" t="str">
        <f>IF($O291="女子",IF($AF291&gt;100,"",IF($M291=選抜女子!I$27,ROW(),"")),"")</f>
        <v/>
      </c>
      <c r="CF291" s="42" t="str">
        <f>IF($O291="女子",IF($AF291&gt;100,"",IF($M291=選抜女子!P$27,ROW(),"")),"")</f>
        <v/>
      </c>
      <c r="CG291" s="42" t="str">
        <f>IF($O291="女子",IF($AF291&gt;100,"",IF($M291=選抜女子!B$51,ROW(),"")),"")</f>
        <v/>
      </c>
      <c r="CH291" s="42" t="str">
        <f>IF($O291="女子",IF($AF291&gt;100,"",IF($M291=選抜女子!I$51,ROW(),"")),"")</f>
        <v/>
      </c>
      <c r="CI291" s="42" t="str">
        <f>IF($O291="女子",IF($AF291&gt;100,"",IF($M291=選抜女子!B$76,ROW(),"")),"")</f>
        <v/>
      </c>
      <c r="CJ291" s="42" t="str">
        <f>IF($O291="女子",IF($AF291&gt;100,"",IF($M291=選抜女子!I$76,ROW(),"")),"")</f>
        <v/>
      </c>
      <c r="CK291" s="42" t="str">
        <f>IF($O291="女子",IF($AF291&gt;100,"",IF($M291=新人女子!B$2,ROW(),"")),"")</f>
        <v/>
      </c>
      <c r="CL291" s="42" t="str">
        <f>IF($O291="女子",IF($AF291&gt;100,"",IF($M291=新人女子!I$2,ROW(),"")),"")</f>
        <v/>
      </c>
      <c r="CM291" s="42" t="str">
        <f>IF($O291="女子",IF($AF291&gt;100,"",IF($M291=新人女子!P$2,ROW(),"")),"")</f>
        <v/>
      </c>
      <c r="CN291" s="42" t="str">
        <f>IF($O291="女子",IF($AF291&gt;100,"",IF($M291=新人女子!B$27,ROW(),"")),"")</f>
        <v/>
      </c>
      <c r="CO291" s="42" t="str">
        <f>IF($O291="女子",IF($AF291&gt;100,"",IF($M291=新人女子!I$27,ROW(),"")),"")</f>
        <v/>
      </c>
      <c r="CP291" s="42" t="str">
        <f>IF($O291="女子",IF($AF291&gt;100,"",IF($M291=新人女子!P$27,ROW(),"")),"")</f>
        <v/>
      </c>
      <c r="CQ291" s="42" t="str">
        <f>IF($O291="女子",IF($AF291&gt;100,"",IF($M291=新人女子!B$51,ROW(),"")),"")</f>
        <v/>
      </c>
      <c r="CR291" s="42" t="str">
        <f>IF($O291="女子",IF($AF291&gt;100,"",IF($M291=新人女子!I$51,ROW(),"")),"")</f>
        <v/>
      </c>
      <c r="CS291" s="42" t="str">
        <f>IF($O291="女子",IF($AF291&gt;100,"",IF($M291=新人女子!P$51,ROW(),"")),"")</f>
        <v/>
      </c>
      <c r="CT291" s="42" t="str">
        <f>IF($O291="女子",IF($AF291&gt;100,"",IF($M291=新人女子!B$76,ROW(),"")),"")</f>
        <v/>
      </c>
      <c r="CU291" s="42" t="str">
        <f>IF($O291="女子",IF($AF291&gt;100,"",IF($M291=新人女子!I$76,ROW(),"")),"")</f>
        <v/>
      </c>
      <c r="CV291" s="42" t="str">
        <f>IF($O291="女子",IF($AF291&gt;100,"",IF($M291=新人女子!P$76,ROW(),"")),"")</f>
        <v/>
      </c>
    </row>
    <row r="292" spans="1:100" x14ac:dyDescent="0.15">
      <c r="A292" s="36">
        <v>45285</v>
      </c>
      <c r="B292" s="36">
        <v>45287</v>
      </c>
      <c r="C292" s="35" t="s">
        <v>104</v>
      </c>
      <c r="D292" s="35" t="s">
        <v>2486</v>
      </c>
      <c r="E292" s="35" t="s">
        <v>2487</v>
      </c>
      <c r="F292" s="35" t="s">
        <v>2488</v>
      </c>
      <c r="G292" s="35" t="s">
        <v>108</v>
      </c>
      <c r="H292" s="35" t="s">
        <v>15</v>
      </c>
      <c r="I292" s="35" t="s">
        <v>2489</v>
      </c>
      <c r="J292" s="35" t="s">
        <v>303</v>
      </c>
      <c r="L292" s="35" t="s">
        <v>811</v>
      </c>
      <c r="M292" s="35" t="s">
        <v>812</v>
      </c>
      <c r="N292" s="35" t="s">
        <v>195</v>
      </c>
      <c r="O292" s="35" t="s">
        <v>794</v>
      </c>
      <c r="Y292" s="35" t="s">
        <v>306</v>
      </c>
      <c r="AA292" s="35" t="s">
        <v>820</v>
      </c>
      <c r="AB292" s="35" t="s">
        <v>821</v>
      </c>
      <c r="AC292" s="35" t="str">
        <f t="shared" si="28"/>
        <v>ヤカゲ</v>
      </c>
      <c r="AD292" s="35" t="s">
        <v>309</v>
      </c>
      <c r="AF292" s="35">
        <v>7</v>
      </c>
      <c r="AG292" s="41">
        <v>38954</v>
      </c>
      <c r="AN292" s="35">
        <v>164</v>
      </c>
      <c r="AO292" s="35">
        <v>50</v>
      </c>
      <c r="AP292" s="35" t="s">
        <v>310</v>
      </c>
      <c r="AV292" s="35" t="s">
        <v>413</v>
      </c>
      <c r="BB292" s="35">
        <f t="shared" si="25"/>
        <v>16</v>
      </c>
      <c r="BC292" s="35">
        <f t="shared" si="26"/>
        <v>2</v>
      </c>
      <c r="BD292" s="35" t="str">
        <f t="shared" si="27"/>
        <v>右</v>
      </c>
      <c r="BE292" s="42" t="str">
        <f>IF($O292="男子",IF($AF292&gt;100,"",IF($M292=選抜男子!B$2,ROW(),"")),"")</f>
        <v/>
      </c>
      <c r="BF292" s="42" t="str">
        <f>IF($O292="男子",IF($AF292&gt;100,"",IF($M292=選抜男子!I$2,ROW(),"")),"")</f>
        <v/>
      </c>
      <c r="BG292" s="42" t="str">
        <f>IF($O292="男子",IF($AF292&gt;100,"",IF($M292=選抜男子!P$2,ROW(),"")),"")</f>
        <v/>
      </c>
      <c r="BH292" s="42">
        <f>IF($O292="男子",IF($AF292&gt;100,"",IF($M292=選抜男子!B$27,ROW(),"")),"")</f>
        <v>292</v>
      </c>
      <c r="BI292" s="42" t="str">
        <f>IF($O292="男子",IF($AF292&gt;100,"",IF($M292=選抜男子!I$27,ROW(),"")),"")</f>
        <v/>
      </c>
      <c r="BJ292" s="42" t="str">
        <f>IF($O292="男子",IF($AF292&gt;100,"",IF($M292=選抜男子!P$27,ROW(),"")),"")</f>
        <v/>
      </c>
      <c r="BK292" s="42" t="str">
        <f>IF($O292="男子",IF($AF292&gt;100,"",IF($M292=選抜男子!B$51,ROW(),"")),"")</f>
        <v/>
      </c>
      <c r="BL292" s="42" t="str">
        <f>IF($O292="男子",IF($AF292&gt;100,"",IF($M292=選抜男子!I$51,ROW(),"")),"")</f>
        <v/>
      </c>
      <c r="BM292" s="42" t="str">
        <f>IF($O292="男子",IF($AF292&gt;100,"",IF($M292=選抜男子!B$76,ROW(),"")),"")</f>
        <v/>
      </c>
      <c r="BN292" s="42" t="str">
        <f>IF($O292="男子",IF($AF292&gt;100,"",IF($M292=選抜男子!I$76,ROW(),"")),"")</f>
        <v/>
      </c>
      <c r="BO292" s="42" t="str">
        <f>IF($O292="男子",IF($AF292&gt;100,"",IF($M292=新人男子!B$2,ROW(),"")),"")</f>
        <v/>
      </c>
      <c r="BP292" s="42" t="str">
        <f>IF($O292="男子",IF($AF292&gt;100,"",IF($M292=新人男子!I$2,ROW(),"")),"")</f>
        <v/>
      </c>
      <c r="BQ292" s="42" t="str">
        <f>IF($O292="男子",IF($AF292&gt;100,"",IF($M292=新人男子!P$2,ROW(),"")),"")</f>
        <v/>
      </c>
      <c r="BR292" s="42" t="str">
        <f>IF($O292="男子",IF($AF292&gt;100,"",IF($M292=新人男子!B$27,ROW(),"")),"")</f>
        <v/>
      </c>
      <c r="BS292" s="42" t="str">
        <f>IF($O292="男子",IF($AF292&gt;100,"",IF($M292=新人男子!I$27,ROW(),"")),"")</f>
        <v/>
      </c>
      <c r="BT292" s="42" t="str">
        <f>IF($O292="男子",IF($AF292&gt;100,"",IF($M292=新人男子!P$27,ROW(),"")),"")</f>
        <v/>
      </c>
      <c r="BU292" s="42" t="str">
        <f>IF($O292="男子",IF($AF292&gt;100,"",IF($M292=新人男子!B$51,ROW(),"")),"")</f>
        <v/>
      </c>
      <c r="BV292" s="42" t="str">
        <f>IF($O292="男子",IF($AF292&gt;100,"",IF($M292=新人男子!I$51,ROW(),"")),"")</f>
        <v/>
      </c>
      <c r="BW292" s="42" t="str">
        <f>IF($O292="男子",IF($AF292&gt;100,"",IF($M292=新人男子!P$51,ROW(),"")),"")</f>
        <v/>
      </c>
      <c r="BX292" s="42" t="str">
        <f>IF($O292="男子",IF($AF292&gt;100,"",IF($M292=新人男子!B$76,ROW(),"")),"")</f>
        <v/>
      </c>
      <c r="BY292" s="42" t="str">
        <f>IF($O292="男子",IF($AF292&gt;100,"",IF($M292=新人男子!I$76,ROW(),"")),"")</f>
        <v/>
      </c>
      <c r="BZ292" s="42" t="str">
        <f>IF($O292="男子",IF($AF292&gt;100,"",IF($M292=新人男子!P$76,ROW(),"")),"")</f>
        <v/>
      </c>
      <c r="CA292" s="42" t="str">
        <f>IF($O292="女子",IF($AF292&gt;100,"",IF($M292=選抜女子!B$2,ROW(),"")),"")</f>
        <v/>
      </c>
      <c r="CB292" s="42" t="str">
        <f>IF($O292="女子",IF($AF292&gt;100,"",IF($M292=選抜女子!I$2,ROW(),"")),"")</f>
        <v/>
      </c>
      <c r="CC292" s="42" t="str">
        <f>IF($O292="女子",IF($AF292&gt;100,"",IF($M292=選抜女子!P$2,ROW(),"")),"")</f>
        <v/>
      </c>
      <c r="CD292" s="42" t="str">
        <f>IF($O292="女子",IF($AF292&gt;100,"",IF($M292=選抜女子!B$27,ROW(),"")),"")</f>
        <v/>
      </c>
      <c r="CE292" s="42" t="str">
        <f>IF($O292="女子",IF($AF292&gt;100,"",IF($M292=選抜女子!I$27,ROW(),"")),"")</f>
        <v/>
      </c>
      <c r="CF292" s="42" t="str">
        <f>IF($O292="女子",IF($AF292&gt;100,"",IF($M292=選抜女子!P$27,ROW(),"")),"")</f>
        <v/>
      </c>
      <c r="CG292" s="42" t="str">
        <f>IF($O292="女子",IF($AF292&gt;100,"",IF($M292=選抜女子!B$51,ROW(),"")),"")</f>
        <v/>
      </c>
      <c r="CH292" s="42" t="str">
        <f>IF($O292="女子",IF($AF292&gt;100,"",IF($M292=選抜女子!I$51,ROW(),"")),"")</f>
        <v/>
      </c>
      <c r="CI292" s="42" t="str">
        <f>IF($O292="女子",IF($AF292&gt;100,"",IF($M292=選抜女子!B$76,ROW(),"")),"")</f>
        <v/>
      </c>
      <c r="CJ292" s="42" t="str">
        <f>IF($O292="女子",IF($AF292&gt;100,"",IF($M292=選抜女子!I$76,ROW(),"")),"")</f>
        <v/>
      </c>
      <c r="CK292" s="42" t="str">
        <f>IF($O292="女子",IF($AF292&gt;100,"",IF($M292=新人女子!B$2,ROW(),"")),"")</f>
        <v/>
      </c>
      <c r="CL292" s="42" t="str">
        <f>IF($O292="女子",IF($AF292&gt;100,"",IF($M292=新人女子!I$2,ROW(),"")),"")</f>
        <v/>
      </c>
      <c r="CM292" s="42" t="str">
        <f>IF($O292="女子",IF($AF292&gt;100,"",IF($M292=新人女子!P$2,ROW(),"")),"")</f>
        <v/>
      </c>
      <c r="CN292" s="42" t="str">
        <f>IF($O292="女子",IF($AF292&gt;100,"",IF($M292=新人女子!B$27,ROW(),"")),"")</f>
        <v/>
      </c>
      <c r="CO292" s="42" t="str">
        <f>IF($O292="女子",IF($AF292&gt;100,"",IF($M292=新人女子!I$27,ROW(),"")),"")</f>
        <v/>
      </c>
      <c r="CP292" s="42" t="str">
        <f>IF($O292="女子",IF($AF292&gt;100,"",IF($M292=新人女子!P$27,ROW(),"")),"")</f>
        <v/>
      </c>
      <c r="CQ292" s="42" t="str">
        <f>IF($O292="女子",IF($AF292&gt;100,"",IF($M292=新人女子!B$51,ROW(),"")),"")</f>
        <v/>
      </c>
      <c r="CR292" s="42" t="str">
        <f>IF($O292="女子",IF($AF292&gt;100,"",IF($M292=新人女子!I$51,ROW(),"")),"")</f>
        <v/>
      </c>
      <c r="CS292" s="42" t="str">
        <f>IF($O292="女子",IF($AF292&gt;100,"",IF($M292=新人女子!P$51,ROW(),"")),"")</f>
        <v/>
      </c>
      <c r="CT292" s="42" t="str">
        <f>IF($O292="女子",IF($AF292&gt;100,"",IF($M292=新人女子!B$76,ROW(),"")),"")</f>
        <v/>
      </c>
      <c r="CU292" s="42" t="str">
        <f>IF($O292="女子",IF($AF292&gt;100,"",IF($M292=新人女子!I$76,ROW(),"")),"")</f>
        <v/>
      </c>
      <c r="CV292" s="42" t="str">
        <f>IF($O292="女子",IF($AF292&gt;100,"",IF($M292=新人女子!P$76,ROW(),"")),"")</f>
        <v/>
      </c>
    </row>
    <row r="293" spans="1:100" x14ac:dyDescent="0.15">
      <c r="A293" s="36">
        <v>45285</v>
      </c>
      <c r="B293" s="36">
        <v>45287</v>
      </c>
      <c r="C293" s="35" t="s">
        <v>104</v>
      </c>
      <c r="D293" s="35" t="s">
        <v>2490</v>
      </c>
      <c r="E293" s="35" t="s">
        <v>2491</v>
      </c>
      <c r="F293" s="35" t="s">
        <v>2492</v>
      </c>
      <c r="G293" s="35" t="s">
        <v>108</v>
      </c>
      <c r="H293" s="35" t="s">
        <v>15</v>
      </c>
      <c r="I293" s="35" t="s">
        <v>2493</v>
      </c>
      <c r="J293" s="35" t="s">
        <v>303</v>
      </c>
      <c r="L293" s="35" t="s">
        <v>811</v>
      </c>
      <c r="M293" s="35" t="s">
        <v>812</v>
      </c>
      <c r="N293" s="35" t="s">
        <v>195</v>
      </c>
      <c r="O293" s="35" t="s">
        <v>794</v>
      </c>
      <c r="Y293" s="35" t="s">
        <v>306</v>
      </c>
      <c r="AA293" s="35" t="s">
        <v>822</v>
      </c>
      <c r="AB293" s="35" t="s">
        <v>823</v>
      </c>
      <c r="AC293" s="35" t="str">
        <f t="shared" si="28"/>
        <v>オダ</v>
      </c>
      <c r="AD293" s="35" t="s">
        <v>309</v>
      </c>
      <c r="AF293" s="35">
        <v>8</v>
      </c>
      <c r="AG293" s="41">
        <v>38949</v>
      </c>
      <c r="AN293" s="35">
        <v>162.80000000000001</v>
      </c>
      <c r="AO293" s="35">
        <v>55.5</v>
      </c>
      <c r="AP293" s="35" t="s">
        <v>310</v>
      </c>
      <c r="AV293" s="35" t="s">
        <v>413</v>
      </c>
      <c r="BB293" s="35">
        <f t="shared" si="25"/>
        <v>16</v>
      </c>
      <c r="BC293" s="35">
        <f t="shared" si="26"/>
        <v>2</v>
      </c>
      <c r="BD293" s="35" t="str">
        <f t="shared" si="27"/>
        <v>右</v>
      </c>
      <c r="BE293" s="42" t="str">
        <f>IF($O293="男子",IF($AF293&gt;100,"",IF($M293=選抜男子!B$2,ROW(),"")),"")</f>
        <v/>
      </c>
      <c r="BF293" s="42" t="str">
        <f>IF($O293="男子",IF($AF293&gt;100,"",IF($M293=選抜男子!I$2,ROW(),"")),"")</f>
        <v/>
      </c>
      <c r="BG293" s="42" t="str">
        <f>IF($O293="男子",IF($AF293&gt;100,"",IF($M293=選抜男子!P$2,ROW(),"")),"")</f>
        <v/>
      </c>
      <c r="BH293" s="42">
        <f>IF($O293="男子",IF($AF293&gt;100,"",IF($M293=選抜男子!B$27,ROW(),"")),"")</f>
        <v>293</v>
      </c>
      <c r="BI293" s="42" t="str">
        <f>IF($O293="男子",IF($AF293&gt;100,"",IF($M293=選抜男子!I$27,ROW(),"")),"")</f>
        <v/>
      </c>
      <c r="BJ293" s="42" t="str">
        <f>IF($O293="男子",IF($AF293&gt;100,"",IF($M293=選抜男子!P$27,ROW(),"")),"")</f>
        <v/>
      </c>
      <c r="BK293" s="42" t="str">
        <f>IF($O293="男子",IF($AF293&gt;100,"",IF($M293=選抜男子!B$51,ROW(),"")),"")</f>
        <v/>
      </c>
      <c r="BL293" s="42" t="str">
        <f>IF($O293="男子",IF($AF293&gt;100,"",IF($M293=選抜男子!I$51,ROW(),"")),"")</f>
        <v/>
      </c>
      <c r="BM293" s="42" t="str">
        <f>IF($O293="男子",IF($AF293&gt;100,"",IF($M293=選抜男子!B$76,ROW(),"")),"")</f>
        <v/>
      </c>
      <c r="BN293" s="42" t="str">
        <f>IF($O293="男子",IF($AF293&gt;100,"",IF($M293=選抜男子!I$76,ROW(),"")),"")</f>
        <v/>
      </c>
      <c r="BO293" s="42" t="str">
        <f>IF($O293="男子",IF($AF293&gt;100,"",IF($M293=新人男子!B$2,ROW(),"")),"")</f>
        <v/>
      </c>
      <c r="BP293" s="42" t="str">
        <f>IF($O293="男子",IF($AF293&gt;100,"",IF($M293=新人男子!I$2,ROW(),"")),"")</f>
        <v/>
      </c>
      <c r="BQ293" s="42" t="str">
        <f>IF($O293="男子",IF($AF293&gt;100,"",IF($M293=新人男子!P$2,ROW(),"")),"")</f>
        <v/>
      </c>
      <c r="BR293" s="42" t="str">
        <f>IF($O293="男子",IF($AF293&gt;100,"",IF($M293=新人男子!B$27,ROW(),"")),"")</f>
        <v/>
      </c>
      <c r="BS293" s="42" t="str">
        <f>IF($O293="男子",IF($AF293&gt;100,"",IF($M293=新人男子!I$27,ROW(),"")),"")</f>
        <v/>
      </c>
      <c r="BT293" s="42" t="str">
        <f>IF($O293="男子",IF($AF293&gt;100,"",IF($M293=新人男子!P$27,ROW(),"")),"")</f>
        <v/>
      </c>
      <c r="BU293" s="42" t="str">
        <f>IF($O293="男子",IF($AF293&gt;100,"",IF($M293=新人男子!B$51,ROW(),"")),"")</f>
        <v/>
      </c>
      <c r="BV293" s="42" t="str">
        <f>IF($O293="男子",IF($AF293&gt;100,"",IF($M293=新人男子!I$51,ROW(),"")),"")</f>
        <v/>
      </c>
      <c r="BW293" s="42" t="str">
        <f>IF($O293="男子",IF($AF293&gt;100,"",IF($M293=新人男子!P$51,ROW(),"")),"")</f>
        <v/>
      </c>
      <c r="BX293" s="42" t="str">
        <f>IF($O293="男子",IF($AF293&gt;100,"",IF($M293=新人男子!B$76,ROW(),"")),"")</f>
        <v/>
      </c>
      <c r="BY293" s="42" t="str">
        <f>IF($O293="男子",IF($AF293&gt;100,"",IF($M293=新人男子!I$76,ROW(),"")),"")</f>
        <v/>
      </c>
      <c r="BZ293" s="42" t="str">
        <f>IF($O293="男子",IF($AF293&gt;100,"",IF($M293=新人男子!P$76,ROW(),"")),"")</f>
        <v/>
      </c>
      <c r="CA293" s="42" t="str">
        <f>IF($O293="女子",IF($AF293&gt;100,"",IF($M293=選抜女子!B$2,ROW(),"")),"")</f>
        <v/>
      </c>
      <c r="CB293" s="42" t="str">
        <f>IF($O293="女子",IF($AF293&gt;100,"",IF($M293=選抜女子!I$2,ROW(),"")),"")</f>
        <v/>
      </c>
      <c r="CC293" s="42" t="str">
        <f>IF($O293="女子",IF($AF293&gt;100,"",IF($M293=選抜女子!P$2,ROW(),"")),"")</f>
        <v/>
      </c>
      <c r="CD293" s="42" t="str">
        <f>IF($O293="女子",IF($AF293&gt;100,"",IF($M293=選抜女子!B$27,ROW(),"")),"")</f>
        <v/>
      </c>
      <c r="CE293" s="42" t="str">
        <f>IF($O293="女子",IF($AF293&gt;100,"",IF($M293=選抜女子!I$27,ROW(),"")),"")</f>
        <v/>
      </c>
      <c r="CF293" s="42" t="str">
        <f>IF($O293="女子",IF($AF293&gt;100,"",IF($M293=選抜女子!P$27,ROW(),"")),"")</f>
        <v/>
      </c>
      <c r="CG293" s="42" t="str">
        <f>IF($O293="女子",IF($AF293&gt;100,"",IF($M293=選抜女子!B$51,ROW(),"")),"")</f>
        <v/>
      </c>
      <c r="CH293" s="42" t="str">
        <f>IF($O293="女子",IF($AF293&gt;100,"",IF($M293=選抜女子!I$51,ROW(),"")),"")</f>
        <v/>
      </c>
      <c r="CI293" s="42" t="str">
        <f>IF($O293="女子",IF($AF293&gt;100,"",IF($M293=選抜女子!B$76,ROW(),"")),"")</f>
        <v/>
      </c>
      <c r="CJ293" s="42" t="str">
        <f>IF($O293="女子",IF($AF293&gt;100,"",IF($M293=選抜女子!I$76,ROW(),"")),"")</f>
        <v/>
      </c>
      <c r="CK293" s="42" t="str">
        <f>IF($O293="女子",IF($AF293&gt;100,"",IF($M293=新人女子!B$2,ROW(),"")),"")</f>
        <v/>
      </c>
      <c r="CL293" s="42" t="str">
        <f>IF($O293="女子",IF($AF293&gt;100,"",IF($M293=新人女子!I$2,ROW(),"")),"")</f>
        <v/>
      </c>
      <c r="CM293" s="42" t="str">
        <f>IF($O293="女子",IF($AF293&gt;100,"",IF($M293=新人女子!P$2,ROW(),"")),"")</f>
        <v/>
      </c>
      <c r="CN293" s="42" t="str">
        <f>IF($O293="女子",IF($AF293&gt;100,"",IF($M293=新人女子!B$27,ROW(),"")),"")</f>
        <v/>
      </c>
      <c r="CO293" s="42" t="str">
        <f>IF($O293="女子",IF($AF293&gt;100,"",IF($M293=新人女子!I$27,ROW(),"")),"")</f>
        <v/>
      </c>
      <c r="CP293" s="42" t="str">
        <f>IF($O293="女子",IF($AF293&gt;100,"",IF($M293=新人女子!P$27,ROW(),"")),"")</f>
        <v/>
      </c>
      <c r="CQ293" s="42" t="str">
        <f>IF($O293="女子",IF($AF293&gt;100,"",IF($M293=新人女子!B$51,ROW(),"")),"")</f>
        <v/>
      </c>
      <c r="CR293" s="42" t="str">
        <f>IF($O293="女子",IF($AF293&gt;100,"",IF($M293=新人女子!I$51,ROW(),"")),"")</f>
        <v/>
      </c>
      <c r="CS293" s="42" t="str">
        <f>IF($O293="女子",IF($AF293&gt;100,"",IF($M293=新人女子!P$51,ROW(),"")),"")</f>
        <v/>
      </c>
      <c r="CT293" s="42" t="str">
        <f>IF($O293="女子",IF($AF293&gt;100,"",IF($M293=新人女子!B$76,ROW(),"")),"")</f>
        <v/>
      </c>
      <c r="CU293" s="42" t="str">
        <f>IF($O293="女子",IF($AF293&gt;100,"",IF($M293=新人女子!I$76,ROW(),"")),"")</f>
        <v/>
      </c>
      <c r="CV293" s="42" t="str">
        <f>IF($O293="女子",IF($AF293&gt;100,"",IF($M293=新人女子!P$76,ROW(),"")),"")</f>
        <v/>
      </c>
    </row>
    <row r="294" spans="1:100" x14ac:dyDescent="0.15">
      <c r="A294" s="36">
        <v>45285</v>
      </c>
      <c r="B294" s="36">
        <v>45287</v>
      </c>
      <c r="C294" s="35" t="s">
        <v>104</v>
      </c>
      <c r="D294" s="35" t="s">
        <v>2494</v>
      </c>
      <c r="E294" s="35" t="s">
        <v>2495</v>
      </c>
      <c r="F294" s="35" t="s">
        <v>2496</v>
      </c>
      <c r="G294" s="35" t="s">
        <v>108</v>
      </c>
      <c r="H294" s="35" t="s">
        <v>15</v>
      </c>
      <c r="I294" s="35" t="s">
        <v>2497</v>
      </c>
      <c r="J294" s="35" t="s">
        <v>303</v>
      </c>
      <c r="L294" s="35" t="s">
        <v>811</v>
      </c>
      <c r="M294" s="35" t="s">
        <v>812</v>
      </c>
      <c r="N294" s="35" t="s">
        <v>195</v>
      </c>
      <c r="O294" s="35" t="s">
        <v>794</v>
      </c>
      <c r="Y294" s="35" t="s">
        <v>306</v>
      </c>
      <c r="AA294" s="35" t="s">
        <v>824</v>
      </c>
      <c r="AB294" s="35" t="s">
        <v>825</v>
      </c>
      <c r="AC294" s="35" t="str">
        <f t="shared" si="28"/>
        <v>ソウウンノサトエバラ</v>
      </c>
      <c r="AD294" s="35" t="s">
        <v>309</v>
      </c>
      <c r="AF294" s="35">
        <v>10</v>
      </c>
      <c r="AG294" s="41">
        <v>39101</v>
      </c>
      <c r="AN294" s="35">
        <v>170.2</v>
      </c>
      <c r="AO294" s="35">
        <v>59.2</v>
      </c>
      <c r="AP294" s="35" t="s">
        <v>310</v>
      </c>
      <c r="AV294" s="35" t="s">
        <v>413</v>
      </c>
      <c r="BB294" s="35">
        <f t="shared" si="25"/>
        <v>16</v>
      </c>
      <c r="BC294" s="35">
        <f t="shared" si="26"/>
        <v>2</v>
      </c>
      <c r="BD294" s="35" t="str">
        <f t="shared" si="27"/>
        <v>右</v>
      </c>
      <c r="BE294" s="42" t="str">
        <f>IF($O294="男子",IF($AF294&gt;100,"",IF($M294=選抜男子!B$2,ROW(),"")),"")</f>
        <v/>
      </c>
      <c r="BF294" s="42" t="str">
        <f>IF($O294="男子",IF($AF294&gt;100,"",IF($M294=選抜男子!I$2,ROW(),"")),"")</f>
        <v/>
      </c>
      <c r="BG294" s="42" t="str">
        <f>IF($O294="男子",IF($AF294&gt;100,"",IF($M294=選抜男子!P$2,ROW(),"")),"")</f>
        <v/>
      </c>
      <c r="BH294" s="42">
        <f>IF($O294="男子",IF($AF294&gt;100,"",IF($M294=選抜男子!B$27,ROW(),"")),"")</f>
        <v>294</v>
      </c>
      <c r="BI294" s="42" t="str">
        <f>IF($O294="男子",IF($AF294&gt;100,"",IF($M294=選抜男子!I$27,ROW(),"")),"")</f>
        <v/>
      </c>
      <c r="BJ294" s="42" t="str">
        <f>IF($O294="男子",IF($AF294&gt;100,"",IF($M294=選抜男子!P$27,ROW(),"")),"")</f>
        <v/>
      </c>
      <c r="BK294" s="42" t="str">
        <f>IF($O294="男子",IF($AF294&gt;100,"",IF($M294=選抜男子!B$51,ROW(),"")),"")</f>
        <v/>
      </c>
      <c r="BL294" s="42" t="str">
        <f>IF($O294="男子",IF($AF294&gt;100,"",IF($M294=選抜男子!I$51,ROW(),"")),"")</f>
        <v/>
      </c>
      <c r="BM294" s="42" t="str">
        <f>IF($O294="男子",IF($AF294&gt;100,"",IF($M294=選抜男子!B$76,ROW(),"")),"")</f>
        <v/>
      </c>
      <c r="BN294" s="42" t="str">
        <f>IF($O294="男子",IF($AF294&gt;100,"",IF($M294=選抜男子!I$76,ROW(),"")),"")</f>
        <v/>
      </c>
      <c r="BO294" s="42" t="str">
        <f>IF($O294="男子",IF($AF294&gt;100,"",IF($M294=新人男子!B$2,ROW(),"")),"")</f>
        <v/>
      </c>
      <c r="BP294" s="42" t="str">
        <f>IF($O294="男子",IF($AF294&gt;100,"",IF($M294=新人男子!I$2,ROW(),"")),"")</f>
        <v/>
      </c>
      <c r="BQ294" s="42" t="str">
        <f>IF($O294="男子",IF($AF294&gt;100,"",IF($M294=新人男子!P$2,ROW(),"")),"")</f>
        <v/>
      </c>
      <c r="BR294" s="42" t="str">
        <f>IF($O294="男子",IF($AF294&gt;100,"",IF($M294=新人男子!B$27,ROW(),"")),"")</f>
        <v/>
      </c>
      <c r="BS294" s="42" t="str">
        <f>IF($O294="男子",IF($AF294&gt;100,"",IF($M294=新人男子!I$27,ROW(),"")),"")</f>
        <v/>
      </c>
      <c r="BT294" s="42" t="str">
        <f>IF($O294="男子",IF($AF294&gt;100,"",IF($M294=新人男子!P$27,ROW(),"")),"")</f>
        <v/>
      </c>
      <c r="BU294" s="42" t="str">
        <f>IF($O294="男子",IF($AF294&gt;100,"",IF($M294=新人男子!B$51,ROW(),"")),"")</f>
        <v/>
      </c>
      <c r="BV294" s="42" t="str">
        <f>IF($O294="男子",IF($AF294&gt;100,"",IF($M294=新人男子!I$51,ROW(),"")),"")</f>
        <v/>
      </c>
      <c r="BW294" s="42" t="str">
        <f>IF($O294="男子",IF($AF294&gt;100,"",IF($M294=新人男子!P$51,ROW(),"")),"")</f>
        <v/>
      </c>
      <c r="BX294" s="42" t="str">
        <f>IF($O294="男子",IF($AF294&gt;100,"",IF($M294=新人男子!B$76,ROW(),"")),"")</f>
        <v/>
      </c>
      <c r="BY294" s="42" t="str">
        <f>IF($O294="男子",IF($AF294&gt;100,"",IF($M294=新人男子!I$76,ROW(),"")),"")</f>
        <v/>
      </c>
      <c r="BZ294" s="42" t="str">
        <f>IF($O294="男子",IF($AF294&gt;100,"",IF($M294=新人男子!P$76,ROW(),"")),"")</f>
        <v/>
      </c>
      <c r="CA294" s="42" t="str">
        <f>IF($O294="女子",IF($AF294&gt;100,"",IF($M294=選抜女子!B$2,ROW(),"")),"")</f>
        <v/>
      </c>
      <c r="CB294" s="42" t="str">
        <f>IF($O294="女子",IF($AF294&gt;100,"",IF($M294=選抜女子!I$2,ROW(),"")),"")</f>
        <v/>
      </c>
      <c r="CC294" s="42" t="str">
        <f>IF($O294="女子",IF($AF294&gt;100,"",IF($M294=選抜女子!P$2,ROW(),"")),"")</f>
        <v/>
      </c>
      <c r="CD294" s="42" t="str">
        <f>IF($O294="女子",IF($AF294&gt;100,"",IF($M294=選抜女子!B$27,ROW(),"")),"")</f>
        <v/>
      </c>
      <c r="CE294" s="42" t="str">
        <f>IF($O294="女子",IF($AF294&gt;100,"",IF($M294=選抜女子!I$27,ROW(),"")),"")</f>
        <v/>
      </c>
      <c r="CF294" s="42" t="str">
        <f>IF($O294="女子",IF($AF294&gt;100,"",IF($M294=選抜女子!P$27,ROW(),"")),"")</f>
        <v/>
      </c>
      <c r="CG294" s="42" t="str">
        <f>IF($O294="女子",IF($AF294&gt;100,"",IF($M294=選抜女子!B$51,ROW(),"")),"")</f>
        <v/>
      </c>
      <c r="CH294" s="42" t="str">
        <f>IF($O294="女子",IF($AF294&gt;100,"",IF($M294=選抜女子!I$51,ROW(),"")),"")</f>
        <v/>
      </c>
      <c r="CI294" s="42" t="str">
        <f>IF($O294="女子",IF($AF294&gt;100,"",IF($M294=選抜女子!B$76,ROW(),"")),"")</f>
        <v/>
      </c>
      <c r="CJ294" s="42" t="str">
        <f>IF($O294="女子",IF($AF294&gt;100,"",IF($M294=選抜女子!I$76,ROW(),"")),"")</f>
        <v/>
      </c>
      <c r="CK294" s="42" t="str">
        <f>IF($O294="女子",IF($AF294&gt;100,"",IF($M294=新人女子!B$2,ROW(),"")),"")</f>
        <v/>
      </c>
      <c r="CL294" s="42" t="str">
        <f>IF($O294="女子",IF($AF294&gt;100,"",IF($M294=新人女子!I$2,ROW(),"")),"")</f>
        <v/>
      </c>
      <c r="CM294" s="42" t="str">
        <f>IF($O294="女子",IF($AF294&gt;100,"",IF($M294=新人女子!P$2,ROW(),"")),"")</f>
        <v/>
      </c>
      <c r="CN294" s="42" t="str">
        <f>IF($O294="女子",IF($AF294&gt;100,"",IF($M294=新人女子!B$27,ROW(),"")),"")</f>
        <v/>
      </c>
      <c r="CO294" s="42" t="str">
        <f>IF($O294="女子",IF($AF294&gt;100,"",IF($M294=新人女子!I$27,ROW(),"")),"")</f>
        <v/>
      </c>
      <c r="CP294" s="42" t="str">
        <f>IF($O294="女子",IF($AF294&gt;100,"",IF($M294=新人女子!P$27,ROW(),"")),"")</f>
        <v/>
      </c>
      <c r="CQ294" s="42" t="str">
        <f>IF($O294="女子",IF($AF294&gt;100,"",IF($M294=新人女子!B$51,ROW(),"")),"")</f>
        <v/>
      </c>
      <c r="CR294" s="42" t="str">
        <f>IF($O294="女子",IF($AF294&gt;100,"",IF($M294=新人女子!I$51,ROW(),"")),"")</f>
        <v/>
      </c>
      <c r="CS294" s="42" t="str">
        <f>IF($O294="女子",IF($AF294&gt;100,"",IF($M294=新人女子!P$51,ROW(),"")),"")</f>
        <v/>
      </c>
      <c r="CT294" s="42" t="str">
        <f>IF($O294="女子",IF($AF294&gt;100,"",IF($M294=新人女子!B$76,ROW(),"")),"")</f>
        <v/>
      </c>
      <c r="CU294" s="42" t="str">
        <f>IF($O294="女子",IF($AF294&gt;100,"",IF($M294=新人女子!I$76,ROW(),"")),"")</f>
        <v/>
      </c>
      <c r="CV294" s="42" t="str">
        <f>IF($O294="女子",IF($AF294&gt;100,"",IF($M294=新人女子!P$76,ROW(),"")),"")</f>
        <v/>
      </c>
    </row>
    <row r="295" spans="1:100" x14ac:dyDescent="0.15">
      <c r="A295" s="36">
        <v>45285</v>
      </c>
      <c r="B295" s="36">
        <v>45287</v>
      </c>
      <c r="C295" s="35" t="s">
        <v>104</v>
      </c>
      <c r="D295" s="35" t="s">
        <v>2498</v>
      </c>
      <c r="E295" s="35" t="s">
        <v>2499</v>
      </c>
      <c r="F295" s="35" t="s">
        <v>2500</v>
      </c>
      <c r="G295" s="35" t="s">
        <v>108</v>
      </c>
      <c r="H295" s="35" t="s">
        <v>15</v>
      </c>
      <c r="I295" s="35" t="s">
        <v>2501</v>
      </c>
      <c r="J295" s="35" t="s">
        <v>303</v>
      </c>
      <c r="L295" s="35" t="s">
        <v>811</v>
      </c>
      <c r="M295" s="35" t="s">
        <v>812</v>
      </c>
      <c r="N295" s="35" t="s">
        <v>195</v>
      </c>
      <c r="O295" s="35" t="s">
        <v>794</v>
      </c>
      <c r="Y295" s="35" t="s">
        <v>306</v>
      </c>
      <c r="AA295" s="35" t="s">
        <v>826</v>
      </c>
      <c r="AB295" s="35" t="s">
        <v>195</v>
      </c>
      <c r="AC295" s="35" t="str">
        <f t="shared" si="28"/>
        <v>イバラ</v>
      </c>
      <c r="AD295" s="35" t="s">
        <v>309</v>
      </c>
      <c r="AF295" s="35">
        <v>11</v>
      </c>
      <c r="AG295" s="41">
        <v>39203</v>
      </c>
      <c r="AN295" s="35">
        <v>172</v>
      </c>
      <c r="AO295" s="35">
        <v>54</v>
      </c>
      <c r="AP295" s="35" t="s">
        <v>310</v>
      </c>
      <c r="AV295" s="35" t="s">
        <v>413</v>
      </c>
      <c r="BB295" s="35">
        <f t="shared" si="25"/>
        <v>15</v>
      </c>
      <c r="BC295" s="35">
        <f t="shared" si="26"/>
        <v>1</v>
      </c>
      <c r="BD295" s="35" t="str">
        <f t="shared" si="27"/>
        <v>右</v>
      </c>
      <c r="BE295" s="42" t="str">
        <f>IF($O295="男子",IF($AF295&gt;100,"",IF($M295=選抜男子!B$2,ROW(),"")),"")</f>
        <v/>
      </c>
      <c r="BF295" s="42" t="str">
        <f>IF($O295="男子",IF($AF295&gt;100,"",IF($M295=選抜男子!I$2,ROW(),"")),"")</f>
        <v/>
      </c>
      <c r="BG295" s="42" t="str">
        <f>IF($O295="男子",IF($AF295&gt;100,"",IF($M295=選抜男子!P$2,ROW(),"")),"")</f>
        <v/>
      </c>
      <c r="BH295" s="42">
        <f>IF($O295="男子",IF($AF295&gt;100,"",IF($M295=選抜男子!B$27,ROW(),"")),"")</f>
        <v>295</v>
      </c>
      <c r="BI295" s="42" t="str">
        <f>IF($O295="男子",IF($AF295&gt;100,"",IF($M295=選抜男子!I$27,ROW(),"")),"")</f>
        <v/>
      </c>
      <c r="BJ295" s="42" t="str">
        <f>IF($O295="男子",IF($AF295&gt;100,"",IF($M295=選抜男子!P$27,ROW(),"")),"")</f>
        <v/>
      </c>
      <c r="BK295" s="42" t="str">
        <f>IF($O295="男子",IF($AF295&gt;100,"",IF($M295=選抜男子!B$51,ROW(),"")),"")</f>
        <v/>
      </c>
      <c r="BL295" s="42" t="str">
        <f>IF($O295="男子",IF($AF295&gt;100,"",IF($M295=選抜男子!I$51,ROW(),"")),"")</f>
        <v/>
      </c>
      <c r="BM295" s="42" t="str">
        <f>IF($O295="男子",IF($AF295&gt;100,"",IF($M295=選抜男子!B$76,ROW(),"")),"")</f>
        <v/>
      </c>
      <c r="BN295" s="42" t="str">
        <f>IF($O295="男子",IF($AF295&gt;100,"",IF($M295=選抜男子!I$76,ROW(),"")),"")</f>
        <v/>
      </c>
      <c r="BO295" s="42" t="str">
        <f>IF($O295="男子",IF($AF295&gt;100,"",IF($M295=新人男子!B$2,ROW(),"")),"")</f>
        <v/>
      </c>
      <c r="BP295" s="42" t="str">
        <f>IF($O295="男子",IF($AF295&gt;100,"",IF($M295=新人男子!I$2,ROW(),"")),"")</f>
        <v/>
      </c>
      <c r="BQ295" s="42" t="str">
        <f>IF($O295="男子",IF($AF295&gt;100,"",IF($M295=新人男子!P$2,ROW(),"")),"")</f>
        <v/>
      </c>
      <c r="BR295" s="42" t="str">
        <f>IF($O295="男子",IF($AF295&gt;100,"",IF($M295=新人男子!B$27,ROW(),"")),"")</f>
        <v/>
      </c>
      <c r="BS295" s="42" t="str">
        <f>IF($O295="男子",IF($AF295&gt;100,"",IF($M295=新人男子!I$27,ROW(),"")),"")</f>
        <v/>
      </c>
      <c r="BT295" s="42" t="str">
        <f>IF($O295="男子",IF($AF295&gt;100,"",IF($M295=新人男子!P$27,ROW(),"")),"")</f>
        <v/>
      </c>
      <c r="BU295" s="42" t="str">
        <f>IF($O295="男子",IF($AF295&gt;100,"",IF($M295=新人男子!B$51,ROW(),"")),"")</f>
        <v/>
      </c>
      <c r="BV295" s="42" t="str">
        <f>IF($O295="男子",IF($AF295&gt;100,"",IF($M295=新人男子!I$51,ROW(),"")),"")</f>
        <v/>
      </c>
      <c r="BW295" s="42" t="str">
        <f>IF($O295="男子",IF($AF295&gt;100,"",IF($M295=新人男子!P$51,ROW(),"")),"")</f>
        <v/>
      </c>
      <c r="BX295" s="42" t="str">
        <f>IF($O295="男子",IF($AF295&gt;100,"",IF($M295=新人男子!B$76,ROW(),"")),"")</f>
        <v/>
      </c>
      <c r="BY295" s="42" t="str">
        <f>IF($O295="男子",IF($AF295&gt;100,"",IF($M295=新人男子!I$76,ROW(),"")),"")</f>
        <v/>
      </c>
      <c r="BZ295" s="42" t="str">
        <f>IF($O295="男子",IF($AF295&gt;100,"",IF($M295=新人男子!P$76,ROW(),"")),"")</f>
        <v/>
      </c>
      <c r="CA295" s="42" t="str">
        <f>IF($O295="女子",IF($AF295&gt;100,"",IF($M295=選抜女子!B$2,ROW(),"")),"")</f>
        <v/>
      </c>
      <c r="CB295" s="42" t="str">
        <f>IF($O295="女子",IF($AF295&gt;100,"",IF($M295=選抜女子!I$2,ROW(),"")),"")</f>
        <v/>
      </c>
      <c r="CC295" s="42" t="str">
        <f>IF($O295="女子",IF($AF295&gt;100,"",IF($M295=選抜女子!P$2,ROW(),"")),"")</f>
        <v/>
      </c>
      <c r="CD295" s="42" t="str">
        <f>IF($O295="女子",IF($AF295&gt;100,"",IF($M295=選抜女子!B$27,ROW(),"")),"")</f>
        <v/>
      </c>
      <c r="CE295" s="42" t="str">
        <f>IF($O295="女子",IF($AF295&gt;100,"",IF($M295=選抜女子!I$27,ROW(),"")),"")</f>
        <v/>
      </c>
      <c r="CF295" s="42" t="str">
        <f>IF($O295="女子",IF($AF295&gt;100,"",IF($M295=選抜女子!P$27,ROW(),"")),"")</f>
        <v/>
      </c>
      <c r="CG295" s="42" t="str">
        <f>IF($O295="女子",IF($AF295&gt;100,"",IF($M295=選抜女子!B$51,ROW(),"")),"")</f>
        <v/>
      </c>
      <c r="CH295" s="42" t="str">
        <f>IF($O295="女子",IF($AF295&gt;100,"",IF($M295=選抜女子!I$51,ROW(),"")),"")</f>
        <v/>
      </c>
      <c r="CI295" s="42" t="str">
        <f>IF($O295="女子",IF($AF295&gt;100,"",IF($M295=選抜女子!B$76,ROW(),"")),"")</f>
        <v/>
      </c>
      <c r="CJ295" s="42" t="str">
        <f>IF($O295="女子",IF($AF295&gt;100,"",IF($M295=選抜女子!I$76,ROW(),"")),"")</f>
        <v/>
      </c>
      <c r="CK295" s="42" t="str">
        <f>IF($O295="女子",IF($AF295&gt;100,"",IF($M295=新人女子!B$2,ROW(),"")),"")</f>
        <v/>
      </c>
      <c r="CL295" s="42" t="str">
        <f>IF($O295="女子",IF($AF295&gt;100,"",IF($M295=新人女子!I$2,ROW(),"")),"")</f>
        <v/>
      </c>
      <c r="CM295" s="42" t="str">
        <f>IF($O295="女子",IF($AF295&gt;100,"",IF($M295=新人女子!P$2,ROW(),"")),"")</f>
        <v/>
      </c>
      <c r="CN295" s="42" t="str">
        <f>IF($O295="女子",IF($AF295&gt;100,"",IF($M295=新人女子!B$27,ROW(),"")),"")</f>
        <v/>
      </c>
      <c r="CO295" s="42" t="str">
        <f>IF($O295="女子",IF($AF295&gt;100,"",IF($M295=新人女子!I$27,ROW(),"")),"")</f>
        <v/>
      </c>
      <c r="CP295" s="42" t="str">
        <f>IF($O295="女子",IF($AF295&gt;100,"",IF($M295=新人女子!P$27,ROW(),"")),"")</f>
        <v/>
      </c>
      <c r="CQ295" s="42" t="str">
        <f>IF($O295="女子",IF($AF295&gt;100,"",IF($M295=新人女子!B$51,ROW(),"")),"")</f>
        <v/>
      </c>
      <c r="CR295" s="42" t="str">
        <f>IF($O295="女子",IF($AF295&gt;100,"",IF($M295=新人女子!I$51,ROW(),"")),"")</f>
        <v/>
      </c>
      <c r="CS295" s="42" t="str">
        <f>IF($O295="女子",IF($AF295&gt;100,"",IF($M295=新人女子!P$51,ROW(),"")),"")</f>
        <v/>
      </c>
      <c r="CT295" s="42" t="str">
        <f>IF($O295="女子",IF($AF295&gt;100,"",IF($M295=新人女子!B$76,ROW(),"")),"")</f>
        <v/>
      </c>
      <c r="CU295" s="42" t="str">
        <f>IF($O295="女子",IF($AF295&gt;100,"",IF($M295=新人女子!I$76,ROW(),"")),"")</f>
        <v/>
      </c>
      <c r="CV295" s="42" t="str">
        <f>IF($O295="女子",IF($AF295&gt;100,"",IF($M295=新人女子!P$76,ROW(),"")),"")</f>
        <v/>
      </c>
    </row>
    <row r="296" spans="1:100" x14ac:dyDescent="0.15">
      <c r="A296" s="36">
        <v>45285</v>
      </c>
      <c r="B296" s="36">
        <v>45287</v>
      </c>
      <c r="C296" s="35" t="s">
        <v>104</v>
      </c>
      <c r="D296" s="35" t="s">
        <v>2502</v>
      </c>
      <c r="E296" s="35" t="s">
        <v>2503</v>
      </c>
      <c r="F296" s="35" t="s">
        <v>2504</v>
      </c>
      <c r="G296" s="35" t="s">
        <v>108</v>
      </c>
      <c r="H296" s="35" t="s">
        <v>15</v>
      </c>
      <c r="I296" s="35" t="s">
        <v>2505</v>
      </c>
      <c r="J296" s="35" t="s">
        <v>303</v>
      </c>
      <c r="L296" s="35" t="s">
        <v>811</v>
      </c>
      <c r="M296" s="35" t="s">
        <v>812</v>
      </c>
      <c r="N296" s="35" t="s">
        <v>195</v>
      </c>
      <c r="O296" s="35" t="s">
        <v>794</v>
      </c>
      <c r="Y296" s="35" t="s">
        <v>306</v>
      </c>
      <c r="Z296" s="35">
        <v>1</v>
      </c>
      <c r="AA296" s="35" t="s">
        <v>827</v>
      </c>
      <c r="AB296" s="35" t="s">
        <v>828</v>
      </c>
      <c r="AC296" s="35" t="str">
        <f>PHONETIC(AB296)</f>
        <v>イズエ</v>
      </c>
      <c r="AD296" s="35" t="s">
        <v>309</v>
      </c>
      <c r="AF296" s="35">
        <v>101</v>
      </c>
      <c r="AG296" s="41">
        <v>25465</v>
      </c>
      <c r="AN296" s="35">
        <v>165</v>
      </c>
      <c r="AO296" s="35">
        <v>68</v>
      </c>
      <c r="AP296" s="35" t="s">
        <v>310</v>
      </c>
      <c r="AV296" s="35" t="s">
        <v>344</v>
      </c>
      <c r="AW296" s="35" t="s">
        <v>351</v>
      </c>
      <c r="BB296" s="35">
        <f t="shared" si="25"/>
        <v>53</v>
      </c>
      <c r="BC296" s="35" t="str">
        <f t="shared" si="26"/>
        <v>役員</v>
      </c>
      <c r="BD296" s="35" t="str">
        <f t="shared" si="27"/>
        <v>右</v>
      </c>
      <c r="BE296" s="42" t="str">
        <f>IF($O296="男子",IF($AF296&gt;100,"",IF($M296=選抜男子!B$2,ROW(),"")),"")</f>
        <v/>
      </c>
      <c r="BF296" s="42" t="str">
        <f>IF($O296="男子",IF($AF296&gt;100,"",IF($M296=選抜男子!I$2,ROW(),"")),"")</f>
        <v/>
      </c>
      <c r="BG296" s="42" t="str">
        <f>IF($O296="男子",IF($AF296&gt;100,"",IF($M296=選抜男子!P$2,ROW(),"")),"")</f>
        <v/>
      </c>
      <c r="BH296" s="42" t="str">
        <f>IF($O296="男子",IF($AF296&gt;100,"",IF($M296=選抜男子!B$27,ROW(),"")),"")</f>
        <v/>
      </c>
      <c r="BI296" s="42" t="str">
        <f>IF($O296="男子",IF($AF296&gt;100,"",IF($M296=選抜男子!I$27,ROW(),"")),"")</f>
        <v/>
      </c>
      <c r="BJ296" s="42" t="str">
        <f>IF($O296="男子",IF($AF296&gt;100,"",IF($M296=選抜男子!P$27,ROW(),"")),"")</f>
        <v/>
      </c>
      <c r="BK296" s="42" t="str">
        <f>IF($O296="男子",IF($AF296&gt;100,"",IF($M296=選抜男子!B$51,ROW(),"")),"")</f>
        <v/>
      </c>
      <c r="BL296" s="42" t="str">
        <f>IF($O296="男子",IF($AF296&gt;100,"",IF($M296=選抜男子!I$51,ROW(),"")),"")</f>
        <v/>
      </c>
      <c r="BM296" s="42" t="str">
        <f>IF($O296="男子",IF($AF296&gt;100,"",IF($M296=選抜男子!B$76,ROW(),"")),"")</f>
        <v/>
      </c>
      <c r="BN296" s="42" t="str">
        <f>IF($O296="男子",IF($AF296&gt;100,"",IF($M296=選抜男子!I$76,ROW(),"")),"")</f>
        <v/>
      </c>
      <c r="BO296" s="42" t="str">
        <f>IF($O296="男子",IF($AF296&gt;100,"",IF($M296=新人男子!B$2,ROW(),"")),"")</f>
        <v/>
      </c>
      <c r="BP296" s="42" t="str">
        <f>IF($O296="男子",IF($AF296&gt;100,"",IF($M296=新人男子!I$2,ROW(),"")),"")</f>
        <v/>
      </c>
      <c r="BQ296" s="42" t="str">
        <f>IF($O296="男子",IF($AF296&gt;100,"",IF($M296=新人男子!P$2,ROW(),"")),"")</f>
        <v/>
      </c>
      <c r="BR296" s="42" t="str">
        <f>IF($O296="男子",IF($AF296&gt;100,"",IF($M296=新人男子!B$27,ROW(),"")),"")</f>
        <v/>
      </c>
      <c r="BS296" s="42" t="str">
        <f>IF($O296="男子",IF($AF296&gt;100,"",IF($M296=新人男子!I$27,ROW(),"")),"")</f>
        <v/>
      </c>
      <c r="BT296" s="42" t="str">
        <f>IF($O296="男子",IF($AF296&gt;100,"",IF($M296=新人男子!P$27,ROW(),"")),"")</f>
        <v/>
      </c>
      <c r="BU296" s="42" t="str">
        <f>IF($O296="男子",IF($AF296&gt;100,"",IF($M296=新人男子!B$51,ROW(),"")),"")</f>
        <v/>
      </c>
      <c r="BV296" s="42" t="str">
        <f>IF($O296="男子",IF($AF296&gt;100,"",IF($M296=新人男子!I$51,ROW(),"")),"")</f>
        <v/>
      </c>
      <c r="BW296" s="42" t="str">
        <f>IF($O296="男子",IF($AF296&gt;100,"",IF($M296=新人男子!P$51,ROW(),"")),"")</f>
        <v/>
      </c>
      <c r="BX296" s="42" t="str">
        <f>IF($O296="男子",IF($AF296&gt;100,"",IF($M296=新人男子!B$76,ROW(),"")),"")</f>
        <v/>
      </c>
      <c r="BY296" s="42" t="str">
        <f>IF($O296="男子",IF($AF296&gt;100,"",IF($M296=新人男子!I$76,ROW(),"")),"")</f>
        <v/>
      </c>
      <c r="BZ296" s="42" t="str">
        <f>IF($O296="男子",IF($AF296&gt;100,"",IF($M296=新人男子!P$76,ROW(),"")),"")</f>
        <v/>
      </c>
      <c r="CA296" s="42" t="str">
        <f>IF($O296="女子",IF($AF296&gt;100,"",IF($M296=選抜女子!B$2,ROW(),"")),"")</f>
        <v/>
      </c>
      <c r="CB296" s="42" t="str">
        <f>IF($O296="女子",IF($AF296&gt;100,"",IF($M296=選抜女子!I$2,ROW(),"")),"")</f>
        <v/>
      </c>
      <c r="CC296" s="42" t="str">
        <f>IF($O296="女子",IF($AF296&gt;100,"",IF($M296=選抜女子!P$2,ROW(),"")),"")</f>
        <v/>
      </c>
      <c r="CD296" s="42" t="str">
        <f>IF($O296="女子",IF($AF296&gt;100,"",IF($M296=選抜女子!B$27,ROW(),"")),"")</f>
        <v/>
      </c>
      <c r="CE296" s="42" t="str">
        <f>IF($O296="女子",IF($AF296&gt;100,"",IF($M296=選抜女子!I$27,ROW(),"")),"")</f>
        <v/>
      </c>
      <c r="CF296" s="42" t="str">
        <f>IF($O296="女子",IF($AF296&gt;100,"",IF($M296=選抜女子!P$27,ROW(),"")),"")</f>
        <v/>
      </c>
      <c r="CG296" s="42" t="str">
        <f>IF($O296="女子",IF($AF296&gt;100,"",IF($M296=選抜女子!B$51,ROW(),"")),"")</f>
        <v/>
      </c>
      <c r="CH296" s="42" t="str">
        <f>IF($O296="女子",IF($AF296&gt;100,"",IF($M296=選抜女子!I$51,ROW(),"")),"")</f>
        <v/>
      </c>
      <c r="CI296" s="42" t="str">
        <f>IF($O296="女子",IF($AF296&gt;100,"",IF($M296=選抜女子!B$76,ROW(),"")),"")</f>
        <v/>
      </c>
      <c r="CJ296" s="42" t="str">
        <f>IF($O296="女子",IF($AF296&gt;100,"",IF($M296=選抜女子!I$76,ROW(),"")),"")</f>
        <v/>
      </c>
      <c r="CK296" s="42" t="str">
        <f>IF($O296="女子",IF($AF296&gt;100,"",IF($M296=新人女子!B$2,ROW(),"")),"")</f>
        <v/>
      </c>
      <c r="CL296" s="42" t="str">
        <f>IF($O296="女子",IF($AF296&gt;100,"",IF($M296=新人女子!I$2,ROW(),"")),"")</f>
        <v/>
      </c>
      <c r="CM296" s="42" t="str">
        <f>IF($O296="女子",IF($AF296&gt;100,"",IF($M296=新人女子!P$2,ROW(),"")),"")</f>
        <v/>
      </c>
      <c r="CN296" s="42" t="str">
        <f>IF($O296="女子",IF($AF296&gt;100,"",IF($M296=新人女子!B$27,ROW(),"")),"")</f>
        <v/>
      </c>
      <c r="CO296" s="42" t="str">
        <f>IF($O296="女子",IF($AF296&gt;100,"",IF($M296=新人女子!I$27,ROW(),"")),"")</f>
        <v/>
      </c>
      <c r="CP296" s="42" t="str">
        <f>IF($O296="女子",IF($AF296&gt;100,"",IF($M296=新人女子!P$27,ROW(),"")),"")</f>
        <v/>
      </c>
      <c r="CQ296" s="42" t="str">
        <f>IF($O296="女子",IF($AF296&gt;100,"",IF($M296=新人女子!B$51,ROW(),"")),"")</f>
        <v/>
      </c>
      <c r="CR296" s="42" t="str">
        <f>IF($O296="女子",IF($AF296&gt;100,"",IF($M296=新人女子!I$51,ROW(),"")),"")</f>
        <v/>
      </c>
      <c r="CS296" s="42" t="str">
        <f>IF($O296="女子",IF($AF296&gt;100,"",IF($M296=新人女子!P$51,ROW(),"")),"")</f>
        <v/>
      </c>
      <c r="CT296" s="42" t="str">
        <f>IF($O296="女子",IF($AF296&gt;100,"",IF($M296=新人女子!B$76,ROW(),"")),"")</f>
        <v/>
      </c>
      <c r="CU296" s="42" t="str">
        <f>IF($O296="女子",IF($AF296&gt;100,"",IF($M296=新人女子!I$76,ROW(),"")),"")</f>
        <v/>
      </c>
      <c r="CV296" s="42" t="str">
        <f>IF($O296="女子",IF($AF296&gt;100,"",IF($M296=新人女子!P$76,ROW(),"")),"")</f>
        <v/>
      </c>
    </row>
    <row r="297" spans="1:100" x14ac:dyDescent="0.15">
      <c r="A297" s="36">
        <v>45285</v>
      </c>
      <c r="B297" s="36">
        <v>45287</v>
      </c>
      <c r="C297" s="35" t="s">
        <v>104</v>
      </c>
      <c r="D297" s="35" t="s">
        <v>2506</v>
      </c>
      <c r="E297" s="35" t="s">
        <v>2507</v>
      </c>
      <c r="F297" s="35" t="s">
        <v>2508</v>
      </c>
      <c r="G297" s="35" t="s">
        <v>108</v>
      </c>
      <c r="H297" s="35" t="s">
        <v>15</v>
      </c>
      <c r="I297" s="35" t="s">
        <v>2509</v>
      </c>
      <c r="J297" s="35" t="s">
        <v>303</v>
      </c>
      <c r="L297" s="35" t="s">
        <v>811</v>
      </c>
      <c r="M297" s="35" t="s">
        <v>812</v>
      </c>
      <c r="N297" s="35" t="s">
        <v>195</v>
      </c>
      <c r="O297" s="35" t="s">
        <v>794</v>
      </c>
      <c r="Y297" s="35" t="s">
        <v>306</v>
      </c>
      <c r="AA297" s="35" t="s">
        <v>829</v>
      </c>
      <c r="AB297" s="35" t="s">
        <v>830</v>
      </c>
      <c r="AC297" s="35" t="str">
        <f>PHONETIC(AB297)</f>
        <v>コモリウタノサトタカヤ</v>
      </c>
      <c r="AD297" s="35" t="s">
        <v>309</v>
      </c>
      <c r="AF297" s="35">
        <v>102</v>
      </c>
      <c r="AG297" s="41">
        <v>22688</v>
      </c>
      <c r="AN297" s="35">
        <v>170</v>
      </c>
      <c r="AO297" s="35">
        <v>56.8</v>
      </c>
      <c r="AP297" s="35" t="s">
        <v>310</v>
      </c>
      <c r="AV297" s="35" t="s">
        <v>344</v>
      </c>
      <c r="AW297" s="35" t="s">
        <v>351</v>
      </c>
      <c r="BB297" s="35">
        <f t="shared" si="25"/>
        <v>61</v>
      </c>
      <c r="BC297" s="35" t="str">
        <f t="shared" si="26"/>
        <v>役員</v>
      </c>
      <c r="BD297" s="35" t="str">
        <f t="shared" si="27"/>
        <v>右</v>
      </c>
      <c r="BE297" s="42" t="str">
        <f>IF($O297="男子",IF($AF297&gt;100,"",IF($M297=選抜男子!B$2,ROW(),"")),"")</f>
        <v/>
      </c>
      <c r="BF297" s="42" t="str">
        <f>IF($O297="男子",IF($AF297&gt;100,"",IF($M297=選抜男子!I$2,ROW(),"")),"")</f>
        <v/>
      </c>
      <c r="BG297" s="42" t="str">
        <f>IF($O297="男子",IF($AF297&gt;100,"",IF($M297=選抜男子!P$2,ROW(),"")),"")</f>
        <v/>
      </c>
      <c r="BH297" s="42" t="str">
        <f>IF($O297="男子",IF($AF297&gt;100,"",IF($M297=選抜男子!B$27,ROW(),"")),"")</f>
        <v/>
      </c>
      <c r="BI297" s="42" t="str">
        <f>IF($O297="男子",IF($AF297&gt;100,"",IF($M297=選抜男子!I$27,ROW(),"")),"")</f>
        <v/>
      </c>
      <c r="BJ297" s="42" t="str">
        <f>IF($O297="男子",IF($AF297&gt;100,"",IF($M297=選抜男子!P$27,ROW(),"")),"")</f>
        <v/>
      </c>
      <c r="BK297" s="42" t="str">
        <f>IF($O297="男子",IF($AF297&gt;100,"",IF($M297=選抜男子!B$51,ROW(),"")),"")</f>
        <v/>
      </c>
      <c r="BL297" s="42" t="str">
        <f>IF($O297="男子",IF($AF297&gt;100,"",IF($M297=選抜男子!I$51,ROW(),"")),"")</f>
        <v/>
      </c>
      <c r="BM297" s="42" t="str">
        <f>IF($O297="男子",IF($AF297&gt;100,"",IF($M297=選抜男子!B$76,ROW(),"")),"")</f>
        <v/>
      </c>
      <c r="BN297" s="42" t="str">
        <f>IF($O297="男子",IF($AF297&gt;100,"",IF($M297=選抜男子!I$76,ROW(),"")),"")</f>
        <v/>
      </c>
      <c r="BO297" s="42" t="str">
        <f>IF($O297="男子",IF($AF297&gt;100,"",IF($M297=新人男子!B$2,ROW(),"")),"")</f>
        <v/>
      </c>
      <c r="BP297" s="42" t="str">
        <f>IF($O297="男子",IF($AF297&gt;100,"",IF($M297=新人男子!I$2,ROW(),"")),"")</f>
        <v/>
      </c>
      <c r="BQ297" s="42" t="str">
        <f>IF($O297="男子",IF($AF297&gt;100,"",IF($M297=新人男子!P$2,ROW(),"")),"")</f>
        <v/>
      </c>
      <c r="BR297" s="42" t="str">
        <f>IF($O297="男子",IF($AF297&gt;100,"",IF($M297=新人男子!B$27,ROW(),"")),"")</f>
        <v/>
      </c>
      <c r="BS297" s="42" t="str">
        <f>IF($O297="男子",IF($AF297&gt;100,"",IF($M297=新人男子!I$27,ROW(),"")),"")</f>
        <v/>
      </c>
      <c r="BT297" s="42" t="str">
        <f>IF($O297="男子",IF($AF297&gt;100,"",IF($M297=新人男子!P$27,ROW(),"")),"")</f>
        <v/>
      </c>
      <c r="BU297" s="42" t="str">
        <f>IF($O297="男子",IF($AF297&gt;100,"",IF($M297=新人男子!B$51,ROW(),"")),"")</f>
        <v/>
      </c>
      <c r="BV297" s="42" t="str">
        <f>IF($O297="男子",IF($AF297&gt;100,"",IF($M297=新人男子!I$51,ROW(),"")),"")</f>
        <v/>
      </c>
      <c r="BW297" s="42" t="str">
        <f>IF($O297="男子",IF($AF297&gt;100,"",IF($M297=新人男子!P$51,ROW(),"")),"")</f>
        <v/>
      </c>
      <c r="BX297" s="42" t="str">
        <f>IF($O297="男子",IF($AF297&gt;100,"",IF($M297=新人男子!B$76,ROW(),"")),"")</f>
        <v/>
      </c>
      <c r="BY297" s="42" t="str">
        <f>IF($O297="男子",IF($AF297&gt;100,"",IF($M297=新人男子!I$76,ROW(),"")),"")</f>
        <v/>
      </c>
      <c r="BZ297" s="42" t="str">
        <f>IF($O297="男子",IF($AF297&gt;100,"",IF($M297=新人男子!P$76,ROW(),"")),"")</f>
        <v/>
      </c>
      <c r="CA297" s="42" t="str">
        <f>IF($O297="女子",IF($AF297&gt;100,"",IF($M297=選抜女子!B$2,ROW(),"")),"")</f>
        <v/>
      </c>
      <c r="CB297" s="42" t="str">
        <f>IF($O297="女子",IF($AF297&gt;100,"",IF($M297=選抜女子!I$2,ROW(),"")),"")</f>
        <v/>
      </c>
      <c r="CC297" s="42" t="str">
        <f>IF($O297="女子",IF($AF297&gt;100,"",IF($M297=選抜女子!P$2,ROW(),"")),"")</f>
        <v/>
      </c>
      <c r="CD297" s="42" t="str">
        <f>IF($O297="女子",IF($AF297&gt;100,"",IF($M297=選抜女子!B$27,ROW(),"")),"")</f>
        <v/>
      </c>
      <c r="CE297" s="42" t="str">
        <f>IF($O297="女子",IF($AF297&gt;100,"",IF($M297=選抜女子!I$27,ROW(),"")),"")</f>
        <v/>
      </c>
      <c r="CF297" s="42" t="str">
        <f>IF($O297="女子",IF($AF297&gt;100,"",IF($M297=選抜女子!P$27,ROW(),"")),"")</f>
        <v/>
      </c>
      <c r="CG297" s="42" t="str">
        <f>IF($O297="女子",IF($AF297&gt;100,"",IF($M297=選抜女子!B$51,ROW(),"")),"")</f>
        <v/>
      </c>
      <c r="CH297" s="42" t="str">
        <f>IF($O297="女子",IF($AF297&gt;100,"",IF($M297=選抜女子!I$51,ROW(),"")),"")</f>
        <v/>
      </c>
      <c r="CI297" s="42" t="str">
        <f>IF($O297="女子",IF($AF297&gt;100,"",IF($M297=選抜女子!B$76,ROW(),"")),"")</f>
        <v/>
      </c>
      <c r="CJ297" s="42" t="str">
        <f>IF($O297="女子",IF($AF297&gt;100,"",IF($M297=選抜女子!I$76,ROW(),"")),"")</f>
        <v/>
      </c>
      <c r="CK297" s="42" t="str">
        <f>IF($O297="女子",IF($AF297&gt;100,"",IF($M297=新人女子!B$2,ROW(),"")),"")</f>
        <v/>
      </c>
      <c r="CL297" s="42" t="str">
        <f>IF($O297="女子",IF($AF297&gt;100,"",IF($M297=新人女子!I$2,ROW(),"")),"")</f>
        <v/>
      </c>
      <c r="CM297" s="42" t="str">
        <f>IF($O297="女子",IF($AF297&gt;100,"",IF($M297=新人女子!P$2,ROW(),"")),"")</f>
        <v/>
      </c>
      <c r="CN297" s="42" t="str">
        <f>IF($O297="女子",IF($AF297&gt;100,"",IF($M297=新人女子!B$27,ROW(),"")),"")</f>
        <v/>
      </c>
      <c r="CO297" s="42" t="str">
        <f>IF($O297="女子",IF($AF297&gt;100,"",IF($M297=新人女子!I$27,ROW(),"")),"")</f>
        <v/>
      </c>
      <c r="CP297" s="42" t="str">
        <f>IF($O297="女子",IF($AF297&gt;100,"",IF($M297=新人女子!P$27,ROW(),"")),"")</f>
        <v/>
      </c>
      <c r="CQ297" s="42" t="str">
        <f>IF($O297="女子",IF($AF297&gt;100,"",IF($M297=新人女子!B$51,ROW(),"")),"")</f>
        <v/>
      </c>
      <c r="CR297" s="42" t="str">
        <f>IF($O297="女子",IF($AF297&gt;100,"",IF($M297=新人女子!I$51,ROW(),"")),"")</f>
        <v/>
      </c>
      <c r="CS297" s="42" t="str">
        <f>IF($O297="女子",IF($AF297&gt;100,"",IF($M297=新人女子!P$51,ROW(),"")),"")</f>
        <v/>
      </c>
      <c r="CT297" s="42" t="str">
        <f>IF($O297="女子",IF($AF297&gt;100,"",IF($M297=新人女子!B$76,ROW(),"")),"")</f>
        <v/>
      </c>
      <c r="CU297" s="42" t="str">
        <f>IF($O297="女子",IF($AF297&gt;100,"",IF($M297=新人女子!I$76,ROW(),"")),"")</f>
        <v/>
      </c>
      <c r="CV297" s="42" t="str">
        <f>IF($O297="女子",IF($AF297&gt;100,"",IF($M297=新人女子!P$76,ROW(),"")),"")</f>
        <v/>
      </c>
    </row>
    <row r="298" spans="1:100" x14ac:dyDescent="0.15">
      <c r="A298" s="36">
        <v>45285</v>
      </c>
      <c r="B298" s="36">
        <v>45287</v>
      </c>
      <c r="C298" s="35" t="s">
        <v>104</v>
      </c>
      <c r="D298" s="35" t="s">
        <v>2510</v>
      </c>
      <c r="E298" s="35" t="s">
        <v>2511</v>
      </c>
      <c r="F298" s="35" t="s">
        <v>2512</v>
      </c>
      <c r="G298" s="35" t="s">
        <v>108</v>
      </c>
      <c r="H298" s="35" t="s">
        <v>15</v>
      </c>
      <c r="I298" s="35" t="s">
        <v>2513</v>
      </c>
      <c r="J298" s="35" t="s">
        <v>303</v>
      </c>
      <c r="L298" s="35" t="s">
        <v>811</v>
      </c>
      <c r="M298" s="35" t="s">
        <v>812</v>
      </c>
      <c r="N298" s="35" t="s">
        <v>195</v>
      </c>
      <c r="O298" s="35" t="s">
        <v>794</v>
      </c>
      <c r="Y298" s="35" t="s">
        <v>306</v>
      </c>
      <c r="AA298" s="35" t="s">
        <v>831</v>
      </c>
      <c r="AB298" s="35" t="s">
        <v>832</v>
      </c>
      <c r="AC298" s="35" t="str">
        <f>PHONETIC(AB298)</f>
        <v>ゴリョウ</v>
      </c>
      <c r="AD298" s="35" t="s">
        <v>309</v>
      </c>
      <c r="AF298" s="35">
        <v>103</v>
      </c>
      <c r="AG298" s="41">
        <v>31609</v>
      </c>
      <c r="AN298" s="35">
        <v>175</v>
      </c>
      <c r="AO298" s="35">
        <v>85</v>
      </c>
      <c r="AP298" s="35" t="s">
        <v>310</v>
      </c>
      <c r="AV298" s="35" t="s">
        <v>344</v>
      </c>
      <c r="AW298" s="35" t="s">
        <v>348</v>
      </c>
      <c r="BB298" s="35">
        <f t="shared" si="25"/>
        <v>36</v>
      </c>
      <c r="BC298" s="35" t="str">
        <f t="shared" si="26"/>
        <v>役員</v>
      </c>
      <c r="BD298" s="35" t="str">
        <f t="shared" si="27"/>
        <v>右</v>
      </c>
      <c r="BE298" s="42" t="str">
        <f>IF($O298="男子",IF($AF298&gt;100,"",IF($M298=選抜男子!B$2,ROW(),"")),"")</f>
        <v/>
      </c>
      <c r="BF298" s="42" t="str">
        <f>IF($O298="男子",IF($AF298&gt;100,"",IF($M298=選抜男子!I$2,ROW(),"")),"")</f>
        <v/>
      </c>
      <c r="BG298" s="42" t="str">
        <f>IF($O298="男子",IF($AF298&gt;100,"",IF($M298=選抜男子!P$2,ROW(),"")),"")</f>
        <v/>
      </c>
      <c r="BH298" s="42" t="str">
        <f>IF($O298="男子",IF($AF298&gt;100,"",IF($M298=選抜男子!B$27,ROW(),"")),"")</f>
        <v/>
      </c>
      <c r="BI298" s="42" t="str">
        <f>IF($O298="男子",IF($AF298&gt;100,"",IF($M298=選抜男子!I$27,ROW(),"")),"")</f>
        <v/>
      </c>
      <c r="BJ298" s="42" t="str">
        <f>IF($O298="男子",IF($AF298&gt;100,"",IF($M298=選抜男子!P$27,ROW(),"")),"")</f>
        <v/>
      </c>
      <c r="BK298" s="42" t="str">
        <f>IF($O298="男子",IF($AF298&gt;100,"",IF($M298=選抜男子!B$51,ROW(),"")),"")</f>
        <v/>
      </c>
      <c r="BL298" s="42" t="str">
        <f>IF($O298="男子",IF($AF298&gt;100,"",IF($M298=選抜男子!I$51,ROW(),"")),"")</f>
        <v/>
      </c>
      <c r="BM298" s="42" t="str">
        <f>IF($O298="男子",IF($AF298&gt;100,"",IF($M298=選抜男子!B$76,ROW(),"")),"")</f>
        <v/>
      </c>
      <c r="BN298" s="42" t="str">
        <f>IF($O298="男子",IF($AF298&gt;100,"",IF($M298=選抜男子!I$76,ROW(),"")),"")</f>
        <v/>
      </c>
      <c r="BO298" s="42" t="str">
        <f>IF($O298="男子",IF($AF298&gt;100,"",IF($M298=新人男子!B$2,ROW(),"")),"")</f>
        <v/>
      </c>
      <c r="BP298" s="42" t="str">
        <f>IF($O298="男子",IF($AF298&gt;100,"",IF($M298=新人男子!I$2,ROW(),"")),"")</f>
        <v/>
      </c>
      <c r="BQ298" s="42" t="str">
        <f>IF($O298="男子",IF($AF298&gt;100,"",IF($M298=新人男子!P$2,ROW(),"")),"")</f>
        <v/>
      </c>
      <c r="BR298" s="42" t="str">
        <f>IF($O298="男子",IF($AF298&gt;100,"",IF($M298=新人男子!B$27,ROW(),"")),"")</f>
        <v/>
      </c>
      <c r="BS298" s="42" t="str">
        <f>IF($O298="男子",IF($AF298&gt;100,"",IF($M298=新人男子!I$27,ROW(),"")),"")</f>
        <v/>
      </c>
      <c r="BT298" s="42" t="str">
        <f>IF($O298="男子",IF($AF298&gt;100,"",IF($M298=新人男子!P$27,ROW(),"")),"")</f>
        <v/>
      </c>
      <c r="BU298" s="42" t="str">
        <f>IF($O298="男子",IF($AF298&gt;100,"",IF($M298=新人男子!B$51,ROW(),"")),"")</f>
        <v/>
      </c>
      <c r="BV298" s="42" t="str">
        <f>IF($O298="男子",IF($AF298&gt;100,"",IF($M298=新人男子!I$51,ROW(),"")),"")</f>
        <v/>
      </c>
      <c r="BW298" s="42" t="str">
        <f>IF($O298="男子",IF($AF298&gt;100,"",IF($M298=新人男子!P$51,ROW(),"")),"")</f>
        <v/>
      </c>
      <c r="BX298" s="42" t="str">
        <f>IF($O298="男子",IF($AF298&gt;100,"",IF($M298=新人男子!B$76,ROW(),"")),"")</f>
        <v/>
      </c>
      <c r="BY298" s="42" t="str">
        <f>IF($O298="男子",IF($AF298&gt;100,"",IF($M298=新人男子!I$76,ROW(),"")),"")</f>
        <v/>
      </c>
      <c r="BZ298" s="42" t="str">
        <f>IF($O298="男子",IF($AF298&gt;100,"",IF($M298=新人男子!P$76,ROW(),"")),"")</f>
        <v/>
      </c>
      <c r="CA298" s="42" t="str">
        <f>IF($O298="女子",IF($AF298&gt;100,"",IF($M298=選抜女子!B$2,ROW(),"")),"")</f>
        <v/>
      </c>
      <c r="CB298" s="42" t="str">
        <f>IF($O298="女子",IF($AF298&gt;100,"",IF($M298=選抜女子!I$2,ROW(),"")),"")</f>
        <v/>
      </c>
      <c r="CC298" s="42" t="str">
        <f>IF($O298="女子",IF($AF298&gt;100,"",IF($M298=選抜女子!P$2,ROW(),"")),"")</f>
        <v/>
      </c>
      <c r="CD298" s="42" t="str">
        <f>IF($O298="女子",IF($AF298&gt;100,"",IF($M298=選抜女子!B$27,ROW(),"")),"")</f>
        <v/>
      </c>
      <c r="CE298" s="42" t="str">
        <f>IF($O298="女子",IF($AF298&gt;100,"",IF($M298=選抜女子!I$27,ROW(),"")),"")</f>
        <v/>
      </c>
      <c r="CF298" s="42" t="str">
        <f>IF($O298="女子",IF($AF298&gt;100,"",IF($M298=選抜女子!P$27,ROW(),"")),"")</f>
        <v/>
      </c>
      <c r="CG298" s="42" t="str">
        <f>IF($O298="女子",IF($AF298&gt;100,"",IF($M298=選抜女子!B$51,ROW(),"")),"")</f>
        <v/>
      </c>
      <c r="CH298" s="42" t="str">
        <f>IF($O298="女子",IF($AF298&gt;100,"",IF($M298=選抜女子!I$51,ROW(),"")),"")</f>
        <v/>
      </c>
      <c r="CI298" s="42" t="str">
        <f>IF($O298="女子",IF($AF298&gt;100,"",IF($M298=選抜女子!B$76,ROW(),"")),"")</f>
        <v/>
      </c>
      <c r="CJ298" s="42" t="str">
        <f>IF($O298="女子",IF($AF298&gt;100,"",IF($M298=選抜女子!I$76,ROW(),"")),"")</f>
        <v/>
      </c>
      <c r="CK298" s="42" t="str">
        <f>IF($O298="女子",IF($AF298&gt;100,"",IF($M298=新人女子!B$2,ROW(),"")),"")</f>
        <v/>
      </c>
      <c r="CL298" s="42" t="str">
        <f>IF($O298="女子",IF($AF298&gt;100,"",IF($M298=新人女子!I$2,ROW(),"")),"")</f>
        <v/>
      </c>
      <c r="CM298" s="42" t="str">
        <f>IF($O298="女子",IF($AF298&gt;100,"",IF($M298=新人女子!P$2,ROW(),"")),"")</f>
        <v/>
      </c>
      <c r="CN298" s="42" t="str">
        <f>IF($O298="女子",IF($AF298&gt;100,"",IF($M298=新人女子!B$27,ROW(),"")),"")</f>
        <v/>
      </c>
      <c r="CO298" s="42" t="str">
        <f>IF($O298="女子",IF($AF298&gt;100,"",IF($M298=新人女子!I$27,ROW(),"")),"")</f>
        <v/>
      </c>
      <c r="CP298" s="42" t="str">
        <f>IF($O298="女子",IF($AF298&gt;100,"",IF($M298=新人女子!P$27,ROW(),"")),"")</f>
        <v/>
      </c>
      <c r="CQ298" s="42" t="str">
        <f>IF($O298="女子",IF($AF298&gt;100,"",IF($M298=新人女子!B$51,ROW(),"")),"")</f>
        <v/>
      </c>
      <c r="CR298" s="42" t="str">
        <f>IF($O298="女子",IF($AF298&gt;100,"",IF($M298=新人女子!I$51,ROW(),"")),"")</f>
        <v/>
      </c>
      <c r="CS298" s="42" t="str">
        <f>IF($O298="女子",IF($AF298&gt;100,"",IF($M298=新人女子!P$51,ROW(),"")),"")</f>
        <v/>
      </c>
      <c r="CT298" s="42" t="str">
        <f>IF($O298="女子",IF($AF298&gt;100,"",IF($M298=新人女子!B$76,ROW(),"")),"")</f>
        <v/>
      </c>
      <c r="CU298" s="42" t="str">
        <f>IF($O298="女子",IF($AF298&gt;100,"",IF($M298=新人女子!I$76,ROW(),"")),"")</f>
        <v/>
      </c>
      <c r="CV298" s="42" t="str">
        <f>IF($O298="女子",IF($AF298&gt;100,"",IF($M298=新人女子!P$76,ROW(),"")),"")</f>
        <v/>
      </c>
    </row>
    <row r="299" spans="1:100" x14ac:dyDescent="0.15">
      <c r="A299" s="36">
        <v>45285</v>
      </c>
      <c r="B299" s="36">
        <v>45287</v>
      </c>
      <c r="C299" s="35" t="s">
        <v>104</v>
      </c>
      <c r="D299" s="35" t="s">
        <v>2514</v>
      </c>
      <c r="E299" s="35" t="s">
        <v>2515</v>
      </c>
      <c r="F299" s="35" t="s">
        <v>2516</v>
      </c>
      <c r="G299" s="35" t="s">
        <v>108</v>
      </c>
      <c r="H299" s="35" t="s">
        <v>15</v>
      </c>
      <c r="I299" s="35" t="s">
        <v>2517</v>
      </c>
      <c r="J299" s="35" t="s">
        <v>303</v>
      </c>
      <c r="L299" s="35" t="s">
        <v>811</v>
      </c>
      <c r="M299" s="35" t="s">
        <v>812</v>
      </c>
      <c r="N299" s="35" t="s">
        <v>195</v>
      </c>
      <c r="O299" s="35" t="s">
        <v>794</v>
      </c>
      <c r="Y299" s="35" t="s">
        <v>306</v>
      </c>
      <c r="AA299" s="35" t="s">
        <v>833</v>
      </c>
      <c r="AB299" s="35" t="s">
        <v>834</v>
      </c>
      <c r="AC299" s="35" t="str">
        <f>PHONETIC(AB299)</f>
        <v>ユノ</v>
      </c>
      <c r="AD299" s="35" t="s">
        <v>309</v>
      </c>
      <c r="AF299" s="35">
        <v>104</v>
      </c>
      <c r="AG299" s="41">
        <v>39083</v>
      </c>
      <c r="AP299" s="35" t="s">
        <v>310</v>
      </c>
      <c r="AV299" s="35" t="s">
        <v>344</v>
      </c>
      <c r="AW299" s="35" t="s">
        <v>373</v>
      </c>
      <c r="BB299" s="35">
        <f t="shared" si="25"/>
        <v>16</v>
      </c>
      <c r="BC299" s="35">
        <f t="shared" si="26"/>
        <v>2</v>
      </c>
      <c r="BD299" s="35" t="str">
        <f t="shared" si="27"/>
        <v>右</v>
      </c>
      <c r="BE299" s="42" t="str">
        <f>IF($O299="男子",IF($AF299&gt;100,"",IF($M299=選抜男子!B$2,ROW(),"")),"")</f>
        <v/>
      </c>
      <c r="BF299" s="42" t="str">
        <f>IF($O299="男子",IF($AF299&gt;100,"",IF($M299=選抜男子!I$2,ROW(),"")),"")</f>
        <v/>
      </c>
      <c r="BG299" s="42" t="str">
        <f>IF($O299="男子",IF($AF299&gt;100,"",IF($M299=選抜男子!P$2,ROW(),"")),"")</f>
        <v/>
      </c>
      <c r="BH299" s="42" t="str">
        <f>IF($O299="男子",IF($AF299&gt;100,"",IF($M299=選抜男子!B$27,ROW(),"")),"")</f>
        <v/>
      </c>
      <c r="BI299" s="42" t="str">
        <f>IF($O299="男子",IF($AF299&gt;100,"",IF($M299=選抜男子!I$27,ROW(),"")),"")</f>
        <v/>
      </c>
      <c r="BJ299" s="42" t="str">
        <f>IF($O299="男子",IF($AF299&gt;100,"",IF($M299=選抜男子!P$27,ROW(),"")),"")</f>
        <v/>
      </c>
      <c r="BK299" s="42" t="str">
        <f>IF($O299="男子",IF($AF299&gt;100,"",IF($M299=選抜男子!B$51,ROW(),"")),"")</f>
        <v/>
      </c>
      <c r="BL299" s="42" t="str">
        <f>IF($O299="男子",IF($AF299&gt;100,"",IF($M299=選抜男子!I$51,ROW(),"")),"")</f>
        <v/>
      </c>
      <c r="BM299" s="42" t="str">
        <f>IF($O299="男子",IF($AF299&gt;100,"",IF($M299=選抜男子!B$76,ROW(),"")),"")</f>
        <v/>
      </c>
      <c r="BN299" s="42" t="str">
        <f>IF($O299="男子",IF($AF299&gt;100,"",IF($M299=選抜男子!I$76,ROW(),"")),"")</f>
        <v/>
      </c>
      <c r="BO299" s="42" t="str">
        <f>IF($O299="男子",IF($AF299&gt;100,"",IF($M299=新人男子!B$2,ROW(),"")),"")</f>
        <v/>
      </c>
      <c r="BP299" s="42" t="str">
        <f>IF($O299="男子",IF($AF299&gt;100,"",IF($M299=新人男子!I$2,ROW(),"")),"")</f>
        <v/>
      </c>
      <c r="BQ299" s="42" t="str">
        <f>IF($O299="男子",IF($AF299&gt;100,"",IF($M299=新人男子!P$2,ROW(),"")),"")</f>
        <v/>
      </c>
      <c r="BR299" s="42" t="str">
        <f>IF($O299="男子",IF($AF299&gt;100,"",IF($M299=新人男子!B$27,ROW(),"")),"")</f>
        <v/>
      </c>
      <c r="BS299" s="42" t="str">
        <f>IF($O299="男子",IF($AF299&gt;100,"",IF($M299=新人男子!I$27,ROW(),"")),"")</f>
        <v/>
      </c>
      <c r="BT299" s="42" t="str">
        <f>IF($O299="男子",IF($AF299&gt;100,"",IF($M299=新人男子!P$27,ROW(),"")),"")</f>
        <v/>
      </c>
      <c r="BU299" s="42" t="str">
        <f>IF($O299="男子",IF($AF299&gt;100,"",IF($M299=新人男子!B$51,ROW(),"")),"")</f>
        <v/>
      </c>
      <c r="BV299" s="42" t="str">
        <f>IF($O299="男子",IF($AF299&gt;100,"",IF($M299=新人男子!I$51,ROW(),"")),"")</f>
        <v/>
      </c>
      <c r="BW299" s="42" t="str">
        <f>IF($O299="男子",IF($AF299&gt;100,"",IF($M299=新人男子!P$51,ROW(),"")),"")</f>
        <v/>
      </c>
      <c r="BX299" s="42" t="str">
        <f>IF($O299="男子",IF($AF299&gt;100,"",IF($M299=新人男子!B$76,ROW(),"")),"")</f>
        <v/>
      </c>
      <c r="BY299" s="42" t="str">
        <f>IF($O299="男子",IF($AF299&gt;100,"",IF($M299=新人男子!I$76,ROW(),"")),"")</f>
        <v/>
      </c>
      <c r="BZ299" s="42" t="str">
        <f>IF($O299="男子",IF($AF299&gt;100,"",IF($M299=新人男子!P$76,ROW(),"")),"")</f>
        <v/>
      </c>
      <c r="CA299" s="42" t="str">
        <f>IF($O299="女子",IF($AF299&gt;100,"",IF($M299=選抜女子!B$2,ROW(),"")),"")</f>
        <v/>
      </c>
      <c r="CB299" s="42" t="str">
        <f>IF($O299="女子",IF($AF299&gt;100,"",IF($M299=選抜女子!I$2,ROW(),"")),"")</f>
        <v/>
      </c>
      <c r="CC299" s="42" t="str">
        <f>IF($O299="女子",IF($AF299&gt;100,"",IF($M299=選抜女子!P$2,ROW(),"")),"")</f>
        <v/>
      </c>
      <c r="CD299" s="42" t="str">
        <f>IF($O299="女子",IF($AF299&gt;100,"",IF($M299=選抜女子!B$27,ROW(),"")),"")</f>
        <v/>
      </c>
      <c r="CE299" s="42" t="str">
        <f>IF($O299="女子",IF($AF299&gt;100,"",IF($M299=選抜女子!I$27,ROW(),"")),"")</f>
        <v/>
      </c>
      <c r="CF299" s="42" t="str">
        <f>IF($O299="女子",IF($AF299&gt;100,"",IF($M299=選抜女子!P$27,ROW(),"")),"")</f>
        <v/>
      </c>
      <c r="CG299" s="42" t="str">
        <f>IF($O299="女子",IF($AF299&gt;100,"",IF($M299=選抜女子!B$51,ROW(),"")),"")</f>
        <v/>
      </c>
      <c r="CH299" s="42" t="str">
        <f>IF($O299="女子",IF($AF299&gt;100,"",IF($M299=選抜女子!I$51,ROW(),"")),"")</f>
        <v/>
      </c>
      <c r="CI299" s="42" t="str">
        <f>IF($O299="女子",IF($AF299&gt;100,"",IF($M299=選抜女子!B$76,ROW(),"")),"")</f>
        <v/>
      </c>
      <c r="CJ299" s="42" t="str">
        <f>IF($O299="女子",IF($AF299&gt;100,"",IF($M299=選抜女子!I$76,ROW(),"")),"")</f>
        <v/>
      </c>
      <c r="CK299" s="42" t="str">
        <f>IF($O299="女子",IF($AF299&gt;100,"",IF($M299=新人女子!B$2,ROW(),"")),"")</f>
        <v/>
      </c>
      <c r="CL299" s="42" t="str">
        <f>IF($O299="女子",IF($AF299&gt;100,"",IF($M299=新人女子!I$2,ROW(),"")),"")</f>
        <v/>
      </c>
      <c r="CM299" s="42" t="str">
        <f>IF($O299="女子",IF($AF299&gt;100,"",IF($M299=新人女子!P$2,ROW(),"")),"")</f>
        <v/>
      </c>
      <c r="CN299" s="42" t="str">
        <f>IF($O299="女子",IF($AF299&gt;100,"",IF($M299=新人女子!B$27,ROW(),"")),"")</f>
        <v/>
      </c>
      <c r="CO299" s="42" t="str">
        <f>IF($O299="女子",IF($AF299&gt;100,"",IF($M299=新人女子!I$27,ROW(),"")),"")</f>
        <v/>
      </c>
      <c r="CP299" s="42" t="str">
        <f>IF($O299="女子",IF($AF299&gt;100,"",IF($M299=新人女子!P$27,ROW(),"")),"")</f>
        <v/>
      </c>
      <c r="CQ299" s="42" t="str">
        <f>IF($O299="女子",IF($AF299&gt;100,"",IF($M299=新人女子!B$51,ROW(),"")),"")</f>
        <v/>
      </c>
      <c r="CR299" s="42" t="str">
        <f>IF($O299="女子",IF($AF299&gt;100,"",IF($M299=新人女子!I$51,ROW(),"")),"")</f>
        <v/>
      </c>
      <c r="CS299" s="42" t="str">
        <f>IF($O299="女子",IF($AF299&gt;100,"",IF($M299=新人女子!P$51,ROW(),"")),"")</f>
        <v/>
      </c>
      <c r="CT299" s="42" t="str">
        <f>IF($O299="女子",IF($AF299&gt;100,"",IF($M299=新人女子!B$76,ROW(),"")),"")</f>
        <v/>
      </c>
      <c r="CU299" s="42" t="str">
        <f>IF($O299="女子",IF($AF299&gt;100,"",IF($M299=新人女子!I$76,ROW(),"")),"")</f>
        <v/>
      </c>
      <c r="CV299" s="42" t="str">
        <f>IF($O299="女子",IF($AF299&gt;100,"",IF($M299=新人女子!P$76,ROW(),"")),"")</f>
        <v/>
      </c>
    </row>
    <row r="300" spans="1:100" x14ac:dyDescent="0.15">
      <c r="A300" s="36">
        <v>45285</v>
      </c>
      <c r="B300" s="36">
        <v>45287</v>
      </c>
      <c r="C300" s="35" t="s">
        <v>104</v>
      </c>
      <c r="D300" s="35" t="s">
        <v>2518</v>
      </c>
      <c r="E300" s="35" t="s">
        <v>2519</v>
      </c>
      <c r="F300" s="35" t="s">
        <v>2520</v>
      </c>
      <c r="G300" s="35" t="s">
        <v>108</v>
      </c>
      <c r="H300" s="35" t="s">
        <v>15</v>
      </c>
      <c r="I300" s="35" t="s">
        <v>2521</v>
      </c>
      <c r="J300" s="35" t="s">
        <v>303</v>
      </c>
      <c r="AG300" s="41"/>
      <c r="AP300" s="35" t="s">
        <v>310</v>
      </c>
      <c r="BB300" s="35" t="str">
        <f t="shared" si="25"/>
        <v/>
      </c>
      <c r="BC300" s="35" t="str">
        <f t="shared" si="26"/>
        <v/>
      </c>
      <c r="BD300" s="35" t="str">
        <f t="shared" si="27"/>
        <v>右</v>
      </c>
      <c r="BE300" s="42" t="str">
        <f>IF($O300="男子",IF($AF300&gt;100,"",IF($M300=選抜男子!B$2,ROW(),"")),"")</f>
        <v/>
      </c>
      <c r="BF300" s="42" t="str">
        <f>IF($O300="男子",IF($AF300&gt;100,"",IF($M300=選抜男子!I$2,ROW(),"")),"")</f>
        <v/>
      </c>
      <c r="BG300" s="42" t="str">
        <f>IF($O300="男子",IF($AF300&gt;100,"",IF($M300=選抜男子!P$2,ROW(),"")),"")</f>
        <v/>
      </c>
      <c r="BH300" s="42" t="str">
        <f>IF($O300="男子",IF($AF300&gt;100,"",IF($M300=選抜男子!B$27,ROW(),"")),"")</f>
        <v/>
      </c>
      <c r="BI300" s="42" t="str">
        <f>IF($O300="男子",IF($AF300&gt;100,"",IF($M300=選抜男子!I$27,ROW(),"")),"")</f>
        <v/>
      </c>
      <c r="BJ300" s="42" t="str">
        <f>IF($O300="男子",IF($AF300&gt;100,"",IF($M300=選抜男子!P$27,ROW(),"")),"")</f>
        <v/>
      </c>
      <c r="BK300" s="42" t="str">
        <f>IF($O300="男子",IF($AF300&gt;100,"",IF($M300=選抜男子!B$51,ROW(),"")),"")</f>
        <v/>
      </c>
      <c r="BL300" s="42" t="str">
        <f>IF($O300="男子",IF($AF300&gt;100,"",IF($M300=選抜男子!I$51,ROW(),"")),"")</f>
        <v/>
      </c>
      <c r="BM300" s="42" t="str">
        <f>IF($O300="男子",IF($AF300&gt;100,"",IF($M300=選抜男子!B$76,ROW(),"")),"")</f>
        <v/>
      </c>
      <c r="BN300" s="42" t="str">
        <f>IF($O300="男子",IF($AF300&gt;100,"",IF($M300=選抜男子!I$76,ROW(),"")),"")</f>
        <v/>
      </c>
      <c r="BO300" s="42" t="str">
        <f>IF($O300="男子",IF($AF300&gt;100,"",IF($M300=新人男子!B$2,ROW(),"")),"")</f>
        <v/>
      </c>
      <c r="BP300" s="42" t="str">
        <f>IF($O300="男子",IF($AF300&gt;100,"",IF($M300=新人男子!I$2,ROW(),"")),"")</f>
        <v/>
      </c>
      <c r="BQ300" s="42" t="str">
        <f>IF($O300="男子",IF($AF300&gt;100,"",IF($M300=新人男子!P$2,ROW(),"")),"")</f>
        <v/>
      </c>
      <c r="BR300" s="42" t="str">
        <f>IF($O300="男子",IF($AF300&gt;100,"",IF($M300=新人男子!B$27,ROW(),"")),"")</f>
        <v/>
      </c>
      <c r="BS300" s="42" t="str">
        <f>IF($O300="男子",IF($AF300&gt;100,"",IF($M300=新人男子!I$27,ROW(),"")),"")</f>
        <v/>
      </c>
      <c r="BT300" s="42" t="str">
        <f>IF($O300="男子",IF($AF300&gt;100,"",IF($M300=新人男子!P$27,ROW(),"")),"")</f>
        <v/>
      </c>
      <c r="BU300" s="42" t="str">
        <f>IF($O300="男子",IF($AF300&gt;100,"",IF($M300=新人男子!B$51,ROW(),"")),"")</f>
        <v/>
      </c>
      <c r="BV300" s="42" t="str">
        <f>IF($O300="男子",IF($AF300&gt;100,"",IF($M300=新人男子!I$51,ROW(),"")),"")</f>
        <v/>
      </c>
      <c r="BW300" s="42" t="str">
        <f>IF($O300="男子",IF($AF300&gt;100,"",IF($M300=新人男子!P$51,ROW(),"")),"")</f>
        <v/>
      </c>
      <c r="BX300" s="42" t="str">
        <f>IF($O300="男子",IF($AF300&gt;100,"",IF($M300=新人男子!B$76,ROW(),"")),"")</f>
        <v/>
      </c>
      <c r="BY300" s="42" t="str">
        <f>IF($O300="男子",IF($AF300&gt;100,"",IF($M300=新人男子!I$76,ROW(),"")),"")</f>
        <v/>
      </c>
      <c r="BZ300" s="42" t="str">
        <f>IF($O300="男子",IF($AF300&gt;100,"",IF($M300=新人男子!P$76,ROW(),"")),"")</f>
        <v/>
      </c>
      <c r="CA300" s="42" t="str">
        <f>IF($O300="女子",IF($AF300&gt;100,"",IF($M300=選抜女子!B$2,ROW(),"")),"")</f>
        <v/>
      </c>
      <c r="CB300" s="42" t="str">
        <f>IF($O300="女子",IF($AF300&gt;100,"",IF($M300=選抜女子!I$2,ROW(),"")),"")</f>
        <v/>
      </c>
      <c r="CC300" s="42" t="str">
        <f>IF($O300="女子",IF($AF300&gt;100,"",IF($M300=選抜女子!P$2,ROW(),"")),"")</f>
        <v/>
      </c>
      <c r="CD300" s="42" t="str">
        <f>IF($O300="女子",IF($AF300&gt;100,"",IF($M300=選抜女子!B$27,ROW(),"")),"")</f>
        <v/>
      </c>
      <c r="CE300" s="42" t="str">
        <f>IF($O300="女子",IF($AF300&gt;100,"",IF($M300=選抜女子!I$27,ROW(),"")),"")</f>
        <v/>
      </c>
      <c r="CF300" s="42" t="str">
        <f>IF($O300="女子",IF($AF300&gt;100,"",IF($M300=選抜女子!P$27,ROW(),"")),"")</f>
        <v/>
      </c>
      <c r="CG300" s="42" t="str">
        <f>IF($O300="女子",IF($AF300&gt;100,"",IF($M300=選抜女子!B$51,ROW(),"")),"")</f>
        <v/>
      </c>
      <c r="CH300" s="42" t="str">
        <f>IF($O300="女子",IF($AF300&gt;100,"",IF($M300=選抜女子!I$51,ROW(),"")),"")</f>
        <v/>
      </c>
      <c r="CI300" s="42" t="str">
        <f>IF($O300="女子",IF($AF300&gt;100,"",IF($M300=選抜女子!B$76,ROW(),"")),"")</f>
        <v/>
      </c>
      <c r="CJ300" s="42" t="str">
        <f>IF($O300="女子",IF($AF300&gt;100,"",IF($M300=選抜女子!I$76,ROW(),"")),"")</f>
        <v/>
      </c>
      <c r="CK300" s="42" t="str">
        <f>IF($O300="女子",IF($AF300&gt;100,"",IF($M300=新人女子!B$2,ROW(),"")),"")</f>
        <v/>
      </c>
      <c r="CL300" s="42" t="str">
        <f>IF($O300="女子",IF($AF300&gt;100,"",IF($M300=新人女子!I$2,ROW(),"")),"")</f>
        <v/>
      </c>
      <c r="CM300" s="42" t="str">
        <f>IF($O300="女子",IF($AF300&gt;100,"",IF($M300=新人女子!P$2,ROW(),"")),"")</f>
        <v/>
      </c>
      <c r="CN300" s="42" t="str">
        <f>IF($O300="女子",IF($AF300&gt;100,"",IF($M300=新人女子!B$27,ROW(),"")),"")</f>
        <v/>
      </c>
      <c r="CO300" s="42" t="str">
        <f>IF($O300="女子",IF($AF300&gt;100,"",IF($M300=新人女子!I$27,ROW(),"")),"")</f>
        <v/>
      </c>
      <c r="CP300" s="42" t="str">
        <f>IF($O300="女子",IF($AF300&gt;100,"",IF($M300=新人女子!P$27,ROW(),"")),"")</f>
        <v/>
      </c>
      <c r="CQ300" s="42" t="str">
        <f>IF($O300="女子",IF($AF300&gt;100,"",IF($M300=新人女子!B$51,ROW(),"")),"")</f>
        <v/>
      </c>
      <c r="CR300" s="42" t="str">
        <f>IF($O300="女子",IF($AF300&gt;100,"",IF($M300=新人女子!I$51,ROW(),"")),"")</f>
        <v/>
      </c>
      <c r="CS300" s="42" t="str">
        <f>IF($O300="女子",IF($AF300&gt;100,"",IF($M300=新人女子!P$51,ROW(),"")),"")</f>
        <v/>
      </c>
      <c r="CT300" s="42" t="str">
        <f>IF($O300="女子",IF($AF300&gt;100,"",IF($M300=新人女子!B$76,ROW(),"")),"")</f>
        <v/>
      </c>
      <c r="CU300" s="42" t="str">
        <f>IF($O300="女子",IF($AF300&gt;100,"",IF($M300=新人女子!I$76,ROW(),"")),"")</f>
        <v/>
      </c>
      <c r="CV300" s="42" t="str">
        <f>IF($O300="女子",IF($AF300&gt;100,"",IF($M300=新人女子!P$76,ROW(),"")),"")</f>
        <v/>
      </c>
    </row>
    <row r="301" spans="1:100" x14ac:dyDescent="0.15">
      <c r="A301" s="36">
        <v>45285</v>
      </c>
      <c r="B301" s="36">
        <v>45287</v>
      </c>
      <c r="C301" s="35" t="s">
        <v>104</v>
      </c>
      <c r="D301" s="35" t="s">
        <v>2522</v>
      </c>
      <c r="E301" s="35" t="s">
        <v>2523</v>
      </c>
      <c r="F301" s="35" t="s">
        <v>2524</v>
      </c>
      <c r="G301" s="35" t="s">
        <v>108</v>
      </c>
      <c r="H301" s="35" t="s">
        <v>15</v>
      </c>
      <c r="I301" s="35" t="s">
        <v>2525</v>
      </c>
      <c r="J301" s="35" t="s">
        <v>303</v>
      </c>
      <c r="L301" s="35" t="s">
        <v>835</v>
      </c>
      <c r="M301" s="35" t="s">
        <v>236</v>
      </c>
      <c r="N301" s="35" t="s">
        <v>237</v>
      </c>
      <c r="O301" s="35" t="s">
        <v>200</v>
      </c>
      <c r="Y301" s="35" t="s">
        <v>306</v>
      </c>
      <c r="AA301" s="35" t="s">
        <v>836</v>
      </c>
      <c r="AB301" s="35" t="s">
        <v>837</v>
      </c>
      <c r="AC301" s="35" t="str">
        <f t="shared" si="28"/>
        <v>ヒメジ</v>
      </c>
      <c r="AD301" s="35" t="s">
        <v>309</v>
      </c>
      <c r="AF301" s="35">
        <v>1</v>
      </c>
      <c r="AG301" s="41">
        <v>38813</v>
      </c>
      <c r="AN301" s="35">
        <v>180</v>
      </c>
      <c r="AO301" s="35">
        <v>69.8</v>
      </c>
      <c r="AP301" s="35" t="s">
        <v>310</v>
      </c>
      <c r="AV301" s="35" t="s">
        <v>413</v>
      </c>
      <c r="BB301" s="35">
        <f t="shared" si="25"/>
        <v>16</v>
      </c>
      <c r="BC301" s="35">
        <f t="shared" si="26"/>
        <v>2</v>
      </c>
      <c r="BD301" s="35" t="str">
        <f t="shared" si="27"/>
        <v>右</v>
      </c>
      <c r="BE301" s="42" t="str">
        <f>IF($O301="男子",IF($AF301&gt;100,"",IF($M301=選抜男子!B$2,ROW(),"")),"")</f>
        <v/>
      </c>
      <c r="BF301" s="42" t="str">
        <f>IF($O301="男子",IF($AF301&gt;100,"",IF($M301=選抜男子!I$2,ROW(),"")),"")</f>
        <v/>
      </c>
      <c r="BG301" s="42" t="str">
        <f>IF($O301="男子",IF($AF301&gt;100,"",IF($M301=選抜男子!P$2,ROW(),"")),"")</f>
        <v/>
      </c>
      <c r="BH301" s="42" t="str">
        <f>IF($O301="男子",IF($AF301&gt;100,"",IF($M301=選抜男子!B$27,ROW(),"")),"")</f>
        <v/>
      </c>
      <c r="BI301" s="42" t="str">
        <f>IF($O301="男子",IF($AF301&gt;100,"",IF($M301=選抜男子!I$27,ROW(),"")),"")</f>
        <v/>
      </c>
      <c r="BJ301" s="42" t="str">
        <f>IF($O301="男子",IF($AF301&gt;100,"",IF($M301=選抜男子!P$27,ROW(),"")),"")</f>
        <v/>
      </c>
      <c r="BK301" s="42" t="str">
        <f>IF($O301="男子",IF($AF301&gt;100,"",IF($M301=選抜男子!B$51,ROW(),"")),"")</f>
        <v/>
      </c>
      <c r="BL301" s="42" t="str">
        <f>IF($O301="男子",IF($AF301&gt;100,"",IF($M301=選抜男子!I$51,ROW(),"")),"")</f>
        <v/>
      </c>
      <c r="BM301" s="42" t="str">
        <f>IF($O301="男子",IF($AF301&gt;100,"",IF($M301=選抜男子!B$76,ROW(),"")),"")</f>
        <v/>
      </c>
      <c r="BN301" s="42" t="str">
        <f>IF($O301="男子",IF($AF301&gt;100,"",IF($M301=選抜男子!I$76,ROW(),"")),"")</f>
        <v/>
      </c>
      <c r="BO301" s="42" t="str">
        <f>IF($O301="男子",IF($AF301&gt;100,"",IF($M301=新人男子!B$2,ROW(),"")),"")</f>
        <v/>
      </c>
      <c r="BP301" s="42" t="str">
        <f>IF($O301="男子",IF($AF301&gt;100,"",IF($M301=新人男子!I$2,ROW(),"")),"")</f>
        <v/>
      </c>
      <c r="BQ301" s="42" t="str">
        <f>IF($O301="男子",IF($AF301&gt;100,"",IF($M301=新人男子!P$2,ROW(),"")),"")</f>
        <v/>
      </c>
      <c r="BR301" s="42" t="str">
        <f>IF($O301="男子",IF($AF301&gt;100,"",IF($M301=新人男子!B$27,ROW(),"")),"")</f>
        <v/>
      </c>
      <c r="BS301" s="42" t="str">
        <f>IF($O301="男子",IF($AF301&gt;100,"",IF($M301=新人男子!I$27,ROW(),"")),"")</f>
        <v/>
      </c>
      <c r="BT301" s="42" t="str">
        <f>IF($O301="男子",IF($AF301&gt;100,"",IF($M301=新人男子!P$27,ROW(),"")),"")</f>
        <v/>
      </c>
      <c r="BU301" s="42" t="str">
        <f>IF($O301="男子",IF($AF301&gt;100,"",IF($M301=新人男子!B$51,ROW(),"")),"")</f>
        <v/>
      </c>
      <c r="BV301" s="42" t="str">
        <f>IF($O301="男子",IF($AF301&gt;100,"",IF($M301=新人男子!I$51,ROW(),"")),"")</f>
        <v/>
      </c>
      <c r="BW301" s="42" t="str">
        <f>IF($O301="男子",IF($AF301&gt;100,"",IF($M301=新人男子!P$51,ROW(),"")),"")</f>
        <v/>
      </c>
      <c r="BX301" s="42" t="str">
        <f>IF($O301="男子",IF($AF301&gt;100,"",IF($M301=新人男子!B$76,ROW(),"")),"")</f>
        <v/>
      </c>
      <c r="BY301" s="42" t="str">
        <f>IF($O301="男子",IF($AF301&gt;100,"",IF($M301=新人男子!I$76,ROW(),"")),"")</f>
        <v/>
      </c>
      <c r="BZ301" s="42" t="str">
        <f>IF($O301="男子",IF($AF301&gt;100,"",IF($M301=新人男子!P$76,ROW(),"")),"")</f>
        <v/>
      </c>
      <c r="CA301" s="42" t="str">
        <f>IF($O301="女子",IF($AF301&gt;100,"",IF($M301=選抜女子!B$2,ROW(),"")),"")</f>
        <v/>
      </c>
      <c r="CB301" s="42" t="str">
        <f>IF($O301="女子",IF($AF301&gt;100,"",IF($M301=選抜女子!I$2,ROW(),"")),"")</f>
        <v/>
      </c>
      <c r="CC301" s="42">
        <f>IF($O301="女子",IF($AF301&gt;100,"",IF($M301=選抜女子!P$2,ROW(),"")),"")</f>
        <v>301</v>
      </c>
      <c r="CD301" s="42" t="str">
        <f>IF($O301="女子",IF($AF301&gt;100,"",IF($M301=選抜女子!B$27,ROW(),"")),"")</f>
        <v/>
      </c>
      <c r="CE301" s="42" t="str">
        <f>IF($O301="女子",IF($AF301&gt;100,"",IF($M301=選抜女子!I$27,ROW(),"")),"")</f>
        <v/>
      </c>
      <c r="CF301" s="42" t="str">
        <f>IF($O301="女子",IF($AF301&gt;100,"",IF($M301=選抜女子!P$27,ROW(),"")),"")</f>
        <v/>
      </c>
      <c r="CG301" s="42" t="str">
        <f>IF($O301="女子",IF($AF301&gt;100,"",IF($M301=選抜女子!B$51,ROW(),"")),"")</f>
        <v/>
      </c>
      <c r="CH301" s="42" t="str">
        <f>IF($O301="女子",IF($AF301&gt;100,"",IF($M301=選抜女子!I$51,ROW(),"")),"")</f>
        <v/>
      </c>
      <c r="CI301" s="42" t="str">
        <f>IF($O301="女子",IF($AF301&gt;100,"",IF($M301=選抜女子!B$76,ROW(),"")),"")</f>
        <v/>
      </c>
      <c r="CJ301" s="42" t="str">
        <f>IF($O301="女子",IF($AF301&gt;100,"",IF($M301=選抜女子!I$76,ROW(),"")),"")</f>
        <v/>
      </c>
      <c r="CK301" s="42" t="str">
        <f>IF($O301="女子",IF($AF301&gt;100,"",IF($M301=新人女子!B$2,ROW(),"")),"")</f>
        <v/>
      </c>
      <c r="CL301" s="42" t="str">
        <f>IF($O301="女子",IF($AF301&gt;100,"",IF($M301=新人女子!I$2,ROW(),"")),"")</f>
        <v/>
      </c>
      <c r="CM301" s="42" t="str">
        <f>IF($O301="女子",IF($AF301&gt;100,"",IF($M301=新人女子!P$2,ROW(),"")),"")</f>
        <v/>
      </c>
      <c r="CN301" s="42" t="str">
        <f>IF($O301="女子",IF($AF301&gt;100,"",IF($M301=新人女子!B$27,ROW(),"")),"")</f>
        <v/>
      </c>
      <c r="CO301" s="42" t="str">
        <f>IF($O301="女子",IF($AF301&gt;100,"",IF($M301=新人女子!I$27,ROW(),"")),"")</f>
        <v/>
      </c>
      <c r="CP301" s="42" t="str">
        <f>IF($O301="女子",IF($AF301&gt;100,"",IF($M301=新人女子!P$27,ROW(),"")),"")</f>
        <v/>
      </c>
      <c r="CQ301" s="42" t="str">
        <f>IF($O301="女子",IF($AF301&gt;100,"",IF($M301=新人女子!B$51,ROW(),"")),"")</f>
        <v/>
      </c>
      <c r="CR301" s="42" t="str">
        <f>IF($O301="女子",IF($AF301&gt;100,"",IF($M301=新人女子!I$51,ROW(),"")),"")</f>
        <v/>
      </c>
      <c r="CS301" s="42" t="str">
        <f>IF($O301="女子",IF($AF301&gt;100,"",IF($M301=新人女子!P$51,ROW(),"")),"")</f>
        <v/>
      </c>
      <c r="CT301" s="42" t="str">
        <f>IF($O301="女子",IF($AF301&gt;100,"",IF($M301=新人女子!B$76,ROW(),"")),"")</f>
        <v/>
      </c>
      <c r="CU301" s="42" t="str">
        <f>IF($O301="女子",IF($AF301&gt;100,"",IF($M301=新人女子!I$76,ROW(),"")),"")</f>
        <v/>
      </c>
      <c r="CV301" s="42" t="str">
        <f>IF($O301="女子",IF($AF301&gt;100,"",IF($M301=新人女子!P$76,ROW(),"")),"")</f>
        <v/>
      </c>
    </row>
    <row r="302" spans="1:100" x14ac:dyDescent="0.15">
      <c r="A302" s="36">
        <v>45285</v>
      </c>
      <c r="B302" s="36">
        <v>45287</v>
      </c>
      <c r="C302" s="35" t="s">
        <v>104</v>
      </c>
      <c r="D302" s="35" t="s">
        <v>2526</v>
      </c>
      <c r="E302" s="35" t="s">
        <v>2527</v>
      </c>
      <c r="F302" s="35" t="s">
        <v>2528</v>
      </c>
      <c r="G302" s="35" t="s">
        <v>108</v>
      </c>
      <c r="H302" s="35" t="s">
        <v>15</v>
      </c>
      <c r="I302" s="35" t="s">
        <v>2529</v>
      </c>
      <c r="J302" s="35" t="s">
        <v>303</v>
      </c>
      <c r="L302" s="35" t="s">
        <v>835</v>
      </c>
      <c r="M302" s="35" t="s">
        <v>236</v>
      </c>
      <c r="N302" s="35" t="s">
        <v>237</v>
      </c>
      <c r="O302" s="35" t="s">
        <v>200</v>
      </c>
      <c r="Y302" s="35" t="s">
        <v>306</v>
      </c>
      <c r="AA302" s="35" t="s">
        <v>838</v>
      </c>
      <c r="AB302" s="35" t="s">
        <v>839</v>
      </c>
      <c r="AC302" s="35" t="str">
        <f t="shared" si="28"/>
        <v>アガホ</v>
      </c>
      <c r="AD302" s="35" t="s">
        <v>309</v>
      </c>
      <c r="AF302" s="35">
        <v>2</v>
      </c>
      <c r="AG302" s="41">
        <v>38989</v>
      </c>
      <c r="AN302" s="35">
        <v>167</v>
      </c>
      <c r="AO302" s="35">
        <v>54</v>
      </c>
      <c r="AP302" s="35" t="s">
        <v>310</v>
      </c>
      <c r="AV302" s="35" t="s">
        <v>413</v>
      </c>
      <c r="BB302" s="35">
        <f t="shared" si="25"/>
        <v>16</v>
      </c>
      <c r="BC302" s="35">
        <f t="shared" si="26"/>
        <v>2</v>
      </c>
      <c r="BD302" s="35" t="str">
        <f t="shared" si="27"/>
        <v>右</v>
      </c>
      <c r="BE302" s="42" t="str">
        <f>IF($O302="男子",IF($AF302&gt;100,"",IF($M302=選抜男子!B$2,ROW(),"")),"")</f>
        <v/>
      </c>
      <c r="BF302" s="42" t="str">
        <f>IF($O302="男子",IF($AF302&gt;100,"",IF($M302=選抜男子!I$2,ROW(),"")),"")</f>
        <v/>
      </c>
      <c r="BG302" s="42" t="str">
        <f>IF($O302="男子",IF($AF302&gt;100,"",IF($M302=選抜男子!P$2,ROW(),"")),"")</f>
        <v/>
      </c>
      <c r="BH302" s="42" t="str">
        <f>IF($O302="男子",IF($AF302&gt;100,"",IF($M302=選抜男子!B$27,ROW(),"")),"")</f>
        <v/>
      </c>
      <c r="BI302" s="42" t="str">
        <f>IF($O302="男子",IF($AF302&gt;100,"",IF($M302=選抜男子!I$27,ROW(),"")),"")</f>
        <v/>
      </c>
      <c r="BJ302" s="42" t="str">
        <f>IF($O302="男子",IF($AF302&gt;100,"",IF($M302=選抜男子!P$27,ROW(),"")),"")</f>
        <v/>
      </c>
      <c r="BK302" s="42" t="str">
        <f>IF($O302="男子",IF($AF302&gt;100,"",IF($M302=選抜男子!B$51,ROW(),"")),"")</f>
        <v/>
      </c>
      <c r="BL302" s="42" t="str">
        <f>IF($O302="男子",IF($AF302&gt;100,"",IF($M302=選抜男子!I$51,ROW(),"")),"")</f>
        <v/>
      </c>
      <c r="BM302" s="42" t="str">
        <f>IF($O302="男子",IF($AF302&gt;100,"",IF($M302=選抜男子!B$76,ROW(),"")),"")</f>
        <v/>
      </c>
      <c r="BN302" s="42" t="str">
        <f>IF($O302="男子",IF($AF302&gt;100,"",IF($M302=選抜男子!I$76,ROW(),"")),"")</f>
        <v/>
      </c>
      <c r="BO302" s="42" t="str">
        <f>IF($O302="男子",IF($AF302&gt;100,"",IF($M302=新人男子!B$2,ROW(),"")),"")</f>
        <v/>
      </c>
      <c r="BP302" s="42" t="str">
        <f>IF($O302="男子",IF($AF302&gt;100,"",IF($M302=新人男子!I$2,ROW(),"")),"")</f>
        <v/>
      </c>
      <c r="BQ302" s="42" t="str">
        <f>IF($O302="男子",IF($AF302&gt;100,"",IF($M302=新人男子!P$2,ROW(),"")),"")</f>
        <v/>
      </c>
      <c r="BR302" s="42" t="str">
        <f>IF($O302="男子",IF($AF302&gt;100,"",IF($M302=新人男子!B$27,ROW(),"")),"")</f>
        <v/>
      </c>
      <c r="BS302" s="42" t="str">
        <f>IF($O302="男子",IF($AF302&gt;100,"",IF($M302=新人男子!I$27,ROW(),"")),"")</f>
        <v/>
      </c>
      <c r="BT302" s="42" t="str">
        <f>IF($O302="男子",IF($AF302&gt;100,"",IF($M302=新人男子!P$27,ROW(),"")),"")</f>
        <v/>
      </c>
      <c r="BU302" s="42" t="str">
        <f>IF($O302="男子",IF($AF302&gt;100,"",IF($M302=新人男子!B$51,ROW(),"")),"")</f>
        <v/>
      </c>
      <c r="BV302" s="42" t="str">
        <f>IF($O302="男子",IF($AF302&gt;100,"",IF($M302=新人男子!I$51,ROW(),"")),"")</f>
        <v/>
      </c>
      <c r="BW302" s="42" t="str">
        <f>IF($O302="男子",IF($AF302&gt;100,"",IF($M302=新人男子!P$51,ROW(),"")),"")</f>
        <v/>
      </c>
      <c r="BX302" s="42" t="str">
        <f>IF($O302="男子",IF($AF302&gt;100,"",IF($M302=新人男子!B$76,ROW(),"")),"")</f>
        <v/>
      </c>
      <c r="BY302" s="42" t="str">
        <f>IF($O302="男子",IF($AF302&gt;100,"",IF($M302=新人男子!I$76,ROW(),"")),"")</f>
        <v/>
      </c>
      <c r="BZ302" s="42" t="str">
        <f>IF($O302="男子",IF($AF302&gt;100,"",IF($M302=新人男子!P$76,ROW(),"")),"")</f>
        <v/>
      </c>
      <c r="CA302" s="42" t="str">
        <f>IF($O302="女子",IF($AF302&gt;100,"",IF($M302=選抜女子!B$2,ROW(),"")),"")</f>
        <v/>
      </c>
      <c r="CB302" s="42" t="str">
        <f>IF($O302="女子",IF($AF302&gt;100,"",IF($M302=選抜女子!I$2,ROW(),"")),"")</f>
        <v/>
      </c>
      <c r="CC302" s="42">
        <f>IF($O302="女子",IF($AF302&gt;100,"",IF($M302=選抜女子!P$2,ROW(),"")),"")</f>
        <v>302</v>
      </c>
      <c r="CD302" s="42" t="str">
        <f>IF($O302="女子",IF($AF302&gt;100,"",IF($M302=選抜女子!B$27,ROW(),"")),"")</f>
        <v/>
      </c>
      <c r="CE302" s="42" t="str">
        <f>IF($O302="女子",IF($AF302&gt;100,"",IF($M302=選抜女子!I$27,ROW(),"")),"")</f>
        <v/>
      </c>
      <c r="CF302" s="42" t="str">
        <f>IF($O302="女子",IF($AF302&gt;100,"",IF($M302=選抜女子!P$27,ROW(),"")),"")</f>
        <v/>
      </c>
      <c r="CG302" s="42" t="str">
        <f>IF($O302="女子",IF($AF302&gt;100,"",IF($M302=選抜女子!B$51,ROW(),"")),"")</f>
        <v/>
      </c>
      <c r="CH302" s="42" t="str">
        <f>IF($O302="女子",IF($AF302&gt;100,"",IF($M302=選抜女子!I$51,ROW(),"")),"")</f>
        <v/>
      </c>
      <c r="CI302" s="42" t="str">
        <f>IF($O302="女子",IF($AF302&gt;100,"",IF($M302=選抜女子!B$76,ROW(),"")),"")</f>
        <v/>
      </c>
      <c r="CJ302" s="42" t="str">
        <f>IF($O302="女子",IF($AF302&gt;100,"",IF($M302=選抜女子!I$76,ROW(),"")),"")</f>
        <v/>
      </c>
      <c r="CK302" s="42" t="str">
        <f>IF($O302="女子",IF($AF302&gt;100,"",IF($M302=新人女子!B$2,ROW(),"")),"")</f>
        <v/>
      </c>
      <c r="CL302" s="42" t="str">
        <f>IF($O302="女子",IF($AF302&gt;100,"",IF($M302=新人女子!I$2,ROW(),"")),"")</f>
        <v/>
      </c>
      <c r="CM302" s="42" t="str">
        <f>IF($O302="女子",IF($AF302&gt;100,"",IF($M302=新人女子!P$2,ROW(),"")),"")</f>
        <v/>
      </c>
      <c r="CN302" s="42" t="str">
        <f>IF($O302="女子",IF($AF302&gt;100,"",IF($M302=新人女子!B$27,ROW(),"")),"")</f>
        <v/>
      </c>
      <c r="CO302" s="42" t="str">
        <f>IF($O302="女子",IF($AF302&gt;100,"",IF($M302=新人女子!I$27,ROW(),"")),"")</f>
        <v/>
      </c>
      <c r="CP302" s="42" t="str">
        <f>IF($O302="女子",IF($AF302&gt;100,"",IF($M302=新人女子!P$27,ROW(),"")),"")</f>
        <v/>
      </c>
      <c r="CQ302" s="42" t="str">
        <f>IF($O302="女子",IF($AF302&gt;100,"",IF($M302=新人女子!B$51,ROW(),"")),"")</f>
        <v/>
      </c>
      <c r="CR302" s="42" t="str">
        <f>IF($O302="女子",IF($AF302&gt;100,"",IF($M302=新人女子!I$51,ROW(),"")),"")</f>
        <v/>
      </c>
      <c r="CS302" s="42" t="str">
        <f>IF($O302="女子",IF($AF302&gt;100,"",IF($M302=新人女子!P$51,ROW(),"")),"")</f>
        <v/>
      </c>
      <c r="CT302" s="42" t="str">
        <f>IF($O302="女子",IF($AF302&gt;100,"",IF($M302=新人女子!B$76,ROW(),"")),"")</f>
        <v/>
      </c>
      <c r="CU302" s="42" t="str">
        <f>IF($O302="女子",IF($AF302&gt;100,"",IF($M302=新人女子!I$76,ROW(),"")),"")</f>
        <v/>
      </c>
      <c r="CV302" s="42" t="str">
        <f>IF($O302="女子",IF($AF302&gt;100,"",IF($M302=新人女子!P$76,ROW(),"")),"")</f>
        <v/>
      </c>
    </row>
    <row r="303" spans="1:100" x14ac:dyDescent="0.15">
      <c r="A303" s="36">
        <v>45285</v>
      </c>
      <c r="B303" s="36">
        <v>45287</v>
      </c>
      <c r="C303" s="35" t="s">
        <v>104</v>
      </c>
      <c r="D303" s="35" t="s">
        <v>2530</v>
      </c>
      <c r="E303" s="35" t="s">
        <v>2531</v>
      </c>
      <c r="F303" s="35" t="s">
        <v>2532</v>
      </c>
      <c r="G303" s="35" t="s">
        <v>108</v>
      </c>
      <c r="H303" s="35" t="s">
        <v>15</v>
      </c>
      <c r="I303" s="35" t="s">
        <v>2533</v>
      </c>
      <c r="J303" s="35" t="s">
        <v>303</v>
      </c>
      <c r="L303" s="35" t="s">
        <v>835</v>
      </c>
      <c r="M303" s="35" t="s">
        <v>236</v>
      </c>
      <c r="N303" s="35" t="s">
        <v>237</v>
      </c>
      <c r="O303" s="35" t="s">
        <v>200</v>
      </c>
      <c r="Y303" s="35" t="s">
        <v>306</v>
      </c>
      <c r="AA303" s="35" t="s">
        <v>840</v>
      </c>
      <c r="AB303" s="35" t="s">
        <v>841</v>
      </c>
      <c r="AC303" s="35" t="str">
        <f t="shared" si="28"/>
        <v>ハリマカツハラ</v>
      </c>
      <c r="AD303" s="35" t="s">
        <v>309</v>
      </c>
      <c r="AF303" s="35">
        <v>3</v>
      </c>
      <c r="AG303" s="41">
        <v>39076</v>
      </c>
      <c r="AN303" s="35">
        <v>168.5</v>
      </c>
      <c r="AO303" s="35">
        <v>60</v>
      </c>
      <c r="AP303" s="35" t="s">
        <v>310</v>
      </c>
      <c r="AV303" s="35" t="s">
        <v>413</v>
      </c>
      <c r="BB303" s="35">
        <f t="shared" si="25"/>
        <v>16</v>
      </c>
      <c r="BC303" s="35">
        <f t="shared" si="26"/>
        <v>2</v>
      </c>
      <c r="BD303" s="35" t="str">
        <f t="shared" si="27"/>
        <v>右</v>
      </c>
      <c r="BE303" s="42" t="str">
        <f>IF($O303="男子",IF($AF303&gt;100,"",IF($M303=選抜男子!B$2,ROW(),"")),"")</f>
        <v/>
      </c>
      <c r="BF303" s="42" t="str">
        <f>IF($O303="男子",IF($AF303&gt;100,"",IF($M303=選抜男子!I$2,ROW(),"")),"")</f>
        <v/>
      </c>
      <c r="BG303" s="42" t="str">
        <f>IF($O303="男子",IF($AF303&gt;100,"",IF($M303=選抜男子!P$2,ROW(),"")),"")</f>
        <v/>
      </c>
      <c r="BH303" s="42" t="str">
        <f>IF($O303="男子",IF($AF303&gt;100,"",IF($M303=選抜男子!B$27,ROW(),"")),"")</f>
        <v/>
      </c>
      <c r="BI303" s="42" t="str">
        <f>IF($O303="男子",IF($AF303&gt;100,"",IF($M303=選抜男子!I$27,ROW(),"")),"")</f>
        <v/>
      </c>
      <c r="BJ303" s="42" t="str">
        <f>IF($O303="男子",IF($AF303&gt;100,"",IF($M303=選抜男子!P$27,ROW(),"")),"")</f>
        <v/>
      </c>
      <c r="BK303" s="42" t="str">
        <f>IF($O303="男子",IF($AF303&gt;100,"",IF($M303=選抜男子!B$51,ROW(),"")),"")</f>
        <v/>
      </c>
      <c r="BL303" s="42" t="str">
        <f>IF($O303="男子",IF($AF303&gt;100,"",IF($M303=選抜男子!I$51,ROW(),"")),"")</f>
        <v/>
      </c>
      <c r="BM303" s="42" t="str">
        <f>IF($O303="男子",IF($AF303&gt;100,"",IF($M303=選抜男子!B$76,ROW(),"")),"")</f>
        <v/>
      </c>
      <c r="BN303" s="42" t="str">
        <f>IF($O303="男子",IF($AF303&gt;100,"",IF($M303=選抜男子!I$76,ROW(),"")),"")</f>
        <v/>
      </c>
      <c r="BO303" s="42" t="str">
        <f>IF($O303="男子",IF($AF303&gt;100,"",IF($M303=新人男子!B$2,ROW(),"")),"")</f>
        <v/>
      </c>
      <c r="BP303" s="42" t="str">
        <f>IF($O303="男子",IF($AF303&gt;100,"",IF($M303=新人男子!I$2,ROW(),"")),"")</f>
        <v/>
      </c>
      <c r="BQ303" s="42" t="str">
        <f>IF($O303="男子",IF($AF303&gt;100,"",IF($M303=新人男子!P$2,ROW(),"")),"")</f>
        <v/>
      </c>
      <c r="BR303" s="42" t="str">
        <f>IF($O303="男子",IF($AF303&gt;100,"",IF($M303=新人男子!B$27,ROW(),"")),"")</f>
        <v/>
      </c>
      <c r="BS303" s="42" t="str">
        <f>IF($O303="男子",IF($AF303&gt;100,"",IF($M303=新人男子!I$27,ROW(),"")),"")</f>
        <v/>
      </c>
      <c r="BT303" s="42" t="str">
        <f>IF($O303="男子",IF($AF303&gt;100,"",IF($M303=新人男子!P$27,ROW(),"")),"")</f>
        <v/>
      </c>
      <c r="BU303" s="42" t="str">
        <f>IF($O303="男子",IF($AF303&gt;100,"",IF($M303=新人男子!B$51,ROW(),"")),"")</f>
        <v/>
      </c>
      <c r="BV303" s="42" t="str">
        <f>IF($O303="男子",IF($AF303&gt;100,"",IF($M303=新人男子!I$51,ROW(),"")),"")</f>
        <v/>
      </c>
      <c r="BW303" s="42" t="str">
        <f>IF($O303="男子",IF($AF303&gt;100,"",IF($M303=新人男子!P$51,ROW(),"")),"")</f>
        <v/>
      </c>
      <c r="BX303" s="42" t="str">
        <f>IF($O303="男子",IF($AF303&gt;100,"",IF($M303=新人男子!B$76,ROW(),"")),"")</f>
        <v/>
      </c>
      <c r="BY303" s="42" t="str">
        <f>IF($O303="男子",IF($AF303&gt;100,"",IF($M303=新人男子!I$76,ROW(),"")),"")</f>
        <v/>
      </c>
      <c r="BZ303" s="42" t="str">
        <f>IF($O303="男子",IF($AF303&gt;100,"",IF($M303=新人男子!P$76,ROW(),"")),"")</f>
        <v/>
      </c>
      <c r="CA303" s="42" t="str">
        <f>IF($O303="女子",IF($AF303&gt;100,"",IF($M303=選抜女子!B$2,ROW(),"")),"")</f>
        <v/>
      </c>
      <c r="CB303" s="42" t="str">
        <f>IF($O303="女子",IF($AF303&gt;100,"",IF($M303=選抜女子!I$2,ROW(),"")),"")</f>
        <v/>
      </c>
      <c r="CC303" s="42">
        <f>IF($O303="女子",IF($AF303&gt;100,"",IF($M303=選抜女子!P$2,ROW(),"")),"")</f>
        <v>303</v>
      </c>
      <c r="CD303" s="42" t="str">
        <f>IF($O303="女子",IF($AF303&gt;100,"",IF($M303=選抜女子!B$27,ROW(),"")),"")</f>
        <v/>
      </c>
      <c r="CE303" s="42" t="str">
        <f>IF($O303="女子",IF($AF303&gt;100,"",IF($M303=選抜女子!I$27,ROW(),"")),"")</f>
        <v/>
      </c>
      <c r="CF303" s="42" t="str">
        <f>IF($O303="女子",IF($AF303&gt;100,"",IF($M303=選抜女子!P$27,ROW(),"")),"")</f>
        <v/>
      </c>
      <c r="CG303" s="42" t="str">
        <f>IF($O303="女子",IF($AF303&gt;100,"",IF($M303=選抜女子!B$51,ROW(),"")),"")</f>
        <v/>
      </c>
      <c r="CH303" s="42" t="str">
        <f>IF($O303="女子",IF($AF303&gt;100,"",IF($M303=選抜女子!I$51,ROW(),"")),"")</f>
        <v/>
      </c>
      <c r="CI303" s="42" t="str">
        <f>IF($O303="女子",IF($AF303&gt;100,"",IF($M303=選抜女子!B$76,ROW(),"")),"")</f>
        <v/>
      </c>
      <c r="CJ303" s="42" t="str">
        <f>IF($O303="女子",IF($AF303&gt;100,"",IF($M303=選抜女子!I$76,ROW(),"")),"")</f>
        <v/>
      </c>
      <c r="CK303" s="42" t="str">
        <f>IF($O303="女子",IF($AF303&gt;100,"",IF($M303=新人女子!B$2,ROW(),"")),"")</f>
        <v/>
      </c>
      <c r="CL303" s="42" t="str">
        <f>IF($O303="女子",IF($AF303&gt;100,"",IF($M303=新人女子!I$2,ROW(),"")),"")</f>
        <v/>
      </c>
      <c r="CM303" s="42" t="str">
        <f>IF($O303="女子",IF($AF303&gt;100,"",IF($M303=新人女子!P$2,ROW(),"")),"")</f>
        <v/>
      </c>
      <c r="CN303" s="42" t="str">
        <f>IF($O303="女子",IF($AF303&gt;100,"",IF($M303=新人女子!B$27,ROW(),"")),"")</f>
        <v/>
      </c>
      <c r="CO303" s="42" t="str">
        <f>IF($O303="女子",IF($AF303&gt;100,"",IF($M303=新人女子!I$27,ROW(),"")),"")</f>
        <v/>
      </c>
      <c r="CP303" s="42" t="str">
        <f>IF($O303="女子",IF($AF303&gt;100,"",IF($M303=新人女子!P$27,ROW(),"")),"")</f>
        <v/>
      </c>
      <c r="CQ303" s="42" t="str">
        <f>IF($O303="女子",IF($AF303&gt;100,"",IF($M303=新人女子!B$51,ROW(),"")),"")</f>
        <v/>
      </c>
      <c r="CR303" s="42" t="str">
        <f>IF($O303="女子",IF($AF303&gt;100,"",IF($M303=新人女子!I$51,ROW(),"")),"")</f>
        <v/>
      </c>
      <c r="CS303" s="42" t="str">
        <f>IF($O303="女子",IF($AF303&gt;100,"",IF($M303=新人女子!P$51,ROW(),"")),"")</f>
        <v/>
      </c>
      <c r="CT303" s="42" t="str">
        <f>IF($O303="女子",IF($AF303&gt;100,"",IF($M303=新人女子!B$76,ROW(),"")),"")</f>
        <v/>
      </c>
      <c r="CU303" s="42" t="str">
        <f>IF($O303="女子",IF($AF303&gt;100,"",IF($M303=新人女子!I$76,ROW(),"")),"")</f>
        <v/>
      </c>
      <c r="CV303" s="42" t="str">
        <f>IF($O303="女子",IF($AF303&gt;100,"",IF($M303=新人女子!P$76,ROW(),"")),"")</f>
        <v/>
      </c>
    </row>
    <row r="304" spans="1:100" x14ac:dyDescent="0.15">
      <c r="A304" s="36">
        <v>45285</v>
      </c>
      <c r="B304" s="36">
        <v>45287</v>
      </c>
      <c r="C304" s="35" t="s">
        <v>104</v>
      </c>
      <c r="D304" s="35" t="s">
        <v>2534</v>
      </c>
      <c r="E304" s="35" t="s">
        <v>2535</v>
      </c>
      <c r="F304" s="35" t="s">
        <v>2536</v>
      </c>
      <c r="G304" s="35" t="s">
        <v>108</v>
      </c>
      <c r="H304" s="35" t="s">
        <v>15</v>
      </c>
      <c r="I304" s="35" t="s">
        <v>2537</v>
      </c>
      <c r="J304" s="35" t="s">
        <v>303</v>
      </c>
      <c r="L304" s="35" t="s">
        <v>835</v>
      </c>
      <c r="M304" s="35" t="s">
        <v>236</v>
      </c>
      <c r="N304" s="35" t="s">
        <v>237</v>
      </c>
      <c r="O304" s="35" t="s">
        <v>200</v>
      </c>
      <c r="Y304" s="35" t="s">
        <v>306</v>
      </c>
      <c r="AA304" s="35" t="s">
        <v>842</v>
      </c>
      <c r="AB304" s="35" t="s">
        <v>843</v>
      </c>
      <c r="AC304" s="35" t="str">
        <f t="shared" si="28"/>
        <v>アボシ</v>
      </c>
      <c r="AD304" s="35" t="s">
        <v>309</v>
      </c>
      <c r="AF304" s="35">
        <v>4</v>
      </c>
      <c r="AG304" s="41">
        <v>38817</v>
      </c>
      <c r="AN304" s="35">
        <v>168</v>
      </c>
      <c r="AO304" s="35">
        <v>70</v>
      </c>
      <c r="AP304" s="35" t="s">
        <v>310</v>
      </c>
      <c r="AV304" s="35" t="s">
        <v>413</v>
      </c>
      <c r="BB304" s="35">
        <f t="shared" si="25"/>
        <v>16</v>
      </c>
      <c r="BC304" s="35">
        <f t="shared" si="26"/>
        <v>2</v>
      </c>
      <c r="BD304" s="35" t="str">
        <f t="shared" si="27"/>
        <v>右</v>
      </c>
      <c r="BE304" s="42" t="str">
        <f>IF($O304="男子",IF($AF304&gt;100,"",IF($M304=選抜男子!B$2,ROW(),"")),"")</f>
        <v/>
      </c>
      <c r="BF304" s="42" t="str">
        <f>IF($O304="男子",IF($AF304&gt;100,"",IF($M304=選抜男子!I$2,ROW(),"")),"")</f>
        <v/>
      </c>
      <c r="BG304" s="42" t="str">
        <f>IF($O304="男子",IF($AF304&gt;100,"",IF($M304=選抜男子!P$2,ROW(),"")),"")</f>
        <v/>
      </c>
      <c r="BH304" s="42" t="str">
        <f>IF($O304="男子",IF($AF304&gt;100,"",IF($M304=選抜男子!B$27,ROW(),"")),"")</f>
        <v/>
      </c>
      <c r="BI304" s="42" t="str">
        <f>IF($O304="男子",IF($AF304&gt;100,"",IF($M304=選抜男子!I$27,ROW(),"")),"")</f>
        <v/>
      </c>
      <c r="BJ304" s="42" t="str">
        <f>IF($O304="男子",IF($AF304&gt;100,"",IF($M304=選抜男子!P$27,ROW(),"")),"")</f>
        <v/>
      </c>
      <c r="BK304" s="42" t="str">
        <f>IF($O304="男子",IF($AF304&gt;100,"",IF($M304=選抜男子!B$51,ROW(),"")),"")</f>
        <v/>
      </c>
      <c r="BL304" s="42" t="str">
        <f>IF($O304="男子",IF($AF304&gt;100,"",IF($M304=選抜男子!I$51,ROW(),"")),"")</f>
        <v/>
      </c>
      <c r="BM304" s="42" t="str">
        <f>IF($O304="男子",IF($AF304&gt;100,"",IF($M304=選抜男子!B$76,ROW(),"")),"")</f>
        <v/>
      </c>
      <c r="BN304" s="42" t="str">
        <f>IF($O304="男子",IF($AF304&gt;100,"",IF($M304=選抜男子!I$76,ROW(),"")),"")</f>
        <v/>
      </c>
      <c r="BO304" s="42" t="str">
        <f>IF($O304="男子",IF($AF304&gt;100,"",IF($M304=新人男子!B$2,ROW(),"")),"")</f>
        <v/>
      </c>
      <c r="BP304" s="42" t="str">
        <f>IF($O304="男子",IF($AF304&gt;100,"",IF($M304=新人男子!I$2,ROW(),"")),"")</f>
        <v/>
      </c>
      <c r="BQ304" s="42" t="str">
        <f>IF($O304="男子",IF($AF304&gt;100,"",IF($M304=新人男子!P$2,ROW(),"")),"")</f>
        <v/>
      </c>
      <c r="BR304" s="42" t="str">
        <f>IF($O304="男子",IF($AF304&gt;100,"",IF($M304=新人男子!B$27,ROW(),"")),"")</f>
        <v/>
      </c>
      <c r="BS304" s="42" t="str">
        <f>IF($O304="男子",IF($AF304&gt;100,"",IF($M304=新人男子!I$27,ROW(),"")),"")</f>
        <v/>
      </c>
      <c r="BT304" s="42" t="str">
        <f>IF($O304="男子",IF($AF304&gt;100,"",IF($M304=新人男子!P$27,ROW(),"")),"")</f>
        <v/>
      </c>
      <c r="BU304" s="42" t="str">
        <f>IF($O304="男子",IF($AF304&gt;100,"",IF($M304=新人男子!B$51,ROW(),"")),"")</f>
        <v/>
      </c>
      <c r="BV304" s="42" t="str">
        <f>IF($O304="男子",IF($AF304&gt;100,"",IF($M304=新人男子!I$51,ROW(),"")),"")</f>
        <v/>
      </c>
      <c r="BW304" s="42" t="str">
        <f>IF($O304="男子",IF($AF304&gt;100,"",IF($M304=新人男子!P$51,ROW(),"")),"")</f>
        <v/>
      </c>
      <c r="BX304" s="42" t="str">
        <f>IF($O304="男子",IF($AF304&gt;100,"",IF($M304=新人男子!B$76,ROW(),"")),"")</f>
        <v/>
      </c>
      <c r="BY304" s="42" t="str">
        <f>IF($O304="男子",IF($AF304&gt;100,"",IF($M304=新人男子!I$76,ROW(),"")),"")</f>
        <v/>
      </c>
      <c r="BZ304" s="42" t="str">
        <f>IF($O304="男子",IF($AF304&gt;100,"",IF($M304=新人男子!P$76,ROW(),"")),"")</f>
        <v/>
      </c>
      <c r="CA304" s="42" t="str">
        <f>IF($O304="女子",IF($AF304&gt;100,"",IF($M304=選抜女子!B$2,ROW(),"")),"")</f>
        <v/>
      </c>
      <c r="CB304" s="42" t="str">
        <f>IF($O304="女子",IF($AF304&gt;100,"",IF($M304=選抜女子!I$2,ROW(),"")),"")</f>
        <v/>
      </c>
      <c r="CC304" s="42">
        <f>IF($O304="女子",IF($AF304&gt;100,"",IF($M304=選抜女子!P$2,ROW(),"")),"")</f>
        <v>304</v>
      </c>
      <c r="CD304" s="42" t="str">
        <f>IF($O304="女子",IF($AF304&gt;100,"",IF($M304=選抜女子!B$27,ROW(),"")),"")</f>
        <v/>
      </c>
      <c r="CE304" s="42" t="str">
        <f>IF($O304="女子",IF($AF304&gt;100,"",IF($M304=選抜女子!I$27,ROW(),"")),"")</f>
        <v/>
      </c>
      <c r="CF304" s="42" t="str">
        <f>IF($O304="女子",IF($AF304&gt;100,"",IF($M304=選抜女子!P$27,ROW(),"")),"")</f>
        <v/>
      </c>
      <c r="CG304" s="42" t="str">
        <f>IF($O304="女子",IF($AF304&gt;100,"",IF($M304=選抜女子!B$51,ROW(),"")),"")</f>
        <v/>
      </c>
      <c r="CH304" s="42" t="str">
        <f>IF($O304="女子",IF($AF304&gt;100,"",IF($M304=選抜女子!I$51,ROW(),"")),"")</f>
        <v/>
      </c>
      <c r="CI304" s="42" t="str">
        <f>IF($O304="女子",IF($AF304&gt;100,"",IF($M304=選抜女子!B$76,ROW(),"")),"")</f>
        <v/>
      </c>
      <c r="CJ304" s="42" t="str">
        <f>IF($O304="女子",IF($AF304&gt;100,"",IF($M304=選抜女子!I$76,ROW(),"")),"")</f>
        <v/>
      </c>
      <c r="CK304" s="42" t="str">
        <f>IF($O304="女子",IF($AF304&gt;100,"",IF($M304=新人女子!B$2,ROW(),"")),"")</f>
        <v/>
      </c>
      <c r="CL304" s="42" t="str">
        <f>IF($O304="女子",IF($AF304&gt;100,"",IF($M304=新人女子!I$2,ROW(),"")),"")</f>
        <v/>
      </c>
      <c r="CM304" s="42" t="str">
        <f>IF($O304="女子",IF($AF304&gt;100,"",IF($M304=新人女子!P$2,ROW(),"")),"")</f>
        <v/>
      </c>
      <c r="CN304" s="42" t="str">
        <f>IF($O304="女子",IF($AF304&gt;100,"",IF($M304=新人女子!B$27,ROW(),"")),"")</f>
        <v/>
      </c>
      <c r="CO304" s="42" t="str">
        <f>IF($O304="女子",IF($AF304&gt;100,"",IF($M304=新人女子!I$27,ROW(),"")),"")</f>
        <v/>
      </c>
      <c r="CP304" s="42" t="str">
        <f>IF($O304="女子",IF($AF304&gt;100,"",IF($M304=新人女子!P$27,ROW(),"")),"")</f>
        <v/>
      </c>
      <c r="CQ304" s="42" t="str">
        <f>IF($O304="女子",IF($AF304&gt;100,"",IF($M304=新人女子!B$51,ROW(),"")),"")</f>
        <v/>
      </c>
      <c r="CR304" s="42" t="str">
        <f>IF($O304="女子",IF($AF304&gt;100,"",IF($M304=新人女子!I$51,ROW(),"")),"")</f>
        <v/>
      </c>
      <c r="CS304" s="42" t="str">
        <f>IF($O304="女子",IF($AF304&gt;100,"",IF($M304=新人女子!P$51,ROW(),"")),"")</f>
        <v/>
      </c>
      <c r="CT304" s="42" t="str">
        <f>IF($O304="女子",IF($AF304&gt;100,"",IF($M304=新人女子!B$76,ROW(),"")),"")</f>
        <v/>
      </c>
      <c r="CU304" s="42" t="str">
        <f>IF($O304="女子",IF($AF304&gt;100,"",IF($M304=新人女子!I$76,ROW(),"")),"")</f>
        <v/>
      </c>
      <c r="CV304" s="42" t="str">
        <f>IF($O304="女子",IF($AF304&gt;100,"",IF($M304=新人女子!P$76,ROW(),"")),"")</f>
        <v/>
      </c>
    </row>
    <row r="305" spans="1:100" x14ac:dyDescent="0.15">
      <c r="A305" s="36">
        <v>45285</v>
      </c>
      <c r="B305" s="36">
        <v>45287</v>
      </c>
      <c r="C305" s="35" t="s">
        <v>104</v>
      </c>
      <c r="D305" s="35" t="s">
        <v>2538</v>
      </c>
      <c r="E305" s="35" t="s">
        <v>2539</v>
      </c>
      <c r="F305" s="35" t="s">
        <v>2540</v>
      </c>
      <c r="G305" s="35" t="s">
        <v>108</v>
      </c>
      <c r="H305" s="35" t="s">
        <v>15</v>
      </c>
      <c r="I305" s="35" t="s">
        <v>2541</v>
      </c>
      <c r="J305" s="35" t="s">
        <v>303</v>
      </c>
      <c r="L305" s="35" t="s">
        <v>835</v>
      </c>
      <c r="M305" s="35" t="s">
        <v>236</v>
      </c>
      <c r="N305" s="35" t="s">
        <v>237</v>
      </c>
      <c r="O305" s="35" t="s">
        <v>200</v>
      </c>
      <c r="Y305" s="35" t="s">
        <v>306</v>
      </c>
      <c r="AA305" s="35" t="s">
        <v>844</v>
      </c>
      <c r="AB305" s="35" t="s">
        <v>845</v>
      </c>
      <c r="AC305" s="35" t="str">
        <f t="shared" si="28"/>
        <v>タツノ</v>
      </c>
      <c r="AD305" s="35" t="s">
        <v>309</v>
      </c>
      <c r="AF305" s="35">
        <v>5</v>
      </c>
      <c r="AG305" s="41">
        <v>39366</v>
      </c>
      <c r="AN305" s="35">
        <v>175</v>
      </c>
      <c r="AO305" s="35">
        <v>63</v>
      </c>
      <c r="AP305" s="35" t="s">
        <v>310</v>
      </c>
      <c r="AV305" s="35" t="s">
        <v>413</v>
      </c>
      <c r="BB305" s="35">
        <f t="shared" si="25"/>
        <v>15</v>
      </c>
      <c r="BC305" s="35">
        <f t="shared" si="26"/>
        <v>1</v>
      </c>
      <c r="BD305" s="35" t="str">
        <f t="shared" si="27"/>
        <v>右</v>
      </c>
      <c r="BE305" s="42" t="str">
        <f>IF($O305="男子",IF($AF305&gt;100,"",IF($M305=選抜男子!B$2,ROW(),"")),"")</f>
        <v/>
      </c>
      <c r="BF305" s="42" t="str">
        <f>IF($O305="男子",IF($AF305&gt;100,"",IF($M305=選抜男子!I$2,ROW(),"")),"")</f>
        <v/>
      </c>
      <c r="BG305" s="42" t="str">
        <f>IF($O305="男子",IF($AF305&gt;100,"",IF($M305=選抜男子!P$2,ROW(),"")),"")</f>
        <v/>
      </c>
      <c r="BH305" s="42" t="str">
        <f>IF($O305="男子",IF($AF305&gt;100,"",IF($M305=選抜男子!B$27,ROW(),"")),"")</f>
        <v/>
      </c>
      <c r="BI305" s="42" t="str">
        <f>IF($O305="男子",IF($AF305&gt;100,"",IF($M305=選抜男子!I$27,ROW(),"")),"")</f>
        <v/>
      </c>
      <c r="BJ305" s="42" t="str">
        <f>IF($O305="男子",IF($AF305&gt;100,"",IF($M305=選抜男子!P$27,ROW(),"")),"")</f>
        <v/>
      </c>
      <c r="BK305" s="42" t="str">
        <f>IF($O305="男子",IF($AF305&gt;100,"",IF($M305=選抜男子!B$51,ROW(),"")),"")</f>
        <v/>
      </c>
      <c r="BL305" s="42" t="str">
        <f>IF($O305="男子",IF($AF305&gt;100,"",IF($M305=選抜男子!I$51,ROW(),"")),"")</f>
        <v/>
      </c>
      <c r="BM305" s="42" t="str">
        <f>IF($O305="男子",IF($AF305&gt;100,"",IF($M305=選抜男子!B$76,ROW(),"")),"")</f>
        <v/>
      </c>
      <c r="BN305" s="42" t="str">
        <f>IF($O305="男子",IF($AF305&gt;100,"",IF($M305=選抜男子!I$76,ROW(),"")),"")</f>
        <v/>
      </c>
      <c r="BO305" s="42" t="str">
        <f>IF($O305="男子",IF($AF305&gt;100,"",IF($M305=新人男子!B$2,ROW(),"")),"")</f>
        <v/>
      </c>
      <c r="BP305" s="42" t="str">
        <f>IF($O305="男子",IF($AF305&gt;100,"",IF($M305=新人男子!I$2,ROW(),"")),"")</f>
        <v/>
      </c>
      <c r="BQ305" s="42" t="str">
        <f>IF($O305="男子",IF($AF305&gt;100,"",IF($M305=新人男子!P$2,ROW(),"")),"")</f>
        <v/>
      </c>
      <c r="BR305" s="42" t="str">
        <f>IF($O305="男子",IF($AF305&gt;100,"",IF($M305=新人男子!B$27,ROW(),"")),"")</f>
        <v/>
      </c>
      <c r="BS305" s="42" t="str">
        <f>IF($O305="男子",IF($AF305&gt;100,"",IF($M305=新人男子!I$27,ROW(),"")),"")</f>
        <v/>
      </c>
      <c r="BT305" s="42" t="str">
        <f>IF($O305="男子",IF($AF305&gt;100,"",IF($M305=新人男子!P$27,ROW(),"")),"")</f>
        <v/>
      </c>
      <c r="BU305" s="42" t="str">
        <f>IF($O305="男子",IF($AF305&gt;100,"",IF($M305=新人男子!B$51,ROW(),"")),"")</f>
        <v/>
      </c>
      <c r="BV305" s="42" t="str">
        <f>IF($O305="男子",IF($AF305&gt;100,"",IF($M305=新人男子!I$51,ROW(),"")),"")</f>
        <v/>
      </c>
      <c r="BW305" s="42" t="str">
        <f>IF($O305="男子",IF($AF305&gt;100,"",IF($M305=新人男子!P$51,ROW(),"")),"")</f>
        <v/>
      </c>
      <c r="BX305" s="42" t="str">
        <f>IF($O305="男子",IF($AF305&gt;100,"",IF($M305=新人男子!B$76,ROW(),"")),"")</f>
        <v/>
      </c>
      <c r="BY305" s="42" t="str">
        <f>IF($O305="男子",IF($AF305&gt;100,"",IF($M305=新人男子!I$76,ROW(),"")),"")</f>
        <v/>
      </c>
      <c r="BZ305" s="42" t="str">
        <f>IF($O305="男子",IF($AF305&gt;100,"",IF($M305=新人男子!P$76,ROW(),"")),"")</f>
        <v/>
      </c>
      <c r="CA305" s="42" t="str">
        <f>IF($O305="女子",IF($AF305&gt;100,"",IF($M305=選抜女子!B$2,ROW(),"")),"")</f>
        <v/>
      </c>
      <c r="CB305" s="42" t="str">
        <f>IF($O305="女子",IF($AF305&gt;100,"",IF($M305=選抜女子!I$2,ROW(),"")),"")</f>
        <v/>
      </c>
      <c r="CC305" s="42">
        <f>IF($O305="女子",IF($AF305&gt;100,"",IF($M305=選抜女子!P$2,ROW(),"")),"")</f>
        <v>305</v>
      </c>
      <c r="CD305" s="42" t="str">
        <f>IF($O305="女子",IF($AF305&gt;100,"",IF($M305=選抜女子!B$27,ROW(),"")),"")</f>
        <v/>
      </c>
      <c r="CE305" s="42" t="str">
        <f>IF($O305="女子",IF($AF305&gt;100,"",IF($M305=選抜女子!I$27,ROW(),"")),"")</f>
        <v/>
      </c>
      <c r="CF305" s="42" t="str">
        <f>IF($O305="女子",IF($AF305&gt;100,"",IF($M305=選抜女子!P$27,ROW(),"")),"")</f>
        <v/>
      </c>
      <c r="CG305" s="42" t="str">
        <f>IF($O305="女子",IF($AF305&gt;100,"",IF($M305=選抜女子!B$51,ROW(),"")),"")</f>
        <v/>
      </c>
      <c r="CH305" s="42" t="str">
        <f>IF($O305="女子",IF($AF305&gt;100,"",IF($M305=選抜女子!I$51,ROW(),"")),"")</f>
        <v/>
      </c>
      <c r="CI305" s="42" t="str">
        <f>IF($O305="女子",IF($AF305&gt;100,"",IF($M305=選抜女子!B$76,ROW(),"")),"")</f>
        <v/>
      </c>
      <c r="CJ305" s="42" t="str">
        <f>IF($O305="女子",IF($AF305&gt;100,"",IF($M305=選抜女子!I$76,ROW(),"")),"")</f>
        <v/>
      </c>
      <c r="CK305" s="42" t="str">
        <f>IF($O305="女子",IF($AF305&gt;100,"",IF($M305=新人女子!B$2,ROW(),"")),"")</f>
        <v/>
      </c>
      <c r="CL305" s="42" t="str">
        <f>IF($O305="女子",IF($AF305&gt;100,"",IF($M305=新人女子!I$2,ROW(),"")),"")</f>
        <v/>
      </c>
      <c r="CM305" s="42" t="str">
        <f>IF($O305="女子",IF($AF305&gt;100,"",IF($M305=新人女子!P$2,ROW(),"")),"")</f>
        <v/>
      </c>
      <c r="CN305" s="42" t="str">
        <f>IF($O305="女子",IF($AF305&gt;100,"",IF($M305=新人女子!B$27,ROW(),"")),"")</f>
        <v/>
      </c>
      <c r="CO305" s="42" t="str">
        <f>IF($O305="女子",IF($AF305&gt;100,"",IF($M305=新人女子!I$27,ROW(),"")),"")</f>
        <v/>
      </c>
      <c r="CP305" s="42" t="str">
        <f>IF($O305="女子",IF($AF305&gt;100,"",IF($M305=新人女子!P$27,ROW(),"")),"")</f>
        <v/>
      </c>
      <c r="CQ305" s="42" t="str">
        <f>IF($O305="女子",IF($AF305&gt;100,"",IF($M305=新人女子!B$51,ROW(),"")),"")</f>
        <v/>
      </c>
      <c r="CR305" s="42" t="str">
        <f>IF($O305="女子",IF($AF305&gt;100,"",IF($M305=新人女子!I$51,ROW(),"")),"")</f>
        <v/>
      </c>
      <c r="CS305" s="42" t="str">
        <f>IF($O305="女子",IF($AF305&gt;100,"",IF($M305=新人女子!P$51,ROW(),"")),"")</f>
        <v/>
      </c>
      <c r="CT305" s="42" t="str">
        <f>IF($O305="女子",IF($AF305&gt;100,"",IF($M305=新人女子!B$76,ROW(),"")),"")</f>
        <v/>
      </c>
      <c r="CU305" s="42" t="str">
        <f>IF($O305="女子",IF($AF305&gt;100,"",IF($M305=新人女子!I$76,ROW(),"")),"")</f>
        <v/>
      </c>
      <c r="CV305" s="42" t="str">
        <f>IF($O305="女子",IF($AF305&gt;100,"",IF($M305=新人女子!P$76,ROW(),"")),"")</f>
        <v/>
      </c>
    </row>
    <row r="306" spans="1:100" x14ac:dyDescent="0.15">
      <c r="A306" s="36">
        <v>45285</v>
      </c>
      <c r="B306" s="36">
        <v>45287</v>
      </c>
      <c r="C306" s="35" t="s">
        <v>104</v>
      </c>
      <c r="D306" s="35" t="s">
        <v>2542</v>
      </c>
      <c r="E306" s="35" t="s">
        <v>2543</v>
      </c>
      <c r="F306" s="35" t="s">
        <v>2544</v>
      </c>
      <c r="G306" s="35" t="s">
        <v>108</v>
      </c>
      <c r="H306" s="35" t="s">
        <v>15</v>
      </c>
      <c r="I306" s="35" t="s">
        <v>2545</v>
      </c>
      <c r="J306" s="35" t="s">
        <v>303</v>
      </c>
      <c r="L306" s="35" t="s">
        <v>835</v>
      </c>
      <c r="M306" s="35" t="s">
        <v>236</v>
      </c>
      <c r="N306" s="35" t="s">
        <v>237</v>
      </c>
      <c r="O306" s="35" t="s">
        <v>200</v>
      </c>
      <c r="Y306" s="35" t="s">
        <v>306</v>
      </c>
      <c r="AA306" s="35" t="s">
        <v>846</v>
      </c>
      <c r="AB306" s="35" t="s">
        <v>847</v>
      </c>
      <c r="AC306" s="35" t="str">
        <f t="shared" si="28"/>
        <v>アイオイ</v>
      </c>
      <c r="AD306" s="35" t="s">
        <v>309</v>
      </c>
      <c r="AF306" s="35">
        <v>6</v>
      </c>
      <c r="AG306" s="41">
        <v>39250</v>
      </c>
      <c r="AN306" s="35">
        <v>166</v>
      </c>
      <c r="AO306" s="35">
        <v>57</v>
      </c>
      <c r="AP306" s="35" t="s">
        <v>310</v>
      </c>
      <c r="AV306" s="35" t="s">
        <v>413</v>
      </c>
      <c r="BB306" s="35">
        <f t="shared" si="25"/>
        <v>15</v>
      </c>
      <c r="BC306" s="35">
        <f t="shared" si="26"/>
        <v>1</v>
      </c>
      <c r="BD306" s="35" t="str">
        <f t="shared" si="27"/>
        <v>右</v>
      </c>
      <c r="BE306" s="42" t="str">
        <f>IF($O306="男子",IF($AF306&gt;100,"",IF($M306=選抜男子!B$2,ROW(),"")),"")</f>
        <v/>
      </c>
      <c r="BF306" s="42" t="str">
        <f>IF($O306="男子",IF($AF306&gt;100,"",IF($M306=選抜男子!I$2,ROW(),"")),"")</f>
        <v/>
      </c>
      <c r="BG306" s="42" t="str">
        <f>IF($O306="男子",IF($AF306&gt;100,"",IF($M306=選抜男子!P$2,ROW(),"")),"")</f>
        <v/>
      </c>
      <c r="BH306" s="42" t="str">
        <f>IF($O306="男子",IF($AF306&gt;100,"",IF($M306=選抜男子!B$27,ROW(),"")),"")</f>
        <v/>
      </c>
      <c r="BI306" s="42" t="str">
        <f>IF($O306="男子",IF($AF306&gt;100,"",IF($M306=選抜男子!I$27,ROW(),"")),"")</f>
        <v/>
      </c>
      <c r="BJ306" s="42" t="str">
        <f>IF($O306="男子",IF($AF306&gt;100,"",IF($M306=選抜男子!P$27,ROW(),"")),"")</f>
        <v/>
      </c>
      <c r="BK306" s="42" t="str">
        <f>IF($O306="男子",IF($AF306&gt;100,"",IF($M306=選抜男子!B$51,ROW(),"")),"")</f>
        <v/>
      </c>
      <c r="BL306" s="42" t="str">
        <f>IF($O306="男子",IF($AF306&gt;100,"",IF($M306=選抜男子!I$51,ROW(),"")),"")</f>
        <v/>
      </c>
      <c r="BM306" s="42" t="str">
        <f>IF($O306="男子",IF($AF306&gt;100,"",IF($M306=選抜男子!B$76,ROW(),"")),"")</f>
        <v/>
      </c>
      <c r="BN306" s="42" t="str">
        <f>IF($O306="男子",IF($AF306&gt;100,"",IF($M306=選抜男子!I$76,ROW(),"")),"")</f>
        <v/>
      </c>
      <c r="BO306" s="42" t="str">
        <f>IF($O306="男子",IF($AF306&gt;100,"",IF($M306=新人男子!B$2,ROW(),"")),"")</f>
        <v/>
      </c>
      <c r="BP306" s="42" t="str">
        <f>IF($O306="男子",IF($AF306&gt;100,"",IF($M306=新人男子!I$2,ROW(),"")),"")</f>
        <v/>
      </c>
      <c r="BQ306" s="42" t="str">
        <f>IF($O306="男子",IF($AF306&gt;100,"",IF($M306=新人男子!P$2,ROW(),"")),"")</f>
        <v/>
      </c>
      <c r="BR306" s="42" t="str">
        <f>IF($O306="男子",IF($AF306&gt;100,"",IF($M306=新人男子!B$27,ROW(),"")),"")</f>
        <v/>
      </c>
      <c r="BS306" s="42" t="str">
        <f>IF($O306="男子",IF($AF306&gt;100,"",IF($M306=新人男子!I$27,ROW(),"")),"")</f>
        <v/>
      </c>
      <c r="BT306" s="42" t="str">
        <f>IF($O306="男子",IF($AF306&gt;100,"",IF($M306=新人男子!P$27,ROW(),"")),"")</f>
        <v/>
      </c>
      <c r="BU306" s="42" t="str">
        <f>IF($O306="男子",IF($AF306&gt;100,"",IF($M306=新人男子!B$51,ROW(),"")),"")</f>
        <v/>
      </c>
      <c r="BV306" s="42" t="str">
        <f>IF($O306="男子",IF($AF306&gt;100,"",IF($M306=新人男子!I$51,ROW(),"")),"")</f>
        <v/>
      </c>
      <c r="BW306" s="42" t="str">
        <f>IF($O306="男子",IF($AF306&gt;100,"",IF($M306=新人男子!P$51,ROW(),"")),"")</f>
        <v/>
      </c>
      <c r="BX306" s="42" t="str">
        <f>IF($O306="男子",IF($AF306&gt;100,"",IF($M306=新人男子!B$76,ROW(),"")),"")</f>
        <v/>
      </c>
      <c r="BY306" s="42" t="str">
        <f>IF($O306="男子",IF($AF306&gt;100,"",IF($M306=新人男子!I$76,ROW(),"")),"")</f>
        <v/>
      </c>
      <c r="BZ306" s="42" t="str">
        <f>IF($O306="男子",IF($AF306&gt;100,"",IF($M306=新人男子!P$76,ROW(),"")),"")</f>
        <v/>
      </c>
      <c r="CA306" s="42" t="str">
        <f>IF($O306="女子",IF($AF306&gt;100,"",IF($M306=選抜女子!B$2,ROW(),"")),"")</f>
        <v/>
      </c>
      <c r="CB306" s="42" t="str">
        <f>IF($O306="女子",IF($AF306&gt;100,"",IF($M306=選抜女子!I$2,ROW(),"")),"")</f>
        <v/>
      </c>
      <c r="CC306" s="42">
        <f>IF($O306="女子",IF($AF306&gt;100,"",IF($M306=選抜女子!P$2,ROW(),"")),"")</f>
        <v>306</v>
      </c>
      <c r="CD306" s="42" t="str">
        <f>IF($O306="女子",IF($AF306&gt;100,"",IF($M306=選抜女子!B$27,ROW(),"")),"")</f>
        <v/>
      </c>
      <c r="CE306" s="42" t="str">
        <f>IF($O306="女子",IF($AF306&gt;100,"",IF($M306=選抜女子!I$27,ROW(),"")),"")</f>
        <v/>
      </c>
      <c r="CF306" s="42" t="str">
        <f>IF($O306="女子",IF($AF306&gt;100,"",IF($M306=選抜女子!P$27,ROW(),"")),"")</f>
        <v/>
      </c>
      <c r="CG306" s="42" t="str">
        <f>IF($O306="女子",IF($AF306&gt;100,"",IF($M306=選抜女子!B$51,ROW(),"")),"")</f>
        <v/>
      </c>
      <c r="CH306" s="42" t="str">
        <f>IF($O306="女子",IF($AF306&gt;100,"",IF($M306=選抜女子!I$51,ROW(),"")),"")</f>
        <v/>
      </c>
      <c r="CI306" s="42" t="str">
        <f>IF($O306="女子",IF($AF306&gt;100,"",IF($M306=選抜女子!B$76,ROW(),"")),"")</f>
        <v/>
      </c>
      <c r="CJ306" s="42" t="str">
        <f>IF($O306="女子",IF($AF306&gt;100,"",IF($M306=選抜女子!I$76,ROW(),"")),"")</f>
        <v/>
      </c>
      <c r="CK306" s="42" t="str">
        <f>IF($O306="女子",IF($AF306&gt;100,"",IF($M306=新人女子!B$2,ROW(),"")),"")</f>
        <v/>
      </c>
      <c r="CL306" s="42" t="str">
        <f>IF($O306="女子",IF($AF306&gt;100,"",IF($M306=新人女子!I$2,ROW(),"")),"")</f>
        <v/>
      </c>
      <c r="CM306" s="42" t="str">
        <f>IF($O306="女子",IF($AF306&gt;100,"",IF($M306=新人女子!P$2,ROW(),"")),"")</f>
        <v/>
      </c>
      <c r="CN306" s="42" t="str">
        <f>IF($O306="女子",IF($AF306&gt;100,"",IF($M306=新人女子!B$27,ROW(),"")),"")</f>
        <v/>
      </c>
      <c r="CO306" s="42" t="str">
        <f>IF($O306="女子",IF($AF306&gt;100,"",IF($M306=新人女子!I$27,ROW(),"")),"")</f>
        <v/>
      </c>
      <c r="CP306" s="42" t="str">
        <f>IF($O306="女子",IF($AF306&gt;100,"",IF($M306=新人女子!P$27,ROW(),"")),"")</f>
        <v/>
      </c>
      <c r="CQ306" s="42" t="str">
        <f>IF($O306="女子",IF($AF306&gt;100,"",IF($M306=新人女子!B$51,ROW(),"")),"")</f>
        <v/>
      </c>
      <c r="CR306" s="42" t="str">
        <f>IF($O306="女子",IF($AF306&gt;100,"",IF($M306=新人女子!I$51,ROW(),"")),"")</f>
        <v/>
      </c>
      <c r="CS306" s="42" t="str">
        <f>IF($O306="女子",IF($AF306&gt;100,"",IF($M306=新人女子!P$51,ROW(),"")),"")</f>
        <v/>
      </c>
      <c r="CT306" s="42" t="str">
        <f>IF($O306="女子",IF($AF306&gt;100,"",IF($M306=新人女子!B$76,ROW(),"")),"")</f>
        <v/>
      </c>
      <c r="CU306" s="42" t="str">
        <f>IF($O306="女子",IF($AF306&gt;100,"",IF($M306=新人女子!I$76,ROW(),"")),"")</f>
        <v/>
      </c>
      <c r="CV306" s="42" t="str">
        <f>IF($O306="女子",IF($AF306&gt;100,"",IF($M306=新人女子!P$76,ROW(),"")),"")</f>
        <v/>
      </c>
    </row>
    <row r="307" spans="1:100" x14ac:dyDescent="0.15">
      <c r="A307" s="36">
        <v>45285</v>
      </c>
      <c r="B307" s="36">
        <v>45287</v>
      </c>
      <c r="C307" s="35" t="s">
        <v>104</v>
      </c>
      <c r="D307" s="35" t="s">
        <v>2546</v>
      </c>
      <c r="E307" s="35" t="s">
        <v>2547</v>
      </c>
      <c r="F307" s="35" t="s">
        <v>2548</v>
      </c>
      <c r="G307" s="35" t="s">
        <v>108</v>
      </c>
      <c r="H307" s="35" t="s">
        <v>15</v>
      </c>
      <c r="I307" s="35" t="s">
        <v>2549</v>
      </c>
      <c r="J307" s="35" t="s">
        <v>303</v>
      </c>
      <c r="L307" s="35" t="s">
        <v>835</v>
      </c>
      <c r="M307" s="35" t="s">
        <v>236</v>
      </c>
      <c r="N307" s="35" t="s">
        <v>237</v>
      </c>
      <c r="O307" s="35" t="s">
        <v>200</v>
      </c>
      <c r="Y307" s="35" t="s">
        <v>306</v>
      </c>
      <c r="AA307" s="35" t="s">
        <v>848</v>
      </c>
      <c r="AB307" s="35" t="s">
        <v>849</v>
      </c>
      <c r="AC307" s="35" t="str">
        <f t="shared" si="28"/>
        <v>ウネ</v>
      </c>
      <c r="AD307" s="35" t="s">
        <v>309</v>
      </c>
      <c r="AF307" s="35">
        <v>7</v>
      </c>
      <c r="AG307" s="41">
        <v>39350</v>
      </c>
      <c r="AN307" s="35">
        <v>161</v>
      </c>
      <c r="AO307" s="35">
        <v>44</v>
      </c>
      <c r="AP307" s="35" t="s">
        <v>310</v>
      </c>
      <c r="AV307" s="35" t="s">
        <v>413</v>
      </c>
      <c r="BB307" s="35">
        <f t="shared" si="25"/>
        <v>15</v>
      </c>
      <c r="BC307" s="35">
        <f t="shared" si="26"/>
        <v>1</v>
      </c>
      <c r="BD307" s="35" t="str">
        <f t="shared" si="27"/>
        <v>右</v>
      </c>
      <c r="BE307" s="42" t="str">
        <f>IF($O307="男子",IF($AF307&gt;100,"",IF($M307=選抜男子!B$2,ROW(),"")),"")</f>
        <v/>
      </c>
      <c r="BF307" s="42" t="str">
        <f>IF($O307="男子",IF($AF307&gt;100,"",IF($M307=選抜男子!I$2,ROW(),"")),"")</f>
        <v/>
      </c>
      <c r="BG307" s="42" t="str">
        <f>IF($O307="男子",IF($AF307&gt;100,"",IF($M307=選抜男子!P$2,ROW(),"")),"")</f>
        <v/>
      </c>
      <c r="BH307" s="42" t="str">
        <f>IF($O307="男子",IF($AF307&gt;100,"",IF($M307=選抜男子!B$27,ROW(),"")),"")</f>
        <v/>
      </c>
      <c r="BI307" s="42" t="str">
        <f>IF($O307="男子",IF($AF307&gt;100,"",IF($M307=選抜男子!I$27,ROW(),"")),"")</f>
        <v/>
      </c>
      <c r="BJ307" s="42" t="str">
        <f>IF($O307="男子",IF($AF307&gt;100,"",IF($M307=選抜男子!P$27,ROW(),"")),"")</f>
        <v/>
      </c>
      <c r="BK307" s="42" t="str">
        <f>IF($O307="男子",IF($AF307&gt;100,"",IF($M307=選抜男子!B$51,ROW(),"")),"")</f>
        <v/>
      </c>
      <c r="BL307" s="42" t="str">
        <f>IF($O307="男子",IF($AF307&gt;100,"",IF($M307=選抜男子!I$51,ROW(),"")),"")</f>
        <v/>
      </c>
      <c r="BM307" s="42" t="str">
        <f>IF($O307="男子",IF($AF307&gt;100,"",IF($M307=選抜男子!B$76,ROW(),"")),"")</f>
        <v/>
      </c>
      <c r="BN307" s="42" t="str">
        <f>IF($O307="男子",IF($AF307&gt;100,"",IF($M307=選抜男子!I$76,ROW(),"")),"")</f>
        <v/>
      </c>
      <c r="BO307" s="42" t="str">
        <f>IF($O307="男子",IF($AF307&gt;100,"",IF($M307=新人男子!B$2,ROW(),"")),"")</f>
        <v/>
      </c>
      <c r="BP307" s="42" t="str">
        <f>IF($O307="男子",IF($AF307&gt;100,"",IF($M307=新人男子!I$2,ROW(),"")),"")</f>
        <v/>
      </c>
      <c r="BQ307" s="42" t="str">
        <f>IF($O307="男子",IF($AF307&gt;100,"",IF($M307=新人男子!P$2,ROW(),"")),"")</f>
        <v/>
      </c>
      <c r="BR307" s="42" t="str">
        <f>IF($O307="男子",IF($AF307&gt;100,"",IF($M307=新人男子!B$27,ROW(),"")),"")</f>
        <v/>
      </c>
      <c r="BS307" s="42" t="str">
        <f>IF($O307="男子",IF($AF307&gt;100,"",IF($M307=新人男子!I$27,ROW(),"")),"")</f>
        <v/>
      </c>
      <c r="BT307" s="42" t="str">
        <f>IF($O307="男子",IF($AF307&gt;100,"",IF($M307=新人男子!P$27,ROW(),"")),"")</f>
        <v/>
      </c>
      <c r="BU307" s="42" t="str">
        <f>IF($O307="男子",IF($AF307&gt;100,"",IF($M307=新人男子!B$51,ROW(),"")),"")</f>
        <v/>
      </c>
      <c r="BV307" s="42" t="str">
        <f>IF($O307="男子",IF($AF307&gt;100,"",IF($M307=新人男子!I$51,ROW(),"")),"")</f>
        <v/>
      </c>
      <c r="BW307" s="42" t="str">
        <f>IF($O307="男子",IF($AF307&gt;100,"",IF($M307=新人男子!P$51,ROW(),"")),"")</f>
        <v/>
      </c>
      <c r="BX307" s="42" t="str">
        <f>IF($O307="男子",IF($AF307&gt;100,"",IF($M307=新人男子!B$76,ROW(),"")),"")</f>
        <v/>
      </c>
      <c r="BY307" s="42" t="str">
        <f>IF($O307="男子",IF($AF307&gt;100,"",IF($M307=新人男子!I$76,ROW(),"")),"")</f>
        <v/>
      </c>
      <c r="BZ307" s="42" t="str">
        <f>IF($O307="男子",IF($AF307&gt;100,"",IF($M307=新人男子!P$76,ROW(),"")),"")</f>
        <v/>
      </c>
      <c r="CA307" s="42" t="str">
        <f>IF($O307="女子",IF($AF307&gt;100,"",IF($M307=選抜女子!B$2,ROW(),"")),"")</f>
        <v/>
      </c>
      <c r="CB307" s="42" t="str">
        <f>IF($O307="女子",IF($AF307&gt;100,"",IF($M307=選抜女子!I$2,ROW(),"")),"")</f>
        <v/>
      </c>
      <c r="CC307" s="42">
        <f>IF($O307="女子",IF($AF307&gt;100,"",IF($M307=選抜女子!P$2,ROW(),"")),"")</f>
        <v>307</v>
      </c>
      <c r="CD307" s="42" t="str">
        <f>IF($O307="女子",IF($AF307&gt;100,"",IF($M307=選抜女子!B$27,ROW(),"")),"")</f>
        <v/>
      </c>
      <c r="CE307" s="42" t="str">
        <f>IF($O307="女子",IF($AF307&gt;100,"",IF($M307=選抜女子!I$27,ROW(),"")),"")</f>
        <v/>
      </c>
      <c r="CF307" s="42" t="str">
        <f>IF($O307="女子",IF($AF307&gt;100,"",IF($M307=選抜女子!P$27,ROW(),"")),"")</f>
        <v/>
      </c>
      <c r="CG307" s="42" t="str">
        <f>IF($O307="女子",IF($AF307&gt;100,"",IF($M307=選抜女子!B$51,ROW(),"")),"")</f>
        <v/>
      </c>
      <c r="CH307" s="42" t="str">
        <f>IF($O307="女子",IF($AF307&gt;100,"",IF($M307=選抜女子!I$51,ROW(),"")),"")</f>
        <v/>
      </c>
      <c r="CI307" s="42" t="str">
        <f>IF($O307="女子",IF($AF307&gt;100,"",IF($M307=選抜女子!B$76,ROW(),"")),"")</f>
        <v/>
      </c>
      <c r="CJ307" s="42" t="str">
        <f>IF($O307="女子",IF($AF307&gt;100,"",IF($M307=選抜女子!I$76,ROW(),"")),"")</f>
        <v/>
      </c>
      <c r="CK307" s="42" t="str">
        <f>IF($O307="女子",IF($AF307&gt;100,"",IF($M307=新人女子!B$2,ROW(),"")),"")</f>
        <v/>
      </c>
      <c r="CL307" s="42" t="str">
        <f>IF($O307="女子",IF($AF307&gt;100,"",IF($M307=新人女子!I$2,ROW(),"")),"")</f>
        <v/>
      </c>
      <c r="CM307" s="42" t="str">
        <f>IF($O307="女子",IF($AF307&gt;100,"",IF($M307=新人女子!P$2,ROW(),"")),"")</f>
        <v/>
      </c>
      <c r="CN307" s="42" t="str">
        <f>IF($O307="女子",IF($AF307&gt;100,"",IF($M307=新人女子!B$27,ROW(),"")),"")</f>
        <v/>
      </c>
      <c r="CO307" s="42" t="str">
        <f>IF($O307="女子",IF($AF307&gt;100,"",IF($M307=新人女子!I$27,ROW(),"")),"")</f>
        <v/>
      </c>
      <c r="CP307" s="42" t="str">
        <f>IF($O307="女子",IF($AF307&gt;100,"",IF($M307=新人女子!P$27,ROW(),"")),"")</f>
        <v/>
      </c>
      <c r="CQ307" s="42" t="str">
        <f>IF($O307="女子",IF($AF307&gt;100,"",IF($M307=新人女子!B$51,ROW(),"")),"")</f>
        <v/>
      </c>
      <c r="CR307" s="42" t="str">
        <f>IF($O307="女子",IF($AF307&gt;100,"",IF($M307=新人女子!I$51,ROW(),"")),"")</f>
        <v/>
      </c>
      <c r="CS307" s="42" t="str">
        <f>IF($O307="女子",IF($AF307&gt;100,"",IF($M307=新人女子!P$51,ROW(),"")),"")</f>
        <v/>
      </c>
      <c r="CT307" s="42" t="str">
        <f>IF($O307="女子",IF($AF307&gt;100,"",IF($M307=新人女子!B$76,ROW(),"")),"")</f>
        <v/>
      </c>
      <c r="CU307" s="42" t="str">
        <f>IF($O307="女子",IF($AF307&gt;100,"",IF($M307=新人女子!I$76,ROW(),"")),"")</f>
        <v/>
      </c>
      <c r="CV307" s="42" t="str">
        <f>IF($O307="女子",IF($AF307&gt;100,"",IF($M307=新人女子!P$76,ROW(),"")),"")</f>
        <v/>
      </c>
    </row>
    <row r="308" spans="1:100" x14ac:dyDescent="0.15">
      <c r="A308" s="36">
        <v>45285</v>
      </c>
      <c r="B308" s="36">
        <v>45287</v>
      </c>
      <c r="C308" s="35" t="s">
        <v>104</v>
      </c>
      <c r="D308" s="35" t="s">
        <v>2550</v>
      </c>
      <c r="E308" s="35" t="s">
        <v>2551</v>
      </c>
      <c r="F308" s="35" t="s">
        <v>2552</v>
      </c>
      <c r="G308" s="35" t="s">
        <v>108</v>
      </c>
      <c r="H308" s="35" t="s">
        <v>15</v>
      </c>
      <c r="I308" s="35" t="s">
        <v>2553</v>
      </c>
      <c r="J308" s="35" t="s">
        <v>303</v>
      </c>
      <c r="L308" s="35" t="s">
        <v>835</v>
      </c>
      <c r="M308" s="35" t="s">
        <v>236</v>
      </c>
      <c r="N308" s="35" t="s">
        <v>237</v>
      </c>
      <c r="O308" s="35" t="s">
        <v>200</v>
      </c>
      <c r="Y308" s="35" t="s">
        <v>306</v>
      </c>
      <c r="AA308" s="35" t="s">
        <v>850</v>
      </c>
      <c r="AB308" s="35" t="s">
        <v>851</v>
      </c>
      <c r="AC308" s="35" t="str">
        <f t="shared" si="28"/>
        <v>カミゴオリ</v>
      </c>
      <c r="AD308" s="35" t="s">
        <v>309</v>
      </c>
      <c r="AE308" s="35" t="s">
        <v>376</v>
      </c>
      <c r="AF308" s="35">
        <v>8</v>
      </c>
      <c r="AG308" s="41">
        <v>39361</v>
      </c>
      <c r="AN308" s="35">
        <v>165</v>
      </c>
      <c r="AO308" s="35">
        <v>56</v>
      </c>
      <c r="AP308" s="35" t="s">
        <v>310</v>
      </c>
      <c r="AV308" s="35" t="s">
        <v>413</v>
      </c>
      <c r="BB308" s="35">
        <f t="shared" si="25"/>
        <v>15</v>
      </c>
      <c r="BC308" s="35">
        <f t="shared" si="26"/>
        <v>1</v>
      </c>
      <c r="BD308" s="35" t="str">
        <f t="shared" si="27"/>
        <v>右</v>
      </c>
      <c r="BE308" s="42" t="str">
        <f>IF($O308="男子",IF($AF308&gt;100,"",IF($M308=選抜男子!B$2,ROW(),"")),"")</f>
        <v/>
      </c>
      <c r="BF308" s="42" t="str">
        <f>IF($O308="男子",IF($AF308&gt;100,"",IF($M308=選抜男子!I$2,ROW(),"")),"")</f>
        <v/>
      </c>
      <c r="BG308" s="42" t="str">
        <f>IF($O308="男子",IF($AF308&gt;100,"",IF($M308=選抜男子!P$2,ROW(),"")),"")</f>
        <v/>
      </c>
      <c r="BH308" s="42" t="str">
        <f>IF($O308="男子",IF($AF308&gt;100,"",IF($M308=選抜男子!B$27,ROW(),"")),"")</f>
        <v/>
      </c>
      <c r="BI308" s="42" t="str">
        <f>IF($O308="男子",IF($AF308&gt;100,"",IF($M308=選抜男子!I$27,ROW(),"")),"")</f>
        <v/>
      </c>
      <c r="BJ308" s="42" t="str">
        <f>IF($O308="男子",IF($AF308&gt;100,"",IF($M308=選抜男子!P$27,ROW(),"")),"")</f>
        <v/>
      </c>
      <c r="BK308" s="42" t="str">
        <f>IF($O308="男子",IF($AF308&gt;100,"",IF($M308=選抜男子!B$51,ROW(),"")),"")</f>
        <v/>
      </c>
      <c r="BL308" s="42" t="str">
        <f>IF($O308="男子",IF($AF308&gt;100,"",IF($M308=選抜男子!I$51,ROW(),"")),"")</f>
        <v/>
      </c>
      <c r="BM308" s="42" t="str">
        <f>IF($O308="男子",IF($AF308&gt;100,"",IF($M308=選抜男子!B$76,ROW(),"")),"")</f>
        <v/>
      </c>
      <c r="BN308" s="42" t="str">
        <f>IF($O308="男子",IF($AF308&gt;100,"",IF($M308=選抜男子!I$76,ROW(),"")),"")</f>
        <v/>
      </c>
      <c r="BO308" s="42" t="str">
        <f>IF($O308="男子",IF($AF308&gt;100,"",IF($M308=新人男子!B$2,ROW(),"")),"")</f>
        <v/>
      </c>
      <c r="BP308" s="42" t="str">
        <f>IF($O308="男子",IF($AF308&gt;100,"",IF($M308=新人男子!I$2,ROW(),"")),"")</f>
        <v/>
      </c>
      <c r="BQ308" s="42" t="str">
        <f>IF($O308="男子",IF($AF308&gt;100,"",IF($M308=新人男子!P$2,ROW(),"")),"")</f>
        <v/>
      </c>
      <c r="BR308" s="42" t="str">
        <f>IF($O308="男子",IF($AF308&gt;100,"",IF($M308=新人男子!B$27,ROW(),"")),"")</f>
        <v/>
      </c>
      <c r="BS308" s="42" t="str">
        <f>IF($O308="男子",IF($AF308&gt;100,"",IF($M308=新人男子!I$27,ROW(),"")),"")</f>
        <v/>
      </c>
      <c r="BT308" s="42" t="str">
        <f>IF($O308="男子",IF($AF308&gt;100,"",IF($M308=新人男子!P$27,ROW(),"")),"")</f>
        <v/>
      </c>
      <c r="BU308" s="42" t="str">
        <f>IF($O308="男子",IF($AF308&gt;100,"",IF($M308=新人男子!B$51,ROW(),"")),"")</f>
        <v/>
      </c>
      <c r="BV308" s="42" t="str">
        <f>IF($O308="男子",IF($AF308&gt;100,"",IF($M308=新人男子!I$51,ROW(),"")),"")</f>
        <v/>
      </c>
      <c r="BW308" s="42" t="str">
        <f>IF($O308="男子",IF($AF308&gt;100,"",IF($M308=新人男子!P$51,ROW(),"")),"")</f>
        <v/>
      </c>
      <c r="BX308" s="42" t="str">
        <f>IF($O308="男子",IF($AF308&gt;100,"",IF($M308=新人男子!B$76,ROW(),"")),"")</f>
        <v/>
      </c>
      <c r="BY308" s="42" t="str">
        <f>IF($O308="男子",IF($AF308&gt;100,"",IF($M308=新人男子!I$76,ROW(),"")),"")</f>
        <v/>
      </c>
      <c r="BZ308" s="42" t="str">
        <f>IF($O308="男子",IF($AF308&gt;100,"",IF($M308=新人男子!P$76,ROW(),"")),"")</f>
        <v/>
      </c>
      <c r="CA308" s="42" t="str">
        <f>IF($O308="女子",IF($AF308&gt;100,"",IF($M308=選抜女子!B$2,ROW(),"")),"")</f>
        <v/>
      </c>
      <c r="CB308" s="42" t="str">
        <f>IF($O308="女子",IF($AF308&gt;100,"",IF($M308=選抜女子!I$2,ROW(),"")),"")</f>
        <v/>
      </c>
      <c r="CC308" s="42">
        <f>IF($O308="女子",IF($AF308&gt;100,"",IF($M308=選抜女子!P$2,ROW(),"")),"")</f>
        <v>308</v>
      </c>
      <c r="CD308" s="42" t="str">
        <f>IF($O308="女子",IF($AF308&gt;100,"",IF($M308=選抜女子!B$27,ROW(),"")),"")</f>
        <v/>
      </c>
      <c r="CE308" s="42" t="str">
        <f>IF($O308="女子",IF($AF308&gt;100,"",IF($M308=選抜女子!I$27,ROW(),"")),"")</f>
        <v/>
      </c>
      <c r="CF308" s="42" t="str">
        <f>IF($O308="女子",IF($AF308&gt;100,"",IF($M308=選抜女子!P$27,ROW(),"")),"")</f>
        <v/>
      </c>
      <c r="CG308" s="42" t="str">
        <f>IF($O308="女子",IF($AF308&gt;100,"",IF($M308=選抜女子!B$51,ROW(),"")),"")</f>
        <v/>
      </c>
      <c r="CH308" s="42" t="str">
        <f>IF($O308="女子",IF($AF308&gt;100,"",IF($M308=選抜女子!I$51,ROW(),"")),"")</f>
        <v/>
      </c>
      <c r="CI308" s="42" t="str">
        <f>IF($O308="女子",IF($AF308&gt;100,"",IF($M308=選抜女子!B$76,ROW(),"")),"")</f>
        <v/>
      </c>
      <c r="CJ308" s="42" t="str">
        <f>IF($O308="女子",IF($AF308&gt;100,"",IF($M308=選抜女子!I$76,ROW(),"")),"")</f>
        <v/>
      </c>
      <c r="CK308" s="42" t="str">
        <f>IF($O308="女子",IF($AF308&gt;100,"",IF($M308=新人女子!B$2,ROW(),"")),"")</f>
        <v/>
      </c>
      <c r="CL308" s="42" t="str">
        <f>IF($O308="女子",IF($AF308&gt;100,"",IF($M308=新人女子!I$2,ROW(),"")),"")</f>
        <v/>
      </c>
      <c r="CM308" s="42" t="str">
        <f>IF($O308="女子",IF($AF308&gt;100,"",IF($M308=新人女子!P$2,ROW(),"")),"")</f>
        <v/>
      </c>
      <c r="CN308" s="42" t="str">
        <f>IF($O308="女子",IF($AF308&gt;100,"",IF($M308=新人女子!B$27,ROW(),"")),"")</f>
        <v/>
      </c>
      <c r="CO308" s="42" t="str">
        <f>IF($O308="女子",IF($AF308&gt;100,"",IF($M308=新人女子!I$27,ROW(),"")),"")</f>
        <v/>
      </c>
      <c r="CP308" s="42" t="str">
        <f>IF($O308="女子",IF($AF308&gt;100,"",IF($M308=新人女子!P$27,ROW(),"")),"")</f>
        <v/>
      </c>
      <c r="CQ308" s="42" t="str">
        <f>IF($O308="女子",IF($AF308&gt;100,"",IF($M308=新人女子!B$51,ROW(),"")),"")</f>
        <v/>
      </c>
      <c r="CR308" s="42" t="str">
        <f>IF($O308="女子",IF($AF308&gt;100,"",IF($M308=新人女子!I$51,ROW(),"")),"")</f>
        <v/>
      </c>
      <c r="CS308" s="42" t="str">
        <f>IF($O308="女子",IF($AF308&gt;100,"",IF($M308=新人女子!P$51,ROW(),"")),"")</f>
        <v/>
      </c>
      <c r="CT308" s="42" t="str">
        <f>IF($O308="女子",IF($AF308&gt;100,"",IF($M308=新人女子!B$76,ROW(),"")),"")</f>
        <v/>
      </c>
      <c r="CU308" s="42" t="str">
        <f>IF($O308="女子",IF($AF308&gt;100,"",IF($M308=新人女子!I$76,ROW(),"")),"")</f>
        <v/>
      </c>
      <c r="CV308" s="42" t="str">
        <f>IF($O308="女子",IF($AF308&gt;100,"",IF($M308=新人女子!P$76,ROW(),"")),"")</f>
        <v/>
      </c>
    </row>
    <row r="309" spans="1:100" x14ac:dyDescent="0.15">
      <c r="A309" s="36">
        <v>45285</v>
      </c>
      <c r="B309" s="36">
        <v>45287</v>
      </c>
      <c r="C309" s="35" t="s">
        <v>104</v>
      </c>
      <c r="D309" s="35" t="s">
        <v>2554</v>
      </c>
      <c r="E309" s="35" t="s">
        <v>2555</v>
      </c>
      <c r="F309" s="35" t="s">
        <v>2556</v>
      </c>
      <c r="G309" s="35" t="s">
        <v>108</v>
      </c>
      <c r="H309" s="35" t="s">
        <v>15</v>
      </c>
      <c r="I309" s="35" t="s">
        <v>2557</v>
      </c>
      <c r="J309" s="35" t="s">
        <v>303</v>
      </c>
      <c r="L309" s="35" t="s">
        <v>835</v>
      </c>
      <c r="M309" s="35" t="s">
        <v>236</v>
      </c>
      <c r="N309" s="35" t="s">
        <v>237</v>
      </c>
      <c r="O309" s="35" t="s">
        <v>200</v>
      </c>
      <c r="Y309" s="35" t="s">
        <v>306</v>
      </c>
      <c r="AA309" s="35" t="s">
        <v>852</v>
      </c>
      <c r="AB309" s="35" t="s">
        <v>853</v>
      </c>
      <c r="AC309" s="35" t="str">
        <f t="shared" si="28"/>
        <v>ミツイシ</v>
      </c>
      <c r="AD309" s="35" t="s">
        <v>309</v>
      </c>
      <c r="AF309" s="35">
        <v>9</v>
      </c>
      <c r="AG309" s="41">
        <v>39051</v>
      </c>
      <c r="AN309" s="35">
        <v>175.1</v>
      </c>
      <c r="AO309" s="35">
        <v>60</v>
      </c>
      <c r="AP309" s="35" t="s">
        <v>310</v>
      </c>
      <c r="AV309" s="35" t="s">
        <v>413</v>
      </c>
      <c r="BB309" s="35">
        <f t="shared" si="25"/>
        <v>16</v>
      </c>
      <c r="BC309" s="35">
        <f t="shared" si="26"/>
        <v>2</v>
      </c>
      <c r="BD309" s="35" t="str">
        <f t="shared" si="27"/>
        <v>右</v>
      </c>
      <c r="BE309" s="42" t="str">
        <f>IF($O309="男子",IF($AF309&gt;100,"",IF($M309=選抜男子!B$2,ROW(),"")),"")</f>
        <v/>
      </c>
      <c r="BF309" s="42" t="str">
        <f>IF($O309="男子",IF($AF309&gt;100,"",IF($M309=選抜男子!I$2,ROW(),"")),"")</f>
        <v/>
      </c>
      <c r="BG309" s="42" t="str">
        <f>IF($O309="男子",IF($AF309&gt;100,"",IF($M309=選抜男子!P$2,ROW(),"")),"")</f>
        <v/>
      </c>
      <c r="BH309" s="42" t="str">
        <f>IF($O309="男子",IF($AF309&gt;100,"",IF($M309=選抜男子!B$27,ROW(),"")),"")</f>
        <v/>
      </c>
      <c r="BI309" s="42" t="str">
        <f>IF($O309="男子",IF($AF309&gt;100,"",IF($M309=選抜男子!I$27,ROW(),"")),"")</f>
        <v/>
      </c>
      <c r="BJ309" s="42" t="str">
        <f>IF($O309="男子",IF($AF309&gt;100,"",IF($M309=選抜男子!P$27,ROW(),"")),"")</f>
        <v/>
      </c>
      <c r="BK309" s="42" t="str">
        <f>IF($O309="男子",IF($AF309&gt;100,"",IF($M309=選抜男子!B$51,ROW(),"")),"")</f>
        <v/>
      </c>
      <c r="BL309" s="42" t="str">
        <f>IF($O309="男子",IF($AF309&gt;100,"",IF($M309=選抜男子!I$51,ROW(),"")),"")</f>
        <v/>
      </c>
      <c r="BM309" s="42" t="str">
        <f>IF($O309="男子",IF($AF309&gt;100,"",IF($M309=選抜男子!B$76,ROW(),"")),"")</f>
        <v/>
      </c>
      <c r="BN309" s="42" t="str">
        <f>IF($O309="男子",IF($AF309&gt;100,"",IF($M309=選抜男子!I$76,ROW(),"")),"")</f>
        <v/>
      </c>
      <c r="BO309" s="42" t="str">
        <f>IF($O309="男子",IF($AF309&gt;100,"",IF($M309=新人男子!B$2,ROW(),"")),"")</f>
        <v/>
      </c>
      <c r="BP309" s="42" t="str">
        <f>IF($O309="男子",IF($AF309&gt;100,"",IF($M309=新人男子!I$2,ROW(),"")),"")</f>
        <v/>
      </c>
      <c r="BQ309" s="42" t="str">
        <f>IF($O309="男子",IF($AF309&gt;100,"",IF($M309=新人男子!P$2,ROW(),"")),"")</f>
        <v/>
      </c>
      <c r="BR309" s="42" t="str">
        <f>IF($O309="男子",IF($AF309&gt;100,"",IF($M309=新人男子!B$27,ROW(),"")),"")</f>
        <v/>
      </c>
      <c r="BS309" s="42" t="str">
        <f>IF($O309="男子",IF($AF309&gt;100,"",IF($M309=新人男子!I$27,ROW(),"")),"")</f>
        <v/>
      </c>
      <c r="BT309" s="42" t="str">
        <f>IF($O309="男子",IF($AF309&gt;100,"",IF($M309=新人男子!P$27,ROW(),"")),"")</f>
        <v/>
      </c>
      <c r="BU309" s="42" t="str">
        <f>IF($O309="男子",IF($AF309&gt;100,"",IF($M309=新人男子!B$51,ROW(),"")),"")</f>
        <v/>
      </c>
      <c r="BV309" s="42" t="str">
        <f>IF($O309="男子",IF($AF309&gt;100,"",IF($M309=新人男子!I$51,ROW(),"")),"")</f>
        <v/>
      </c>
      <c r="BW309" s="42" t="str">
        <f>IF($O309="男子",IF($AF309&gt;100,"",IF($M309=新人男子!P$51,ROW(),"")),"")</f>
        <v/>
      </c>
      <c r="BX309" s="42" t="str">
        <f>IF($O309="男子",IF($AF309&gt;100,"",IF($M309=新人男子!B$76,ROW(),"")),"")</f>
        <v/>
      </c>
      <c r="BY309" s="42" t="str">
        <f>IF($O309="男子",IF($AF309&gt;100,"",IF($M309=新人男子!I$76,ROW(),"")),"")</f>
        <v/>
      </c>
      <c r="BZ309" s="42" t="str">
        <f>IF($O309="男子",IF($AF309&gt;100,"",IF($M309=新人男子!P$76,ROW(),"")),"")</f>
        <v/>
      </c>
      <c r="CA309" s="42" t="str">
        <f>IF($O309="女子",IF($AF309&gt;100,"",IF($M309=選抜女子!B$2,ROW(),"")),"")</f>
        <v/>
      </c>
      <c r="CB309" s="42" t="str">
        <f>IF($O309="女子",IF($AF309&gt;100,"",IF($M309=選抜女子!I$2,ROW(),"")),"")</f>
        <v/>
      </c>
      <c r="CC309" s="42">
        <f>IF($O309="女子",IF($AF309&gt;100,"",IF($M309=選抜女子!P$2,ROW(),"")),"")</f>
        <v>309</v>
      </c>
      <c r="CD309" s="42" t="str">
        <f>IF($O309="女子",IF($AF309&gt;100,"",IF($M309=選抜女子!B$27,ROW(),"")),"")</f>
        <v/>
      </c>
      <c r="CE309" s="42" t="str">
        <f>IF($O309="女子",IF($AF309&gt;100,"",IF($M309=選抜女子!I$27,ROW(),"")),"")</f>
        <v/>
      </c>
      <c r="CF309" s="42" t="str">
        <f>IF($O309="女子",IF($AF309&gt;100,"",IF($M309=選抜女子!P$27,ROW(),"")),"")</f>
        <v/>
      </c>
      <c r="CG309" s="42" t="str">
        <f>IF($O309="女子",IF($AF309&gt;100,"",IF($M309=選抜女子!B$51,ROW(),"")),"")</f>
        <v/>
      </c>
      <c r="CH309" s="42" t="str">
        <f>IF($O309="女子",IF($AF309&gt;100,"",IF($M309=選抜女子!I$51,ROW(),"")),"")</f>
        <v/>
      </c>
      <c r="CI309" s="42" t="str">
        <f>IF($O309="女子",IF($AF309&gt;100,"",IF($M309=選抜女子!B$76,ROW(),"")),"")</f>
        <v/>
      </c>
      <c r="CJ309" s="42" t="str">
        <f>IF($O309="女子",IF($AF309&gt;100,"",IF($M309=選抜女子!I$76,ROW(),"")),"")</f>
        <v/>
      </c>
      <c r="CK309" s="42" t="str">
        <f>IF($O309="女子",IF($AF309&gt;100,"",IF($M309=新人女子!B$2,ROW(),"")),"")</f>
        <v/>
      </c>
      <c r="CL309" s="42" t="str">
        <f>IF($O309="女子",IF($AF309&gt;100,"",IF($M309=新人女子!I$2,ROW(),"")),"")</f>
        <v/>
      </c>
      <c r="CM309" s="42" t="str">
        <f>IF($O309="女子",IF($AF309&gt;100,"",IF($M309=新人女子!P$2,ROW(),"")),"")</f>
        <v/>
      </c>
      <c r="CN309" s="42" t="str">
        <f>IF($O309="女子",IF($AF309&gt;100,"",IF($M309=新人女子!B$27,ROW(),"")),"")</f>
        <v/>
      </c>
      <c r="CO309" s="42" t="str">
        <f>IF($O309="女子",IF($AF309&gt;100,"",IF($M309=新人女子!I$27,ROW(),"")),"")</f>
        <v/>
      </c>
      <c r="CP309" s="42" t="str">
        <f>IF($O309="女子",IF($AF309&gt;100,"",IF($M309=新人女子!P$27,ROW(),"")),"")</f>
        <v/>
      </c>
      <c r="CQ309" s="42" t="str">
        <f>IF($O309="女子",IF($AF309&gt;100,"",IF($M309=新人女子!B$51,ROW(),"")),"")</f>
        <v/>
      </c>
      <c r="CR309" s="42" t="str">
        <f>IF($O309="女子",IF($AF309&gt;100,"",IF($M309=新人女子!I$51,ROW(),"")),"")</f>
        <v/>
      </c>
      <c r="CS309" s="42" t="str">
        <f>IF($O309="女子",IF($AF309&gt;100,"",IF($M309=新人女子!P$51,ROW(),"")),"")</f>
        <v/>
      </c>
      <c r="CT309" s="42" t="str">
        <f>IF($O309="女子",IF($AF309&gt;100,"",IF($M309=新人女子!B$76,ROW(),"")),"")</f>
        <v/>
      </c>
      <c r="CU309" s="42" t="str">
        <f>IF($O309="女子",IF($AF309&gt;100,"",IF($M309=新人女子!I$76,ROW(),"")),"")</f>
        <v/>
      </c>
      <c r="CV309" s="42" t="str">
        <f>IF($O309="女子",IF($AF309&gt;100,"",IF($M309=新人女子!P$76,ROW(),"")),"")</f>
        <v/>
      </c>
    </row>
    <row r="310" spans="1:100" x14ac:dyDescent="0.15">
      <c r="A310" s="36">
        <v>45285</v>
      </c>
      <c r="B310" s="36">
        <v>45287</v>
      </c>
      <c r="C310" s="35" t="s">
        <v>104</v>
      </c>
      <c r="D310" s="35" t="s">
        <v>2558</v>
      </c>
      <c r="E310" s="35" t="s">
        <v>2559</v>
      </c>
      <c r="F310" s="35" t="s">
        <v>2560</v>
      </c>
      <c r="G310" s="35" t="s">
        <v>108</v>
      </c>
      <c r="H310" s="35" t="s">
        <v>15</v>
      </c>
      <c r="I310" s="35" t="s">
        <v>2561</v>
      </c>
      <c r="J310" s="35" t="s">
        <v>303</v>
      </c>
      <c r="L310" s="35" t="s">
        <v>835</v>
      </c>
      <c r="M310" s="35" t="s">
        <v>236</v>
      </c>
      <c r="N310" s="35" t="s">
        <v>237</v>
      </c>
      <c r="O310" s="35" t="s">
        <v>200</v>
      </c>
      <c r="Y310" s="35" t="s">
        <v>306</v>
      </c>
      <c r="AA310" s="35" t="s">
        <v>854</v>
      </c>
      <c r="AB310" s="35" t="s">
        <v>855</v>
      </c>
      <c r="AC310" s="35" t="str">
        <f t="shared" si="28"/>
        <v>ヨシナガ</v>
      </c>
      <c r="AD310" s="35" t="s">
        <v>309</v>
      </c>
      <c r="AF310" s="35">
        <v>10</v>
      </c>
      <c r="AG310" s="41">
        <v>39172</v>
      </c>
      <c r="AN310" s="35">
        <v>173</v>
      </c>
      <c r="AO310" s="35">
        <v>55</v>
      </c>
      <c r="AP310" s="35" t="s">
        <v>310</v>
      </c>
      <c r="AV310" s="35" t="s">
        <v>413</v>
      </c>
      <c r="BB310" s="35">
        <f t="shared" si="25"/>
        <v>16</v>
      </c>
      <c r="BC310" s="35">
        <f t="shared" si="26"/>
        <v>2</v>
      </c>
      <c r="BD310" s="35" t="str">
        <f t="shared" si="27"/>
        <v>右</v>
      </c>
      <c r="BE310" s="42" t="str">
        <f>IF($O310="男子",IF($AF310&gt;100,"",IF($M310=選抜男子!B$2,ROW(),"")),"")</f>
        <v/>
      </c>
      <c r="BF310" s="42" t="str">
        <f>IF($O310="男子",IF($AF310&gt;100,"",IF($M310=選抜男子!I$2,ROW(),"")),"")</f>
        <v/>
      </c>
      <c r="BG310" s="42" t="str">
        <f>IF($O310="男子",IF($AF310&gt;100,"",IF($M310=選抜男子!P$2,ROW(),"")),"")</f>
        <v/>
      </c>
      <c r="BH310" s="42" t="str">
        <f>IF($O310="男子",IF($AF310&gt;100,"",IF($M310=選抜男子!B$27,ROW(),"")),"")</f>
        <v/>
      </c>
      <c r="BI310" s="42" t="str">
        <f>IF($O310="男子",IF($AF310&gt;100,"",IF($M310=選抜男子!I$27,ROW(),"")),"")</f>
        <v/>
      </c>
      <c r="BJ310" s="42" t="str">
        <f>IF($O310="男子",IF($AF310&gt;100,"",IF($M310=選抜男子!P$27,ROW(),"")),"")</f>
        <v/>
      </c>
      <c r="BK310" s="42" t="str">
        <f>IF($O310="男子",IF($AF310&gt;100,"",IF($M310=選抜男子!B$51,ROW(),"")),"")</f>
        <v/>
      </c>
      <c r="BL310" s="42" t="str">
        <f>IF($O310="男子",IF($AF310&gt;100,"",IF($M310=選抜男子!I$51,ROW(),"")),"")</f>
        <v/>
      </c>
      <c r="BM310" s="42" t="str">
        <f>IF($O310="男子",IF($AF310&gt;100,"",IF($M310=選抜男子!B$76,ROW(),"")),"")</f>
        <v/>
      </c>
      <c r="BN310" s="42" t="str">
        <f>IF($O310="男子",IF($AF310&gt;100,"",IF($M310=選抜男子!I$76,ROW(),"")),"")</f>
        <v/>
      </c>
      <c r="BO310" s="42" t="str">
        <f>IF($O310="男子",IF($AF310&gt;100,"",IF($M310=新人男子!B$2,ROW(),"")),"")</f>
        <v/>
      </c>
      <c r="BP310" s="42" t="str">
        <f>IF($O310="男子",IF($AF310&gt;100,"",IF($M310=新人男子!I$2,ROW(),"")),"")</f>
        <v/>
      </c>
      <c r="BQ310" s="42" t="str">
        <f>IF($O310="男子",IF($AF310&gt;100,"",IF($M310=新人男子!P$2,ROW(),"")),"")</f>
        <v/>
      </c>
      <c r="BR310" s="42" t="str">
        <f>IF($O310="男子",IF($AF310&gt;100,"",IF($M310=新人男子!B$27,ROW(),"")),"")</f>
        <v/>
      </c>
      <c r="BS310" s="42" t="str">
        <f>IF($O310="男子",IF($AF310&gt;100,"",IF($M310=新人男子!I$27,ROW(),"")),"")</f>
        <v/>
      </c>
      <c r="BT310" s="42" t="str">
        <f>IF($O310="男子",IF($AF310&gt;100,"",IF($M310=新人男子!P$27,ROW(),"")),"")</f>
        <v/>
      </c>
      <c r="BU310" s="42" t="str">
        <f>IF($O310="男子",IF($AF310&gt;100,"",IF($M310=新人男子!B$51,ROW(),"")),"")</f>
        <v/>
      </c>
      <c r="BV310" s="42" t="str">
        <f>IF($O310="男子",IF($AF310&gt;100,"",IF($M310=新人男子!I$51,ROW(),"")),"")</f>
        <v/>
      </c>
      <c r="BW310" s="42" t="str">
        <f>IF($O310="男子",IF($AF310&gt;100,"",IF($M310=新人男子!P$51,ROW(),"")),"")</f>
        <v/>
      </c>
      <c r="BX310" s="42" t="str">
        <f>IF($O310="男子",IF($AF310&gt;100,"",IF($M310=新人男子!B$76,ROW(),"")),"")</f>
        <v/>
      </c>
      <c r="BY310" s="42" t="str">
        <f>IF($O310="男子",IF($AF310&gt;100,"",IF($M310=新人男子!I$76,ROW(),"")),"")</f>
        <v/>
      </c>
      <c r="BZ310" s="42" t="str">
        <f>IF($O310="男子",IF($AF310&gt;100,"",IF($M310=新人男子!P$76,ROW(),"")),"")</f>
        <v/>
      </c>
      <c r="CA310" s="42" t="str">
        <f>IF($O310="女子",IF($AF310&gt;100,"",IF($M310=選抜女子!B$2,ROW(),"")),"")</f>
        <v/>
      </c>
      <c r="CB310" s="42" t="str">
        <f>IF($O310="女子",IF($AF310&gt;100,"",IF($M310=選抜女子!I$2,ROW(),"")),"")</f>
        <v/>
      </c>
      <c r="CC310" s="42">
        <f>IF($O310="女子",IF($AF310&gt;100,"",IF($M310=選抜女子!P$2,ROW(),"")),"")</f>
        <v>310</v>
      </c>
      <c r="CD310" s="42" t="str">
        <f>IF($O310="女子",IF($AF310&gt;100,"",IF($M310=選抜女子!B$27,ROW(),"")),"")</f>
        <v/>
      </c>
      <c r="CE310" s="42" t="str">
        <f>IF($O310="女子",IF($AF310&gt;100,"",IF($M310=選抜女子!I$27,ROW(),"")),"")</f>
        <v/>
      </c>
      <c r="CF310" s="42" t="str">
        <f>IF($O310="女子",IF($AF310&gt;100,"",IF($M310=選抜女子!P$27,ROW(),"")),"")</f>
        <v/>
      </c>
      <c r="CG310" s="42" t="str">
        <f>IF($O310="女子",IF($AF310&gt;100,"",IF($M310=選抜女子!B$51,ROW(),"")),"")</f>
        <v/>
      </c>
      <c r="CH310" s="42" t="str">
        <f>IF($O310="女子",IF($AF310&gt;100,"",IF($M310=選抜女子!I$51,ROW(),"")),"")</f>
        <v/>
      </c>
      <c r="CI310" s="42" t="str">
        <f>IF($O310="女子",IF($AF310&gt;100,"",IF($M310=選抜女子!B$76,ROW(),"")),"")</f>
        <v/>
      </c>
      <c r="CJ310" s="42" t="str">
        <f>IF($O310="女子",IF($AF310&gt;100,"",IF($M310=選抜女子!I$76,ROW(),"")),"")</f>
        <v/>
      </c>
      <c r="CK310" s="42" t="str">
        <f>IF($O310="女子",IF($AF310&gt;100,"",IF($M310=新人女子!B$2,ROW(),"")),"")</f>
        <v/>
      </c>
      <c r="CL310" s="42" t="str">
        <f>IF($O310="女子",IF($AF310&gt;100,"",IF($M310=新人女子!I$2,ROW(),"")),"")</f>
        <v/>
      </c>
      <c r="CM310" s="42" t="str">
        <f>IF($O310="女子",IF($AF310&gt;100,"",IF($M310=新人女子!P$2,ROW(),"")),"")</f>
        <v/>
      </c>
      <c r="CN310" s="42" t="str">
        <f>IF($O310="女子",IF($AF310&gt;100,"",IF($M310=新人女子!B$27,ROW(),"")),"")</f>
        <v/>
      </c>
      <c r="CO310" s="42" t="str">
        <f>IF($O310="女子",IF($AF310&gt;100,"",IF($M310=新人女子!I$27,ROW(),"")),"")</f>
        <v/>
      </c>
      <c r="CP310" s="42" t="str">
        <f>IF($O310="女子",IF($AF310&gt;100,"",IF($M310=新人女子!P$27,ROW(),"")),"")</f>
        <v/>
      </c>
      <c r="CQ310" s="42" t="str">
        <f>IF($O310="女子",IF($AF310&gt;100,"",IF($M310=新人女子!B$51,ROW(),"")),"")</f>
        <v/>
      </c>
      <c r="CR310" s="42" t="str">
        <f>IF($O310="女子",IF($AF310&gt;100,"",IF($M310=新人女子!I$51,ROW(),"")),"")</f>
        <v/>
      </c>
      <c r="CS310" s="42" t="str">
        <f>IF($O310="女子",IF($AF310&gt;100,"",IF($M310=新人女子!P$51,ROW(),"")),"")</f>
        <v/>
      </c>
      <c r="CT310" s="42" t="str">
        <f>IF($O310="女子",IF($AF310&gt;100,"",IF($M310=新人女子!B$76,ROW(),"")),"")</f>
        <v/>
      </c>
      <c r="CU310" s="42" t="str">
        <f>IF($O310="女子",IF($AF310&gt;100,"",IF($M310=新人女子!I$76,ROW(),"")),"")</f>
        <v/>
      </c>
      <c r="CV310" s="42" t="str">
        <f>IF($O310="女子",IF($AF310&gt;100,"",IF($M310=新人女子!P$76,ROW(),"")),"")</f>
        <v/>
      </c>
    </row>
    <row r="311" spans="1:100" x14ac:dyDescent="0.15">
      <c r="A311" s="36">
        <v>45285</v>
      </c>
      <c r="B311" s="36">
        <v>45287</v>
      </c>
      <c r="C311" s="35" t="s">
        <v>104</v>
      </c>
      <c r="D311" s="35" t="s">
        <v>2562</v>
      </c>
      <c r="E311" s="35" t="s">
        <v>2563</v>
      </c>
      <c r="F311" s="35" t="s">
        <v>2564</v>
      </c>
      <c r="G311" s="35" t="s">
        <v>108</v>
      </c>
      <c r="H311" s="35" t="s">
        <v>15</v>
      </c>
      <c r="I311" s="35" t="s">
        <v>2565</v>
      </c>
      <c r="J311" s="35" t="s">
        <v>303</v>
      </c>
      <c r="L311" s="35" t="s">
        <v>835</v>
      </c>
      <c r="M311" s="35" t="s">
        <v>236</v>
      </c>
      <c r="N311" s="35" t="s">
        <v>237</v>
      </c>
      <c r="O311" s="35" t="s">
        <v>200</v>
      </c>
      <c r="Y311" s="35" t="s">
        <v>306</v>
      </c>
      <c r="AA311" s="35" t="s">
        <v>856</v>
      </c>
      <c r="AB311" s="35" t="s">
        <v>857</v>
      </c>
      <c r="AC311" s="35" t="str">
        <f t="shared" si="28"/>
        <v>ワケ</v>
      </c>
      <c r="AD311" s="35" t="s">
        <v>309</v>
      </c>
      <c r="AF311" s="35">
        <v>11</v>
      </c>
      <c r="AG311" s="41">
        <v>38976</v>
      </c>
      <c r="AN311" s="35">
        <v>180</v>
      </c>
      <c r="AO311" s="35">
        <v>67</v>
      </c>
      <c r="AP311" s="35" t="s">
        <v>310</v>
      </c>
      <c r="AV311" s="35" t="s">
        <v>413</v>
      </c>
      <c r="BB311" s="35">
        <f t="shared" si="25"/>
        <v>16</v>
      </c>
      <c r="BC311" s="35">
        <f t="shared" si="26"/>
        <v>2</v>
      </c>
      <c r="BD311" s="35" t="str">
        <f t="shared" si="27"/>
        <v>右</v>
      </c>
      <c r="BE311" s="42" t="str">
        <f>IF($O311="男子",IF($AF311&gt;100,"",IF($M311=選抜男子!B$2,ROW(),"")),"")</f>
        <v/>
      </c>
      <c r="BF311" s="42" t="str">
        <f>IF($O311="男子",IF($AF311&gt;100,"",IF($M311=選抜男子!I$2,ROW(),"")),"")</f>
        <v/>
      </c>
      <c r="BG311" s="42" t="str">
        <f>IF($O311="男子",IF($AF311&gt;100,"",IF($M311=選抜男子!P$2,ROW(),"")),"")</f>
        <v/>
      </c>
      <c r="BH311" s="42" t="str">
        <f>IF($O311="男子",IF($AF311&gt;100,"",IF($M311=選抜男子!B$27,ROW(),"")),"")</f>
        <v/>
      </c>
      <c r="BI311" s="42" t="str">
        <f>IF($O311="男子",IF($AF311&gt;100,"",IF($M311=選抜男子!I$27,ROW(),"")),"")</f>
        <v/>
      </c>
      <c r="BJ311" s="42" t="str">
        <f>IF($O311="男子",IF($AF311&gt;100,"",IF($M311=選抜男子!P$27,ROW(),"")),"")</f>
        <v/>
      </c>
      <c r="BK311" s="42" t="str">
        <f>IF($O311="男子",IF($AF311&gt;100,"",IF($M311=選抜男子!B$51,ROW(),"")),"")</f>
        <v/>
      </c>
      <c r="BL311" s="42" t="str">
        <f>IF($O311="男子",IF($AF311&gt;100,"",IF($M311=選抜男子!I$51,ROW(),"")),"")</f>
        <v/>
      </c>
      <c r="BM311" s="42" t="str">
        <f>IF($O311="男子",IF($AF311&gt;100,"",IF($M311=選抜男子!B$76,ROW(),"")),"")</f>
        <v/>
      </c>
      <c r="BN311" s="42" t="str">
        <f>IF($O311="男子",IF($AF311&gt;100,"",IF($M311=選抜男子!I$76,ROW(),"")),"")</f>
        <v/>
      </c>
      <c r="BO311" s="42" t="str">
        <f>IF($O311="男子",IF($AF311&gt;100,"",IF($M311=新人男子!B$2,ROW(),"")),"")</f>
        <v/>
      </c>
      <c r="BP311" s="42" t="str">
        <f>IF($O311="男子",IF($AF311&gt;100,"",IF($M311=新人男子!I$2,ROW(),"")),"")</f>
        <v/>
      </c>
      <c r="BQ311" s="42" t="str">
        <f>IF($O311="男子",IF($AF311&gt;100,"",IF($M311=新人男子!P$2,ROW(),"")),"")</f>
        <v/>
      </c>
      <c r="BR311" s="42" t="str">
        <f>IF($O311="男子",IF($AF311&gt;100,"",IF($M311=新人男子!B$27,ROW(),"")),"")</f>
        <v/>
      </c>
      <c r="BS311" s="42" t="str">
        <f>IF($O311="男子",IF($AF311&gt;100,"",IF($M311=新人男子!I$27,ROW(),"")),"")</f>
        <v/>
      </c>
      <c r="BT311" s="42" t="str">
        <f>IF($O311="男子",IF($AF311&gt;100,"",IF($M311=新人男子!P$27,ROW(),"")),"")</f>
        <v/>
      </c>
      <c r="BU311" s="42" t="str">
        <f>IF($O311="男子",IF($AF311&gt;100,"",IF($M311=新人男子!B$51,ROW(),"")),"")</f>
        <v/>
      </c>
      <c r="BV311" s="42" t="str">
        <f>IF($O311="男子",IF($AF311&gt;100,"",IF($M311=新人男子!I$51,ROW(),"")),"")</f>
        <v/>
      </c>
      <c r="BW311" s="42" t="str">
        <f>IF($O311="男子",IF($AF311&gt;100,"",IF($M311=新人男子!P$51,ROW(),"")),"")</f>
        <v/>
      </c>
      <c r="BX311" s="42" t="str">
        <f>IF($O311="男子",IF($AF311&gt;100,"",IF($M311=新人男子!B$76,ROW(),"")),"")</f>
        <v/>
      </c>
      <c r="BY311" s="42" t="str">
        <f>IF($O311="男子",IF($AF311&gt;100,"",IF($M311=新人男子!I$76,ROW(),"")),"")</f>
        <v/>
      </c>
      <c r="BZ311" s="42" t="str">
        <f>IF($O311="男子",IF($AF311&gt;100,"",IF($M311=新人男子!P$76,ROW(),"")),"")</f>
        <v/>
      </c>
      <c r="CA311" s="42" t="str">
        <f>IF($O311="女子",IF($AF311&gt;100,"",IF($M311=選抜女子!B$2,ROW(),"")),"")</f>
        <v/>
      </c>
      <c r="CB311" s="42" t="str">
        <f>IF($O311="女子",IF($AF311&gt;100,"",IF($M311=選抜女子!I$2,ROW(),"")),"")</f>
        <v/>
      </c>
      <c r="CC311" s="42">
        <f>IF($O311="女子",IF($AF311&gt;100,"",IF($M311=選抜女子!P$2,ROW(),"")),"")</f>
        <v>311</v>
      </c>
      <c r="CD311" s="42" t="str">
        <f>IF($O311="女子",IF($AF311&gt;100,"",IF($M311=選抜女子!B$27,ROW(),"")),"")</f>
        <v/>
      </c>
      <c r="CE311" s="42" t="str">
        <f>IF($O311="女子",IF($AF311&gt;100,"",IF($M311=選抜女子!I$27,ROW(),"")),"")</f>
        <v/>
      </c>
      <c r="CF311" s="42" t="str">
        <f>IF($O311="女子",IF($AF311&gt;100,"",IF($M311=選抜女子!P$27,ROW(),"")),"")</f>
        <v/>
      </c>
      <c r="CG311" s="42" t="str">
        <f>IF($O311="女子",IF($AF311&gt;100,"",IF($M311=選抜女子!B$51,ROW(),"")),"")</f>
        <v/>
      </c>
      <c r="CH311" s="42" t="str">
        <f>IF($O311="女子",IF($AF311&gt;100,"",IF($M311=選抜女子!I$51,ROW(),"")),"")</f>
        <v/>
      </c>
      <c r="CI311" s="42" t="str">
        <f>IF($O311="女子",IF($AF311&gt;100,"",IF($M311=選抜女子!B$76,ROW(),"")),"")</f>
        <v/>
      </c>
      <c r="CJ311" s="42" t="str">
        <f>IF($O311="女子",IF($AF311&gt;100,"",IF($M311=選抜女子!I$76,ROW(),"")),"")</f>
        <v/>
      </c>
      <c r="CK311" s="42" t="str">
        <f>IF($O311="女子",IF($AF311&gt;100,"",IF($M311=新人女子!B$2,ROW(),"")),"")</f>
        <v/>
      </c>
      <c r="CL311" s="42" t="str">
        <f>IF($O311="女子",IF($AF311&gt;100,"",IF($M311=新人女子!I$2,ROW(),"")),"")</f>
        <v/>
      </c>
      <c r="CM311" s="42" t="str">
        <f>IF($O311="女子",IF($AF311&gt;100,"",IF($M311=新人女子!P$2,ROW(),"")),"")</f>
        <v/>
      </c>
      <c r="CN311" s="42" t="str">
        <f>IF($O311="女子",IF($AF311&gt;100,"",IF($M311=新人女子!B$27,ROW(),"")),"")</f>
        <v/>
      </c>
      <c r="CO311" s="42" t="str">
        <f>IF($O311="女子",IF($AF311&gt;100,"",IF($M311=新人女子!I$27,ROW(),"")),"")</f>
        <v/>
      </c>
      <c r="CP311" s="42" t="str">
        <f>IF($O311="女子",IF($AF311&gt;100,"",IF($M311=新人女子!P$27,ROW(),"")),"")</f>
        <v/>
      </c>
      <c r="CQ311" s="42" t="str">
        <f>IF($O311="女子",IF($AF311&gt;100,"",IF($M311=新人女子!B$51,ROW(),"")),"")</f>
        <v/>
      </c>
      <c r="CR311" s="42" t="str">
        <f>IF($O311="女子",IF($AF311&gt;100,"",IF($M311=新人女子!I$51,ROW(),"")),"")</f>
        <v/>
      </c>
      <c r="CS311" s="42" t="str">
        <f>IF($O311="女子",IF($AF311&gt;100,"",IF($M311=新人女子!P$51,ROW(),"")),"")</f>
        <v/>
      </c>
      <c r="CT311" s="42" t="str">
        <f>IF($O311="女子",IF($AF311&gt;100,"",IF($M311=新人女子!B$76,ROW(),"")),"")</f>
        <v/>
      </c>
      <c r="CU311" s="42" t="str">
        <f>IF($O311="女子",IF($AF311&gt;100,"",IF($M311=新人女子!I$76,ROW(),"")),"")</f>
        <v/>
      </c>
      <c r="CV311" s="42" t="str">
        <f>IF($O311="女子",IF($AF311&gt;100,"",IF($M311=新人女子!P$76,ROW(),"")),"")</f>
        <v/>
      </c>
    </row>
    <row r="312" spans="1:100" x14ac:dyDescent="0.15">
      <c r="A312" s="36">
        <v>45285</v>
      </c>
      <c r="B312" s="36">
        <v>45287</v>
      </c>
      <c r="C312" s="35" t="s">
        <v>104</v>
      </c>
      <c r="D312" s="35" t="s">
        <v>2566</v>
      </c>
      <c r="E312" s="35" t="s">
        <v>2567</v>
      </c>
      <c r="F312" s="35" t="s">
        <v>2568</v>
      </c>
      <c r="G312" s="35" t="s">
        <v>108</v>
      </c>
      <c r="H312" s="35" t="s">
        <v>15</v>
      </c>
      <c r="I312" s="35" t="s">
        <v>2569</v>
      </c>
      <c r="J312" s="35" t="s">
        <v>303</v>
      </c>
      <c r="L312" s="35" t="s">
        <v>835</v>
      </c>
      <c r="M312" s="35" t="s">
        <v>236</v>
      </c>
      <c r="N312" s="35" t="s">
        <v>237</v>
      </c>
      <c r="O312" s="35" t="s">
        <v>200</v>
      </c>
      <c r="Y312" s="35" t="s">
        <v>306</v>
      </c>
      <c r="AA312" s="35" t="s">
        <v>858</v>
      </c>
      <c r="AB312" s="35" t="s">
        <v>859</v>
      </c>
      <c r="AC312" s="35" t="str">
        <f t="shared" si="28"/>
        <v>クマヤマ</v>
      </c>
      <c r="AD312" s="35" t="s">
        <v>309</v>
      </c>
      <c r="AF312" s="35">
        <v>12</v>
      </c>
      <c r="AG312" s="41">
        <v>38909</v>
      </c>
      <c r="AN312" s="35">
        <v>181.7</v>
      </c>
      <c r="AO312" s="35">
        <v>78</v>
      </c>
      <c r="AP312" s="35" t="s">
        <v>310</v>
      </c>
      <c r="AV312" s="35" t="s">
        <v>413</v>
      </c>
      <c r="BB312" s="35">
        <f t="shared" si="25"/>
        <v>16</v>
      </c>
      <c r="BC312" s="35">
        <f t="shared" si="26"/>
        <v>2</v>
      </c>
      <c r="BD312" s="35" t="str">
        <f t="shared" si="27"/>
        <v>右</v>
      </c>
      <c r="BE312" s="42" t="str">
        <f>IF($O312="男子",IF($AF312&gt;100,"",IF($M312=選抜男子!B$2,ROW(),"")),"")</f>
        <v/>
      </c>
      <c r="BF312" s="42" t="str">
        <f>IF($O312="男子",IF($AF312&gt;100,"",IF($M312=選抜男子!I$2,ROW(),"")),"")</f>
        <v/>
      </c>
      <c r="BG312" s="42" t="str">
        <f>IF($O312="男子",IF($AF312&gt;100,"",IF($M312=選抜男子!P$2,ROW(),"")),"")</f>
        <v/>
      </c>
      <c r="BH312" s="42" t="str">
        <f>IF($O312="男子",IF($AF312&gt;100,"",IF($M312=選抜男子!B$27,ROW(),"")),"")</f>
        <v/>
      </c>
      <c r="BI312" s="42" t="str">
        <f>IF($O312="男子",IF($AF312&gt;100,"",IF($M312=選抜男子!I$27,ROW(),"")),"")</f>
        <v/>
      </c>
      <c r="BJ312" s="42" t="str">
        <f>IF($O312="男子",IF($AF312&gt;100,"",IF($M312=選抜男子!P$27,ROW(),"")),"")</f>
        <v/>
      </c>
      <c r="BK312" s="42" t="str">
        <f>IF($O312="男子",IF($AF312&gt;100,"",IF($M312=選抜男子!B$51,ROW(),"")),"")</f>
        <v/>
      </c>
      <c r="BL312" s="42" t="str">
        <f>IF($O312="男子",IF($AF312&gt;100,"",IF($M312=選抜男子!I$51,ROW(),"")),"")</f>
        <v/>
      </c>
      <c r="BM312" s="42" t="str">
        <f>IF($O312="男子",IF($AF312&gt;100,"",IF($M312=選抜男子!B$76,ROW(),"")),"")</f>
        <v/>
      </c>
      <c r="BN312" s="42" t="str">
        <f>IF($O312="男子",IF($AF312&gt;100,"",IF($M312=選抜男子!I$76,ROW(),"")),"")</f>
        <v/>
      </c>
      <c r="BO312" s="42" t="str">
        <f>IF($O312="男子",IF($AF312&gt;100,"",IF($M312=新人男子!B$2,ROW(),"")),"")</f>
        <v/>
      </c>
      <c r="BP312" s="42" t="str">
        <f>IF($O312="男子",IF($AF312&gt;100,"",IF($M312=新人男子!I$2,ROW(),"")),"")</f>
        <v/>
      </c>
      <c r="BQ312" s="42" t="str">
        <f>IF($O312="男子",IF($AF312&gt;100,"",IF($M312=新人男子!P$2,ROW(),"")),"")</f>
        <v/>
      </c>
      <c r="BR312" s="42" t="str">
        <f>IF($O312="男子",IF($AF312&gt;100,"",IF($M312=新人男子!B$27,ROW(),"")),"")</f>
        <v/>
      </c>
      <c r="BS312" s="42" t="str">
        <f>IF($O312="男子",IF($AF312&gt;100,"",IF($M312=新人男子!I$27,ROW(),"")),"")</f>
        <v/>
      </c>
      <c r="BT312" s="42" t="str">
        <f>IF($O312="男子",IF($AF312&gt;100,"",IF($M312=新人男子!P$27,ROW(),"")),"")</f>
        <v/>
      </c>
      <c r="BU312" s="42" t="str">
        <f>IF($O312="男子",IF($AF312&gt;100,"",IF($M312=新人男子!B$51,ROW(),"")),"")</f>
        <v/>
      </c>
      <c r="BV312" s="42" t="str">
        <f>IF($O312="男子",IF($AF312&gt;100,"",IF($M312=新人男子!I$51,ROW(),"")),"")</f>
        <v/>
      </c>
      <c r="BW312" s="42" t="str">
        <f>IF($O312="男子",IF($AF312&gt;100,"",IF($M312=新人男子!P$51,ROW(),"")),"")</f>
        <v/>
      </c>
      <c r="BX312" s="42" t="str">
        <f>IF($O312="男子",IF($AF312&gt;100,"",IF($M312=新人男子!B$76,ROW(),"")),"")</f>
        <v/>
      </c>
      <c r="BY312" s="42" t="str">
        <f>IF($O312="男子",IF($AF312&gt;100,"",IF($M312=新人男子!I$76,ROW(),"")),"")</f>
        <v/>
      </c>
      <c r="BZ312" s="42" t="str">
        <f>IF($O312="男子",IF($AF312&gt;100,"",IF($M312=新人男子!P$76,ROW(),"")),"")</f>
        <v/>
      </c>
      <c r="CA312" s="42" t="str">
        <f>IF($O312="女子",IF($AF312&gt;100,"",IF($M312=選抜女子!B$2,ROW(),"")),"")</f>
        <v/>
      </c>
      <c r="CB312" s="42" t="str">
        <f>IF($O312="女子",IF($AF312&gt;100,"",IF($M312=選抜女子!I$2,ROW(),"")),"")</f>
        <v/>
      </c>
      <c r="CC312" s="42">
        <f>IF($O312="女子",IF($AF312&gt;100,"",IF($M312=選抜女子!P$2,ROW(),"")),"")</f>
        <v>312</v>
      </c>
      <c r="CD312" s="42" t="str">
        <f>IF($O312="女子",IF($AF312&gt;100,"",IF($M312=選抜女子!B$27,ROW(),"")),"")</f>
        <v/>
      </c>
      <c r="CE312" s="42" t="str">
        <f>IF($O312="女子",IF($AF312&gt;100,"",IF($M312=選抜女子!I$27,ROW(),"")),"")</f>
        <v/>
      </c>
      <c r="CF312" s="42" t="str">
        <f>IF($O312="女子",IF($AF312&gt;100,"",IF($M312=選抜女子!P$27,ROW(),"")),"")</f>
        <v/>
      </c>
      <c r="CG312" s="42" t="str">
        <f>IF($O312="女子",IF($AF312&gt;100,"",IF($M312=選抜女子!B$51,ROW(),"")),"")</f>
        <v/>
      </c>
      <c r="CH312" s="42" t="str">
        <f>IF($O312="女子",IF($AF312&gt;100,"",IF($M312=選抜女子!I$51,ROW(),"")),"")</f>
        <v/>
      </c>
      <c r="CI312" s="42" t="str">
        <f>IF($O312="女子",IF($AF312&gt;100,"",IF($M312=選抜女子!B$76,ROW(),"")),"")</f>
        <v/>
      </c>
      <c r="CJ312" s="42" t="str">
        <f>IF($O312="女子",IF($AF312&gt;100,"",IF($M312=選抜女子!I$76,ROW(),"")),"")</f>
        <v/>
      </c>
      <c r="CK312" s="42" t="str">
        <f>IF($O312="女子",IF($AF312&gt;100,"",IF($M312=新人女子!B$2,ROW(),"")),"")</f>
        <v/>
      </c>
      <c r="CL312" s="42" t="str">
        <f>IF($O312="女子",IF($AF312&gt;100,"",IF($M312=新人女子!I$2,ROW(),"")),"")</f>
        <v/>
      </c>
      <c r="CM312" s="42" t="str">
        <f>IF($O312="女子",IF($AF312&gt;100,"",IF($M312=新人女子!P$2,ROW(),"")),"")</f>
        <v/>
      </c>
      <c r="CN312" s="42" t="str">
        <f>IF($O312="女子",IF($AF312&gt;100,"",IF($M312=新人女子!B$27,ROW(),"")),"")</f>
        <v/>
      </c>
      <c r="CO312" s="42" t="str">
        <f>IF($O312="女子",IF($AF312&gt;100,"",IF($M312=新人女子!I$27,ROW(),"")),"")</f>
        <v/>
      </c>
      <c r="CP312" s="42" t="str">
        <f>IF($O312="女子",IF($AF312&gt;100,"",IF($M312=新人女子!P$27,ROW(),"")),"")</f>
        <v/>
      </c>
      <c r="CQ312" s="42" t="str">
        <f>IF($O312="女子",IF($AF312&gt;100,"",IF($M312=新人女子!B$51,ROW(),"")),"")</f>
        <v/>
      </c>
      <c r="CR312" s="42" t="str">
        <f>IF($O312="女子",IF($AF312&gt;100,"",IF($M312=新人女子!I$51,ROW(),"")),"")</f>
        <v/>
      </c>
      <c r="CS312" s="42" t="str">
        <f>IF($O312="女子",IF($AF312&gt;100,"",IF($M312=新人女子!P$51,ROW(),"")),"")</f>
        <v/>
      </c>
      <c r="CT312" s="42" t="str">
        <f>IF($O312="女子",IF($AF312&gt;100,"",IF($M312=新人女子!B$76,ROW(),"")),"")</f>
        <v/>
      </c>
      <c r="CU312" s="42" t="str">
        <f>IF($O312="女子",IF($AF312&gt;100,"",IF($M312=新人女子!I$76,ROW(),"")),"")</f>
        <v/>
      </c>
      <c r="CV312" s="42" t="str">
        <f>IF($O312="女子",IF($AF312&gt;100,"",IF($M312=新人女子!P$76,ROW(),"")),"")</f>
        <v/>
      </c>
    </row>
    <row r="313" spans="1:100" x14ac:dyDescent="0.15">
      <c r="A313" s="36">
        <v>45285</v>
      </c>
      <c r="B313" s="36">
        <v>45287</v>
      </c>
      <c r="C313" s="35" t="s">
        <v>104</v>
      </c>
      <c r="D313" s="35" t="s">
        <v>2570</v>
      </c>
      <c r="E313" s="35" t="s">
        <v>2571</v>
      </c>
      <c r="F313" s="35" t="s">
        <v>2572</v>
      </c>
      <c r="G313" s="35" t="s">
        <v>108</v>
      </c>
      <c r="H313" s="35" t="s">
        <v>15</v>
      </c>
      <c r="I313" s="35" t="s">
        <v>2573</v>
      </c>
      <c r="J313" s="35" t="s">
        <v>303</v>
      </c>
      <c r="L313" s="35" t="s">
        <v>835</v>
      </c>
      <c r="M313" s="35" t="s">
        <v>236</v>
      </c>
      <c r="N313" s="35" t="s">
        <v>237</v>
      </c>
      <c r="O313" s="35" t="s">
        <v>200</v>
      </c>
      <c r="Y313" s="35" t="s">
        <v>306</v>
      </c>
      <c r="AA313" s="35" t="s">
        <v>860</v>
      </c>
      <c r="AB313" s="35" t="s">
        <v>861</v>
      </c>
      <c r="AC313" s="35" t="str">
        <f t="shared" si="28"/>
        <v>マントミ</v>
      </c>
      <c r="AD313" s="35" t="s">
        <v>309</v>
      </c>
      <c r="AF313" s="35">
        <v>13</v>
      </c>
      <c r="AG313" s="41">
        <v>39353</v>
      </c>
      <c r="AN313" s="35">
        <v>161.4</v>
      </c>
      <c r="AO313" s="35">
        <v>48.4</v>
      </c>
      <c r="AP313" s="35" t="s">
        <v>310</v>
      </c>
      <c r="AV313" s="35" t="s">
        <v>413</v>
      </c>
      <c r="BB313" s="35">
        <f t="shared" si="25"/>
        <v>15</v>
      </c>
      <c r="BC313" s="35">
        <f t="shared" si="26"/>
        <v>1</v>
      </c>
      <c r="BD313" s="35" t="str">
        <f t="shared" si="27"/>
        <v>右</v>
      </c>
      <c r="BE313" s="42" t="str">
        <f>IF($O313="男子",IF($AF313&gt;100,"",IF($M313=選抜男子!B$2,ROW(),"")),"")</f>
        <v/>
      </c>
      <c r="BF313" s="42" t="str">
        <f>IF($O313="男子",IF($AF313&gt;100,"",IF($M313=選抜男子!I$2,ROW(),"")),"")</f>
        <v/>
      </c>
      <c r="BG313" s="42" t="str">
        <f>IF($O313="男子",IF($AF313&gt;100,"",IF($M313=選抜男子!P$2,ROW(),"")),"")</f>
        <v/>
      </c>
      <c r="BH313" s="42" t="str">
        <f>IF($O313="男子",IF($AF313&gt;100,"",IF($M313=選抜男子!B$27,ROW(),"")),"")</f>
        <v/>
      </c>
      <c r="BI313" s="42" t="str">
        <f>IF($O313="男子",IF($AF313&gt;100,"",IF($M313=選抜男子!I$27,ROW(),"")),"")</f>
        <v/>
      </c>
      <c r="BJ313" s="42" t="str">
        <f>IF($O313="男子",IF($AF313&gt;100,"",IF($M313=選抜男子!P$27,ROW(),"")),"")</f>
        <v/>
      </c>
      <c r="BK313" s="42" t="str">
        <f>IF($O313="男子",IF($AF313&gt;100,"",IF($M313=選抜男子!B$51,ROW(),"")),"")</f>
        <v/>
      </c>
      <c r="BL313" s="42" t="str">
        <f>IF($O313="男子",IF($AF313&gt;100,"",IF($M313=選抜男子!I$51,ROW(),"")),"")</f>
        <v/>
      </c>
      <c r="BM313" s="42" t="str">
        <f>IF($O313="男子",IF($AF313&gt;100,"",IF($M313=選抜男子!B$76,ROW(),"")),"")</f>
        <v/>
      </c>
      <c r="BN313" s="42" t="str">
        <f>IF($O313="男子",IF($AF313&gt;100,"",IF($M313=選抜男子!I$76,ROW(),"")),"")</f>
        <v/>
      </c>
      <c r="BO313" s="42" t="str">
        <f>IF($O313="男子",IF($AF313&gt;100,"",IF($M313=新人男子!B$2,ROW(),"")),"")</f>
        <v/>
      </c>
      <c r="BP313" s="42" t="str">
        <f>IF($O313="男子",IF($AF313&gt;100,"",IF($M313=新人男子!I$2,ROW(),"")),"")</f>
        <v/>
      </c>
      <c r="BQ313" s="42" t="str">
        <f>IF($O313="男子",IF($AF313&gt;100,"",IF($M313=新人男子!P$2,ROW(),"")),"")</f>
        <v/>
      </c>
      <c r="BR313" s="42" t="str">
        <f>IF($O313="男子",IF($AF313&gt;100,"",IF($M313=新人男子!B$27,ROW(),"")),"")</f>
        <v/>
      </c>
      <c r="BS313" s="42" t="str">
        <f>IF($O313="男子",IF($AF313&gt;100,"",IF($M313=新人男子!I$27,ROW(),"")),"")</f>
        <v/>
      </c>
      <c r="BT313" s="42" t="str">
        <f>IF($O313="男子",IF($AF313&gt;100,"",IF($M313=新人男子!P$27,ROW(),"")),"")</f>
        <v/>
      </c>
      <c r="BU313" s="42" t="str">
        <f>IF($O313="男子",IF($AF313&gt;100,"",IF($M313=新人男子!B$51,ROW(),"")),"")</f>
        <v/>
      </c>
      <c r="BV313" s="42" t="str">
        <f>IF($O313="男子",IF($AF313&gt;100,"",IF($M313=新人男子!I$51,ROW(),"")),"")</f>
        <v/>
      </c>
      <c r="BW313" s="42" t="str">
        <f>IF($O313="男子",IF($AF313&gt;100,"",IF($M313=新人男子!P$51,ROW(),"")),"")</f>
        <v/>
      </c>
      <c r="BX313" s="42" t="str">
        <f>IF($O313="男子",IF($AF313&gt;100,"",IF($M313=新人男子!B$76,ROW(),"")),"")</f>
        <v/>
      </c>
      <c r="BY313" s="42" t="str">
        <f>IF($O313="男子",IF($AF313&gt;100,"",IF($M313=新人男子!I$76,ROW(),"")),"")</f>
        <v/>
      </c>
      <c r="BZ313" s="42" t="str">
        <f>IF($O313="男子",IF($AF313&gt;100,"",IF($M313=新人男子!P$76,ROW(),"")),"")</f>
        <v/>
      </c>
      <c r="CA313" s="42" t="str">
        <f>IF($O313="女子",IF($AF313&gt;100,"",IF($M313=選抜女子!B$2,ROW(),"")),"")</f>
        <v/>
      </c>
      <c r="CB313" s="42" t="str">
        <f>IF($O313="女子",IF($AF313&gt;100,"",IF($M313=選抜女子!I$2,ROW(),"")),"")</f>
        <v/>
      </c>
      <c r="CC313" s="42">
        <f>IF($O313="女子",IF($AF313&gt;100,"",IF($M313=選抜女子!P$2,ROW(),"")),"")</f>
        <v>313</v>
      </c>
      <c r="CD313" s="42" t="str">
        <f>IF($O313="女子",IF($AF313&gt;100,"",IF($M313=選抜女子!B$27,ROW(),"")),"")</f>
        <v/>
      </c>
      <c r="CE313" s="42" t="str">
        <f>IF($O313="女子",IF($AF313&gt;100,"",IF($M313=選抜女子!I$27,ROW(),"")),"")</f>
        <v/>
      </c>
      <c r="CF313" s="42" t="str">
        <f>IF($O313="女子",IF($AF313&gt;100,"",IF($M313=選抜女子!P$27,ROW(),"")),"")</f>
        <v/>
      </c>
      <c r="CG313" s="42" t="str">
        <f>IF($O313="女子",IF($AF313&gt;100,"",IF($M313=選抜女子!B$51,ROW(),"")),"")</f>
        <v/>
      </c>
      <c r="CH313" s="42" t="str">
        <f>IF($O313="女子",IF($AF313&gt;100,"",IF($M313=選抜女子!I$51,ROW(),"")),"")</f>
        <v/>
      </c>
      <c r="CI313" s="42" t="str">
        <f>IF($O313="女子",IF($AF313&gt;100,"",IF($M313=選抜女子!B$76,ROW(),"")),"")</f>
        <v/>
      </c>
      <c r="CJ313" s="42" t="str">
        <f>IF($O313="女子",IF($AF313&gt;100,"",IF($M313=選抜女子!I$76,ROW(),"")),"")</f>
        <v/>
      </c>
      <c r="CK313" s="42" t="str">
        <f>IF($O313="女子",IF($AF313&gt;100,"",IF($M313=新人女子!B$2,ROW(),"")),"")</f>
        <v/>
      </c>
      <c r="CL313" s="42" t="str">
        <f>IF($O313="女子",IF($AF313&gt;100,"",IF($M313=新人女子!I$2,ROW(),"")),"")</f>
        <v/>
      </c>
      <c r="CM313" s="42" t="str">
        <f>IF($O313="女子",IF($AF313&gt;100,"",IF($M313=新人女子!P$2,ROW(),"")),"")</f>
        <v/>
      </c>
      <c r="CN313" s="42" t="str">
        <f>IF($O313="女子",IF($AF313&gt;100,"",IF($M313=新人女子!B$27,ROW(),"")),"")</f>
        <v/>
      </c>
      <c r="CO313" s="42" t="str">
        <f>IF($O313="女子",IF($AF313&gt;100,"",IF($M313=新人女子!I$27,ROW(),"")),"")</f>
        <v/>
      </c>
      <c r="CP313" s="42" t="str">
        <f>IF($O313="女子",IF($AF313&gt;100,"",IF($M313=新人女子!P$27,ROW(),"")),"")</f>
        <v/>
      </c>
      <c r="CQ313" s="42" t="str">
        <f>IF($O313="女子",IF($AF313&gt;100,"",IF($M313=新人女子!B$51,ROW(),"")),"")</f>
        <v/>
      </c>
      <c r="CR313" s="42" t="str">
        <f>IF($O313="女子",IF($AF313&gt;100,"",IF($M313=新人女子!I$51,ROW(),"")),"")</f>
        <v/>
      </c>
      <c r="CS313" s="42" t="str">
        <f>IF($O313="女子",IF($AF313&gt;100,"",IF($M313=新人女子!P$51,ROW(),"")),"")</f>
        <v/>
      </c>
      <c r="CT313" s="42" t="str">
        <f>IF($O313="女子",IF($AF313&gt;100,"",IF($M313=新人女子!B$76,ROW(),"")),"")</f>
        <v/>
      </c>
      <c r="CU313" s="42" t="str">
        <f>IF($O313="女子",IF($AF313&gt;100,"",IF($M313=新人女子!I$76,ROW(),"")),"")</f>
        <v/>
      </c>
      <c r="CV313" s="42" t="str">
        <f>IF($O313="女子",IF($AF313&gt;100,"",IF($M313=新人女子!P$76,ROW(),"")),"")</f>
        <v/>
      </c>
    </row>
    <row r="314" spans="1:100" x14ac:dyDescent="0.15">
      <c r="A314" s="36">
        <v>45285</v>
      </c>
      <c r="B314" s="36">
        <v>45287</v>
      </c>
      <c r="C314" s="35" t="s">
        <v>104</v>
      </c>
      <c r="D314" s="35" t="s">
        <v>2574</v>
      </c>
      <c r="E314" s="35" t="s">
        <v>2575</v>
      </c>
      <c r="F314" s="35" t="s">
        <v>2576</v>
      </c>
      <c r="G314" s="35" t="s">
        <v>108</v>
      </c>
      <c r="H314" s="35" t="s">
        <v>15</v>
      </c>
      <c r="I314" s="35" t="s">
        <v>2577</v>
      </c>
      <c r="J314" s="35" t="s">
        <v>303</v>
      </c>
      <c r="L314" s="35" t="s">
        <v>835</v>
      </c>
      <c r="M314" s="35" t="s">
        <v>236</v>
      </c>
      <c r="N314" s="35" t="s">
        <v>237</v>
      </c>
      <c r="O314" s="35" t="s">
        <v>200</v>
      </c>
      <c r="Y314" s="35" t="s">
        <v>306</v>
      </c>
      <c r="AA314" s="35" t="s">
        <v>862</v>
      </c>
      <c r="AB314" s="35" t="s">
        <v>863</v>
      </c>
      <c r="AC314" s="35" t="str">
        <f t="shared" si="28"/>
        <v>セト</v>
      </c>
      <c r="AD314" s="35" t="s">
        <v>309</v>
      </c>
      <c r="AF314" s="35">
        <v>14</v>
      </c>
      <c r="AG314" s="41">
        <v>39342</v>
      </c>
      <c r="AN314" s="35">
        <v>153</v>
      </c>
      <c r="AO314" s="35">
        <v>38</v>
      </c>
      <c r="AP314" s="35" t="s">
        <v>310</v>
      </c>
      <c r="AV314" s="35" t="s">
        <v>413</v>
      </c>
      <c r="BB314" s="35">
        <f t="shared" si="25"/>
        <v>15</v>
      </c>
      <c r="BC314" s="35">
        <f t="shared" si="26"/>
        <v>1</v>
      </c>
      <c r="BD314" s="35" t="str">
        <f t="shared" si="27"/>
        <v>右</v>
      </c>
      <c r="BE314" s="42" t="str">
        <f>IF($O314="男子",IF($AF314&gt;100,"",IF($M314=選抜男子!B$2,ROW(),"")),"")</f>
        <v/>
      </c>
      <c r="BF314" s="42" t="str">
        <f>IF($O314="男子",IF($AF314&gt;100,"",IF($M314=選抜男子!I$2,ROW(),"")),"")</f>
        <v/>
      </c>
      <c r="BG314" s="42" t="str">
        <f>IF($O314="男子",IF($AF314&gt;100,"",IF($M314=選抜男子!P$2,ROW(),"")),"")</f>
        <v/>
      </c>
      <c r="BH314" s="42" t="str">
        <f>IF($O314="男子",IF($AF314&gt;100,"",IF($M314=選抜男子!B$27,ROW(),"")),"")</f>
        <v/>
      </c>
      <c r="BI314" s="42" t="str">
        <f>IF($O314="男子",IF($AF314&gt;100,"",IF($M314=選抜男子!I$27,ROW(),"")),"")</f>
        <v/>
      </c>
      <c r="BJ314" s="42" t="str">
        <f>IF($O314="男子",IF($AF314&gt;100,"",IF($M314=選抜男子!P$27,ROW(),"")),"")</f>
        <v/>
      </c>
      <c r="BK314" s="42" t="str">
        <f>IF($O314="男子",IF($AF314&gt;100,"",IF($M314=選抜男子!B$51,ROW(),"")),"")</f>
        <v/>
      </c>
      <c r="BL314" s="42" t="str">
        <f>IF($O314="男子",IF($AF314&gt;100,"",IF($M314=選抜男子!I$51,ROW(),"")),"")</f>
        <v/>
      </c>
      <c r="BM314" s="42" t="str">
        <f>IF($O314="男子",IF($AF314&gt;100,"",IF($M314=選抜男子!B$76,ROW(),"")),"")</f>
        <v/>
      </c>
      <c r="BN314" s="42" t="str">
        <f>IF($O314="男子",IF($AF314&gt;100,"",IF($M314=選抜男子!I$76,ROW(),"")),"")</f>
        <v/>
      </c>
      <c r="BO314" s="42" t="str">
        <f>IF($O314="男子",IF($AF314&gt;100,"",IF($M314=新人男子!B$2,ROW(),"")),"")</f>
        <v/>
      </c>
      <c r="BP314" s="42" t="str">
        <f>IF($O314="男子",IF($AF314&gt;100,"",IF($M314=新人男子!I$2,ROW(),"")),"")</f>
        <v/>
      </c>
      <c r="BQ314" s="42" t="str">
        <f>IF($O314="男子",IF($AF314&gt;100,"",IF($M314=新人男子!P$2,ROW(),"")),"")</f>
        <v/>
      </c>
      <c r="BR314" s="42" t="str">
        <f>IF($O314="男子",IF($AF314&gt;100,"",IF($M314=新人男子!B$27,ROW(),"")),"")</f>
        <v/>
      </c>
      <c r="BS314" s="42" t="str">
        <f>IF($O314="男子",IF($AF314&gt;100,"",IF($M314=新人男子!I$27,ROW(),"")),"")</f>
        <v/>
      </c>
      <c r="BT314" s="42" t="str">
        <f>IF($O314="男子",IF($AF314&gt;100,"",IF($M314=新人男子!P$27,ROW(),"")),"")</f>
        <v/>
      </c>
      <c r="BU314" s="42" t="str">
        <f>IF($O314="男子",IF($AF314&gt;100,"",IF($M314=新人男子!B$51,ROW(),"")),"")</f>
        <v/>
      </c>
      <c r="BV314" s="42" t="str">
        <f>IF($O314="男子",IF($AF314&gt;100,"",IF($M314=新人男子!I$51,ROW(),"")),"")</f>
        <v/>
      </c>
      <c r="BW314" s="42" t="str">
        <f>IF($O314="男子",IF($AF314&gt;100,"",IF($M314=新人男子!P$51,ROW(),"")),"")</f>
        <v/>
      </c>
      <c r="BX314" s="42" t="str">
        <f>IF($O314="男子",IF($AF314&gt;100,"",IF($M314=新人男子!B$76,ROW(),"")),"")</f>
        <v/>
      </c>
      <c r="BY314" s="42" t="str">
        <f>IF($O314="男子",IF($AF314&gt;100,"",IF($M314=新人男子!I$76,ROW(),"")),"")</f>
        <v/>
      </c>
      <c r="BZ314" s="42" t="str">
        <f>IF($O314="男子",IF($AF314&gt;100,"",IF($M314=新人男子!P$76,ROW(),"")),"")</f>
        <v/>
      </c>
      <c r="CA314" s="42" t="str">
        <f>IF($O314="女子",IF($AF314&gt;100,"",IF($M314=選抜女子!B$2,ROW(),"")),"")</f>
        <v/>
      </c>
      <c r="CB314" s="42" t="str">
        <f>IF($O314="女子",IF($AF314&gt;100,"",IF($M314=選抜女子!I$2,ROW(),"")),"")</f>
        <v/>
      </c>
      <c r="CC314" s="42">
        <f>IF($O314="女子",IF($AF314&gt;100,"",IF($M314=選抜女子!P$2,ROW(),"")),"")</f>
        <v>314</v>
      </c>
      <c r="CD314" s="42" t="str">
        <f>IF($O314="女子",IF($AF314&gt;100,"",IF($M314=選抜女子!B$27,ROW(),"")),"")</f>
        <v/>
      </c>
      <c r="CE314" s="42" t="str">
        <f>IF($O314="女子",IF($AF314&gt;100,"",IF($M314=選抜女子!I$27,ROW(),"")),"")</f>
        <v/>
      </c>
      <c r="CF314" s="42" t="str">
        <f>IF($O314="女子",IF($AF314&gt;100,"",IF($M314=選抜女子!P$27,ROW(),"")),"")</f>
        <v/>
      </c>
      <c r="CG314" s="42" t="str">
        <f>IF($O314="女子",IF($AF314&gt;100,"",IF($M314=選抜女子!B$51,ROW(),"")),"")</f>
        <v/>
      </c>
      <c r="CH314" s="42" t="str">
        <f>IF($O314="女子",IF($AF314&gt;100,"",IF($M314=選抜女子!I$51,ROW(),"")),"")</f>
        <v/>
      </c>
      <c r="CI314" s="42" t="str">
        <f>IF($O314="女子",IF($AF314&gt;100,"",IF($M314=選抜女子!B$76,ROW(),"")),"")</f>
        <v/>
      </c>
      <c r="CJ314" s="42" t="str">
        <f>IF($O314="女子",IF($AF314&gt;100,"",IF($M314=選抜女子!I$76,ROW(),"")),"")</f>
        <v/>
      </c>
      <c r="CK314" s="42" t="str">
        <f>IF($O314="女子",IF($AF314&gt;100,"",IF($M314=新人女子!B$2,ROW(),"")),"")</f>
        <v/>
      </c>
      <c r="CL314" s="42" t="str">
        <f>IF($O314="女子",IF($AF314&gt;100,"",IF($M314=新人女子!I$2,ROW(),"")),"")</f>
        <v/>
      </c>
      <c r="CM314" s="42" t="str">
        <f>IF($O314="女子",IF($AF314&gt;100,"",IF($M314=新人女子!P$2,ROW(),"")),"")</f>
        <v/>
      </c>
      <c r="CN314" s="42" t="str">
        <f>IF($O314="女子",IF($AF314&gt;100,"",IF($M314=新人女子!B$27,ROW(),"")),"")</f>
        <v/>
      </c>
      <c r="CO314" s="42" t="str">
        <f>IF($O314="女子",IF($AF314&gt;100,"",IF($M314=新人女子!I$27,ROW(),"")),"")</f>
        <v/>
      </c>
      <c r="CP314" s="42" t="str">
        <f>IF($O314="女子",IF($AF314&gt;100,"",IF($M314=新人女子!P$27,ROW(),"")),"")</f>
        <v/>
      </c>
      <c r="CQ314" s="42" t="str">
        <f>IF($O314="女子",IF($AF314&gt;100,"",IF($M314=新人女子!B$51,ROW(),"")),"")</f>
        <v/>
      </c>
      <c r="CR314" s="42" t="str">
        <f>IF($O314="女子",IF($AF314&gt;100,"",IF($M314=新人女子!I$51,ROW(),"")),"")</f>
        <v/>
      </c>
      <c r="CS314" s="42" t="str">
        <f>IF($O314="女子",IF($AF314&gt;100,"",IF($M314=新人女子!P$51,ROW(),"")),"")</f>
        <v/>
      </c>
      <c r="CT314" s="42" t="str">
        <f>IF($O314="女子",IF($AF314&gt;100,"",IF($M314=新人女子!B$76,ROW(),"")),"")</f>
        <v/>
      </c>
      <c r="CU314" s="42" t="str">
        <f>IF($O314="女子",IF($AF314&gt;100,"",IF($M314=新人女子!I$76,ROW(),"")),"")</f>
        <v/>
      </c>
      <c r="CV314" s="42" t="str">
        <f>IF($O314="女子",IF($AF314&gt;100,"",IF($M314=新人女子!P$76,ROW(),"")),"")</f>
        <v/>
      </c>
    </row>
    <row r="315" spans="1:100" x14ac:dyDescent="0.15">
      <c r="A315" s="36">
        <v>45285</v>
      </c>
      <c r="B315" s="36">
        <v>45287</v>
      </c>
      <c r="C315" s="35" t="s">
        <v>104</v>
      </c>
      <c r="D315" s="35" t="s">
        <v>2578</v>
      </c>
      <c r="E315" s="35" t="s">
        <v>2579</v>
      </c>
      <c r="F315" s="35" t="s">
        <v>2580</v>
      </c>
      <c r="G315" s="35" t="s">
        <v>108</v>
      </c>
      <c r="H315" s="35" t="s">
        <v>15</v>
      </c>
      <c r="I315" s="35" t="s">
        <v>2581</v>
      </c>
      <c r="J315" s="35" t="s">
        <v>303</v>
      </c>
      <c r="L315" s="35" t="s">
        <v>835</v>
      </c>
      <c r="M315" s="35" t="s">
        <v>236</v>
      </c>
      <c r="N315" s="35" t="s">
        <v>237</v>
      </c>
      <c r="O315" s="35" t="s">
        <v>200</v>
      </c>
      <c r="Y315" s="35" t="s">
        <v>306</v>
      </c>
      <c r="AA315" s="35" t="s">
        <v>864</v>
      </c>
      <c r="AB315" s="35" t="s">
        <v>865</v>
      </c>
      <c r="AC315" s="35" t="str">
        <f t="shared" si="28"/>
        <v>ジョウトウ</v>
      </c>
      <c r="AD315" s="35" t="s">
        <v>309</v>
      </c>
      <c r="AF315" s="35">
        <v>15</v>
      </c>
      <c r="AG315" s="41">
        <v>39154</v>
      </c>
      <c r="AN315" s="35">
        <v>166</v>
      </c>
      <c r="AO315" s="35">
        <v>52</v>
      </c>
      <c r="AP315" s="35" t="s">
        <v>310</v>
      </c>
      <c r="AV315" s="35" t="s">
        <v>413</v>
      </c>
      <c r="BB315" s="35">
        <f t="shared" si="25"/>
        <v>16</v>
      </c>
      <c r="BC315" s="35">
        <f t="shared" si="26"/>
        <v>2</v>
      </c>
      <c r="BD315" s="35" t="str">
        <f t="shared" si="27"/>
        <v>右</v>
      </c>
      <c r="BE315" s="42" t="str">
        <f>IF($O315="男子",IF($AF315&gt;100,"",IF($M315=選抜男子!B$2,ROW(),"")),"")</f>
        <v/>
      </c>
      <c r="BF315" s="42" t="str">
        <f>IF($O315="男子",IF($AF315&gt;100,"",IF($M315=選抜男子!I$2,ROW(),"")),"")</f>
        <v/>
      </c>
      <c r="BG315" s="42" t="str">
        <f>IF($O315="男子",IF($AF315&gt;100,"",IF($M315=選抜男子!P$2,ROW(),"")),"")</f>
        <v/>
      </c>
      <c r="BH315" s="42" t="str">
        <f>IF($O315="男子",IF($AF315&gt;100,"",IF($M315=選抜男子!B$27,ROW(),"")),"")</f>
        <v/>
      </c>
      <c r="BI315" s="42" t="str">
        <f>IF($O315="男子",IF($AF315&gt;100,"",IF($M315=選抜男子!I$27,ROW(),"")),"")</f>
        <v/>
      </c>
      <c r="BJ315" s="42" t="str">
        <f>IF($O315="男子",IF($AF315&gt;100,"",IF($M315=選抜男子!P$27,ROW(),"")),"")</f>
        <v/>
      </c>
      <c r="BK315" s="42" t="str">
        <f>IF($O315="男子",IF($AF315&gt;100,"",IF($M315=選抜男子!B$51,ROW(),"")),"")</f>
        <v/>
      </c>
      <c r="BL315" s="42" t="str">
        <f>IF($O315="男子",IF($AF315&gt;100,"",IF($M315=選抜男子!I$51,ROW(),"")),"")</f>
        <v/>
      </c>
      <c r="BM315" s="42" t="str">
        <f>IF($O315="男子",IF($AF315&gt;100,"",IF($M315=選抜男子!B$76,ROW(),"")),"")</f>
        <v/>
      </c>
      <c r="BN315" s="42" t="str">
        <f>IF($O315="男子",IF($AF315&gt;100,"",IF($M315=選抜男子!I$76,ROW(),"")),"")</f>
        <v/>
      </c>
      <c r="BO315" s="42" t="str">
        <f>IF($O315="男子",IF($AF315&gt;100,"",IF($M315=新人男子!B$2,ROW(),"")),"")</f>
        <v/>
      </c>
      <c r="BP315" s="42" t="str">
        <f>IF($O315="男子",IF($AF315&gt;100,"",IF($M315=新人男子!I$2,ROW(),"")),"")</f>
        <v/>
      </c>
      <c r="BQ315" s="42" t="str">
        <f>IF($O315="男子",IF($AF315&gt;100,"",IF($M315=新人男子!P$2,ROW(),"")),"")</f>
        <v/>
      </c>
      <c r="BR315" s="42" t="str">
        <f>IF($O315="男子",IF($AF315&gt;100,"",IF($M315=新人男子!B$27,ROW(),"")),"")</f>
        <v/>
      </c>
      <c r="BS315" s="42" t="str">
        <f>IF($O315="男子",IF($AF315&gt;100,"",IF($M315=新人男子!I$27,ROW(),"")),"")</f>
        <v/>
      </c>
      <c r="BT315" s="42" t="str">
        <f>IF($O315="男子",IF($AF315&gt;100,"",IF($M315=新人男子!P$27,ROW(),"")),"")</f>
        <v/>
      </c>
      <c r="BU315" s="42" t="str">
        <f>IF($O315="男子",IF($AF315&gt;100,"",IF($M315=新人男子!B$51,ROW(),"")),"")</f>
        <v/>
      </c>
      <c r="BV315" s="42" t="str">
        <f>IF($O315="男子",IF($AF315&gt;100,"",IF($M315=新人男子!I$51,ROW(),"")),"")</f>
        <v/>
      </c>
      <c r="BW315" s="42" t="str">
        <f>IF($O315="男子",IF($AF315&gt;100,"",IF($M315=新人男子!P$51,ROW(),"")),"")</f>
        <v/>
      </c>
      <c r="BX315" s="42" t="str">
        <f>IF($O315="男子",IF($AF315&gt;100,"",IF($M315=新人男子!B$76,ROW(),"")),"")</f>
        <v/>
      </c>
      <c r="BY315" s="42" t="str">
        <f>IF($O315="男子",IF($AF315&gt;100,"",IF($M315=新人男子!I$76,ROW(),"")),"")</f>
        <v/>
      </c>
      <c r="BZ315" s="42" t="str">
        <f>IF($O315="男子",IF($AF315&gt;100,"",IF($M315=新人男子!P$76,ROW(),"")),"")</f>
        <v/>
      </c>
      <c r="CA315" s="42" t="str">
        <f>IF($O315="女子",IF($AF315&gt;100,"",IF($M315=選抜女子!B$2,ROW(),"")),"")</f>
        <v/>
      </c>
      <c r="CB315" s="42" t="str">
        <f>IF($O315="女子",IF($AF315&gt;100,"",IF($M315=選抜女子!I$2,ROW(),"")),"")</f>
        <v/>
      </c>
      <c r="CC315" s="42">
        <f>IF($O315="女子",IF($AF315&gt;100,"",IF($M315=選抜女子!P$2,ROW(),"")),"")</f>
        <v>315</v>
      </c>
      <c r="CD315" s="42" t="str">
        <f>IF($O315="女子",IF($AF315&gt;100,"",IF($M315=選抜女子!B$27,ROW(),"")),"")</f>
        <v/>
      </c>
      <c r="CE315" s="42" t="str">
        <f>IF($O315="女子",IF($AF315&gt;100,"",IF($M315=選抜女子!I$27,ROW(),"")),"")</f>
        <v/>
      </c>
      <c r="CF315" s="42" t="str">
        <f>IF($O315="女子",IF($AF315&gt;100,"",IF($M315=選抜女子!P$27,ROW(),"")),"")</f>
        <v/>
      </c>
      <c r="CG315" s="42" t="str">
        <f>IF($O315="女子",IF($AF315&gt;100,"",IF($M315=選抜女子!B$51,ROW(),"")),"")</f>
        <v/>
      </c>
      <c r="CH315" s="42" t="str">
        <f>IF($O315="女子",IF($AF315&gt;100,"",IF($M315=選抜女子!I$51,ROW(),"")),"")</f>
        <v/>
      </c>
      <c r="CI315" s="42" t="str">
        <f>IF($O315="女子",IF($AF315&gt;100,"",IF($M315=選抜女子!B$76,ROW(),"")),"")</f>
        <v/>
      </c>
      <c r="CJ315" s="42" t="str">
        <f>IF($O315="女子",IF($AF315&gt;100,"",IF($M315=選抜女子!I$76,ROW(),"")),"")</f>
        <v/>
      </c>
      <c r="CK315" s="42" t="str">
        <f>IF($O315="女子",IF($AF315&gt;100,"",IF($M315=新人女子!B$2,ROW(),"")),"")</f>
        <v/>
      </c>
      <c r="CL315" s="42" t="str">
        <f>IF($O315="女子",IF($AF315&gt;100,"",IF($M315=新人女子!I$2,ROW(),"")),"")</f>
        <v/>
      </c>
      <c r="CM315" s="42" t="str">
        <f>IF($O315="女子",IF($AF315&gt;100,"",IF($M315=新人女子!P$2,ROW(),"")),"")</f>
        <v/>
      </c>
      <c r="CN315" s="42" t="str">
        <f>IF($O315="女子",IF($AF315&gt;100,"",IF($M315=新人女子!B$27,ROW(),"")),"")</f>
        <v/>
      </c>
      <c r="CO315" s="42" t="str">
        <f>IF($O315="女子",IF($AF315&gt;100,"",IF($M315=新人女子!I$27,ROW(),"")),"")</f>
        <v/>
      </c>
      <c r="CP315" s="42" t="str">
        <f>IF($O315="女子",IF($AF315&gt;100,"",IF($M315=新人女子!P$27,ROW(),"")),"")</f>
        <v/>
      </c>
      <c r="CQ315" s="42" t="str">
        <f>IF($O315="女子",IF($AF315&gt;100,"",IF($M315=新人女子!B$51,ROW(),"")),"")</f>
        <v/>
      </c>
      <c r="CR315" s="42" t="str">
        <f>IF($O315="女子",IF($AF315&gt;100,"",IF($M315=新人女子!I$51,ROW(),"")),"")</f>
        <v/>
      </c>
      <c r="CS315" s="42" t="str">
        <f>IF($O315="女子",IF($AF315&gt;100,"",IF($M315=新人女子!P$51,ROW(),"")),"")</f>
        <v/>
      </c>
      <c r="CT315" s="42" t="str">
        <f>IF($O315="女子",IF($AF315&gt;100,"",IF($M315=新人女子!B$76,ROW(),"")),"")</f>
        <v/>
      </c>
      <c r="CU315" s="42" t="str">
        <f>IF($O315="女子",IF($AF315&gt;100,"",IF($M315=新人女子!I$76,ROW(),"")),"")</f>
        <v/>
      </c>
      <c r="CV315" s="42" t="str">
        <f>IF($O315="女子",IF($AF315&gt;100,"",IF($M315=新人女子!P$76,ROW(),"")),"")</f>
        <v/>
      </c>
    </row>
    <row r="316" spans="1:100" x14ac:dyDescent="0.15">
      <c r="A316" s="36">
        <v>45285</v>
      </c>
      <c r="B316" s="36">
        <v>45287</v>
      </c>
      <c r="C316" s="35" t="s">
        <v>104</v>
      </c>
      <c r="D316" s="35" t="s">
        <v>2582</v>
      </c>
      <c r="E316" s="35" t="s">
        <v>2583</v>
      </c>
      <c r="F316" s="35" t="s">
        <v>2584</v>
      </c>
      <c r="G316" s="35" t="s">
        <v>108</v>
      </c>
      <c r="H316" s="35" t="s">
        <v>15</v>
      </c>
      <c r="I316" s="35" t="s">
        <v>2585</v>
      </c>
      <c r="J316" s="35" t="s">
        <v>303</v>
      </c>
      <c r="L316" s="35" t="s">
        <v>835</v>
      </c>
      <c r="M316" s="35" t="s">
        <v>236</v>
      </c>
      <c r="N316" s="35" t="s">
        <v>237</v>
      </c>
      <c r="O316" s="35" t="s">
        <v>200</v>
      </c>
      <c r="Y316" s="35" t="s">
        <v>306</v>
      </c>
      <c r="AA316" s="35" t="s">
        <v>866</v>
      </c>
      <c r="AB316" s="35" t="s">
        <v>635</v>
      </c>
      <c r="AC316" s="35" t="str">
        <f t="shared" si="28"/>
        <v>ヒガシオカヤマ</v>
      </c>
      <c r="AD316" s="35" t="s">
        <v>309</v>
      </c>
      <c r="AF316" s="35">
        <v>16</v>
      </c>
      <c r="AG316" s="41">
        <v>38997</v>
      </c>
      <c r="AN316" s="35">
        <v>168</v>
      </c>
      <c r="AO316" s="35">
        <v>55</v>
      </c>
      <c r="AP316" s="35" t="s">
        <v>310</v>
      </c>
      <c r="AV316" s="35" t="s">
        <v>413</v>
      </c>
      <c r="BB316" s="35">
        <f t="shared" si="25"/>
        <v>16</v>
      </c>
      <c r="BC316" s="35">
        <f t="shared" si="26"/>
        <v>2</v>
      </c>
      <c r="BD316" s="35" t="str">
        <f t="shared" si="27"/>
        <v>右</v>
      </c>
      <c r="BE316" s="42" t="str">
        <f>IF($O316="男子",IF($AF316&gt;100,"",IF($M316=選抜男子!B$2,ROW(),"")),"")</f>
        <v/>
      </c>
      <c r="BF316" s="42" t="str">
        <f>IF($O316="男子",IF($AF316&gt;100,"",IF($M316=選抜男子!I$2,ROW(),"")),"")</f>
        <v/>
      </c>
      <c r="BG316" s="42" t="str">
        <f>IF($O316="男子",IF($AF316&gt;100,"",IF($M316=選抜男子!P$2,ROW(),"")),"")</f>
        <v/>
      </c>
      <c r="BH316" s="42" t="str">
        <f>IF($O316="男子",IF($AF316&gt;100,"",IF($M316=選抜男子!B$27,ROW(),"")),"")</f>
        <v/>
      </c>
      <c r="BI316" s="42" t="str">
        <f>IF($O316="男子",IF($AF316&gt;100,"",IF($M316=選抜男子!I$27,ROW(),"")),"")</f>
        <v/>
      </c>
      <c r="BJ316" s="42" t="str">
        <f>IF($O316="男子",IF($AF316&gt;100,"",IF($M316=選抜男子!P$27,ROW(),"")),"")</f>
        <v/>
      </c>
      <c r="BK316" s="42" t="str">
        <f>IF($O316="男子",IF($AF316&gt;100,"",IF($M316=選抜男子!B$51,ROW(),"")),"")</f>
        <v/>
      </c>
      <c r="BL316" s="42" t="str">
        <f>IF($O316="男子",IF($AF316&gt;100,"",IF($M316=選抜男子!I$51,ROW(),"")),"")</f>
        <v/>
      </c>
      <c r="BM316" s="42" t="str">
        <f>IF($O316="男子",IF($AF316&gt;100,"",IF($M316=選抜男子!B$76,ROW(),"")),"")</f>
        <v/>
      </c>
      <c r="BN316" s="42" t="str">
        <f>IF($O316="男子",IF($AF316&gt;100,"",IF($M316=選抜男子!I$76,ROW(),"")),"")</f>
        <v/>
      </c>
      <c r="BO316" s="42" t="str">
        <f>IF($O316="男子",IF($AF316&gt;100,"",IF($M316=新人男子!B$2,ROW(),"")),"")</f>
        <v/>
      </c>
      <c r="BP316" s="42" t="str">
        <f>IF($O316="男子",IF($AF316&gt;100,"",IF($M316=新人男子!I$2,ROW(),"")),"")</f>
        <v/>
      </c>
      <c r="BQ316" s="42" t="str">
        <f>IF($O316="男子",IF($AF316&gt;100,"",IF($M316=新人男子!P$2,ROW(),"")),"")</f>
        <v/>
      </c>
      <c r="BR316" s="42" t="str">
        <f>IF($O316="男子",IF($AF316&gt;100,"",IF($M316=新人男子!B$27,ROW(),"")),"")</f>
        <v/>
      </c>
      <c r="BS316" s="42" t="str">
        <f>IF($O316="男子",IF($AF316&gt;100,"",IF($M316=新人男子!I$27,ROW(),"")),"")</f>
        <v/>
      </c>
      <c r="BT316" s="42" t="str">
        <f>IF($O316="男子",IF($AF316&gt;100,"",IF($M316=新人男子!P$27,ROW(),"")),"")</f>
        <v/>
      </c>
      <c r="BU316" s="42" t="str">
        <f>IF($O316="男子",IF($AF316&gt;100,"",IF($M316=新人男子!B$51,ROW(),"")),"")</f>
        <v/>
      </c>
      <c r="BV316" s="42" t="str">
        <f>IF($O316="男子",IF($AF316&gt;100,"",IF($M316=新人男子!I$51,ROW(),"")),"")</f>
        <v/>
      </c>
      <c r="BW316" s="42" t="str">
        <f>IF($O316="男子",IF($AF316&gt;100,"",IF($M316=新人男子!P$51,ROW(),"")),"")</f>
        <v/>
      </c>
      <c r="BX316" s="42" t="str">
        <f>IF($O316="男子",IF($AF316&gt;100,"",IF($M316=新人男子!B$76,ROW(),"")),"")</f>
        <v/>
      </c>
      <c r="BY316" s="42" t="str">
        <f>IF($O316="男子",IF($AF316&gt;100,"",IF($M316=新人男子!I$76,ROW(),"")),"")</f>
        <v/>
      </c>
      <c r="BZ316" s="42" t="str">
        <f>IF($O316="男子",IF($AF316&gt;100,"",IF($M316=新人男子!P$76,ROW(),"")),"")</f>
        <v/>
      </c>
      <c r="CA316" s="42" t="str">
        <f>IF($O316="女子",IF($AF316&gt;100,"",IF($M316=選抜女子!B$2,ROW(),"")),"")</f>
        <v/>
      </c>
      <c r="CB316" s="42" t="str">
        <f>IF($O316="女子",IF($AF316&gt;100,"",IF($M316=選抜女子!I$2,ROW(),"")),"")</f>
        <v/>
      </c>
      <c r="CC316" s="42">
        <f>IF($O316="女子",IF($AF316&gt;100,"",IF($M316=選抜女子!P$2,ROW(),"")),"")</f>
        <v>316</v>
      </c>
      <c r="CD316" s="42" t="str">
        <f>IF($O316="女子",IF($AF316&gt;100,"",IF($M316=選抜女子!B$27,ROW(),"")),"")</f>
        <v/>
      </c>
      <c r="CE316" s="42" t="str">
        <f>IF($O316="女子",IF($AF316&gt;100,"",IF($M316=選抜女子!I$27,ROW(),"")),"")</f>
        <v/>
      </c>
      <c r="CF316" s="42" t="str">
        <f>IF($O316="女子",IF($AF316&gt;100,"",IF($M316=選抜女子!P$27,ROW(),"")),"")</f>
        <v/>
      </c>
      <c r="CG316" s="42" t="str">
        <f>IF($O316="女子",IF($AF316&gt;100,"",IF($M316=選抜女子!B$51,ROW(),"")),"")</f>
        <v/>
      </c>
      <c r="CH316" s="42" t="str">
        <f>IF($O316="女子",IF($AF316&gt;100,"",IF($M316=選抜女子!I$51,ROW(),"")),"")</f>
        <v/>
      </c>
      <c r="CI316" s="42" t="str">
        <f>IF($O316="女子",IF($AF316&gt;100,"",IF($M316=選抜女子!B$76,ROW(),"")),"")</f>
        <v/>
      </c>
      <c r="CJ316" s="42" t="str">
        <f>IF($O316="女子",IF($AF316&gt;100,"",IF($M316=選抜女子!I$76,ROW(),"")),"")</f>
        <v/>
      </c>
      <c r="CK316" s="42" t="str">
        <f>IF($O316="女子",IF($AF316&gt;100,"",IF($M316=新人女子!B$2,ROW(),"")),"")</f>
        <v/>
      </c>
      <c r="CL316" s="42" t="str">
        <f>IF($O316="女子",IF($AF316&gt;100,"",IF($M316=新人女子!I$2,ROW(),"")),"")</f>
        <v/>
      </c>
      <c r="CM316" s="42" t="str">
        <f>IF($O316="女子",IF($AF316&gt;100,"",IF($M316=新人女子!P$2,ROW(),"")),"")</f>
        <v/>
      </c>
      <c r="CN316" s="42" t="str">
        <f>IF($O316="女子",IF($AF316&gt;100,"",IF($M316=新人女子!B$27,ROW(),"")),"")</f>
        <v/>
      </c>
      <c r="CO316" s="42" t="str">
        <f>IF($O316="女子",IF($AF316&gt;100,"",IF($M316=新人女子!I$27,ROW(),"")),"")</f>
        <v/>
      </c>
      <c r="CP316" s="42" t="str">
        <f>IF($O316="女子",IF($AF316&gt;100,"",IF($M316=新人女子!P$27,ROW(),"")),"")</f>
        <v/>
      </c>
      <c r="CQ316" s="42" t="str">
        <f>IF($O316="女子",IF($AF316&gt;100,"",IF($M316=新人女子!B$51,ROW(),"")),"")</f>
        <v/>
      </c>
      <c r="CR316" s="42" t="str">
        <f>IF($O316="女子",IF($AF316&gt;100,"",IF($M316=新人女子!I$51,ROW(),"")),"")</f>
        <v/>
      </c>
      <c r="CS316" s="42" t="str">
        <f>IF($O316="女子",IF($AF316&gt;100,"",IF($M316=新人女子!P$51,ROW(),"")),"")</f>
        <v/>
      </c>
      <c r="CT316" s="42" t="str">
        <f>IF($O316="女子",IF($AF316&gt;100,"",IF($M316=新人女子!B$76,ROW(),"")),"")</f>
        <v/>
      </c>
      <c r="CU316" s="42" t="str">
        <f>IF($O316="女子",IF($AF316&gt;100,"",IF($M316=新人女子!I$76,ROW(),"")),"")</f>
        <v/>
      </c>
      <c r="CV316" s="42" t="str">
        <f>IF($O316="女子",IF($AF316&gt;100,"",IF($M316=新人女子!P$76,ROW(),"")),"")</f>
        <v/>
      </c>
    </row>
    <row r="317" spans="1:100" x14ac:dyDescent="0.15">
      <c r="A317" s="36">
        <v>45285</v>
      </c>
      <c r="B317" s="36">
        <v>45287</v>
      </c>
      <c r="C317" s="35" t="s">
        <v>104</v>
      </c>
      <c r="D317" s="35" t="s">
        <v>2586</v>
      </c>
      <c r="E317" s="35" t="s">
        <v>2587</v>
      </c>
      <c r="F317" s="35" t="s">
        <v>2588</v>
      </c>
      <c r="G317" s="35" t="s">
        <v>108</v>
      </c>
      <c r="H317" s="35" t="s">
        <v>15</v>
      </c>
      <c r="I317" s="35" t="s">
        <v>2589</v>
      </c>
      <c r="J317" s="35" t="s">
        <v>303</v>
      </c>
      <c r="L317" s="35" t="s">
        <v>835</v>
      </c>
      <c r="M317" s="35" t="s">
        <v>236</v>
      </c>
      <c r="N317" s="35" t="s">
        <v>237</v>
      </c>
      <c r="O317" s="35" t="s">
        <v>200</v>
      </c>
      <c r="Y317" s="35" t="s">
        <v>306</v>
      </c>
      <c r="Z317" s="35">
        <v>1</v>
      </c>
      <c r="AA317" s="35" t="s">
        <v>867</v>
      </c>
      <c r="AB317" s="35" t="s">
        <v>637</v>
      </c>
      <c r="AC317" s="35" t="str">
        <f t="shared" si="28"/>
        <v>タカシマ</v>
      </c>
      <c r="AD317" s="35" t="s">
        <v>309</v>
      </c>
      <c r="AF317" s="35">
        <v>101</v>
      </c>
      <c r="AG317" s="41">
        <v>30548</v>
      </c>
      <c r="AN317" s="35">
        <v>181</v>
      </c>
      <c r="AO317" s="35">
        <v>74</v>
      </c>
      <c r="AP317" s="35" t="s">
        <v>310</v>
      </c>
      <c r="AV317" s="35" t="s">
        <v>344</v>
      </c>
      <c r="AW317" s="35" t="s">
        <v>345</v>
      </c>
      <c r="BB317" s="35">
        <f t="shared" si="25"/>
        <v>39</v>
      </c>
      <c r="BC317" s="35" t="str">
        <f t="shared" si="26"/>
        <v>役員</v>
      </c>
      <c r="BD317" s="35" t="str">
        <f t="shared" si="27"/>
        <v>右</v>
      </c>
      <c r="BE317" s="42" t="str">
        <f>IF($O317="男子",IF($AF317&gt;100,"",IF($M317=選抜男子!B$2,ROW(),"")),"")</f>
        <v/>
      </c>
      <c r="BF317" s="42" t="str">
        <f>IF($O317="男子",IF($AF317&gt;100,"",IF($M317=選抜男子!I$2,ROW(),"")),"")</f>
        <v/>
      </c>
      <c r="BG317" s="42" t="str">
        <f>IF($O317="男子",IF($AF317&gt;100,"",IF($M317=選抜男子!P$2,ROW(),"")),"")</f>
        <v/>
      </c>
      <c r="BH317" s="42" t="str">
        <f>IF($O317="男子",IF($AF317&gt;100,"",IF($M317=選抜男子!B$27,ROW(),"")),"")</f>
        <v/>
      </c>
      <c r="BI317" s="42" t="str">
        <f>IF($O317="男子",IF($AF317&gt;100,"",IF($M317=選抜男子!I$27,ROW(),"")),"")</f>
        <v/>
      </c>
      <c r="BJ317" s="42" t="str">
        <f>IF($O317="男子",IF($AF317&gt;100,"",IF($M317=選抜男子!P$27,ROW(),"")),"")</f>
        <v/>
      </c>
      <c r="BK317" s="42" t="str">
        <f>IF($O317="男子",IF($AF317&gt;100,"",IF($M317=選抜男子!B$51,ROW(),"")),"")</f>
        <v/>
      </c>
      <c r="BL317" s="42" t="str">
        <f>IF($O317="男子",IF($AF317&gt;100,"",IF($M317=選抜男子!I$51,ROW(),"")),"")</f>
        <v/>
      </c>
      <c r="BM317" s="42" t="str">
        <f>IF($O317="男子",IF($AF317&gt;100,"",IF($M317=選抜男子!B$76,ROW(),"")),"")</f>
        <v/>
      </c>
      <c r="BN317" s="42" t="str">
        <f>IF($O317="男子",IF($AF317&gt;100,"",IF($M317=選抜男子!I$76,ROW(),"")),"")</f>
        <v/>
      </c>
      <c r="BO317" s="42" t="str">
        <f>IF($O317="男子",IF($AF317&gt;100,"",IF($M317=新人男子!B$2,ROW(),"")),"")</f>
        <v/>
      </c>
      <c r="BP317" s="42" t="str">
        <f>IF($O317="男子",IF($AF317&gt;100,"",IF($M317=新人男子!I$2,ROW(),"")),"")</f>
        <v/>
      </c>
      <c r="BQ317" s="42" t="str">
        <f>IF($O317="男子",IF($AF317&gt;100,"",IF($M317=新人男子!P$2,ROW(),"")),"")</f>
        <v/>
      </c>
      <c r="BR317" s="42" t="str">
        <f>IF($O317="男子",IF($AF317&gt;100,"",IF($M317=新人男子!B$27,ROW(),"")),"")</f>
        <v/>
      </c>
      <c r="BS317" s="42" t="str">
        <f>IF($O317="男子",IF($AF317&gt;100,"",IF($M317=新人男子!I$27,ROW(),"")),"")</f>
        <v/>
      </c>
      <c r="BT317" s="42" t="str">
        <f>IF($O317="男子",IF($AF317&gt;100,"",IF($M317=新人男子!P$27,ROW(),"")),"")</f>
        <v/>
      </c>
      <c r="BU317" s="42" t="str">
        <f>IF($O317="男子",IF($AF317&gt;100,"",IF($M317=新人男子!B$51,ROW(),"")),"")</f>
        <v/>
      </c>
      <c r="BV317" s="42" t="str">
        <f>IF($O317="男子",IF($AF317&gt;100,"",IF($M317=新人男子!I$51,ROW(),"")),"")</f>
        <v/>
      </c>
      <c r="BW317" s="42" t="str">
        <f>IF($O317="男子",IF($AF317&gt;100,"",IF($M317=新人男子!P$51,ROW(),"")),"")</f>
        <v/>
      </c>
      <c r="BX317" s="42" t="str">
        <f>IF($O317="男子",IF($AF317&gt;100,"",IF($M317=新人男子!B$76,ROW(),"")),"")</f>
        <v/>
      </c>
      <c r="BY317" s="42" t="str">
        <f>IF($O317="男子",IF($AF317&gt;100,"",IF($M317=新人男子!I$76,ROW(),"")),"")</f>
        <v/>
      </c>
      <c r="BZ317" s="42" t="str">
        <f>IF($O317="男子",IF($AF317&gt;100,"",IF($M317=新人男子!P$76,ROW(),"")),"")</f>
        <v/>
      </c>
      <c r="CA317" s="42" t="str">
        <f>IF($O317="女子",IF($AF317&gt;100,"",IF($M317=選抜女子!B$2,ROW(),"")),"")</f>
        <v/>
      </c>
      <c r="CB317" s="42" t="str">
        <f>IF($O317="女子",IF($AF317&gt;100,"",IF($M317=選抜女子!I$2,ROW(),"")),"")</f>
        <v/>
      </c>
      <c r="CC317" s="42" t="str">
        <f>IF($O317="女子",IF($AF317&gt;100,"",IF($M317=選抜女子!P$2,ROW(),"")),"")</f>
        <v/>
      </c>
      <c r="CD317" s="42" t="str">
        <f>IF($O317="女子",IF($AF317&gt;100,"",IF($M317=選抜女子!B$27,ROW(),"")),"")</f>
        <v/>
      </c>
      <c r="CE317" s="42" t="str">
        <f>IF($O317="女子",IF($AF317&gt;100,"",IF($M317=選抜女子!I$27,ROW(),"")),"")</f>
        <v/>
      </c>
      <c r="CF317" s="42" t="str">
        <f>IF($O317="女子",IF($AF317&gt;100,"",IF($M317=選抜女子!P$27,ROW(),"")),"")</f>
        <v/>
      </c>
      <c r="CG317" s="42" t="str">
        <f>IF($O317="女子",IF($AF317&gt;100,"",IF($M317=選抜女子!B$51,ROW(),"")),"")</f>
        <v/>
      </c>
      <c r="CH317" s="42" t="str">
        <f>IF($O317="女子",IF($AF317&gt;100,"",IF($M317=選抜女子!I$51,ROW(),"")),"")</f>
        <v/>
      </c>
      <c r="CI317" s="42" t="str">
        <f>IF($O317="女子",IF($AF317&gt;100,"",IF($M317=選抜女子!B$76,ROW(),"")),"")</f>
        <v/>
      </c>
      <c r="CJ317" s="42" t="str">
        <f>IF($O317="女子",IF($AF317&gt;100,"",IF($M317=選抜女子!I$76,ROW(),"")),"")</f>
        <v/>
      </c>
      <c r="CK317" s="42" t="str">
        <f>IF($O317="女子",IF($AF317&gt;100,"",IF($M317=新人女子!B$2,ROW(),"")),"")</f>
        <v/>
      </c>
      <c r="CL317" s="42" t="str">
        <f>IF($O317="女子",IF($AF317&gt;100,"",IF($M317=新人女子!I$2,ROW(),"")),"")</f>
        <v/>
      </c>
      <c r="CM317" s="42" t="str">
        <f>IF($O317="女子",IF($AF317&gt;100,"",IF($M317=新人女子!P$2,ROW(),"")),"")</f>
        <v/>
      </c>
      <c r="CN317" s="42" t="str">
        <f>IF($O317="女子",IF($AF317&gt;100,"",IF($M317=新人女子!B$27,ROW(),"")),"")</f>
        <v/>
      </c>
      <c r="CO317" s="42" t="str">
        <f>IF($O317="女子",IF($AF317&gt;100,"",IF($M317=新人女子!I$27,ROW(),"")),"")</f>
        <v/>
      </c>
      <c r="CP317" s="42" t="str">
        <f>IF($O317="女子",IF($AF317&gt;100,"",IF($M317=新人女子!P$27,ROW(),"")),"")</f>
        <v/>
      </c>
      <c r="CQ317" s="42" t="str">
        <f>IF($O317="女子",IF($AF317&gt;100,"",IF($M317=新人女子!B$51,ROW(),"")),"")</f>
        <v/>
      </c>
      <c r="CR317" s="42" t="str">
        <f>IF($O317="女子",IF($AF317&gt;100,"",IF($M317=新人女子!I$51,ROW(),"")),"")</f>
        <v/>
      </c>
      <c r="CS317" s="42" t="str">
        <f>IF($O317="女子",IF($AF317&gt;100,"",IF($M317=新人女子!P$51,ROW(),"")),"")</f>
        <v/>
      </c>
      <c r="CT317" s="42" t="str">
        <f>IF($O317="女子",IF($AF317&gt;100,"",IF($M317=新人女子!B$76,ROW(),"")),"")</f>
        <v/>
      </c>
      <c r="CU317" s="42" t="str">
        <f>IF($O317="女子",IF($AF317&gt;100,"",IF($M317=新人女子!I$76,ROW(),"")),"")</f>
        <v/>
      </c>
      <c r="CV317" s="42" t="str">
        <f>IF($O317="女子",IF($AF317&gt;100,"",IF($M317=新人女子!P$76,ROW(),"")),"")</f>
        <v/>
      </c>
    </row>
    <row r="318" spans="1:100" x14ac:dyDescent="0.15">
      <c r="A318" s="36">
        <v>45285</v>
      </c>
      <c r="B318" s="36">
        <v>45287</v>
      </c>
      <c r="C318" s="35" t="s">
        <v>104</v>
      </c>
      <c r="D318" s="35" t="s">
        <v>2590</v>
      </c>
      <c r="E318" s="35" t="s">
        <v>2591</v>
      </c>
      <c r="F318" s="35" t="s">
        <v>2592</v>
      </c>
      <c r="G318" s="35" t="s">
        <v>108</v>
      </c>
      <c r="H318" s="35" t="s">
        <v>15</v>
      </c>
      <c r="I318" s="35" t="s">
        <v>2593</v>
      </c>
      <c r="J318" s="35" t="s">
        <v>303</v>
      </c>
      <c r="L318" s="35" t="s">
        <v>835</v>
      </c>
      <c r="M318" s="35" t="s">
        <v>236</v>
      </c>
      <c r="N318" s="35" t="s">
        <v>237</v>
      </c>
      <c r="O318" s="35" t="s">
        <v>200</v>
      </c>
      <c r="Y318" s="35" t="s">
        <v>306</v>
      </c>
      <c r="Z318" s="35">
        <v>1</v>
      </c>
      <c r="AA318" s="35" t="s">
        <v>868</v>
      </c>
      <c r="AB318" s="35" t="s">
        <v>639</v>
      </c>
      <c r="AC318" s="35" t="str">
        <f t="shared" si="28"/>
        <v>ニシガワラ</v>
      </c>
      <c r="AD318" s="35" t="s">
        <v>309</v>
      </c>
      <c r="AF318" s="35">
        <v>102</v>
      </c>
      <c r="AG318" s="41">
        <v>37186</v>
      </c>
      <c r="AN318" s="35">
        <v>182</v>
      </c>
      <c r="AO318" s="35">
        <v>63</v>
      </c>
      <c r="AP318" s="35" t="s">
        <v>310</v>
      </c>
      <c r="AV318" s="35" t="s">
        <v>344</v>
      </c>
      <c r="BB318" s="35">
        <f t="shared" si="25"/>
        <v>21</v>
      </c>
      <c r="BC318" s="35" t="str">
        <f t="shared" si="26"/>
        <v>役員</v>
      </c>
      <c r="BD318" s="35" t="str">
        <f t="shared" si="27"/>
        <v>右</v>
      </c>
      <c r="BE318" s="42" t="str">
        <f>IF($O318="男子",IF($AF318&gt;100,"",IF($M318=選抜男子!B$2,ROW(),"")),"")</f>
        <v/>
      </c>
      <c r="BF318" s="42" t="str">
        <f>IF($O318="男子",IF($AF318&gt;100,"",IF($M318=選抜男子!I$2,ROW(),"")),"")</f>
        <v/>
      </c>
      <c r="BG318" s="42" t="str">
        <f>IF($O318="男子",IF($AF318&gt;100,"",IF($M318=選抜男子!P$2,ROW(),"")),"")</f>
        <v/>
      </c>
      <c r="BH318" s="42" t="str">
        <f>IF($O318="男子",IF($AF318&gt;100,"",IF($M318=選抜男子!B$27,ROW(),"")),"")</f>
        <v/>
      </c>
      <c r="BI318" s="42" t="str">
        <f>IF($O318="男子",IF($AF318&gt;100,"",IF($M318=選抜男子!I$27,ROW(),"")),"")</f>
        <v/>
      </c>
      <c r="BJ318" s="42" t="str">
        <f>IF($O318="男子",IF($AF318&gt;100,"",IF($M318=選抜男子!P$27,ROW(),"")),"")</f>
        <v/>
      </c>
      <c r="BK318" s="42" t="str">
        <f>IF($O318="男子",IF($AF318&gt;100,"",IF($M318=選抜男子!B$51,ROW(),"")),"")</f>
        <v/>
      </c>
      <c r="BL318" s="42" t="str">
        <f>IF($O318="男子",IF($AF318&gt;100,"",IF($M318=選抜男子!I$51,ROW(),"")),"")</f>
        <v/>
      </c>
      <c r="BM318" s="42" t="str">
        <f>IF($O318="男子",IF($AF318&gt;100,"",IF($M318=選抜男子!B$76,ROW(),"")),"")</f>
        <v/>
      </c>
      <c r="BN318" s="42" t="str">
        <f>IF($O318="男子",IF($AF318&gt;100,"",IF($M318=選抜男子!I$76,ROW(),"")),"")</f>
        <v/>
      </c>
      <c r="BO318" s="42" t="str">
        <f>IF($O318="男子",IF($AF318&gt;100,"",IF($M318=新人男子!B$2,ROW(),"")),"")</f>
        <v/>
      </c>
      <c r="BP318" s="42" t="str">
        <f>IF($O318="男子",IF($AF318&gt;100,"",IF($M318=新人男子!I$2,ROW(),"")),"")</f>
        <v/>
      </c>
      <c r="BQ318" s="42" t="str">
        <f>IF($O318="男子",IF($AF318&gt;100,"",IF($M318=新人男子!P$2,ROW(),"")),"")</f>
        <v/>
      </c>
      <c r="BR318" s="42" t="str">
        <f>IF($O318="男子",IF($AF318&gt;100,"",IF($M318=新人男子!B$27,ROW(),"")),"")</f>
        <v/>
      </c>
      <c r="BS318" s="42" t="str">
        <f>IF($O318="男子",IF($AF318&gt;100,"",IF($M318=新人男子!I$27,ROW(),"")),"")</f>
        <v/>
      </c>
      <c r="BT318" s="42" t="str">
        <f>IF($O318="男子",IF($AF318&gt;100,"",IF($M318=新人男子!P$27,ROW(),"")),"")</f>
        <v/>
      </c>
      <c r="BU318" s="42" t="str">
        <f>IF($O318="男子",IF($AF318&gt;100,"",IF($M318=新人男子!B$51,ROW(),"")),"")</f>
        <v/>
      </c>
      <c r="BV318" s="42" t="str">
        <f>IF($O318="男子",IF($AF318&gt;100,"",IF($M318=新人男子!I$51,ROW(),"")),"")</f>
        <v/>
      </c>
      <c r="BW318" s="42" t="str">
        <f>IF($O318="男子",IF($AF318&gt;100,"",IF($M318=新人男子!P$51,ROW(),"")),"")</f>
        <v/>
      </c>
      <c r="BX318" s="42" t="str">
        <f>IF($O318="男子",IF($AF318&gt;100,"",IF($M318=新人男子!B$76,ROW(),"")),"")</f>
        <v/>
      </c>
      <c r="BY318" s="42" t="str">
        <f>IF($O318="男子",IF($AF318&gt;100,"",IF($M318=新人男子!I$76,ROW(),"")),"")</f>
        <v/>
      </c>
      <c r="BZ318" s="42" t="str">
        <f>IF($O318="男子",IF($AF318&gt;100,"",IF($M318=新人男子!P$76,ROW(),"")),"")</f>
        <v/>
      </c>
      <c r="CA318" s="42" t="str">
        <f>IF($O318="女子",IF($AF318&gt;100,"",IF($M318=選抜女子!B$2,ROW(),"")),"")</f>
        <v/>
      </c>
      <c r="CB318" s="42" t="str">
        <f>IF($O318="女子",IF($AF318&gt;100,"",IF($M318=選抜女子!I$2,ROW(),"")),"")</f>
        <v/>
      </c>
      <c r="CC318" s="42" t="str">
        <f>IF($O318="女子",IF($AF318&gt;100,"",IF($M318=選抜女子!P$2,ROW(),"")),"")</f>
        <v/>
      </c>
      <c r="CD318" s="42" t="str">
        <f>IF($O318="女子",IF($AF318&gt;100,"",IF($M318=選抜女子!B$27,ROW(),"")),"")</f>
        <v/>
      </c>
      <c r="CE318" s="42" t="str">
        <f>IF($O318="女子",IF($AF318&gt;100,"",IF($M318=選抜女子!I$27,ROW(),"")),"")</f>
        <v/>
      </c>
      <c r="CF318" s="42" t="str">
        <f>IF($O318="女子",IF($AF318&gt;100,"",IF($M318=選抜女子!P$27,ROW(),"")),"")</f>
        <v/>
      </c>
      <c r="CG318" s="42" t="str">
        <f>IF($O318="女子",IF($AF318&gt;100,"",IF($M318=選抜女子!B$51,ROW(),"")),"")</f>
        <v/>
      </c>
      <c r="CH318" s="42" t="str">
        <f>IF($O318="女子",IF($AF318&gt;100,"",IF($M318=選抜女子!I$51,ROW(),"")),"")</f>
        <v/>
      </c>
      <c r="CI318" s="42" t="str">
        <f>IF($O318="女子",IF($AF318&gt;100,"",IF($M318=選抜女子!B$76,ROW(),"")),"")</f>
        <v/>
      </c>
      <c r="CJ318" s="42" t="str">
        <f>IF($O318="女子",IF($AF318&gt;100,"",IF($M318=選抜女子!I$76,ROW(),"")),"")</f>
        <v/>
      </c>
      <c r="CK318" s="42" t="str">
        <f>IF($O318="女子",IF($AF318&gt;100,"",IF($M318=新人女子!B$2,ROW(),"")),"")</f>
        <v/>
      </c>
      <c r="CL318" s="42" t="str">
        <f>IF($O318="女子",IF($AF318&gt;100,"",IF($M318=新人女子!I$2,ROW(),"")),"")</f>
        <v/>
      </c>
      <c r="CM318" s="42" t="str">
        <f>IF($O318="女子",IF($AF318&gt;100,"",IF($M318=新人女子!P$2,ROW(),"")),"")</f>
        <v/>
      </c>
      <c r="CN318" s="42" t="str">
        <f>IF($O318="女子",IF($AF318&gt;100,"",IF($M318=新人女子!B$27,ROW(),"")),"")</f>
        <v/>
      </c>
      <c r="CO318" s="42" t="str">
        <f>IF($O318="女子",IF($AF318&gt;100,"",IF($M318=新人女子!I$27,ROW(),"")),"")</f>
        <v/>
      </c>
      <c r="CP318" s="42" t="str">
        <f>IF($O318="女子",IF($AF318&gt;100,"",IF($M318=新人女子!P$27,ROW(),"")),"")</f>
        <v/>
      </c>
      <c r="CQ318" s="42" t="str">
        <f>IF($O318="女子",IF($AF318&gt;100,"",IF($M318=新人女子!B$51,ROW(),"")),"")</f>
        <v/>
      </c>
      <c r="CR318" s="42" t="str">
        <f>IF($O318="女子",IF($AF318&gt;100,"",IF($M318=新人女子!I$51,ROW(),"")),"")</f>
        <v/>
      </c>
      <c r="CS318" s="42" t="str">
        <f>IF($O318="女子",IF($AF318&gt;100,"",IF($M318=新人女子!P$51,ROW(),"")),"")</f>
        <v/>
      </c>
      <c r="CT318" s="42" t="str">
        <f>IF($O318="女子",IF($AF318&gt;100,"",IF($M318=新人女子!B$76,ROW(),"")),"")</f>
        <v/>
      </c>
      <c r="CU318" s="42" t="str">
        <f>IF($O318="女子",IF($AF318&gt;100,"",IF($M318=新人女子!I$76,ROW(),"")),"")</f>
        <v/>
      </c>
      <c r="CV318" s="42" t="str">
        <f>IF($O318="女子",IF($AF318&gt;100,"",IF($M318=新人女子!P$76,ROW(),"")),"")</f>
        <v/>
      </c>
    </row>
    <row r="319" spans="1:100" x14ac:dyDescent="0.15">
      <c r="A319" s="36">
        <v>45285</v>
      </c>
      <c r="B319" s="36">
        <v>45287</v>
      </c>
      <c r="C319" s="35" t="s">
        <v>104</v>
      </c>
      <c r="D319" s="35" t="s">
        <v>2594</v>
      </c>
      <c r="E319" s="35" t="s">
        <v>2595</v>
      </c>
      <c r="F319" s="35" t="s">
        <v>2596</v>
      </c>
      <c r="G319" s="35" t="s">
        <v>108</v>
      </c>
      <c r="H319" s="35" t="s">
        <v>15</v>
      </c>
      <c r="I319" s="35" t="s">
        <v>2597</v>
      </c>
      <c r="J319" s="35" t="s">
        <v>303</v>
      </c>
      <c r="L319" s="35" t="s">
        <v>835</v>
      </c>
      <c r="M319" s="35" t="s">
        <v>236</v>
      </c>
      <c r="N319" s="35" t="s">
        <v>237</v>
      </c>
      <c r="O319" s="35" t="s">
        <v>200</v>
      </c>
      <c r="Y319" s="35" t="s">
        <v>306</v>
      </c>
      <c r="AA319" s="35" t="s">
        <v>869</v>
      </c>
      <c r="AB319" s="35" t="s">
        <v>870</v>
      </c>
      <c r="AC319" s="35" t="str">
        <f t="shared" si="28"/>
        <v>オカヤマ</v>
      </c>
      <c r="AD319" s="35" t="s">
        <v>309</v>
      </c>
      <c r="AF319" s="35">
        <v>103</v>
      </c>
      <c r="AG319" s="41">
        <v>38937</v>
      </c>
      <c r="AN319" s="35">
        <v>155.19999999999999</v>
      </c>
      <c r="AO319" s="35">
        <v>46.3</v>
      </c>
      <c r="AP319" s="35" t="s">
        <v>310</v>
      </c>
      <c r="AV319" s="35" t="s">
        <v>344</v>
      </c>
      <c r="BB319" s="35">
        <f t="shared" si="25"/>
        <v>16</v>
      </c>
      <c r="BC319" s="35">
        <f t="shared" si="26"/>
        <v>2</v>
      </c>
      <c r="BD319" s="35" t="str">
        <f t="shared" si="27"/>
        <v>右</v>
      </c>
      <c r="BE319" s="42" t="str">
        <f>IF($O319="男子",IF($AF319&gt;100,"",IF($M319=選抜男子!B$2,ROW(),"")),"")</f>
        <v/>
      </c>
      <c r="BF319" s="42" t="str">
        <f>IF($O319="男子",IF($AF319&gt;100,"",IF($M319=選抜男子!I$2,ROW(),"")),"")</f>
        <v/>
      </c>
      <c r="BG319" s="42" t="str">
        <f>IF($O319="男子",IF($AF319&gt;100,"",IF($M319=選抜男子!P$2,ROW(),"")),"")</f>
        <v/>
      </c>
      <c r="BH319" s="42" t="str">
        <f>IF($O319="男子",IF($AF319&gt;100,"",IF($M319=選抜男子!B$27,ROW(),"")),"")</f>
        <v/>
      </c>
      <c r="BI319" s="42" t="str">
        <f>IF($O319="男子",IF($AF319&gt;100,"",IF($M319=選抜男子!I$27,ROW(),"")),"")</f>
        <v/>
      </c>
      <c r="BJ319" s="42" t="str">
        <f>IF($O319="男子",IF($AF319&gt;100,"",IF($M319=選抜男子!P$27,ROW(),"")),"")</f>
        <v/>
      </c>
      <c r="BK319" s="42" t="str">
        <f>IF($O319="男子",IF($AF319&gt;100,"",IF($M319=選抜男子!B$51,ROW(),"")),"")</f>
        <v/>
      </c>
      <c r="BL319" s="42" t="str">
        <f>IF($O319="男子",IF($AF319&gt;100,"",IF($M319=選抜男子!I$51,ROW(),"")),"")</f>
        <v/>
      </c>
      <c r="BM319" s="42" t="str">
        <f>IF($O319="男子",IF($AF319&gt;100,"",IF($M319=選抜男子!B$76,ROW(),"")),"")</f>
        <v/>
      </c>
      <c r="BN319" s="42" t="str">
        <f>IF($O319="男子",IF($AF319&gt;100,"",IF($M319=選抜男子!I$76,ROW(),"")),"")</f>
        <v/>
      </c>
      <c r="BO319" s="42" t="str">
        <f>IF($O319="男子",IF($AF319&gt;100,"",IF($M319=新人男子!B$2,ROW(),"")),"")</f>
        <v/>
      </c>
      <c r="BP319" s="42" t="str">
        <f>IF($O319="男子",IF($AF319&gt;100,"",IF($M319=新人男子!I$2,ROW(),"")),"")</f>
        <v/>
      </c>
      <c r="BQ319" s="42" t="str">
        <f>IF($O319="男子",IF($AF319&gt;100,"",IF($M319=新人男子!P$2,ROW(),"")),"")</f>
        <v/>
      </c>
      <c r="BR319" s="42" t="str">
        <f>IF($O319="男子",IF($AF319&gt;100,"",IF($M319=新人男子!B$27,ROW(),"")),"")</f>
        <v/>
      </c>
      <c r="BS319" s="42" t="str">
        <f>IF($O319="男子",IF($AF319&gt;100,"",IF($M319=新人男子!I$27,ROW(),"")),"")</f>
        <v/>
      </c>
      <c r="BT319" s="42" t="str">
        <f>IF($O319="男子",IF($AF319&gt;100,"",IF($M319=新人男子!P$27,ROW(),"")),"")</f>
        <v/>
      </c>
      <c r="BU319" s="42" t="str">
        <f>IF($O319="男子",IF($AF319&gt;100,"",IF($M319=新人男子!B$51,ROW(),"")),"")</f>
        <v/>
      </c>
      <c r="BV319" s="42" t="str">
        <f>IF($O319="男子",IF($AF319&gt;100,"",IF($M319=新人男子!I$51,ROW(),"")),"")</f>
        <v/>
      </c>
      <c r="BW319" s="42" t="str">
        <f>IF($O319="男子",IF($AF319&gt;100,"",IF($M319=新人男子!P$51,ROW(),"")),"")</f>
        <v/>
      </c>
      <c r="BX319" s="42" t="str">
        <f>IF($O319="男子",IF($AF319&gt;100,"",IF($M319=新人男子!B$76,ROW(),"")),"")</f>
        <v/>
      </c>
      <c r="BY319" s="42" t="str">
        <f>IF($O319="男子",IF($AF319&gt;100,"",IF($M319=新人男子!I$76,ROW(),"")),"")</f>
        <v/>
      </c>
      <c r="BZ319" s="42" t="str">
        <f>IF($O319="男子",IF($AF319&gt;100,"",IF($M319=新人男子!P$76,ROW(),"")),"")</f>
        <v/>
      </c>
      <c r="CA319" s="42" t="str">
        <f>IF($O319="女子",IF($AF319&gt;100,"",IF($M319=選抜女子!B$2,ROW(),"")),"")</f>
        <v/>
      </c>
      <c r="CB319" s="42" t="str">
        <f>IF($O319="女子",IF($AF319&gt;100,"",IF($M319=選抜女子!I$2,ROW(),"")),"")</f>
        <v/>
      </c>
      <c r="CC319" s="42" t="str">
        <f>IF($O319="女子",IF($AF319&gt;100,"",IF($M319=選抜女子!P$2,ROW(),"")),"")</f>
        <v/>
      </c>
      <c r="CD319" s="42" t="str">
        <f>IF($O319="女子",IF($AF319&gt;100,"",IF($M319=選抜女子!B$27,ROW(),"")),"")</f>
        <v/>
      </c>
      <c r="CE319" s="42" t="str">
        <f>IF($O319="女子",IF($AF319&gt;100,"",IF($M319=選抜女子!I$27,ROW(),"")),"")</f>
        <v/>
      </c>
      <c r="CF319" s="42" t="str">
        <f>IF($O319="女子",IF($AF319&gt;100,"",IF($M319=選抜女子!P$27,ROW(),"")),"")</f>
        <v/>
      </c>
      <c r="CG319" s="42" t="str">
        <f>IF($O319="女子",IF($AF319&gt;100,"",IF($M319=選抜女子!B$51,ROW(),"")),"")</f>
        <v/>
      </c>
      <c r="CH319" s="42" t="str">
        <f>IF($O319="女子",IF($AF319&gt;100,"",IF($M319=選抜女子!I$51,ROW(),"")),"")</f>
        <v/>
      </c>
      <c r="CI319" s="42" t="str">
        <f>IF($O319="女子",IF($AF319&gt;100,"",IF($M319=選抜女子!B$76,ROW(),"")),"")</f>
        <v/>
      </c>
      <c r="CJ319" s="42" t="str">
        <f>IF($O319="女子",IF($AF319&gt;100,"",IF($M319=選抜女子!I$76,ROW(),"")),"")</f>
        <v/>
      </c>
      <c r="CK319" s="42" t="str">
        <f>IF($O319="女子",IF($AF319&gt;100,"",IF($M319=新人女子!B$2,ROW(),"")),"")</f>
        <v/>
      </c>
      <c r="CL319" s="42" t="str">
        <f>IF($O319="女子",IF($AF319&gt;100,"",IF($M319=新人女子!I$2,ROW(),"")),"")</f>
        <v/>
      </c>
      <c r="CM319" s="42" t="str">
        <f>IF($O319="女子",IF($AF319&gt;100,"",IF($M319=新人女子!P$2,ROW(),"")),"")</f>
        <v/>
      </c>
      <c r="CN319" s="42" t="str">
        <f>IF($O319="女子",IF($AF319&gt;100,"",IF($M319=新人女子!B$27,ROW(),"")),"")</f>
        <v/>
      </c>
      <c r="CO319" s="42" t="str">
        <f>IF($O319="女子",IF($AF319&gt;100,"",IF($M319=新人女子!I$27,ROW(),"")),"")</f>
        <v/>
      </c>
      <c r="CP319" s="42" t="str">
        <f>IF($O319="女子",IF($AF319&gt;100,"",IF($M319=新人女子!P$27,ROW(),"")),"")</f>
        <v/>
      </c>
      <c r="CQ319" s="42" t="str">
        <f>IF($O319="女子",IF($AF319&gt;100,"",IF($M319=新人女子!B$51,ROW(),"")),"")</f>
        <v/>
      </c>
      <c r="CR319" s="42" t="str">
        <f>IF($O319="女子",IF($AF319&gt;100,"",IF($M319=新人女子!I$51,ROW(),"")),"")</f>
        <v/>
      </c>
      <c r="CS319" s="42" t="str">
        <f>IF($O319="女子",IF($AF319&gt;100,"",IF($M319=新人女子!P$51,ROW(),"")),"")</f>
        <v/>
      </c>
      <c r="CT319" s="42" t="str">
        <f>IF($O319="女子",IF($AF319&gt;100,"",IF($M319=新人女子!B$76,ROW(),"")),"")</f>
        <v/>
      </c>
      <c r="CU319" s="42" t="str">
        <f>IF($O319="女子",IF($AF319&gt;100,"",IF($M319=新人女子!I$76,ROW(),"")),"")</f>
        <v/>
      </c>
      <c r="CV319" s="42" t="str">
        <f>IF($O319="女子",IF($AF319&gt;100,"",IF($M319=新人女子!P$76,ROW(),"")),"")</f>
        <v/>
      </c>
    </row>
    <row r="320" spans="1:100" x14ac:dyDescent="0.15">
      <c r="A320" s="36">
        <v>45285</v>
      </c>
      <c r="B320" s="36">
        <v>45287</v>
      </c>
      <c r="C320" s="35" t="s">
        <v>104</v>
      </c>
      <c r="D320" s="35" t="s">
        <v>2598</v>
      </c>
      <c r="E320" s="35" t="s">
        <v>2599</v>
      </c>
      <c r="F320" s="35" t="s">
        <v>2600</v>
      </c>
      <c r="G320" s="35" t="s">
        <v>108</v>
      </c>
      <c r="H320" s="35" t="s">
        <v>15</v>
      </c>
      <c r="I320" s="35" t="s">
        <v>2601</v>
      </c>
      <c r="J320" s="35" t="s">
        <v>303</v>
      </c>
      <c r="AG320" s="41"/>
      <c r="AP320" s="35" t="s">
        <v>310</v>
      </c>
      <c r="BB320" s="35" t="str">
        <f t="shared" si="25"/>
        <v/>
      </c>
      <c r="BC320" s="35" t="str">
        <f t="shared" si="26"/>
        <v/>
      </c>
      <c r="BD320" s="35" t="str">
        <f t="shared" si="27"/>
        <v>右</v>
      </c>
      <c r="BE320" s="42" t="str">
        <f>IF($O320="男子",IF($AF320&gt;100,"",IF($M320=選抜男子!B$2,ROW(),"")),"")</f>
        <v/>
      </c>
      <c r="BF320" s="42" t="str">
        <f>IF($O320="男子",IF($AF320&gt;100,"",IF($M320=選抜男子!I$2,ROW(),"")),"")</f>
        <v/>
      </c>
      <c r="BG320" s="42" t="str">
        <f>IF($O320="男子",IF($AF320&gt;100,"",IF($M320=選抜男子!P$2,ROW(),"")),"")</f>
        <v/>
      </c>
      <c r="BH320" s="42" t="str">
        <f>IF($O320="男子",IF($AF320&gt;100,"",IF($M320=選抜男子!B$27,ROW(),"")),"")</f>
        <v/>
      </c>
      <c r="BI320" s="42" t="str">
        <f>IF($O320="男子",IF($AF320&gt;100,"",IF($M320=選抜男子!I$27,ROW(),"")),"")</f>
        <v/>
      </c>
      <c r="BJ320" s="42" t="str">
        <f>IF($O320="男子",IF($AF320&gt;100,"",IF($M320=選抜男子!P$27,ROW(),"")),"")</f>
        <v/>
      </c>
      <c r="BK320" s="42" t="str">
        <f>IF($O320="男子",IF($AF320&gt;100,"",IF($M320=選抜男子!B$51,ROW(),"")),"")</f>
        <v/>
      </c>
      <c r="BL320" s="42" t="str">
        <f>IF($O320="男子",IF($AF320&gt;100,"",IF($M320=選抜男子!I$51,ROW(),"")),"")</f>
        <v/>
      </c>
      <c r="BM320" s="42" t="str">
        <f>IF($O320="男子",IF($AF320&gt;100,"",IF($M320=選抜男子!B$76,ROW(),"")),"")</f>
        <v/>
      </c>
      <c r="BN320" s="42" t="str">
        <f>IF($O320="男子",IF($AF320&gt;100,"",IF($M320=選抜男子!I$76,ROW(),"")),"")</f>
        <v/>
      </c>
      <c r="BO320" s="42" t="str">
        <f>IF($O320="男子",IF($AF320&gt;100,"",IF($M320=新人男子!B$2,ROW(),"")),"")</f>
        <v/>
      </c>
      <c r="BP320" s="42" t="str">
        <f>IF($O320="男子",IF($AF320&gt;100,"",IF($M320=新人男子!I$2,ROW(),"")),"")</f>
        <v/>
      </c>
      <c r="BQ320" s="42" t="str">
        <f>IF($O320="男子",IF($AF320&gt;100,"",IF($M320=新人男子!P$2,ROW(),"")),"")</f>
        <v/>
      </c>
      <c r="BR320" s="42" t="str">
        <f>IF($O320="男子",IF($AF320&gt;100,"",IF($M320=新人男子!B$27,ROW(),"")),"")</f>
        <v/>
      </c>
      <c r="BS320" s="42" t="str">
        <f>IF($O320="男子",IF($AF320&gt;100,"",IF($M320=新人男子!I$27,ROW(),"")),"")</f>
        <v/>
      </c>
      <c r="BT320" s="42" t="str">
        <f>IF($O320="男子",IF($AF320&gt;100,"",IF($M320=新人男子!P$27,ROW(),"")),"")</f>
        <v/>
      </c>
      <c r="BU320" s="42" t="str">
        <f>IF($O320="男子",IF($AF320&gt;100,"",IF($M320=新人男子!B$51,ROW(),"")),"")</f>
        <v/>
      </c>
      <c r="BV320" s="42" t="str">
        <f>IF($O320="男子",IF($AF320&gt;100,"",IF($M320=新人男子!I$51,ROW(),"")),"")</f>
        <v/>
      </c>
      <c r="BW320" s="42" t="str">
        <f>IF($O320="男子",IF($AF320&gt;100,"",IF($M320=新人男子!P$51,ROW(),"")),"")</f>
        <v/>
      </c>
      <c r="BX320" s="42" t="str">
        <f>IF($O320="男子",IF($AF320&gt;100,"",IF($M320=新人男子!B$76,ROW(),"")),"")</f>
        <v/>
      </c>
      <c r="BY320" s="42" t="str">
        <f>IF($O320="男子",IF($AF320&gt;100,"",IF($M320=新人男子!I$76,ROW(),"")),"")</f>
        <v/>
      </c>
      <c r="BZ320" s="42" t="str">
        <f>IF($O320="男子",IF($AF320&gt;100,"",IF($M320=新人男子!P$76,ROW(),"")),"")</f>
        <v/>
      </c>
      <c r="CA320" s="42" t="str">
        <f>IF($O320="女子",IF($AF320&gt;100,"",IF($M320=選抜女子!B$2,ROW(),"")),"")</f>
        <v/>
      </c>
      <c r="CB320" s="42" t="str">
        <f>IF($O320="女子",IF($AF320&gt;100,"",IF($M320=選抜女子!I$2,ROW(),"")),"")</f>
        <v/>
      </c>
      <c r="CC320" s="42" t="str">
        <f>IF($O320="女子",IF($AF320&gt;100,"",IF($M320=選抜女子!P$2,ROW(),"")),"")</f>
        <v/>
      </c>
      <c r="CD320" s="42" t="str">
        <f>IF($O320="女子",IF($AF320&gt;100,"",IF($M320=選抜女子!B$27,ROW(),"")),"")</f>
        <v/>
      </c>
      <c r="CE320" s="42" t="str">
        <f>IF($O320="女子",IF($AF320&gt;100,"",IF($M320=選抜女子!I$27,ROW(),"")),"")</f>
        <v/>
      </c>
      <c r="CF320" s="42" t="str">
        <f>IF($O320="女子",IF($AF320&gt;100,"",IF($M320=選抜女子!P$27,ROW(),"")),"")</f>
        <v/>
      </c>
      <c r="CG320" s="42" t="str">
        <f>IF($O320="女子",IF($AF320&gt;100,"",IF($M320=選抜女子!B$51,ROW(),"")),"")</f>
        <v/>
      </c>
      <c r="CH320" s="42" t="str">
        <f>IF($O320="女子",IF($AF320&gt;100,"",IF($M320=選抜女子!I$51,ROW(),"")),"")</f>
        <v/>
      </c>
      <c r="CI320" s="42" t="str">
        <f>IF($O320="女子",IF($AF320&gt;100,"",IF($M320=選抜女子!B$76,ROW(),"")),"")</f>
        <v/>
      </c>
      <c r="CJ320" s="42" t="str">
        <f>IF($O320="女子",IF($AF320&gt;100,"",IF($M320=選抜女子!I$76,ROW(),"")),"")</f>
        <v/>
      </c>
      <c r="CK320" s="42" t="str">
        <f>IF($O320="女子",IF($AF320&gt;100,"",IF($M320=新人女子!B$2,ROW(),"")),"")</f>
        <v/>
      </c>
      <c r="CL320" s="42" t="str">
        <f>IF($O320="女子",IF($AF320&gt;100,"",IF($M320=新人女子!I$2,ROW(),"")),"")</f>
        <v/>
      </c>
      <c r="CM320" s="42" t="str">
        <f>IF($O320="女子",IF($AF320&gt;100,"",IF($M320=新人女子!P$2,ROW(),"")),"")</f>
        <v/>
      </c>
      <c r="CN320" s="42" t="str">
        <f>IF($O320="女子",IF($AF320&gt;100,"",IF($M320=新人女子!B$27,ROW(),"")),"")</f>
        <v/>
      </c>
      <c r="CO320" s="42" t="str">
        <f>IF($O320="女子",IF($AF320&gt;100,"",IF($M320=新人女子!I$27,ROW(),"")),"")</f>
        <v/>
      </c>
      <c r="CP320" s="42" t="str">
        <f>IF($O320="女子",IF($AF320&gt;100,"",IF($M320=新人女子!P$27,ROW(),"")),"")</f>
        <v/>
      </c>
      <c r="CQ320" s="42" t="str">
        <f>IF($O320="女子",IF($AF320&gt;100,"",IF($M320=新人女子!B$51,ROW(),"")),"")</f>
        <v/>
      </c>
      <c r="CR320" s="42" t="str">
        <f>IF($O320="女子",IF($AF320&gt;100,"",IF($M320=新人女子!I$51,ROW(),"")),"")</f>
        <v/>
      </c>
      <c r="CS320" s="42" t="str">
        <f>IF($O320="女子",IF($AF320&gt;100,"",IF($M320=新人女子!P$51,ROW(),"")),"")</f>
        <v/>
      </c>
      <c r="CT320" s="42" t="str">
        <f>IF($O320="女子",IF($AF320&gt;100,"",IF($M320=新人女子!B$76,ROW(),"")),"")</f>
        <v/>
      </c>
      <c r="CU320" s="42" t="str">
        <f>IF($O320="女子",IF($AF320&gt;100,"",IF($M320=新人女子!I$76,ROW(),"")),"")</f>
        <v/>
      </c>
      <c r="CV320" s="42" t="str">
        <f>IF($O320="女子",IF($AF320&gt;100,"",IF($M320=新人女子!P$76,ROW(),"")),"")</f>
        <v/>
      </c>
    </row>
    <row r="321" spans="1:100" x14ac:dyDescent="0.15">
      <c r="A321" s="36">
        <v>45285</v>
      </c>
      <c r="B321" s="36">
        <v>45287</v>
      </c>
      <c r="C321" s="35" t="s">
        <v>104</v>
      </c>
      <c r="D321" s="35" t="s">
        <v>2602</v>
      </c>
      <c r="E321" s="35" t="s">
        <v>2603</v>
      </c>
      <c r="F321" s="35" t="s">
        <v>2604</v>
      </c>
      <c r="G321" s="35" t="s">
        <v>108</v>
      </c>
      <c r="H321" s="35" t="s">
        <v>15</v>
      </c>
      <c r="I321" s="35" t="s">
        <v>2605</v>
      </c>
      <c r="J321" s="35" t="s">
        <v>303</v>
      </c>
      <c r="L321" s="35" t="s">
        <v>835</v>
      </c>
      <c r="M321" s="35" t="s">
        <v>243</v>
      </c>
      <c r="N321" s="35" t="s">
        <v>244</v>
      </c>
      <c r="O321" s="35" t="s">
        <v>200</v>
      </c>
      <c r="Y321" s="35" t="s">
        <v>306</v>
      </c>
      <c r="AA321" s="35" t="s">
        <v>871</v>
      </c>
      <c r="AB321" s="35" t="s">
        <v>872</v>
      </c>
      <c r="AC321" s="35" t="str">
        <f>PHONETIC(AB321)</f>
        <v>キタナガセ</v>
      </c>
      <c r="AD321" s="35" t="s">
        <v>309</v>
      </c>
      <c r="AF321" s="35">
        <v>1</v>
      </c>
      <c r="AG321" s="41">
        <v>39122</v>
      </c>
      <c r="AN321" s="35">
        <v>169</v>
      </c>
      <c r="AO321" s="35">
        <v>63</v>
      </c>
      <c r="AP321" s="35" t="s">
        <v>310</v>
      </c>
      <c r="AV321" s="35" t="s">
        <v>413</v>
      </c>
      <c r="BB321" s="35">
        <f t="shared" si="25"/>
        <v>16</v>
      </c>
      <c r="BC321" s="35">
        <f t="shared" si="26"/>
        <v>2</v>
      </c>
      <c r="BD321" s="35" t="str">
        <f t="shared" si="27"/>
        <v>右</v>
      </c>
      <c r="BE321" s="42" t="str">
        <f>IF($O321="男子",IF($AF321&gt;100,"",IF($M321=選抜男子!B$2,ROW(),"")),"")</f>
        <v/>
      </c>
      <c r="BF321" s="42" t="str">
        <f>IF($O321="男子",IF($AF321&gt;100,"",IF($M321=選抜男子!I$2,ROW(),"")),"")</f>
        <v/>
      </c>
      <c r="BG321" s="42" t="str">
        <f>IF($O321="男子",IF($AF321&gt;100,"",IF($M321=選抜男子!P$2,ROW(),"")),"")</f>
        <v/>
      </c>
      <c r="BH321" s="42" t="str">
        <f>IF($O321="男子",IF($AF321&gt;100,"",IF($M321=選抜男子!B$27,ROW(),"")),"")</f>
        <v/>
      </c>
      <c r="BI321" s="42" t="str">
        <f>IF($O321="男子",IF($AF321&gt;100,"",IF($M321=選抜男子!I$27,ROW(),"")),"")</f>
        <v/>
      </c>
      <c r="BJ321" s="42" t="str">
        <f>IF($O321="男子",IF($AF321&gt;100,"",IF($M321=選抜男子!P$27,ROW(),"")),"")</f>
        <v/>
      </c>
      <c r="BK321" s="42" t="str">
        <f>IF($O321="男子",IF($AF321&gt;100,"",IF($M321=選抜男子!B$51,ROW(),"")),"")</f>
        <v/>
      </c>
      <c r="BL321" s="42" t="str">
        <f>IF($O321="男子",IF($AF321&gt;100,"",IF($M321=選抜男子!I$51,ROW(),"")),"")</f>
        <v/>
      </c>
      <c r="BM321" s="42" t="str">
        <f>IF($O321="男子",IF($AF321&gt;100,"",IF($M321=選抜男子!B$76,ROW(),"")),"")</f>
        <v/>
      </c>
      <c r="BN321" s="42" t="str">
        <f>IF($O321="男子",IF($AF321&gt;100,"",IF($M321=選抜男子!I$76,ROW(),"")),"")</f>
        <v/>
      </c>
      <c r="BO321" s="42" t="str">
        <f>IF($O321="男子",IF($AF321&gt;100,"",IF($M321=新人男子!B$2,ROW(),"")),"")</f>
        <v/>
      </c>
      <c r="BP321" s="42" t="str">
        <f>IF($O321="男子",IF($AF321&gt;100,"",IF($M321=新人男子!I$2,ROW(),"")),"")</f>
        <v/>
      </c>
      <c r="BQ321" s="42" t="str">
        <f>IF($O321="男子",IF($AF321&gt;100,"",IF($M321=新人男子!P$2,ROW(),"")),"")</f>
        <v/>
      </c>
      <c r="BR321" s="42" t="str">
        <f>IF($O321="男子",IF($AF321&gt;100,"",IF($M321=新人男子!B$27,ROW(),"")),"")</f>
        <v/>
      </c>
      <c r="BS321" s="42" t="str">
        <f>IF($O321="男子",IF($AF321&gt;100,"",IF($M321=新人男子!I$27,ROW(),"")),"")</f>
        <v/>
      </c>
      <c r="BT321" s="42" t="str">
        <f>IF($O321="男子",IF($AF321&gt;100,"",IF($M321=新人男子!P$27,ROW(),"")),"")</f>
        <v/>
      </c>
      <c r="BU321" s="42" t="str">
        <f>IF($O321="男子",IF($AF321&gt;100,"",IF($M321=新人男子!B$51,ROW(),"")),"")</f>
        <v/>
      </c>
      <c r="BV321" s="42" t="str">
        <f>IF($O321="男子",IF($AF321&gt;100,"",IF($M321=新人男子!I$51,ROW(),"")),"")</f>
        <v/>
      </c>
      <c r="BW321" s="42" t="str">
        <f>IF($O321="男子",IF($AF321&gt;100,"",IF($M321=新人男子!P$51,ROW(),"")),"")</f>
        <v/>
      </c>
      <c r="BX321" s="42" t="str">
        <f>IF($O321="男子",IF($AF321&gt;100,"",IF($M321=新人男子!B$76,ROW(),"")),"")</f>
        <v/>
      </c>
      <c r="BY321" s="42" t="str">
        <f>IF($O321="男子",IF($AF321&gt;100,"",IF($M321=新人男子!I$76,ROW(),"")),"")</f>
        <v/>
      </c>
      <c r="BZ321" s="42" t="str">
        <f>IF($O321="男子",IF($AF321&gt;100,"",IF($M321=新人男子!P$76,ROW(),"")),"")</f>
        <v/>
      </c>
      <c r="CA321" s="42" t="str">
        <f>IF($O321="女子",IF($AF321&gt;100,"",IF($M321=選抜女子!B$2,ROW(),"")),"")</f>
        <v/>
      </c>
      <c r="CB321" s="42" t="str">
        <f>IF($O321="女子",IF($AF321&gt;100,"",IF($M321=選抜女子!I$2,ROW(),"")),"")</f>
        <v/>
      </c>
      <c r="CC321" s="42" t="str">
        <f>IF($O321="女子",IF($AF321&gt;100,"",IF($M321=選抜女子!P$2,ROW(),"")),"")</f>
        <v/>
      </c>
      <c r="CD321" s="42" t="str">
        <f>IF($O321="女子",IF($AF321&gt;100,"",IF($M321=選抜女子!B$27,ROW(),"")),"")</f>
        <v/>
      </c>
      <c r="CE321" s="42" t="str">
        <f>IF($O321="女子",IF($AF321&gt;100,"",IF($M321=選抜女子!I$27,ROW(),"")),"")</f>
        <v/>
      </c>
      <c r="CF321" s="42">
        <f>IF($O321="女子",IF($AF321&gt;100,"",IF($M321=選抜女子!P$27,ROW(),"")),"")</f>
        <v>321</v>
      </c>
      <c r="CG321" s="42" t="str">
        <f>IF($O321="女子",IF($AF321&gt;100,"",IF($M321=選抜女子!B$51,ROW(),"")),"")</f>
        <v/>
      </c>
      <c r="CH321" s="42" t="str">
        <f>IF($O321="女子",IF($AF321&gt;100,"",IF($M321=選抜女子!I$51,ROW(),"")),"")</f>
        <v/>
      </c>
      <c r="CI321" s="42" t="str">
        <f>IF($O321="女子",IF($AF321&gt;100,"",IF($M321=選抜女子!B$76,ROW(),"")),"")</f>
        <v/>
      </c>
      <c r="CJ321" s="42" t="str">
        <f>IF($O321="女子",IF($AF321&gt;100,"",IF($M321=選抜女子!I$76,ROW(),"")),"")</f>
        <v/>
      </c>
      <c r="CK321" s="42" t="str">
        <f>IF($O321="女子",IF($AF321&gt;100,"",IF($M321=新人女子!B$2,ROW(),"")),"")</f>
        <v/>
      </c>
      <c r="CL321" s="42" t="str">
        <f>IF($O321="女子",IF($AF321&gt;100,"",IF($M321=新人女子!I$2,ROW(),"")),"")</f>
        <v/>
      </c>
      <c r="CM321" s="42" t="str">
        <f>IF($O321="女子",IF($AF321&gt;100,"",IF($M321=新人女子!P$2,ROW(),"")),"")</f>
        <v/>
      </c>
      <c r="CN321" s="42" t="str">
        <f>IF($O321="女子",IF($AF321&gt;100,"",IF($M321=新人女子!B$27,ROW(),"")),"")</f>
        <v/>
      </c>
      <c r="CO321" s="42" t="str">
        <f>IF($O321="女子",IF($AF321&gt;100,"",IF($M321=新人女子!I$27,ROW(),"")),"")</f>
        <v/>
      </c>
      <c r="CP321" s="42" t="str">
        <f>IF($O321="女子",IF($AF321&gt;100,"",IF($M321=新人女子!P$27,ROW(),"")),"")</f>
        <v/>
      </c>
      <c r="CQ321" s="42" t="str">
        <f>IF($O321="女子",IF($AF321&gt;100,"",IF($M321=新人女子!B$51,ROW(),"")),"")</f>
        <v/>
      </c>
      <c r="CR321" s="42" t="str">
        <f>IF($O321="女子",IF($AF321&gt;100,"",IF($M321=新人女子!I$51,ROW(),"")),"")</f>
        <v/>
      </c>
      <c r="CS321" s="42" t="str">
        <f>IF($O321="女子",IF($AF321&gt;100,"",IF($M321=新人女子!P$51,ROW(),"")),"")</f>
        <v/>
      </c>
      <c r="CT321" s="42" t="str">
        <f>IF($O321="女子",IF($AF321&gt;100,"",IF($M321=新人女子!B$76,ROW(),"")),"")</f>
        <v/>
      </c>
      <c r="CU321" s="42" t="str">
        <f>IF($O321="女子",IF($AF321&gt;100,"",IF($M321=新人女子!I$76,ROW(),"")),"")</f>
        <v/>
      </c>
      <c r="CV321" s="42" t="str">
        <f>IF($O321="女子",IF($AF321&gt;100,"",IF($M321=新人女子!P$76,ROW(),"")),"")</f>
        <v/>
      </c>
    </row>
    <row r="322" spans="1:100" x14ac:dyDescent="0.15">
      <c r="A322" s="36">
        <v>45285</v>
      </c>
      <c r="B322" s="36">
        <v>45287</v>
      </c>
      <c r="C322" s="35" t="s">
        <v>104</v>
      </c>
      <c r="D322" s="35" t="s">
        <v>2606</v>
      </c>
      <c r="E322" s="35" t="s">
        <v>2607</v>
      </c>
      <c r="F322" s="35" t="s">
        <v>2608</v>
      </c>
      <c r="G322" s="35" t="s">
        <v>108</v>
      </c>
      <c r="H322" s="35" t="s">
        <v>15</v>
      </c>
      <c r="I322" s="35" t="s">
        <v>2609</v>
      </c>
      <c r="J322" s="35" t="s">
        <v>303</v>
      </c>
      <c r="L322" s="35" t="s">
        <v>875</v>
      </c>
      <c r="M322" s="35" t="s">
        <v>243</v>
      </c>
      <c r="N322" s="35" t="s">
        <v>244</v>
      </c>
      <c r="O322" s="35" t="s">
        <v>200</v>
      </c>
      <c r="Y322" s="35" t="s">
        <v>306</v>
      </c>
      <c r="AA322" s="35" t="s">
        <v>876</v>
      </c>
      <c r="AB322" s="35" t="s">
        <v>877</v>
      </c>
      <c r="AC322" s="35" t="str">
        <f t="shared" ref="AC322:AC355" si="29">PHONETIC(AB322)</f>
        <v>ニワセ</v>
      </c>
      <c r="AD322" s="35" t="s">
        <v>309</v>
      </c>
      <c r="AF322" s="35">
        <v>2</v>
      </c>
      <c r="AG322" s="41">
        <v>39123</v>
      </c>
      <c r="AN322" s="35">
        <v>169</v>
      </c>
      <c r="AO322" s="35">
        <v>63</v>
      </c>
      <c r="AP322" s="35" t="s">
        <v>310</v>
      </c>
      <c r="AV322" s="35" t="s">
        <v>413</v>
      </c>
      <c r="BB322" s="35">
        <f t="shared" si="25"/>
        <v>16</v>
      </c>
      <c r="BC322" s="35">
        <f t="shared" si="26"/>
        <v>2</v>
      </c>
      <c r="BD322" s="35" t="str">
        <f t="shared" si="27"/>
        <v>右</v>
      </c>
      <c r="BE322" s="42" t="str">
        <f>IF($O322="男子",IF($AF322&gt;100,"",IF($M322=選抜男子!B$2,ROW(),"")),"")</f>
        <v/>
      </c>
      <c r="BF322" s="42" t="str">
        <f>IF($O322="男子",IF($AF322&gt;100,"",IF($M322=選抜男子!I$2,ROW(),"")),"")</f>
        <v/>
      </c>
      <c r="BG322" s="42" t="str">
        <f>IF($O322="男子",IF($AF322&gt;100,"",IF($M322=選抜男子!P$2,ROW(),"")),"")</f>
        <v/>
      </c>
      <c r="BH322" s="42" t="str">
        <f>IF($O322="男子",IF($AF322&gt;100,"",IF($M322=選抜男子!B$27,ROW(),"")),"")</f>
        <v/>
      </c>
      <c r="BI322" s="42" t="str">
        <f>IF($O322="男子",IF($AF322&gt;100,"",IF($M322=選抜男子!I$27,ROW(),"")),"")</f>
        <v/>
      </c>
      <c r="BJ322" s="42" t="str">
        <f>IF($O322="男子",IF($AF322&gt;100,"",IF($M322=選抜男子!P$27,ROW(),"")),"")</f>
        <v/>
      </c>
      <c r="BK322" s="42" t="str">
        <f>IF($O322="男子",IF($AF322&gt;100,"",IF($M322=選抜男子!B$51,ROW(),"")),"")</f>
        <v/>
      </c>
      <c r="BL322" s="42" t="str">
        <f>IF($O322="男子",IF($AF322&gt;100,"",IF($M322=選抜男子!I$51,ROW(),"")),"")</f>
        <v/>
      </c>
      <c r="BM322" s="42" t="str">
        <f>IF($O322="男子",IF($AF322&gt;100,"",IF($M322=選抜男子!B$76,ROW(),"")),"")</f>
        <v/>
      </c>
      <c r="BN322" s="42" t="str">
        <f>IF($O322="男子",IF($AF322&gt;100,"",IF($M322=選抜男子!I$76,ROW(),"")),"")</f>
        <v/>
      </c>
      <c r="BO322" s="42" t="str">
        <f>IF($O322="男子",IF($AF322&gt;100,"",IF($M322=新人男子!B$2,ROW(),"")),"")</f>
        <v/>
      </c>
      <c r="BP322" s="42" t="str">
        <f>IF($O322="男子",IF($AF322&gt;100,"",IF($M322=新人男子!I$2,ROW(),"")),"")</f>
        <v/>
      </c>
      <c r="BQ322" s="42" t="str">
        <f>IF($O322="男子",IF($AF322&gt;100,"",IF($M322=新人男子!P$2,ROW(),"")),"")</f>
        <v/>
      </c>
      <c r="BR322" s="42" t="str">
        <f>IF($O322="男子",IF($AF322&gt;100,"",IF($M322=新人男子!B$27,ROW(),"")),"")</f>
        <v/>
      </c>
      <c r="BS322" s="42" t="str">
        <f>IF($O322="男子",IF($AF322&gt;100,"",IF($M322=新人男子!I$27,ROW(),"")),"")</f>
        <v/>
      </c>
      <c r="BT322" s="42" t="str">
        <f>IF($O322="男子",IF($AF322&gt;100,"",IF($M322=新人男子!P$27,ROW(),"")),"")</f>
        <v/>
      </c>
      <c r="BU322" s="42" t="str">
        <f>IF($O322="男子",IF($AF322&gt;100,"",IF($M322=新人男子!B$51,ROW(),"")),"")</f>
        <v/>
      </c>
      <c r="BV322" s="42" t="str">
        <f>IF($O322="男子",IF($AF322&gt;100,"",IF($M322=新人男子!I$51,ROW(),"")),"")</f>
        <v/>
      </c>
      <c r="BW322" s="42" t="str">
        <f>IF($O322="男子",IF($AF322&gt;100,"",IF($M322=新人男子!P$51,ROW(),"")),"")</f>
        <v/>
      </c>
      <c r="BX322" s="42" t="str">
        <f>IF($O322="男子",IF($AF322&gt;100,"",IF($M322=新人男子!B$76,ROW(),"")),"")</f>
        <v/>
      </c>
      <c r="BY322" s="42" t="str">
        <f>IF($O322="男子",IF($AF322&gt;100,"",IF($M322=新人男子!I$76,ROW(),"")),"")</f>
        <v/>
      </c>
      <c r="BZ322" s="42" t="str">
        <f>IF($O322="男子",IF($AF322&gt;100,"",IF($M322=新人男子!P$76,ROW(),"")),"")</f>
        <v/>
      </c>
      <c r="CA322" s="42" t="str">
        <f>IF($O322="女子",IF($AF322&gt;100,"",IF($M322=選抜女子!B$2,ROW(),"")),"")</f>
        <v/>
      </c>
      <c r="CB322" s="42" t="str">
        <f>IF($O322="女子",IF($AF322&gt;100,"",IF($M322=選抜女子!I$2,ROW(),"")),"")</f>
        <v/>
      </c>
      <c r="CC322" s="42" t="str">
        <f>IF($O322="女子",IF($AF322&gt;100,"",IF($M322=選抜女子!P$2,ROW(),"")),"")</f>
        <v/>
      </c>
      <c r="CD322" s="42" t="str">
        <f>IF($O322="女子",IF($AF322&gt;100,"",IF($M322=選抜女子!B$27,ROW(),"")),"")</f>
        <v/>
      </c>
      <c r="CE322" s="42" t="str">
        <f>IF($O322="女子",IF($AF322&gt;100,"",IF($M322=選抜女子!I$27,ROW(),"")),"")</f>
        <v/>
      </c>
      <c r="CF322" s="42">
        <f>IF($O322="女子",IF($AF322&gt;100,"",IF($M322=選抜女子!P$27,ROW(),"")),"")</f>
        <v>322</v>
      </c>
      <c r="CG322" s="42" t="str">
        <f>IF($O322="女子",IF($AF322&gt;100,"",IF($M322=選抜女子!B$51,ROW(),"")),"")</f>
        <v/>
      </c>
      <c r="CH322" s="42" t="str">
        <f>IF($O322="女子",IF($AF322&gt;100,"",IF($M322=選抜女子!I$51,ROW(),"")),"")</f>
        <v/>
      </c>
      <c r="CI322" s="42" t="str">
        <f>IF($O322="女子",IF($AF322&gt;100,"",IF($M322=選抜女子!B$76,ROW(),"")),"")</f>
        <v/>
      </c>
      <c r="CJ322" s="42" t="str">
        <f>IF($O322="女子",IF($AF322&gt;100,"",IF($M322=選抜女子!I$76,ROW(),"")),"")</f>
        <v/>
      </c>
      <c r="CK322" s="42" t="str">
        <f>IF($O322="女子",IF($AF322&gt;100,"",IF($M322=新人女子!B$2,ROW(),"")),"")</f>
        <v/>
      </c>
      <c r="CL322" s="42" t="str">
        <f>IF($O322="女子",IF($AF322&gt;100,"",IF($M322=新人女子!I$2,ROW(),"")),"")</f>
        <v/>
      </c>
      <c r="CM322" s="42" t="str">
        <f>IF($O322="女子",IF($AF322&gt;100,"",IF($M322=新人女子!P$2,ROW(),"")),"")</f>
        <v/>
      </c>
      <c r="CN322" s="42" t="str">
        <f>IF($O322="女子",IF($AF322&gt;100,"",IF($M322=新人女子!B$27,ROW(),"")),"")</f>
        <v/>
      </c>
      <c r="CO322" s="42" t="str">
        <f>IF($O322="女子",IF($AF322&gt;100,"",IF($M322=新人女子!I$27,ROW(),"")),"")</f>
        <v/>
      </c>
      <c r="CP322" s="42" t="str">
        <f>IF($O322="女子",IF($AF322&gt;100,"",IF($M322=新人女子!P$27,ROW(),"")),"")</f>
        <v/>
      </c>
      <c r="CQ322" s="42" t="str">
        <f>IF($O322="女子",IF($AF322&gt;100,"",IF($M322=新人女子!B$51,ROW(),"")),"")</f>
        <v/>
      </c>
      <c r="CR322" s="42" t="str">
        <f>IF($O322="女子",IF($AF322&gt;100,"",IF($M322=新人女子!I$51,ROW(),"")),"")</f>
        <v/>
      </c>
      <c r="CS322" s="42" t="str">
        <f>IF($O322="女子",IF($AF322&gt;100,"",IF($M322=新人女子!P$51,ROW(),"")),"")</f>
        <v/>
      </c>
      <c r="CT322" s="42" t="str">
        <f>IF($O322="女子",IF($AF322&gt;100,"",IF($M322=新人女子!B$76,ROW(),"")),"")</f>
        <v/>
      </c>
      <c r="CU322" s="42" t="str">
        <f>IF($O322="女子",IF($AF322&gt;100,"",IF($M322=新人女子!I$76,ROW(),"")),"")</f>
        <v/>
      </c>
      <c r="CV322" s="42" t="str">
        <f>IF($O322="女子",IF($AF322&gt;100,"",IF($M322=新人女子!P$76,ROW(),"")),"")</f>
        <v/>
      </c>
    </row>
    <row r="323" spans="1:100" x14ac:dyDescent="0.15">
      <c r="A323" s="36">
        <v>45285</v>
      </c>
      <c r="B323" s="36">
        <v>45287</v>
      </c>
      <c r="C323" s="35" t="s">
        <v>104</v>
      </c>
      <c r="D323" s="35" t="s">
        <v>2610</v>
      </c>
      <c r="E323" s="35" t="s">
        <v>2611</v>
      </c>
      <c r="F323" s="35" t="s">
        <v>2612</v>
      </c>
      <c r="G323" s="35" t="s">
        <v>108</v>
      </c>
      <c r="H323" s="35" t="s">
        <v>15</v>
      </c>
      <c r="I323" s="35" t="s">
        <v>2613</v>
      </c>
      <c r="J323" s="35" t="s">
        <v>303</v>
      </c>
      <c r="L323" s="35" t="s">
        <v>880</v>
      </c>
      <c r="M323" s="35" t="s">
        <v>243</v>
      </c>
      <c r="N323" s="35" t="s">
        <v>244</v>
      </c>
      <c r="O323" s="35" t="s">
        <v>200</v>
      </c>
      <c r="Y323" s="35" t="s">
        <v>306</v>
      </c>
      <c r="AA323" s="35" t="s">
        <v>881</v>
      </c>
      <c r="AB323" s="35" t="s">
        <v>882</v>
      </c>
      <c r="AC323" s="35" t="str">
        <f t="shared" si="29"/>
        <v>ナカショウ</v>
      </c>
      <c r="AD323" s="35" t="s">
        <v>309</v>
      </c>
      <c r="AF323" s="35">
        <v>3</v>
      </c>
      <c r="AG323" s="41">
        <v>39124</v>
      </c>
      <c r="AN323" s="35">
        <v>169</v>
      </c>
      <c r="AO323" s="35">
        <v>63</v>
      </c>
      <c r="AP323" s="35" t="s">
        <v>310</v>
      </c>
      <c r="AV323" s="35" t="s">
        <v>413</v>
      </c>
      <c r="BB323" s="35">
        <f t="shared" si="25"/>
        <v>16</v>
      </c>
      <c r="BC323" s="35">
        <f t="shared" si="26"/>
        <v>2</v>
      </c>
      <c r="BD323" s="35" t="str">
        <f t="shared" si="27"/>
        <v>右</v>
      </c>
      <c r="BE323" s="42" t="str">
        <f>IF($O323="男子",IF($AF323&gt;100,"",IF($M323=選抜男子!B$2,ROW(),"")),"")</f>
        <v/>
      </c>
      <c r="BF323" s="42" t="str">
        <f>IF($O323="男子",IF($AF323&gt;100,"",IF($M323=選抜男子!I$2,ROW(),"")),"")</f>
        <v/>
      </c>
      <c r="BG323" s="42" t="str">
        <f>IF($O323="男子",IF($AF323&gt;100,"",IF($M323=選抜男子!P$2,ROW(),"")),"")</f>
        <v/>
      </c>
      <c r="BH323" s="42" t="str">
        <f>IF($O323="男子",IF($AF323&gt;100,"",IF($M323=選抜男子!B$27,ROW(),"")),"")</f>
        <v/>
      </c>
      <c r="BI323" s="42" t="str">
        <f>IF($O323="男子",IF($AF323&gt;100,"",IF($M323=選抜男子!I$27,ROW(),"")),"")</f>
        <v/>
      </c>
      <c r="BJ323" s="42" t="str">
        <f>IF($O323="男子",IF($AF323&gt;100,"",IF($M323=選抜男子!P$27,ROW(),"")),"")</f>
        <v/>
      </c>
      <c r="BK323" s="42" t="str">
        <f>IF($O323="男子",IF($AF323&gt;100,"",IF($M323=選抜男子!B$51,ROW(),"")),"")</f>
        <v/>
      </c>
      <c r="BL323" s="42" t="str">
        <f>IF($O323="男子",IF($AF323&gt;100,"",IF($M323=選抜男子!I$51,ROW(),"")),"")</f>
        <v/>
      </c>
      <c r="BM323" s="42" t="str">
        <f>IF($O323="男子",IF($AF323&gt;100,"",IF($M323=選抜男子!B$76,ROW(),"")),"")</f>
        <v/>
      </c>
      <c r="BN323" s="42" t="str">
        <f>IF($O323="男子",IF($AF323&gt;100,"",IF($M323=選抜男子!I$76,ROW(),"")),"")</f>
        <v/>
      </c>
      <c r="BO323" s="42" t="str">
        <f>IF($O323="男子",IF($AF323&gt;100,"",IF($M323=新人男子!B$2,ROW(),"")),"")</f>
        <v/>
      </c>
      <c r="BP323" s="42" t="str">
        <f>IF($O323="男子",IF($AF323&gt;100,"",IF($M323=新人男子!I$2,ROW(),"")),"")</f>
        <v/>
      </c>
      <c r="BQ323" s="42" t="str">
        <f>IF($O323="男子",IF($AF323&gt;100,"",IF($M323=新人男子!P$2,ROW(),"")),"")</f>
        <v/>
      </c>
      <c r="BR323" s="42" t="str">
        <f>IF($O323="男子",IF($AF323&gt;100,"",IF($M323=新人男子!B$27,ROW(),"")),"")</f>
        <v/>
      </c>
      <c r="BS323" s="42" t="str">
        <f>IF($O323="男子",IF($AF323&gt;100,"",IF($M323=新人男子!I$27,ROW(),"")),"")</f>
        <v/>
      </c>
      <c r="BT323" s="42" t="str">
        <f>IF($O323="男子",IF($AF323&gt;100,"",IF($M323=新人男子!P$27,ROW(),"")),"")</f>
        <v/>
      </c>
      <c r="BU323" s="42" t="str">
        <f>IF($O323="男子",IF($AF323&gt;100,"",IF($M323=新人男子!B$51,ROW(),"")),"")</f>
        <v/>
      </c>
      <c r="BV323" s="42" t="str">
        <f>IF($O323="男子",IF($AF323&gt;100,"",IF($M323=新人男子!I$51,ROW(),"")),"")</f>
        <v/>
      </c>
      <c r="BW323" s="42" t="str">
        <f>IF($O323="男子",IF($AF323&gt;100,"",IF($M323=新人男子!P$51,ROW(),"")),"")</f>
        <v/>
      </c>
      <c r="BX323" s="42" t="str">
        <f>IF($O323="男子",IF($AF323&gt;100,"",IF($M323=新人男子!B$76,ROW(),"")),"")</f>
        <v/>
      </c>
      <c r="BY323" s="42" t="str">
        <f>IF($O323="男子",IF($AF323&gt;100,"",IF($M323=新人男子!I$76,ROW(),"")),"")</f>
        <v/>
      </c>
      <c r="BZ323" s="42" t="str">
        <f>IF($O323="男子",IF($AF323&gt;100,"",IF($M323=新人男子!P$76,ROW(),"")),"")</f>
        <v/>
      </c>
      <c r="CA323" s="42" t="str">
        <f>IF($O323="女子",IF($AF323&gt;100,"",IF($M323=選抜女子!B$2,ROW(),"")),"")</f>
        <v/>
      </c>
      <c r="CB323" s="42" t="str">
        <f>IF($O323="女子",IF($AF323&gt;100,"",IF($M323=選抜女子!I$2,ROW(),"")),"")</f>
        <v/>
      </c>
      <c r="CC323" s="42" t="str">
        <f>IF($O323="女子",IF($AF323&gt;100,"",IF($M323=選抜女子!P$2,ROW(),"")),"")</f>
        <v/>
      </c>
      <c r="CD323" s="42" t="str">
        <f>IF($O323="女子",IF($AF323&gt;100,"",IF($M323=選抜女子!B$27,ROW(),"")),"")</f>
        <v/>
      </c>
      <c r="CE323" s="42" t="str">
        <f>IF($O323="女子",IF($AF323&gt;100,"",IF($M323=選抜女子!I$27,ROW(),"")),"")</f>
        <v/>
      </c>
      <c r="CF323" s="42">
        <f>IF($O323="女子",IF($AF323&gt;100,"",IF($M323=選抜女子!P$27,ROW(),"")),"")</f>
        <v>323</v>
      </c>
      <c r="CG323" s="42" t="str">
        <f>IF($O323="女子",IF($AF323&gt;100,"",IF($M323=選抜女子!B$51,ROW(),"")),"")</f>
        <v/>
      </c>
      <c r="CH323" s="42" t="str">
        <f>IF($O323="女子",IF($AF323&gt;100,"",IF($M323=選抜女子!I$51,ROW(),"")),"")</f>
        <v/>
      </c>
      <c r="CI323" s="42" t="str">
        <f>IF($O323="女子",IF($AF323&gt;100,"",IF($M323=選抜女子!B$76,ROW(),"")),"")</f>
        <v/>
      </c>
      <c r="CJ323" s="42" t="str">
        <f>IF($O323="女子",IF($AF323&gt;100,"",IF($M323=選抜女子!I$76,ROW(),"")),"")</f>
        <v/>
      </c>
      <c r="CK323" s="42" t="str">
        <f>IF($O323="女子",IF($AF323&gt;100,"",IF($M323=新人女子!B$2,ROW(),"")),"")</f>
        <v/>
      </c>
      <c r="CL323" s="42" t="str">
        <f>IF($O323="女子",IF($AF323&gt;100,"",IF($M323=新人女子!I$2,ROW(),"")),"")</f>
        <v/>
      </c>
      <c r="CM323" s="42" t="str">
        <f>IF($O323="女子",IF($AF323&gt;100,"",IF($M323=新人女子!P$2,ROW(),"")),"")</f>
        <v/>
      </c>
      <c r="CN323" s="42" t="str">
        <f>IF($O323="女子",IF($AF323&gt;100,"",IF($M323=新人女子!B$27,ROW(),"")),"")</f>
        <v/>
      </c>
      <c r="CO323" s="42" t="str">
        <f>IF($O323="女子",IF($AF323&gt;100,"",IF($M323=新人女子!I$27,ROW(),"")),"")</f>
        <v/>
      </c>
      <c r="CP323" s="42" t="str">
        <f>IF($O323="女子",IF($AF323&gt;100,"",IF($M323=新人女子!P$27,ROW(),"")),"")</f>
        <v/>
      </c>
      <c r="CQ323" s="42" t="str">
        <f>IF($O323="女子",IF($AF323&gt;100,"",IF($M323=新人女子!B$51,ROW(),"")),"")</f>
        <v/>
      </c>
      <c r="CR323" s="42" t="str">
        <f>IF($O323="女子",IF($AF323&gt;100,"",IF($M323=新人女子!I$51,ROW(),"")),"")</f>
        <v/>
      </c>
      <c r="CS323" s="42" t="str">
        <f>IF($O323="女子",IF($AF323&gt;100,"",IF($M323=新人女子!P$51,ROW(),"")),"")</f>
        <v/>
      </c>
      <c r="CT323" s="42" t="str">
        <f>IF($O323="女子",IF($AF323&gt;100,"",IF($M323=新人女子!B$76,ROW(),"")),"")</f>
        <v/>
      </c>
      <c r="CU323" s="42" t="str">
        <f>IF($O323="女子",IF($AF323&gt;100,"",IF($M323=新人女子!I$76,ROW(),"")),"")</f>
        <v/>
      </c>
      <c r="CV323" s="42" t="str">
        <f>IF($O323="女子",IF($AF323&gt;100,"",IF($M323=新人女子!P$76,ROW(),"")),"")</f>
        <v/>
      </c>
    </row>
    <row r="324" spans="1:100" x14ac:dyDescent="0.15">
      <c r="A324" s="36">
        <v>45285</v>
      </c>
      <c r="B324" s="36">
        <v>45287</v>
      </c>
      <c r="C324" s="35" t="s">
        <v>104</v>
      </c>
      <c r="D324" s="35" t="s">
        <v>2614</v>
      </c>
      <c r="E324" s="35" t="s">
        <v>2615</v>
      </c>
      <c r="F324" s="35" t="s">
        <v>2616</v>
      </c>
      <c r="G324" s="35" t="s">
        <v>108</v>
      </c>
      <c r="H324" s="35" t="s">
        <v>15</v>
      </c>
      <c r="I324" s="35" t="s">
        <v>2617</v>
      </c>
      <c r="J324" s="35" t="s">
        <v>303</v>
      </c>
      <c r="L324" s="35" t="s">
        <v>885</v>
      </c>
      <c r="M324" s="35" t="s">
        <v>243</v>
      </c>
      <c r="N324" s="35" t="s">
        <v>244</v>
      </c>
      <c r="O324" s="35" t="s">
        <v>200</v>
      </c>
      <c r="Y324" s="35" t="s">
        <v>306</v>
      </c>
      <c r="AA324" s="35" t="s">
        <v>886</v>
      </c>
      <c r="AB324" s="35" t="s">
        <v>887</v>
      </c>
      <c r="AC324" s="35" t="str">
        <f t="shared" si="29"/>
        <v>クラシキ</v>
      </c>
      <c r="AD324" s="35" t="s">
        <v>309</v>
      </c>
      <c r="AF324" s="35">
        <v>4</v>
      </c>
      <c r="AG324" s="41">
        <v>39125</v>
      </c>
      <c r="AN324" s="35">
        <v>169</v>
      </c>
      <c r="AO324" s="35">
        <v>63</v>
      </c>
      <c r="AP324" s="35" t="s">
        <v>310</v>
      </c>
      <c r="AV324" s="35" t="s">
        <v>413</v>
      </c>
      <c r="BB324" s="35">
        <f t="shared" si="25"/>
        <v>16</v>
      </c>
      <c r="BC324" s="35">
        <f t="shared" si="26"/>
        <v>2</v>
      </c>
      <c r="BD324" s="35" t="str">
        <f t="shared" si="27"/>
        <v>右</v>
      </c>
      <c r="BE324" s="42" t="str">
        <f>IF($O324="男子",IF($AF324&gt;100,"",IF($M324=選抜男子!B$2,ROW(),"")),"")</f>
        <v/>
      </c>
      <c r="BF324" s="42" t="str">
        <f>IF($O324="男子",IF($AF324&gt;100,"",IF($M324=選抜男子!I$2,ROW(),"")),"")</f>
        <v/>
      </c>
      <c r="BG324" s="42" t="str">
        <f>IF($O324="男子",IF($AF324&gt;100,"",IF($M324=選抜男子!P$2,ROW(),"")),"")</f>
        <v/>
      </c>
      <c r="BH324" s="42" t="str">
        <f>IF($O324="男子",IF($AF324&gt;100,"",IF($M324=選抜男子!B$27,ROW(),"")),"")</f>
        <v/>
      </c>
      <c r="BI324" s="42" t="str">
        <f>IF($O324="男子",IF($AF324&gt;100,"",IF($M324=選抜男子!I$27,ROW(),"")),"")</f>
        <v/>
      </c>
      <c r="BJ324" s="42" t="str">
        <f>IF($O324="男子",IF($AF324&gt;100,"",IF($M324=選抜男子!P$27,ROW(),"")),"")</f>
        <v/>
      </c>
      <c r="BK324" s="42" t="str">
        <f>IF($O324="男子",IF($AF324&gt;100,"",IF($M324=選抜男子!B$51,ROW(),"")),"")</f>
        <v/>
      </c>
      <c r="BL324" s="42" t="str">
        <f>IF($O324="男子",IF($AF324&gt;100,"",IF($M324=選抜男子!I$51,ROW(),"")),"")</f>
        <v/>
      </c>
      <c r="BM324" s="42" t="str">
        <f>IF($O324="男子",IF($AF324&gt;100,"",IF($M324=選抜男子!B$76,ROW(),"")),"")</f>
        <v/>
      </c>
      <c r="BN324" s="42" t="str">
        <f>IF($O324="男子",IF($AF324&gt;100,"",IF($M324=選抜男子!I$76,ROW(),"")),"")</f>
        <v/>
      </c>
      <c r="BO324" s="42" t="str">
        <f>IF($O324="男子",IF($AF324&gt;100,"",IF($M324=新人男子!B$2,ROW(),"")),"")</f>
        <v/>
      </c>
      <c r="BP324" s="42" t="str">
        <f>IF($O324="男子",IF($AF324&gt;100,"",IF($M324=新人男子!I$2,ROW(),"")),"")</f>
        <v/>
      </c>
      <c r="BQ324" s="42" t="str">
        <f>IF($O324="男子",IF($AF324&gt;100,"",IF($M324=新人男子!P$2,ROW(),"")),"")</f>
        <v/>
      </c>
      <c r="BR324" s="42" t="str">
        <f>IF($O324="男子",IF($AF324&gt;100,"",IF($M324=新人男子!B$27,ROW(),"")),"")</f>
        <v/>
      </c>
      <c r="BS324" s="42" t="str">
        <f>IF($O324="男子",IF($AF324&gt;100,"",IF($M324=新人男子!I$27,ROW(),"")),"")</f>
        <v/>
      </c>
      <c r="BT324" s="42" t="str">
        <f>IF($O324="男子",IF($AF324&gt;100,"",IF($M324=新人男子!P$27,ROW(),"")),"")</f>
        <v/>
      </c>
      <c r="BU324" s="42" t="str">
        <f>IF($O324="男子",IF($AF324&gt;100,"",IF($M324=新人男子!B$51,ROW(),"")),"")</f>
        <v/>
      </c>
      <c r="BV324" s="42" t="str">
        <f>IF($O324="男子",IF($AF324&gt;100,"",IF($M324=新人男子!I$51,ROW(),"")),"")</f>
        <v/>
      </c>
      <c r="BW324" s="42" t="str">
        <f>IF($O324="男子",IF($AF324&gt;100,"",IF($M324=新人男子!P$51,ROW(),"")),"")</f>
        <v/>
      </c>
      <c r="BX324" s="42" t="str">
        <f>IF($O324="男子",IF($AF324&gt;100,"",IF($M324=新人男子!B$76,ROW(),"")),"")</f>
        <v/>
      </c>
      <c r="BY324" s="42" t="str">
        <f>IF($O324="男子",IF($AF324&gt;100,"",IF($M324=新人男子!I$76,ROW(),"")),"")</f>
        <v/>
      </c>
      <c r="BZ324" s="42" t="str">
        <f>IF($O324="男子",IF($AF324&gt;100,"",IF($M324=新人男子!P$76,ROW(),"")),"")</f>
        <v/>
      </c>
      <c r="CA324" s="42" t="str">
        <f>IF($O324="女子",IF($AF324&gt;100,"",IF($M324=選抜女子!B$2,ROW(),"")),"")</f>
        <v/>
      </c>
      <c r="CB324" s="42" t="str">
        <f>IF($O324="女子",IF($AF324&gt;100,"",IF($M324=選抜女子!I$2,ROW(),"")),"")</f>
        <v/>
      </c>
      <c r="CC324" s="42" t="str">
        <f>IF($O324="女子",IF($AF324&gt;100,"",IF($M324=選抜女子!P$2,ROW(),"")),"")</f>
        <v/>
      </c>
      <c r="CD324" s="42" t="str">
        <f>IF($O324="女子",IF($AF324&gt;100,"",IF($M324=選抜女子!B$27,ROW(),"")),"")</f>
        <v/>
      </c>
      <c r="CE324" s="42" t="str">
        <f>IF($O324="女子",IF($AF324&gt;100,"",IF($M324=選抜女子!I$27,ROW(),"")),"")</f>
        <v/>
      </c>
      <c r="CF324" s="42">
        <f>IF($O324="女子",IF($AF324&gt;100,"",IF($M324=選抜女子!P$27,ROW(),"")),"")</f>
        <v>324</v>
      </c>
      <c r="CG324" s="42" t="str">
        <f>IF($O324="女子",IF($AF324&gt;100,"",IF($M324=選抜女子!B$51,ROW(),"")),"")</f>
        <v/>
      </c>
      <c r="CH324" s="42" t="str">
        <f>IF($O324="女子",IF($AF324&gt;100,"",IF($M324=選抜女子!I$51,ROW(),"")),"")</f>
        <v/>
      </c>
      <c r="CI324" s="42" t="str">
        <f>IF($O324="女子",IF($AF324&gt;100,"",IF($M324=選抜女子!B$76,ROW(),"")),"")</f>
        <v/>
      </c>
      <c r="CJ324" s="42" t="str">
        <f>IF($O324="女子",IF($AF324&gt;100,"",IF($M324=選抜女子!I$76,ROW(),"")),"")</f>
        <v/>
      </c>
      <c r="CK324" s="42" t="str">
        <f>IF($O324="女子",IF($AF324&gt;100,"",IF($M324=新人女子!B$2,ROW(),"")),"")</f>
        <v/>
      </c>
      <c r="CL324" s="42" t="str">
        <f>IF($O324="女子",IF($AF324&gt;100,"",IF($M324=新人女子!I$2,ROW(),"")),"")</f>
        <v/>
      </c>
      <c r="CM324" s="42" t="str">
        <f>IF($O324="女子",IF($AF324&gt;100,"",IF($M324=新人女子!P$2,ROW(),"")),"")</f>
        <v/>
      </c>
      <c r="CN324" s="42" t="str">
        <f>IF($O324="女子",IF($AF324&gt;100,"",IF($M324=新人女子!B$27,ROW(),"")),"")</f>
        <v/>
      </c>
      <c r="CO324" s="42" t="str">
        <f>IF($O324="女子",IF($AF324&gt;100,"",IF($M324=新人女子!I$27,ROW(),"")),"")</f>
        <v/>
      </c>
      <c r="CP324" s="42" t="str">
        <f>IF($O324="女子",IF($AF324&gt;100,"",IF($M324=新人女子!P$27,ROW(),"")),"")</f>
        <v/>
      </c>
      <c r="CQ324" s="42" t="str">
        <f>IF($O324="女子",IF($AF324&gt;100,"",IF($M324=新人女子!B$51,ROW(),"")),"")</f>
        <v/>
      </c>
      <c r="CR324" s="42" t="str">
        <f>IF($O324="女子",IF($AF324&gt;100,"",IF($M324=新人女子!I$51,ROW(),"")),"")</f>
        <v/>
      </c>
      <c r="CS324" s="42" t="str">
        <f>IF($O324="女子",IF($AF324&gt;100,"",IF($M324=新人女子!P$51,ROW(),"")),"")</f>
        <v/>
      </c>
      <c r="CT324" s="42" t="str">
        <f>IF($O324="女子",IF($AF324&gt;100,"",IF($M324=新人女子!B$76,ROW(),"")),"")</f>
        <v/>
      </c>
      <c r="CU324" s="42" t="str">
        <f>IF($O324="女子",IF($AF324&gt;100,"",IF($M324=新人女子!I$76,ROW(),"")),"")</f>
        <v/>
      </c>
      <c r="CV324" s="42" t="str">
        <f>IF($O324="女子",IF($AF324&gt;100,"",IF($M324=新人女子!P$76,ROW(),"")),"")</f>
        <v/>
      </c>
    </row>
    <row r="325" spans="1:100" x14ac:dyDescent="0.15">
      <c r="A325" s="36">
        <v>45285</v>
      </c>
      <c r="B325" s="36">
        <v>45287</v>
      </c>
      <c r="C325" s="35" t="s">
        <v>104</v>
      </c>
      <c r="D325" s="35" t="s">
        <v>2618</v>
      </c>
      <c r="E325" s="35" t="s">
        <v>2619</v>
      </c>
      <c r="F325" s="35" t="s">
        <v>2620</v>
      </c>
      <c r="G325" s="35" t="s">
        <v>108</v>
      </c>
      <c r="H325" s="35" t="s">
        <v>15</v>
      </c>
      <c r="I325" s="35" t="s">
        <v>2621</v>
      </c>
      <c r="J325" s="35" t="s">
        <v>303</v>
      </c>
      <c r="L325" s="35" t="s">
        <v>890</v>
      </c>
      <c r="M325" s="35" t="s">
        <v>243</v>
      </c>
      <c r="N325" s="35" t="s">
        <v>244</v>
      </c>
      <c r="O325" s="35" t="s">
        <v>200</v>
      </c>
      <c r="Y325" s="35" t="s">
        <v>306</v>
      </c>
      <c r="AA325" s="35" t="s">
        <v>891</v>
      </c>
      <c r="AB325" s="35" t="s">
        <v>892</v>
      </c>
      <c r="AC325" s="35" t="str">
        <f t="shared" si="29"/>
        <v>ニシアチ</v>
      </c>
      <c r="AD325" s="35" t="s">
        <v>309</v>
      </c>
      <c r="AF325" s="35">
        <v>5</v>
      </c>
      <c r="AG325" s="41">
        <v>39126</v>
      </c>
      <c r="AN325" s="35">
        <v>169</v>
      </c>
      <c r="AO325" s="35">
        <v>63</v>
      </c>
      <c r="AP325" s="35" t="s">
        <v>310</v>
      </c>
      <c r="AV325" s="35" t="s">
        <v>413</v>
      </c>
      <c r="BB325" s="35">
        <f t="shared" ref="BB325:BB388" si="30">IF(AG325="","",DATEDIF(AG325,DATE(2023,4,1),"y"))</f>
        <v>16</v>
      </c>
      <c r="BC325" s="35">
        <f t="shared" si="26"/>
        <v>2</v>
      </c>
      <c r="BD325" s="35" t="str">
        <f t="shared" si="27"/>
        <v>右</v>
      </c>
      <c r="BE325" s="42" t="str">
        <f>IF($O325="男子",IF($AF325&gt;100,"",IF($M325=選抜男子!B$2,ROW(),"")),"")</f>
        <v/>
      </c>
      <c r="BF325" s="42" t="str">
        <f>IF($O325="男子",IF($AF325&gt;100,"",IF($M325=選抜男子!I$2,ROW(),"")),"")</f>
        <v/>
      </c>
      <c r="BG325" s="42" t="str">
        <f>IF($O325="男子",IF($AF325&gt;100,"",IF($M325=選抜男子!P$2,ROW(),"")),"")</f>
        <v/>
      </c>
      <c r="BH325" s="42" t="str">
        <f>IF($O325="男子",IF($AF325&gt;100,"",IF($M325=選抜男子!B$27,ROW(),"")),"")</f>
        <v/>
      </c>
      <c r="BI325" s="42" t="str">
        <f>IF($O325="男子",IF($AF325&gt;100,"",IF($M325=選抜男子!I$27,ROW(),"")),"")</f>
        <v/>
      </c>
      <c r="BJ325" s="42" t="str">
        <f>IF($O325="男子",IF($AF325&gt;100,"",IF($M325=選抜男子!P$27,ROW(),"")),"")</f>
        <v/>
      </c>
      <c r="BK325" s="42" t="str">
        <f>IF($O325="男子",IF($AF325&gt;100,"",IF($M325=選抜男子!B$51,ROW(),"")),"")</f>
        <v/>
      </c>
      <c r="BL325" s="42" t="str">
        <f>IF($O325="男子",IF($AF325&gt;100,"",IF($M325=選抜男子!I$51,ROW(),"")),"")</f>
        <v/>
      </c>
      <c r="BM325" s="42" t="str">
        <f>IF($O325="男子",IF($AF325&gt;100,"",IF($M325=選抜男子!B$76,ROW(),"")),"")</f>
        <v/>
      </c>
      <c r="BN325" s="42" t="str">
        <f>IF($O325="男子",IF($AF325&gt;100,"",IF($M325=選抜男子!I$76,ROW(),"")),"")</f>
        <v/>
      </c>
      <c r="BO325" s="42" t="str">
        <f>IF($O325="男子",IF($AF325&gt;100,"",IF($M325=新人男子!B$2,ROW(),"")),"")</f>
        <v/>
      </c>
      <c r="BP325" s="42" t="str">
        <f>IF($O325="男子",IF($AF325&gt;100,"",IF($M325=新人男子!I$2,ROW(),"")),"")</f>
        <v/>
      </c>
      <c r="BQ325" s="42" t="str">
        <f>IF($O325="男子",IF($AF325&gt;100,"",IF($M325=新人男子!P$2,ROW(),"")),"")</f>
        <v/>
      </c>
      <c r="BR325" s="42" t="str">
        <f>IF($O325="男子",IF($AF325&gt;100,"",IF($M325=新人男子!B$27,ROW(),"")),"")</f>
        <v/>
      </c>
      <c r="BS325" s="42" t="str">
        <f>IF($O325="男子",IF($AF325&gt;100,"",IF($M325=新人男子!I$27,ROW(),"")),"")</f>
        <v/>
      </c>
      <c r="BT325" s="42" t="str">
        <f>IF($O325="男子",IF($AF325&gt;100,"",IF($M325=新人男子!P$27,ROW(),"")),"")</f>
        <v/>
      </c>
      <c r="BU325" s="42" t="str">
        <f>IF($O325="男子",IF($AF325&gt;100,"",IF($M325=新人男子!B$51,ROW(),"")),"")</f>
        <v/>
      </c>
      <c r="BV325" s="42" t="str">
        <f>IF($O325="男子",IF($AF325&gt;100,"",IF($M325=新人男子!I$51,ROW(),"")),"")</f>
        <v/>
      </c>
      <c r="BW325" s="42" t="str">
        <f>IF($O325="男子",IF($AF325&gt;100,"",IF($M325=新人男子!P$51,ROW(),"")),"")</f>
        <v/>
      </c>
      <c r="BX325" s="42" t="str">
        <f>IF($O325="男子",IF($AF325&gt;100,"",IF($M325=新人男子!B$76,ROW(),"")),"")</f>
        <v/>
      </c>
      <c r="BY325" s="42" t="str">
        <f>IF($O325="男子",IF($AF325&gt;100,"",IF($M325=新人男子!I$76,ROW(),"")),"")</f>
        <v/>
      </c>
      <c r="BZ325" s="42" t="str">
        <f>IF($O325="男子",IF($AF325&gt;100,"",IF($M325=新人男子!P$76,ROW(),"")),"")</f>
        <v/>
      </c>
      <c r="CA325" s="42" t="str">
        <f>IF($O325="女子",IF($AF325&gt;100,"",IF($M325=選抜女子!B$2,ROW(),"")),"")</f>
        <v/>
      </c>
      <c r="CB325" s="42" t="str">
        <f>IF($O325="女子",IF($AF325&gt;100,"",IF($M325=選抜女子!I$2,ROW(),"")),"")</f>
        <v/>
      </c>
      <c r="CC325" s="42" t="str">
        <f>IF($O325="女子",IF($AF325&gt;100,"",IF($M325=選抜女子!P$2,ROW(),"")),"")</f>
        <v/>
      </c>
      <c r="CD325" s="42" t="str">
        <f>IF($O325="女子",IF($AF325&gt;100,"",IF($M325=選抜女子!B$27,ROW(),"")),"")</f>
        <v/>
      </c>
      <c r="CE325" s="42" t="str">
        <f>IF($O325="女子",IF($AF325&gt;100,"",IF($M325=選抜女子!I$27,ROW(),"")),"")</f>
        <v/>
      </c>
      <c r="CF325" s="42">
        <f>IF($O325="女子",IF($AF325&gt;100,"",IF($M325=選抜女子!P$27,ROW(),"")),"")</f>
        <v>325</v>
      </c>
      <c r="CG325" s="42" t="str">
        <f>IF($O325="女子",IF($AF325&gt;100,"",IF($M325=選抜女子!B$51,ROW(),"")),"")</f>
        <v/>
      </c>
      <c r="CH325" s="42" t="str">
        <f>IF($O325="女子",IF($AF325&gt;100,"",IF($M325=選抜女子!I$51,ROW(),"")),"")</f>
        <v/>
      </c>
      <c r="CI325" s="42" t="str">
        <f>IF($O325="女子",IF($AF325&gt;100,"",IF($M325=選抜女子!B$76,ROW(),"")),"")</f>
        <v/>
      </c>
      <c r="CJ325" s="42" t="str">
        <f>IF($O325="女子",IF($AF325&gt;100,"",IF($M325=選抜女子!I$76,ROW(),"")),"")</f>
        <v/>
      </c>
      <c r="CK325" s="42" t="str">
        <f>IF($O325="女子",IF($AF325&gt;100,"",IF($M325=新人女子!B$2,ROW(),"")),"")</f>
        <v/>
      </c>
      <c r="CL325" s="42" t="str">
        <f>IF($O325="女子",IF($AF325&gt;100,"",IF($M325=新人女子!I$2,ROW(),"")),"")</f>
        <v/>
      </c>
      <c r="CM325" s="42" t="str">
        <f>IF($O325="女子",IF($AF325&gt;100,"",IF($M325=新人女子!P$2,ROW(),"")),"")</f>
        <v/>
      </c>
      <c r="CN325" s="42" t="str">
        <f>IF($O325="女子",IF($AF325&gt;100,"",IF($M325=新人女子!B$27,ROW(),"")),"")</f>
        <v/>
      </c>
      <c r="CO325" s="42" t="str">
        <f>IF($O325="女子",IF($AF325&gt;100,"",IF($M325=新人女子!I$27,ROW(),"")),"")</f>
        <v/>
      </c>
      <c r="CP325" s="42" t="str">
        <f>IF($O325="女子",IF($AF325&gt;100,"",IF($M325=新人女子!P$27,ROW(),"")),"")</f>
        <v/>
      </c>
      <c r="CQ325" s="42" t="str">
        <f>IF($O325="女子",IF($AF325&gt;100,"",IF($M325=新人女子!B$51,ROW(),"")),"")</f>
        <v/>
      </c>
      <c r="CR325" s="42" t="str">
        <f>IF($O325="女子",IF($AF325&gt;100,"",IF($M325=新人女子!I$51,ROW(),"")),"")</f>
        <v/>
      </c>
      <c r="CS325" s="42" t="str">
        <f>IF($O325="女子",IF($AF325&gt;100,"",IF($M325=新人女子!P$51,ROW(),"")),"")</f>
        <v/>
      </c>
      <c r="CT325" s="42" t="str">
        <f>IF($O325="女子",IF($AF325&gt;100,"",IF($M325=新人女子!B$76,ROW(),"")),"")</f>
        <v/>
      </c>
      <c r="CU325" s="42" t="str">
        <f>IF($O325="女子",IF($AF325&gt;100,"",IF($M325=新人女子!I$76,ROW(),"")),"")</f>
        <v/>
      </c>
      <c r="CV325" s="42" t="str">
        <f>IF($O325="女子",IF($AF325&gt;100,"",IF($M325=新人女子!P$76,ROW(),"")),"")</f>
        <v/>
      </c>
    </row>
    <row r="326" spans="1:100" x14ac:dyDescent="0.15">
      <c r="A326" s="36">
        <v>45285</v>
      </c>
      <c r="B326" s="36">
        <v>45287</v>
      </c>
      <c r="C326" s="35" t="s">
        <v>104</v>
      </c>
      <c r="D326" s="35" t="s">
        <v>2622</v>
      </c>
      <c r="E326" s="35" t="s">
        <v>2623</v>
      </c>
      <c r="F326" s="35" t="s">
        <v>2624</v>
      </c>
      <c r="G326" s="35" t="s">
        <v>108</v>
      </c>
      <c r="H326" s="35" t="s">
        <v>15</v>
      </c>
      <c r="I326" s="35" t="s">
        <v>2625</v>
      </c>
      <c r="J326" s="35" t="s">
        <v>303</v>
      </c>
      <c r="L326" s="35" t="s">
        <v>895</v>
      </c>
      <c r="M326" s="35" t="s">
        <v>243</v>
      </c>
      <c r="N326" s="35" t="s">
        <v>244</v>
      </c>
      <c r="O326" s="35" t="s">
        <v>200</v>
      </c>
      <c r="Y326" s="35" t="s">
        <v>306</v>
      </c>
      <c r="AA326" s="35" t="s">
        <v>896</v>
      </c>
      <c r="AB326" s="35" t="s">
        <v>897</v>
      </c>
      <c r="AC326" s="35" t="str">
        <f t="shared" si="29"/>
        <v>シンクラシキ</v>
      </c>
      <c r="AD326" s="35" t="s">
        <v>309</v>
      </c>
      <c r="AF326" s="35">
        <v>6</v>
      </c>
      <c r="AG326" s="41">
        <v>39127</v>
      </c>
      <c r="AN326" s="35">
        <v>169</v>
      </c>
      <c r="AO326" s="35">
        <v>63</v>
      </c>
      <c r="AP326" s="35" t="s">
        <v>310</v>
      </c>
      <c r="AV326" s="35" t="s">
        <v>413</v>
      </c>
      <c r="BB326" s="35">
        <f t="shared" si="30"/>
        <v>16</v>
      </c>
      <c r="BC326" s="35">
        <f t="shared" ref="BC326:BC389" si="31">IF(BB326="","",IF(BB326=15,1,IF(BB326=16,2,IF(BB326=17,3,"役員"))))</f>
        <v>2</v>
      </c>
      <c r="BD326" s="35" t="str">
        <f t="shared" ref="BD326:BD389" si="32">LEFT(AP326,1)</f>
        <v>右</v>
      </c>
      <c r="BE326" s="42" t="str">
        <f>IF($O326="男子",IF($AF326&gt;100,"",IF($M326=選抜男子!B$2,ROW(),"")),"")</f>
        <v/>
      </c>
      <c r="BF326" s="42" t="str">
        <f>IF($O326="男子",IF($AF326&gt;100,"",IF($M326=選抜男子!I$2,ROW(),"")),"")</f>
        <v/>
      </c>
      <c r="BG326" s="42" t="str">
        <f>IF($O326="男子",IF($AF326&gt;100,"",IF($M326=選抜男子!P$2,ROW(),"")),"")</f>
        <v/>
      </c>
      <c r="BH326" s="42" t="str">
        <f>IF($O326="男子",IF($AF326&gt;100,"",IF($M326=選抜男子!B$27,ROW(),"")),"")</f>
        <v/>
      </c>
      <c r="BI326" s="42" t="str">
        <f>IF($O326="男子",IF($AF326&gt;100,"",IF($M326=選抜男子!I$27,ROW(),"")),"")</f>
        <v/>
      </c>
      <c r="BJ326" s="42" t="str">
        <f>IF($O326="男子",IF($AF326&gt;100,"",IF($M326=選抜男子!P$27,ROW(),"")),"")</f>
        <v/>
      </c>
      <c r="BK326" s="42" t="str">
        <f>IF($O326="男子",IF($AF326&gt;100,"",IF($M326=選抜男子!B$51,ROW(),"")),"")</f>
        <v/>
      </c>
      <c r="BL326" s="42" t="str">
        <f>IF($O326="男子",IF($AF326&gt;100,"",IF($M326=選抜男子!I$51,ROW(),"")),"")</f>
        <v/>
      </c>
      <c r="BM326" s="42" t="str">
        <f>IF($O326="男子",IF($AF326&gt;100,"",IF($M326=選抜男子!B$76,ROW(),"")),"")</f>
        <v/>
      </c>
      <c r="BN326" s="42" t="str">
        <f>IF($O326="男子",IF($AF326&gt;100,"",IF($M326=選抜男子!I$76,ROW(),"")),"")</f>
        <v/>
      </c>
      <c r="BO326" s="42" t="str">
        <f>IF($O326="男子",IF($AF326&gt;100,"",IF($M326=新人男子!B$2,ROW(),"")),"")</f>
        <v/>
      </c>
      <c r="BP326" s="42" t="str">
        <f>IF($O326="男子",IF($AF326&gt;100,"",IF($M326=新人男子!I$2,ROW(),"")),"")</f>
        <v/>
      </c>
      <c r="BQ326" s="42" t="str">
        <f>IF($O326="男子",IF($AF326&gt;100,"",IF($M326=新人男子!P$2,ROW(),"")),"")</f>
        <v/>
      </c>
      <c r="BR326" s="42" t="str">
        <f>IF($O326="男子",IF($AF326&gt;100,"",IF($M326=新人男子!B$27,ROW(),"")),"")</f>
        <v/>
      </c>
      <c r="BS326" s="42" t="str">
        <f>IF($O326="男子",IF($AF326&gt;100,"",IF($M326=新人男子!I$27,ROW(),"")),"")</f>
        <v/>
      </c>
      <c r="BT326" s="42" t="str">
        <f>IF($O326="男子",IF($AF326&gt;100,"",IF($M326=新人男子!P$27,ROW(),"")),"")</f>
        <v/>
      </c>
      <c r="BU326" s="42" t="str">
        <f>IF($O326="男子",IF($AF326&gt;100,"",IF($M326=新人男子!B$51,ROW(),"")),"")</f>
        <v/>
      </c>
      <c r="BV326" s="42" t="str">
        <f>IF($O326="男子",IF($AF326&gt;100,"",IF($M326=新人男子!I$51,ROW(),"")),"")</f>
        <v/>
      </c>
      <c r="BW326" s="42" t="str">
        <f>IF($O326="男子",IF($AF326&gt;100,"",IF($M326=新人男子!P$51,ROW(),"")),"")</f>
        <v/>
      </c>
      <c r="BX326" s="42" t="str">
        <f>IF($O326="男子",IF($AF326&gt;100,"",IF($M326=新人男子!B$76,ROW(),"")),"")</f>
        <v/>
      </c>
      <c r="BY326" s="42" t="str">
        <f>IF($O326="男子",IF($AF326&gt;100,"",IF($M326=新人男子!I$76,ROW(),"")),"")</f>
        <v/>
      </c>
      <c r="BZ326" s="42" t="str">
        <f>IF($O326="男子",IF($AF326&gt;100,"",IF($M326=新人男子!P$76,ROW(),"")),"")</f>
        <v/>
      </c>
      <c r="CA326" s="42" t="str">
        <f>IF($O326="女子",IF($AF326&gt;100,"",IF($M326=選抜女子!B$2,ROW(),"")),"")</f>
        <v/>
      </c>
      <c r="CB326" s="42" t="str">
        <f>IF($O326="女子",IF($AF326&gt;100,"",IF($M326=選抜女子!I$2,ROW(),"")),"")</f>
        <v/>
      </c>
      <c r="CC326" s="42" t="str">
        <f>IF($O326="女子",IF($AF326&gt;100,"",IF($M326=選抜女子!P$2,ROW(),"")),"")</f>
        <v/>
      </c>
      <c r="CD326" s="42" t="str">
        <f>IF($O326="女子",IF($AF326&gt;100,"",IF($M326=選抜女子!B$27,ROW(),"")),"")</f>
        <v/>
      </c>
      <c r="CE326" s="42" t="str">
        <f>IF($O326="女子",IF($AF326&gt;100,"",IF($M326=選抜女子!I$27,ROW(),"")),"")</f>
        <v/>
      </c>
      <c r="CF326" s="42">
        <f>IF($O326="女子",IF($AF326&gt;100,"",IF($M326=選抜女子!P$27,ROW(),"")),"")</f>
        <v>326</v>
      </c>
      <c r="CG326" s="42" t="str">
        <f>IF($O326="女子",IF($AF326&gt;100,"",IF($M326=選抜女子!B$51,ROW(),"")),"")</f>
        <v/>
      </c>
      <c r="CH326" s="42" t="str">
        <f>IF($O326="女子",IF($AF326&gt;100,"",IF($M326=選抜女子!I$51,ROW(),"")),"")</f>
        <v/>
      </c>
      <c r="CI326" s="42" t="str">
        <f>IF($O326="女子",IF($AF326&gt;100,"",IF($M326=選抜女子!B$76,ROW(),"")),"")</f>
        <v/>
      </c>
      <c r="CJ326" s="42" t="str">
        <f>IF($O326="女子",IF($AF326&gt;100,"",IF($M326=選抜女子!I$76,ROW(),"")),"")</f>
        <v/>
      </c>
      <c r="CK326" s="42" t="str">
        <f>IF($O326="女子",IF($AF326&gt;100,"",IF($M326=新人女子!B$2,ROW(),"")),"")</f>
        <v/>
      </c>
      <c r="CL326" s="42" t="str">
        <f>IF($O326="女子",IF($AF326&gt;100,"",IF($M326=新人女子!I$2,ROW(),"")),"")</f>
        <v/>
      </c>
      <c r="CM326" s="42" t="str">
        <f>IF($O326="女子",IF($AF326&gt;100,"",IF($M326=新人女子!P$2,ROW(),"")),"")</f>
        <v/>
      </c>
      <c r="CN326" s="42" t="str">
        <f>IF($O326="女子",IF($AF326&gt;100,"",IF($M326=新人女子!B$27,ROW(),"")),"")</f>
        <v/>
      </c>
      <c r="CO326" s="42" t="str">
        <f>IF($O326="女子",IF($AF326&gt;100,"",IF($M326=新人女子!I$27,ROW(),"")),"")</f>
        <v/>
      </c>
      <c r="CP326" s="42" t="str">
        <f>IF($O326="女子",IF($AF326&gt;100,"",IF($M326=新人女子!P$27,ROW(),"")),"")</f>
        <v/>
      </c>
      <c r="CQ326" s="42" t="str">
        <f>IF($O326="女子",IF($AF326&gt;100,"",IF($M326=新人女子!B$51,ROW(),"")),"")</f>
        <v/>
      </c>
      <c r="CR326" s="42" t="str">
        <f>IF($O326="女子",IF($AF326&gt;100,"",IF($M326=新人女子!I$51,ROW(),"")),"")</f>
        <v/>
      </c>
      <c r="CS326" s="42" t="str">
        <f>IF($O326="女子",IF($AF326&gt;100,"",IF($M326=新人女子!P$51,ROW(),"")),"")</f>
        <v/>
      </c>
      <c r="CT326" s="42" t="str">
        <f>IF($O326="女子",IF($AF326&gt;100,"",IF($M326=新人女子!B$76,ROW(),"")),"")</f>
        <v/>
      </c>
      <c r="CU326" s="42" t="str">
        <f>IF($O326="女子",IF($AF326&gt;100,"",IF($M326=新人女子!I$76,ROW(),"")),"")</f>
        <v/>
      </c>
      <c r="CV326" s="42" t="str">
        <f>IF($O326="女子",IF($AF326&gt;100,"",IF($M326=新人女子!P$76,ROW(),"")),"")</f>
        <v/>
      </c>
    </row>
    <row r="327" spans="1:100" x14ac:dyDescent="0.15">
      <c r="A327" s="36">
        <v>45285</v>
      </c>
      <c r="B327" s="36">
        <v>45287</v>
      </c>
      <c r="C327" s="35" t="s">
        <v>104</v>
      </c>
      <c r="D327" s="35" t="s">
        <v>2626</v>
      </c>
      <c r="E327" s="35" t="s">
        <v>2627</v>
      </c>
      <c r="F327" s="35" t="s">
        <v>2628</v>
      </c>
      <c r="G327" s="35" t="s">
        <v>108</v>
      </c>
      <c r="H327" s="35" t="s">
        <v>15</v>
      </c>
      <c r="I327" s="35" t="s">
        <v>2629</v>
      </c>
      <c r="J327" s="35" t="s">
        <v>303</v>
      </c>
      <c r="L327" s="35" t="s">
        <v>900</v>
      </c>
      <c r="M327" s="35" t="s">
        <v>243</v>
      </c>
      <c r="N327" s="35" t="s">
        <v>244</v>
      </c>
      <c r="O327" s="35" t="s">
        <v>200</v>
      </c>
      <c r="Y327" s="35" t="s">
        <v>306</v>
      </c>
      <c r="AA327" s="35" t="s">
        <v>901</v>
      </c>
      <c r="AB327" s="35" t="s">
        <v>902</v>
      </c>
      <c r="AC327" s="35" t="str">
        <f t="shared" si="29"/>
        <v>コンコウ</v>
      </c>
      <c r="AD327" s="35" t="s">
        <v>309</v>
      </c>
      <c r="AF327" s="35">
        <v>7</v>
      </c>
      <c r="AG327" s="41">
        <v>39128</v>
      </c>
      <c r="AN327" s="35">
        <v>169</v>
      </c>
      <c r="AO327" s="35">
        <v>63</v>
      </c>
      <c r="AP327" s="35" t="s">
        <v>310</v>
      </c>
      <c r="AV327" s="35" t="s">
        <v>413</v>
      </c>
      <c r="BB327" s="35">
        <f t="shared" si="30"/>
        <v>16</v>
      </c>
      <c r="BC327" s="35">
        <f t="shared" si="31"/>
        <v>2</v>
      </c>
      <c r="BD327" s="35" t="str">
        <f t="shared" si="32"/>
        <v>右</v>
      </c>
      <c r="BE327" s="42" t="str">
        <f>IF($O327="男子",IF($AF327&gt;100,"",IF($M327=選抜男子!B$2,ROW(),"")),"")</f>
        <v/>
      </c>
      <c r="BF327" s="42" t="str">
        <f>IF($O327="男子",IF($AF327&gt;100,"",IF($M327=選抜男子!I$2,ROW(),"")),"")</f>
        <v/>
      </c>
      <c r="BG327" s="42" t="str">
        <f>IF($O327="男子",IF($AF327&gt;100,"",IF($M327=選抜男子!P$2,ROW(),"")),"")</f>
        <v/>
      </c>
      <c r="BH327" s="42" t="str">
        <f>IF($O327="男子",IF($AF327&gt;100,"",IF($M327=選抜男子!B$27,ROW(),"")),"")</f>
        <v/>
      </c>
      <c r="BI327" s="42" t="str">
        <f>IF($O327="男子",IF($AF327&gt;100,"",IF($M327=選抜男子!I$27,ROW(),"")),"")</f>
        <v/>
      </c>
      <c r="BJ327" s="42" t="str">
        <f>IF($O327="男子",IF($AF327&gt;100,"",IF($M327=選抜男子!P$27,ROW(),"")),"")</f>
        <v/>
      </c>
      <c r="BK327" s="42" t="str">
        <f>IF($O327="男子",IF($AF327&gt;100,"",IF($M327=選抜男子!B$51,ROW(),"")),"")</f>
        <v/>
      </c>
      <c r="BL327" s="42" t="str">
        <f>IF($O327="男子",IF($AF327&gt;100,"",IF($M327=選抜男子!I$51,ROW(),"")),"")</f>
        <v/>
      </c>
      <c r="BM327" s="42" t="str">
        <f>IF($O327="男子",IF($AF327&gt;100,"",IF($M327=選抜男子!B$76,ROW(),"")),"")</f>
        <v/>
      </c>
      <c r="BN327" s="42" t="str">
        <f>IF($O327="男子",IF($AF327&gt;100,"",IF($M327=選抜男子!I$76,ROW(),"")),"")</f>
        <v/>
      </c>
      <c r="BO327" s="42" t="str">
        <f>IF($O327="男子",IF($AF327&gt;100,"",IF($M327=新人男子!B$2,ROW(),"")),"")</f>
        <v/>
      </c>
      <c r="BP327" s="42" t="str">
        <f>IF($O327="男子",IF($AF327&gt;100,"",IF($M327=新人男子!I$2,ROW(),"")),"")</f>
        <v/>
      </c>
      <c r="BQ327" s="42" t="str">
        <f>IF($O327="男子",IF($AF327&gt;100,"",IF($M327=新人男子!P$2,ROW(),"")),"")</f>
        <v/>
      </c>
      <c r="BR327" s="42" t="str">
        <f>IF($O327="男子",IF($AF327&gt;100,"",IF($M327=新人男子!B$27,ROW(),"")),"")</f>
        <v/>
      </c>
      <c r="BS327" s="42" t="str">
        <f>IF($O327="男子",IF($AF327&gt;100,"",IF($M327=新人男子!I$27,ROW(),"")),"")</f>
        <v/>
      </c>
      <c r="BT327" s="42" t="str">
        <f>IF($O327="男子",IF($AF327&gt;100,"",IF($M327=新人男子!P$27,ROW(),"")),"")</f>
        <v/>
      </c>
      <c r="BU327" s="42" t="str">
        <f>IF($O327="男子",IF($AF327&gt;100,"",IF($M327=新人男子!B$51,ROW(),"")),"")</f>
        <v/>
      </c>
      <c r="BV327" s="42" t="str">
        <f>IF($O327="男子",IF($AF327&gt;100,"",IF($M327=新人男子!I$51,ROW(),"")),"")</f>
        <v/>
      </c>
      <c r="BW327" s="42" t="str">
        <f>IF($O327="男子",IF($AF327&gt;100,"",IF($M327=新人男子!P$51,ROW(),"")),"")</f>
        <v/>
      </c>
      <c r="BX327" s="42" t="str">
        <f>IF($O327="男子",IF($AF327&gt;100,"",IF($M327=新人男子!B$76,ROW(),"")),"")</f>
        <v/>
      </c>
      <c r="BY327" s="42" t="str">
        <f>IF($O327="男子",IF($AF327&gt;100,"",IF($M327=新人男子!I$76,ROW(),"")),"")</f>
        <v/>
      </c>
      <c r="BZ327" s="42" t="str">
        <f>IF($O327="男子",IF($AF327&gt;100,"",IF($M327=新人男子!P$76,ROW(),"")),"")</f>
        <v/>
      </c>
      <c r="CA327" s="42" t="str">
        <f>IF($O327="女子",IF($AF327&gt;100,"",IF($M327=選抜女子!B$2,ROW(),"")),"")</f>
        <v/>
      </c>
      <c r="CB327" s="42" t="str">
        <f>IF($O327="女子",IF($AF327&gt;100,"",IF($M327=選抜女子!I$2,ROW(),"")),"")</f>
        <v/>
      </c>
      <c r="CC327" s="42" t="str">
        <f>IF($O327="女子",IF($AF327&gt;100,"",IF($M327=選抜女子!P$2,ROW(),"")),"")</f>
        <v/>
      </c>
      <c r="CD327" s="42" t="str">
        <f>IF($O327="女子",IF($AF327&gt;100,"",IF($M327=選抜女子!B$27,ROW(),"")),"")</f>
        <v/>
      </c>
      <c r="CE327" s="42" t="str">
        <f>IF($O327="女子",IF($AF327&gt;100,"",IF($M327=選抜女子!I$27,ROW(),"")),"")</f>
        <v/>
      </c>
      <c r="CF327" s="42">
        <f>IF($O327="女子",IF($AF327&gt;100,"",IF($M327=選抜女子!P$27,ROW(),"")),"")</f>
        <v>327</v>
      </c>
      <c r="CG327" s="42" t="str">
        <f>IF($O327="女子",IF($AF327&gt;100,"",IF($M327=選抜女子!B$51,ROW(),"")),"")</f>
        <v/>
      </c>
      <c r="CH327" s="42" t="str">
        <f>IF($O327="女子",IF($AF327&gt;100,"",IF($M327=選抜女子!I$51,ROW(),"")),"")</f>
        <v/>
      </c>
      <c r="CI327" s="42" t="str">
        <f>IF($O327="女子",IF($AF327&gt;100,"",IF($M327=選抜女子!B$76,ROW(),"")),"")</f>
        <v/>
      </c>
      <c r="CJ327" s="42" t="str">
        <f>IF($O327="女子",IF($AF327&gt;100,"",IF($M327=選抜女子!I$76,ROW(),"")),"")</f>
        <v/>
      </c>
      <c r="CK327" s="42" t="str">
        <f>IF($O327="女子",IF($AF327&gt;100,"",IF($M327=新人女子!B$2,ROW(),"")),"")</f>
        <v/>
      </c>
      <c r="CL327" s="42" t="str">
        <f>IF($O327="女子",IF($AF327&gt;100,"",IF($M327=新人女子!I$2,ROW(),"")),"")</f>
        <v/>
      </c>
      <c r="CM327" s="42" t="str">
        <f>IF($O327="女子",IF($AF327&gt;100,"",IF($M327=新人女子!P$2,ROW(),"")),"")</f>
        <v/>
      </c>
      <c r="CN327" s="42" t="str">
        <f>IF($O327="女子",IF($AF327&gt;100,"",IF($M327=新人女子!B$27,ROW(),"")),"")</f>
        <v/>
      </c>
      <c r="CO327" s="42" t="str">
        <f>IF($O327="女子",IF($AF327&gt;100,"",IF($M327=新人女子!I$27,ROW(),"")),"")</f>
        <v/>
      </c>
      <c r="CP327" s="42" t="str">
        <f>IF($O327="女子",IF($AF327&gt;100,"",IF($M327=新人女子!P$27,ROW(),"")),"")</f>
        <v/>
      </c>
      <c r="CQ327" s="42" t="str">
        <f>IF($O327="女子",IF($AF327&gt;100,"",IF($M327=新人女子!B$51,ROW(),"")),"")</f>
        <v/>
      </c>
      <c r="CR327" s="42" t="str">
        <f>IF($O327="女子",IF($AF327&gt;100,"",IF($M327=新人女子!I$51,ROW(),"")),"")</f>
        <v/>
      </c>
      <c r="CS327" s="42" t="str">
        <f>IF($O327="女子",IF($AF327&gt;100,"",IF($M327=新人女子!P$51,ROW(),"")),"")</f>
        <v/>
      </c>
      <c r="CT327" s="42" t="str">
        <f>IF($O327="女子",IF($AF327&gt;100,"",IF($M327=新人女子!B$76,ROW(),"")),"")</f>
        <v/>
      </c>
      <c r="CU327" s="42" t="str">
        <f>IF($O327="女子",IF($AF327&gt;100,"",IF($M327=新人女子!I$76,ROW(),"")),"")</f>
        <v/>
      </c>
      <c r="CV327" s="42" t="str">
        <f>IF($O327="女子",IF($AF327&gt;100,"",IF($M327=新人女子!P$76,ROW(),"")),"")</f>
        <v/>
      </c>
    </row>
    <row r="328" spans="1:100" x14ac:dyDescent="0.15">
      <c r="A328" s="36">
        <v>45285</v>
      </c>
      <c r="B328" s="36">
        <v>45287</v>
      </c>
      <c r="C328" s="35" t="s">
        <v>104</v>
      </c>
      <c r="D328" s="35" t="s">
        <v>2630</v>
      </c>
      <c r="E328" s="35" t="s">
        <v>2631</v>
      </c>
      <c r="F328" s="35" t="s">
        <v>2632</v>
      </c>
      <c r="G328" s="35" t="s">
        <v>108</v>
      </c>
      <c r="H328" s="35" t="s">
        <v>15</v>
      </c>
      <c r="I328" s="35" t="s">
        <v>2633</v>
      </c>
      <c r="J328" s="35" t="s">
        <v>303</v>
      </c>
      <c r="L328" s="35" t="s">
        <v>905</v>
      </c>
      <c r="M328" s="35" t="s">
        <v>243</v>
      </c>
      <c r="N328" s="35" t="s">
        <v>244</v>
      </c>
      <c r="O328" s="35" t="s">
        <v>200</v>
      </c>
      <c r="Y328" s="35" t="s">
        <v>306</v>
      </c>
      <c r="AA328" s="35" t="s">
        <v>906</v>
      </c>
      <c r="AB328" s="35" t="s">
        <v>907</v>
      </c>
      <c r="AC328" s="35" t="str">
        <f t="shared" si="29"/>
        <v>カモガタ</v>
      </c>
      <c r="AD328" s="35" t="s">
        <v>309</v>
      </c>
      <c r="AF328" s="35">
        <v>8</v>
      </c>
      <c r="AG328" s="41">
        <v>39129</v>
      </c>
      <c r="AN328" s="35">
        <v>169</v>
      </c>
      <c r="AO328" s="35">
        <v>63</v>
      </c>
      <c r="AP328" s="35" t="s">
        <v>310</v>
      </c>
      <c r="AV328" s="35" t="s">
        <v>413</v>
      </c>
      <c r="BB328" s="35">
        <f t="shared" si="30"/>
        <v>16</v>
      </c>
      <c r="BC328" s="35">
        <f t="shared" si="31"/>
        <v>2</v>
      </c>
      <c r="BD328" s="35" t="str">
        <f t="shared" si="32"/>
        <v>右</v>
      </c>
      <c r="BE328" s="42" t="str">
        <f>IF($O328="男子",IF($AF328&gt;100,"",IF($M328=選抜男子!B$2,ROW(),"")),"")</f>
        <v/>
      </c>
      <c r="BF328" s="42" t="str">
        <f>IF($O328="男子",IF($AF328&gt;100,"",IF($M328=選抜男子!I$2,ROW(),"")),"")</f>
        <v/>
      </c>
      <c r="BG328" s="42" t="str">
        <f>IF($O328="男子",IF($AF328&gt;100,"",IF($M328=選抜男子!P$2,ROW(),"")),"")</f>
        <v/>
      </c>
      <c r="BH328" s="42" t="str">
        <f>IF($O328="男子",IF($AF328&gt;100,"",IF($M328=選抜男子!B$27,ROW(),"")),"")</f>
        <v/>
      </c>
      <c r="BI328" s="42" t="str">
        <f>IF($O328="男子",IF($AF328&gt;100,"",IF($M328=選抜男子!I$27,ROW(),"")),"")</f>
        <v/>
      </c>
      <c r="BJ328" s="42" t="str">
        <f>IF($O328="男子",IF($AF328&gt;100,"",IF($M328=選抜男子!P$27,ROW(),"")),"")</f>
        <v/>
      </c>
      <c r="BK328" s="42" t="str">
        <f>IF($O328="男子",IF($AF328&gt;100,"",IF($M328=選抜男子!B$51,ROW(),"")),"")</f>
        <v/>
      </c>
      <c r="BL328" s="42" t="str">
        <f>IF($O328="男子",IF($AF328&gt;100,"",IF($M328=選抜男子!I$51,ROW(),"")),"")</f>
        <v/>
      </c>
      <c r="BM328" s="42" t="str">
        <f>IF($O328="男子",IF($AF328&gt;100,"",IF($M328=選抜男子!B$76,ROW(),"")),"")</f>
        <v/>
      </c>
      <c r="BN328" s="42" t="str">
        <f>IF($O328="男子",IF($AF328&gt;100,"",IF($M328=選抜男子!I$76,ROW(),"")),"")</f>
        <v/>
      </c>
      <c r="BO328" s="42" t="str">
        <f>IF($O328="男子",IF($AF328&gt;100,"",IF($M328=新人男子!B$2,ROW(),"")),"")</f>
        <v/>
      </c>
      <c r="BP328" s="42" t="str">
        <f>IF($O328="男子",IF($AF328&gt;100,"",IF($M328=新人男子!I$2,ROW(),"")),"")</f>
        <v/>
      </c>
      <c r="BQ328" s="42" t="str">
        <f>IF($O328="男子",IF($AF328&gt;100,"",IF($M328=新人男子!P$2,ROW(),"")),"")</f>
        <v/>
      </c>
      <c r="BR328" s="42" t="str">
        <f>IF($O328="男子",IF($AF328&gt;100,"",IF($M328=新人男子!B$27,ROW(),"")),"")</f>
        <v/>
      </c>
      <c r="BS328" s="42" t="str">
        <f>IF($O328="男子",IF($AF328&gt;100,"",IF($M328=新人男子!I$27,ROW(),"")),"")</f>
        <v/>
      </c>
      <c r="BT328" s="42" t="str">
        <f>IF($O328="男子",IF($AF328&gt;100,"",IF($M328=新人男子!P$27,ROW(),"")),"")</f>
        <v/>
      </c>
      <c r="BU328" s="42" t="str">
        <f>IF($O328="男子",IF($AF328&gt;100,"",IF($M328=新人男子!B$51,ROW(),"")),"")</f>
        <v/>
      </c>
      <c r="BV328" s="42" t="str">
        <f>IF($O328="男子",IF($AF328&gt;100,"",IF($M328=新人男子!I$51,ROW(),"")),"")</f>
        <v/>
      </c>
      <c r="BW328" s="42" t="str">
        <f>IF($O328="男子",IF($AF328&gt;100,"",IF($M328=新人男子!P$51,ROW(),"")),"")</f>
        <v/>
      </c>
      <c r="BX328" s="42" t="str">
        <f>IF($O328="男子",IF($AF328&gt;100,"",IF($M328=新人男子!B$76,ROW(),"")),"")</f>
        <v/>
      </c>
      <c r="BY328" s="42" t="str">
        <f>IF($O328="男子",IF($AF328&gt;100,"",IF($M328=新人男子!I$76,ROW(),"")),"")</f>
        <v/>
      </c>
      <c r="BZ328" s="42" t="str">
        <f>IF($O328="男子",IF($AF328&gt;100,"",IF($M328=新人男子!P$76,ROW(),"")),"")</f>
        <v/>
      </c>
      <c r="CA328" s="42" t="str">
        <f>IF($O328="女子",IF($AF328&gt;100,"",IF($M328=選抜女子!B$2,ROW(),"")),"")</f>
        <v/>
      </c>
      <c r="CB328" s="42" t="str">
        <f>IF($O328="女子",IF($AF328&gt;100,"",IF($M328=選抜女子!I$2,ROW(),"")),"")</f>
        <v/>
      </c>
      <c r="CC328" s="42" t="str">
        <f>IF($O328="女子",IF($AF328&gt;100,"",IF($M328=選抜女子!P$2,ROW(),"")),"")</f>
        <v/>
      </c>
      <c r="CD328" s="42" t="str">
        <f>IF($O328="女子",IF($AF328&gt;100,"",IF($M328=選抜女子!B$27,ROW(),"")),"")</f>
        <v/>
      </c>
      <c r="CE328" s="42" t="str">
        <f>IF($O328="女子",IF($AF328&gt;100,"",IF($M328=選抜女子!I$27,ROW(),"")),"")</f>
        <v/>
      </c>
      <c r="CF328" s="42">
        <f>IF($O328="女子",IF($AF328&gt;100,"",IF($M328=選抜女子!P$27,ROW(),"")),"")</f>
        <v>328</v>
      </c>
      <c r="CG328" s="42" t="str">
        <f>IF($O328="女子",IF($AF328&gt;100,"",IF($M328=選抜女子!B$51,ROW(),"")),"")</f>
        <v/>
      </c>
      <c r="CH328" s="42" t="str">
        <f>IF($O328="女子",IF($AF328&gt;100,"",IF($M328=選抜女子!I$51,ROW(),"")),"")</f>
        <v/>
      </c>
      <c r="CI328" s="42" t="str">
        <f>IF($O328="女子",IF($AF328&gt;100,"",IF($M328=選抜女子!B$76,ROW(),"")),"")</f>
        <v/>
      </c>
      <c r="CJ328" s="42" t="str">
        <f>IF($O328="女子",IF($AF328&gt;100,"",IF($M328=選抜女子!I$76,ROW(),"")),"")</f>
        <v/>
      </c>
      <c r="CK328" s="42" t="str">
        <f>IF($O328="女子",IF($AF328&gt;100,"",IF($M328=新人女子!B$2,ROW(),"")),"")</f>
        <v/>
      </c>
      <c r="CL328" s="42" t="str">
        <f>IF($O328="女子",IF($AF328&gt;100,"",IF($M328=新人女子!I$2,ROW(),"")),"")</f>
        <v/>
      </c>
      <c r="CM328" s="42" t="str">
        <f>IF($O328="女子",IF($AF328&gt;100,"",IF($M328=新人女子!P$2,ROW(),"")),"")</f>
        <v/>
      </c>
      <c r="CN328" s="42" t="str">
        <f>IF($O328="女子",IF($AF328&gt;100,"",IF($M328=新人女子!B$27,ROW(),"")),"")</f>
        <v/>
      </c>
      <c r="CO328" s="42" t="str">
        <f>IF($O328="女子",IF($AF328&gt;100,"",IF($M328=新人女子!I$27,ROW(),"")),"")</f>
        <v/>
      </c>
      <c r="CP328" s="42" t="str">
        <f>IF($O328="女子",IF($AF328&gt;100,"",IF($M328=新人女子!P$27,ROW(),"")),"")</f>
        <v/>
      </c>
      <c r="CQ328" s="42" t="str">
        <f>IF($O328="女子",IF($AF328&gt;100,"",IF($M328=新人女子!B$51,ROW(),"")),"")</f>
        <v/>
      </c>
      <c r="CR328" s="42" t="str">
        <f>IF($O328="女子",IF($AF328&gt;100,"",IF($M328=新人女子!I$51,ROW(),"")),"")</f>
        <v/>
      </c>
      <c r="CS328" s="42" t="str">
        <f>IF($O328="女子",IF($AF328&gt;100,"",IF($M328=新人女子!P$51,ROW(),"")),"")</f>
        <v/>
      </c>
      <c r="CT328" s="42" t="str">
        <f>IF($O328="女子",IF($AF328&gt;100,"",IF($M328=新人女子!B$76,ROW(),"")),"")</f>
        <v/>
      </c>
      <c r="CU328" s="42" t="str">
        <f>IF($O328="女子",IF($AF328&gt;100,"",IF($M328=新人女子!I$76,ROW(),"")),"")</f>
        <v/>
      </c>
      <c r="CV328" s="42" t="str">
        <f>IF($O328="女子",IF($AF328&gt;100,"",IF($M328=新人女子!P$76,ROW(),"")),"")</f>
        <v/>
      </c>
    </row>
    <row r="329" spans="1:100" x14ac:dyDescent="0.15">
      <c r="A329" s="36">
        <v>45285</v>
      </c>
      <c r="B329" s="36">
        <v>45287</v>
      </c>
      <c r="C329" s="35" t="s">
        <v>104</v>
      </c>
      <c r="D329" s="35" t="s">
        <v>2634</v>
      </c>
      <c r="E329" s="35" t="s">
        <v>2635</v>
      </c>
      <c r="F329" s="35" t="s">
        <v>2636</v>
      </c>
      <c r="G329" s="35" t="s">
        <v>108</v>
      </c>
      <c r="H329" s="35" t="s">
        <v>15</v>
      </c>
      <c r="I329" s="35" t="s">
        <v>2637</v>
      </c>
      <c r="J329" s="35" t="s">
        <v>303</v>
      </c>
      <c r="L329" s="35" t="s">
        <v>910</v>
      </c>
      <c r="M329" s="35" t="s">
        <v>243</v>
      </c>
      <c r="N329" s="35" t="s">
        <v>244</v>
      </c>
      <c r="O329" s="35" t="s">
        <v>200</v>
      </c>
      <c r="Y329" s="35" t="s">
        <v>306</v>
      </c>
      <c r="AA329" s="35" t="s">
        <v>911</v>
      </c>
      <c r="AB329" s="35" t="s">
        <v>912</v>
      </c>
      <c r="AC329" s="35" t="str">
        <f t="shared" si="29"/>
        <v>サトショウ</v>
      </c>
      <c r="AD329" s="35" t="s">
        <v>309</v>
      </c>
      <c r="AF329" s="35">
        <v>9</v>
      </c>
      <c r="AG329" s="41">
        <v>39130</v>
      </c>
      <c r="AN329" s="35">
        <v>169</v>
      </c>
      <c r="AO329" s="35">
        <v>63</v>
      </c>
      <c r="AP329" s="35" t="s">
        <v>310</v>
      </c>
      <c r="AV329" s="35" t="s">
        <v>413</v>
      </c>
      <c r="BB329" s="35">
        <f t="shared" si="30"/>
        <v>16</v>
      </c>
      <c r="BC329" s="35">
        <f t="shared" si="31"/>
        <v>2</v>
      </c>
      <c r="BD329" s="35" t="str">
        <f t="shared" si="32"/>
        <v>右</v>
      </c>
      <c r="BE329" s="42" t="str">
        <f>IF($O329="男子",IF($AF329&gt;100,"",IF($M329=選抜男子!B$2,ROW(),"")),"")</f>
        <v/>
      </c>
      <c r="BF329" s="42" t="str">
        <f>IF($O329="男子",IF($AF329&gt;100,"",IF($M329=選抜男子!I$2,ROW(),"")),"")</f>
        <v/>
      </c>
      <c r="BG329" s="42" t="str">
        <f>IF($O329="男子",IF($AF329&gt;100,"",IF($M329=選抜男子!P$2,ROW(),"")),"")</f>
        <v/>
      </c>
      <c r="BH329" s="42" t="str">
        <f>IF($O329="男子",IF($AF329&gt;100,"",IF($M329=選抜男子!B$27,ROW(),"")),"")</f>
        <v/>
      </c>
      <c r="BI329" s="42" t="str">
        <f>IF($O329="男子",IF($AF329&gt;100,"",IF($M329=選抜男子!I$27,ROW(),"")),"")</f>
        <v/>
      </c>
      <c r="BJ329" s="42" t="str">
        <f>IF($O329="男子",IF($AF329&gt;100,"",IF($M329=選抜男子!P$27,ROW(),"")),"")</f>
        <v/>
      </c>
      <c r="BK329" s="42" t="str">
        <f>IF($O329="男子",IF($AF329&gt;100,"",IF($M329=選抜男子!B$51,ROW(),"")),"")</f>
        <v/>
      </c>
      <c r="BL329" s="42" t="str">
        <f>IF($O329="男子",IF($AF329&gt;100,"",IF($M329=選抜男子!I$51,ROW(),"")),"")</f>
        <v/>
      </c>
      <c r="BM329" s="42" t="str">
        <f>IF($O329="男子",IF($AF329&gt;100,"",IF($M329=選抜男子!B$76,ROW(),"")),"")</f>
        <v/>
      </c>
      <c r="BN329" s="42" t="str">
        <f>IF($O329="男子",IF($AF329&gt;100,"",IF($M329=選抜男子!I$76,ROW(),"")),"")</f>
        <v/>
      </c>
      <c r="BO329" s="42" t="str">
        <f>IF($O329="男子",IF($AF329&gt;100,"",IF($M329=新人男子!B$2,ROW(),"")),"")</f>
        <v/>
      </c>
      <c r="BP329" s="42" t="str">
        <f>IF($O329="男子",IF($AF329&gt;100,"",IF($M329=新人男子!I$2,ROW(),"")),"")</f>
        <v/>
      </c>
      <c r="BQ329" s="42" t="str">
        <f>IF($O329="男子",IF($AF329&gt;100,"",IF($M329=新人男子!P$2,ROW(),"")),"")</f>
        <v/>
      </c>
      <c r="BR329" s="42" t="str">
        <f>IF($O329="男子",IF($AF329&gt;100,"",IF($M329=新人男子!B$27,ROW(),"")),"")</f>
        <v/>
      </c>
      <c r="BS329" s="42" t="str">
        <f>IF($O329="男子",IF($AF329&gt;100,"",IF($M329=新人男子!I$27,ROW(),"")),"")</f>
        <v/>
      </c>
      <c r="BT329" s="42" t="str">
        <f>IF($O329="男子",IF($AF329&gt;100,"",IF($M329=新人男子!P$27,ROW(),"")),"")</f>
        <v/>
      </c>
      <c r="BU329" s="42" t="str">
        <f>IF($O329="男子",IF($AF329&gt;100,"",IF($M329=新人男子!B$51,ROW(),"")),"")</f>
        <v/>
      </c>
      <c r="BV329" s="42" t="str">
        <f>IF($O329="男子",IF($AF329&gt;100,"",IF($M329=新人男子!I$51,ROW(),"")),"")</f>
        <v/>
      </c>
      <c r="BW329" s="42" t="str">
        <f>IF($O329="男子",IF($AF329&gt;100,"",IF($M329=新人男子!P$51,ROW(),"")),"")</f>
        <v/>
      </c>
      <c r="BX329" s="42" t="str">
        <f>IF($O329="男子",IF($AF329&gt;100,"",IF($M329=新人男子!B$76,ROW(),"")),"")</f>
        <v/>
      </c>
      <c r="BY329" s="42" t="str">
        <f>IF($O329="男子",IF($AF329&gt;100,"",IF($M329=新人男子!I$76,ROW(),"")),"")</f>
        <v/>
      </c>
      <c r="BZ329" s="42" t="str">
        <f>IF($O329="男子",IF($AF329&gt;100,"",IF($M329=新人男子!P$76,ROW(),"")),"")</f>
        <v/>
      </c>
      <c r="CA329" s="42" t="str">
        <f>IF($O329="女子",IF($AF329&gt;100,"",IF($M329=選抜女子!B$2,ROW(),"")),"")</f>
        <v/>
      </c>
      <c r="CB329" s="42" t="str">
        <f>IF($O329="女子",IF($AF329&gt;100,"",IF($M329=選抜女子!I$2,ROW(),"")),"")</f>
        <v/>
      </c>
      <c r="CC329" s="42" t="str">
        <f>IF($O329="女子",IF($AF329&gt;100,"",IF($M329=選抜女子!P$2,ROW(),"")),"")</f>
        <v/>
      </c>
      <c r="CD329" s="42" t="str">
        <f>IF($O329="女子",IF($AF329&gt;100,"",IF($M329=選抜女子!B$27,ROW(),"")),"")</f>
        <v/>
      </c>
      <c r="CE329" s="42" t="str">
        <f>IF($O329="女子",IF($AF329&gt;100,"",IF($M329=選抜女子!I$27,ROW(),"")),"")</f>
        <v/>
      </c>
      <c r="CF329" s="42">
        <f>IF($O329="女子",IF($AF329&gt;100,"",IF($M329=選抜女子!P$27,ROW(),"")),"")</f>
        <v>329</v>
      </c>
      <c r="CG329" s="42" t="str">
        <f>IF($O329="女子",IF($AF329&gt;100,"",IF($M329=選抜女子!B$51,ROW(),"")),"")</f>
        <v/>
      </c>
      <c r="CH329" s="42" t="str">
        <f>IF($O329="女子",IF($AF329&gt;100,"",IF($M329=選抜女子!I$51,ROW(),"")),"")</f>
        <v/>
      </c>
      <c r="CI329" s="42" t="str">
        <f>IF($O329="女子",IF($AF329&gt;100,"",IF($M329=選抜女子!B$76,ROW(),"")),"")</f>
        <v/>
      </c>
      <c r="CJ329" s="42" t="str">
        <f>IF($O329="女子",IF($AF329&gt;100,"",IF($M329=選抜女子!I$76,ROW(),"")),"")</f>
        <v/>
      </c>
      <c r="CK329" s="42" t="str">
        <f>IF($O329="女子",IF($AF329&gt;100,"",IF($M329=新人女子!B$2,ROW(),"")),"")</f>
        <v/>
      </c>
      <c r="CL329" s="42" t="str">
        <f>IF($O329="女子",IF($AF329&gt;100,"",IF($M329=新人女子!I$2,ROW(),"")),"")</f>
        <v/>
      </c>
      <c r="CM329" s="42" t="str">
        <f>IF($O329="女子",IF($AF329&gt;100,"",IF($M329=新人女子!P$2,ROW(),"")),"")</f>
        <v/>
      </c>
      <c r="CN329" s="42" t="str">
        <f>IF($O329="女子",IF($AF329&gt;100,"",IF($M329=新人女子!B$27,ROW(),"")),"")</f>
        <v/>
      </c>
      <c r="CO329" s="42" t="str">
        <f>IF($O329="女子",IF($AF329&gt;100,"",IF($M329=新人女子!I$27,ROW(),"")),"")</f>
        <v/>
      </c>
      <c r="CP329" s="42" t="str">
        <f>IF($O329="女子",IF($AF329&gt;100,"",IF($M329=新人女子!P$27,ROW(),"")),"")</f>
        <v/>
      </c>
      <c r="CQ329" s="42" t="str">
        <f>IF($O329="女子",IF($AF329&gt;100,"",IF($M329=新人女子!B$51,ROW(),"")),"")</f>
        <v/>
      </c>
      <c r="CR329" s="42" t="str">
        <f>IF($O329="女子",IF($AF329&gt;100,"",IF($M329=新人女子!I$51,ROW(),"")),"")</f>
        <v/>
      </c>
      <c r="CS329" s="42" t="str">
        <f>IF($O329="女子",IF($AF329&gt;100,"",IF($M329=新人女子!P$51,ROW(),"")),"")</f>
        <v/>
      </c>
      <c r="CT329" s="42" t="str">
        <f>IF($O329="女子",IF($AF329&gt;100,"",IF($M329=新人女子!B$76,ROW(),"")),"")</f>
        <v/>
      </c>
      <c r="CU329" s="42" t="str">
        <f>IF($O329="女子",IF($AF329&gt;100,"",IF($M329=新人女子!I$76,ROW(),"")),"")</f>
        <v/>
      </c>
      <c r="CV329" s="42" t="str">
        <f>IF($O329="女子",IF($AF329&gt;100,"",IF($M329=新人女子!P$76,ROW(),"")),"")</f>
        <v/>
      </c>
    </row>
    <row r="330" spans="1:100" x14ac:dyDescent="0.15">
      <c r="A330" s="36">
        <v>45285</v>
      </c>
      <c r="B330" s="36">
        <v>45287</v>
      </c>
      <c r="C330" s="35" t="s">
        <v>104</v>
      </c>
      <c r="D330" s="35" t="s">
        <v>2638</v>
      </c>
      <c r="E330" s="35" t="s">
        <v>2639</v>
      </c>
      <c r="F330" s="35" t="s">
        <v>2640</v>
      </c>
      <c r="G330" s="35" t="s">
        <v>108</v>
      </c>
      <c r="H330" s="35" t="s">
        <v>15</v>
      </c>
      <c r="I330" s="35" t="s">
        <v>2641</v>
      </c>
      <c r="J330" s="35" t="s">
        <v>303</v>
      </c>
      <c r="L330" s="35" t="s">
        <v>915</v>
      </c>
      <c r="M330" s="35" t="s">
        <v>243</v>
      </c>
      <c r="N330" s="35" t="s">
        <v>244</v>
      </c>
      <c r="O330" s="35" t="s">
        <v>200</v>
      </c>
      <c r="Y330" s="35" t="s">
        <v>306</v>
      </c>
      <c r="AA330" s="35" t="s">
        <v>916</v>
      </c>
      <c r="AB330" s="35" t="s">
        <v>917</v>
      </c>
      <c r="AC330" s="35" t="str">
        <f t="shared" si="29"/>
        <v>カサオカ</v>
      </c>
      <c r="AD330" s="35" t="s">
        <v>309</v>
      </c>
      <c r="AF330" s="35">
        <v>10</v>
      </c>
      <c r="AG330" s="41">
        <v>39131</v>
      </c>
      <c r="AN330" s="35">
        <v>169</v>
      </c>
      <c r="AO330" s="35">
        <v>63</v>
      </c>
      <c r="AP330" s="35" t="s">
        <v>310</v>
      </c>
      <c r="AV330" s="35" t="s">
        <v>413</v>
      </c>
      <c r="BB330" s="35">
        <f t="shared" si="30"/>
        <v>16</v>
      </c>
      <c r="BC330" s="35">
        <f t="shared" si="31"/>
        <v>2</v>
      </c>
      <c r="BD330" s="35" t="str">
        <f t="shared" si="32"/>
        <v>右</v>
      </c>
      <c r="BE330" s="42" t="str">
        <f>IF($O330="男子",IF($AF330&gt;100,"",IF($M330=選抜男子!B$2,ROW(),"")),"")</f>
        <v/>
      </c>
      <c r="BF330" s="42" t="str">
        <f>IF($O330="男子",IF($AF330&gt;100,"",IF($M330=選抜男子!I$2,ROW(),"")),"")</f>
        <v/>
      </c>
      <c r="BG330" s="42" t="str">
        <f>IF($O330="男子",IF($AF330&gt;100,"",IF($M330=選抜男子!P$2,ROW(),"")),"")</f>
        <v/>
      </c>
      <c r="BH330" s="42" t="str">
        <f>IF($O330="男子",IF($AF330&gt;100,"",IF($M330=選抜男子!B$27,ROW(),"")),"")</f>
        <v/>
      </c>
      <c r="BI330" s="42" t="str">
        <f>IF($O330="男子",IF($AF330&gt;100,"",IF($M330=選抜男子!I$27,ROW(),"")),"")</f>
        <v/>
      </c>
      <c r="BJ330" s="42" t="str">
        <f>IF($O330="男子",IF($AF330&gt;100,"",IF($M330=選抜男子!P$27,ROW(),"")),"")</f>
        <v/>
      </c>
      <c r="BK330" s="42" t="str">
        <f>IF($O330="男子",IF($AF330&gt;100,"",IF($M330=選抜男子!B$51,ROW(),"")),"")</f>
        <v/>
      </c>
      <c r="BL330" s="42" t="str">
        <f>IF($O330="男子",IF($AF330&gt;100,"",IF($M330=選抜男子!I$51,ROW(),"")),"")</f>
        <v/>
      </c>
      <c r="BM330" s="42" t="str">
        <f>IF($O330="男子",IF($AF330&gt;100,"",IF($M330=選抜男子!B$76,ROW(),"")),"")</f>
        <v/>
      </c>
      <c r="BN330" s="42" t="str">
        <f>IF($O330="男子",IF($AF330&gt;100,"",IF($M330=選抜男子!I$76,ROW(),"")),"")</f>
        <v/>
      </c>
      <c r="BO330" s="42" t="str">
        <f>IF($O330="男子",IF($AF330&gt;100,"",IF($M330=新人男子!B$2,ROW(),"")),"")</f>
        <v/>
      </c>
      <c r="BP330" s="42" t="str">
        <f>IF($O330="男子",IF($AF330&gt;100,"",IF($M330=新人男子!I$2,ROW(),"")),"")</f>
        <v/>
      </c>
      <c r="BQ330" s="42" t="str">
        <f>IF($O330="男子",IF($AF330&gt;100,"",IF($M330=新人男子!P$2,ROW(),"")),"")</f>
        <v/>
      </c>
      <c r="BR330" s="42" t="str">
        <f>IF($O330="男子",IF($AF330&gt;100,"",IF($M330=新人男子!B$27,ROW(),"")),"")</f>
        <v/>
      </c>
      <c r="BS330" s="42" t="str">
        <f>IF($O330="男子",IF($AF330&gt;100,"",IF($M330=新人男子!I$27,ROW(),"")),"")</f>
        <v/>
      </c>
      <c r="BT330" s="42" t="str">
        <f>IF($O330="男子",IF($AF330&gt;100,"",IF($M330=新人男子!P$27,ROW(),"")),"")</f>
        <v/>
      </c>
      <c r="BU330" s="42" t="str">
        <f>IF($O330="男子",IF($AF330&gt;100,"",IF($M330=新人男子!B$51,ROW(),"")),"")</f>
        <v/>
      </c>
      <c r="BV330" s="42" t="str">
        <f>IF($O330="男子",IF($AF330&gt;100,"",IF($M330=新人男子!I$51,ROW(),"")),"")</f>
        <v/>
      </c>
      <c r="BW330" s="42" t="str">
        <f>IF($O330="男子",IF($AF330&gt;100,"",IF($M330=新人男子!P$51,ROW(),"")),"")</f>
        <v/>
      </c>
      <c r="BX330" s="42" t="str">
        <f>IF($O330="男子",IF($AF330&gt;100,"",IF($M330=新人男子!B$76,ROW(),"")),"")</f>
        <v/>
      </c>
      <c r="BY330" s="42" t="str">
        <f>IF($O330="男子",IF($AF330&gt;100,"",IF($M330=新人男子!I$76,ROW(),"")),"")</f>
        <v/>
      </c>
      <c r="BZ330" s="42" t="str">
        <f>IF($O330="男子",IF($AF330&gt;100,"",IF($M330=新人男子!P$76,ROW(),"")),"")</f>
        <v/>
      </c>
      <c r="CA330" s="42" t="str">
        <f>IF($O330="女子",IF($AF330&gt;100,"",IF($M330=選抜女子!B$2,ROW(),"")),"")</f>
        <v/>
      </c>
      <c r="CB330" s="42" t="str">
        <f>IF($O330="女子",IF($AF330&gt;100,"",IF($M330=選抜女子!I$2,ROW(),"")),"")</f>
        <v/>
      </c>
      <c r="CC330" s="42" t="str">
        <f>IF($O330="女子",IF($AF330&gt;100,"",IF($M330=選抜女子!P$2,ROW(),"")),"")</f>
        <v/>
      </c>
      <c r="CD330" s="42" t="str">
        <f>IF($O330="女子",IF($AF330&gt;100,"",IF($M330=選抜女子!B$27,ROW(),"")),"")</f>
        <v/>
      </c>
      <c r="CE330" s="42" t="str">
        <f>IF($O330="女子",IF($AF330&gt;100,"",IF($M330=選抜女子!I$27,ROW(),"")),"")</f>
        <v/>
      </c>
      <c r="CF330" s="42">
        <f>IF($O330="女子",IF($AF330&gt;100,"",IF($M330=選抜女子!P$27,ROW(),"")),"")</f>
        <v>330</v>
      </c>
      <c r="CG330" s="42" t="str">
        <f>IF($O330="女子",IF($AF330&gt;100,"",IF($M330=選抜女子!B$51,ROW(),"")),"")</f>
        <v/>
      </c>
      <c r="CH330" s="42" t="str">
        <f>IF($O330="女子",IF($AF330&gt;100,"",IF($M330=選抜女子!I$51,ROW(),"")),"")</f>
        <v/>
      </c>
      <c r="CI330" s="42" t="str">
        <f>IF($O330="女子",IF($AF330&gt;100,"",IF($M330=選抜女子!B$76,ROW(),"")),"")</f>
        <v/>
      </c>
      <c r="CJ330" s="42" t="str">
        <f>IF($O330="女子",IF($AF330&gt;100,"",IF($M330=選抜女子!I$76,ROW(),"")),"")</f>
        <v/>
      </c>
      <c r="CK330" s="42" t="str">
        <f>IF($O330="女子",IF($AF330&gt;100,"",IF($M330=新人女子!B$2,ROW(),"")),"")</f>
        <v/>
      </c>
      <c r="CL330" s="42" t="str">
        <f>IF($O330="女子",IF($AF330&gt;100,"",IF($M330=新人女子!I$2,ROW(),"")),"")</f>
        <v/>
      </c>
      <c r="CM330" s="42" t="str">
        <f>IF($O330="女子",IF($AF330&gt;100,"",IF($M330=新人女子!P$2,ROW(),"")),"")</f>
        <v/>
      </c>
      <c r="CN330" s="42" t="str">
        <f>IF($O330="女子",IF($AF330&gt;100,"",IF($M330=新人女子!B$27,ROW(),"")),"")</f>
        <v/>
      </c>
      <c r="CO330" s="42" t="str">
        <f>IF($O330="女子",IF($AF330&gt;100,"",IF($M330=新人女子!I$27,ROW(),"")),"")</f>
        <v/>
      </c>
      <c r="CP330" s="42" t="str">
        <f>IF($O330="女子",IF($AF330&gt;100,"",IF($M330=新人女子!P$27,ROW(),"")),"")</f>
        <v/>
      </c>
      <c r="CQ330" s="42" t="str">
        <f>IF($O330="女子",IF($AF330&gt;100,"",IF($M330=新人女子!B$51,ROW(),"")),"")</f>
        <v/>
      </c>
      <c r="CR330" s="42" t="str">
        <f>IF($O330="女子",IF($AF330&gt;100,"",IF($M330=新人女子!I$51,ROW(),"")),"")</f>
        <v/>
      </c>
      <c r="CS330" s="42" t="str">
        <f>IF($O330="女子",IF($AF330&gt;100,"",IF($M330=新人女子!P$51,ROW(),"")),"")</f>
        <v/>
      </c>
      <c r="CT330" s="42" t="str">
        <f>IF($O330="女子",IF($AF330&gt;100,"",IF($M330=新人女子!B$76,ROW(),"")),"")</f>
        <v/>
      </c>
      <c r="CU330" s="42" t="str">
        <f>IF($O330="女子",IF($AF330&gt;100,"",IF($M330=新人女子!I$76,ROW(),"")),"")</f>
        <v/>
      </c>
      <c r="CV330" s="42" t="str">
        <f>IF($O330="女子",IF($AF330&gt;100,"",IF($M330=新人女子!P$76,ROW(),"")),"")</f>
        <v/>
      </c>
    </row>
    <row r="331" spans="1:100" x14ac:dyDescent="0.15">
      <c r="A331" s="36">
        <v>45285</v>
      </c>
      <c r="B331" s="36">
        <v>45287</v>
      </c>
      <c r="C331" s="35" t="s">
        <v>104</v>
      </c>
      <c r="D331" s="35" t="s">
        <v>2642</v>
      </c>
      <c r="E331" s="35" t="s">
        <v>2643</v>
      </c>
      <c r="F331" s="35" t="s">
        <v>2644</v>
      </c>
      <c r="G331" s="35" t="s">
        <v>108</v>
      </c>
      <c r="H331" s="35" t="s">
        <v>15</v>
      </c>
      <c r="I331" s="35" t="s">
        <v>2645</v>
      </c>
      <c r="J331" s="35" t="s">
        <v>303</v>
      </c>
      <c r="L331" s="35" t="s">
        <v>920</v>
      </c>
      <c r="M331" s="35" t="s">
        <v>243</v>
      </c>
      <c r="N331" s="35" t="s">
        <v>244</v>
      </c>
      <c r="O331" s="35" t="s">
        <v>200</v>
      </c>
      <c r="Y331" s="35" t="s">
        <v>306</v>
      </c>
      <c r="AA331" s="35" t="s">
        <v>921</v>
      </c>
      <c r="AB331" s="35" t="s">
        <v>922</v>
      </c>
      <c r="AC331" s="35" t="str">
        <f t="shared" si="29"/>
        <v>ダイモン</v>
      </c>
      <c r="AD331" s="35" t="s">
        <v>309</v>
      </c>
      <c r="AF331" s="35">
        <v>11</v>
      </c>
      <c r="AG331" s="41">
        <v>39132</v>
      </c>
      <c r="AN331" s="35">
        <v>169</v>
      </c>
      <c r="AO331" s="35">
        <v>63</v>
      </c>
      <c r="AP331" s="35" t="s">
        <v>310</v>
      </c>
      <c r="AV331" s="35" t="s">
        <v>413</v>
      </c>
      <c r="BB331" s="35">
        <f t="shared" si="30"/>
        <v>16</v>
      </c>
      <c r="BC331" s="35">
        <f t="shared" si="31"/>
        <v>2</v>
      </c>
      <c r="BD331" s="35" t="str">
        <f t="shared" si="32"/>
        <v>右</v>
      </c>
      <c r="BE331" s="42" t="str">
        <f>IF($O331="男子",IF($AF331&gt;100,"",IF($M331=選抜男子!B$2,ROW(),"")),"")</f>
        <v/>
      </c>
      <c r="BF331" s="42" t="str">
        <f>IF($O331="男子",IF($AF331&gt;100,"",IF($M331=選抜男子!I$2,ROW(),"")),"")</f>
        <v/>
      </c>
      <c r="BG331" s="42" t="str">
        <f>IF($O331="男子",IF($AF331&gt;100,"",IF($M331=選抜男子!P$2,ROW(),"")),"")</f>
        <v/>
      </c>
      <c r="BH331" s="42" t="str">
        <f>IF($O331="男子",IF($AF331&gt;100,"",IF($M331=選抜男子!B$27,ROW(),"")),"")</f>
        <v/>
      </c>
      <c r="BI331" s="42" t="str">
        <f>IF($O331="男子",IF($AF331&gt;100,"",IF($M331=選抜男子!I$27,ROW(),"")),"")</f>
        <v/>
      </c>
      <c r="BJ331" s="42" t="str">
        <f>IF($O331="男子",IF($AF331&gt;100,"",IF($M331=選抜男子!P$27,ROW(),"")),"")</f>
        <v/>
      </c>
      <c r="BK331" s="42" t="str">
        <f>IF($O331="男子",IF($AF331&gt;100,"",IF($M331=選抜男子!B$51,ROW(),"")),"")</f>
        <v/>
      </c>
      <c r="BL331" s="42" t="str">
        <f>IF($O331="男子",IF($AF331&gt;100,"",IF($M331=選抜男子!I$51,ROW(),"")),"")</f>
        <v/>
      </c>
      <c r="BM331" s="42" t="str">
        <f>IF($O331="男子",IF($AF331&gt;100,"",IF($M331=選抜男子!B$76,ROW(),"")),"")</f>
        <v/>
      </c>
      <c r="BN331" s="42" t="str">
        <f>IF($O331="男子",IF($AF331&gt;100,"",IF($M331=選抜男子!I$76,ROW(),"")),"")</f>
        <v/>
      </c>
      <c r="BO331" s="42" t="str">
        <f>IF($O331="男子",IF($AF331&gt;100,"",IF($M331=新人男子!B$2,ROW(),"")),"")</f>
        <v/>
      </c>
      <c r="BP331" s="42" t="str">
        <f>IF($O331="男子",IF($AF331&gt;100,"",IF($M331=新人男子!I$2,ROW(),"")),"")</f>
        <v/>
      </c>
      <c r="BQ331" s="42" t="str">
        <f>IF($O331="男子",IF($AF331&gt;100,"",IF($M331=新人男子!P$2,ROW(),"")),"")</f>
        <v/>
      </c>
      <c r="BR331" s="42" t="str">
        <f>IF($O331="男子",IF($AF331&gt;100,"",IF($M331=新人男子!B$27,ROW(),"")),"")</f>
        <v/>
      </c>
      <c r="BS331" s="42" t="str">
        <f>IF($O331="男子",IF($AF331&gt;100,"",IF($M331=新人男子!I$27,ROW(),"")),"")</f>
        <v/>
      </c>
      <c r="BT331" s="42" t="str">
        <f>IF($O331="男子",IF($AF331&gt;100,"",IF($M331=新人男子!P$27,ROW(),"")),"")</f>
        <v/>
      </c>
      <c r="BU331" s="42" t="str">
        <f>IF($O331="男子",IF($AF331&gt;100,"",IF($M331=新人男子!B$51,ROW(),"")),"")</f>
        <v/>
      </c>
      <c r="BV331" s="42" t="str">
        <f>IF($O331="男子",IF($AF331&gt;100,"",IF($M331=新人男子!I$51,ROW(),"")),"")</f>
        <v/>
      </c>
      <c r="BW331" s="42" t="str">
        <f>IF($O331="男子",IF($AF331&gt;100,"",IF($M331=新人男子!P$51,ROW(),"")),"")</f>
        <v/>
      </c>
      <c r="BX331" s="42" t="str">
        <f>IF($O331="男子",IF($AF331&gt;100,"",IF($M331=新人男子!B$76,ROW(),"")),"")</f>
        <v/>
      </c>
      <c r="BY331" s="42" t="str">
        <f>IF($O331="男子",IF($AF331&gt;100,"",IF($M331=新人男子!I$76,ROW(),"")),"")</f>
        <v/>
      </c>
      <c r="BZ331" s="42" t="str">
        <f>IF($O331="男子",IF($AF331&gt;100,"",IF($M331=新人男子!P$76,ROW(),"")),"")</f>
        <v/>
      </c>
      <c r="CA331" s="42" t="str">
        <f>IF($O331="女子",IF($AF331&gt;100,"",IF($M331=選抜女子!B$2,ROW(),"")),"")</f>
        <v/>
      </c>
      <c r="CB331" s="42" t="str">
        <f>IF($O331="女子",IF($AF331&gt;100,"",IF($M331=選抜女子!I$2,ROW(),"")),"")</f>
        <v/>
      </c>
      <c r="CC331" s="42" t="str">
        <f>IF($O331="女子",IF($AF331&gt;100,"",IF($M331=選抜女子!P$2,ROW(),"")),"")</f>
        <v/>
      </c>
      <c r="CD331" s="42" t="str">
        <f>IF($O331="女子",IF($AF331&gt;100,"",IF($M331=選抜女子!B$27,ROW(),"")),"")</f>
        <v/>
      </c>
      <c r="CE331" s="42" t="str">
        <f>IF($O331="女子",IF($AF331&gt;100,"",IF($M331=選抜女子!I$27,ROW(),"")),"")</f>
        <v/>
      </c>
      <c r="CF331" s="42">
        <f>IF($O331="女子",IF($AF331&gt;100,"",IF($M331=選抜女子!P$27,ROW(),"")),"")</f>
        <v>331</v>
      </c>
      <c r="CG331" s="42" t="str">
        <f>IF($O331="女子",IF($AF331&gt;100,"",IF($M331=選抜女子!B$51,ROW(),"")),"")</f>
        <v/>
      </c>
      <c r="CH331" s="42" t="str">
        <f>IF($O331="女子",IF($AF331&gt;100,"",IF($M331=選抜女子!I$51,ROW(),"")),"")</f>
        <v/>
      </c>
      <c r="CI331" s="42" t="str">
        <f>IF($O331="女子",IF($AF331&gt;100,"",IF($M331=選抜女子!B$76,ROW(),"")),"")</f>
        <v/>
      </c>
      <c r="CJ331" s="42" t="str">
        <f>IF($O331="女子",IF($AF331&gt;100,"",IF($M331=選抜女子!I$76,ROW(),"")),"")</f>
        <v/>
      </c>
      <c r="CK331" s="42" t="str">
        <f>IF($O331="女子",IF($AF331&gt;100,"",IF($M331=新人女子!B$2,ROW(),"")),"")</f>
        <v/>
      </c>
      <c r="CL331" s="42" t="str">
        <f>IF($O331="女子",IF($AF331&gt;100,"",IF($M331=新人女子!I$2,ROW(),"")),"")</f>
        <v/>
      </c>
      <c r="CM331" s="42" t="str">
        <f>IF($O331="女子",IF($AF331&gt;100,"",IF($M331=新人女子!P$2,ROW(),"")),"")</f>
        <v/>
      </c>
      <c r="CN331" s="42" t="str">
        <f>IF($O331="女子",IF($AF331&gt;100,"",IF($M331=新人女子!B$27,ROW(),"")),"")</f>
        <v/>
      </c>
      <c r="CO331" s="42" t="str">
        <f>IF($O331="女子",IF($AF331&gt;100,"",IF($M331=新人女子!I$27,ROW(),"")),"")</f>
        <v/>
      </c>
      <c r="CP331" s="42" t="str">
        <f>IF($O331="女子",IF($AF331&gt;100,"",IF($M331=新人女子!P$27,ROW(),"")),"")</f>
        <v/>
      </c>
      <c r="CQ331" s="42" t="str">
        <f>IF($O331="女子",IF($AF331&gt;100,"",IF($M331=新人女子!B$51,ROW(),"")),"")</f>
        <v/>
      </c>
      <c r="CR331" s="42" t="str">
        <f>IF($O331="女子",IF($AF331&gt;100,"",IF($M331=新人女子!I$51,ROW(),"")),"")</f>
        <v/>
      </c>
      <c r="CS331" s="42" t="str">
        <f>IF($O331="女子",IF($AF331&gt;100,"",IF($M331=新人女子!P$51,ROW(),"")),"")</f>
        <v/>
      </c>
      <c r="CT331" s="42" t="str">
        <f>IF($O331="女子",IF($AF331&gt;100,"",IF($M331=新人女子!B$76,ROW(),"")),"")</f>
        <v/>
      </c>
      <c r="CU331" s="42" t="str">
        <f>IF($O331="女子",IF($AF331&gt;100,"",IF($M331=新人女子!I$76,ROW(),"")),"")</f>
        <v/>
      </c>
      <c r="CV331" s="42" t="str">
        <f>IF($O331="女子",IF($AF331&gt;100,"",IF($M331=新人女子!P$76,ROW(),"")),"")</f>
        <v/>
      </c>
    </row>
    <row r="332" spans="1:100" x14ac:dyDescent="0.15">
      <c r="A332" s="36">
        <v>45285</v>
      </c>
      <c r="B332" s="36">
        <v>45287</v>
      </c>
      <c r="C332" s="35" t="s">
        <v>104</v>
      </c>
      <c r="D332" s="35" t="s">
        <v>2646</v>
      </c>
      <c r="E332" s="35" t="s">
        <v>2647</v>
      </c>
      <c r="F332" s="35" t="s">
        <v>2648</v>
      </c>
      <c r="G332" s="35" t="s">
        <v>108</v>
      </c>
      <c r="H332" s="35" t="s">
        <v>15</v>
      </c>
      <c r="I332" s="35" t="s">
        <v>2649</v>
      </c>
      <c r="J332" s="35" t="s">
        <v>303</v>
      </c>
      <c r="L332" s="35" t="s">
        <v>925</v>
      </c>
      <c r="M332" s="35" t="s">
        <v>243</v>
      </c>
      <c r="N332" s="35" t="s">
        <v>244</v>
      </c>
      <c r="O332" s="35" t="s">
        <v>200</v>
      </c>
      <c r="Y332" s="35" t="s">
        <v>306</v>
      </c>
      <c r="AA332" s="35" t="s">
        <v>926</v>
      </c>
      <c r="AB332" s="35" t="s">
        <v>927</v>
      </c>
      <c r="AC332" s="35" t="str">
        <f t="shared" si="29"/>
        <v>ヒガシフクヤマ</v>
      </c>
      <c r="AD332" s="35" t="s">
        <v>309</v>
      </c>
      <c r="AF332" s="35">
        <v>12</v>
      </c>
      <c r="AG332" s="41">
        <v>39133</v>
      </c>
      <c r="AN332" s="35">
        <v>169</v>
      </c>
      <c r="AO332" s="35">
        <v>63</v>
      </c>
      <c r="AP332" s="35" t="s">
        <v>310</v>
      </c>
      <c r="AV332" s="35" t="s">
        <v>413</v>
      </c>
      <c r="BB332" s="35">
        <f t="shared" si="30"/>
        <v>16</v>
      </c>
      <c r="BC332" s="35">
        <f t="shared" si="31"/>
        <v>2</v>
      </c>
      <c r="BD332" s="35" t="str">
        <f t="shared" si="32"/>
        <v>右</v>
      </c>
      <c r="BE332" s="42" t="str">
        <f>IF($O332="男子",IF($AF332&gt;100,"",IF($M332=選抜男子!B$2,ROW(),"")),"")</f>
        <v/>
      </c>
      <c r="BF332" s="42" t="str">
        <f>IF($O332="男子",IF($AF332&gt;100,"",IF($M332=選抜男子!I$2,ROW(),"")),"")</f>
        <v/>
      </c>
      <c r="BG332" s="42" t="str">
        <f>IF($O332="男子",IF($AF332&gt;100,"",IF($M332=選抜男子!P$2,ROW(),"")),"")</f>
        <v/>
      </c>
      <c r="BH332" s="42" t="str">
        <f>IF($O332="男子",IF($AF332&gt;100,"",IF($M332=選抜男子!B$27,ROW(),"")),"")</f>
        <v/>
      </c>
      <c r="BI332" s="42" t="str">
        <f>IF($O332="男子",IF($AF332&gt;100,"",IF($M332=選抜男子!I$27,ROW(),"")),"")</f>
        <v/>
      </c>
      <c r="BJ332" s="42" t="str">
        <f>IF($O332="男子",IF($AF332&gt;100,"",IF($M332=選抜男子!P$27,ROW(),"")),"")</f>
        <v/>
      </c>
      <c r="BK332" s="42" t="str">
        <f>IF($O332="男子",IF($AF332&gt;100,"",IF($M332=選抜男子!B$51,ROW(),"")),"")</f>
        <v/>
      </c>
      <c r="BL332" s="42" t="str">
        <f>IF($O332="男子",IF($AF332&gt;100,"",IF($M332=選抜男子!I$51,ROW(),"")),"")</f>
        <v/>
      </c>
      <c r="BM332" s="42" t="str">
        <f>IF($O332="男子",IF($AF332&gt;100,"",IF($M332=選抜男子!B$76,ROW(),"")),"")</f>
        <v/>
      </c>
      <c r="BN332" s="42" t="str">
        <f>IF($O332="男子",IF($AF332&gt;100,"",IF($M332=選抜男子!I$76,ROW(),"")),"")</f>
        <v/>
      </c>
      <c r="BO332" s="42" t="str">
        <f>IF($O332="男子",IF($AF332&gt;100,"",IF($M332=新人男子!B$2,ROW(),"")),"")</f>
        <v/>
      </c>
      <c r="BP332" s="42" t="str">
        <f>IF($O332="男子",IF($AF332&gt;100,"",IF($M332=新人男子!I$2,ROW(),"")),"")</f>
        <v/>
      </c>
      <c r="BQ332" s="42" t="str">
        <f>IF($O332="男子",IF($AF332&gt;100,"",IF($M332=新人男子!P$2,ROW(),"")),"")</f>
        <v/>
      </c>
      <c r="BR332" s="42" t="str">
        <f>IF($O332="男子",IF($AF332&gt;100,"",IF($M332=新人男子!B$27,ROW(),"")),"")</f>
        <v/>
      </c>
      <c r="BS332" s="42" t="str">
        <f>IF($O332="男子",IF($AF332&gt;100,"",IF($M332=新人男子!I$27,ROW(),"")),"")</f>
        <v/>
      </c>
      <c r="BT332" s="42" t="str">
        <f>IF($O332="男子",IF($AF332&gt;100,"",IF($M332=新人男子!P$27,ROW(),"")),"")</f>
        <v/>
      </c>
      <c r="BU332" s="42" t="str">
        <f>IF($O332="男子",IF($AF332&gt;100,"",IF($M332=新人男子!B$51,ROW(),"")),"")</f>
        <v/>
      </c>
      <c r="BV332" s="42" t="str">
        <f>IF($O332="男子",IF($AF332&gt;100,"",IF($M332=新人男子!I$51,ROW(),"")),"")</f>
        <v/>
      </c>
      <c r="BW332" s="42" t="str">
        <f>IF($O332="男子",IF($AF332&gt;100,"",IF($M332=新人男子!P$51,ROW(),"")),"")</f>
        <v/>
      </c>
      <c r="BX332" s="42" t="str">
        <f>IF($O332="男子",IF($AF332&gt;100,"",IF($M332=新人男子!B$76,ROW(),"")),"")</f>
        <v/>
      </c>
      <c r="BY332" s="42" t="str">
        <f>IF($O332="男子",IF($AF332&gt;100,"",IF($M332=新人男子!I$76,ROW(),"")),"")</f>
        <v/>
      </c>
      <c r="BZ332" s="42" t="str">
        <f>IF($O332="男子",IF($AF332&gt;100,"",IF($M332=新人男子!P$76,ROW(),"")),"")</f>
        <v/>
      </c>
      <c r="CA332" s="42" t="str">
        <f>IF($O332="女子",IF($AF332&gt;100,"",IF($M332=選抜女子!B$2,ROW(),"")),"")</f>
        <v/>
      </c>
      <c r="CB332" s="42" t="str">
        <f>IF($O332="女子",IF($AF332&gt;100,"",IF($M332=選抜女子!I$2,ROW(),"")),"")</f>
        <v/>
      </c>
      <c r="CC332" s="42" t="str">
        <f>IF($O332="女子",IF($AF332&gt;100,"",IF($M332=選抜女子!P$2,ROW(),"")),"")</f>
        <v/>
      </c>
      <c r="CD332" s="42" t="str">
        <f>IF($O332="女子",IF($AF332&gt;100,"",IF($M332=選抜女子!B$27,ROW(),"")),"")</f>
        <v/>
      </c>
      <c r="CE332" s="42" t="str">
        <f>IF($O332="女子",IF($AF332&gt;100,"",IF($M332=選抜女子!I$27,ROW(),"")),"")</f>
        <v/>
      </c>
      <c r="CF332" s="42">
        <f>IF($O332="女子",IF($AF332&gt;100,"",IF($M332=選抜女子!P$27,ROW(),"")),"")</f>
        <v>332</v>
      </c>
      <c r="CG332" s="42" t="str">
        <f>IF($O332="女子",IF($AF332&gt;100,"",IF($M332=選抜女子!B$51,ROW(),"")),"")</f>
        <v/>
      </c>
      <c r="CH332" s="42" t="str">
        <f>IF($O332="女子",IF($AF332&gt;100,"",IF($M332=選抜女子!I$51,ROW(),"")),"")</f>
        <v/>
      </c>
      <c r="CI332" s="42" t="str">
        <f>IF($O332="女子",IF($AF332&gt;100,"",IF($M332=選抜女子!B$76,ROW(),"")),"")</f>
        <v/>
      </c>
      <c r="CJ332" s="42" t="str">
        <f>IF($O332="女子",IF($AF332&gt;100,"",IF($M332=選抜女子!I$76,ROW(),"")),"")</f>
        <v/>
      </c>
      <c r="CK332" s="42" t="str">
        <f>IF($O332="女子",IF($AF332&gt;100,"",IF($M332=新人女子!B$2,ROW(),"")),"")</f>
        <v/>
      </c>
      <c r="CL332" s="42" t="str">
        <f>IF($O332="女子",IF($AF332&gt;100,"",IF($M332=新人女子!I$2,ROW(),"")),"")</f>
        <v/>
      </c>
      <c r="CM332" s="42" t="str">
        <f>IF($O332="女子",IF($AF332&gt;100,"",IF($M332=新人女子!P$2,ROW(),"")),"")</f>
        <v/>
      </c>
      <c r="CN332" s="42" t="str">
        <f>IF($O332="女子",IF($AF332&gt;100,"",IF($M332=新人女子!B$27,ROW(),"")),"")</f>
        <v/>
      </c>
      <c r="CO332" s="42" t="str">
        <f>IF($O332="女子",IF($AF332&gt;100,"",IF($M332=新人女子!I$27,ROW(),"")),"")</f>
        <v/>
      </c>
      <c r="CP332" s="42" t="str">
        <f>IF($O332="女子",IF($AF332&gt;100,"",IF($M332=新人女子!P$27,ROW(),"")),"")</f>
        <v/>
      </c>
      <c r="CQ332" s="42" t="str">
        <f>IF($O332="女子",IF($AF332&gt;100,"",IF($M332=新人女子!B$51,ROW(),"")),"")</f>
        <v/>
      </c>
      <c r="CR332" s="42" t="str">
        <f>IF($O332="女子",IF($AF332&gt;100,"",IF($M332=新人女子!I$51,ROW(),"")),"")</f>
        <v/>
      </c>
      <c r="CS332" s="42" t="str">
        <f>IF($O332="女子",IF($AF332&gt;100,"",IF($M332=新人女子!P$51,ROW(),"")),"")</f>
        <v/>
      </c>
      <c r="CT332" s="42" t="str">
        <f>IF($O332="女子",IF($AF332&gt;100,"",IF($M332=新人女子!B$76,ROW(),"")),"")</f>
        <v/>
      </c>
      <c r="CU332" s="42" t="str">
        <f>IF($O332="女子",IF($AF332&gt;100,"",IF($M332=新人女子!I$76,ROW(),"")),"")</f>
        <v/>
      </c>
      <c r="CV332" s="42" t="str">
        <f>IF($O332="女子",IF($AF332&gt;100,"",IF($M332=新人女子!P$76,ROW(),"")),"")</f>
        <v/>
      </c>
    </row>
    <row r="333" spans="1:100" x14ac:dyDescent="0.15">
      <c r="A333" s="36">
        <v>45285</v>
      </c>
      <c r="B333" s="36">
        <v>45287</v>
      </c>
      <c r="C333" s="35" t="s">
        <v>104</v>
      </c>
      <c r="D333" s="35" t="s">
        <v>2650</v>
      </c>
      <c r="E333" s="35" t="s">
        <v>2651</v>
      </c>
      <c r="F333" s="35" t="s">
        <v>2652</v>
      </c>
      <c r="G333" s="35" t="s">
        <v>108</v>
      </c>
      <c r="H333" s="35" t="s">
        <v>15</v>
      </c>
      <c r="I333" s="35" t="s">
        <v>2653</v>
      </c>
      <c r="J333" s="35" t="s">
        <v>303</v>
      </c>
      <c r="L333" s="35" t="s">
        <v>932</v>
      </c>
      <c r="M333" s="35" t="s">
        <v>243</v>
      </c>
      <c r="N333" s="35" t="s">
        <v>244</v>
      </c>
      <c r="O333" s="35" t="s">
        <v>200</v>
      </c>
      <c r="Y333" s="35" t="s">
        <v>306</v>
      </c>
      <c r="AA333" s="35" t="s">
        <v>933</v>
      </c>
      <c r="AB333" s="35" t="s">
        <v>934</v>
      </c>
      <c r="AC333" s="35" t="str">
        <f t="shared" si="29"/>
        <v>フクヤマ</v>
      </c>
      <c r="AD333" s="35" t="s">
        <v>309</v>
      </c>
      <c r="AE333" s="35" t="s">
        <v>362</v>
      </c>
      <c r="AF333" s="35">
        <v>13</v>
      </c>
      <c r="AG333" s="41">
        <v>39134</v>
      </c>
      <c r="AN333" s="35">
        <v>169</v>
      </c>
      <c r="AO333" s="35">
        <v>63</v>
      </c>
      <c r="AP333" s="35" t="s">
        <v>310</v>
      </c>
      <c r="AV333" s="35" t="s">
        <v>413</v>
      </c>
      <c r="BB333" s="35">
        <f t="shared" si="30"/>
        <v>16</v>
      </c>
      <c r="BC333" s="35">
        <f t="shared" si="31"/>
        <v>2</v>
      </c>
      <c r="BD333" s="35" t="str">
        <f t="shared" si="32"/>
        <v>右</v>
      </c>
      <c r="BE333" s="42" t="str">
        <f>IF($O333="男子",IF($AF333&gt;100,"",IF($M333=選抜男子!B$2,ROW(),"")),"")</f>
        <v/>
      </c>
      <c r="BF333" s="42" t="str">
        <f>IF($O333="男子",IF($AF333&gt;100,"",IF($M333=選抜男子!I$2,ROW(),"")),"")</f>
        <v/>
      </c>
      <c r="BG333" s="42" t="str">
        <f>IF($O333="男子",IF($AF333&gt;100,"",IF($M333=選抜男子!P$2,ROW(),"")),"")</f>
        <v/>
      </c>
      <c r="BH333" s="42" t="str">
        <f>IF($O333="男子",IF($AF333&gt;100,"",IF($M333=選抜男子!B$27,ROW(),"")),"")</f>
        <v/>
      </c>
      <c r="BI333" s="42" t="str">
        <f>IF($O333="男子",IF($AF333&gt;100,"",IF($M333=選抜男子!I$27,ROW(),"")),"")</f>
        <v/>
      </c>
      <c r="BJ333" s="42" t="str">
        <f>IF($O333="男子",IF($AF333&gt;100,"",IF($M333=選抜男子!P$27,ROW(),"")),"")</f>
        <v/>
      </c>
      <c r="BK333" s="42" t="str">
        <f>IF($O333="男子",IF($AF333&gt;100,"",IF($M333=選抜男子!B$51,ROW(),"")),"")</f>
        <v/>
      </c>
      <c r="BL333" s="42" t="str">
        <f>IF($O333="男子",IF($AF333&gt;100,"",IF($M333=選抜男子!I$51,ROW(),"")),"")</f>
        <v/>
      </c>
      <c r="BM333" s="42" t="str">
        <f>IF($O333="男子",IF($AF333&gt;100,"",IF($M333=選抜男子!B$76,ROW(),"")),"")</f>
        <v/>
      </c>
      <c r="BN333" s="42" t="str">
        <f>IF($O333="男子",IF($AF333&gt;100,"",IF($M333=選抜男子!I$76,ROW(),"")),"")</f>
        <v/>
      </c>
      <c r="BO333" s="42" t="str">
        <f>IF($O333="男子",IF($AF333&gt;100,"",IF($M333=新人男子!B$2,ROW(),"")),"")</f>
        <v/>
      </c>
      <c r="BP333" s="42" t="str">
        <f>IF($O333="男子",IF($AF333&gt;100,"",IF($M333=新人男子!I$2,ROW(),"")),"")</f>
        <v/>
      </c>
      <c r="BQ333" s="42" t="str">
        <f>IF($O333="男子",IF($AF333&gt;100,"",IF($M333=新人男子!P$2,ROW(),"")),"")</f>
        <v/>
      </c>
      <c r="BR333" s="42" t="str">
        <f>IF($O333="男子",IF($AF333&gt;100,"",IF($M333=新人男子!B$27,ROW(),"")),"")</f>
        <v/>
      </c>
      <c r="BS333" s="42" t="str">
        <f>IF($O333="男子",IF($AF333&gt;100,"",IF($M333=新人男子!I$27,ROW(),"")),"")</f>
        <v/>
      </c>
      <c r="BT333" s="42" t="str">
        <f>IF($O333="男子",IF($AF333&gt;100,"",IF($M333=新人男子!P$27,ROW(),"")),"")</f>
        <v/>
      </c>
      <c r="BU333" s="42" t="str">
        <f>IF($O333="男子",IF($AF333&gt;100,"",IF($M333=新人男子!B$51,ROW(),"")),"")</f>
        <v/>
      </c>
      <c r="BV333" s="42" t="str">
        <f>IF($O333="男子",IF($AF333&gt;100,"",IF($M333=新人男子!I$51,ROW(),"")),"")</f>
        <v/>
      </c>
      <c r="BW333" s="42" t="str">
        <f>IF($O333="男子",IF($AF333&gt;100,"",IF($M333=新人男子!P$51,ROW(),"")),"")</f>
        <v/>
      </c>
      <c r="BX333" s="42" t="str">
        <f>IF($O333="男子",IF($AF333&gt;100,"",IF($M333=新人男子!B$76,ROW(),"")),"")</f>
        <v/>
      </c>
      <c r="BY333" s="42" t="str">
        <f>IF($O333="男子",IF($AF333&gt;100,"",IF($M333=新人男子!I$76,ROW(),"")),"")</f>
        <v/>
      </c>
      <c r="BZ333" s="42" t="str">
        <f>IF($O333="男子",IF($AF333&gt;100,"",IF($M333=新人男子!P$76,ROW(),"")),"")</f>
        <v/>
      </c>
      <c r="CA333" s="42" t="str">
        <f>IF($O333="女子",IF($AF333&gt;100,"",IF($M333=選抜女子!B$2,ROW(),"")),"")</f>
        <v/>
      </c>
      <c r="CB333" s="42" t="str">
        <f>IF($O333="女子",IF($AF333&gt;100,"",IF($M333=選抜女子!I$2,ROW(),"")),"")</f>
        <v/>
      </c>
      <c r="CC333" s="42" t="str">
        <f>IF($O333="女子",IF($AF333&gt;100,"",IF($M333=選抜女子!P$2,ROW(),"")),"")</f>
        <v/>
      </c>
      <c r="CD333" s="42" t="str">
        <f>IF($O333="女子",IF($AF333&gt;100,"",IF($M333=選抜女子!B$27,ROW(),"")),"")</f>
        <v/>
      </c>
      <c r="CE333" s="42" t="str">
        <f>IF($O333="女子",IF($AF333&gt;100,"",IF($M333=選抜女子!I$27,ROW(),"")),"")</f>
        <v/>
      </c>
      <c r="CF333" s="42">
        <f>IF($O333="女子",IF($AF333&gt;100,"",IF($M333=選抜女子!P$27,ROW(),"")),"")</f>
        <v>333</v>
      </c>
      <c r="CG333" s="42" t="str">
        <f>IF($O333="女子",IF($AF333&gt;100,"",IF($M333=選抜女子!B$51,ROW(),"")),"")</f>
        <v/>
      </c>
      <c r="CH333" s="42" t="str">
        <f>IF($O333="女子",IF($AF333&gt;100,"",IF($M333=選抜女子!I$51,ROW(),"")),"")</f>
        <v/>
      </c>
      <c r="CI333" s="42" t="str">
        <f>IF($O333="女子",IF($AF333&gt;100,"",IF($M333=選抜女子!B$76,ROW(),"")),"")</f>
        <v/>
      </c>
      <c r="CJ333" s="42" t="str">
        <f>IF($O333="女子",IF($AF333&gt;100,"",IF($M333=選抜女子!I$76,ROW(),"")),"")</f>
        <v/>
      </c>
      <c r="CK333" s="42" t="str">
        <f>IF($O333="女子",IF($AF333&gt;100,"",IF($M333=新人女子!B$2,ROW(),"")),"")</f>
        <v/>
      </c>
      <c r="CL333" s="42" t="str">
        <f>IF($O333="女子",IF($AF333&gt;100,"",IF($M333=新人女子!I$2,ROW(),"")),"")</f>
        <v/>
      </c>
      <c r="CM333" s="42" t="str">
        <f>IF($O333="女子",IF($AF333&gt;100,"",IF($M333=新人女子!P$2,ROW(),"")),"")</f>
        <v/>
      </c>
      <c r="CN333" s="42" t="str">
        <f>IF($O333="女子",IF($AF333&gt;100,"",IF($M333=新人女子!B$27,ROW(),"")),"")</f>
        <v/>
      </c>
      <c r="CO333" s="42" t="str">
        <f>IF($O333="女子",IF($AF333&gt;100,"",IF($M333=新人女子!I$27,ROW(),"")),"")</f>
        <v/>
      </c>
      <c r="CP333" s="42" t="str">
        <f>IF($O333="女子",IF($AF333&gt;100,"",IF($M333=新人女子!P$27,ROW(),"")),"")</f>
        <v/>
      </c>
      <c r="CQ333" s="42" t="str">
        <f>IF($O333="女子",IF($AF333&gt;100,"",IF($M333=新人女子!B$51,ROW(),"")),"")</f>
        <v/>
      </c>
      <c r="CR333" s="42" t="str">
        <f>IF($O333="女子",IF($AF333&gt;100,"",IF($M333=新人女子!I$51,ROW(),"")),"")</f>
        <v/>
      </c>
      <c r="CS333" s="42" t="str">
        <f>IF($O333="女子",IF($AF333&gt;100,"",IF($M333=新人女子!P$51,ROW(),"")),"")</f>
        <v/>
      </c>
      <c r="CT333" s="42" t="str">
        <f>IF($O333="女子",IF($AF333&gt;100,"",IF($M333=新人女子!B$76,ROW(),"")),"")</f>
        <v/>
      </c>
      <c r="CU333" s="42" t="str">
        <f>IF($O333="女子",IF($AF333&gt;100,"",IF($M333=新人女子!I$76,ROW(),"")),"")</f>
        <v/>
      </c>
      <c r="CV333" s="42" t="str">
        <f>IF($O333="女子",IF($AF333&gt;100,"",IF($M333=新人女子!P$76,ROW(),"")),"")</f>
        <v/>
      </c>
    </row>
    <row r="334" spans="1:100" x14ac:dyDescent="0.15">
      <c r="A334" s="36">
        <v>45285</v>
      </c>
      <c r="B334" s="36">
        <v>45287</v>
      </c>
      <c r="C334" s="35" t="s">
        <v>104</v>
      </c>
      <c r="D334" s="35" t="s">
        <v>2654</v>
      </c>
      <c r="E334" s="35" t="s">
        <v>2655</v>
      </c>
      <c r="F334" s="35" t="s">
        <v>2656</v>
      </c>
      <c r="G334" s="35" t="s">
        <v>108</v>
      </c>
      <c r="H334" s="35" t="s">
        <v>15</v>
      </c>
      <c r="I334" s="35" t="s">
        <v>2657</v>
      </c>
      <c r="J334" s="35" t="s">
        <v>303</v>
      </c>
      <c r="L334" s="35" t="s">
        <v>939</v>
      </c>
      <c r="M334" s="35" t="s">
        <v>243</v>
      </c>
      <c r="N334" s="35" t="s">
        <v>244</v>
      </c>
      <c r="O334" s="35" t="s">
        <v>200</v>
      </c>
      <c r="Y334" s="35" t="s">
        <v>306</v>
      </c>
      <c r="AA334" s="35" t="s">
        <v>940</v>
      </c>
      <c r="AB334" s="35" t="s">
        <v>941</v>
      </c>
      <c r="AC334" s="35" t="str">
        <f t="shared" si="29"/>
        <v>ビンゴアカサカ</v>
      </c>
      <c r="AD334" s="35" t="s">
        <v>309</v>
      </c>
      <c r="AF334" s="35">
        <v>14</v>
      </c>
      <c r="AG334" s="41">
        <v>39135</v>
      </c>
      <c r="AN334" s="35">
        <v>169</v>
      </c>
      <c r="AO334" s="35">
        <v>63</v>
      </c>
      <c r="AP334" s="35" t="s">
        <v>310</v>
      </c>
      <c r="AV334" s="35" t="s">
        <v>413</v>
      </c>
      <c r="BB334" s="35">
        <f t="shared" si="30"/>
        <v>16</v>
      </c>
      <c r="BC334" s="35">
        <f t="shared" si="31"/>
        <v>2</v>
      </c>
      <c r="BD334" s="35" t="str">
        <f t="shared" si="32"/>
        <v>右</v>
      </c>
      <c r="BE334" s="42" t="str">
        <f>IF($O334="男子",IF($AF334&gt;100,"",IF($M334=選抜男子!B$2,ROW(),"")),"")</f>
        <v/>
      </c>
      <c r="BF334" s="42" t="str">
        <f>IF($O334="男子",IF($AF334&gt;100,"",IF($M334=選抜男子!I$2,ROW(),"")),"")</f>
        <v/>
      </c>
      <c r="BG334" s="42" t="str">
        <f>IF($O334="男子",IF($AF334&gt;100,"",IF($M334=選抜男子!P$2,ROW(),"")),"")</f>
        <v/>
      </c>
      <c r="BH334" s="42" t="str">
        <f>IF($O334="男子",IF($AF334&gt;100,"",IF($M334=選抜男子!B$27,ROW(),"")),"")</f>
        <v/>
      </c>
      <c r="BI334" s="42" t="str">
        <f>IF($O334="男子",IF($AF334&gt;100,"",IF($M334=選抜男子!I$27,ROW(),"")),"")</f>
        <v/>
      </c>
      <c r="BJ334" s="42" t="str">
        <f>IF($O334="男子",IF($AF334&gt;100,"",IF($M334=選抜男子!P$27,ROW(),"")),"")</f>
        <v/>
      </c>
      <c r="BK334" s="42" t="str">
        <f>IF($O334="男子",IF($AF334&gt;100,"",IF($M334=選抜男子!B$51,ROW(),"")),"")</f>
        <v/>
      </c>
      <c r="BL334" s="42" t="str">
        <f>IF($O334="男子",IF($AF334&gt;100,"",IF($M334=選抜男子!I$51,ROW(),"")),"")</f>
        <v/>
      </c>
      <c r="BM334" s="42" t="str">
        <f>IF($O334="男子",IF($AF334&gt;100,"",IF($M334=選抜男子!B$76,ROW(),"")),"")</f>
        <v/>
      </c>
      <c r="BN334" s="42" t="str">
        <f>IF($O334="男子",IF($AF334&gt;100,"",IF($M334=選抜男子!I$76,ROW(),"")),"")</f>
        <v/>
      </c>
      <c r="BO334" s="42" t="str">
        <f>IF($O334="男子",IF($AF334&gt;100,"",IF($M334=新人男子!B$2,ROW(),"")),"")</f>
        <v/>
      </c>
      <c r="BP334" s="42" t="str">
        <f>IF($O334="男子",IF($AF334&gt;100,"",IF($M334=新人男子!I$2,ROW(),"")),"")</f>
        <v/>
      </c>
      <c r="BQ334" s="42" t="str">
        <f>IF($O334="男子",IF($AF334&gt;100,"",IF($M334=新人男子!P$2,ROW(),"")),"")</f>
        <v/>
      </c>
      <c r="BR334" s="42" t="str">
        <f>IF($O334="男子",IF($AF334&gt;100,"",IF($M334=新人男子!B$27,ROW(),"")),"")</f>
        <v/>
      </c>
      <c r="BS334" s="42" t="str">
        <f>IF($O334="男子",IF($AF334&gt;100,"",IF($M334=新人男子!I$27,ROW(),"")),"")</f>
        <v/>
      </c>
      <c r="BT334" s="42" t="str">
        <f>IF($O334="男子",IF($AF334&gt;100,"",IF($M334=新人男子!P$27,ROW(),"")),"")</f>
        <v/>
      </c>
      <c r="BU334" s="42" t="str">
        <f>IF($O334="男子",IF($AF334&gt;100,"",IF($M334=新人男子!B$51,ROW(),"")),"")</f>
        <v/>
      </c>
      <c r="BV334" s="42" t="str">
        <f>IF($O334="男子",IF($AF334&gt;100,"",IF($M334=新人男子!I$51,ROW(),"")),"")</f>
        <v/>
      </c>
      <c r="BW334" s="42" t="str">
        <f>IF($O334="男子",IF($AF334&gt;100,"",IF($M334=新人男子!P$51,ROW(),"")),"")</f>
        <v/>
      </c>
      <c r="BX334" s="42" t="str">
        <f>IF($O334="男子",IF($AF334&gt;100,"",IF($M334=新人男子!B$76,ROW(),"")),"")</f>
        <v/>
      </c>
      <c r="BY334" s="42" t="str">
        <f>IF($O334="男子",IF($AF334&gt;100,"",IF($M334=新人男子!I$76,ROW(),"")),"")</f>
        <v/>
      </c>
      <c r="BZ334" s="42" t="str">
        <f>IF($O334="男子",IF($AF334&gt;100,"",IF($M334=新人男子!P$76,ROW(),"")),"")</f>
        <v/>
      </c>
      <c r="CA334" s="42" t="str">
        <f>IF($O334="女子",IF($AF334&gt;100,"",IF($M334=選抜女子!B$2,ROW(),"")),"")</f>
        <v/>
      </c>
      <c r="CB334" s="42" t="str">
        <f>IF($O334="女子",IF($AF334&gt;100,"",IF($M334=選抜女子!I$2,ROW(),"")),"")</f>
        <v/>
      </c>
      <c r="CC334" s="42" t="str">
        <f>IF($O334="女子",IF($AF334&gt;100,"",IF($M334=選抜女子!P$2,ROW(),"")),"")</f>
        <v/>
      </c>
      <c r="CD334" s="42" t="str">
        <f>IF($O334="女子",IF($AF334&gt;100,"",IF($M334=選抜女子!B$27,ROW(),"")),"")</f>
        <v/>
      </c>
      <c r="CE334" s="42" t="str">
        <f>IF($O334="女子",IF($AF334&gt;100,"",IF($M334=選抜女子!I$27,ROW(),"")),"")</f>
        <v/>
      </c>
      <c r="CF334" s="42">
        <f>IF($O334="女子",IF($AF334&gt;100,"",IF($M334=選抜女子!P$27,ROW(),"")),"")</f>
        <v>334</v>
      </c>
      <c r="CG334" s="42" t="str">
        <f>IF($O334="女子",IF($AF334&gt;100,"",IF($M334=選抜女子!B$51,ROW(),"")),"")</f>
        <v/>
      </c>
      <c r="CH334" s="42" t="str">
        <f>IF($O334="女子",IF($AF334&gt;100,"",IF($M334=選抜女子!I$51,ROW(),"")),"")</f>
        <v/>
      </c>
      <c r="CI334" s="42" t="str">
        <f>IF($O334="女子",IF($AF334&gt;100,"",IF($M334=選抜女子!B$76,ROW(),"")),"")</f>
        <v/>
      </c>
      <c r="CJ334" s="42" t="str">
        <f>IF($O334="女子",IF($AF334&gt;100,"",IF($M334=選抜女子!I$76,ROW(),"")),"")</f>
        <v/>
      </c>
      <c r="CK334" s="42" t="str">
        <f>IF($O334="女子",IF($AF334&gt;100,"",IF($M334=新人女子!B$2,ROW(),"")),"")</f>
        <v/>
      </c>
      <c r="CL334" s="42" t="str">
        <f>IF($O334="女子",IF($AF334&gt;100,"",IF($M334=新人女子!I$2,ROW(),"")),"")</f>
        <v/>
      </c>
      <c r="CM334" s="42" t="str">
        <f>IF($O334="女子",IF($AF334&gt;100,"",IF($M334=新人女子!P$2,ROW(),"")),"")</f>
        <v/>
      </c>
      <c r="CN334" s="42" t="str">
        <f>IF($O334="女子",IF($AF334&gt;100,"",IF($M334=新人女子!B$27,ROW(),"")),"")</f>
        <v/>
      </c>
      <c r="CO334" s="42" t="str">
        <f>IF($O334="女子",IF($AF334&gt;100,"",IF($M334=新人女子!I$27,ROW(),"")),"")</f>
        <v/>
      </c>
      <c r="CP334" s="42" t="str">
        <f>IF($O334="女子",IF($AF334&gt;100,"",IF($M334=新人女子!P$27,ROW(),"")),"")</f>
        <v/>
      </c>
      <c r="CQ334" s="42" t="str">
        <f>IF($O334="女子",IF($AF334&gt;100,"",IF($M334=新人女子!B$51,ROW(),"")),"")</f>
        <v/>
      </c>
      <c r="CR334" s="42" t="str">
        <f>IF($O334="女子",IF($AF334&gt;100,"",IF($M334=新人女子!I$51,ROW(),"")),"")</f>
        <v/>
      </c>
      <c r="CS334" s="42" t="str">
        <f>IF($O334="女子",IF($AF334&gt;100,"",IF($M334=新人女子!P$51,ROW(),"")),"")</f>
        <v/>
      </c>
      <c r="CT334" s="42" t="str">
        <f>IF($O334="女子",IF($AF334&gt;100,"",IF($M334=新人女子!B$76,ROW(),"")),"")</f>
        <v/>
      </c>
      <c r="CU334" s="42" t="str">
        <f>IF($O334="女子",IF($AF334&gt;100,"",IF($M334=新人女子!I$76,ROW(),"")),"")</f>
        <v/>
      </c>
      <c r="CV334" s="42" t="str">
        <f>IF($O334="女子",IF($AF334&gt;100,"",IF($M334=新人女子!P$76,ROW(),"")),"")</f>
        <v/>
      </c>
    </row>
    <row r="335" spans="1:100" x14ac:dyDescent="0.15">
      <c r="A335" s="36">
        <v>45285</v>
      </c>
      <c r="B335" s="36">
        <v>45287</v>
      </c>
      <c r="C335" s="35" t="s">
        <v>104</v>
      </c>
      <c r="D335" s="35" t="s">
        <v>2658</v>
      </c>
      <c r="E335" s="35" t="s">
        <v>2659</v>
      </c>
      <c r="F335" s="35" t="s">
        <v>2660</v>
      </c>
      <c r="G335" s="35" t="s">
        <v>108</v>
      </c>
      <c r="H335" s="35" t="s">
        <v>15</v>
      </c>
      <c r="I335" s="35" t="s">
        <v>2661</v>
      </c>
      <c r="J335" s="35" t="s">
        <v>303</v>
      </c>
      <c r="L335" s="35" t="s">
        <v>946</v>
      </c>
      <c r="M335" s="35" t="s">
        <v>243</v>
      </c>
      <c r="N335" s="35" t="s">
        <v>244</v>
      </c>
      <c r="O335" s="35" t="s">
        <v>200</v>
      </c>
      <c r="Y335" s="35" t="s">
        <v>306</v>
      </c>
      <c r="AA335" s="35" t="s">
        <v>947</v>
      </c>
      <c r="AB335" s="35" t="s">
        <v>948</v>
      </c>
      <c r="AC335" s="35" t="str">
        <f t="shared" si="29"/>
        <v>マツナガ</v>
      </c>
      <c r="AD335" s="35" t="s">
        <v>309</v>
      </c>
      <c r="AF335" s="35">
        <v>15</v>
      </c>
      <c r="AG335" s="41">
        <v>39136</v>
      </c>
      <c r="AN335" s="35">
        <v>169</v>
      </c>
      <c r="AO335" s="35">
        <v>63</v>
      </c>
      <c r="AP335" s="35" t="s">
        <v>310</v>
      </c>
      <c r="AV335" s="35" t="s">
        <v>413</v>
      </c>
      <c r="BB335" s="35">
        <f t="shared" si="30"/>
        <v>16</v>
      </c>
      <c r="BC335" s="35">
        <f t="shared" si="31"/>
        <v>2</v>
      </c>
      <c r="BD335" s="35" t="str">
        <f t="shared" si="32"/>
        <v>右</v>
      </c>
      <c r="BE335" s="42" t="str">
        <f>IF($O335="男子",IF($AF335&gt;100,"",IF($M335=選抜男子!B$2,ROW(),"")),"")</f>
        <v/>
      </c>
      <c r="BF335" s="42" t="str">
        <f>IF($O335="男子",IF($AF335&gt;100,"",IF($M335=選抜男子!I$2,ROW(),"")),"")</f>
        <v/>
      </c>
      <c r="BG335" s="42" t="str">
        <f>IF($O335="男子",IF($AF335&gt;100,"",IF($M335=選抜男子!P$2,ROW(),"")),"")</f>
        <v/>
      </c>
      <c r="BH335" s="42" t="str">
        <f>IF($O335="男子",IF($AF335&gt;100,"",IF($M335=選抜男子!B$27,ROW(),"")),"")</f>
        <v/>
      </c>
      <c r="BI335" s="42" t="str">
        <f>IF($O335="男子",IF($AF335&gt;100,"",IF($M335=選抜男子!I$27,ROW(),"")),"")</f>
        <v/>
      </c>
      <c r="BJ335" s="42" t="str">
        <f>IF($O335="男子",IF($AF335&gt;100,"",IF($M335=選抜男子!P$27,ROW(),"")),"")</f>
        <v/>
      </c>
      <c r="BK335" s="42" t="str">
        <f>IF($O335="男子",IF($AF335&gt;100,"",IF($M335=選抜男子!B$51,ROW(),"")),"")</f>
        <v/>
      </c>
      <c r="BL335" s="42" t="str">
        <f>IF($O335="男子",IF($AF335&gt;100,"",IF($M335=選抜男子!I$51,ROW(),"")),"")</f>
        <v/>
      </c>
      <c r="BM335" s="42" t="str">
        <f>IF($O335="男子",IF($AF335&gt;100,"",IF($M335=選抜男子!B$76,ROW(),"")),"")</f>
        <v/>
      </c>
      <c r="BN335" s="42" t="str">
        <f>IF($O335="男子",IF($AF335&gt;100,"",IF($M335=選抜男子!I$76,ROW(),"")),"")</f>
        <v/>
      </c>
      <c r="BO335" s="42" t="str">
        <f>IF($O335="男子",IF($AF335&gt;100,"",IF($M335=新人男子!B$2,ROW(),"")),"")</f>
        <v/>
      </c>
      <c r="BP335" s="42" t="str">
        <f>IF($O335="男子",IF($AF335&gt;100,"",IF($M335=新人男子!I$2,ROW(),"")),"")</f>
        <v/>
      </c>
      <c r="BQ335" s="42" t="str">
        <f>IF($O335="男子",IF($AF335&gt;100,"",IF($M335=新人男子!P$2,ROW(),"")),"")</f>
        <v/>
      </c>
      <c r="BR335" s="42" t="str">
        <f>IF($O335="男子",IF($AF335&gt;100,"",IF($M335=新人男子!B$27,ROW(),"")),"")</f>
        <v/>
      </c>
      <c r="BS335" s="42" t="str">
        <f>IF($O335="男子",IF($AF335&gt;100,"",IF($M335=新人男子!I$27,ROW(),"")),"")</f>
        <v/>
      </c>
      <c r="BT335" s="42" t="str">
        <f>IF($O335="男子",IF($AF335&gt;100,"",IF($M335=新人男子!P$27,ROW(),"")),"")</f>
        <v/>
      </c>
      <c r="BU335" s="42" t="str">
        <f>IF($O335="男子",IF($AF335&gt;100,"",IF($M335=新人男子!B$51,ROW(),"")),"")</f>
        <v/>
      </c>
      <c r="BV335" s="42" t="str">
        <f>IF($O335="男子",IF($AF335&gt;100,"",IF($M335=新人男子!I$51,ROW(),"")),"")</f>
        <v/>
      </c>
      <c r="BW335" s="42" t="str">
        <f>IF($O335="男子",IF($AF335&gt;100,"",IF($M335=新人男子!P$51,ROW(),"")),"")</f>
        <v/>
      </c>
      <c r="BX335" s="42" t="str">
        <f>IF($O335="男子",IF($AF335&gt;100,"",IF($M335=新人男子!B$76,ROW(),"")),"")</f>
        <v/>
      </c>
      <c r="BY335" s="42" t="str">
        <f>IF($O335="男子",IF($AF335&gt;100,"",IF($M335=新人男子!I$76,ROW(),"")),"")</f>
        <v/>
      </c>
      <c r="BZ335" s="42" t="str">
        <f>IF($O335="男子",IF($AF335&gt;100,"",IF($M335=新人男子!P$76,ROW(),"")),"")</f>
        <v/>
      </c>
      <c r="CA335" s="42" t="str">
        <f>IF($O335="女子",IF($AF335&gt;100,"",IF($M335=選抜女子!B$2,ROW(),"")),"")</f>
        <v/>
      </c>
      <c r="CB335" s="42" t="str">
        <f>IF($O335="女子",IF($AF335&gt;100,"",IF($M335=選抜女子!I$2,ROW(),"")),"")</f>
        <v/>
      </c>
      <c r="CC335" s="42" t="str">
        <f>IF($O335="女子",IF($AF335&gt;100,"",IF($M335=選抜女子!P$2,ROW(),"")),"")</f>
        <v/>
      </c>
      <c r="CD335" s="42" t="str">
        <f>IF($O335="女子",IF($AF335&gt;100,"",IF($M335=選抜女子!B$27,ROW(),"")),"")</f>
        <v/>
      </c>
      <c r="CE335" s="42" t="str">
        <f>IF($O335="女子",IF($AF335&gt;100,"",IF($M335=選抜女子!I$27,ROW(),"")),"")</f>
        <v/>
      </c>
      <c r="CF335" s="42">
        <f>IF($O335="女子",IF($AF335&gt;100,"",IF($M335=選抜女子!P$27,ROW(),"")),"")</f>
        <v>335</v>
      </c>
      <c r="CG335" s="42" t="str">
        <f>IF($O335="女子",IF($AF335&gt;100,"",IF($M335=選抜女子!B$51,ROW(),"")),"")</f>
        <v/>
      </c>
      <c r="CH335" s="42" t="str">
        <f>IF($O335="女子",IF($AF335&gt;100,"",IF($M335=選抜女子!I$51,ROW(),"")),"")</f>
        <v/>
      </c>
      <c r="CI335" s="42" t="str">
        <f>IF($O335="女子",IF($AF335&gt;100,"",IF($M335=選抜女子!B$76,ROW(),"")),"")</f>
        <v/>
      </c>
      <c r="CJ335" s="42" t="str">
        <f>IF($O335="女子",IF($AF335&gt;100,"",IF($M335=選抜女子!I$76,ROW(),"")),"")</f>
        <v/>
      </c>
      <c r="CK335" s="42" t="str">
        <f>IF($O335="女子",IF($AF335&gt;100,"",IF($M335=新人女子!B$2,ROW(),"")),"")</f>
        <v/>
      </c>
      <c r="CL335" s="42" t="str">
        <f>IF($O335="女子",IF($AF335&gt;100,"",IF($M335=新人女子!I$2,ROW(),"")),"")</f>
        <v/>
      </c>
      <c r="CM335" s="42" t="str">
        <f>IF($O335="女子",IF($AF335&gt;100,"",IF($M335=新人女子!P$2,ROW(),"")),"")</f>
        <v/>
      </c>
      <c r="CN335" s="42" t="str">
        <f>IF($O335="女子",IF($AF335&gt;100,"",IF($M335=新人女子!B$27,ROW(),"")),"")</f>
        <v/>
      </c>
      <c r="CO335" s="42" t="str">
        <f>IF($O335="女子",IF($AF335&gt;100,"",IF($M335=新人女子!I$27,ROW(),"")),"")</f>
        <v/>
      </c>
      <c r="CP335" s="42" t="str">
        <f>IF($O335="女子",IF($AF335&gt;100,"",IF($M335=新人女子!P$27,ROW(),"")),"")</f>
        <v/>
      </c>
      <c r="CQ335" s="42" t="str">
        <f>IF($O335="女子",IF($AF335&gt;100,"",IF($M335=新人女子!B$51,ROW(),"")),"")</f>
        <v/>
      </c>
      <c r="CR335" s="42" t="str">
        <f>IF($O335="女子",IF($AF335&gt;100,"",IF($M335=新人女子!I$51,ROW(),"")),"")</f>
        <v/>
      </c>
      <c r="CS335" s="42" t="str">
        <f>IF($O335="女子",IF($AF335&gt;100,"",IF($M335=新人女子!P$51,ROW(),"")),"")</f>
        <v/>
      </c>
      <c r="CT335" s="42" t="str">
        <f>IF($O335="女子",IF($AF335&gt;100,"",IF($M335=新人女子!B$76,ROW(),"")),"")</f>
        <v/>
      </c>
      <c r="CU335" s="42" t="str">
        <f>IF($O335="女子",IF($AF335&gt;100,"",IF($M335=新人女子!I$76,ROW(),"")),"")</f>
        <v/>
      </c>
      <c r="CV335" s="42" t="str">
        <f>IF($O335="女子",IF($AF335&gt;100,"",IF($M335=新人女子!P$76,ROW(),"")),"")</f>
        <v/>
      </c>
    </row>
    <row r="336" spans="1:100" x14ac:dyDescent="0.15">
      <c r="A336" s="36">
        <v>45285</v>
      </c>
      <c r="B336" s="36">
        <v>45287</v>
      </c>
      <c r="C336" s="35" t="s">
        <v>104</v>
      </c>
      <c r="D336" s="35" t="s">
        <v>2662</v>
      </c>
      <c r="E336" s="35" t="s">
        <v>2663</v>
      </c>
      <c r="F336" s="35" t="s">
        <v>2664</v>
      </c>
      <c r="G336" s="35" t="s">
        <v>108</v>
      </c>
      <c r="H336" s="35" t="s">
        <v>15</v>
      </c>
      <c r="I336" s="35" t="s">
        <v>2665</v>
      </c>
      <c r="J336" s="35" t="s">
        <v>303</v>
      </c>
      <c r="L336" s="35" t="s">
        <v>953</v>
      </c>
      <c r="M336" s="35" t="s">
        <v>243</v>
      </c>
      <c r="N336" s="35" t="s">
        <v>244</v>
      </c>
      <c r="O336" s="35" t="s">
        <v>200</v>
      </c>
      <c r="Y336" s="35" t="s">
        <v>306</v>
      </c>
      <c r="AA336" s="35" t="s">
        <v>954</v>
      </c>
      <c r="AB336" s="35" t="s">
        <v>955</v>
      </c>
      <c r="AC336" s="35" t="str">
        <f t="shared" si="29"/>
        <v>ヒガシオノミチ</v>
      </c>
      <c r="AD336" s="35" t="s">
        <v>309</v>
      </c>
      <c r="AF336" s="35">
        <v>16</v>
      </c>
      <c r="AG336" s="41">
        <v>39137</v>
      </c>
      <c r="AN336" s="35">
        <v>169</v>
      </c>
      <c r="AO336" s="35">
        <v>63</v>
      </c>
      <c r="AP336" s="35" t="s">
        <v>310</v>
      </c>
      <c r="AV336" s="35" t="s">
        <v>413</v>
      </c>
      <c r="BB336" s="35">
        <f t="shared" si="30"/>
        <v>16</v>
      </c>
      <c r="BC336" s="35">
        <f t="shared" si="31"/>
        <v>2</v>
      </c>
      <c r="BD336" s="35" t="str">
        <f t="shared" si="32"/>
        <v>右</v>
      </c>
      <c r="BE336" s="42" t="str">
        <f>IF($O336="男子",IF($AF336&gt;100,"",IF($M336=選抜男子!B$2,ROW(),"")),"")</f>
        <v/>
      </c>
      <c r="BF336" s="42" t="str">
        <f>IF($O336="男子",IF($AF336&gt;100,"",IF($M336=選抜男子!I$2,ROW(),"")),"")</f>
        <v/>
      </c>
      <c r="BG336" s="42" t="str">
        <f>IF($O336="男子",IF($AF336&gt;100,"",IF($M336=選抜男子!P$2,ROW(),"")),"")</f>
        <v/>
      </c>
      <c r="BH336" s="42" t="str">
        <f>IF($O336="男子",IF($AF336&gt;100,"",IF($M336=選抜男子!B$27,ROW(),"")),"")</f>
        <v/>
      </c>
      <c r="BI336" s="42" t="str">
        <f>IF($O336="男子",IF($AF336&gt;100,"",IF($M336=選抜男子!I$27,ROW(),"")),"")</f>
        <v/>
      </c>
      <c r="BJ336" s="42" t="str">
        <f>IF($O336="男子",IF($AF336&gt;100,"",IF($M336=選抜男子!P$27,ROW(),"")),"")</f>
        <v/>
      </c>
      <c r="BK336" s="42" t="str">
        <f>IF($O336="男子",IF($AF336&gt;100,"",IF($M336=選抜男子!B$51,ROW(),"")),"")</f>
        <v/>
      </c>
      <c r="BL336" s="42" t="str">
        <f>IF($O336="男子",IF($AF336&gt;100,"",IF($M336=選抜男子!I$51,ROW(),"")),"")</f>
        <v/>
      </c>
      <c r="BM336" s="42" t="str">
        <f>IF($O336="男子",IF($AF336&gt;100,"",IF($M336=選抜男子!B$76,ROW(),"")),"")</f>
        <v/>
      </c>
      <c r="BN336" s="42" t="str">
        <f>IF($O336="男子",IF($AF336&gt;100,"",IF($M336=選抜男子!I$76,ROW(),"")),"")</f>
        <v/>
      </c>
      <c r="BO336" s="42" t="str">
        <f>IF($O336="男子",IF($AF336&gt;100,"",IF($M336=新人男子!B$2,ROW(),"")),"")</f>
        <v/>
      </c>
      <c r="BP336" s="42" t="str">
        <f>IF($O336="男子",IF($AF336&gt;100,"",IF($M336=新人男子!I$2,ROW(),"")),"")</f>
        <v/>
      </c>
      <c r="BQ336" s="42" t="str">
        <f>IF($O336="男子",IF($AF336&gt;100,"",IF($M336=新人男子!P$2,ROW(),"")),"")</f>
        <v/>
      </c>
      <c r="BR336" s="42" t="str">
        <f>IF($O336="男子",IF($AF336&gt;100,"",IF($M336=新人男子!B$27,ROW(),"")),"")</f>
        <v/>
      </c>
      <c r="BS336" s="42" t="str">
        <f>IF($O336="男子",IF($AF336&gt;100,"",IF($M336=新人男子!I$27,ROW(),"")),"")</f>
        <v/>
      </c>
      <c r="BT336" s="42" t="str">
        <f>IF($O336="男子",IF($AF336&gt;100,"",IF($M336=新人男子!P$27,ROW(),"")),"")</f>
        <v/>
      </c>
      <c r="BU336" s="42" t="str">
        <f>IF($O336="男子",IF($AF336&gt;100,"",IF($M336=新人男子!B$51,ROW(),"")),"")</f>
        <v/>
      </c>
      <c r="BV336" s="42" t="str">
        <f>IF($O336="男子",IF($AF336&gt;100,"",IF($M336=新人男子!I$51,ROW(),"")),"")</f>
        <v/>
      </c>
      <c r="BW336" s="42" t="str">
        <f>IF($O336="男子",IF($AF336&gt;100,"",IF($M336=新人男子!P$51,ROW(),"")),"")</f>
        <v/>
      </c>
      <c r="BX336" s="42" t="str">
        <f>IF($O336="男子",IF($AF336&gt;100,"",IF($M336=新人男子!B$76,ROW(),"")),"")</f>
        <v/>
      </c>
      <c r="BY336" s="42" t="str">
        <f>IF($O336="男子",IF($AF336&gt;100,"",IF($M336=新人男子!I$76,ROW(),"")),"")</f>
        <v/>
      </c>
      <c r="BZ336" s="42" t="str">
        <f>IF($O336="男子",IF($AF336&gt;100,"",IF($M336=新人男子!P$76,ROW(),"")),"")</f>
        <v/>
      </c>
      <c r="CA336" s="42" t="str">
        <f>IF($O336="女子",IF($AF336&gt;100,"",IF($M336=選抜女子!B$2,ROW(),"")),"")</f>
        <v/>
      </c>
      <c r="CB336" s="42" t="str">
        <f>IF($O336="女子",IF($AF336&gt;100,"",IF($M336=選抜女子!I$2,ROW(),"")),"")</f>
        <v/>
      </c>
      <c r="CC336" s="42" t="str">
        <f>IF($O336="女子",IF($AF336&gt;100,"",IF($M336=選抜女子!P$2,ROW(),"")),"")</f>
        <v/>
      </c>
      <c r="CD336" s="42" t="str">
        <f>IF($O336="女子",IF($AF336&gt;100,"",IF($M336=選抜女子!B$27,ROW(),"")),"")</f>
        <v/>
      </c>
      <c r="CE336" s="42" t="str">
        <f>IF($O336="女子",IF($AF336&gt;100,"",IF($M336=選抜女子!I$27,ROW(),"")),"")</f>
        <v/>
      </c>
      <c r="CF336" s="42">
        <f>IF($O336="女子",IF($AF336&gt;100,"",IF($M336=選抜女子!P$27,ROW(),"")),"")</f>
        <v>336</v>
      </c>
      <c r="CG336" s="42" t="str">
        <f>IF($O336="女子",IF($AF336&gt;100,"",IF($M336=選抜女子!B$51,ROW(),"")),"")</f>
        <v/>
      </c>
      <c r="CH336" s="42" t="str">
        <f>IF($O336="女子",IF($AF336&gt;100,"",IF($M336=選抜女子!I$51,ROW(),"")),"")</f>
        <v/>
      </c>
      <c r="CI336" s="42" t="str">
        <f>IF($O336="女子",IF($AF336&gt;100,"",IF($M336=選抜女子!B$76,ROW(),"")),"")</f>
        <v/>
      </c>
      <c r="CJ336" s="42" t="str">
        <f>IF($O336="女子",IF($AF336&gt;100,"",IF($M336=選抜女子!I$76,ROW(),"")),"")</f>
        <v/>
      </c>
      <c r="CK336" s="42" t="str">
        <f>IF($O336="女子",IF($AF336&gt;100,"",IF($M336=新人女子!B$2,ROW(),"")),"")</f>
        <v/>
      </c>
      <c r="CL336" s="42" t="str">
        <f>IF($O336="女子",IF($AF336&gt;100,"",IF($M336=新人女子!I$2,ROW(),"")),"")</f>
        <v/>
      </c>
      <c r="CM336" s="42" t="str">
        <f>IF($O336="女子",IF($AF336&gt;100,"",IF($M336=新人女子!P$2,ROW(),"")),"")</f>
        <v/>
      </c>
      <c r="CN336" s="42" t="str">
        <f>IF($O336="女子",IF($AF336&gt;100,"",IF($M336=新人女子!B$27,ROW(),"")),"")</f>
        <v/>
      </c>
      <c r="CO336" s="42" t="str">
        <f>IF($O336="女子",IF($AF336&gt;100,"",IF($M336=新人女子!I$27,ROW(),"")),"")</f>
        <v/>
      </c>
      <c r="CP336" s="42" t="str">
        <f>IF($O336="女子",IF($AF336&gt;100,"",IF($M336=新人女子!P$27,ROW(),"")),"")</f>
        <v/>
      </c>
      <c r="CQ336" s="42" t="str">
        <f>IF($O336="女子",IF($AF336&gt;100,"",IF($M336=新人女子!B$51,ROW(),"")),"")</f>
        <v/>
      </c>
      <c r="CR336" s="42" t="str">
        <f>IF($O336="女子",IF($AF336&gt;100,"",IF($M336=新人女子!I$51,ROW(),"")),"")</f>
        <v/>
      </c>
      <c r="CS336" s="42" t="str">
        <f>IF($O336="女子",IF($AF336&gt;100,"",IF($M336=新人女子!P$51,ROW(),"")),"")</f>
        <v/>
      </c>
      <c r="CT336" s="42" t="str">
        <f>IF($O336="女子",IF($AF336&gt;100,"",IF($M336=新人女子!B$76,ROW(),"")),"")</f>
        <v/>
      </c>
      <c r="CU336" s="42" t="str">
        <f>IF($O336="女子",IF($AF336&gt;100,"",IF($M336=新人女子!I$76,ROW(),"")),"")</f>
        <v/>
      </c>
      <c r="CV336" s="42" t="str">
        <f>IF($O336="女子",IF($AF336&gt;100,"",IF($M336=新人女子!P$76,ROW(),"")),"")</f>
        <v/>
      </c>
    </row>
    <row r="337" spans="1:100" x14ac:dyDescent="0.15">
      <c r="A337" s="36">
        <v>45285</v>
      </c>
      <c r="B337" s="36">
        <v>45287</v>
      </c>
      <c r="C337" s="35" t="s">
        <v>104</v>
      </c>
      <c r="D337" s="35" t="s">
        <v>2666</v>
      </c>
      <c r="E337" s="35" t="s">
        <v>2667</v>
      </c>
      <c r="F337" s="35" t="s">
        <v>2668</v>
      </c>
      <c r="G337" s="35" t="s">
        <v>108</v>
      </c>
      <c r="H337" s="35" t="s">
        <v>15</v>
      </c>
      <c r="I337" s="35" t="s">
        <v>2669</v>
      </c>
      <c r="J337" s="35" t="s">
        <v>303</v>
      </c>
      <c r="L337" s="35" t="s">
        <v>960</v>
      </c>
      <c r="M337" s="35" t="s">
        <v>243</v>
      </c>
      <c r="N337" s="35" t="s">
        <v>244</v>
      </c>
      <c r="O337" s="35" t="s">
        <v>200</v>
      </c>
      <c r="Y337" s="35" t="s">
        <v>306</v>
      </c>
      <c r="AA337" s="35" t="s">
        <v>961</v>
      </c>
      <c r="AB337" s="35" t="s">
        <v>962</v>
      </c>
      <c r="AC337" s="35" t="str">
        <f t="shared" si="29"/>
        <v>オノミチ</v>
      </c>
      <c r="AD337" s="35" t="s">
        <v>309</v>
      </c>
      <c r="AF337" s="35">
        <v>101</v>
      </c>
      <c r="AG337" s="41">
        <v>39138</v>
      </c>
      <c r="AN337" s="35">
        <v>169</v>
      </c>
      <c r="AO337" s="35">
        <v>63</v>
      </c>
      <c r="AP337" s="35" t="s">
        <v>310</v>
      </c>
      <c r="AV337" s="35" t="s">
        <v>413</v>
      </c>
      <c r="BB337" s="35">
        <f t="shared" si="30"/>
        <v>16</v>
      </c>
      <c r="BC337" s="35">
        <f t="shared" si="31"/>
        <v>2</v>
      </c>
      <c r="BD337" s="35" t="str">
        <f t="shared" si="32"/>
        <v>右</v>
      </c>
      <c r="BE337" s="42" t="str">
        <f>IF($O337="男子",IF($AF337&gt;100,"",IF($M337=選抜男子!B$2,ROW(),"")),"")</f>
        <v/>
      </c>
      <c r="BF337" s="42" t="str">
        <f>IF($O337="男子",IF($AF337&gt;100,"",IF($M337=選抜男子!I$2,ROW(),"")),"")</f>
        <v/>
      </c>
      <c r="BG337" s="42" t="str">
        <f>IF($O337="男子",IF($AF337&gt;100,"",IF($M337=選抜男子!P$2,ROW(),"")),"")</f>
        <v/>
      </c>
      <c r="BH337" s="42" t="str">
        <f>IF($O337="男子",IF($AF337&gt;100,"",IF($M337=選抜男子!B$27,ROW(),"")),"")</f>
        <v/>
      </c>
      <c r="BI337" s="42" t="str">
        <f>IF($O337="男子",IF($AF337&gt;100,"",IF($M337=選抜男子!I$27,ROW(),"")),"")</f>
        <v/>
      </c>
      <c r="BJ337" s="42" t="str">
        <f>IF($O337="男子",IF($AF337&gt;100,"",IF($M337=選抜男子!P$27,ROW(),"")),"")</f>
        <v/>
      </c>
      <c r="BK337" s="42" t="str">
        <f>IF($O337="男子",IF($AF337&gt;100,"",IF($M337=選抜男子!B$51,ROW(),"")),"")</f>
        <v/>
      </c>
      <c r="BL337" s="42" t="str">
        <f>IF($O337="男子",IF($AF337&gt;100,"",IF($M337=選抜男子!I$51,ROW(),"")),"")</f>
        <v/>
      </c>
      <c r="BM337" s="42" t="str">
        <f>IF($O337="男子",IF($AF337&gt;100,"",IF($M337=選抜男子!B$76,ROW(),"")),"")</f>
        <v/>
      </c>
      <c r="BN337" s="42" t="str">
        <f>IF($O337="男子",IF($AF337&gt;100,"",IF($M337=選抜男子!I$76,ROW(),"")),"")</f>
        <v/>
      </c>
      <c r="BO337" s="42" t="str">
        <f>IF($O337="男子",IF($AF337&gt;100,"",IF($M337=新人男子!B$2,ROW(),"")),"")</f>
        <v/>
      </c>
      <c r="BP337" s="42" t="str">
        <f>IF($O337="男子",IF($AF337&gt;100,"",IF($M337=新人男子!I$2,ROW(),"")),"")</f>
        <v/>
      </c>
      <c r="BQ337" s="42" t="str">
        <f>IF($O337="男子",IF($AF337&gt;100,"",IF($M337=新人男子!P$2,ROW(),"")),"")</f>
        <v/>
      </c>
      <c r="BR337" s="42" t="str">
        <f>IF($O337="男子",IF($AF337&gt;100,"",IF($M337=新人男子!B$27,ROW(),"")),"")</f>
        <v/>
      </c>
      <c r="BS337" s="42" t="str">
        <f>IF($O337="男子",IF($AF337&gt;100,"",IF($M337=新人男子!I$27,ROW(),"")),"")</f>
        <v/>
      </c>
      <c r="BT337" s="42" t="str">
        <f>IF($O337="男子",IF($AF337&gt;100,"",IF($M337=新人男子!P$27,ROW(),"")),"")</f>
        <v/>
      </c>
      <c r="BU337" s="42" t="str">
        <f>IF($O337="男子",IF($AF337&gt;100,"",IF($M337=新人男子!B$51,ROW(),"")),"")</f>
        <v/>
      </c>
      <c r="BV337" s="42" t="str">
        <f>IF($O337="男子",IF($AF337&gt;100,"",IF($M337=新人男子!I$51,ROW(),"")),"")</f>
        <v/>
      </c>
      <c r="BW337" s="42" t="str">
        <f>IF($O337="男子",IF($AF337&gt;100,"",IF($M337=新人男子!P$51,ROW(),"")),"")</f>
        <v/>
      </c>
      <c r="BX337" s="42" t="str">
        <f>IF($O337="男子",IF($AF337&gt;100,"",IF($M337=新人男子!B$76,ROW(),"")),"")</f>
        <v/>
      </c>
      <c r="BY337" s="42" t="str">
        <f>IF($O337="男子",IF($AF337&gt;100,"",IF($M337=新人男子!I$76,ROW(),"")),"")</f>
        <v/>
      </c>
      <c r="BZ337" s="42" t="str">
        <f>IF($O337="男子",IF($AF337&gt;100,"",IF($M337=新人男子!P$76,ROW(),"")),"")</f>
        <v/>
      </c>
      <c r="CA337" s="42" t="str">
        <f>IF($O337="女子",IF($AF337&gt;100,"",IF($M337=選抜女子!B$2,ROW(),"")),"")</f>
        <v/>
      </c>
      <c r="CB337" s="42" t="str">
        <f>IF($O337="女子",IF($AF337&gt;100,"",IF($M337=選抜女子!I$2,ROW(),"")),"")</f>
        <v/>
      </c>
      <c r="CC337" s="42" t="str">
        <f>IF($O337="女子",IF($AF337&gt;100,"",IF($M337=選抜女子!P$2,ROW(),"")),"")</f>
        <v/>
      </c>
      <c r="CD337" s="42" t="str">
        <f>IF($O337="女子",IF($AF337&gt;100,"",IF($M337=選抜女子!B$27,ROW(),"")),"")</f>
        <v/>
      </c>
      <c r="CE337" s="42" t="str">
        <f>IF($O337="女子",IF($AF337&gt;100,"",IF($M337=選抜女子!I$27,ROW(),"")),"")</f>
        <v/>
      </c>
      <c r="CF337" s="42" t="str">
        <f>IF($O337="女子",IF($AF337&gt;100,"",IF($M337=選抜女子!P$27,ROW(),"")),"")</f>
        <v/>
      </c>
      <c r="CG337" s="42" t="str">
        <f>IF($O337="女子",IF($AF337&gt;100,"",IF($M337=選抜女子!B$51,ROW(),"")),"")</f>
        <v/>
      </c>
      <c r="CH337" s="42" t="str">
        <f>IF($O337="女子",IF($AF337&gt;100,"",IF($M337=選抜女子!I$51,ROW(),"")),"")</f>
        <v/>
      </c>
      <c r="CI337" s="42" t="str">
        <f>IF($O337="女子",IF($AF337&gt;100,"",IF($M337=選抜女子!B$76,ROW(),"")),"")</f>
        <v/>
      </c>
      <c r="CJ337" s="42" t="str">
        <f>IF($O337="女子",IF($AF337&gt;100,"",IF($M337=選抜女子!I$76,ROW(),"")),"")</f>
        <v/>
      </c>
      <c r="CK337" s="42" t="str">
        <f>IF($O337="女子",IF($AF337&gt;100,"",IF($M337=新人女子!B$2,ROW(),"")),"")</f>
        <v/>
      </c>
      <c r="CL337" s="42" t="str">
        <f>IF($O337="女子",IF($AF337&gt;100,"",IF($M337=新人女子!I$2,ROW(),"")),"")</f>
        <v/>
      </c>
      <c r="CM337" s="42" t="str">
        <f>IF($O337="女子",IF($AF337&gt;100,"",IF($M337=新人女子!P$2,ROW(),"")),"")</f>
        <v/>
      </c>
      <c r="CN337" s="42" t="str">
        <f>IF($O337="女子",IF($AF337&gt;100,"",IF($M337=新人女子!B$27,ROW(),"")),"")</f>
        <v/>
      </c>
      <c r="CO337" s="42" t="str">
        <f>IF($O337="女子",IF($AF337&gt;100,"",IF($M337=新人女子!I$27,ROW(),"")),"")</f>
        <v/>
      </c>
      <c r="CP337" s="42" t="str">
        <f>IF($O337="女子",IF($AF337&gt;100,"",IF($M337=新人女子!P$27,ROW(),"")),"")</f>
        <v/>
      </c>
      <c r="CQ337" s="42" t="str">
        <f>IF($O337="女子",IF($AF337&gt;100,"",IF($M337=新人女子!B$51,ROW(),"")),"")</f>
        <v/>
      </c>
      <c r="CR337" s="42" t="str">
        <f>IF($O337="女子",IF($AF337&gt;100,"",IF($M337=新人女子!I$51,ROW(),"")),"")</f>
        <v/>
      </c>
      <c r="CS337" s="42" t="str">
        <f>IF($O337="女子",IF($AF337&gt;100,"",IF($M337=新人女子!P$51,ROW(),"")),"")</f>
        <v/>
      </c>
      <c r="CT337" s="42" t="str">
        <f>IF($O337="女子",IF($AF337&gt;100,"",IF($M337=新人女子!B$76,ROW(),"")),"")</f>
        <v/>
      </c>
      <c r="CU337" s="42" t="str">
        <f>IF($O337="女子",IF($AF337&gt;100,"",IF($M337=新人女子!I$76,ROW(),"")),"")</f>
        <v/>
      </c>
      <c r="CV337" s="42" t="str">
        <f>IF($O337="女子",IF($AF337&gt;100,"",IF($M337=新人女子!P$76,ROW(),"")),"")</f>
        <v/>
      </c>
    </row>
    <row r="338" spans="1:100" x14ac:dyDescent="0.15">
      <c r="A338" s="36">
        <v>45285</v>
      </c>
      <c r="B338" s="36">
        <v>45287</v>
      </c>
      <c r="C338" s="35" t="s">
        <v>104</v>
      </c>
      <c r="D338" s="35" t="s">
        <v>2670</v>
      </c>
      <c r="E338" s="35" t="s">
        <v>2671</v>
      </c>
      <c r="F338" s="35" t="s">
        <v>2672</v>
      </c>
      <c r="G338" s="35" t="s">
        <v>108</v>
      </c>
      <c r="H338" s="35" t="s">
        <v>15</v>
      </c>
      <c r="I338" s="35" t="s">
        <v>2673</v>
      </c>
      <c r="J338" s="35" t="s">
        <v>303</v>
      </c>
      <c r="L338" s="35" t="s">
        <v>967</v>
      </c>
      <c r="M338" s="35" t="s">
        <v>243</v>
      </c>
      <c r="N338" s="35" t="s">
        <v>244</v>
      </c>
      <c r="O338" s="35" t="s">
        <v>200</v>
      </c>
      <c r="Y338" s="35" t="s">
        <v>306</v>
      </c>
      <c r="AA338" s="35" t="s">
        <v>968</v>
      </c>
      <c r="AB338" s="35" t="s">
        <v>969</v>
      </c>
      <c r="AC338" s="35" t="str">
        <f t="shared" si="29"/>
        <v>イトザキ</v>
      </c>
      <c r="AD338" s="35" t="s">
        <v>309</v>
      </c>
      <c r="AF338" s="35">
        <v>102</v>
      </c>
      <c r="AG338" s="41">
        <v>39139</v>
      </c>
      <c r="AN338" s="35">
        <v>169</v>
      </c>
      <c r="AO338" s="35">
        <v>63</v>
      </c>
      <c r="AP338" s="35" t="s">
        <v>310</v>
      </c>
      <c r="AV338" s="35" t="s">
        <v>413</v>
      </c>
      <c r="BB338" s="35">
        <f t="shared" si="30"/>
        <v>16</v>
      </c>
      <c r="BC338" s="35">
        <f t="shared" si="31"/>
        <v>2</v>
      </c>
      <c r="BD338" s="35" t="str">
        <f t="shared" si="32"/>
        <v>右</v>
      </c>
      <c r="BE338" s="42" t="str">
        <f>IF($O338="男子",IF($AF338&gt;100,"",IF($M338=選抜男子!B$2,ROW(),"")),"")</f>
        <v/>
      </c>
      <c r="BF338" s="42" t="str">
        <f>IF($O338="男子",IF($AF338&gt;100,"",IF($M338=選抜男子!I$2,ROW(),"")),"")</f>
        <v/>
      </c>
      <c r="BG338" s="42" t="str">
        <f>IF($O338="男子",IF($AF338&gt;100,"",IF($M338=選抜男子!P$2,ROW(),"")),"")</f>
        <v/>
      </c>
      <c r="BH338" s="42" t="str">
        <f>IF($O338="男子",IF($AF338&gt;100,"",IF($M338=選抜男子!B$27,ROW(),"")),"")</f>
        <v/>
      </c>
      <c r="BI338" s="42" t="str">
        <f>IF($O338="男子",IF($AF338&gt;100,"",IF($M338=選抜男子!I$27,ROW(),"")),"")</f>
        <v/>
      </c>
      <c r="BJ338" s="42" t="str">
        <f>IF($O338="男子",IF($AF338&gt;100,"",IF($M338=選抜男子!P$27,ROW(),"")),"")</f>
        <v/>
      </c>
      <c r="BK338" s="42" t="str">
        <f>IF($O338="男子",IF($AF338&gt;100,"",IF($M338=選抜男子!B$51,ROW(),"")),"")</f>
        <v/>
      </c>
      <c r="BL338" s="42" t="str">
        <f>IF($O338="男子",IF($AF338&gt;100,"",IF($M338=選抜男子!I$51,ROW(),"")),"")</f>
        <v/>
      </c>
      <c r="BM338" s="42" t="str">
        <f>IF($O338="男子",IF($AF338&gt;100,"",IF($M338=選抜男子!B$76,ROW(),"")),"")</f>
        <v/>
      </c>
      <c r="BN338" s="42" t="str">
        <f>IF($O338="男子",IF($AF338&gt;100,"",IF($M338=選抜男子!I$76,ROW(),"")),"")</f>
        <v/>
      </c>
      <c r="BO338" s="42" t="str">
        <f>IF($O338="男子",IF($AF338&gt;100,"",IF($M338=新人男子!B$2,ROW(),"")),"")</f>
        <v/>
      </c>
      <c r="BP338" s="42" t="str">
        <f>IF($O338="男子",IF($AF338&gt;100,"",IF($M338=新人男子!I$2,ROW(),"")),"")</f>
        <v/>
      </c>
      <c r="BQ338" s="42" t="str">
        <f>IF($O338="男子",IF($AF338&gt;100,"",IF($M338=新人男子!P$2,ROW(),"")),"")</f>
        <v/>
      </c>
      <c r="BR338" s="42" t="str">
        <f>IF($O338="男子",IF($AF338&gt;100,"",IF($M338=新人男子!B$27,ROW(),"")),"")</f>
        <v/>
      </c>
      <c r="BS338" s="42" t="str">
        <f>IF($O338="男子",IF($AF338&gt;100,"",IF($M338=新人男子!I$27,ROW(),"")),"")</f>
        <v/>
      </c>
      <c r="BT338" s="42" t="str">
        <f>IF($O338="男子",IF($AF338&gt;100,"",IF($M338=新人男子!P$27,ROW(),"")),"")</f>
        <v/>
      </c>
      <c r="BU338" s="42" t="str">
        <f>IF($O338="男子",IF($AF338&gt;100,"",IF($M338=新人男子!B$51,ROW(),"")),"")</f>
        <v/>
      </c>
      <c r="BV338" s="42" t="str">
        <f>IF($O338="男子",IF($AF338&gt;100,"",IF($M338=新人男子!I$51,ROW(),"")),"")</f>
        <v/>
      </c>
      <c r="BW338" s="42" t="str">
        <f>IF($O338="男子",IF($AF338&gt;100,"",IF($M338=新人男子!P$51,ROW(),"")),"")</f>
        <v/>
      </c>
      <c r="BX338" s="42" t="str">
        <f>IF($O338="男子",IF($AF338&gt;100,"",IF($M338=新人男子!B$76,ROW(),"")),"")</f>
        <v/>
      </c>
      <c r="BY338" s="42" t="str">
        <f>IF($O338="男子",IF($AF338&gt;100,"",IF($M338=新人男子!I$76,ROW(),"")),"")</f>
        <v/>
      </c>
      <c r="BZ338" s="42" t="str">
        <f>IF($O338="男子",IF($AF338&gt;100,"",IF($M338=新人男子!P$76,ROW(),"")),"")</f>
        <v/>
      </c>
      <c r="CA338" s="42" t="str">
        <f>IF($O338="女子",IF($AF338&gt;100,"",IF($M338=選抜女子!B$2,ROW(),"")),"")</f>
        <v/>
      </c>
      <c r="CB338" s="42" t="str">
        <f>IF($O338="女子",IF($AF338&gt;100,"",IF($M338=選抜女子!I$2,ROW(),"")),"")</f>
        <v/>
      </c>
      <c r="CC338" s="42" t="str">
        <f>IF($O338="女子",IF($AF338&gt;100,"",IF($M338=選抜女子!P$2,ROW(),"")),"")</f>
        <v/>
      </c>
      <c r="CD338" s="42" t="str">
        <f>IF($O338="女子",IF($AF338&gt;100,"",IF($M338=選抜女子!B$27,ROW(),"")),"")</f>
        <v/>
      </c>
      <c r="CE338" s="42" t="str">
        <f>IF($O338="女子",IF($AF338&gt;100,"",IF($M338=選抜女子!I$27,ROW(),"")),"")</f>
        <v/>
      </c>
      <c r="CF338" s="42" t="str">
        <f>IF($O338="女子",IF($AF338&gt;100,"",IF($M338=選抜女子!P$27,ROW(),"")),"")</f>
        <v/>
      </c>
      <c r="CG338" s="42" t="str">
        <f>IF($O338="女子",IF($AF338&gt;100,"",IF($M338=選抜女子!B$51,ROW(),"")),"")</f>
        <v/>
      </c>
      <c r="CH338" s="42" t="str">
        <f>IF($O338="女子",IF($AF338&gt;100,"",IF($M338=選抜女子!I$51,ROW(),"")),"")</f>
        <v/>
      </c>
      <c r="CI338" s="42" t="str">
        <f>IF($O338="女子",IF($AF338&gt;100,"",IF($M338=選抜女子!B$76,ROW(),"")),"")</f>
        <v/>
      </c>
      <c r="CJ338" s="42" t="str">
        <f>IF($O338="女子",IF($AF338&gt;100,"",IF($M338=選抜女子!I$76,ROW(),"")),"")</f>
        <v/>
      </c>
      <c r="CK338" s="42" t="str">
        <f>IF($O338="女子",IF($AF338&gt;100,"",IF($M338=新人女子!B$2,ROW(),"")),"")</f>
        <v/>
      </c>
      <c r="CL338" s="42" t="str">
        <f>IF($O338="女子",IF($AF338&gt;100,"",IF($M338=新人女子!I$2,ROW(),"")),"")</f>
        <v/>
      </c>
      <c r="CM338" s="42" t="str">
        <f>IF($O338="女子",IF($AF338&gt;100,"",IF($M338=新人女子!P$2,ROW(),"")),"")</f>
        <v/>
      </c>
      <c r="CN338" s="42" t="str">
        <f>IF($O338="女子",IF($AF338&gt;100,"",IF($M338=新人女子!B$27,ROW(),"")),"")</f>
        <v/>
      </c>
      <c r="CO338" s="42" t="str">
        <f>IF($O338="女子",IF($AF338&gt;100,"",IF($M338=新人女子!I$27,ROW(),"")),"")</f>
        <v/>
      </c>
      <c r="CP338" s="42" t="str">
        <f>IF($O338="女子",IF($AF338&gt;100,"",IF($M338=新人女子!P$27,ROW(),"")),"")</f>
        <v/>
      </c>
      <c r="CQ338" s="42" t="str">
        <f>IF($O338="女子",IF($AF338&gt;100,"",IF($M338=新人女子!B$51,ROW(),"")),"")</f>
        <v/>
      </c>
      <c r="CR338" s="42" t="str">
        <f>IF($O338="女子",IF($AF338&gt;100,"",IF($M338=新人女子!I$51,ROW(),"")),"")</f>
        <v/>
      </c>
      <c r="CS338" s="42" t="str">
        <f>IF($O338="女子",IF($AF338&gt;100,"",IF($M338=新人女子!P$51,ROW(),"")),"")</f>
        <v/>
      </c>
      <c r="CT338" s="42" t="str">
        <f>IF($O338="女子",IF($AF338&gt;100,"",IF($M338=新人女子!B$76,ROW(),"")),"")</f>
        <v/>
      </c>
      <c r="CU338" s="42" t="str">
        <f>IF($O338="女子",IF($AF338&gt;100,"",IF($M338=新人女子!I$76,ROW(),"")),"")</f>
        <v/>
      </c>
      <c r="CV338" s="42" t="str">
        <f>IF($O338="女子",IF($AF338&gt;100,"",IF($M338=新人女子!P$76,ROW(),"")),"")</f>
        <v/>
      </c>
    </row>
    <row r="339" spans="1:100" x14ac:dyDescent="0.15">
      <c r="A339" s="36">
        <v>45285</v>
      </c>
      <c r="B339" s="36">
        <v>45287</v>
      </c>
      <c r="C339" s="35" t="s">
        <v>104</v>
      </c>
      <c r="D339" s="35" t="s">
        <v>2674</v>
      </c>
      <c r="E339" s="35" t="s">
        <v>2675</v>
      </c>
      <c r="F339" s="35" t="s">
        <v>2676</v>
      </c>
      <c r="G339" s="35" t="s">
        <v>108</v>
      </c>
      <c r="H339" s="35" t="s">
        <v>15</v>
      </c>
      <c r="I339" s="35" t="s">
        <v>2677</v>
      </c>
      <c r="J339" s="35" t="s">
        <v>303</v>
      </c>
      <c r="AG339" s="41"/>
      <c r="AP339" s="35" t="s">
        <v>310</v>
      </c>
      <c r="BB339" s="35" t="str">
        <f t="shared" si="30"/>
        <v/>
      </c>
      <c r="BC339" s="35" t="str">
        <f t="shared" si="31"/>
        <v/>
      </c>
      <c r="BD339" s="35" t="str">
        <f t="shared" si="32"/>
        <v>右</v>
      </c>
      <c r="BE339" s="42" t="str">
        <f>IF($O339="男子",IF($AF339&gt;100,"",IF($M339=選抜男子!B$2,ROW(),"")),"")</f>
        <v/>
      </c>
      <c r="BF339" s="42" t="str">
        <f>IF($O339="男子",IF($AF339&gt;100,"",IF($M339=選抜男子!I$2,ROW(),"")),"")</f>
        <v/>
      </c>
      <c r="BG339" s="42" t="str">
        <f>IF($O339="男子",IF($AF339&gt;100,"",IF($M339=選抜男子!P$2,ROW(),"")),"")</f>
        <v/>
      </c>
      <c r="BH339" s="42" t="str">
        <f>IF($O339="男子",IF($AF339&gt;100,"",IF($M339=選抜男子!B$27,ROW(),"")),"")</f>
        <v/>
      </c>
      <c r="BI339" s="42" t="str">
        <f>IF($O339="男子",IF($AF339&gt;100,"",IF($M339=選抜男子!I$27,ROW(),"")),"")</f>
        <v/>
      </c>
      <c r="BJ339" s="42" t="str">
        <f>IF($O339="男子",IF($AF339&gt;100,"",IF($M339=選抜男子!P$27,ROW(),"")),"")</f>
        <v/>
      </c>
      <c r="BK339" s="42" t="str">
        <f>IF($O339="男子",IF($AF339&gt;100,"",IF($M339=選抜男子!B$51,ROW(),"")),"")</f>
        <v/>
      </c>
      <c r="BL339" s="42" t="str">
        <f>IF($O339="男子",IF($AF339&gt;100,"",IF($M339=選抜男子!I$51,ROW(),"")),"")</f>
        <v/>
      </c>
      <c r="BM339" s="42" t="str">
        <f>IF($O339="男子",IF($AF339&gt;100,"",IF($M339=選抜男子!B$76,ROW(),"")),"")</f>
        <v/>
      </c>
      <c r="BN339" s="42" t="str">
        <f>IF($O339="男子",IF($AF339&gt;100,"",IF($M339=選抜男子!I$76,ROW(),"")),"")</f>
        <v/>
      </c>
      <c r="BO339" s="42" t="str">
        <f>IF($O339="男子",IF($AF339&gt;100,"",IF($M339=新人男子!B$2,ROW(),"")),"")</f>
        <v/>
      </c>
      <c r="BP339" s="42" t="str">
        <f>IF($O339="男子",IF($AF339&gt;100,"",IF($M339=新人男子!I$2,ROW(),"")),"")</f>
        <v/>
      </c>
      <c r="BQ339" s="42" t="str">
        <f>IF($O339="男子",IF($AF339&gt;100,"",IF($M339=新人男子!P$2,ROW(),"")),"")</f>
        <v/>
      </c>
      <c r="BR339" s="42" t="str">
        <f>IF($O339="男子",IF($AF339&gt;100,"",IF($M339=新人男子!B$27,ROW(),"")),"")</f>
        <v/>
      </c>
      <c r="BS339" s="42" t="str">
        <f>IF($O339="男子",IF($AF339&gt;100,"",IF($M339=新人男子!I$27,ROW(),"")),"")</f>
        <v/>
      </c>
      <c r="BT339" s="42" t="str">
        <f>IF($O339="男子",IF($AF339&gt;100,"",IF($M339=新人男子!P$27,ROW(),"")),"")</f>
        <v/>
      </c>
      <c r="BU339" s="42" t="str">
        <f>IF($O339="男子",IF($AF339&gt;100,"",IF($M339=新人男子!B$51,ROW(),"")),"")</f>
        <v/>
      </c>
      <c r="BV339" s="42" t="str">
        <f>IF($O339="男子",IF($AF339&gt;100,"",IF($M339=新人男子!I$51,ROW(),"")),"")</f>
        <v/>
      </c>
      <c r="BW339" s="42" t="str">
        <f>IF($O339="男子",IF($AF339&gt;100,"",IF($M339=新人男子!P$51,ROW(),"")),"")</f>
        <v/>
      </c>
      <c r="BX339" s="42" t="str">
        <f>IF($O339="男子",IF($AF339&gt;100,"",IF($M339=新人男子!B$76,ROW(),"")),"")</f>
        <v/>
      </c>
      <c r="BY339" s="42" t="str">
        <f>IF($O339="男子",IF($AF339&gt;100,"",IF($M339=新人男子!I$76,ROW(),"")),"")</f>
        <v/>
      </c>
      <c r="BZ339" s="42" t="str">
        <f>IF($O339="男子",IF($AF339&gt;100,"",IF($M339=新人男子!P$76,ROW(),"")),"")</f>
        <v/>
      </c>
      <c r="CA339" s="42" t="str">
        <f>IF($O339="女子",IF($AF339&gt;100,"",IF($M339=選抜女子!B$2,ROW(),"")),"")</f>
        <v/>
      </c>
      <c r="CB339" s="42" t="str">
        <f>IF($O339="女子",IF($AF339&gt;100,"",IF($M339=選抜女子!I$2,ROW(),"")),"")</f>
        <v/>
      </c>
      <c r="CC339" s="42" t="str">
        <f>IF($O339="女子",IF($AF339&gt;100,"",IF($M339=選抜女子!P$2,ROW(),"")),"")</f>
        <v/>
      </c>
      <c r="CD339" s="42" t="str">
        <f>IF($O339="女子",IF($AF339&gt;100,"",IF($M339=選抜女子!B$27,ROW(),"")),"")</f>
        <v/>
      </c>
      <c r="CE339" s="42" t="str">
        <f>IF($O339="女子",IF($AF339&gt;100,"",IF($M339=選抜女子!I$27,ROW(),"")),"")</f>
        <v/>
      </c>
      <c r="CF339" s="42" t="str">
        <f>IF($O339="女子",IF($AF339&gt;100,"",IF($M339=選抜女子!P$27,ROW(),"")),"")</f>
        <v/>
      </c>
      <c r="CG339" s="42" t="str">
        <f>IF($O339="女子",IF($AF339&gt;100,"",IF($M339=選抜女子!B$51,ROW(),"")),"")</f>
        <v/>
      </c>
      <c r="CH339" s="42" t="str">
        <f>IF($O339="女子",IF($AF339&gt;100,"",IF($M339=選抜女子!I$51,ROW(),"")),"")</f>
        <v/>
      </c>
      <c r="CI339" s="42" t="str">
        <f>IF($O339="女子",IF($AF339&gt;100,"",IF($M339=選抜女子!B$76,ROW(),"")),"")</f>
        <v/>
      </c>
      <c r="CJ339" s="42" t="str">
        <f>IF($O339="女子",IF($AF339&gt;100,"",IF($M339=選抜女子!I$76,ROW(),"")),"")</f>
        <v/>
      </c>
      <c r="CK339" s="42" t="str">
        <f>IF($O339="女子",IF($AF339&gt;100,"",IF($M339=新人女子!B$2,ROW(),"")),"")</f>
        <v/>
      </c>
      <c r="CL339" s="42" t="str">
        <f>IF($O339="女子",IF($AF339&gt;100,"",IF($M339=新人女子!I$2,ROW(),"")),"")</f>
        <v/>
      </c>
      <c r="CM339" s="42" t="str">
        <f>IF($O339="女子",IF($AF339&gt;100,"",IF($M339=新人女子!P$2,ROW(),"")),"")</f>
        <v/>
      </c>
      <c r="CN339" s="42" t="str">
        <f>IF($O339="女子",IF($AF339&gt;100,"",IF($M339=新人女子!B$27,ROW(),"")),"")</f>
        <v/>
      </c>
      <c r="CO339" s="42" t="str">
        <f>IF($O339="女子",IF($AF339&gt;100,"",IF($M339=新人女子!I$27,ROW(),"")),"")</f>
        <v/>
      </c>
      <c r="CP339" s="42" t="str">
        <f>IF($O339="女子",IF($AF339&gt;100,"",IF($M339=新人女子!P$27,ROW(),"")),"")</f>
        <v/>
      </c>
      <c r="CQ339" s="42" t="str">
        <f>IF($O339="女子",IF($AF339&gt;100,"",IF($M339=新人女子!B$51,ROW(),"")),"")</f>
        <v/>
      </c>
      <c r="CR339" s="42" t="str">
        <f>IF($O339="女子",IF($AF339&gt;100,"",IF($M339=新人女子!I$51,ROW(),"")),"")</f>
        <v/>
      </c>
      <c r="CS339" s="42" t="str">
        <f>IF($O339="女子",IF($AF339&gt;100,"",IF($M339=新人女子!P$51,ROW(),"")),"")</f>
        <v/>
      </c>
      <c r="CT339" s="42" t="str">
        <f>IF($O339="女子",IF($AF339&gt;100,"",IF($M339=新人女子!B$76,ROW(),"")),"")</f>
        <v/>
      </c>
      <c r="CU339" s="42" t="str">
        <f>IF($O339="女子",IF($AF339&gt;100,"",IF($M339=新人女子!I$76,ROW(),"")),"")</f>
        <v/>
      </c>
      <c r="CV339" s="42" t="str">
        <f>IF($O339="女子",IF($AF339&gt;100,"",IF($M339=新人女子!P$76,ROW(),"")),"")</f>
        <v/>
      </c>
    </row>
    <row r="340" spans="1:100" x14ac:dyDescent="0.15">
      <c r="A340" s="36">
        <v>45285</v>
      </c>
      <c r="B340" s="36">
        <v>45287</v>
      </c>
      <c r="C340" s="35" t="s">
        <v>104</v>
      </c>
      <c r="D340" s="35" t="s">
        <v>2678</v>
      </c>
      <c r="E340" s="35" t="s">
        <v>2679</v>
      </c>
      <c r="F340" s="35" t="s">
        <v>2680</v>
      </c>
      <c r="G340" s="35" t="s">
        <v>108</v>
      </c>
      <c r="H340" s="35" t="s">
        <v>15</v>
      </c>
      <c r="I340" s="35" t="s">
        <v>2681</v>
      </c>
      <c r="J340" s="35" t="s">
        <v>303</v>
      </c>
      <c r="L340" s="35" t="s">
        <v>974</v>
      </c>
      <c r="M340" s="35" t="s">
        <v>250</v>
      </c>
      <c r="N340" s="35" t="s">
        <v>251</v>
      </c>
      <c r="O340" s="35" t="s">
        <v>200</v>
      </c>
      <c r="Y340" s="35" t="s">
        <v>306</v>
      </c>
      <c r="AA340" s="35" t="s">
        <v>975</v>
      </c>
      <c r="AB340" s="35" t="s">
        <v>976</v>
      </c>
      <c r="AC340" s="35" t="str">
        <f t="shared" si="29"/>
        <v>ミハラ</v>
      </c>
      <c r="AD340" s="35" t="s">
        <v>309</v>
      </c>
      <c r="AF340" s="35">
        <v>1</v>
      </c>
      <c r="AG340" s="41">
        <v>39140</v>
      </c>
      <c r="AN340" s="35">
        <v>169</v>
      </c>
      <c r="AO340" s="35">
        <v>63</v>
      </c>
      <c r="AP340" s="35" t="s">
        <v>310</v>
      </c>
      <c r="AV340" s="35" t="s">
        <v>413</v>
      </c>
      <c r="BB340" s="35">
        <f t="shared" si="30"/>
        <v>16</v>
      </c>
      <c r="BC340" s="35">
        <f t="shared" si="31"/>
        <v>2</v>
      </c>
      <c r="BD340" s="35" t="str">
        <f t="shared" si="32"/>
        <v>右</v>
      </c>
      <c r="BE340" s="42" t="str">
        <f>IF($O340="男子",IF($AF340&gt;100,"",IF($M340=選抜男子!B$2,ROW(),"")),"")</f>
        <v/>
      </c>
      <c r="BF340" s="42" t="str">
        <f>IF($O340="男子",IF($AF340&gt;100,"",IF($M340=選抜男子!I$2,ROW(),"")),"")</f>
        <v/>
      </c>
      <c r="BG340" s="42" t="str">
        <f>IF($O340="男子",IF($AF340&gt;100,"",IF($M340=選抜男子!P$2,ROW(),"")),"")</f>
        <v/>
      </c>
      <c r="BH340" s="42" t="str">
        <f>IF($O340="男子",IF($AF340&gt;100,"",IF($M340=選抜男子!B$27,ROW(),"")),"")</f>
        <v/>
      </c>
      <c r="BI340" s="42" t="str">
        <f>IF($O340="男子",IF($AF340&gt;100,"",IF($M340=選抜男子!I$27,ROW(),"")),"")</f>
        <v/>
      </c>
      <c r="BJ340" s="42" t="str">
        <f>IF($O340="男子",IF($AF340&gt;100,"",IF($M340=選抜男子!P$27,ROW(),"")),"")</f>
        <v/>
      </c>
      <c r="BK340" s="42" t="str">
        <f>IF($O340="男子",IF($AF340&gt;100,"",IF($M340=選抜男子!B$51,ROW(),"")),"")</f>
        <v/>
      </c>
      <c r="BL340" s="42" t="str">
        <f>IF($O340="男子",IF($AF340&gt;100,"",IF($M340=選抜男子!I$51,ROW(),"")),"")</f>
        <v/>
      </c>
      <c r="BM340" s="42" t="str">
        <f>IF($O340="男子",IF($AF340&gt;100,"",IF($M340=選抜男子!B$76,ROW(),"")),"")</f>
        <v/>
      </c>
      <c r="BN340" s="42" t="str">
        <f>IF($O340="男子",IF($AF340&gt;100,"",IF($M340=選抜男子!I$76,ROW(),"")),"")</f>
        <v/>
      </c>
      <c r="BO340" s="42" t="str">
        <f>IF($O340="男子",IF($AF340&gt;100,"",IF($M340=新人男子!B$2,ROW(),"")),"")</f>
        <v/>
      </c>
      <c r="BP340" s="42" t="str">
        <f>IF($O340="男子",IF($AF340&gt;100,"",IF($M340=新人男子!I$2,ROW(),"")),"")</f>
        <v/>
      </c>
      <c r="BQ340" s="42" t="str">
        <f>IF($O340="男子",IF($AF340&gt;100,"",IF($M340=新人男子!P$2,ROW(),"")),"")</f>
        <v/>
      </c>
      <c r="BR340" s="42" t="str">
        <f>IF($O340="男子",IF($AF340&gt;100,"",IF($M340=新人男子!B$27,ROW(),"")),"")</f>
        <v/>
      </c>
      <c r="BS340" s="42" t="str">
        <f>IF($O340="男子",IF($AF340&gt;100,"",IF($M340=新人男子!I$27,ROW(),"")),"")</f>
        <v/>
      </c>
      <c r="BT340" s="42" t="str">
        <f>IF($O340="男子",IF($AF340&gt;100,"",IF($M340=新人男子!P$27,ROW(),"")),"")</f>
        <v/>
      </c>
      <c r="BU340" s="42" t="str">
        <f>IF($O340="男子",IF($AF340&gt;100,"",IF($M340=新人男子!B$51,ROW(),"")),"")</f>
        <v/>
      </c>
      <c r="BV340" s="42" t="str">
        <f>IF($O340="男子",IF($AF340&gt;100,"",IF($M340=新人男子!I$51,ROW(),"")),"")</f>
        <v/>
      </c>
      <c r="BW340" s="42" t="str">
        <f>IF($O340="男子",IF($AF340&gt;100,"",IF($M340=新人男子!P$51,ROW(),"")),"")</f>
        <v/>
      </c>
      <c r="BX340" s="42" t="str">
        <f>IF($O340="男子",IF($AF340&gt;100,"",IF($M340=新人男子!B$76,ROW(),"")),"")</f>
        <v/>
      </c>
      <c r="BY340" s="42" t="str">
        <f>IF($O340="男子",IF($AF340&gt;100,"",IF($M340=新人男子!I$76,ROW(),"")),"")</f>
        <v/>
      </c>
      <c r="BZ340" s="42" t="str">
        <f>IF($O340="男子",IF($AF340&gt;100,"",IF($M340=新人男子!P$76,ROW(),"")),"")</f>
        <v/>
      </c>
      <c r="CA340" s="42" t="str">
        <f>IF($O340="女子",IF($AF340&gt;100,"",IF($M340=選抜女子!B$2,ROW(),"")),"")</f>
        <v/>
      </c>
      <c r="CB340" s="42" t="str">
        <f>IF($O340="女子",IF($AF340&gt;100,"",IF($M340=選抜女子!I$2,ROW(),"")),"")</f>
        <v/>
      </c>
      <c r="CC340" s="42" t="str">
        <f>IF($O340="女子",IF($AF340&gt;100,"",IF($M340=選抜女子!P$2,ROW(),"")),"")</f>
        <v/>
      </c>
      <c r="CD340" s="42" t="str">
        <f>IF($O340="女子",IF($AF340&gt;100,"",IF($M340=選抜女子!B$27,ROW(),"")),"")</f>
        <v/>
      </c>
      <c r="CE340" s="42" t="str">
        <f>IF($O340="女子",IF($AF340&gt;100,"",IF($M340=選抜女子!I$27,ROW(),"")),"")</f>
        <v/>
      </c>
      <c r="CF340" s="42" t="str">
        <f>IF($O340="女子",IF($AF340&gt;100,"",IF($M340=選抜女子!P$27,ROW(),"")),"")</f>
        <v/>
      </c>
      <c r="CG340" s="42" t="str">
        <f>IF($O340="女子",IF($AF340&gt;100,"",IF($M340=選抜女子!B$51,ROW(),"")),"")</f>
        <v/>
      </c>
      <c r="CH340" s="42" t="str">
        <f>IF($O340="女子",IF($AF340&gt;100,"",IF($M340=選抜女子!I$51,ROW(),"")),"")</f>
        <v/>
      </c>
      <c r="CI340" s="42" t="str">
        <f>IF($O340="女子",IF($AF340&gt;100,"",IF($M340=選抜女子!B$76,ROW(),"")),"")</f>
        <v/>
      </c>
      <c r="CJ340" s="42" t="str">
        <f>IF($O340="女子",IF($AF340&gt;100,"",IF($M340=選抜女子!I$76,ROW(),"")),"")</f>
        <v/>
      </c>
      <c r="CK340" s="42" t="str">
        <f>IF($O340="女子",IF($AF340&gt;100,"",IF($M340=新人女子!B$2,ROW(),"")),"")</f>
        <v/>
      </c>
      <c r="CL340" s="42" t="str">
        <f>IF($O340="女子",IF($AF340&gt;100,"",IF($M340=新人女子!I$2,ROW(),"")),"")</f>
        <v/>
      </c>
      <c r="CM340" s="42" t="str">
        <f>IF($O340="女子",IF($AF340&gt;100,"",IF($M340=新人女子!P$2,ROW(),"")),"")</f>
        <v/>
      </c>
      <c r="CN340" s="42" t="str">
        <f>IF($O340="女子",IF($AF340&gt;100,"",IF($M340=新人女子!B$27,ROW(),"")),"")</f>
        <v/>
      </c>
      <c r="CO340" s="42" t="str">
        <f>IF($O340="女子",IF($AF340&gt;100,"",IF($M340=新人女子!I$27,ROW(),"")),"")</f>
        <v/>
      </c>
      <c r="CP340" s="42" t="str">
        <f>IF($O340="女子",IF($AF340&gt;100,"",IF($M340=新人女子!P$27,ROW(),"")),"")</f>
        <v/>
      </c>
      <c r="CQ340" s="42">
        <f>IF($O340="女子",IF($AF340&gt;100,"",IF($M340=新人女子!B$51,ROW(),"")),"")</f>
        <v>340</v>
      </c>
      <c r="CR340" s="42" t="str">
        <f>IF($O340="女子",IF($AF340&gt;100,"",IF($M340=新人女子!I$51,ROW(),"")),"")</f>
        <v/>
      </c>
      <c r="CS340" s="42" t="str">
        <f>IF($O340="女子",IF($AF340&gt;100,"",IF($M340=新人女子!P$51,ROW(),"")),"")</f>
        <v/>
      </c>
      <c r="CT340" s="42" t="str">
        <f>IF($O340="女子",IF($AF340&gt;100,"",IF($M340=新人女子!B$76,ROW(),"")),"")</f>
        <v/>
      </c>
      <c r="CU340" s="42" t="str">
        <f>IF($O340="女子",IF($AF340&gt;100,"",IF($M340=新人女子!I$76,ROW(),"")),"")</f>
        <v/>
      </c>
      <c r="CV340" s="42" t="str">
        <f>IF($O340="女子",IF($AF340&gt;100,"",IF($M340=新人女子!P$76,ROW(),"")),"")</f>
        <v/>
      </c>
    </row>
    <row r="341" spans="1:100" x14ac:dyDescent="0.15">
      <c r="A341" s="36">
        <v>45285</v>
      </c>
      <c r="B341" s="36">
        <v>45287</v>
      </c>
      <c r="C341" s="35" t="s">
        <v>104</v>
      </c>
      <c r="D341" s="35" t="s">
        <v>2682</v>
      </c>
      <c r="E341" s="35" t="s">
        <v>2683</v>
      </c>
      <c r="F341" s="35" t="s">
        <v>2684</v>
      </c>
      <c r="G341" s="35" t="s">
        <v>108</v>
      </c>
      <c r="H341" s="35" t="s">
        <v>15</v>
      </c>
      <c r="I341" s="35" t="s">
        <v>2685</v>
      </c>
      <c r="J341" s="35" t="s">
        <v>303</v>
      </c>
      <c r="L341" s="35" t="s">
        <v>981</v>
      </c>
      <c r="M341" s="35" t="s">
        <v>250</v>
      </c>
      <c r="N341" s="35" t="s">
        <v>251</v>
      </c>
      <c r="O341" s="35" t="s">
        <v>200</v>
      </c>
      <c r="Y341" s="35" t="s">
        <v>306</v>
      </c>
      <c r="AA341" s="35" t="s">
        <v>982</v>
      </c>
      <c r="AB341" s="35" t="s">
        <v>983</v>
      </c>
      <c r="AC341" s="35" t="str">
        <f t="shared" si="29"/>
        <v>ホンゴウ</v>
      </c>
      <c r="AD341" s="35" t="s">
        <v>309</v>
      </c>
      <c r="AF341" s="35">
        <v>2</v>
      </c>
      <c r="AG341" s="41">
        <v>39141</v>
      </c>
      <c r="AN341" s="35">
        <v>169</v>
      </c>
      <c r="AO341" s="35">
        <v>63</v>
      </c>
      <c r="AP341" s="35" t="s">
        <v>310</v>
      </c>
      <c r="AV341" s="35" t="s">
        <v>413</v>
      </c>
      <c r="BB341" s="35">
        <f t="shared" si="30"/>
        <v>16</v>
      </c>
      <c r="BC341" s="35">
        <f t="shared" si="31"/>
        <v>2</v>
      </c>
      <c r="BD341" s="35" t="str">
        <f t="shared" si="32"/>
        <v>右</v>
      </c>
      <c r="BE341" s="42" t="str">
        <f>IF($O341="男子",IF($AF341&gt;100,"",IF($M341=選抜男子!B$2,ROW(),"")),"")</f>
        <v/>
      </c>
      <c r="BF341" s="42" t="str">
        <f>IF($O341="男子",IF($AF341&gt;100,"",IF($M341=選抜男子!I$2,ROW(),"")),"")</f>
        <v/>
      </c>
      <c r="BG341" s="42" t="str">
        <f>IF($O341="男子",IF($AF341&gt;100,"",IF($M341=選抜男子!P$2,ROW(),"")),"")</f>
        <v/>
      </c>
      <c r="BH341" s="42" t="str">
        <f>IF($O341="男子",IF($AF341&gt;100,"",IF($M341=選抜男子!B$27,ROW(),"")),"")</f>
        <v/>
      </c>
      <c r="BI341" s="42" t="str">
        <f>IF($O341="男子",IF($AF341&gt;100,"",IF($M341=選抜男子!I$27,ROW(),"")),"")</f>
        <v/>
      </c>
      <c r="BJ341" s="42" t="str">
        <f>IF($O341="男子",IF($AF341&gt;100,"",IF($M341=選抜男子!P$27,ROW(),"")),"")</f>
        <v/>
      </c>
      <c r="BK341" s="42" t="str">
        <f>IF($O341="男子",IF($AF341&gt;100,"",IF($M341=選抜男子!B$51,ROW(),"")),"")</f>
        <v/>
      </c>
      <c r="BL341" s="42" t="str">
        <f>IF($O341="男子",IF($AF341&gt;100,"",IF($M341=選抜男子!I$51,ROW(),"")),"")</f>
        <v/>
      </c>
      <c r="BM341" s="42" t="str">
        <f>IF($O341="男子",IF($AF341&gt;100,"",IF($M341=選抜男子!B$76,ROW(),"")),"")</f>
        <v/>
      </c>
      <c r="BN341" s="42" t="str">
        <f>IF($O341="男子",IF($AF341&gt;100,"",IF($M341=選抜男子!I$76,ROW(),"")),"")</f>
        <v/>
      </c>
      <c r="BO341" s="42" t="str">
        <f>IF($O341="男子",IF($AF341&gt;100,"",IF($M341=新人男子!B$2,ROW(),"")),"")</f>
        <v/>
      </c>
      <c r="BP341" s="42" t="str">
        <f>IF($O341="男子",IF($AF341&gt;100,"",IF($M341=新人男子!I$2,ROW(),"")),"")</f>
        <v/>
      </c>
      <c r="BQ341" s="42" t="str">
        <f>IF($O341="男子",IF($AF341&gt;100,"",IF($M341=新人男子!P$2,ROW(),"")),"")</f>
        <v/>
      </c>
      <c r="BR341" s="42" t="str">
        <f>IF($O341="男子",IF($AF341&gt;100,"",IF($M341=新人男子!B$27,ROW(),"")),"")</f>
        <v/>
      </c>
      <c r="BS341" s="42" t="str">
        <f>IF($O341="男子",IF($AF341&gt;100,"",IF($M341=新人男子!I$27,ROW(),"")),"")</f>
        <v/>
      </c>
      <c r="BT341" s="42" t="str">
        <f>IF($O341="男子",IF($AF341&gt;100,"",IF($M341=新人男子!P$27,ROW(),"")),"")</f>
        <v/>
      </c>
      <c r="BU341" s="42" t="str">
        <f>IF($O341="男子",IF($AF341&gt;100,"",IF($M341=新人男子!B$51,ROW(),"")),"")</f>
        <v/>
      </c>
      <c r="BV341" s="42" t="str">
        <f>IF($O341="男子",IF($AF341&gt;100,"",IF($M341=新人男子!I$51,ROW(),"")),"")</f>
        <v/>
      </c>
      <c r="BW341" s="42" t="str">
        <f>IF($O341="男子",IF($AF341&gt;100,"",IF($M341=新人男子!P$51,ROW(),"")),"")</f>
        <v/>
      </c>
      <c r="BX341" s="42" t="str">
        <f>IF($O341="男子",IF($AF341&gt;100,"",IF($M341=新人男子!B$76,ROW(),"")),"")</f>
        <v/>
      </c>
      <c r="BY341" s="42" t="str">
        <f>IF($O341="男子",IF($AF341&gt;100,"",IF($M341=新人男子!I$76,ROW(),"")),"")</f>
        <v/>
      </c>
      <c r="BZ341" s="42" t="str">
        <f>IF($O341="男子",IF($AF341&gt;100,"",IF($M341=新人男子!P$76,ROW(),"")),"")</f>
        <v/>
      </c>
      <c r="CA341" s="42" t="str">
        <f>IF($O341="女子",IF($AF341&gt;100,"",IF($M341=選抜女子!B$2,ROW(),"")),"")</f>
        <v/>
      </c>
      <c r="CB341" s="42" t="str">
        <f>IF($O341="女子",IF($AF341&gt;100,"",IF($M341=選抜女子!I$2,ROW(),"")),"")</f>
        <v/>
      </c>
      <c r="CC341" s="42" t="str">
        <f>IF($O341="女子",IF($AF341&gt;100,"",IF($M341=選抜女子!P$2,ROW(),"")),"")</f>
        <v/>
      </c>
      <c r="CD341" s="42" t="str">
        <f>IF($O341="女子",IF($AF341&gt;100,"",IF($M341=選抜女子!B$27,ROW(),"")),"")</f>
        <v/>
      </c>
      <c r="CE341" s="42" t="str">
        <f>IF($O341="女子",IF($AF341&gt;100,"",IF($M341=選抜女子!I$27,ROW(),"")),"")</f>
        <v/>
      </c>
      <c r="CF341" s="42" t="str">
        <f>IF($O341="女子",IF($AF341&gt;100,"",IF($M341=選抜女子!P$27,ROW(),"")),"")</f>
        <v/>
      </c>
      <c r="CG341" s="42" t="str">
        <f>IF($O341="女子",IF($AF341&gt;100,"",IF($M341=選抜女子!B$51,ROW(),"")),"")</f>
        <v/>
      </c>
      <c r="CH341" s="42" t="str">
        <f>IF($O341="女子",IF($AF341&gt;100,"",IF($M341=選抜女子!I$51,ROW(),"")),"")</f>
        <v/>
      </c>
      <c r="CI341" s="42" t="str">
        <f>IF($O341="女子",IF($AF341&gt;100,"",IF($M341=選抜女子!B$76,ROW(),"")),"")</f>
        <v/>
      </c>
      <c r="CJ341" s="42" t="str">
        <f>IF($O341="女子",IF($AF341&gt;100,"",IF($M341=選抜女子!I$76,ROW(),"")),"")</f>
        <v/>
      </c>
      <c r="CK341" s="42" t="str">
        <f>IF($O341="女子",IF($AF341&gt;100,"",IF($M341=新人女子!B$2,ROW(),"")),"")</f>
        <v/>
      </c>
      <c r="CL341" s="42" t="str">
        <f>IF($O341="女子",IF($AF341&gt;100,"",IF($M341=新人女子!I$2,ROW(),"")),"")</f>
        <v/>
      </c>
      <c r="CM341" s="42" t="str">
        <f>IF($O341="女子",IF($AF341&gt;100,"",IF($M341=新人女子!P$2,ROW(),"")),"")</f>
        <v/>
      </c>
      <c r="CN341" s="42" t="str">
        <f>IF($O341="女子",IF($AF341&gt;100,"",IF($M341=新人女子!B$27,ROW(),"")),"")</f>
        <v/>
      </c>
      <c r="CO341" s="42" t="str">
        <f>IF($O341="女子",IF($AF341&gt;100,"",IF($M341=新人女子!I$27,ROW(),"")),"")</f>
        <v/>
      </c>
      <c r="CP341" s="42" t="str">
        <f>IF($O341="女子",IF($AF341&gt;100,"",IF($M341=新人女子!P$27,ROW(),"")),"")</f>
        <v/>
      </c>
      <c r="CQ341" s="42">
        <f>IF($O341="女子",IF($AF341&gt;100,"",IF($M341=新人女子!B$51,ROW(),"")),"")</f>
        <v>341</v>
      </c>
      <c r="CR341" s="42" t="str">
        <f>IF($O341="女子",IF($AF341&gt;100,"",IF($M341=新人女子!I$51,ROW(),"")),"")</f>
        <v/>
      </c>
      <c r="CS341" s="42" t="str">
        <f>IF($O341="女子",IF($AF341&gt;100,"",IF($M341=新人女子!P$51,ROW(),"")),"")</f>
        <v/>
      </c>
      <c r="CT341" s="42" t="str">
        <f>IF($O341="女子",IF($AF341&gt;100,"",IF($M341=新人女子!B$76,ROW(),"")),"")</f>
        <v/>
      </c>
      <c r="CU341" s="42" t="str">
        <f>IF($O341="女子",IF($AF341&gt;100,"",IF($M341=新人女子!I$76,ROW(),"")),"")</f>
        <v/>
      </c>
      <c r="CV341" s="42" t="str">
        <f>IF($O341="女子",IF($AF341&gt;100,"",IF($M341=新人女子!P$76,ROW(),"")),"")</f>
        <v/>
      </c>
    </row>
    <row r="342" spans="1:100" x14ac:dyDescent="0.15">
      <c r="A342" s="36">
        <v>45285</v>
      </c>
      <c r="B342" s="36">
        <v>45287</v>
      </c>
      <c r="C342" s="35" t="s">
        <v>104</v>
      </c>
      <c r="D342" s="35" t="s">
        <v>2686</v>
      </c>
      <c r="E342" s="35" t="s">
        <v>2687</v>
      </c>
      <c r="F342" s="35" t="s">
        <v>2688</v>
      </c>
      <c r="G342" s="35" t="s">
        <v>108</v>
      </c>
      <c r="H342" s="35" t="s">
        <v>15</v>
      </c>
      <c r="I342" s="35" t="s">
        <v>2689</v>
      </c>
      <c r="J342" s="35" t="s">
        <v>303</v>
      </c>
      <c r="L342" s="35" t="s">
        <v>988</v>
      </c>
      <c r="M342" s="35" t="s">
        <v>250</v>
      </c>
      <c r="N342" s="35" t="s">
        <v>251</v>
      </c>
      <c r="O342" s="35" t="s">
        <v>200</v>
      </c>
      <c r="Y342" s="35" t="s">
        <v>306</v>
      </c>
      <c r="AA342" s="35" t="s">
        <v>989</v>
      </c>
      <c r="AB342" s="35" t="s">
        <v>990</v>
      </c>
      <c r="AC342" s="35" t="str">
        <f t="shared" si="29"/>
        <v>コウチ</v>
      </c>
      <c r="AD342" s="35" t="s">
        <v>309</v>
      </c>
      <c r="AF342" s="35">
        <v>3</v>
      </c>
      <c r="AG342" s="41">
        <v>39142</v>
      </c>
      <c r="AN342" s="35">
        <v>169</v>
      </c>
      <c r="AO342" s="35">
        <v>63</v>
      </c>
      <c r="AP342" s="35" t="s">
        <v>310</v>
      </c>
      <c r="AV342" s="35" t="s">
        <v>413</v>
      </c>
      <c r="BB342" s="35">
        <f t="shared" si="30"/>
        <v>16</v>
      </c>
      <c r="BC342" s="35">
        <f t="shared" si="31"/>
        <v>2</v>
      </c>
      <c r="BD342" s="35" t="str">
        <f t="shared" si="32"/>
        <v>右</v>
      </c>
      <c r="BE342" s="42" t="str">
        <f>IF($O342="男子",IF($AF342&gt;100,"",IF($M342=選抜男子!B$2,ROW(),"")),"")</f>
        <v/>
      </c>
      <c r="BF342" s="42" t="str">
        <f>IF($O342="男子",IF($AF342&gt;100,"",IF($M342=選抜男子!I$2,ROW(),"")),"")</f>
        <v/>
      </c>
      <c r="BG342" s="42" t="str">
        <f>IF($O342="男子",IF($AF342&gt;100,"",IF($M342=選抜男子!P$2,ROW(),"")),"")</f>
        <v/>
      </c>
      <c r="BH342" s="42" t="str">
        <f>IF($O342="男子",IF($AF342&gt;100,"",IF($M342=選抜男子!B$27,ROW(),"")),"")</f>
        <v/>
      </c>
      <c r="BI342" s="42" t="str">
        <f>IF($O342="男子",IF($AF342&gt;100,"",IF($M342=選抜男子!I$27,ROW(),"")),"")</f>
        <v/>
      </c>
      <c r="BJ342" s="42" t="str">
        <f>IF($O342="男子",IF($AF342&gt;100,"",IF($M342=選抜男子!P$27,ROW(),"")),"")</f>
        <v/>
      </c>
      <c r="BK342" s="42" t="str">
        <f>IF($O342="男子",IF($AF342&gt;100,"",IF($M342=選抜男子!B$51,ROW(),"")),"")</f>
        <v/>
      </c>
      <c r="BL342" s="42" t="str">
        <f>IF($O342="男子",IF($AF342&gt;100,"",IF($M342=選抜男子!I$51,ROW(),"")),"")</f>
        <v/>
      </c>
      <c r="BM342" s="42" t="str">
        <f>IF($O342="男子",IF($AF342&gt;100,"",IF($M342=選抜男子!B$76,ROW(),"")),"")</f>
        <v/>
      </c>
      <c r="BN342" s="42" t="str">
        <f>IF($O342="男子",IF($AF342&gt;100,"",IF($M342=選抜男子!I$76,ROW(),"")),"")</f>
        <v/>
      </c>
      <c r="BO342" s="42" t="str">
        <f>IF($O342="男子",IF($AF342&gt;100,"",IF($M342=新人男子!B$2,ROW(),"")),"")</f>
        <v/>
      </c>
      <c r="BP342" s="42" t="str">
        <f>IF($O342="男子",IF($AF342&gt;100,"",IF($M342=新人男子!I$2,ROW(),"")),"")</f>
        <v/>
      </c>
      <c r="BQ342" s="42" t="str">
        <f>IF($O342="男子",IF($AF342&gt;100,"",IF($M342=新人男子!P$2,ROW(),"")),"")</f>
        <v/>
      </c>
      <c r="BR342" s="42" t="str">
        <f>IF($O342="男子",IF($AF342&gt;100,"",IF($M342=新人男子!B$27,ROW(),"")),"")</f>
        <v/>
      </c>
      <c r="BS342" s="42" t="str">
        <f>IF($O342="男子",IF($AF342&gt;100,"",IF($M342=新人男子!I$27,ROW(),"")),"")</f>
        <v/>
      </c>
      <c r="BT342" s="42" t="str">
        <f>IF($O342="男子",IF($AF342&gt;100,"",IF($M342=新人男子!P$27,ROW(),"")),"")</f>
        <v/>
      </c>
      <c r="BU342" s="42" t="str">
        <f>IF($O342="男子",IF($AF342&gt;100,"",IF($M342=新人男子!B$51,ROW(),"")),"")</f>
        <v/>
      </c>
      <c r="BV342" s="42" t="str">
        <f>IF($O342="男子",IF($AF342&gt;100,"",IF($M342=新人男子!I$51,ROW(),"")),"")</f>
        <v/>
      </c>
      <c r="BW342" s="42" t="str">
        <f>IF($O342="男子",IF($AF342&gt;100,"",IF($M342=新人男子!P$51,ROW(),"")),"")</f>
        <v/>
      </c>
      <c r="BX342" s="42" t="str">
        <f>IF($O342="男子",IF($AF342&gt;100,"",IF($M342=新人男子!B$76,ROW(),"")),"")</f>
        <v/>
      </c>
      <c r="BY342" s="42" t="str">
        <f>IF($O342="男子",IF($AF342&gt;100,"",IF($M342=新人男子!I$76,ROW(),"")),"")</f>
        <v/>
      </c>
      <c r="BZ342" s="42" t="str">
        <f>IF($O342="男子",IF($AF342&gt;100,"",IF($M342=新人男子!P$76,ROW(),"")),"")</f>
        <v/>
      </c>
      <c r="CA342" s="42" t="str">
        <f>IF($O342="女子",IF($AF342&gt;100,"",IF($M342=選抜女子!B$2,ROW(),"")),"")</f>
        <v/>
      </c>
      <c r="CB342" s="42" t="str">
        <f>IF($O342="女子",IF($AF342&gt;100,"",IF($M342=選抜女子!I$2,ROW(),"")),"")</f>
        <v/>
      </c>
      <c r="CC342" s="42" t="str">
        <f>IF($O342="女子",IF($AF342&gt;100,"",IF($M342=選抜女子!P$2,ROW(),"")),"")</f>
        <v/>
      </c>
      <c r="CD342" s="42" t="str">
        <f>IF($O342="女子",IF($AF342&gt;100,"",IF($M342=選抜女子!B$27,ROW(),"")),"")</f>
        <v/>
      </c>
      <c r="CE342" s="42" t="str">
        <f>IF($O342="女子",IF($AF342&gt;100,"",IF($M342=選抜女子!I$27,ROW(),"")),"")</f>
        <v/>
      </c>
      <c r="CF342" s="42" t="str">
        <f>IF($O342="女子",IF($AF342&gt;100,"",IF($M342=選抜女子!P$27,ROW(),"")),"")</f>
        <v/>
      </c>
      <c r="CG342" s="42" t="str">
        <f>IF($O342="女子",IF($AF342&gt;100,"",IF($M342=選抜女子!B$51,ROW(),"")),"")</f>
        <v/>
      </c>
      <c r="CH342" s="42" t="str">
        <f>IF($O342="女子",IF($AF342&gt;100,"",IF($M342=選抜女子!I$51,ROW(),"")),"")</f>
        <v/>
      </c>
      <c r="CI342" s="42" t="str">
        <f>IF($O342="女子",IF($AF342&gt;100,"",IF($M342=選抜女子!B$76,ROW(),"")),"")</f>
        <v/>
      </c>
      <c r="CJ342" s="42" t="str">
        <f>IF($O342="女子",IF($AF342&gt;100,"",IF($M342=選抜女子!I$76,ROW(),"")),"")</f>
        <v/>
      </c>
      <c r="CK342" s="42" t="str">
        <f>IF($O342="女子",IF($AF342&gt;100,"",IF($M342=新人女子!B$2,ROW(),"")),"")</f>
        <v/>
      </c>
      <c r="CL342" s="42" t="str">
        <f>IF($O342="女子",IF($AF342&gt;100,"",IF($M342=新人女子!I$2,ROW(),"")),"")</f>
        <v/>
      </c>
      <c r="CM342" s="42" t="str">
        <f>IF($O342="女子",IF($AF342&gt;100,"",IF($M342=新人女子!P$2,ROW(),"")),"")</f>
        <v/>
      </c>
      <c r="CN342" s="42" t="str">
        <f>IF($O342="女子",IF($AF342&gt;100,"",IF($M342=新人女子!B$27,ROW(),"")),"")</f>
        <v/>
      </c>
      <c r="CO342" s="42" t="str">
        <f>IF($O342="女子",IF($AF342&gt;100,"",IF($M342=新人女子!I$27,ROW(),"")),"")</f>
        <v/>
      </c>
      <c r="CP342" s="42" t="str">
        <f>IF($O342="女子",IF($AF342&gt;100,"",IF($M342=新人女子!P$27,ROW(),"")),"")</f>
        <v/>
      </c>
      <c r="CQ342" s="42">
        <f>IF($O342="女子",IF($AF342&gt;100,"",IF($M342=新人女子!B$51,ROW(),"")),"")</f>
        <v>342</v>
      </c>
      <c r="CR342" s="42" t="str">
        <f>IF($O342="女子",IF($AF342&gt;100,"",IF($M342=新人女子!I$51,ROW(),"")),"")</f>
        <v/>
      </c>
      <c r="CS342" s="42" t="str">
        <f>IF($O342="女子",IF($AF342&gt;100,"",IF($M342=新人女子!P$51,ROW(),"")),"")</f>
        <v/>
      </c>
      <c r="CT342" s="42" t="str">
        <f>IF($O342="女子",IF($AF342&gt;100,"",IF($M342=新人女子!B$76,ROW(),"")),"")</f>
        <v/>
      </c>
      <c r="CU342" s="42" t="str">
        <f>IF($O342="女子",IF($AF342&gt;100,"",IF($M342=新人女子!I$76,ROW(),"")),"")</f>
        <v/>
      </c>
      <c r="CV342" s="42" t="str">
        <f>IF($O342="女子",IF($AF342&gt;100,"",IF($M342=新人女子!P$76,ROW(),"")),"")</f>
        <v/>
      </c>
    </row>
    <row r="343" spans="1:100" x14ac:dyDescent="0.15">
      <c r="A343" s="36">
        <v>45285</v>
      </c>
      <c r="B343" s="36">
        <v>45287</v>
      </c>
      <c r="C343" s="35" t="s">
        <v>104</v>
      </c>
      <c r="D343" s="35" t="s">
        <v>2690</v>
      </c>
      <c r="E343" s="35" t="s">
        <v>2691</v>
      </c>
      <c r="F343" s="35" t="s">
        <v>2692</v>
      </c>
      <c r="G343" s="35" t="s">
        <v>108</v>
      </c>
      <c r="H343" s="35" t="s">
        <v>15</v>
      </c>
      <c r="I343" s="35" t="s">
        <v>2693</v>
      </c>
      <c r="J343" s="35" t="s">
        <v>303</v>
      </c>
      <c r="L343" s="35" t="s">
        <v>995</v>
      </c>
      <c r="M343" s="35" t="s">
        <v>250</v>
      </c>
      <c r="N343" s="35" t="s">
        <v>251</v>
      </c>
      <c r="O343" s="35" t="s">
        <v>200</v>
      </c>
      <c r="Y343" s="35" t="s">
        <v>306</v>
      </c>
      <c r="AA343" s="35" t="s">
        <v>996</v>
      </c>
      <c r="AB343" s="35" t="s">
        <v>997</v>
      </c>
      <c r="AC343" s="35" t="str">
        <f t="shared" si="29"/>
        <v>ニュウノ</v>
      </c>
      <c r="AD343" s="35" t="s">
        <v>309</v>
      </c>
      <c r="AF343" s="35">
        <v>4</v>
      </c>
      <c r="AG343" s="41">
        <v>39143</v>
      </c>
      <c r="AN343" s="35">
        <v>169</v>
      </c>
      <c r="AO343" s="35">
        <v>63</v>
      </c>
      <c r="AP343" s="35" t="s">
        <v>310</v>
      </c>
      <c r="AV343" s="35" t="s">
        <v>413</v>
      </c>
      <c r="BB343" s="35">
        <f t="shared" si="30"/>
        <v>16</v>
      </c>
      <c r="BC343" s="35">
        <f t="shared" si="31"/>
        <v>2</v>
      </c>
      <c r="BD343" s="35" t="str">
        <f t="shared" si="32"/>
        <v>右</v>
      </c>
      <c r="BE343" s="42" t="str">
        <f>IF($O343="男子",IF($AF343&gt;100,"",IF($M343=選抜男子!B$2,ROW(),"")),"")</f>
        <v/>
      </c>
      <c r="BF343" s="42" t="str">
        <f>IF($O343="男子",IF($AF343&gt;100,"",IF($M343=選抜男子!I$2,ROW(),"")),"")</f>
        <v/>
      </c>
      <c r="BG343" s="42" t="str">
        <f>IF($O343="男子",IF($AF343&gt;100,"",IF($M343=選抜男子!P$2,ROW(),"")),"")</f>
        <v/>
      </c>
      <c r="BH343" s="42" t="str">
        <f>IF($O343="男子",IF($AF343&gt;100,"",IF($M343=選抜男子!B$27,ROW(),"")),"")</f>
        <v/>
      </c>
      <c r="BI343" s="42" t="str">
        <f>IF($O343="男子",IF($AF343&gt;100,"",IF($M343=選抜男子!I$27,ROW(),"")),"")</f>
        <v/>
      </c>
      <c r="BJ343" s="42" t="str">
        <f>IF($O343="男子",IF($AF343&gt;100,"",IF($M343=選抜男子!P$27,ROW(),"")),"")</f>
        <v/>
      </c>
      <c r="BK343" s="42" t="str">
        <f>IF($O343="男子",IF($AF343&gt;100,"",IF($M343=選抜男子!B$51,ROW(),"")),"")</f>
        <v/>
      </c>
      <c r="BL343" s="42" t="str">
        <f>IF($O343="男子",IF($AF343&gt;100,"",IF($M343=選抜男子!I$51,ROW(),"")),"")</f>
        <v/>
      </c>
      <c r="BM343" s="42" t="str">
        <f>IF($O343="男子",IF($AF343&gt;100,"",IF($M343=選抜男子!B$76,ROW(),"")),"")</f>
        <v/>
      </c>
      <c r="BN343" s="42" t="str">
        <f>IF($O343="男子",IF($AF343&gt;100,"",IF($M343=選抜男子!I$76,ROW(),"")),"")</f>
        <v/>
      </c>
      <c r="BO343" s="42" t="str">
        <f>IF($O343="男子",IF($AF343&gt;100,"",IF($M343=新人男子!B$2,ROW(),"")),"")</f>
        <v/>
      </c>
      <c r="BP343" s="42" t="str">
        <f>IF($O343="男子",IF($AF343&gt;100,"",IF($M343=新人男子!I$2,ROW(),"")),"")</f>
        <v/>
      </c>
      <c r="BQ343" s="42" t="str">
        <f>IF($O343="男子",IF($AF343&gt;100,"",IF($M343=新人男子!P$2,ROW(),"")),"")</f>
        <v/>
      </c>
      <c r="BR343" s="42" t="str">
        <f>IF($O343="男子",IF($AF343&gt;100,"",IF($M343=新人男子!B$27,ROW(),"")),"")</f>
        <v/>
      </c>
      <c r="BS343" s="42" t="str">
        <f>IF($O343="男子",IF($AF343&gt;100,"",IF($M343=新人男子!I$27,ROW(),"")),"")</f>
        <v/>
      </c>
      <c r="BT343" s="42" t="str">
        <f>IF($O343="男子",IF($AF343&gt;100,"",IF($M343=新人男子!P$27,ROW(),"")),"")</f>
        <v/>
      </c>
      <c r="BU343" s="42" t="str">
        <f>IF($O343="男子",IF($AF343&gt;100,"",IF($M343=新人男子!B$51,ROW(),"")),"")</f>
        <v/>
      </c>
      <c r="BV343" s="42" t="str">
        <f>IF($O343="男子",IF($AF343&gt;100,"",IF($M343=新人男子!I$51,ROW(),"")),"")</f>
        <v/>
      </c>
      <c r="BW343" s="42" t="str">
        <f>IF($O343="男子",IF($AF343&gt;100,"",IF($M343=新人男子!P$51,ROW(),"")),"")</f>
        <v/>
      </c>
      <c r="BX343" s="42" t="str">
        <f>IF($O343="男子",IF($AF343&gt;100,"",IF($M343=新人男子!B$76,ROW(),"")),"")</f>
        <v/>
      </c>
      <c r="BY343" s="42" t="str">
        <f>IF($O343="男子",IF($AF343&gt;100,"",IF($M343=新人男子!I$76,ROW(),"")),"")</f>
        <v/>
      </c>
      <c r="BZ343" s="42" t="str">
        <f>IF($O343="男子",IF($AF343&gt;100,"",IF($M343=新人男子!P$76,ROW(),"")),"")</f>
        <v/>
      </c>
      <c r="CA343" s="42" t="str">
        <f>IF($O343="女子",IF($AF343&gt;100,"",IF($M343=選抜女子!B$2,ROW(),"")),"")</f>
        <v/>
      </c>
      <c r="CB343" s="42" t="str">
        <f>IF($O343="女子",IF($AF343&gt;100,"",IF($M343=選抜女子!I$2,ROW(),"")),"")</f>
        <v/>
      </c>
      <c r="CC343" s="42" t="str">
        <f>IF($O343="女子",IF($AF343&gt;100,"",IF($M343=選抜女子!P$2,ROW(),"")),"")</f>
        <v/>
      </c>
      <c r="CD343" s="42" t="str">
        <f>IF($O343="女子",IF($AF343&gt;100,"",IF($M343=選抜女子!B$27,ROW(),"")),"")</f>
        <v/>
      </c>
      <c r="CE343" s="42" t="str">
        <f>IF($O343="女子",IF($AF343&gt;100,"",IF($M343=選抜女子!I$27,ROW(),"")),"")</f>
        <v/>
      </c>
      <c r="CF343" s="42" t="str">
        <f>IF($O343="女子",IF($AF343&gt;100,"",IF($M343=選抜女子!P$27,ROW(),"")),"")</f>
        <v/>
      </c>
      <c r="CG343" s="42" t="str">
        <f>IF($O343="女子",IF($AF343&gt;100,"",IF($M343=選抜女子!B$51,ROW(),"")),"")</f>
        <v/>
      </c>
      <c r="CH343" s="42" t="str">
        <f>IF($O343="女子",IF($AF343&gt;100,"",IF($M343=選抜女子!I$51,ROW(),"")),"")</f>
        <v/>
      </c>
      <c r="CI343" s="42" t="str">
        <f>IF($O343="女子",IF($AF343&gt;100,"",IF($M343=選抜女子!B$76,ROW(),"")),"")</f>
        <v/>
      </c>
      <c r="CJ343" s="42" t="str">
        <f>IF($O343="女子",IF($AF343&gt;100,"",IF($M343=選抜女子!I$76,ROW(),"")),"")</f>
        <v/>
      </c>
      <c r="CK343" s="42" t="str">
        <f>IF($O343="女子",IF($AF343&gt;100,"",IF($M343=新人女子!B$2,ROW(),"")),"")</f>
        <v/>
      </c>
      <c r="CL343" s="42" t="str">
        <f>IF($O343="女子",IF($AF343&gt;100,"",IF($M343=新人女子!I$2,ROW(),"")),"")</f>
        <v/>
      </c>
      <c r="CM343" s="42" t="str">
        <f>IF($O343="女子",IF($AF343&gt;100,"",IF($M343=新人女子!P$2,ROW(),"")),"")</f>
        <v/>
      </c>
      <c r="CN343" s="42" t="str">
        <f>IF($O343="女子",IF($AF343&gt;100,"",IF($M343=新人女子!B$27,ROW(),"")),"")</f>
        <v/>
      </c>
      <c r="CO343" s="42" t="str">
        <f>IF($O343="女子",IF($AF343&gt;100,"",IF($M343=新人女子!I$27,ROW(),"")),"")</f>
        <v/>
      </c>
      <c r="CP343" s="42" t="str">
        <f>IF($O343="女子",IF($AF343&gt;100,"",IF($M343=新人女子!P$27,ROW(),"")),"")</f>
        <v/>
      </c>
      <c r="CQ343" s="42">
        <f>IF($O343="女子",IF($AF343&gt;100,"",IF($M343=新人女子!B$51,ROW(),"")),"")</f>
        <v>343</v>
      </c>
      <c r="CR343" s="42" t="str">
        <f>IF($O343="女子",IF($AF343&gt;100,"",IF($M343=新人女子!I$51,ROW(),"")),"")</f>
        <v/>
      </c>
      <c r="CS343" s="42" t="str">
        <f>IF($O343="女子",IF($AF343&gt;100,"",IF($M343=新人女子!P$51,ROW(),"")),"")</f>
        <v/>
      </c>
      <c r="CT343" s="42" t="str">
        <f>IF($O343="女子",IF($AF343&gt;100,"",IF($M343=新人女子!B$76,ROW(),"")),"")</f>
        <v/>
      </c>
      <c r="CU343" s="42" t="str">
        <f>IF($O343="女子",IF($AF343&gt;100,"",IF($M343=新人女子!I$76,ROW(),"")),"")</f>
        <v/>
      </c>
      <c r="CV343" s="42" t="str">
        <f>IF($O343="女子",IF($AF343&gt;100,"",IF($M343=新人女子!P$76,ROW(),"")),"")</f>
        <v/>
      </c>
    </row>
    <row r="344" spans="1:100" x14ac:dyDescent="0.15">
      <c r="A344" s="36">
        <v>45285</v>
      </c>
      <c r="B344" s="36">
        <v>45287</v>
      </c>
      <c r="C344" s="35" t="s">
        <v>104</v>
      </c>
      <c r="D344" s="35" t="s">
        <v>2694</v>
      </c>
      <c r="E344" s="35" t="s">
        <v>2695</v>
      </c>
      <c r="F344" s="35" t="s">
        <v>2696</v>
      </c>
      <c r="G344" s="35" t="s">
        <v>108</v>
      </c>
      <c r="H344" s="35" t="s">
        <v>15</v>
      </c>
      <c r="I344" s="35" t="s">
        <v>2697</v>
      </c>
      <c r="J344" s="35" t="s">
        <v>303</v>
      </c>
      <c r="M344" s="35" t="s">
        <v>250</v>
      </c>
      <c r="N344" s="35" t="s">
        <v>251</v>
      </c>
      <c r="O344" s="35" t="s">
        <v>200</v>
      </c>
      <c r="Y344" s="35" t="s">
        <v>306</v>
      </c>
      <c r="AA344" s="35" t="s">
        <v>998</v>
      </c>
      <c r="AB344" s="35" t="s">
        <v>999</v>
      </c>
      <c r="AC344" s="35" t="str">
        <f t="shared" si="29"/>
        <v>シライチ</v>
      </c>
      <c r="AD344" s="35" t="s">
        <v>309</v>
      </c>
      <c r="AF344" s="35">
        <v>5</v>
      </c>
      <c r="AG344" s="41">
        <v>39097</v>
      </c>
      <c r="AN344" s="35">
        <v>164</v>
      </c>
      <c r="AO344" s="35">
        <v>50</v>
      </c>
      <c r="AP344" s="35" t="s">
        <v>310</v>
      </c>
      <c r="BB344" s="35">
        <f t="shared" si="30"/>
        <v>16</v>
      </c>
      <c r="BC344" s="35">
        <f t="shared" si="31"/>
        <v>2</v>
      </c>
      <c r="BD344" s="35" t="str">
        <f t="shared" si="32"/>
        <v>右</v>
      </c>
      <c r="BE344" s="42" t="str">
        <f>IF($O344="男子",IF($AF344&gt;100,"",IF($M344=選抜男子!B$2,ROW(),"")),"")</f>
        <v/>
      </c>
      <c r="BF344" s="42" t="str">
        <f>IF($O344="男子",IF($AF344&gt;100,"",IF($M344=選抜男子!I$2,ROW(),"")),"")</f>
        <v/>
      </c>
      <c r="BG344" s="42" t="str">
        <f>IF($O344="男子",IF($AF344&gt;100,"",IF($M344=選抜男子!P$2,ROW(),"")),"")</f>
        <v/>
      </c>
      <c r="BH344" s="42" t="str">
        <f>IF($O344="男子",IF($AF344&gt;100,"",IF($M344=選抜男子!B$27,ROW(),"")),"")</f>
        <v/>
      </c>
      <c r="BI344" s="42" t="str">
        <f>IF($O344="男子",IF($AF344&gt;100,"",IF($M344=選抜男子!I$27,ROW(),"")),"")</f>
        <v/>
      </c>
      <c r="BJ344" s="42" t="str">
        <f>IF($O344="男子",IF($AF344&gt;100,"",IF($M344=選抜男子!P$27,ROW(),"")),"")</f>
        <v/>
      </c>
      <c r="BK344" s="42" t="str">
        <f>IF($O344="男子",IF($AF344&gt;100,"",IF($M344=選抜男子!B$51,ROW(),"")),"")</f>
        <v/>
      </c>
      <c r="BL344" s="42" t="str">
        <f>IF($O344="男子",IF($AF344&gt;100,"",IF($M344=選抜男子!I$51,ROW(),"")),"")</f>
        <v/>
      </c>
      <c r="BM344" s="42" t="str">
        <f>IF($O344="男子",IF($AF344&gt;100,"",IF($M344=選抜男子!B$76,ROW(),"")),"")</f>
        <v/>
      </c>
      <c r="BN344" s="42" t="str">
        <f>IF($O344="男子",IF($AF344&gt;100,"",IF($M344=選抜男子!I$76,ROW(),"")),"")</f>
        <v/>
      </c>
      <c r="BO344" s="42" t="str">
        <f>IF($O344="男子",IF($AF344&gt;100,"",IF($M344=新人男子!B$2,ROW(),"")),"")</f>
        <v/>
      </c>
      <c r="BP344" s="42" t="str">
        <f>IF($O344="男子",IF($AF344&gt;100,"",IF($M344=新人男子!I$2,ROW(),"")),"")</f>
        <v/>
      </c>
      <c r="BQ344" s="42" t="str">
        <f>IF($O344="男子",IF($AF344&gt;100,"",IF($M344=新人男子!P$2,ROW(),"")),"")</f>
        <v/>
      </c>
      <c r="BR344" s="42" t="str">
        <f>IF($O344="男子",IF($AF344&gt;100,"",IF($M344=新人男子!B$27,ROW(),"")),"")</f>
        <v/>
      </c>
      <c r="BS344" s="42" t="str">
        <f>IF($O344="男子",IF($AF344&gt;100,"",IF($M344=新人男子!I$27,ROW(),"")),"")</f>
        <v/>
      </c>
      <c r="BT344" s="42" t="str">
        <f>IF($O344="男子",IF($AF344&gt;100,"",IF($M344=新人男子!P$27,ROW(),"")),"")</f>
        <v/>
      </c>
      <c r="BU344" s="42" t="str">
        <f>IF($O344="男子",IF($AF344&gt;100,"",IF($M344=新人男子!B$51,ROW(),"")),"")</f>
        <v/>
      </c>
      <c r="BV344" s="42" t="str">
        <f>IF($O344="男子",IF($AF344&gt;100,"",IF($M344=新人男子!I$51,ROW(),"")),"")</f>
        <v/>
      </c>
      <c r="BW344" s="42" t="str">
        <f>IF($O344="男子",IF($AF344&gt;100,"",IF($M344=新人男子!P$51,ROW(),"")),"")</f>
        <v/>
      </c>
      <c r="BX344" s="42" t="str">
        <f>IF($O344="男子",IF($AF344&gt;100,"",IF($M344=新人男子!B$76,ROW(),"")),"")</f>
        <v/>
      </c>
      <c r="BY344" s="42" t="str">
        <f>IF($O344="男子",IF($AF344&gt;100,"",IF($M344=新人男子!I$76,ROW(),"")),"")</f>
        <v/>
      </c>
      <c r="BZ344" s="42" t="str">
        <f>IF($O344="男子",IF($AF344&gt;100,"",IF($M344=新人男子!P$76,ROW(),"")),"")</f>
        <v/>
      </c>
      <c r="CA344" s="42" t="str">
        <f>IF($O344="女子",IF($AF344&gt;100,"",IF($M344=選抜女子!B$2,ROW(),"")),"")</f>
        <v/>
      </c>
      <c r="CB344" s="42" t="str">
        <f>IF($O344="女子",IF($AF344&gt;100,"",IF($M344=選抜女子!I$2,ROW(),"")),"")</f>
        <v/>
      </c>
      <c r="CC344" s="42" t="str">
        <f>IF($O344="女子",IF($AF344&gt;100,"",IF($M344=選抜女子!P$2,ROW(),"")),"")</f>
        <v/>
      </c>
      <c r="CD344" s="42" t="str">
        <f>IF($O344="女子",IF($AF344&gt;100,"",IF($M344=選抜女子!B$27,ROW(),"")),"")</f>
        <v/>
      </c>
      <c r="CE344" s="42" t="str">
        <f>IF($O344="女子",IF($AF344&gt;100,"",IF($M344=選抜女子!I$27,ROW(),"")),"")</f>
        <v/>
      </c>
      <c r="CF344" s="42" t="str">
        <f>IF($O344="女子",IF($AF344&gt;100,"",IF($M344=選抜女子!P$27,ROW(),"")),"")</f>
        <v/>
      </c>
      <c r="CG344" s="42" t="str">
        <f>IF($O344="女子",IF($AF344&gt;100,"",IF($M344=選抜女子!B$51,ROW(),"")),"")</f>
        <v/>
      </c>
      <c r="CH344" s="42" t="str">
        <f>IF($O344="女子",IF($AF344&gt;100,"",IF($M344=選抜女子!I$51,ROW(),"")),"")</f>
        <v/>
      </c>
      <c r="CI344" s="42" t="str">
        <f>IF($O344="女子",IF($AF344&gt;100,"",IF($M344=選抜女子!B$76,ROW(),"")),"")</f>
        <v/>
      </c>
      <c r="CJ344" s="42" t="str">
        <f>IF($O344="女子",IF($AF344&gt;100,"",IF($M344=選抜女子!I$76,ROW(),"")),"")</f>
        <v/>
      </c>
      <c r="CK344" s="42" t="str">
        <f>IF($O344="女子",IF($AF344&gt;100,"",IF($M344=新人女子!B$2,ROW(),"")),"")</f>
        <v/>
      </c>
      <c r="CL344" s="42" t="str">
        <f>IF($O344="女子",IF($AF344&gt;100,"",IF($M344=新人女子!I$2,ROW(),"")),"")</f>
        <v/>
      </c>
      <c r="CM344" s="42" t="str">
        <f>IF($O344="女子",IF($AF344&gt;100,"",IF($M344=新人女子!P$2,ROW(),"")),"")</f>
        <v/>
      </c>
      <c r="CN344" s="42" t="str">
        <f>IF($O344="女子",IF($AF344&gt;100,"",IF($M344=新人女子!B$27,ROW(),"")),"")</f>
        <v/>
      </c>
      <c r="CO344" s="42" t="str">
        <f>IF($O344="女子",IF($AF344&gt;100,"",IF($M344=新人女子!I$27,ROW(),"")),"")</f>
        <v/>
      </c>
      <c r="CP344" s="42" t="str">
        <f>IF($O344="女子",IF($AF344&gt;100,"",IF($M344=新人女子!P$27,ROW(),"")),"")</f>
        <v/>
      </c>
      <c r="CQ344" s="42">
        <f>IF($O344="女子",IF($AF344&gt;100,"",IF($M344=新人女子!B$51,ROW(),"")),"")</f>
        <v>344</v>
      </c>
      <c r="CR344" s="42" t="str">
        <f>IF($O344="女子",IF($AF344&gt;100,"",IF($M344=新人女子!I$51,ROW(),"")),"")</f>
        <v/>
      </c>
      <c r="CS344" s="42" t="str">
        <f>IF($O344="女子",IF($AF344&gt;100,"",IF($M344=新人女子!P$51,ROW(),"")),"")</f>
        <v/>
      </c>
      <c r="CT344" s="42" t="str">
        <f>IF($O344="女子",IF($AF344&gt;100,"",IF($M344=新人女子!B$76,ROW(),"")),"")</f>
        <v/>
      </c>
      <c r="CU344" s="42" t="str">
        <f>IF($O344="女子",IF($AF344&gt;100,"",IF($M344=新人女子!I$76,ROW(),"")),"")</f>
        <v/>
      </c>
      <c r="CV344" s="42" t="str">
        <f>IF($O344="女子",IF($AF344&gt;100,"",IF($M344=新人女子!P$76,ROW(),"")),"")</f>
        <v/>
      </c>
    </row>
    <row r="345" spans="1:100" x14ac:dyDescent="0.15">
      <c r="A345" s="36">
        <v>45285</v>
      </c>
      <c r="B345" s="36">
        <v>45287</v>
      </c>
      <c r="C345" s="35" t="s">
        <v>104</v>
      </c>
      <c r="D345" s="35" t="s">
        <v>2698</v>
      </c>
      <c r="E345" s="35" t="s">
        <v>2699</v>
      </c>
      <c r="F345" s="35" t="s">
        <v>2700</v>
      </c>
      <c r="G345" s="35" t="s">
        <v>108</v>
      </c>
      <c r="H345" s="35" t="s">
        <v>15</v>
      </c>
      <c r="I345" s="35" t="s">
        <v>2701</v>
      </c>
      <c r="J345" s="35" t="s">
        <v>303</v>
      </c>
      <c r="M345" s="35" t="s">
        <v>250</v>
      </c>
      <c r="N345" s="35" t="s">
        <v>251</v>
      </c>
      <c r="O345" s="35" t="s">
        <v>200</v>
      </c>
      <c r="Y345" s="35" t="s">
        <v>306</v>
      </c>
      <c r="AA345" s="35" t="s">
        <v>1000</v>
      </c>
      <c r="AB345" s="35" t="s">
        <v>1001</v>
      </c>
      <c r="AC345" s="35" t="str">
        <f t="shared" si="29"/>
        <v>ニシタカヤ</v>
      </c>
      <c r="AD345" s="35" t="s">
        <v>309</v>
      </c>
      <c r="AF345" s="35">
        <v>6</v>
      </c>
      <c r="AG345" s="41">
        <v>38994</v>
      </c>
      <c r="AN345" s="35">
        <v>162.80000000000001</v>
      </c>
      <c r="AO345" s="35">
        <v>55.5</v>
      </c>
      <c r="AP345" s="35" t="s">
        <v>310</v>
      </c>
      <c r="BB345" s="35">
        <f t="shared" si="30"/>
        <v>16</v>
      </c>
      <c r="BC345" s="35">
        <f t="shared" si="31"/>
        <v>2</v>
      </c>
      <c r="BD345" s="35" t="str">
        <f t="shared" si="32"/>
        <v>右</v>
      </c>
      <c r="BE345" s="42" t="str">
        <f>IF($O345="男子",IF($AF345&gt;100,"",IF($M345=選抜男子!B$2,ROW(),"")),"")</f>
        <v/>
      </c>
      <c r="BF345" s="42" t="str">
        <f>IF($O345="男子",IF($AF345&gt;100,"",IF($M345=選抜男子!I$2,ROW(),"")),"")</f>
        <v/>
      </c>
      <c r="BG345" s="42" t="str">
        <f>IF($O345="男子",IF($AF345&gt;100,"",IF($M345=選抜男子!P$2,ROW(),"")),"")</f>
        <v/>
      </c>
      <c r="BH345" s="42" t="str">
        <f>IF($O345="男子",IF($AF345&gt;100,"",IF($M345=選抜男子!B$27,ROW(),"")),"")</f>
        <v/>
      </c>
      <c r="BI345" s="42" t="str">
        <f>IF($O345="男子",IF($AF345&gt;100,"",IF($M345=選抜男子!I$27,ROW(),"")),"")</f>
        <v/>
      </c>
      <c r="BJ345" s="42" t="str">
        <f>IF($O345="男子",IF($AF345&gt;100,"",IF($M345=選抜男子!P$27,ROW(),"")),"")</f>
        <v/>
      </c>
      <c r="BK345" s="42" t="str">
        <f>IF($O345="男子",IF($AF345&gt;100,"",IF($M345=選抜男子!B$51,ROW(),"")),"")</f>
        <v/>
      </c>
      <c r="BL345" s="42" t="str">
        <f>IF($O345="男子",IF($AF345&gt;100,"",IF($M345=選抜男子!I$51,ROW(),"")),"")</f>
        <v/>
      </c>
      <c r="BM345" s="42" t="str">
        <f>IF($O345="男子",IF($AF345&gt;100,"",IF($M345=選抜男子!B$76,ROW(),"")),"")</f>
        <v/>
      </c>
      <c r="BN345" s="42" t="str">
        <f>IF($O345="男子",IF($AF345&gt;100,"",IF($M345=選抜男子!I$76,ROW(),"")),"")</f>
        <v/>
      </c>
      <c r="BO345" s="42" t="str">
        <f>IF($O345="男子",IF($AF345&gt;100,"",IF($M345=新人男子!B$2,ROW(),"")),"")</f>
        <v/>
      </c>
      <c r="BP345" s="42" t="str">
        <f>IF($O345="男子",IF($AF345&gt;100,"",IF($M345=新人男子!I$2,ROW(),"")),"")</f>
        <v/>
      </c>
      <c r="BQ345" s="42" t="str">
        <f>IF($O345="男子",IF($AF345&gt;100,"",IF($M345=新人男子!P$2,ROW(),"")),"")</f>
        <v/>
      </c>
      <c r="BR345" s="42" t="str">
        <f>IF($O345="男子",IF($AF345&gt;100,"",IF($M345=新人男子!B$27,ROW(),"")),"")</f>
        <v/>
      </c>
      <c r="BS345" s="42" t="str">
        <f>IF($O345="男子",IF($AF345&gt;100,"",IF($M345=新人男子!I$27,ROW(),"")),"")</f>
        <v/>
      </c>
      <c r="BT345" s="42" t="str">
        <f>IF($O345="男子",IF($AF345&gt;100,"",IF($M345=新人男子!P$27,ROW(),"")),"")</f>
        <v/>
      </c>
      <c r="BU345" s="42" t="str">
        <f>IF($O345="男子",IF($AF345&gt;100,"",IF($M345=新人男子!B$51,ROW(),"")),"")</f>
        <v/>
      </c>
      <c r="BV345" s="42" t="str">
        <f>IF($O345="男子",IF($AF345&gt;100,"",IF($M345=新人男子!I$51,ROW(),"")),"")</f>
        <v/>
      </c>
      <c r="BW345" s="42" t="str">
        <f>IF($O345="男子",IF($AF345&gt;100,"",IF($M345=新人男子!P$51,ROW(),"")),"")</f>
        <v/>
      </c>
      <c r="BX345" s="42" t="str">
        <f>IF($O345="男子",IF($AF345&gt;100,"",IF($M345=新人男子!B$76,ROW(),"")),"")</f>
        <v/>
      </c>
      <c r="BY345" s="42" t="str">
        <f>IF($O345="男子",IF($AF345&gt;100,"",IF($M345=新人男子!I$76,ROW(),"")),"")</f>
        <v/>
      </c>
      <c r="BZ345" s="42" t="str">
        <f>IF($O345="男子",IF($AF345&gt;100,"",IF($M345=新人男子!P$76,ROW(),"")),"")</f>
        <v/>
      </c>
      <c r="CA345" s="42" t="str">
        <f>IF($O345="女子",IF($AF345&gt;100,"",IF($M345=選抜女子!B$2,ROW(),"")),"")</f>
        <v/>
      </c>
      <c r="CB345" s="42" t="str">
        <f>IF($O345="女子",IF($AF345&gt;100,"",IF($M345=選抜女子!I$2,ROW(),"")),"")</f>
        <v/>
      </c>
      <c r="CC345" s="42" t="str">
        <f>IF($O345="女子",IF($AF345&gt;100,"",IF($M345=選抜女子!P$2,ROW(),"")),"")</f>
        <v/>
      </c>
      <c r="CD345" s="42" t="str">
        <f>IF($O345="女子",IF($AF345&gt;100,"",IF($M345=選抜女子!B$27,ROW(),"")),"")</f>
        <v/>
      </c>
      <c r="CE345" s="42" t="str">
        <f>IF($O345="女子",IF($AF345&gt;100,"",IF($M345=選抜女子!I$27,ROW(),"")),"")</f>
        <v/>
      </c>
      <c r="CF345" s="42" t="str">
        <f>IF($O345="女子",IF($AF345&gt;100,"",IF($M345=選抜女子!P$27,ROW(),"")),"")</f>
        <v/>
      </c>
      <c r="CG345" s="42" t="str">
        <f>IF($O345="女子",IF($AF345&gt;100,"",IF($M345=選抜女子!B$51,ROW(),"")),"")</f>
        <v/>
      </c>
      <c r="CH345" s="42" t="str">
        <f>IF($O345="女子",IF($AF345&gt;100,"",IF($M345=選抜女子!I$51,ROW(),"")),"")</f>
        <v/>
      </c>
      <c r="CI345" s="42" t="str">
        <f>IF($O345="女子",IF($AF345&gt;100,"",IF($M345=選抜女子!B$76,ROW(),"")),"")</f>
        <v/>
      </c>
      <c r="CJ345" s="42" t="str">
        <f>IF($O345="女子",IF($AF345&gt;100,"",IF($M345=選抜女子!I$76,ROW(),"")),"")</f>
        <v/>
      </c>
      <c r="CK345" s="42" t="str">
        <f>IF($O345="女子",IF($AF345&gt;100,"",IF($M345=新人女子!B$2,ROW(),"")),"")</f>
        <v/>
      </c>
      <c r="CL345" s="42" t="str">
        <f>IF($O345="女子",IF($AF345&gt;100,"",IF($M345=新人女子!I$2,ROW(),"")),"")</f>
        <v/>
      </c>
      <c r="CM345" s="42" t="str">
        <f>IF($O345="女子",IF($AF345&gt;100,"",IF($M345=新人女子!P$2,ROW(),"")),"")</f>
        <v/>
      </c>
      <c r="CN345" s="42" t="str">
        <f>IF($O345="女子",IF($AF345&gt;100,"",IF($M345=新人女子!B$27,ROW(),"")),"")</f>
        <v/>
      </c>
      <c r="CO345" s="42" t="str">
        <f>IF($O345="女子",IF($AF345&gt;100,"",IF($M345=新人女子!I$27,ROW(),"")),"")</f>
        <v/>
      </c>
      <c r="CP345" s="42" t="str">
        <f>IF($O345="女子",IF($AF345&gt;100,"",IF($M345=新人女子!P$27,ROW(),"")),"")</f>
        <v/>
      </c>
      <c r="CQ345" s="42">
        <f>IF($O345="女子",IF($AF345&gt;100,"",IF($M345=新人女子!B$51,ROW(),"")),"")</f>
        <v>345</v>
      </c>
      <c r="CR345" s="42" t="str">
        <f>IF($O345="女子",IF($AF345&gt;100,"",IF($M345=新人女子!I$51,ROW(),"")),"")</f>
        <v/>
      </c>
      <c r="CS345" s="42" t="str">
        <f>IF($O345="女子",IF($AF345&gt;100,"",IF($M345=新人女子!P$51,ROW(),"")),"")</f>
        <v/>
      </c>
      <c r="CT345" s="42" t="str">
        <f>IF($O345="女子",IF($AF345&gt;100,"",IF($M345=新人女子!B$76,ROW(),"")),"")</f>
        <v/>
      </c>
      <c r="CU345" s="42" t="str">
        <f>IF($O345="女子",IF($AF345&gt;100,"",IF($M345=新人女子!I$76,ROW(),"")),"")</f>
        <v/>
      </c>
      <c r="CV345" s="42" t="str">
        <f>IF($O345="女子",IF($AF345&gt;100,"",IF($M345=新人女子!P$76,ROW(),"")),"")</f>
        <v/>
      </c>
    </row>
    <row r="346" spans="1:100" x14ac:dyDescent="0.15">
      <c r="A346" s="36">
        <v>45285</v>
      </c>
      <c r="B346" s="36">
        <v>45287</v>
      </c>
      <c r="C346" s="35" t="s">
        <v>104</v>
      </c>
      <c r="D346" s="35" t="s">
        <v>2702</v>
      </c>
      <c r="E346" s="35" t="s">
        <v>2703</v>
      </c>
      <c r="F346" s="35" t="s">
        <v>2704</v>
      </c>
      <c r="G346" s="35" t="s">
        <v>108</v>
      </c>
      <c r="H346" s="35" t="s">
        <v>15</v>
      </c>
      <c r="I346" s="35" t="s">
        <v>2705</v>
      </c>
      <c r="J346" s="35" t="s">
        <v>303</v>
      </c>
      <c r="M346" s="35" t="s">
        <v>250</v>
      </c>
      <c r="N346" s="35" t="s">
        <v>251</v>
      </c>
      <c r="O346" s="35" t="s">
        <v>200</v>
      </c>
      <c r="Y346" s="35" t="s">
        <v>306</v>
      </c>
      <c r="AA346" s="35" t="s">
        <v>1002</v>
      </c>
      <c r="AB346" s="35" t="s">
        <v>1003</v>
      </c>
      <c r="AC346" s="35" t="str">
        <f t="shared" si="29"/>
        <v>サイジョウ</v>
      </c>
      <c r="AD346" s="35" t="s">
        <v>309</v>
      </c>
      <c r="AE346" s="35" t="s">
        <v>362</v>
      </c>
      <c r="AF346" s="35">
        <v>7</v>
      </c>
      <c r="AG346" s="41">
        <v>39147</v>
      </c>
      <c r="AN346" s="35">
        <v>170.2</v>
      </c>
      <c r="AO346" s="35">
        <v>59.2</v>
      </c>
      <c r="AP346" s="35" t="s">
        <v>310</v>
      </c>
      <c r="BB346" s="35">
        <f t="shared" si="30"/>
        <v>16</v>
      </c>
      <c r="BC346" s="35">
        <f t="shared" si="31"/>
        <v>2</v>
      </c>
      <c r="BD346" s="35" t="str">
        <f t="shared" si="32"/>
        <v>右</v>
      </c>
      <c r="BE346" s="42" t="str">
        <f>IF($O346="男子",IF($AF346&gt;100,"",IF($M346=選抜男子!B$2,ROW(),"")),"")</f>
        <v/>
      </c>
      <c r="BF346" s="42" t="str">
        <f>IF($O346="男子",IF($AF346&gt;100,"",IF($M346=選抜男子!I$2,ROW(),"")),"")</f>
        <v/>
      </c>
      <c r="BG346" s="42" t="str">
        <f>IF($O346="男子",IF($AF346&gt;100,"",IF($M346=選抜男子!P$2,ROW(),"")),"")</f>
        <v/>
      </c>
      <c r="BH346" s="42" t="str">
        <f>IF($O346="男子",IF($AF346&gt;100,"",IF($M346=選抜男子!B$27,ROW(),"")),"")</f>
        <v/>
      </c>
      <c r="BI346" s="42" t="str">
        <f>IF($O346="男子",IF($AF346&gt;100,"",IF($M346=選抜男子!I$27,ROW(),"")),"")</f>
        <v/>
      </c>
      <c r="BJ346" s="42" t="str">
        <f>IF($O346="男子",IF($AF346&gt;100,"",IF($M346=選抜男子!P$27,ROW(),"")),"")</f>
        <v/>
      </c>
      <c r="BK346" s="42" t="str">
        <f>IF($O346="男子",IF($AF346&gt;100,"",IF($M346=選抜男子!B$51,ROW(),"")),"")</f>
        <v/>
      </c>
      <c r="BL346" s="42" t="str">
        <f>IF($O346="男子",IF($AF346&gt;100,"",IF($M346=選抜男子!I$51,ROW(),"")),"")</f>
        <v/>
      </c>
      <c r="BM346" s="42" t="str">
        <f>IF($O346="男子",IF($AF346&gt;100,"",IF($M346=選抜男子!B$76,ROW(),"")),"")</f>
        <v/>
      </c>
      <c r="BN346" s="42" t="str">
        <f>IF($O346="男子",IF($AF346&gt;100,"",IF($M346=選抜男子!I$76,ROW(),"")),"")</f>
        <v/>
      </c>
      <c r="BO346" s="42" t="str">
        <f>IF($O346="男子",IF($AF346&gt;100,"",IF($M346=新人男子!B$2,ROW(),"")),"")</f>
        <v/>
      </c>
      <c r="BP346" s="42" t="str">
        <f>IF($O346="男子",IF($AF346&gt;100,"",IF($M346=新人男子!I$2,ROW(),"")),"")</f>
        <v/>
      </c>
      <c r="BQ346" s="42" t="str">
        <f>IF($O346="男子",IF($AF346&gt;100,"",IF($M346=新人男子!P$2,ROW(),"")),"")</f>
        <v/>
      </c>
      <c r="BR346" s="42" t="str">
        <f>IF($O346="男子",IF($AF346&gt;100,"",IF($M346=新人男子!B$27,ROW(),"")),"")</f>
        <v/>
      </c>
      <c r="BS346" s="42" t="str">
        <f>IF($O346="男子",IF($AF346&gt;100,"",IF($M346=新人男子!I$27,ROW(),"")),"")</f>
        <v/>
      </c>
      <c r="BT346" s="42" t="str">
        <f>IF($O346="男子",IF($AF346&gt;100,"",IF($M346=新人男子!P$27,ROW(),"")),"")</f>
        <v/>
      </c>
      <c r="BU346" s="42" t="str">
        <f>IF($O346="男子",IF($AF346&gt;100,"",IF($M346=新人男子!B$51,ROW(),"")),"")</f>
        <v/>
      </c>
      <c r="BV346" s="42" t="str">
        <f>IF($O346="男子",IF($AF346&gt;100,"",IF($M346=新人男子!I$51,ROW(),"")),"")</f>
        <v/>
      </c>
      <c r="BW346" s="42" t="str">
        <f>IF($O346="男子",IF($AF346&gt;100,"",IF($M346=新人男子!P$51,ROW(),"")),"")</f>
        <v/>
      </c>
      <c r="BX346" s="42" t="str">
        <f>IF($O346="男子",IF($AF346&gt;100,"",IF($M346=新人男子!B$76,ROW(),"")),"")</f>
        <v/>
      </c>
      <c r="BY346" s="42" t="str">
        <f>IF($O346="男子",IF($AF346&gt;100,"",IF($M346=新人男子!I$76,ROW(),"")),"")</f>
        <v/>
      </c>
      <c r="BZ346" s="42" t="str">
        <f>IF($O346="男子",IF($AF346&gt;100,"",IF($M346=新人男子!P$76,ROW(),"")),"")</f>
        <v/>
      </c>
      <c r="CA346" s="42" t="str">
        <f>IF($O346="女子",IF($AF346&gt;100,"",IF($M346=選抜女子!B$2,ROW(),"")),"")</f>
        <v/>
      </c>
      <c r="CB346" s="42" t="str">
        <f>IF($O346="女子",IF($AF346&gt;100,"",IF($M346=選抜女子!I$2,ROW(),"")),"")</f>
        <v/>
      </c>
      <c r="CC346" s="42" t="str">
        <f>IF($O346="女子",IF($AF346&gt;100,"",IF($M346=選抜女子!P$2,ROW(),"")),"")</f>
        <v/>
      </c>
      <c r="CD346" s="42" t="str">
        <f>IF($O346="女子",IF($AF346&gt;100,"",IF($M346=選抜女子!B$27,ROW(),"")),"")</f>
        <v/>
      </c>
      <c r="CE346" s="42" t="str">
        <f>IF($O346="女子",IF($AF346&gt;100,"",IF($M346=選抜女子!I$27,ROW(),"")),"")</f>
        <v/>
      </c>
      <c r="CF346" s="42" t="str">
        <f>IF($O346="女子",IF($AF346&gt;100,"",IF($M346=選抜女子!P$27,ROW(),"")),"")</f>
        <v/>
      </c>
      <c r="CG346" s="42" t="str">
        <f>IF($O346="女子",IF($AF346&gt;100,"",IF($M346=選抜女子!B$51,ROW(),"")),"")</f>
        <v/>
      </c>
      <c r="CH346" s="42" t="str">
        <f>IF($O346="女子",IF($AF346&gt;100,"",IF($M346=選抜女子!I$51,ROW(),"")),"")</f>
        <v/>
      </c>
      <c r="CI346" s="42" t="str">
        <f>IF($O346="女子",IF($AF346&gt;100,"",IF($M346=選抜女子!B$76,ROW(),"")),"")</f>
        <v/>
      </c>
      <c r="CJ346" s="42" t="str">
        <f>IF($O346="女子",IF($AF346&gt;100,"",IF($M346=選抜女子!I$76,ROW(),"")),"")</f>
        <v/>
      </c>
      <c r="CK346" s="42" t="str">
        <f>IF($O346="女子",IF($AF346&gt;100,"",IF($M346=新人女子!B$2,ROW(),"")),"")</f>
        <v/>
      </c>
      <c r="CL346" s="42" t="str">
        <f>IF($O346="女子",IF($AF346&gt;100,"",IF($M346=新人女子!I$2,ROW(),"")),"")</f>
        <v/>
      </c>
      <c r="CM346" s="42" t="str">
        <f>IF($O346="女子",IF($AF346&gt;100,"",IF($M346=新人女子!P$2,ROW(),"")),"")</f>
        <v/>
      </c>
      <c r="CN346" s="42" t="str">
        <f>IF($O346="女子",IF($AF346&gt;100,"",IF($M346=新人女子!B$27,ROW(),"")),"")</f>
        <v/>
      </c>
      <c r="CO346" s="42" t="str">
        <f>IF($O346="女子",IF($AF346&gt;100,"",IF($M346=新人女子!I$27,ROW(),"")),"")</f>
        <v/>
      </c>
      <c r="CP346" s="42" t="str">
        <f>IF($O346="女子",IF($AF346&gt;100,"",IF($M346=新人女子!P$27,ROW(),"")),"")</f>
        <v/>
      </c>
      <c r="CQ346" s="42">
        <f>IF($O346="女子",IF($AF346&gt;100,"",IF($M346=新人女子!B$51,ROW(),"")),"")</f>
        <v>346</v>
      </c>
      <c r="CR346" s="42" t="str">
        <f>IF($O346="女子",IF($AF346&gt;100,"",IF($M346=新人女子!I$51,ROW(),"")),"")</f>
        <v/>
      </c>
      <c r="CS346" s="42" t="str">
        <f>IF($O346="女子",IF($AF346&gt;100,"",IF($M346=新人女子!P$51,ROW(),"")),"")</f>
        <v/>
      </c>
      <c r="CT346" s="42" t="str">
        <f>IF($O346="女子",IF($AF346&gt;100,"",IF($M346=新人女子!B$76,ROW(),"")),"")</f>
        <v/>
      </c>
      <c r="CU346" s="42" t="str">
        <f>IF($O346="女子",IF($AF346&gt;100,"",IF($M346=新人女子!I$76,ROW(),"")),"")</f>
        <v/>
      </c>
      <c r="CV346" s="42" t="str">
        <f>IF($O346="女子",IF($AF346&gt;100,"",IF($M346=新人女子!P$76,ROW(),"")),"")</f>
        <v/>
      </c>
    </row>
    <row r="347" spans="1:100" x14ac:dyDescent="0.15">
      <c r="A347" s="36">
        <v>45285</v>
      </c>
      <c r="B347" s="36">
        <v>45287</v>
      </c>
      <c r="C347" s="35" t="s">
        <v>104</v>
      </c>
      <c r="D347" s="35" t="s">
        <v>2706</v>
      </c>
      <c r="E347" s="35" t="s">
        <v>2707</v>
      </c>
      <c r="F347" s="35" t="s">
        <v>2708</v>
      </c>
      <c r="G347" s="35" t="s">
        <v>108</v>
      </c>
      <c r="H347" s="35" t="s">
        <v>15</v>
      </c>
      <c r="I347" s="35" t="s">
        <v>2709</v>
      </c>
      <c r="J347" s="35" t="s">
        <v>303</v>
      </c>
      <c r="M347" s="35" t="s">
        <v>250</v>
      </c>
      <c r="N347" s="35" t="s">
        <v>251</v>
      </c>
      <c r="O347" s="35" t="s">
        <v>200</v>
      </c>
      <c r="Y347" s="35" t="s">
        <v>306</v>
      </c>
      <c r="AA347" s="35" t="s">
        <v>1004</v>
      </c>
      <c r="AB347" s="35" t="s">
        <v>1005</v>
      </c>
      <c r="AC347" s="35" t="str">
        <f t="shared" si="29"/>
        <v>ジケ</v>
      </c>
      <c r="AD347" s="35" t="s">
        <v>309</v>
      </c>
      <c r="AF347" s="35">
        <v>8</v>
      </c>
      <c r="AG347" s="41">
        <v>39139</v>
      </c>
      <c r="AN347" s="35">
        <v>172</v>
      </c>
      <c r="AO347" s="35">
        <v>54</v>
      </c>
      <c r="AP347" s="35" t="s">
        <v>310</v>
      </c>
      <c r="BB347" s="35">
        <f t="shared" si="30"/>
        <v>16</v>
      </c>
      <c r="BC347" s="35">
        <f t="shared" si="31"/>
        <v>2</v>
      </c>
      <c r="BD347" s="35" t="str">
        <f t="shared" si="32"/>
        <v>右</v>
      </c>
      <c r="BE347" s="42" t="str">
        <f>IF($O347="男子",IF($AF347&gt;100,"",IF($M347=選抜男子!B$2,ROW(),"")),"")</f>
        <v/>
      </c>
      <c r="BF347" s="42" t="str">
        <f>IF($O347="男子",IF($AF347&gt;100,"",IF($M347=選抜男子!I$2,ROW(),"")),"")</f>
        <v/>
      </c>
      <c r="BG347" s="42" t="str">
        <f>IF($O347="男子",IF($AF347&gt;100,"",IF($M347=選抜男子!P$2,ROW(),"")),"")</f>
        <v/>
      </c>
      <c r="BH347" s="42" t="str">
        <f>IF($O347="男子",IF($AF347&gt;100,"",IF($M347=選抜男子!B$27,ROW(),"")),"")</f>
        <v/>
      </c>
      <c r="BI347" s="42" t="str">
        <f>IF($O347="男子",IF($AF347&gt;100,"",IF($M347=選抜男子!I$27,ROW(),"")),"")</f>
        <v/>
      </c>
      <c r="BJ347" s="42" t="str">
        <f>IF($O347="男子",IF($AF347&gt;100,"",IF($M347=選抜男子!P$27,ROW(),"")),"")</f>
        <v/>
      </c>
      <c r="BK347" s="42" t="str">
        <f>IF($O347="男子",IF($AF347&gt;100,"",IF($M347=選抜男子!B$51,ROW(),"")),"")</f>
        <v/>
      </c>
      <c r="BL347" s="42" t="str">
        <f>IF($O347="男子",IF($AF347&gt;100,"",IF($M347=選抜男子!I$51,ROW(),"")),"")</f>
        <v/>
      </c>
      <c r="BM347" s="42" t="str">
        <f>IF($O347="男子",IF($AF347&gt;100,"",IF($M347=選抜男子!B$76,ROW(),"")),"")</f>
        <v/>
      </c>
      <c r="BN347" s="42" t="str">
        <f>IF($O347="男子",IF($AF347&gt;100,"",IF($M347=選抜男子!I$76,ROW(),"")),"")</f>
        <v/>
      </c>
      <c r="BO347" s="42" t="str">
        <f>IF($O347="男子",IF($AF347&gt;100,"",IF($M347=新人男子!B$2,ROW(),"")),"")</f>
        <v/>
      </c>
      <c r="BP347" s="42" t="str">
        <f>IF($O347="男子",IF($AF347&gt;100,"",IF($M347=新人男子!I$2,ROW(),"")),"")</f>
        <v/>
      </c>
      <c r="BQ347" s="42" t="str">
        <f>IF($O347="男子",IF($AF347&gt;100,"",IF($M347=新人男子!P$2,ROW(),"")),"")</f>
        <v/>
      </c>
      <c r="BR347" s="42" t="str">
        <f>IF($O347="男子",IF($AF347&gt;100,"",IF($M347=新人男子!B$27,ROW(),"")),"")</f>
        <v/>
      </c>
      <c r="BS347" s="42" t="str">
        <f>IF($O347="男子",IF($AF347&gt;100,"",IF($M347=新人男子!I$27,ROW(),"")),"")</f>
        <v/>
      </c>
      <c r="BT347" s="42" t="str">
        <f>IF($O347="男子",IF($AF347&gt;100,"",IF($M347=新人男子!P$27,ROW(),"")),"")</f>
        <v/>
      </c>
      <c r="BU347" s="42" t="str">
        <f>IF($O347="男子",IF($AF347&gt;100,"",IF($M347=新人男子!B$51,ROW(),"")),"")</f>
        <v/>
      </c>
      <c r="BV347" s="42" t="str">
        <f>IF($O347="男子",IF($AF347&gt;100,"",IF($M347=新人男子!I$51,ROW(),"")),"")</f>
        <v/>
      </c>
      <c r="BW347" s="42" t="str">
        <f>IF($O347="男子",IF($AF347&gt;100,"",IF($M347=新人男子!P$51,ROW(),"")),"")</f>
        <v/>
      </c>
      <c r="BX347" s="42" t="str">
        <f>IF($O347="男子",IF($AF347&gt;100,"",IF($M347=新人男子!B$76,ROW(),"")),"")</f>
        <v/>
      </c>
      <c r="BY347" s="42" t="str">
        <f>IF($O347="男子",IF($AF347&gt;100,"",IF($M347=新人男子!I$76,ROW(),"")),"")</f>
        <v/>
      </c>
      <c r="BZ347" s="42" t="str">
        <f>IF($O347="男子",IF($AF347&gt;100,"",IF($M347=新人男子!P$76,ROW(),"")),"")</f>
        <v/>
      </c>
      <c r="CA347" s="42" t="str">
        <f>IF($O347="女子",IF($AF347&gt;100,"",IF($M347=選抜女子!B$2,ROW(),"")),"")</f>
        <v/>
      </c>
      <c r="CB347" s="42" t="str">
        <f>IF($O347="女子",IF($AF347&gt;100,"",IF($M347=選抜女子!I$2,ROW(),"")),"")</f>
        <v/>
      </c>
      <c r="CC347" s="42" t="str">
        <f>IF($O347="女子",IF($AF347&gt;100,"",IF($M347=選抜女子!P$2,ROW(),"")),"")</f>
        <v/>
      </c>
      <c r="CD347" s="42" t="str">
        <f>IF($O347="女子",IF($AF347&gt;100,"",IF($M347=選抜女子!B$27,ROW(),"")),"")</f>
        <v/>
      </c>
      <c r="CE347" s="42" t="str">
        <f>IF($O347="女子",IF($AF347&gt;100,"",IF($M347=選抜女子!I$27,ROW(),"")),"")</f>
        <v/>
      </c>
      <c r="CF347" s="42" t="str">
        <f>IF($O347="女子",IF($AF347&gt;100,"",IF($M347=選抜女子!P$27,ROW(),"")),"")</f>
        <v/>
      </c>
      <c r="CG347" s="42" t="str">
        <f>IF($O347="女子",IF($AF347&gt;100,"",IF($M347=選抜女子!B$51,ROW(),"")),"")</f>
        <v/>
      </c>
      <c r="CH347" s="42" t="str">
        <f>IF($O347="女子",IF($AF347&gt;100,"",IF($M347=選抜女子!I$51,ROW(),"")),"")</f>
        <v/>
      </c>
      <c r="CI347" s="42" t="str">
        <f>IF($O347="女子",IF($AF347&gt;100,"",IF($M347=選抜女子!B$76,ROW(),"")),"")</f>
        <v/>
      </c>
      <c r="CJ347" s="42" t="str">
        <f>IF($O347="女子",IF($AF347&gt;100,"",IF($M347=選抜女子!I$76,ROW(),"")),"")</f>
        <v/>
      </c>
      <c r="CK347" s="42" t="str">
        <f>IF($O347="女子",IF($AF347&gt;100,"",IF($M347=新人女子!B$2,ROW(),"")),"")</f>
        <v/>
      </c>
      <c r="CL347" s="42" t="str">
        <f>IF($O347="女子",IF($AF347&gt;100,"",IF($M347=新人女子!I$2,ROW(),"")),"")</f>
        <v/>
      </c>
      <c r="CM347" s="42" t="str">
        <f>IF($O347="女子",IF($AF347&gt;100,"",IF($M347=新人女子!P$2,ROW(),"")),"")</f>
        <v/>
      </c>
      <c r="CN347" s="42" t="str">
        <f>IF($O347="女子",IF($AF347&gt;100,"",IF($M347=新人女子!B$27,ROW(),"")),"")</f>
        <v/>
      </c>
      <c r="CO347" s="42" t="str">
        <f>IF($O347="女子",IF($AF347&gt;100,"",IF($M347=新人女子!I$27,ROW(),"")),"")</f>
        <v/>
      </c>
      <c r="CP347" s="42" t="str">
        <f>IF($O347="女子",IF($AF347&gt;100,"",IF($M347=新人女子!P$27,ROW(),"")),"")</f>
        <v/>
      </c>
      <c r="CQ347" s="42">
        <f>IF($O347="女子",IF($AF347&gt;100,"",IF($M347=新人女子!B$51,ROW(),"")),"")</f>
        <v>347</v>
      </c>
      <c r="CR347" s="42" t="str">
        <f>IF($O347="女子",IF($AF347&gt;100,"",IF($M347=新人女子!I$51,ROW(),"")),"")</f>
        <v/>
      </c>
      <c r="CS347" s="42" t="str">
        <f>IF($O347="女子",IF($AF347&gt;100,"",IF($M347=新人女子!P$51,ROW(),"")),"")</f>
        <v/>
      </c>
      <c r="CT347" s="42" t="str">
        <f>IF($O347="女子",IF($AF347&gt;100,"",IF($M347=新人女子!B$76,ROW(),"")),"")</f>
        <v/>
      </c>
      <c r="CU347" s="42" t="str">
        <f>IF($O347="女子",IF($AF347&gt;100,"",IF($M347=新人女子!I$76,ROW(),"")),"")</f>
        <v/>
      </c>
      <c r="CV347" s="42" t="str">
        <f>IF($O347="女子",IF($AF347&gt;100,"",IF($M347=新人女子!P$76,ROW(),"")),"")</f>
        <v/>
      </c>
    </row>
    <row r="348" spans="1:100" x14ac:dyDescent="0.15">
      <c r="A348" s="36">
        <v>45285</v>
      </c>
      <c r="B348" s="36">
        <v>45287</v>
      </c>
      <c r="C348" s="35" t="s">
        <v>104</v>
      </c>
      <c r="D348" s="35" t="s">
        <v>2710</v>
      </c>
      <c r="E348" s="35" t="s">
        <v>2711</v>
      </c>
      <c r="F348" s="35" t="s">
        <v>2712</v>
      </c>
      <c r="G348" s="35" t="s">
        <v>108</v>
      </c>
      <c r="H348" s="35" t="s">
        <v>15</v>
      </c>
      <c r="I348" s="35" t="s">
        <v>2713</v>
      </c>
      <c r="J348" s="35" t="s">
        <v>303</v>
      </c>
      <c r="M348" s="35" t="s">
        <v>250</v>
      </c>
      <c r="N348" s="35" t="s">
        <v>251</v>
      </c>
      <c r="O348" s="35" t="s">
        <v>200</v>
      </c>
      <c r="Y348" s="35" t="s">
        <v>306</v>
      </c>
      <c r="AA348" s="35" t="s">
        <v>1006</v>
      </c>
      <c r="AB348" s="35" t="s">
        <v>1007</v>
      </c>
      <c r="AC348" s="35" t="str">
        <f t="shared" si="29"/>
        <v>ハッポンマツ</v>
      </c>
      <c r="AD348" s="35" t="s">
        <v>309</v>
      </c>
      <c r="AF348" s="35">
        <v>9</v>
      </c>
      <c r="AG348" s="41">
        <v>38993</v>
      </c>
      <c r="AN348" s="35">
        <v>164</v>
      </c>
      <c r="AO348" s="35">
        <v>50</v>
      </c>
      <c r="AP348" s="35" t="s">
        <v>310</v>
      </c>
      <c r="BB348" s="35">
        <f t="shared" si="30"/>
        <v>16</v>
      </c>
      <c r="BC348" s="35">
        <f t="shared" si="31"/>
        <v>2</v>
      </c>
      <c r="BD348" s="35" t="str">
        <f t="shared" si="32"/>
        <v>右</v>
      </c>
      <c r="BE348" s="42" t="str">
        <f>IF($O348="男子",IF($AF348&gt;100,"",IF($M348=選抜男子!B$2,ROW(),"")),"")</f>
        <v/>
      </c>
      <c r="BF348" s="42" t="str">
        <f>IF($O348="男子",IF($AF348&gt;100,"",IF($M348=選抜男子!I$2,ROW(),"")),"")</f>
        <v/>
      </c>
      <c r="BG348" s="42" t="str">
        <f>IF($O348="男子",IF($AF348&gt;100,"",IF($M348=選抜男子!P$2,ROW(),"")),"")</f>
        <v/>
      </c>
      <c r="BH348" s="42" t="str">
        <f>IF($O348="男子",IF($AF348&gt;100,"",IF($M348=選抜男子!B$27,ROW(),"")),"")</f>
        <v/>
      </c>
      <c r="BI348" s="42" t="str">
        <f>IF($O348="男子",IF($AF348&gt;100,"",IF($M348=選抜男子!I$27,ROW(),"")),"")</f>
        <v/>
      </c>
      <c r="BJ348" s="42" t="str">
        <f>IF($O348="男子",IF($AF348&gt;100,"",IF($M348=選抜男子!P$27,ROW(),"")),"")</f>
        <v/>
      </c>
      <c r="BK348" s="42" t="str">
        <f>IF($O348="男子",IF($AF348&gt;100,"",IF($M348=選抜男子!B$51,ROW(),"")),"")</f>
        <v/>
      </c>
      <c r="BL348" s="42" t="str">
        <f>IF($O348="男子",IF($AF348&gt;100,"",IF($M348=選抜男子!I$51,ROW(),"")),"")</f>
        <v/>
      </c>
      <c r="BM348" s="42" t="str">
        <f>IF($O348="男子",IF($AF348&gt;100,"",IF($M348=選抜男子!B$76,ROW(),"")),"")</f>
        <v/>
      </c>
      <c r="BN348" s="42" t="str">
        <f>IF($O348="男子",IF($AF348&gt;100,"",IF($M348=選抜男子!I$76,ROW(),"")),"")</f>
        <v/>
      </c>
      <c r="BO348" s="42" t="str">
        <f>IF($O348="男子",IF($AF348&gt;100,"",IF($M348=新人男子!B$2,ROW(),"")),"")</f>
        <v/>
      </c>
      <c r="BP348" s="42" t="str">
        <f>IF($O348="男子",IF($AF348&gt;100,"",IF($M348=新人男子!I$2,ROW(),"")),"")</f>
        <v/>
      </c>
      <c r="BQ348" s="42" t="str">
        <f>IF($O348="男子",IF($AF348&gt;100,"",IF($M348=新人男子!P$2,ROW(),"")),"")</f>
        <v/>
      </c>
      <c r="BR348" s="42" t="str">
        <f>IF($O348="男子",IF($AF348&gt;100,"",IF($M348=新人男子!B$27,ROW(),"")),"")</f>
        <v/>
      </c>
      <c r="BS348" s="42" t="str">
        <f>IF($O348="男子",IF($AF348&gt;100,"",IF($M348=新人男子!I$27,ROW(),"")),"")</f>
        <v/>
      </c>
      <c r="BT348" s="42" t="str">
        <f>IF($O348="男子",IF($AF348&gt;100,"",IF($M348=新人男子!P$27,ROW(),"")),"")</f>
        <v/>
      </c>
      <c r="BU348" s="42" t="str">
        <f>IF($O348="男子",IF($AF348&gt;100,"",IF($M348=新人男子!B$51,ROW(),"")),"")</f>
        <v/>
      </c>
      <c r="BV348" s="42" t="str">
        <f>IF($O348="男子",IF($AF348&gt;100,"",IF($M348=新人男子!I$51,ROW(),"")),"")</f>
        <v/>
      </c>
      <c r="BW348" s="42" t="str">
        <f>IF($O348="男子",IF($AF348&gt;100,"",IF($M348=新人男子!P$51,ROW(),"")),"")</f>
        <v/>
      </c>
      <c r="BX348" s="42" t="str">
        <f>IF($O348="男子",IF($AF348&gt;100,"",IF($M348=新人男子!B$76,ROW(),"")),"")</f>
        <v/>
      </c>
      <c r="BY348" s="42" t="str">
        <f>IF($O348="男子",IF($AF348&gt;100,"",IF($M348=新人男子!I$76,ROW(),"")),"")</f>
        <v/>
      </c>
      <c r="BZ348" s="42" t="str">
        <f>IF($O348="男子",IF($AF348&gt;100,"",IF($M348=新人男子!P$76,ROW(),"")),"")</f>
        <v/>
      </c>
      <c r="CA348" s="42" t="str">
        <f>IF($O348="女子",IF($AF348&gt;100,"",IF($M348=選抜女子!B$2,ROW(),"")),"")</f>
        <v/>
      </c>
      <c r="CB348" s="42" t="str">
        <f>IF($O348="女子",IF($AF348&gt;100,"",IF($M348=選抜女子!I$2,ROW(),"")),"")</f>
        <v/>
      </c>
      <c r="CC348" s="42" t="str">
        <f>IF($O348="女子",IF($AF348&gt;100,"",IF($M348=選抜女子!P$2,ROW(),"")),"")</f>
        <v/>
      </c>
      <c r="CD348" s="42" t="str">
        <f>IF($O348="女子",IF($AF348&gt;100,"",IF($M348=選抜女子!B$27,ROW(),"")),"")</f>
        <v/>
      </c>
      <c r="CE348" s="42" t="str">
        <f>IF($O348="女子",IF($AF348&gt;100,"",IF($M348=選抜女子!I$27,ROW(),"")),"")</f>
        <v/>
      </c>
      <c r="CF348" s="42" t="str">
        <f>IF($O348="女子",IF($AF348&gt;100,"",IF($M348=選抜女子!P$27,ROW(),"")),"")</f>
        <v/>
      </c>
      <c r="CG348" s="42" t="str">
        <f>IF($O348="女子",IF($AF348&gt;100,"",IF($M348=選抜女子!B$51,ROW(),"")),"")</f>
        <v/>
      </c>
      <c r="CH348" s="42" t="str">
        <f>IF($O348="女子",IF($AF348&gt;100,"",IF($M348=選抜女子!I$51,ROW(),"")),"")</f>
        <v/>
      </c>
      <c r="CI348" s="42" t="str">
        <f>IF($O348="女子",IF($AF348&gt;100,"",IF($M348=選抜女子!B$76,ROW(),"")),"")</f>
        <v/>
      </c>
      <c r="CJ348" s="42" t="str">
        <f>IF($O348="女子",IF($AF348&gt;100,"",IF($M348=選抜女子!I$76,ROW(),"")),"")</f>
        <v/>
      </c>
      <c r="CK348" s="42" t="str">
        <f>IF($O348="女子",IF($AF348&gt;100,"",IF($M348=新人女子!B$2,ROW(),"")),"")</f>
        <v/>
      </c>
      <c r="CL348" s="42" t="str">
        <f>IF($O348="女子",IF($AF348&gt;100,"",IF($M348=新人女子!I$2,ROW(),"")),"")</f>
        <v/>
      </c>
      <c r="CM348" s="42" t="str">
        <f>IF($O348="女子",IF($AF348&gt;100,"",IF($M348=新人女子!P$2,ROW(),"")),"")</f>
        <v/>
      </c>
      <c r="CN348" s="42" t="str">
        <f>IF($O348="女子",IF($AF348&gt;100,"",IF($M348=新人女子!B$27,ROW(),"")),"")</f>
        <v/>
      </c>
      <c r="CO348" s="42" t="str">
        <f>IF($O348="女子",IF($AF348&gt;100,"",IF($M348=新人女子!I$27,ROW(),"")),"")</f>
        <v/>
      </c>
      <c r="CP348" s="42" t="str">
        <f>IF($O348="女子",IF($AF348&gt;100,"",IF($M348=新人女子!P$27,ROW(),"")),"")</f>
        <v/>
      </c>
      <c r="CQ348" s="42">
        <f>IF($O348="女子",IF($AF348&gt;100,"",IF($M348=新人女子!B$51,ROW(),"")),"")</f>
        <v>348</v>
      </c>
      <c r="CR348" s="42" t="str">
        <f>IF($O348="女子",IF($AF348&gt;100,"",IF($M348=新人女子!I$51,ROW(),"")),"")</f>
        <v/>
      </c>
      <c r="CS348" s="42" t="str">
        <f>IF($O348="女子",IF($AF348&gt;100,"",IF($M348=新人女子!P$51,ROW(),"")),"")</f>
        <v/>
      </c>
      <c r="CT348" s="42" t="str">
        <f>IF($O348="女子",IF($AF348&gt;100,"",IF($M348=新人女子!B$76,ROW(),"")),"")</f>
        <v/>
      </c>
      <c r="CU348" s="42" t="str">
        <f>IF($O348="女子",IF($AF348&gt;100,"",IF($M348=新人女子!I$76,ROW(),"")),"")</f>
        <v/>
      </c>
      <c r="CV348" s="42" t="str">
        <f>IF($O348="女子",IF($AF348&gt;100,"",IF($M348=新人女子!P$76,ROW(),"")),"")</f>
        <v/>
      </c>
    </row>
    <row r="349" spans="1:100" x14ac:dyDescent="0.15">
      <c r="A349" s="36">
        <v>45285</v>
      </c>
      <c r="B349" s="36">
        <v>45287</v>
      </c>
      <c r="C349" s="35" t="s">
        <v>104</v>
      </c>
      <c r="D349" s="35" t="s">
        <v>2714</v>
      </c>
      <c r="E349" s="35" t="s">
        <v>2715</v>
      </c>
      <c r="F349" s="35" t="s">
        <v>2716</v>
      </c>
      <c r="G349" s="35" t="s">
        <v>108</v>
      </c>
      <c r="H349" s="35" t="s">
        <v>15</v>
      </c>
      <c r="I349" s="35" t="s">
        <v>2717</v>
      </c>
      <c r="J349" s="35" t="s">
        <v>303</v>
      </c>
      <c r="M349" s="35" t="s">
        <v>250</v>
      </c>
      <c r="N349" s="35" t="s">
        <v>251</v>
      </c>
      <c r="O349" s="35" t="s">
        <v>200</v>
      </c>
      <c r="Y349" s="35" t="s">
        <v>306</v>
      </c>
      <c r="AA349" s="35" t="s">
        <v>1008</v>
      </c>
      <c r="AB349" s="35" t="s">
        <v>1009</v>
      </c>
      <c r="AC349" s="35" t="str">
        <f t="shared" si="29"/>
        <v>セノ</v>
      </c>
      <c r="AD349" s="35" t="s">
        <v>309</v>
      </c>
      <c r="AF349" s="35">
        <v>10</v>
      </c>
      <c r="AG349" s="41">
        <v>38853</v>
      </c>
      <c r="AN349" s="35">
        <v>162.80000000000001</v>
      </c>
      <c r="AO349" s="35">
        <v>55.5</v>
      </c>
      <c r="AP349" s="35" t="s">
        <v>310</v>
      </c>
      <c r="BB349" s="35">
        <f t="shared" si="30"/>
        <v>16</v>
      </c>
      <c r="BC349" s="35">
        <f t="shared" si="31"/>
        <v>2</v>
      </c>
      <c r="BD349" s="35" t="str">
        <f t="shared" si="32"/>
        <v>右</v>
      </c>
      <c r="BE349" s="42" t="str">
        <f>IF($O349="男子",IF($AF349&gt;100,"",IF($M349=選抜男子!B$2,ROW(),"")),"")</f>
        <v/>
      </c>
      <c r="BF349" s="42" t="str">
        <f>IF($O349="男子",IF($AF349&gt;100,"",IF($M349=選抜男子!I$2,ROW(),"")),"")</f>
        <v/>
      </c>
      <c r="BG349" s="42" t="str">
        <f>IF($O349="男子",IF($AF349&gt;100,"",IF($M349=選抜男子!P$2,ROW(),"")),"")</f>
        <v/>
      </c>
      <c r="BH349" s="42" t="str">
        <f>IF($O349="男子",IF($AF349&gt;100,"",IF($M349=選抜男子!B$27,ROW(),"")),"")</f>
        <v/>
      </c>
      <c r="BI349" s="42" t="str">
        <f>IF($O349="男子",IF($AF349&gt;100,"",IF($M349=選抜男子!I$27,ROW(),"")),"")</f>
        <v/>
      </c>
      <c r="BJ349" s="42" t="str">
        <f>IF($O349="男子",IF($AF349&gt;100,"",IF($M349=選抜男子!P$27,ROW(),"")),"")</f>
        <v/>
      </c>
      <c r="BK349" s="42" t="str">
        <f>IF($O349="男子",IF($AF349&gt;100,"",IF($M349=選抜男子!B$51,ROW(),"")),"")</f>
        <v/>
      </c>
      <c r="BL349" s="42" t="str">
        <f>IF($O349="男子",IF($AF349&gt;100,"",IF($M349=選抜男子!I$51,ROW(),"")),"")</f>
        <v/>
      </c>
      <c r="BM349" s="42" t="str">
        <f>IF($O349="男子",IF($AF349&gt;100,"",IF($M349=選抜男子!B$76,ROW(),"")),"")</f>
        <v/>
      </c>
      <c r="BN349" s="42" t="str">
        <f>IF($O349="男子",IF($AF349&gt;100,"",IF($M349=選抜男子!I$76,ROW(),"")),"")</f>
        <v/>
      </c>
      <c r="BO349" s="42" t="str">
        <f>IF($O349="男子",IF($AF349&gt;100,"",IF($M349=新人男子!B$2,ROW(),"")),"")</f>
        <v/>
      </c>
      <c r="BP349" s="42" t="str">
        <f>IF($O349="男子",IF($AF349&gt;100,"",IF($M349=新人男子!I$2,ROW(),"")),"")</f>
        <v/>
      </c>
      <c r="BQ349" s="42" t="str">
        <f>IF($O349="男子",IF($AF349&gt;100,"",IF($M349=新人男子!P$2,ROW(),"")),"")</f>
        <v/>
      </c>
      <c r="BR349" s="42" t="str">
        <f>IF($O349="男子",IF($AF349&gt;100,"",IF($M349=新人男子!B$27,ROW(),"")),"")</f>
        <v/>
      </c>
      <c r="BS349" s="42" t="str">
        <f>IF($O349="男子",IF($AF349&gt;100,"",IF($M349=新人男子!I$27,ROW(),"")),"")</f>
        <v/>
      </c>
      <c r="BT349" s="42" t="str">
        <f>IF($O349="男子",IF($AF349&gt;100,"",IF($M349=新人男子!P$27,ROW(),"")),"")</f>
        <v/>
      </c>
      <c r="BU349" s="42" t="str">
        <f>IF($O349="男子",IF($AF349&gt;100,"",IF($M349=新人男子!B$51,ROW(),"")),"")</f>
        <v/>
      </c>
      <c r="BV349" s="42" t="str">
        <f>IF($O349="男子",IF($AF349&gt;100,"",IF($M349=新人男子!I$51,ROW(),"")),"")</f>
        <v/>
      </c>
      <c r="BW349" s="42" t="str">
        <f>IF($O349="男子",IF($AF349&gt;100,"",IF($M349=新人男子!P$51,ROW(),"")),"")</f>
        <v/>
      </c>
      <c r="BX349" s="42" t="str">
        <f>IF($O349="男子",IF($AF349&gt;100,"",IF($M349=新人男子!B$76,ROW(),"")),"")</f>
        <v/>
      </c>
      <c r="BY349" s="42" t="str">
        <f>IF($O349="男子",IF($AF349&gt;100,"",IF($M349=新人男子!I$76,ROW(),"")),"")</f>
        <v/>
      </c>
      <c r="BZ349" s="42" t="str">
        <f>IF($O349="男子",IF($AF349&gt;100,"",IF($M349=新人男子!P$76,ROW(),"")),"")</f>
        <v/>
      </c>
      <c r="CA349" s="42" t="str">
        <f>IF($O349="女子",IF($AF349&gt;100,"",IF($M349=選抜女子!B$2,ROW(),"")),"")</f>
        <v/>
      </c>
      <c r="CB349" s="42" t="str">
        <f>IF($O349="女子",IF($AF349&gt;100,"",IF($M349=選抜女子!I$2,ROW(),"")),"")</f>
        <v/>
      </c>
      <c r="CC349" s="42" t="str">
        <f>IF($O349="女子",IF($AF349&gt;100,"",IF($M349=選抜女子!P$2,ROW(),"")),"")</f>
        <v/>
      </c>
      <c r="CD349" s="42" t="str">
        <f>IF($O349="女子",IF($AF349&gt;100,"",IF($M349=選抜女子!B$27,ROW(),"")),"")</f>
        <v/>
      </c>
      <c r="CE349" s="42" t="str">
        <f>IF($O349="女子",IF($AF349&gt;100,"",IF($M349=選抜女子!I$27,ROW(),"")),"")</f>
        <v/>
      </c>
      <c r="CF349" s="42" t="str">
        <f>IF($O349="女子",IF($AF349&gt;100,"",IF($M349=選抜女子!P$27,ROW(),"")),"")</f>
        <v/>
      </c>
      <c r="CG349" s="42" t="str">
        <f>IF($O349="女子",IF($AF349&gt;100,"",IF($M349=選抜女子!B$51,ROW(),"")),"")</f>
        <v/>
      </c>
      <c r="CH349" s="42" t="str">
        <f>IF($O349="女子",IF($AF349&gt;100,"",IF($M349=選抜女子!I$51,ROW(),"")),"")</f>
        <v/>
      </c>
      <c r="CI349" s="42" t="str">
        <f>IF($O349="女子",IF($AF349&gt;100,"",IF($M349=選抜女子!B$76,ROW(),"")),"")</f>
        <v/>
      </c>
      <c r="CJ349" s="42" t="str">
        <f>IF($O349="女子",IF($AF349&gt;100,"",IF($M349=選抜女子!I$76,ROW(),"")),"")</f>
        <v/>
      </c>
      <c r="CK349" s="42" t="str">
        <f>IF($O349="女子",IF($AF349&gt;100,"",IF($M349=新人女子!B$2,ROW(),"")),"")</f>
        <v/>
      </c>
      <c r="CL349" s="42" t="str">
        <f>IF($O349="女子",IF($AF349&gt;100,"",IF($M349=新人女子!I$2,ROW(),"")),"")</f>
        <v/>
      </c>
      <c r="CM349" s="42" t="str">
        <f>IF($O349="女子",IF($AF349&gt;100,"",IF($M349=新人女子!P$2,ROW(),"")),"")</f>
        <v/>
      </c>
      <c r="CN349" s="42" t="str">
        <f>IF($O349="女子",IF($AF349&gt;100,"",IF($M349=新人女子!B$27,ROW(),"")),"")</f>
        <v/>
      </c>
      <c r="CO349" s="42" t="str">
        <f>IF($O349="女子",IF($AF349&gt;100,"",IF($M349=新人女子!I$27,ROW(),"")),"")</f>
        <v/>
      </c>
      <c r="CP349" s="42" t="str">
        <f>IF($O349="女子",IF($AF349&gt;100,"",IF($M349=新人女子!P$27,ROW(),"")),"")</f>
        <v/>
      </c>
      <c r="CQ349" s="42">
        <f>IF($O349="女子",IF($AF349&gt;100,"",IF($M349=新人女子!B$51,ROW(),"")),"")</f>
        <v>349</v>
      </c>
      <c r="CR349" s="42" t="str">
        <f>IF($O349="女子",IF($AF349&gt;100,"",IF($M349=新人女子!I$51,ROW(),"")),"")</f>
        <v/>
      </c>
      <c r="CS349" s="42" t="str">
        <f>IF($O349="女子",IF($AF349&gt;100,"",IF($M349=新人女子!P$51,ROW(),"")),"")</f>
        <v/>
      </c>
      <c r="CT349" s="42" t="str">
        <f>IF($O349="女子",IF($AF349&gt;100,"",IF($M349=新人女子!B$76,ROW(),"")),"")</f>
        <v/>
      </c>
      <c r="CU349" s="42" t="str">
        <f>IF($O349="女子",IF($AF349&gt;100,"",IF($M349=新人女子!I$76,ROW(),"")),"")</f>
        <v/>
      </c>
      <c r="CV349" s="42" t="str">
        <f>IF($O349="女子",IF($AF349&gt;100,"",IF($M349=新人女子!P$76,ROW(),"")),"")</f>
        <v/>
      </c>
    </row>
    <row r="350" spans="1:100" x14ac:dyDescent="0.15">
      <c r="A350" s="36">
        <v>45285</v>
      </c>
      <c r="B350" s="36">
        <v>45287</v>
      </c>
      <c r="C350" s="35" t="s">
        <v>104</v>
      </c>
      <c r="D350" s="35" t="s">
        <v>2718</v>
      </c>
      <c r="E350" s="35" t="s">
        <v>2719</v>
      </c>
      <c r="F350" s="35" t="s">
        <v>2720</v>
      </c>
      <c r="G350" s="35" t="s">
        <v>108</v>
      </c>
      <c r="H350" s="35" t="s">
        <v>15</v>
      </c>
      <c r="I350" s="35" t="s">
        <v>2721</v>
      </c>
      <c r="J350" s="35" t="s">
        <v>303</v>
      </c>
      <c r="M350" s="35" t="s">
        <v>250</v>
      </c>
      <c r="N350" s="35" t="s">
        <v>251</v>
      </c>
      <c r="O350" s="35" t="s">
        <v>200</v>
      </c>
      <c r="Y350" s="35" t="s">
        <v>306</v>
      </c>
      <c r="AA350" s="35" t="s">
        <v>1010</v>
      </c>
      <c r="AB350" s="35" t="s">
        <v>1011</v>
      </c>
      <c r="AC350" s="35" t="str">
        <f t="shared" si="29"/>
        <v>ナカノヒガシ</v>
      </c>
      <c r="AD350" s="35" t="s">
        <v>309</v>
      </c>
      <c r="AF350" s="35">
        <v>11</v>
      </c>
      <c r="AG350" s="41">
        <v>39134</v>
      </c>
      <c r="AN350" s="35">
        <v>170.2</v>
      </c>
      <c r="AO350" s="35">
        <v>59.2</v>
      </c>
      <c r="AP350" s="35" t="s">
        <v>310</v>
      </c>
      <c r="BB350" s="35">
        <f t="shared" si="30"/>
        <v>16</v>
      </c>
      <c r="BC350" s="35">
        <f t="shared" si="31"/>
        <v>2</v>
      </c>
      <c r="BD350" s="35" t="str">
        <f t="shared" si="32"/>
        <v>右</v>
      </c>
      <c r="BE350" s="42" t="str">
        <f>IF($O350="男子",IF($AF350&gt;100,"",IF($M350=選抜男子!B$2,ROW(),"")),"")</f>
        <v/>
      </c>
      <c r="BF350" s="42" t="str">
        <f>IF($O350="男子",IF($AF350&gt;100,"",IF($M350=選抜男子!I$2,ROW(),"")),"")</f>
        <v/>
      </c>
      <c r="BG350" s="42" t="str">
        <f>IF($O350="男子",IF($AF350&gt;100,"",IF($M350=選抜男子!P$2,ROW(),"")),"")</f>
        <v/>
      </c>
      <c r="BH350" s="42" t="str">
        <f>IF($O350="男子",IF($AF350&gt;100,"",IF($M350=選抜男子!B$27,ROW(),"")),"")</f>
        <v/>
      </c>
      <c r="BI350" s="42" t="str">
        <f>IF($O350="男子",IF($AF350&gt;100,"",IF($M350=選抜男子!I$27,ROW(),"")),"")</f>
        <v/>
      </c>
      <c r="BJ350" s="42" t="str">
        <f>IF($O350="男子",IF($AF350&gt;100,"",IF($M350=選抜男子!P$27,ROW(),"")),"")</f>
        <v/>
      </c>
      <c r="BK350" s="42" t="str">
        <f>IF($O350="男子",IF($AF350&gt;100,"",IF($M350=選抜男子!B$51,ROW(),"")),"")</f>
        <v/>
      </c>
      <c r="BL350" s="42" t="str">
        <f>IF($O350="男子",IF($AF350&gt;100,"",IF($M350=選抜男子!I$51,ROW(),"")),"")</f>
        <v/>
      </c>
      <c r="BM350" s="42" t="str">
        <f>IF($O350="男子",IF($AF350&gt;100,"",IF($M350=選抜男子!B$76,ROW(),"")),"")</f>
        <v/>
      </c>
      <c r="BN350" s="42" t="str">
        <f>IF($O350="男子",IF($AF350&gt;100,"",IF($M350=選抜男子!I$76,ROW(),"")),"")</f>
        <v/>
      </c>
      <c r="BO350" s="42" t="str">
        <f>IF($O350="男子",IF($AF350&gt;100,"",IF($M350=新人男子!B$2,ROW(),"")),"")</f>
        <v/>
      </c>
      <c r="BP350" s="42" t="str">
        <f>IF($O350="男子",IF($AF350&gt;100,"",IF($M350=新人男子!I$2,ROW(),"")),"")</f>
        <v/>
      </c>
      <c r="BQ350" s="42" t="str">
        <f>IF($O350="男子",IF($AF350&gt;100,"",IF($M350=新人男子!P$2,ROW(),"")),"")</f>
        <v/>
      </c>
      <c r="BR350" s="42" t="str">
        <f>IF($O350="男子",IF($AF350&gt;100,"",IF($M350=新人男子!B$27,ROW(),"")),"")</f>
        <v/>
      </c>
      <c r="BS350" s="42" t="str">
        <f>IF($O350="男子",IF($AF350&gt;100,"",IF($M350=新人男子!I$27,ROW(),"")),"")</f>
        <v/>
      </c>
      <c r="BT350" s="42" t="str">
        <f>IF($O350="男子",IF($AF350&gt;100,"",IF($M350=新人男子!P$27,ROW(),"")),"")</f>
        <v/>
      </c>
      <c r="BU350" s="42" t="str">
        <f>IF($O350="男子",IF($AF350&gt;100,"",IF($M350=新人男子!B$51,ROW(),"")),"")</f>
        <v/>
      </c>
      <c r="BV350" s="42" t="str">
        <f>IF($O350="男子",IF($AF350&gt;100,"",IF($M350=新人男子!I$51,ROW(),"")),"")</f>
        <v/>
      </c>
      <c r="BW350" s="42" t="str">
        <f>IF($O350="男子",IF($AF350&gt;100,"",IF($M350=新人男子!P$51,ROW(),"")),"")</f>
        <v/>
      </c>
      <c r="BX350" s="42" t="str">
        <f>IF($O350="男子",IF($AF350&gt;100,"",IF($M350=新人男子!B$76,ROW(),"")),"")</f>
        <v/>
      </c>
      <c r="BY350" s="42" t="str">
        <f>IF($O350="男子",IF($AF350&gt;100,"",IF($M350=新人男子!I$76,ROW(),"")),"")</f>
        <v/>
      </c>
      <c r="BZ350" s="42" t="str">
        <f>IF($O350="男子",IF($AF350&gt;100,"",IF($M350=新人男子!P$76,ROW(),"")),"")</f>
        <v/>
      </c>
      <c r="CA350" s="42" t="str">
        <f>IF($O350="女子",IF($AF350&gt;100,"",IF($M350=選抜女子!B$2,ROW(),"")),"")</f>
        <v/>
      </c>
      <c r="CB350" s="42" t="str">
        <f>IF($O350="女子",IF($AF350&gt;100,"",IF($M350=選抜女子!I$2,ROW(),"")),"")</f>
        <v/>
      </c>
      <c r="CC350" s="42" t="str">
        <f>IF($O350="女子",IF($AF350&gt;100,"",IF($M350=選抜女子!P$2,ROW(),"")),"")</f>
        <v/>
      </c>
      <c r="CD350" s="42" t="str">
        <f>IF($O350="女子",IF($AF350&gt;100,"",IF($M350=選抜女子!B$27,ROW(),"")),"")</f>
        <v/>
      </c>
      <c r="CE350" s="42" t="str">
        <f>IF($O350="女子",IF($AF350&gt;100,"",IF($M350=選抜女子!I$27,ROW(),"")),"")</f>
        <v/>
      </c>
      <c r="CF350" s="42" t="str">
        <f>IF($O350="女子",IF($AF350&gt;100,"",IF($M350=選抜女子!P$27,ROW(),"")),"")</f>
        <v/>
      </c>
      <c r="CG350" s="42" t="str">
        <f>IF($O350="女子",IF($AF350&gt;100,"",IF($M350=選抜女子!B$51,ROW(),"")),"")</f>
        <v/>
      </c>
      <c r="CH350" s="42" t="str">
        <f>IF($O350="女子",IF($AF350&gt;100,"",IF($M350=選抜女子!I$51,ROW(),"")),"")</f>
        <v/>
      </c>
      <c r="CI350" s="42" t="str">
        <f>IF($O350="女子",IF($AF350&gt;100,"",IF($M350=選抜女子!B$76,ROW(),"")),"")</f>
        <v/>
      </c>
      <c r="CJ350" s="42" t="str">
        <f>IF($O350="女子",IF($AF350&gt;100,"",IF($M350=選抜女子!I$76,ROW(),"")),"")</f>
        <v/>
      </c>
      <c r="CK350" s="42" t="str">
        <f>IF($O350="女子",IF($AF350&gt;100,"",IF($M350=新人女子!B$2,ROW(),"")),"")</f>
        <v/>
      </c>
      <c r="CL350" s="42" t="str">
        <f>IF($O350="女子",IF($AF350&gt;100,"",IF($M350=新人女子!I$2,ROW(),"")),"")</f>
        <v/>
      </c>
      <c r="CM350" s="42" t="str">
        <f>IF($O350="女子",IF($AF350&gt;100,"",IF($M350=新人女子!P$2,ROW(),"")),"")</f>
        <v/>
      </c>
      <c r="CN350" s="42" t="str">
        <f>IF($O350="女子",IF($AF350&gt;100,"",IF($M350=新人女子!B$27,ROW(),"")),"")</f>
        <v/>
      </c>
      <c r="CO350" s="42" t="str">
        <f>IF($O350="女子",IF($AF350&gt;100,"",IF($M350=新人女子!I$27,ROW(),"")),"")</f>
        <v/>
      </c>
      <c r="CP350" s="42" t="str">
        <f>IF($O350="女子",IF($AF350&gt;100,"",IF($M350=新人女子!P$27,ROW(),"")),"")</f>
        <v/>
      </c>
      <c r="CQ350" s="42">
        <f>IF($O350="女子",IF($AF350&gt;100,"",IF($M350=新人女子!B$51,ROW(),"")),"")</f>
        <v>350</v>
      </c>
      <c r="CR350" s="42" t="str">
        <f>IF($O350="女子",IF($AF350&gt;100,"",IF($M350=新人女子!I$51,ROW(),"")),"")</f>
        <v/>
      </c>
      <c r="CS350" s="42" t="str">
        <f>IF($O350="女子",IF($AF350&gt;100,"",IF($M350=新人女子!P$51,ROW(),"")),"")</f>
        <v/>
      </c>
      <c r="CT350" s="42" t="str">
        <f>IF($O350="女子",IF($AF350&gt;100,"",IF($M350=新人女子!B$76,ROW(),"")),"")</f>
        <v/>
      </c>
      <c r="CU350" s="42" t="str">
        <f>IF($O350="女子",IF($AF350&gt;100,"",IF($M350=新人女子!I$76,ROW(),"")),"")</f>
        <v/>
      </c>
      <c r="CV350" s="42" t="str">
        <f>IF($O350="女子",IF($AF350&gt;100,"",IF($M350=新人女子!P$76,ROW(),"")),"")</f>
        <v/>
      </c>
    </row>
    <row r="351" spans="1:100" x14ac:dyDescent="0.15">
      <c r="A351" s="36">
        <v>45285</v>
      </c>
      <c r="B351" s="36">
        <v>45287</v>
      </c>
      <c r="C351" s="35" t="s">
        <v>104</v>
      </c>
      <c r="D351" s="35" t="s">
        <v>2722</v>
      </c>
      <c r="E351" s="35" t="s">
        <v>2723</v>
      </c>
      <c r="F351" s="35" t="s">
        <v>2724</v>
      </c>
      <c r="G351" s="35" t="s">
        <v>108</v>
      </c>
      <c r="H351" s="35" t="s">
        <v>15</v>
      </c>
      <c r="I351" s="35" t="s">
        <v>2725</v>
      </c>
      <c r="J351" s="35" t="s">
        <v>303</v>
      </c>
      <c r="M351" s="35" t="s">
        <v>250</v>
      </c>
      <c r="N351" s="35" t="s">
        <v>251</v>
      </c>
      <c r="O351" s="35" t="s">
        <v>200</v>
      </c>
      <c r="Y351" s="35" t="s">
        <v>306</v>
      </c>
      <c r="AA351" s="35" t="s">
        <v>1012</v>
      </c>
      <c r="AB351" s="35" t="s">
        <v>1013</v>
      </c>
      <c r="AC351" s="35" t="str">
        <f t="shared" si="29"/>
        <v>アキナカノ</v>
      </c>
      <c r="AD351" s="35" t="s">
        <v>309</v>
      </c>
      <c r="AF351" s="35">
        <v>12</v>
      </c>
      <c r="AG351" s="41">
        <v>39307</v>
      </c>
      <c r="AN351" s="35">
        <v>172</v>
      </c>
      <c r="AO351" s="35">
        <v>54</v>
      </c>
      <c r="AP351" s="35" t="s">
        <v>310</v>
      </c>
      <c r="BB351" s="35">
        <f t="shared" si="30"/>
        <v>15</v>
      </c>
      <c r="BC351" s="35">
        <f t="shared" si="31"/>
        <v>1</v>
      </c>
      <c r="BD351" s="35" t="str">
        <f t="shared" si="32"/>
        <v>右</v>
      </c>
      <c r="BE351" s="42" t="str">
        <f>IF($O351="男子",IF($AF351&gt;100,"",IF($M351=選抜男子!B$2,ROW(),"")),"")</f>
        <v/>
      </c>
      <c r="BF351" s="42" t="str">
        <f>IF($O351="男子",IF($AF351&gt;100,"",IF($M351=選抜男子!I$2,ROW(),"")),"")</f>
        <v/>
      </c>
      <c r="BG351" s="42" t="str">
        <f>IF($O351="男子",IF($AF351&gt;100,"",IF($M351=選抜男子!P$2,ROW(),"")),"")</f>
        <v/>
      </c>
      <c r="BH351" s="42" t="str">
        <f>IF($O351="男子",IF($AF351&gt;100,"",IF($M351=選抜男子!B$27,ROW(),"")),"")</f>
        <v/>
      </c>
      <c r="BI351" s="42" t="str">
        <f>IF($O351="男子",IF($AF351&gt;100,"",IF($M351=選抜男子!I$27,ROW(),"")),"")</f>
        <v/>
      </c>
      <c r="BJ351" s="42" t="str">
        <f>IF($O351="男子",IF($AF351&gt;100,"",IF($M351=選抜男子!P$27,ROW(),"")),"")</f>
        <v/>
      </c>
      <c r="BK351" s="42" t="str">
        <f>IF($O351="男子",IF($AF351&gt;100,"",IF($M351=選抜男子!B$51,ROW(),"")),"")</f>
        <v/>
      </c>
      <c r="BL351" s="42" t="str">
        <f>IF($O351="男子",IF($AF351&gt;100,"",IF($M351=選抜男子!I$51,ROW(),"")),"")</f>
        <v/>
      </c>
      <c r="BM351" s="42" t="str">
        <f>IF($O351="男子",IF($AF351&gt;100,"",IF($M351=選抜男子!B$76,ROW(),"")),"")</f>
        <v/>
      </c>
      <c r="BN351" s="42" t="str">
        <f>IF($O351="男子",IF($AF351&gt;100,"",IF($M351=選抜男子!I$76,ROW(),"")),"")</f>
        <v/>
      </c>
      <c r="BO351" s="42" t="str">
        <f>IF($O351="男子",IF($AF351&gt;100,"",IF($M351=新人男子!B$2,ROW(),"")),"")</f>
        <v/>
      </c>
      <c r="BP351" s="42" t="str">
        <f>IF($O351="男子",IF($AF351&gt;100,"",IF($M351=新人男子!I$2,ROW(),"")),"")</f>
        <v/>
      </c>
      <c r="BQ351" s="42" t="str">
        <f>IF($O351="男子",IF($AF351&gt;100,"",IF($M351=新人男子!P$2,ROW(),"")),"")</f>
        <v/>
      </c>
      <c r="BR351" s="42" t="str">
        <f>IF($O351="男子",IF($AF351&gt;100,"",IF($M351=新人男子!B$27,ROW(),"")),"")</f>
        <v/>
      </c>
      <c r="BS351" s="42" t="str">
        <f>IF($O351="男子",IF($AF351&gt;100,"",IF($M351=新人男子!I$27,ROW(),"")),"")</f>
        <v/>
      </c>
      <c r="BT351" s="42" t="str">
        <f>IF($O351="男子",IF($AF351&gt;100,"",IF($M351=新人男子!P$27,ROW(),"")),"")</f>
        <v/>
      </c>
      <c r="BU351" s="42" t="str">
        <f>IF($O351="男子",IF($AF351&gt;100,"",IF($M351=新人男子!B$51,ROW(),"")),"")</f>
        <v/>
      </c>
      <c r="BV351" s="42" t="str">
        <f>IF($O351="男子",IF($AF351&gt;100,"",IF($M351=新人男子!I$51,ROW(),"")),"")</f>
        <v/>
      </c>
      <c r="BW351" s="42" t="str">
        <f>IF($O351="男子",IF($AF351&gt;100,"",IF($M351=新人男子!P$51,ROW(),"")),"")</f>
        <v/>
      </c>
      <c r="BX351" s="42" t="str">
        <f>IF($O351="男子",IF($AF351&gt;100,"",IF($M351=新人男子!B$76,ROW(),"")),"")</f>
        <v/>
      </c>
      <c r="BY351" s="42" t="str">
        <f>IF($O351="男子",IF($AF351&gt;100,"",IF($M351=新人男子!I$76,ROW(),"")),"")</f>
        <v/>
      </c>
      <c r="BZ351" s="42" t="str">
        <f>IF($O351="男子",IF($AF351&gt;100,"",IF($M351=新人男子!P$76,ROW(),"")),"")</f>
        <v/>
      </c>
      <c r="CA351" s="42" t="str">
        <f>IF($O351="女子",IF($AF351&gt;100,"",IF($M351=選抜女子!B$2,ROW(),"")),"")</f>
        <v/>
      </c>
      <c r="CB351" s="42" t="str">
        <f>IF($O351="女子",IF($AF351&gt;100,"",IF($M351=選抜女子!I$2,ROW(),"")),"")</f>
        <v/>
      </c>
      <c r="CC351" s="42" t="str">
        <f>IF($O351="女子",IF($AF351&gt;100,"",IF($M351=選抜女子!P$2,ROW(),"")),"")</f>
        <v/>
      </c>
      <c r="CD351" s="42" t="str">
        <f>IF($O351="女子",IF($AF351&gt;100,"",IF($M351=選抜女子!B$27,ROW(),"")),"")</f>
        <v/>
      </c>
      <c r="CE351" s="42" t="str">
        <f>IF($O351="女子",IF($AF351&gt;100,"",IF($M351=選抜女子!I$27,ROW(),"")),"")</f>
        <v/>
      </c>
      <c r="CF351" s="42" t="str">
        <f>IF($O351="女子",IF($AF351&gt;100,"",IF($M351=選抜女子!P$27,ROW(),"")),"")</f>
        <v/>
      </c>
      <c r="CG351" s="42" t="str">
        <f>IF($O351="女子",IF($AF351&gt;100,"",IF($M351=選抜女子!B$51,ROW(),"")),"")</f>
        <v/>
      </c>
      <c r="CH351" s="42" t="str">
        <f>IF($O351="女子",IF($AF351&gt;100,"",IF($M351=選抜女子!I$51,ROW(),"")),"")</f>
        <v/>
      </c>
      <c r="CI351" s="42" t="str">
        <f>IF($O351="女子",IF($AF351&gt;100,"",IF($M351=選抜女子!B$76,ROW(),"")),"")</f>
        <v/>
      </c>
      <c r="CJ351" s="42" t="str">
        <f>IF($O351="女子",IF($AF351&gt;100,"",IF($M351=選抜女子!I$76,ROW(),"")),"")</f>
        <v/>
      </c>
      <c r="CK351" s="42" t="str">
        <f>IF($O351="女子",IF($AF351&gt;100,"",IF($M351=新人女子!B$2,ROW(),"")),"")</f>
        <v/>
      </c>
      <c r="CL351" s="42" t="str">
        <f>IF($O351="女子",IF($AF351&gt;100,"",IF($M351=新人女子!I$2,ROW(),"")),"")</f>
        <v/>
      </c>
      <c r="CM351" s="42" t="str">
        <f>IF($O351="女子",IF($AF351&gt;100,"",IF($M351=新人女子!P$2,ROW(),"")),"")</f>
        <v/>
      </c>
      <c r="CN351" s="42" t="str">
        <f>IF($O351="女子",IF($AF351&gt;100,"",IF($M351=新人女子!B$27,ROW(),"")),"")</f>
        <v/>
      </c>
      <c r="CO351" s="42" t="str">
        <f>IF($O351="女子",IF($AF351&gt;100,"",IF($M351=新人女子!I$27,ROW(),"")),"")</f>
        <v/>
      </c>
      <c r="CP351" s="42" t="str">
        <f>IF($O351="女子",IF($AF351&gt;100,"",IF($M351=新人女子!P$27,ROW(),"")),"")</f>
        <v/>
      </c>
      <c r="CQ351" s="42">
        <f>IF($O351="女子",IF($AF351&gt;100,"",IF($M351=新人女子!B$51,ROW(),"")),"")</f>
        <v>351</v>
      </c>
      <c r="CR351" s="42" t="str">
        <f>IF($O351="女子",IF($AF351&gt;100,"",IF($M351=新人女子!I$51,ROW(),"")),"")</f>
        <v/>
      </c>
      <c r="CS351" s="42" t="str">
        <f>IF($O351="女子",IF($AF351&gt;100,"",IF($M351=新人女子!P$51,ROW(),"")),"")</f>
        <v/>
      </c>
      <c r="CT351" s="42" t="str">
        <f>IF($O351="女子",IF($AF351&gt;100,"",IF($M351=新人女子!B$76,ROW(),"")),"")</f>
        <v/>
      </c>
      <c r="CU351" s="42" t="str">
        <f>IF($O351="女子",IF($AF351&gt;100,"",IF($M351=新人女子!I$76,ROW(),"")),"")</f>
        <v/>
      </c>
      <c r="CV351" s="42" t="str">
        <f>IF($O351="女子",IF($AF351&gt;100,"",IF($M351=新人女子!P$76,ROW(),"")),"")</f>
        <v/>
      </c>
    </row>
    <row r="352" spans="1:100" x14ac:dyDescent="0.15">
      <c r="A352" s="36">
        <v>45285</v>
      </c>
      <c r="B352" s="36">
        <v>45287</v>
      </c>
      <c r="C352" s="35" t="s">
        <v>104</v>
      </c>
      <c r="D352" s="35" t="s">
        <v>2726</v>
      </c>
      <c r="E352" s="35" t="s">
        <v>2727</v>
      </c>
      <c r="F352" s="35" t="s">
        <v>2728</v>
      </c>
      <c r="G352" s="35" t="s">
        <v>108</v>
      </c>
      <c r="H352" s="35" t="s">
        <v>15</v>
      </c>
      <c r="I352" s="35" t="s">
        <v>2729</v>
      </c>
      <c r="J352" s="35" t="s">
        <v>303</v>
      </c>
      <c r="M352" s="35" t="s">
        <v>250</v>
      </c>
      <c r="N352" s="35" t="s">
        <v>251</v>
      </c>
      <c r="O352" s="35" t="s">
        <v>200</v>
      </c>
      <c r="Y352" s="35" t="s">
        <v>306</v>
      </c>
      <c r="AA352" s="35" t="s">
        <v>1014</v>
      </c>
      <c r="AB352" s="35" t="s">
        <v>1015</v>
      </c>
      <c r="AC352" s="35" t="str">
        <f t="shared" si="29"/>
        <v>カイタイチ</v>
      </c>
      <c r="AD352" s="35" t="s">
        <v>309</v>
      </c>
      <c r="AF352" s="35">
        <v>13</v>
      </c>
      <c r="AG352" s="41">
        <v>39110</v>
      </c>
      <c r="AN352" s="35">
        <v>164</v>
      </c>
      <c r="AO352" s="35">
        <v>50</v>
      </c>
      <c r="AP352" s="35" t="s">
        <v>310</v>
      </c>
      <c r="BB352" s="35">
        <f t="shared" si="30"/>
        <v>16</v>
      </c>
      <c r="BC352" s="35">
        <f t="shared" si="31"/>
        <v>2</v>
      </c>
      <c r="BD352" s="35" t="str">
        <f t="shared" si="32"/>
        <v>右</v>
      </c>
      <c r="BE352" s="42" t="str">
        <f>IF($O352="男子",IF($AF352&gt;100,"",IF($M352=選抜男子!B$2,ROW(),"")),"")</f>
        <v/>
      </c>
      <c r="BF352" s="42" t="str">
        <f>IF($O352="男子",IF($AF352&gt;100,"",IF($M352=選抜男子!I$2,ROW(),"")),"")</f>
        <v/>
      </c>
      <c r="BG352" s="42" t="str">
        <f>IF($O352="男子",IF($AF352&gt;100,"",IF($M352=選抜男子!P$2,ROW(),"")),"")</f>
        <v/>
      </c>
      <c r="BH352" s="42" t="str">
        <f>IF($O352="男子",IF($AF352&gt;100,"",IF($M352=選抜男子!B$27,ROW(),"")),"")</f>
        <v/>
      </c>
      <c r="BI352" s="42" t="str">
        <f>IF($O352="男子",IF($AF352&gt;100,"",IF($M352=選抜男子!I$27,ROW(),"")),"")</f>
        <v/>
      </c>
      <c r="BJ352" s="42" t="str">
        <f>IF($O352="男子",IF($AF352&gt;100,"",IF($M352=選抜男子!P$27,ROW(),"")),"")</f>
        <v/>
      </c>
      <c r="BK352" s="42" t="str">
        <f>IF($O352="男子",IF($AF352&gt;100,"",IF($M352=選抜男子!B$51,ROW(),"")),"")</f>
        <v/>
      </c>
      <c r="BL352" s="42" t="str">
        <f>IF($O352="男子",IF($AF352&gt;100,"",IF($M352=選抜男子!I$51,ROW(),"")),"")</f>
        <v/>
      </c>
      <c r="BM352" s="42" t="str">
        <f>IF($O352="男子",IF($AF352&gt;100,"",IF($M352=選抜男子!B$76,ROW(),"")),"")</f>
        <v/>
      </c>
      <c r="BN352" s="42" t="str">
        <f>IF($O352="男子",IF($AF352&gt;100,"",IF($M352=選抜男子!I$76,ROW(),"")),"")</f>
        <v/>
      </c>
      <c r="BO352" s="42" t="str">
        <f>IF($O352="男子",IF($AF352&gt;100,"",IF($M352=新人男子!B$2,ROW(),"")),"")</f>
        <v/>
      </c>
      <c r="BP352" s="42" t="str">
        <f>IF($O352="男子",IF($AF352&gt;100,"",IF($M352=新人男子!I$2,ROW(),"")),"")</f>
        <v/>
      </c>
      <c r="BQ352" s="42" t="str">
        <f>IF($O352="男子",IF($AF352&gt;100,"",IF($M352=新人男子!P$2,ROW(),"")),"")</f>
        <v/>
      </c>
      <c r="BR352" s="42" t="str">
        <f>IF($O352="男子",IF($AF352&gt;100,"",IF($M352=新人男子!B$27,ROW(),"")),"")</f>
        <v/>
      </c>
      <c r="BS352" s="42" t="str">
        <f>IF($O352="男子",IF($AF352&gt;100,"",IF($M352=新人男子!I$27,ROW(),"")),"")</f>
        <v/>
      </c>
      <c r="BT352" s="42" t="str">
        <f>IF($O352="男子",IF($AF352&gt;100,"",IF($M352=新人男子!P$27,ROW(),"")),"")</f>
        <v/>
      </c>
      <c r="BU352" s="42" t="str">
        <f>IF($O352="男子",IF($AF352&gt;100,"",IF($M352=新人男子!B$51,ROW(),"")),"")</f>
        <v/>
      </c>
      <c r="BV352" s="42" t="str">
        <f>IF($O352="男子",IF($AF352&gt;100,"",IF($M352=新人男子!I$51,ROW(),"")),"")</f>
        <v/>
      </c>
      <c r="BW352" s="42" t="str">
        <f>IF($O352="男子",IF($AF352&gt;100,"",IF($M352=新人男子!P$51,ROW(),"")),"")</f>
        <v/>
      </c>
      <c r="BX352" s="42" t="str">
        <f>IF($O352="男子",IF($AF352&gt;100,"",IF($M352=新人男子!B$76,ROW(),"")),"")</f>
        <v/>
      </c>
      <c r="BY352" s="42" t="str">
        <f>IF($O352="男子",IF($AF352&gt;100,"",IF($M352=新人男子!I$76,ROW(),"")),"")</f>
        <v/>
      </c>
      <c r="BZ352" s="42" t="str">
        <f>IF($O352="男子",IF($AF352&gt;100,"",IF($M352=新人男子!P$76,ROW(),"")),"")</f>
        <v/>
      </c>
      <c r="CA352" s="42" t="str">
        <f>IF($O352="女子",IF($AF352&gt;100,"",IF($M352=選抜女子!B$2,ROW(),"")),"")</f>
        <v/>
      </c>
      <c r="CB352" s="42" t="str">
        <f>IF($O352="女子",IF($AF352&gt;100,"",IF($M352=選抜女子!I$2,ROW(),"")),"")</f>
        <v/>
      </c>
      <c r="CC352" s="42" t="str">
        <f>IF($O352="女子",IF($AF352&gt;100,"",IF($M352=選抜女子!P$2,ROW(),"")),"")</f>
        <v/>
      </c>
      <c r="CD352" s="42" t="str">
        <f>IF($O352="女子",IF($AF352&gt;100,"",IF($M352=選抜女子!B$27,ROW(),"")),"")</f>
        <v/>
      </c>
      <c r="CE352" s="42" t="str">
        <f>IF($O352="女子",IF($AF352&gt;100,"",IF($M352=選抜女子!I$27,ROW(),"")),"")</f>
        <v/>
      </c>
      <c r="CF352" s="42" t="str">
        <f>IF($O352="女子",IF($AF352&gt;100,"",IF($M352=選抜女子!P$27,ROW(),"")),"")</f>
        <v/>
      </c>
      <c r="CG352" s="42" t="str">
        <f>IF($O352="女子",IF($AF352&gt;100,"",IF($M352=選抜女子!B$51,ROW(),"")),"")</f>
        <v/>
      </c>
      <c r="CH352" s="42" t="str">
        <f>IF($O352="女子",IF($AF352&gt;100,"",IF($M352=選抜女子!I$51,ROW(),"")),"")</f>
        <v/>
      </c>
      <c r="CI352" s="42" t="str">
        <f>IF($O352="女子",IF($AF352&gt;100,"",IF($M352=選抜女子!B$76,ROW(),"")),"")</f>
        <v/>
      </c>
      <c r="CJ352" s="42" t="str">
        <f>IF($O352="女子",IF($AF352&gt;100,"",IF($M352=選抜女子!I$76,ROW(),"")),"")</f>
        <v/>
      </c>
      <c r="CK352" s="42" t="str">
        <f>IF($O352="女子",IF($AF352&gt;100,"",IF($M352=新人女子!B$2,ROW(),"")),"")</f>
        <v/>
      </c>
      <c r="CL352" s="42" t="str">
        <f>IF($O352="女子",IF($AF352&gt;100,"",IF($M352=新人女子!I$2,ROW(),"")),"")</f>
        <v/>
      </c>
      <c r="CM352" s="42" t="str">
        <f>IF($O352="女子",IF($AF352&gt;100,"",IF($M352=新人女子!P$2,ROW(),"")),"")</f>
        <v/>
      </c>
      <c r="CN352" s="42" t="str">
        <f>IF($O352="女子",IF($AF352&gt;100,"",IF($M352=新人女子!B$27,ROW(),"")),"")</f>
        <v/>
      </c>
      <c r="CO352" s="42" t="str">
        <f>IF($O352="女子",IF($AF352&gt;100,"",IF($M352=新人女子!I$27,ROW(),"")),"")</f>
        <v/>
      </c>
      <c r="CP352" s="42" t="str">
        <f>IF($O352="女子",IF($AF352&gt;100,"",IF($M352=新人女子!P$27,ROW(),"")),"")</f>
        <v/>
      </c>
      <c r="CQ352" s="42">
        <f>IF($O352="女子",IF($AF352&gt;100,"",IF($M352=新人女子!B$51,ROW(),"")),"")</f>
        <v>352</v>
      </c>
      <c r="CR352" s="42" t="str">
        <f>IF($O352="女子",IF($AF352&gt;100,"",IF($M352=新人女子!I$51,ROW(),"")),"")</f>
        <v/>
      </c>
      <c r="CS352" s="42" t="str">
        <f>IF($O352="女子",IF($AF352&gt;100,"",IF($M352=新人女子!P$51,ROW(),"")),"")</f>
        <v/>
      </c>
      <c r="CT352" s="42" t="str">
        <f>IF($O352="女子",IF($AF352&gt;100,"",IF($M352=新人女子!B$76,ROW(),"")),"")</f>
        <v/>
      </c>
      <c r="CU352" s="42" t="str">
        <f>IF($O352="女子",IF($AF352&gt;100,"",IF($M352=新人女子!I$76,ROW(),"")),"")</f>
        <v/>
      </c>
      <c r="CV352" s="42" t="str">
        <f>IF($O352="女子",IF($AF352&gt;100,"",IF($M352=新人女子!P$76,ROW(),"")),"")</f>
        <v/>
      </c>
    </row>
    <row r="353" spans="1:100" x14ac:dyDescent="0.15">
      <c r="A353" s="36">
        <v>45285</v>
      </c>
      <c r="B353" s="36">
        <v>45287</v>
      </c>
      <c r="C353" s="35" t="s">
        <v>104</v>
      </c>
      <c r="D353" s="35" t="s">
        <v>2730</v>
      </c>
      <c r="E353" s="35" t="s">
        <v>2731</v>
      </c>
      <c r="F353" s="35" t="s">
        <v>2732</v>
      </c>
      <c r="G353" s="35" t="s">
        <v>108</v>
      </c>
      <c r="H353" s="35" t="s">
        <v>15</v>
      </c>
      <c r="I353" s="35" t="s">
        <v>2733</v>
      </c>
      <c r="J353" s="35" t="s">
        <v>303</v>
      </c>
      <c r="M353" s="35" t="s">
        <v>250</v>
      </c>
      <c r="N353" s="35" t="s">
        <v>251</v>
      </c>
      <c r="O353" s="35" t="s">
        <v>200</v>
      </c>
      <c r="Y353" s="35" t="s">
        <v>306</v>
      </c>
      <c r="AA353" s="35" t="s">
        <v>1016</v>
      </c>
      <c r="AB353" s="35" t="s">
        <v>1017</v>
      </c>
      <c r="AC353" s="35" t="str">
        <f t="shared" si="29"/>
        <v>ムカイナダ</v>
      </c>
      <c r="AD353" s="35" t="s">
        <v>309</v>
      </c>
      <c r="AF353" s="35">
        <v>14</v>
      </c>
      <c r="AG353" s="41">
        <v>39036</v>
      </c>
      <c r="AN353" s="35">
        <v>162.80000000000001</v>
      </c>
      <c r="AO353" s="35">
        <v>55.5</v>
      </c>
      <c r="AP353" s="35" t="s">
        <v>310</v>
      </c>
      <c r="BB353" s="35">
        <f t="shared" si="30"/>
        <v>16</v>
      </c>
      <c r="BC353" s="35">
        <f t="shared" si="31"/>
        <v>2</v>
      </c>
      <c r="BD353" s="35" t="str">
        <f t="shared" si="32"/>
        <v>右</v>
      </c>
      <c r="BE353" s="42" t="str">
        <f>IF($O353="男子",IF($AF353&gt;100,"",IF($M353=選抜男子!B$2,ROW(),"")),"")</f>
        <v/>
      </c>
      <c r="BF353" s="42" t="str">
        <f>IF($O353="男子",IF($AF353&gt;100,"",IF($M353=選抜男子!I$2,ROW(),"")),"")</f>
        <v/>
      </c>
      <c r="BG353" s="42" t="str">
        <f>IF($O353="男子",IF($AF353&gt;100,"",IF($M353=選抜男子!P$2,ROW(),"")),"")</f>
        <v/>
      </c>
      <c r="BH353" s="42" t="str">
        <f>IF($O353="男子",IF($AF353&gt;100,"",IF($M353=選抜男子!B$27,ROW(),"")),"")</f>
        <v/>
      </c>
      <c r="BI353" s="42" t="str">
        <f>IF($O353="男子",IF($AF353&gt;100,"",IF($M353=選抜男子!I$27,ROW(),"")),"")</f>
        <v/>
      </c>
      <c r="BJ353" s="42" t="str">
        <f>IF($O353="男子",IF($AF353&gt;100,"",IF($M353=選抜男子!P$27,ROW(),"")),"")</f>
        <v/>
      </c>
      <c r="BK353" s="42" t="str">
        <f>IF($O353="男子",IF($AF353&gt;100,"",IF($M353=選抜男子!B$51,ROW(),"")),"")</f>
        <v/>
      </c>
      <c r="BL353" s="42" t="str">
        <f>IF($O353="男子",IF($AF353&gt;100,"",IF($M353=選抜男子!I$51,ROW(),"")),"")</f>
        <v/>
      </c>
      <c r="BM353" s="42" t="str">
        <f>IF($O353="男子",IF($AF353&gt;100,"",IF($M353=選抜男子!B$76,ROW(),"")),"")</f>
        <v/>
      </c>
      <c r="BN353" s="42" t="str">
        <f>IF($O353="男子",IF($AF353&gt;100,"",IF($M353=選抜男子!I$76,ROW(),"")),"")</f>
        <v/>
      </c>
      <c r="BO353" s="42" t="str">
        <f>IF($O353="男子",IF($AF353&gt;100,"",IF($M353=新人男子!B$2,ROW(),"")),"")</f>
        <v/>
      </c>
      <c r="BP353" s="42" t="str">
        <f>IF($O353="男子",IF($AF353&gt;100,"",IF($M353=新人男子!I$2,ROW(),"")),"")</f>
        <v/>
      </c>
      <c r="BQ353" s="42" t="str">
        <f>IF($O353="男子",IF($AF353&gt;100,"",IF($M353=新人男子!P$2,ROW(),"")),"")</f>
        <v/>
      </c>
      <c r="BR353" s="42" t="str">
        <f>IF($O353="男子",IF($AF353&gt;100,"",IF($M353=新人男子!B$27,ROW(),"")),"")</f>
        <v/>
      </c>
      <c r="BS353" s="42" t="str">
        <f>IF($O353="男子",IF($AF353&gt;100,"",IF($M353=新人男子!I$27,ROW(),"")),"")</f>
        <v/>
      </c>
      <c r="BT353" s="42" t="str">
        <f>IF($O353="男子",IF($AF353&gt;100,"",IF($M353=新人男子!P$27,ROW(),"")),"")</f>
        <v/>
      </c>
      <c r="BU353" s="42" t="str">
        <f>IF($O353="男子",IF($AF353&gt;100,"",IF($M353=新人男子!B$51,ROW(),"")),"")</f>
        <v/>
      </c>
      <c r="BV353" s="42" t="str">
        <f>IF($O353="男子",IF($AF353&gt;100,"",IF($M353=新人男子!I$51,ROW(),"")),"")</f>
        <v/>
      </c>
      <c r="BW353" s="42" t="str">
        <f>IF($O353="男子",IF($AF353&gt;100,"",IF($M353=新人男子!P$51,ROW(),"")),"")</f>
        <v/>
      </c>
      <c r="BX353" s="42" t="str">
        <f>IF($O353="男子",IF($AF353&gt;100,"",IF($M353=新人男子!B$76,ROW(),"")),"")</f>
        <v/>
      </c>
      <c r="BY353" s="42" t="str">
        <f>IF($O353="男子",IF($AF353&gt;100,"",IF($M353=新人男子!I$76,ROW(),"")),"")</f>
        <v/>
      </c>
      <c r="BZ353" s="42" t="str">
        <f>IF($O353="男子",IF($AF353&gt;100,"",IF($M353=新人男子!P$76,ROW(),"")),"")</f>
        <v/>
      </c>
      <c r="CA353" s="42" t="str">
        <f>IF($O353="女子",IF($AF353&gt;100,"",IF($M353=選抜女子!B$2,ROW(),"")),"")</f>
        <v/>
      </c>
      <c r="CB353" s="42" t="str">
        <f>IF($O353="女子",IF($AF353&gt;100,"",IF($M353=選抜女子!I$2,ROW(),"")),"")</f>
        <v/>
      </c>
      <c r="CC353" s="42" t="str">
        <f>IF($O353="女子",IF($AF353&gt;100,"",IF($M353=選抜女子!P$2,ROW(),"")),"")</f>
        <v/>
      </c>
      <c r="CD353" s="42" t="str">
        <f>IF($O353="女子",IF($AF353&gt;100,"",IF($M353=選抜女子!B$27,ROW(),"")),"")</f>
        <v/>
      </c>
      <c r="CE353" s="42" t="str">
        <f>IF($O353="女子",IF($AF353&gt;100,"",IF($M353=選抜女子!I$27,ROW(),"")),"")</f>
        <v/>
      </c>
      <c r="CF353" s="42" t="str">
        <f>IF($O353="女子",IF($AF353&gt;100,"",IF($M353=選抜女子!P$27,ROW(),"")),"")</f>
        <v/>
      </c>
      <c r="CG353" s="42" t="str">
        <f>IF($O353="女子",IF($AF353&gt;100,"",IF($M353=選抜女子!B$51,ROW(),"")),"")</f>
        <v/>
      </c>
      <c r="CH353" s="42" t="str">
        <f>IF($O353="女子",IF($AF353&gt;100,"",IF($M353=選抜女子!I$51,ROW(),"")),"")</f>
        <v/>
      </c>
      <c r="CI353" s="42" t="str">
        <f>IF($O353="女子",IF($AF353&gt;100,"",IF($M353=選抜女子!B$76,ROW(),"")),"")</f>
        <v/>
      </c>
      <c r="CJ353" s="42" t="str">
        <f>IF($O353="女子",IF($AF353&gt;100,"",IF($M353=選抜女子!I$76,ROW(),"")),"")</f>
        <v/>
      </c>
      <c r="CK353" s="42" t="str">
        <f>IF($O353="女子",IF($AF353&gt;100,"",IF($M353=新人女子!B$2,ROW(),"")),"")</f>
        <v/>
      </c>
      <c r="CL353" s="42" t="str">
        <f>IF($O353="女子",IF($AF353&gt;100,"",IF($M353=新人女子!I$2,ROW(),"")),"")</f>
        <v/>
      </c>
      <c r="CM353" s="42" t="str">
        <f>IF($O353="女子",IF($AF353&gt;100,"",IF($M353=新人女子!P$2,ROW(),"")),"")</f>
        <v/>
      </c>
      <c r="CN353" s="42" t="str">
        <f>IF($O353="女子",IF($AF353&gt;100,"",IF($M353=新人女子!B$27,ROW(),"")),"")</f>
        <v/>
      </c>
      <c r="CO353" s="42" t="str">
        <f>IF($O353="女子",IF($AF353&gt;100,"",IF($M353=新人女子!I$27,ROW(),"")),"")</f>
        <v/>
      </c>
      <c r="CP353" s="42" t="str">
        <f>IF($O353="女子",IF($AF353&gt;100,"",IF($M353=新人女子!P$27,ROW(),"")),"")</f>
        <v/>
      </c>
      <c r="CQ353" s="42">
        <f>IF($O353="女子",IF($AF353&gt;100,"",IF($M353=新人女子!B$51,ROW(),"")),"")</f>
        <v>353</v>
      </c>
      <c r="CR353" s="42" t="str">
        <f>IF($O353="女子",IF($AF353&gt;100,"",IF($M353=新人女子!I$51,ROW(),"")),"")</f>
        <v/>
      </c>
      <c r="CS353" s="42" t="str">
        <f>IF($O353="女子",IF($AF353&gt;100,"",IF($M353=新人女子!P$51,ROW(),"")),"")</f>
        <v/>
      </c>
      <c r="CT353" s="42" t="str">
        <f>IF($O353="女子",IF($AF353&gt;100,"",IF($M353=新人女子!B$76,ROW(),"")),"")</f>
        <v/>
      </c>
      <c r="CU353" s="42" t="str">
        <f>IF($O353="女子",IF($AF353&gt;100,"",IF($M353=新人女子!I$76,ROW(),"")),"")</f>
        <v/>
      </c>
      <c r="CV353" s="42" t="str">
        <f>IF($O353="女子",IF($AF353&gt;100,"",IF($M353=新人女子!P$76,ROW(),"")),"")</f>
        <v/>
      </c>
    </row>
    <row r="354" spans="1:100" x14ac:dyDescent="0.15">
      <c r="A354" s="36">
        <v>45285</v>
      </c>
      <c r="B354" s="36">
        <v>45287</v>
      </c>
      <c r="C354" s="35" t="s">
        <v>104</v>
      </c>
      <c r="D354" s="35" t="s">
        <v>2734</v>
      </c>
      <c r="E354" s="35" t="s">
        <v>2735</v>
      </c>
      <c r="F354" s="35" t="s">
        <v>2736</v>
      </c>
      <c r="G354" s="35" t="s">
        <v>108</v>
      </c>
      <c r="H354" s="35" t="s">
        <v>15</v>
      </c>
      <c r="I354" s="35" t="s">
        <v>2737</v>
      </c>
      <c r="J354" s="35" t="s">
        <v>303</v>
      </c>
      <c r="M354" s="35" t="s">
        <v>250</v>
      </c>
      <c r="N354" s="35" t="s">
        <v>251</v>
      </c>
      <c r="O354" s="35" t="s">
        <v>200</v>
      </c>
      <c r="Y354" s="35" t="s">
        <v>306</v>
      </c>
      <c r="AA354" s="35" t="s">
        <v>1018</v>
      </c>
      <c r="AB354" s="35" t="s">
        <v>1019</v>
      </c>
      <c r="AC354" s="35" t="str">
        <f t="shared" si="29"/>
        <v>テンジンガワ</v>
      </c>
      <c r="AD354" s="35" t="s">
        <v>309</v>
      </c>
      <c r="AF354" s="35">
        <v>101</v>
      </c>
      <c r="AG354" s="41">
        <v>39410</v>
      </c>
      <c r="AN354" s="35">
        <v>170.2</v>
      </c>
      <c r="AO354" s="35">
        <v>59.2</v>
      </c>
      <c r="AP354" s="35" t="s">
        <v>310</v>
      </c>
      <c r="BB354" s="35">
        <f t="shared" si="30"/>
        <v>15</v>
      </c>
      <c r="BC354" s="35">
        <f t="shared" si="31"/>
        <v>1</v>
      </c>
      <c r="BD354" s="35" t="str">
        <f t="shared" si="32"/>
        <v>右</v>
      </c>
      <c r="BE354" s="42" t="str">
        <f>IF($O354="男子",IF($AF354&gt;100,"",IF($M354=選抜男子!B$2,ROW(),"")),"")</f>
        <v/>
      </c>
      <c r="BF354" s="42" t="str">
        <f>IF($O354="男子",IF($AF354&gt;100,"",IF($M354=選抜男子!I$2,ROW(),"")),"")</f>
        <v/>
      </c>
      <c r="BG354" s="42" t="str">
        <f>IF($O354="男子",IF($AF354&gt;100,"",IF($M354=選抜男子!P$2,ROW(),"")),"")</f>
        <v/>
      </c>
      <c r="BH354" s="42" t="str">
        <f>IF($O354="男子",IF($AF354&gt;100,"",IF($M354=選抜男子!B$27,ROW(),"")),"")</f>
        <v/>
      </c>
      <c r="BI354" s="42" t="str">
        <f>IF($O354="男子",IF($AF354&gt;100,"",IF($M354=選抜男子!I$27,ROW(),"")),"")</f>
        <v/>
      </c>
      <c r="BJ354" s="42" t="str">
        <f>IF($O354="男子",IF($AF354&gt;100,"",IF($M354=選抜男子!P$27,ROW(),"")),"")</f>
        <v/>
      </c>
      <c r="BK354" s="42" t="str">
        <f>IF($O354="男子",IF($AF354&gt;100,"",IF($M354=選抜男子!B$51,ROW(),"")),"")</f>
        <v/>
      </c>
      <c r="BL354" s="42" t="str">
        <f>IF($O354="男子",IF($AF354&gt;100,"",IF($M354=選抜男子!I$51,ROW(),"")),"")</f>
        <v/>
      </c>
      <c r="BM354" s="42" t="str">
        <f>IF($O354="男子",IF($AF354&gt;100,"",IF($M354=選抜男子!B$76,ROW(),"")),"")</f>
        <v/>
      </c>
      <c r="BN354" s="42" t="str">
        <f>IF($O354="男子",IF($AF354&gt;100,"",IF($M354=選抜男子!I$76,ROW(),"")),"")</f>
        <v/>
      </c>
      <c r="BO354" s="42" t="str">
        <f>IF($O354="男子",IF($AF354&gt;100,"",IF($M354=新人男子!B$2,ROW(),"")),"")</f>
        <v/>
      </c>
      <c r="BP354" s="42" t="str">
        <f>IF($O354="男子",IF($AF354&gt;100,"",IF($M354=新人男子!I$2,ROW(),"")),"")</f>
        <v/>
      </c>
      <c r="BQ354" s="42" t="str">
        <f>IF($O354="男子",IF($AF354&gt;100,"",IF($M354=新人男子!P$2,ROW(),"")),"")</f>
        <v/>
      </c>
      <c r="BR354" s="42" t="str">
        <f>IF($O354="男子",IF($AF354&gt;100,"",IF($M354=新人男子!B$27,ROW(),"")),"")</f>
        <v/>
      </c>
      <c r="BS354" s="42" t="str">
        <f>IF($O354="男子",IF($AF354&gt;100,"",IF($M354=新人男子!I$27,ROW(),"")),"")</f>
        <v/>
      </c>
      <c r="BT354" s="42" t="str">
        <f>IF($O354="男子",IF($AF354&gt;100,"",IF($M354=新人男子!P$27,ROW(),"")),"")</f>
        <v/>
      </c>
      <c r="BU354" s="42" t="str">
        <f>IF($O354="男子",IF($AF354&gt;100,"",IF($M354=新人男子!B$51,ROW(),"")),"")</f>
        <v/>
      </c>
      <c r="BV354" s="42" t="str">
        <f>IF($O354="男子",IF($AF354&gt;100,"",IF($M354=新人男子!I$51,ROW(),"")),"")</f>
        <v/>
      </c>
      <c r="BW354" s="42" t="str">
        <f>IF($O354="男子",IF($AF354&gt;100,"",IF($M354=新人男子!P$51,ROW(),"")),"")</f>
        <v/>
      </c>
      <c r="BX354" s="42" t="str">
        <f>IF($O354="男子",IF($AF354&gt;100,"",IF($M354=新人男子!B$76,ROW(),"")),"")</f>
        <v/>
      </c>
      <c r="BY354" s="42" t="str">
        <f>IF($O354="男子",IF($AF354&gt;100,"",IF($M354=新人男子!I$76,ROW(),"")),"")</f>
        <v/>
      </c>
      <c r="BZ354" s="42" t="str">
        <f>IF($O354="男子",IF($AF354&gt;100,"",IF($M354=新人男子!P$76,ROW(),"")),"")</f>
        <v/>
      </c>
      <c r="CA354" s="42" t="str">
        <f>IF($O354="女子",IF($AF354&gt;100,"",IF($M354=選抜女子!B$2,ROW(),"")),"")</f>
        <v/>
      </c>
      <c r="CB354" s="42" t="str">
        <f>IF($O354="女子",IF($AF354&gt;100,"",IF($M354=選抜女子!I$2,ROW(),"")),"")</f>
        <v/>
      </c>
      <c r="CC354" s="42" t="str">
        <f>IF($O354="女子",IF($AF354&gt;100,"",IF($M354=選抜女子!P$2,ROW(),"")),"")</f>
        <v/>
      </c>
      <c r="CD354" s="42" t="str">
        <f>IF($O354="女子",IF($AF354&gt;100,"",IF($M354=選抜女子!B$27,ROW(),"")),"")</f>
        <v/>
      </c>
      <c r="CE354" s="42" t="str">
        <f>IF($O354="女子",IF($AF354&gt;100,"",IF($M354=選抜女子!I$27,ROW(),"")),"")</f>
        <v/>
      </c>
      <c r="CF354" s="42" t="str">
        <f>IF($O354="女子",IF($AF354&gt;100,"",IF($M354=選抜女子!P$27,ROW(),"")),"")</f>
        <v/>
      </c>
      <c r="CG354" s="42" t="str">
        <f>IF($O354="女子",IF($AF354&gt;100,"",IF($M354=選抜女子!B$51,ROW(),"")),"")</f>
        <v/>
      </c>
      <c r="CH354" s="42" t="str">
        <f>IF($O354="女子",IF($AF354&gt;100,"",IF($M354=選抜女子!I$51,ROW(),"")),"")</f>
        <v/>
      </c>
      <c r="CI354" s="42" t="str">
        <f>IF($O354="女子",IF($AF354&gt;100,"",IF($M354=選抜女子!B$76,ROW(),"")),"")</f>
        <v/>
      </c>
      <c r="CJ354" s="42" t="str">
        <f>IF($O354="女子",IF($AF354&gt;100,"",IF($M354=選抜女子!I$76,ROW(),"")),"")</f>
        <v/>
      </c>
      <c r="CK354" s="42" t="str">
        <f>IF($O354="女子",IF($AF354&gt;100,"",IF($M354=新人女子!B$2,ROW(),"")),"")</f>
        <v/>
      </c>
      <c r="CL354" s="42" t="str">
        <f>IF($O354="女子",IF($AF354&gt;100,"",IF($M354=新人女子!I$2,ROW(),"")),"")</f>
        <v/>
      </c>
      <c r="CM354" s="42" t="str">
        <f>IF($O354="女子",IF($AF354&gt;100,"",IF($M354=新人女子!P$2,ROW(),"")),"")</f>
        <v/>
      </c>
      <c r="CN354" s="42" t="str">
        <f>IF($O354="女子",IF($AF354&gt;100,"",IF($M354=新人女子!B$27,ROW(),"")),"")</f>
        <v/>
      </c>
      <c r="CO354" s="42" t="str">
        <f>IF($O354="女子",IF($AF354&gt;100,"",IF($M354=新人女子!I$27,ROW(),"")),"")</f>
        <v/>
      </c>
      <c r="CP354" s="42" t="str">
        <f>IF($O354="女子",IF($AF354&gt;100,"",IF($M354=新人女子!P$27,ROW(),"")),"")</f>
        <v/>
      </c>
      <c r="CQ354" s="42" t="str">
        <f>IF($O354="女子",IF($AF354&gt;100,"",IF($M354=新人女子!B$51,ROW(),"")),"")</f>
        <v/>
      </c>
      <c r="CR354" s="42" t="str">
        <f>IF($O354="女子",IF($AF354&gt;100,"",IF($M354=新人女子!I$51,ROW(),"")),"")</f>
        <v/>
      </c>
      <c r="CS354" s="42" t="str">
        <f>IF($O354="女子",IF($AF354&gt;100,"",IF($M354=新人女子!P$51,ROW(),"")),"")</f>
        <v/>
      </c>
      <c r="CT354" s="42" t="str">
        <f>IF($O354="女子",IF($AF354&gt;100,"",IF($M354=新人女子!B$76,ROW(),"")),"")</f>
        <v/>
      </c>
      <c r="CU354" s="42" t="str">
        <f>IF($O354="女子",IF($AF354&gt;100,"",IF($M354=新人女子!I$76,ROW(),"")),"")</f>
        <v/>
      </c>
      <c r="CV354" s="42" t="str">
        <f>IF($O354="女子",IF($AF354&gt;100,"",IF($M354=新人女子!P$76,ROW(),"")),"")</f>
        <v/>
      </c>
    </row>
    <row r="355" spans="1:100" x14ac:dyDescent="0.15">
      <c r="A355" s="36">
        <v>45285</v>
      </c>
      <c r="B355" s="36">
        <v>45287</v>
      </c>
      <c r="C355" s="35" t="s">
        <v>104</v>
      </c>
      <c r="D355" s="35" t="s">
        <v>2738</v>
      </c>
      <c r="E355" s="35" t="s">
        <v>2739</v>
      </c>
      <c r="F355" s="35" t="s">
        <v>2740</v>
      </c>
      <c r="G355" s="35" t="s">
        <v>108</v>
      </c>
      <c r="H355" s="35" t="s">
        <v>15</v>
      </c>
      <c r="I355" s="35" t="s">
        <v>2741</v>
      </c>
      <c r="J355" s="35" t="s">
        <v>303</v>
      </c>
      <c r="M355" s="35" t="s">
        <v>250</v>
      </c>
      <c r="N355" s="35" t="s">
        <v>251</v>
      </c>
      <c r="O355" s="35" t="s">
        <v>200</v>
      </c>
      <c r="Y355" s="35" t="s">
        <v>306</v>
      </c>
      <c r="AA355" s="35" t="s">
        <v>1020</v>
      </c>
      <c r="AB355" s="35" t="s">
        <v>1021</v>
      </c>
      <c r="AC355" s="35" t="str">
        <f t="shared" si="29"/>
        <v>ヒロシマ</v>
      </c>
      <c r="AD355" s="35" t="s">
        <v>309</v>
      </c>
      <c r="AF355" s="35">
        <v>102</v>
      </c>
      <c r="AG355" s="41">
        <v>23906</v>
      </c>
      <c r="AN355" s="35">
        <v>172</v>
      </c>
      <c r="AO355" s="35">
        <v>54</v>
      </c>
      <c r="AP355" s="35" t="s">
        <v>310</v>
      </c>
      <c r="BB355" s="35">
        <f t="shared" si="30"/>
        <v>57</v>
      </c>
      <c r="BC355" s="35" t="str">
        <f t="shared" si="31"/>
        <v>役員</v>
      </c>
      <c r="BD355" s="35" t="str">
        <f t="shared" si="32"/>
        <v>右</v>
      </c>
      <c r="BE355" s="42" t="str">
        <f>IF($O355="男子",IF($AF355&gt;100,"",IF($M355=選抜男子!B$2,ROW(),"")),"")</f>
        <v/>
      </c>
      <c r="BF355" s="42" t="str">
        <f>IF($O355="男子",IF($AF355&gt;100,"",IF($M355=選抜男子!I$2,ROW(),"")),"")</f>
        <v/>
      </c>
      <c r="BG355" s="42" t="str">
        <f>IF($O355="男子",IF($AF355&gt;100,"",IF($M355=選抜男子!P$2,ROW(),"")),"")</f>
        <v/>
      </c>
      <c r="BH355" s="42" t="str">
        <f>IF($O355="男子",IF($AF355&gt;100,"",IF($M355=選抜男子!B$27,ROW(),"")),"")</f>
        <v/>
      </c>
      <c r="BI355" s="42" t="str">
        <f>IF($O355="男子",IF($AF355&gt;100,"",IF($M355=選抜男子!I$27,ROW(),"")),"")</f>
        <v/>
      </c>
      <c r="BJ355" s="42" t="str">
        <f>IF($O355="男子",IF($AF355&gt;100,"",IF($M355=選抜男子!P$27,ROW(),"")),"")</f>
        <v/>
      </c>
      <c r="BK355" s="42" t="str">
        <f>IF($O355="男子",IF($AF355&gt;100,"",IF($M355=選抜男子!B$51,ROW(),"")),"")</f>
        <v/>
      </c>
      <c r="BL355" s="42" t="str">
        <f>IF($O355="男子",IF($AF355&gt;100,"",IF($M355=選抜男子!I$51,ROW(),"")),"")</f>
        <v/>
      </c>
      <c r="BM355" s="42" t="str">
        <f>IF($O355="男子",IF($AF355&gt;100,"",IF($M355=選抜男子!B$76,ROW(),"")),"")</f>
        <v/>
      </c>
      <c r="BN355" s="42" t="str">
        <f>IF($O355="男子",IF($AF355&gt;100,"",IF($M355=選抜男子!I$76,ROW(),"")),"")</f>
        <v/>
      </c>
      <c r="BO355" s="42" t="str">
        <f>IF($O355="男子",IF($AF355&gt;100,"",IF($M355=新人男子!B$2,ROW(),"")),"")</f>
        <v/>
      </c>
      <c r="BP355" s="42" t="str">
        <f>IF($O355="男子",IF($AF355&gt;100,"",IF($M355=新人男子!I$2,ROW(),"")),"")</f>
        <v/>
      </c>
      <c r="BQ355" s="42" t="str">
        <f>IF($O355="男子",IF($AF355&gt;100,"",IF($M355=新人男子!P$2,ROW(),"")),"")</f>
        <v/>
      </c>
      <c r="BR355" s="42" t="str">
        <f>IF($O355="男子",IF($AF355&gt;100,"",IF($M355=新人男子!B$27,ROW(),"")),"")</f>
        <v/>
      </c>
      <c r="BS355" s="42" t="str">
        <f>IF($O355="男子",IF($AF355&gt;100,"",IF($M355=新人男子!I$27,ROW(),"")),"")</f>
        <v/>
      </c>
      <c r="BT355" s="42" t="str">
        <f>IF($O355="男子",IF($AF355&gt;100,"",IF($M355=新人男子!P$27,ROW(),"")),"")</f>
        <v/>
      </c>
      <c r="BU355" s="42" t="str">
        <f>IF($O355="男子",IF($AF355&gt;100,"",IF($M355=新人男子!B$51,ROW(),"")),"")</f>
        <v/>
      </c>
      <c r="BV355" s="42" t="str">
        <f>IF($O355="男子",IF($AF355&gt;100,"",IF($M355=新人男子!I$51,ROW(),"")),"")</f>
        <v/>
      </c>
      <c r="BW355" s="42" t="str">
        <f>IF($O355="男子",IF($AF355&gt;100,"",IF($M355=新人男子!P$51,ROW(),"")),"")</f>
        <v/>
      </c>
      <c r="BX355" s="42" t="str">
        <f>IF($O355="男子",IF($AF355&gt;100,"",IF($M355=新人男子!B$76,ROW(),"")),"")</f>
        <v/>
      </c>
      <c r="BY355" s="42" t="str">
        <f>IF($O355="男子",IF($AF355&gt;100,"",IF($M355=新人男子!I$76,ROW(),"")),"")</f>
        <v/>
      </c>
      <c r="BZ355" s="42" t="str">
        <f>IF($O355="男子",IF($AF355&gt;100,"",IF($M355=新人男子!P$76,ROW(),"")),"")</f>
        <v/>
      </c>
      <c r="CA355" s="42" t="str">
        <f>IF($O355="女子",IF($AF355&gt;100,"",IF($M355=選抜女子!B$2,ROW(),"")),"")</f>
        <v/>
      </c>
      <c r="CB355" s="42" t="str">
        <f>IF($O355="女子",IF($AF355&gt;100,"",IF($M355=選抜女子!I$2,ROW(),"")),"")</f>
        <v/>
      </c>
      <c r="CC355" s="42" t="str">
        <f>IF($O355="女子",IF($AF355&gt;100,"",IF($M355=選抜女子!P$2,ROW(),"")),"")</f>
        <v/>
      </c>
      <c r="CD355" s="42" t="str">
        <f>IF($O355="女子",IF($AF355&gt;100,"",IF($M355=選抜女子!B$27,ROW(),"")),"")</f>
        <v/>
      </c>
      <c r="CE355" s="42" t="str">
        <f>IF($O355="女子",IF($AF355&gt;100,"",IF($M355=選抜女子!I$27,ROW(),"")),"")</f>
        <v/>
      </c>
      <c r="CF355" s="42" t="str">
        <f>IF($O355="女子",IF($AF355&gt;100,"",IF($M355=選抜女子!P$27,ROW(),"")),"")</f>
        <v/>
      </c>
      <c r="CG355" s="42" t="str">
        <f>IF($O355="女子",IF($AF355&gt;100,"",IF($M355=選抜女子!B$51,ROW(),"")),"")</f>
        <v/>
      </c>
      <c r="CH355" s="42" t="str">
        <f>IF($O355="女子",IF($AF355&gt;100,"",IF($M355=選抜女子!I$51,ROW(),"")),"")</f>
        <v/>
      </c>
      <c r="CI355" s="42" t="str">
        <f>IF($O355="女子",IF($AF355&gt;100,"",IF($M355=選抜女子!B$76,ROW(),"")),"")</f>
        <v/>
      </c>
      <c r="CJ355" s="42" t="str">
        <f>IF($O355="女子",IF($AF355&gt;100,"",IF($M355=選抜女子!I$76,ROW(),"")),"")</f>
        <v/>
      </c>
      <c r="CK355" s="42" t="str">
        <f>IF($O355="女子",IF($AF355&gt;100,"",IF($M355=新人女子!B$2,ROW(),"")),"")</f>
        <v/>
      </c>
      <c r="CL355" s="42" t="str">
        <f>IF($O355="女子",IF($AF355&gt;100,"",IF($M355=新人女子!I$2,ROW(),"")),"")</f>
        <v/>
      </c>
      <c r="CM355" s="42" t="str">
        <f>IF($O355="女子",IF($AF355&gt;100,"",IF($M355=新人女子!P$2,ROW(),"")),"")</f>
        <v/>
      </c>
      <c r="CN355" s="42" t="str">
        <f>IF($O355="女子",IF($AF355&gt;100,"",IF($M355=新人女子!B$27,ROW(),"")),"")</f>
        <v/>
      </c>
      <c r="CO355" s="42" t="str">
        <f>IF($O355="女子",IF($AF355&gt;100,"",IF($M355=新人女子!I$27,ROW(),"")),"")</f>
        <v/>
      </c>
      <c r="CP355" s="42" t="str">
        <f>IF($O355="女子",IF($AF355&gt;100,"",IF($M355=新人女子!P$27,ROW(),"")),"")</f>
        <v/>
      </c>
      <c r="CQ355" s="42" t="str">
        <f>IF($O355="女子",IF($AF355&gt;100,"",IF($M355=新人女子!B$51,ROW(),"")),"")</f>
        <v/>
      </c>
      <c r="CR355" s="42" t="str">
        <f>IF($O355="女子",IF($AF355&gt;100,"",IF($M355=新人女子!I$51,ROW(),"")),"")</f>
        <v/>
      </c>
      <c r="CS355" s="42" t="str">
        <f>IF($O355="女子",IF($AF355&gt;100,"",IF($M355=新人女子!P$51,ROW(),"")),"")</f>
        <v/>
      </c>
      <c r="CT355" s="42" t="str">
        <f>IF($O355="女子",IF($AF355&gt;100,"",IF($M355=新人女子!B$76,ROW(),"")),"")</f>
        <v/>
      </c>
      <c r="CU355" s="42" t="str">
        <f>IF($O355="女子",IF($AF355&gt;100,"",IF($M355=新人女子!I$76,ROW(),"")),"")</f>
        <v/>
      </c>
      <c r="CV355" s="42" t="str">
        <f>IF($O355="女子",IF($AF355&gt;100,"",IF($M355=新人女子!P$76,ROW(),"")),"")</f>
        <v/>
      </c>
    </row>
    <row r="356" spans="1:100" x14ac:dyDescent="0.15">
      <c r="A356" s="36">
        <v>45285</v>
      </c>
      <c r="B356" s="36">
        <v>45287</v>
      </c>
      <c r="C356" s="35" t="s">
        <v>104</v>
      </c>
      <c r="D356" s="35" t="s">
        <v>2742</v>
      </c>
      <c r="E356" s="35" t="s">
        <v>2743</v>
      </c>
      <c r="F356" s="35" t="s">
        <v>2744</v>
      </c>
      <c r="G356" s="35" t="s">
        <v>108</v>
      </c>
      <c r="H356" s="35" t="s">
        <v>15</v>
      </c>
      <c r="I356" s="35" t="s">
        <v>2745</v>
      </c>
      <c r="J356" s="35" t="s">
        <v>303</v>
      </c>
      <c r="AP356" s="35" t="s">
        <v>310</v>
      </c>
      <c r="BB356" s="35" t="str">
        <f t="shared" si="30"/>
        <v/>
      </c>
      <c r="BC356" s="35" t="str">
        <f t="shared" si="31"/>
        <v/>
      </c>
      <c r="BD356" s="35" t="str">
        <f t="shared" si="32"/>
        <v>右</v>
      </c>
      <c r="BE356" s="42" t="str">
        <f>IF($O356="男子",IF($AF356&gt;100,"",IF($M356=選抜男子!B$2,ROW(),"")),"")</f>
        <v/>
      </c>
      <c r="BF356" s="42" t="str">
        <f>IF($O356="男子",IF($AF356&gt;100,"",IF($M356=選抜男子!I$2,ROW(),"")),"")</f>
        <v/>
      </c>
      <c r="BG356" s="42" t="str">
        <f>IF($O356="男子",IF($AF356&gt;100,"",IF($M356=選抜男子!P$2,ROW(),"")),"")</f>
        <v/>
      </c>
      <c r="BH356" s="42" t="str">
        <f>IF($O356="男子",IF($AF356&gt;100,"",IF($M356=選抜男子!B$27,ROW(),"")),"")</f>
        <v/>
      </c>
      <c r="BI356" s="42" t="str">
        <f>IF($O356="男子",IF($AF356&gt;100,"",IF($M356=選抜男子!I$27,ROW(),"")),"")</f>
        <v/>
      </c>
      <c r="BJ356" s="42" t="str">
        <f>IF($O356="男子",IF($AF356&gt;100,"",IF($M356=選抜男子!P$27,ROW(),"")),"")</f>
        <v/>
      </c>
      <c r="BK356" s="42" t="str">
        <f>IF($O356="男子",IF($AF356&gt;100,"",IF($M356=選抜男子!B$51,ROW(),"")),"")</f>
        <v/>
      </c>
      <c r="BL356" s="42" t="str">
        <f>IF($O356="男子",IF($AF356&gt;100,"",IF($M356=選抜男子!I$51,ROW(),"")),"")</f>
        <v/>
      </c>
      <c r="BM356" s="42" t="str">
        <f>IF($O356="男子",IF($AF356&gt;100,"",IF($M356=選抜男子!B$76,ROW(),"")),"")</f>
        <v/>
      </c>
      <c r="BN356" s="42" t="str">
        <f>IF($O356="男子",IF($AF356&gt;100,"",IF($M356=選抜男子!I$76,ROW(),"")),"")</f>
        <v/>
      </c>
      <c r="BO356" s="42" t="str">
        <f>IF($O356="男子",IF($AF356&gt;100,"",IF($M356=新人男子!B$2,ROW(),"")),"")</f>
        <v/>
      </c>
      <c r="BP356" s="42" t="str">
        <f>IF($O356="男子",IF($AF356&gt;100,"",IF($M356=新人男子!I$2,ROW(),"")),"")</f>
        <v/>
      </c>
      <c r="BQ356" s="42" t="str">
        <f>IF($O356="男子",IF($AF356&gt;100,"",IF($M356=新人男子!P$2,ROW(),"")),"")</f>
        <v/>
      </c>
      <c r="BR356" s="42" t="str">
        <f>IF($O356="男子",IF($AF356&gt;100,"",IF($M356=新人男子!B$27,ROW(),"")),"")</f>
        <v/>
      </c>
      <c r="BS356" s="42" t="str">
        <f>IF($O356="男子",IF($AF356&gt;100,"",IF($M356=新人男子!I$27,ROW(),"")),"")</f>
        <v/>
      </c>
      <c r="BT356" s="42" t="str">
        <f>IF($O356="男子",IF($AF356&gt;100,"",IF($M356=新人男子!P$27,ROW(),"")),"")</f>
        <v/>
      </c>
      <c r="BU356" s="42" t="str">
        <f>IF($O356="男子",IF($AF356&gt;100,"",IF($M356=新人男子!B$51,ROW(),"")),"")</f>
        <v/>
      </c>
      <c r="BV356" s="42" t="str">
        <f>IF($O356="男子",IF($AF356&gt;100,"",IF($M356=新人男子!I$51,ROW(),"")),"")</f>
        <v/>
      </c>
      <c r="BW356" s="42" t="str">
        <f>IF($O356="男子",IF($AF356&gt;100,"",IF($M356=新人男子!P$51,ROW(),"")),"")</f>
        <v/>
      </c>
      <c r="BX356" s="42" t="str">
        <f>IF($O356="男子",IF($AF356&gt;100,"",IF($M356=新人男子!B$76,ROW(),"")),"")</f>
        <v/>
      </c>
      <c r="BY356" s="42" t="str">
        <f>IF($O356="男子",IF($AF356&gt;100,"",IF($M356=新人男子!I$76,ROW(),"")),"")</f>
        <v/>
      </c>
      <c r="BZ356" s="42" t="str">
        <f>IF($O356="男子",IF($AF356&gt;100,"",IF($M356=新人男子!P$76,ROW(),"")),"")</f>
        <v/>
      </c>
      <c r="CA356" s="42" t="str">
        <f>IF($O356="女子",IF($AF356&gt;100,"",IF($M356=選抜女子!B$2,ROW(),"")),"")</f>
        <v/>
      </c>
      <c r="CB356" s="42" t="str">
        <f>IF($O356="女子",IF($AF356&gt;100,"",IF($M356=選抜女子!I$2,ROW(),"")),"")</f>
        <v/>
      </c>
      <c r="CC356" s="42" t="str">
        <f>IF($O356="女子",IF($AF356&gt;100,"",IF($M356=選抜女子!P$2,ROW(),"")),"")</f>
        <v/>
      </c>
      <c r="CD356" s="42" t="str">
        <f>IF($O356="女子",IF($AF356&gt;100,"",IF($M356=選抜女子!B$27,ROW(),"")),"")</f>
        <v/>
      </c>
      <c r="CE356" s="42" t="str">
        <f>IF($O356="女子",IF($AF356&gt;100,"",IF($M356=選抜女子!I$27,ROW(),"")),"")</f>
        <v/>
      </c>
      <c r="CF356" s="42" t="str">
        <f>IF($O356="女子",IF($AF356&gt;100,"",IF($M356=選抜女子!P$27,ROW(),"")),"")</f>
        <v/>
      </c>
      <c r="CG356" s="42" t="str">
        <f>IF($O356="女子",IF($AF356&gt;100,"",IF($M356=選抜女子!B$51,ROW(),"")),"")</f>
        <v/>
      </c>
      <c r="CH356" s="42" t="str">
        <f>IF($O356="女子",IF($AF356&gt;100,"",IF($M356=選抜女子!I$51,ROW(),"")),"")</f>
        <v/>
      </c>
      <c r="CI356" s="42" t="str">
        <f>IF($O356="女子",IF($AF356&gt;100,"",IF($M356=選抜女子!B$76,ROW(),"")),"")</f>
        <v/>
      </c>
      <c r="CJ356" s="42" t="str">
        <f>IF($O356="女子",IF($AF356&gt;100,"",IF($M356=選抜女子!I$76,ROW(),"")),"")</f>
        <v/>
      </c>
      <c r="CK356" s="42" t="str">
        <f>IF($O356="女子",IF($AF356&gt;100,"",IF($M356=新人女子!B$2,ROW(),"")),"")</f>
        <v/>
      </c>
      <c r="CL356" s="42" t="str">
        <f>IF($O356="女子",IF($AF356&gt;100,"",IF($M356=新人女子!I$2,ROW(),"")),"")</f>
        <v/>
      </c>
      <c r="CM356" s="42" t="str">
        <f>IF($O356="女子",IF($AF356&gt;100,"",IF($M356=新人女子!P$2,ROW(),"")),"")</f>
        <v/>
      </c>
      <c r="CN356" s="42" t="str">
        <f>IF($O356="女子",IF($AF356&gt;100,"",IF($M356=新人女子!B$27,ROW(),"")),"")</f>
        <v/>
      </c>
      <c r="CO356" s="42" t="str">
        <f>IF($O356="女子",IF($AF356&gt;100,"",IF($M356=新人女子!I$27,ROW(),"")),"")</f>
        <v/>
      </c>
      <c r="CP356" s="42" t="str">
        <f>IF($O356="女子",IF($AF356&gt;100,"",IF($M356=新人女子!P$27,ROW(),"")),"")</f>
        <v/>
      </c>
      <c r="CQ356" s="42" t="str">
        <f>IF($O356="女子",IF($AF356&gt;100,"",IF($M356=新人女子!B$51,ROW(),"")),"")</f>
        <v/>
      </c>
      <c r="CR356" s="42" t="str">
        <f>IF($O356="女子",IF($AF356&gt;100,"",IF($M356=新人女子!I$51,ROW(),"")),"")</f>
        <v/>
      </c>
      <c r="CS356" s="42" t="str">
        <f>IF($O356="女子",IF($AF356&gt;100,"",IF($M356=新人女子!P$51,ROW(),"")),"")</f>
        <v/>
      </c>
      <c r="CT356" s="42" t="str">
        <f>IF($O356="女子",IF($AF356&gt;100,"",IF($M356=新人女子!B$76,ROW(),"")),"")</f>
        <v/>
      </c>
      <c r="CU356" s="42" t="str">
        <f>IF($O356="女子",IF($AF356&gt;100,"",IF($M356=新人女子!I$76,ROW(),"")),"")</f>
        <v/>
      </c>
      <c r="CV356" s="42" t="str">
        <f>IF($O356="女子",IF($AF356&gt;100,"",IF($M356=新人女子!P$76,ROW(),"")),"")</f>
        <v/>
      </c>
    </row>
    <row r="357" spans="1:100" x14ac:dyDescent="0.15">
      <c r="A357" s="36">
        <v>45285</v>
      </c>
      <c r="B357" s="36">
        <v>45287</v>
      </c>
      <c r="C357" s="35" t="s">
        <v>104</v>
      </c>
      <c r="D357" s="35" t="s">
        <v>2746</v>
      </c>
      <c r="E357" s="35" t="s">
        <v>2747</v>
      </c>
      <c r="F357" s="35" t="s">
        <v>2748</v>
      </c>
      <c r="G357" s="35" t="s">
        <v>108</v>
      </c>
      <c r="H357" s="35" t="s">
        <v>15</v>
      </c>
      <c r="I357" s="35" t="s">
        <v>2749</v>
      </c>
      <c r="J357" s="35" t="s">
        <v>303</v>
      </c>
      <c r="M357" s="35" t="s">
        <v>257</v>
      </c>
      <c r="N357" s="35" t="s">
        <v>258</v>
      </c>
      <c r="O357" s="35" t="s">
        <v>200</v>
      </c>
      <c r="Y357" s="35" t="s">
        <v>306</v>
      </c>
      <c r="AA357" s="35" t="s">
        <v>1020</v>
      </c>
      <c r="AB357" s="35" t="s">
        <v>1022</v>
      </c>
      <c r="AC357" s="35" t="str">
        <f t="shared" ref="AC357:AC420" si="33">PHONETIC(AB357)</f>
        <v>シンハクシマ</v>
      </c>
      <c r="AD357" s="35" t="s">
        <v>309</v>
      </c>
      <c r="AF357" s="35">
        <v>101</v>
      </c>
      <c r="AG357" s="41">
        <v>39140</v>
      </c>
      <c r="AN357" s="35">
        <v>164</v>
      </c>
      <c r="AO357" s="35">
        <v>50</v>
      </c>
      <c r="AP357" s="35" t="s">
        <v>310</v>
      </c>
      <c r="BB357" s="35">
        <f t="shared" si="30"/>
        <v>16</v>
      </c>
      <c r="BC357" s="35">
        <f t="shared" si="31"/>
        <v>2</v>
      </c>
      <c r="BD357" s="35" t="str">
        <f t="shared" si="32"/>
        <v>右</v>
      </c>
      <c r="BE357" s="42" t="str">
        <f>IF($O357="男子",IF($AF357&gt;100,"",IF($M357=選抜男子!B$2,ROW(),"")),"")</f>
        <v/>
      </c>
      <c r="BF357" s="42" t="str">
        <f>IF($O357="男子",IF($AF357&gt;100,"",IF($M357=選抜男子!I$2,ROW(),"")),"")</f>
        <v/>
      </c>
      <c r="BG357" s="42" t="str">
        <f>IF($O357="男子",IF($AF357&gt;100,"",IF($M357=選抜男子!P$2,ROW(),"")),"")</f>
        <v/>
      </c>
      <c r="BH357" s="42" t="str">
        <f>IF($O357="男子",IF($AF357&gt;100,"",IF($M357=選抜男子!B$27,ROW(),"")),"")</f>
        <v/>
      </c>
      <c r="BI357" s="42" t="str">
        <f>IF($O357="男子",IF($AF357&gt;100,"",IF($M357=選抜男子!I$27,ROW(),"")),"")</f>
        <v/>
      </c>
      <c r="BJ357" s="42" t="str">
        <f>IF($O357="男子",IF($AF357&gt;100,"",IF($M357=選抜男子!P$27,ROW(),"")),"")</f>
        <v/>
      </c>
      <c r="BK357" s="42" t="str">
        <f>IF($O357="男子",IF($AF357&gt;100,"",IF($M357=選抜男子!B$51,ROW(),"")),"")</f>
        <v/>
      </c>
      <c r="BL357" s="42" t="str">
        <f>IF($O357="男子",IF($AF357&gt;100,"",IF($M357=選抜男子!I$51,ROW(),"")),"")</f>
        <v/>
      </c>
      <c r="BM357" s="42" t="str">
        <f>IF($O357="男子",IF($AF357&gt;100,"",IF($M357=選抜男子!B$76,ROW(),"")),"")</f>
        <v/>
      </c>
      <c r="BN357" s="42" t="str">
        <f>IF($O357="男子",IF($AF357&gt;100,"",IF($M357=選抜男子!I$76,ROW(),"")),"")</f>
        <v/>
      </c>
      <c r="BO357" s="42" t="str">
        <f>IF($O357="男子",IF($AF357&gt;100,"",IF($M357=新人男子!B$2,ROW(),"")),"")</f>
        <v/>
      </c>
      <c r="BP357" s="42" t="str">
        <f>IF($O357="男子",IF($AF357&gt;100,"",IF($M357=新人男子!I$2,ROW(),"")),"")</f>
        <v/>
      </c>
      <c r="BQ357" s="42" t="str">
        <f>IF($O357="男子",IF($AF357&gt;100,"",IF($M357=新人男子!P$2,ROW(),"")),"")</f>
        <v/>
      </c>
      <c r="BR357" s="42" t="str">
        <f>IF($O357="男子",IF($AF357&gt;100,"",IF($M357=新人男子!B$27,ROW(),"")),"")</f>
        <v/>
      </c>
      <c r="BS357" s="42" t="str">
        <f>IF($O357="男子",IF($AF357&gt;100,"",IF($M357=新人男子!I$27,ROW(),"")),"")</f>
        <v/>
      </c>
      <c r="BT357" s="42" t="str">
        <f>IF($O357="男子",IF($AF357&gt;100,"",IF($M357=新人男子!P$27,ROW(),"")),"")</f>
        <v/>
      </c>
      <c r="BU357" s="42" t="str">
        <f>IF($O357="男子",IF($AF357&gt;100,"",IF($M357=新人男子!B$51,ROW(),"")),"")</f>
        <v/>
      </c>
      <c r="BV357" s="42" t="str">
        <f>IF($O357="男子",IF($AF357&gt;100,"",IF($M357=新人男子!I$51,ROW(),"")),"")</f>
        <v/>
      </c>
      <c r="BW357" s="42" t="str">
        <f>IF($O357="男子",IF($AF357&gt;100,"",IF($M357=新人男子!P$51,ROW(),"")),"")</f>
        <v/>
      </c>
      <c r="BX357" s="42" t="str">
        <f>IF($O357="男子",IF($AF357&gt;100,"",IF($M357=新人男子!B$76,ROW(),"")),"")</f>
        <v/>
      </c>
      <c r="BY357" s="42" t="str">
        <f>IF($O357="男子",IF($AF357&gt;100,"",IF($M357=新人男子!I$76,ROW(),"")),"")</f>
        <v/>
      </c>
      <c r="BZ357" s="42" t="str">
        <f>IF($O357="男子",IF($AF357&gt;100,"",IF($M357=新人男子!P$76,ROW(),"")),"")</f>
        <v/>
      </c>
      <c r="CA357" s="42" t="str">
        <f>IF($O357="女子",IF($AF357&gt;100,"",IF($M357=選抜女子!B$2,ROW(),"")),"")</f>
        <v/>
      </c>
      <c r="CB357" s="42" t="str">
        <f>IF($O357="女子",IF($AF357&gt;100,"",IF($M357=選抜女子!I$2,ROW(),"")),"")</f>
        <v/>
      </c>
      <c r="CC357" s="42" t="str">
        <f>IF($O357="女子",IF($AF357&gt;100,"",IF($M357=選抜女子!P$2,ROW(),"")),"")</f>
        <v/>
      </c>
      <c r="CD357" s="42" t="str">
        <f>IF($O357="女子",IF($AF357&gt;100,"",IF($M357=選抜女子!B$27,ROW(),"")),"")</f>
        <v/>
      </c>
      <c r="CE357" s="42" t="str">
        <f>IF($O357="女子",IF($AF357&gt;100,"",IF($M357=選抜女子!I$27,ROW(),"")),"")</f>
        <v/>
      </c>
      <c r="CF357" s="42" t="str">
        <f>IF($O357="女子",IF($AF357&gt;100,"",IF($M357=選抜女子!P$27,ROW(),"")),"")</f>
        <v/>
      </c>
      <c r="CG357" s="42" t="str">
        <f>IF($O357="女子",IF($AF357&gt;100,"",IF($M357=選抜女子!B$51,ROW(),"")),"")</f>
        <v/>
      </c>
      <c r="CH357" s="42" t="str">
        <f>IF($O357="女子",IF($AF357&gt;100,"",IF($M357=選抜女子!I$51,ROW(),"")),"")</f>
        <v/>
      </c>
      <c r="CI357" s="42" t="str">
        <f>IF($O357="女子",IF($AF357&gt;100,"",IF($M357=選抜女子!B$76,ROW(),"")),"")</f>
        <v/>
      </c>
      <c r="CJ357" s="42" t="str">
        <f>IF($O357="女子",IF($AF357&gt;100,"",IF($M357=選抜女子!I$76,ROW(),"")),"")</f>
        <v/>
      </c>
      <c r="CK357" s="42" t="str">
        <f>IF($O357="女子",IF($AF357&gt;100,"",IF($M357=新人女子!B$2,ROW(),"")),"")</f>
        <v/>
      </c>
      <c r="CL357" s="42" t="str">
        <f>IF($O357="女子",IF($AF357&gt;100,"",IF($M357=新人女子!I$2,ROW(),"")),"")</f>
        <v/>
      </c>
      <c r="CM357" s="42" t="str">
        <f>IF($O357="女子",IF($AF357&gt;100,"",IF($M357=新人女子!P$2,ROW(),"")),"")</f>
        <v/>
      </c>
      <c r="CN357" s="42" t="str">
        <f>IF($O357="女子",IF($AF357&gt;100,"",IF($M357=新人女子!B$27,ROW(),"")),"")</f>
        <v/>
      </c>
      <c r="CO357" s="42" t="str">
        <f>IF($O357="女子",IF($AF357&gt;100,"",IF($M357=新人女子!I$27,ROW(),"")),"")</f>
        <v/>
      </c>
      <c r="CP357" s="42" t="str">
        <f>IF($O357="女子",IF($AF357&gt;100,"",IF($M357=新人女子!P$27,ROW(),"")),"")</f>
        <v/>
      </c>
      <c r="CQ357" s="42" t="str">
        <f>IF($O357="女子",IF($AF357&gt;100,"",IF($M357=新人女子!B$51,ROW(),"")),"")</f>
        <v/>
      </c>
      <c r="CR357" s="42" t="str">
        <f>IF($O357="女子",IF($AF357&gt;100,"",IF($M357=新人女子!I$51,ROW(),"")),"")</f>
        <v/>
      </c>
      <c r="CS357" s="42" t="str">
        <f>IF($O357="女子",IF($AF357&gt;100,"",IF($M357=新人女子!P$51,ROW(),"")),"")</f>
        <v/>
      </c>
      <c r="CT357" s="42" t="str">
        <f>IF($O357="女子",IF($AF357&gt;100,"",IF($M357=新人女子!B$76,ROW(),"")),"")</f>
        <v/>
      </c>
      <c r="CU357" s="42" t="str">
        <f>IF($O357="女子",IF($AF357&gt;100,"",IF($M357=新人女子!I$76,ROW(),"")),"")</f>
        <v/>
      </c>
      <c r="CV357" s="42" t="str">
        <f>IF($O357="女子",IF($AF357&gt;100,"",IF($M357=新人女子!P$76,ROW(),"")),"")</f>
        <v/>
      </c>
    </row>
    <row r="358" spans="1:100" x14ac:dyDescent="0.15">
      <c r="A358" s="36">
        <v>45285</v>
      </c>
      <c r="B358" s="36">
        <v>45287</v>
      </c>
      <c r="C358" s="35" t="s">
        <v>104</v>
      </c>
      <c r="D358" s="35" t="s">
        <v>2750</v>
      </c>
      <c r="E358" s="35" t="s">
        <v>2751</v>
      </c>
      <c r="F358" s="35" t="s">
        <v>2752</v>
      </c>
      <c r="G358" s="35" t="s">
        <v>108</v>
      </c>
      <c r="H358" s="35" t="s">
        <v>15</v>
      </c>
      <c r="I358" s="35" t="s">
        <v>2753</v>
      </c>
      <c r="J358" s="35" t="s">
        <v>303</v>
      </c>
      <c r="M358" s="35" t="s">
        <v>257</v>
      </c>
      <c r="N358" s="35" t="s">
        <v>258</v>
      </c>
      <c r="O358" s="35" t="s">
        <v>200</v>
      </c>
      <c r="Y358" s="35" t="s">
        <v>306</v>
      </c>
      <c r="AA358" s="35" t="s">
        <v>1023</v>
      </c>
      <c r="AB358" s="35" t="s">
        <v>1024</v>
      </c>
      <c r="AC358" s="35" t="str">
        <f t="shared" si="33"/>
        <v>ヨコガワ</v>
      </c>
      <c r="AD358" s="35" t="s">
        <v>309</v>
      </c>
      <c r="AF358" s="35">
        <v>102</v>
      </c>
      <c r="AG358" s="41">
        <v>39141</v>
      </c>
      <c r="AN358" s="35">
        <v>162.80000000000001</v>
      </c>
      <c r="AO358" s="35">
        <v>55.5</v>
      </c>
      <c r="AP358" s="35" t="s">
        <v>310</v>
      </c>
      <c r="BB358" s="35">
        <f t="shared" si="30"/>
        <v>16</v>
      </c>
      <c r="BC358" s="35">
        <f t="shared" si="31"/>
        <v>2</v>
      </c>
      <c r="BD358" s="35" t="str">
        <f t="shared" si="32"/>
        <v>右</v>
      </c>
      <c r="BE358" s="42" t="str">
        <f>IF($O358="男子",IF($AF358&gt;100,"",IF($M358=選抜男子!B$2,ROW(),"")),"")</f>
        <v/>
      </c>
      <c r="BF358" s="42" t="str">
        <f>IF($O358="男子",IF($AF358&gt;100,"",IF($M358=選抜男子!I$2,ROW(),"")),"")</f>
        <v/>
      </c>
      <c r="BG358" s="42" t="str">
        <f>IF($O358="男子",IF($AF358&gt;100,"",IF($M358=選抜男子!P$2,ROW(),"")),"")</f>
        <v/>
      </c>
      <c r="BH358" s="42" t="str">
        <f>IF($O358="男子",IF($AF358&gt;100,"",IF($M358=選抜男子!B$27,ROW(),"")),"")</f>
        <v/>
      </c>
      <c r="BI358" s="42" t="str">
        <f>IF($O358="男子",IF($AF358&gt;100,"",IF($M358=選抜男子!I$27,ROW(),"")),"")</f>
        <v/>
      </c>
      <c r="BJ358" s="42" t="str">
        <f>IF($O358="男子",IF($AF358&gt;100,"",IF($M358=選抜男子!P$27,ROW(),"")),"")</f>
        <v/>
      </c>
      <c r="BK358" s="42" t="str">
        <f>IF($O358="男子",IF($AF358&gt;100,"",IF($M358=選抜男子!B$51,ROW(),"")),"")</f>
        <v/>
      </c>
      <c r="BL358" s="42" t="str">
        <f>IF($O358="男子",IF($AF358&gt;100,"",IF($M358=選抜男子!I$51,ROW(),"")),"")</f>
        <v/>
      </c>
      <c r="BM358" s="42" t="str">
        <f>IF($O358="男子",IF($AF358&gt;100,"",IF($M358=選抜男子!B$76,ROW(),"")),"")</f>
        <v/>
      </c>
      <c r="BN358" s="42" t="str">
        <f>IF($O358="男子",IF($AF358&gt;100,"",IF($M358=選抜男子!I$76,ROW(),"")),"")</f>
        <v/>
      </c>
      <c r="BO358" s="42" t="str">
        <f>IF($O358="男子",IF($AF358&gt;100,"",IF($M358=新人男子!B$2,ROW(),"")),"")</f>
        <v/>
      </c>
      <c r="BP358" s="42" t="str">
        <f>IF($O358="男子",IF($AF358&gt;100,"",IF($M358=新人男子!I$2,ROW(),"")),"")</f>
        <v/>
      </c>
      <c r="BQ358" s="42" t="str">
        <f>IF($O358="男子",IF($AF358&gt;100,"",IF($M358=新人男子!P$2,ROW(),"")),"")</f>
        <v/>
      </c>
      <c r="BR358" s="42" t="str">
        <f>IF($O358="男子",IF($AF358&gt;100,"",IF($M358=新人男子!B$27,ROW(),"")),"")</f>
        <v/>
      </c>
      <c r="BS358" s="42" t="str">
        <f>IF($O358="男子",IF($AF358&gt;100,"",IF($M358=新人男子!I$27,ROW(),"")),"")</f>
        <v/>
      </c>
      <c r="BT358" s="42" t="str">
        <f>IF($O358="男子",IF($AF358&gt;100,"",IF($M358=新人男子!P$27,ROW(),"")),"")</f>
        <v/>
      </c>
      <c r="BU358" s="42" t="str">
        <f>IF($O358="男子",IF($AF358&gt;100,"",IF($M358=新人男子!B$51,ROW(),"")),"")</f>
        <v/>
      </c>
      <c r="BV358" s="42" t="str">
        <f>IF($O358="男子",IF($AF358&gt;100,"",IF($M358=新人男子!I$51,ROW(),"")),"")</f>
        <v/>
      </c>
      <c r="BW358" s="42" t="str">
        <f>IF($O358="男子",IF($AF358&gt;100,"",IF($M358=新人男子!P$51,ROW(),"")),"")</f>
        <v/>
      </c>
      <c r="BX358" s="42" t="str">
        <f>IF($O358="男子",IF($AF358&gt;100,"",IF($M358=新人男子!B$76,ROW(),"")),"")</f>
        <v/>
      </c>
      <c r="BY358" s="42" t="str">
        <f>IF($O358="男子",IF($AF358&gt;100,"",IF($M358=新人男子!I$76,ROW(),"")),"")</f>
        <v/>
      </c>
      <c r="BZ358" s="42" t="str">
        <f>IF($O358="男子",IF($AF358&gt;100,"",IF($M358=新人男子!P$76,ROW(),"")),"")</f>
        <v/>
      </c>
      <c r="CA358" s="42" t="str">
        <f>IF($O358="女子",IF($AF358&gt;100,"",IF($M358=選抜女子!B$2,ROW(),"")),"")</f>
        <v/>
      </c>
      <c r="CB358" s="42" t="str">
        <f>IF($O358="女子",IF($AF358&gt;100,"",IF($M358=選抜女子!I$2,ROW(),"")),"")</f>
        <v/>
      </c>
      <c r="CC358" s="42" t="str">
        <f>IF($O358="女子",IF($AF358&gt;100,"",IF($M358=選抜女子!P$2,ROW(),"")),"")</f>
        <v/>
      </c>
      <c r="CD358" s="42" t="str">
        <f>IF($O358="女子",IF($AF358&gt;100,"",IF($M358=選抜女子!B$27,ROW(),"")),"")</f>
        <v/>
      </c>
      <c r="CE358" s="42" t="str">
        <f>IF($O358="女子",IF($AF358&gt;100,"",IF($M358=選抜女子!I$27,ROW(),"")),"")</f>
        <v/>
      </c>
      <c r="CF358" s="42" t="str">
        <f>IF($O358="女子",IF($AF358&gt;100,"",IF($M358=選抜女子!P$27,ROW(),"")),"")</f>
        <v/>
      </c>
      <c r="CG358" s="42" t="str">
        <f>IF($O358="女子",IF($AF358&gt;100,"",IF($M358=選抜女子!B$51,ROW(),"")),"")</f>
        <v/>
      </c>
      <c r="CH358" s="42" t="str">
        <f>IF($O358="女子",IF($AF358&gt;100,"",IF($M358=選抜女子!I$51,ROW(),"")),"")</f>
        <v/>
      </c>
      <c r="CI358" s="42" t="str">
        <f>IF($O358="女子",IF($AF358&gt;100,"",IF($M358=選抜女子!B$76,ROW(),"")),"")</f>
        <v/>
      </c>
      <c r="CJ358" s="42" t="str">
        <f>IF($O358="女子",IF($AF358&gt;100,"",IF($M358=選抜女子!I$76,ROW(),"")),"")</f>
        <v/>
      </c>
      <c r="CK358" s="42" t="str">
        <f>IF($O358="女子",IF($AF358&gt;100,"",IF($M358=新人女子!B$2,ROW(),"")),"")</f>
        <v/>
      </c>
      <c r="CL358" s="42" t="str">
        <f>IF($O358="女子",IF($AF358&gt;100,"",IF($M358=新人女子!I$2,ROW(),"")),"")</f>
        <v/>
      </c>
      <c r="CM358" s="42" t="str">
        <f>IF($O358="女子",IF($AF358&gt;100,"",IF($M358=新人女子!P$2,ROW(),"")),"")</f>
        <v/>
      </c>
      <c r="CN358" s="42" t="str">
        <f>IF($O358="女子",IF($AF358&gt;100,"",IF($M358=新人女子!B$27,ROW(),"")),"")</f>
        <v/>
      </c>
      <c r="CO358" s="42" t="str">
        <f>IF($O358="女子",IF($AF358&gt;100,"",IF($M358=新人女子!I$27,ROW(),"")),"")</f>
        <v/>
      </c>
      <c r="CP358" s="42" t="str">
        <f>IF($O358="女子",IF($AF358&gt;100,"",IF($M358=新人女子!P$27,ROW(),"")),"")</f>
        <v/>
      </c>
      <c r="CQ358" s="42" t="str">
        <f>IF($O358="女子",IF($AF358&gt;100,"",IF($M358=新人女子!B$51,ROW(),"")),"")</f>
        <v/>
      </c>
      <c r="CR358" s="42" t="str">
        <f>IF($O358="女子",IF($AF358&gt;100,"",IF($M358=新人女子!I$51,ROW(),"")),"")</f>
        <v/>
      </c>
      <c r="CS358" s="42" t="str">
        <f>IF($O358="女子",IF($AF358&gt;100,"",IF($M358=新人女子!P$51,ROW(),"")),"")</f>
        <v/>
      </c>
      <c r="CT358" s="42" t="str">
        <f>IF($O358="女子",IF($AF358&gt;100,"",IF($M358=新人女子!B$76,ROW(),"")),"")</f>
        <v/>
      </c>
      <c r="CU358" s="42" t="str">
        <f>IF($O358="女子",IF($AF358&gt;100,"",IF($M358=新人女子!I$76,ROW(),"")),"")</f>
        <v/>
      </c>
      <c r="CV358" s="42" t="str">
        <f>IF($O358="女子",IF($AF358&gt;100,"",IF($M358=新人女子!P$76,ROW(),"")),"")</f>
        <v/>
      </c>
    </row>
    <row r="359" spans="1:100" x14ac:dyDescent="0.15">
      <c r="A359" s="36">
        <v>45285</v>
      </c>
      <c r="B359" s="36">
        <v>45287</v>
      </c>
      <c r="C359" s="35" t="s">
        <v>104</v>
      </c>
      <c r="D359" s="35" t="s">
        <v>2754</v>
      </c>
      <c r="E359" s="35" t="s">
        <v>2755</v>
      </c>
      <c r="F359" s="35" t="s">
        <v>2756</v>
      </c>
      <c r="G359" s="35" t="s">
        <v>108</v>
      </c>
      <c r="H359" s="35" t="s">
        <v>15</v>
      </c>
      <c r="I359" s="35" t="s">
        <v>2757</v>
      </c>
      <c r="J359" s="35" t="s">
        <v>303</v>
      </c>
      <c r="M359" s="35" t="s">
        <v>257</v>
      </c>
      <c r="N359" s="35" t="s">
        <v>258</v>
      </c>
      <c r="O359" s="35" t="s">
        <v>200</v>
      </c>
      <c r="Y359" s="35" t="s">
        <v>306</v>
      </c>
      <c r="AA359" s="35" t="s">
        <v>1025</v>
      </c>
      <c r="AB359" s="35" t="s">
        <v>1026</v>
      </c>
      <c r="AC359" s="35" t="str">
        <f t="shared" si="33"/>
        <v>ニシヒロシマ</v>
      </c>
      <c r="AD359" s="35" t="s">
        <v>309</v>
      </c>
      <c r="AF359" s="35">
        <v>3</v>
      </c>
      <c r="AG359" s="41">
        <v>39142</v>
      </c>
      <c r="AN359" s="35">
        <v>170.2</v>
      </c>
      <c r="AO359" s="35">
        <v>59.2</v>
      </c>
      <c r="AP359" s="35" t="s">
        <v>310</v>
      </c>
      <c r="BB359" s="35">
        <f t="shared" si="30"/>
        <v>16</v>
      </c>
      <c r="BC359" s="35">
        <f t="shared" si="31"/>
        <v>2</v>
      </c>
      <c r="BD359" s="35" t="str">
        <f t="shared" si="32"/>
        <v>右</v>
      </c>
      <c r="BE359" s="42" t="str">
        <f>IF($O359="男子",IF($AF359&gt;100,"",IF($M359=選抜男子!B$2,ROW(),"")),"")</f>
        <v/>
      </c>
      <c r="BF359" s="42" t="str">
        <f>IF($O359="男子",IF($AF359&gt;100,"",IF($M359=選抜男子!I$2,ROW(),"")),"")</f>
        <v/>
      </c>
      <c r="BG359" s="42" t="str">
        <f>IF($O359="男子",IF($AF359&gt;100,"",IF($M359=選抜男子!P$2,ROW(),"")),"")</f>
        <v/>
      </c>
      <c r="BH359" s="42" t="str">
        <f>IF($O359="男子",IF($AF359&gt;100,"",IF($M359=選抜男子!B$27,ROW(),"")),"")</f>
        <v/>
      </c>
      <c r="BI359" s="42" t="str">
        <f>IF($O359="男子",IF($AF359&gt;100,"",IF($M359=選抜男子!I$27,ROW(),"")),"")</f>
        <v/>
      </c>
      <c r="BJ359" s="42" t="str">
        <f>IF($O359="男子",IF($AF359&gt;100,"",IF($M359=選抜男子!P$27,ROW(),"")),"")</f>
        <v/>
      </c>
      <c r="BK359" s="42" t="str">
        <f>IF($O359="男子",IF($AF359&gt;100,"",IF($M359=選抜男子!B$51,ROW(),"")),"")</f>
        <v/>
      </c>
      <c r="BL359" s="42" t="str">
        <f>IF($O359="男子",IF($AF359&gt;100,"",IF($M359=選抜男子!I$51,ROW(),"")),"")</f>
        <v/>
      </c>
      <c r="BM359" s="42" t="str">
        <f>IF($O359="男子",IF($AF359&gt;100,"",IF($M359=選抜男子!B$76,ROW(),"")),"")</f>
        <v/>
      </c>
      <c r="BN359" s="42" t="str">
        <f>IF($O359="男子",IF($AF359&gt;100,"",IF($M359=選抜男子!I$76,ROW(),"")),"")</f>
        <v/>
      </c>
      <c r="BO359" s="42" t="str">
        <f>IF($O359="男子",IF($AF359&gt;100,"",IF($M359=新人男子!B$2,ROW(),"")),"")</f>
        <v/>
      </c>
      <c r="BP359" s="42" t="str">
        <f>IF($O359="男子",IF($AF359&gt;100,"",IF($M359=新人男子!I$2,ROW(),"")),"")</f>
        <v/>
      </c>
      <c r="BQ359" s="42" t="str">
        <f>IF($O359="男子",IF($AF359&gt;100,"",IF($M359=新人男子!P$2,ROW(),"")),"")</f>
        <v/>
      </c>
      <c r="BR359" s="42" t="str">
        <f>IF($O359="男子",IF($AF359&gt;100,"",IF($M359=新人男子!B$27,ROW(),"")),"")</f>
        <v/>
      </c>
      <c r="BS359" s="42" t="str">
        <f>IF($O359="男子",IF($AF359&gt;100,"",IF($M359=新人男子!I$27,ROW(),"")),"")</f>
        <v/>
      </c>
      <c r="BT359" s="42" t="str">
        <f>IF($O359="男子",IF($AF359&gt;100,"",IF($M359=新人男子!P$27,ROW(),"")),"")</f>
        <v/>
      </c>
      <c r="BU359" s="42" t="str">
        <f>IF($O359="男子",IF($AF359&gt;100,"",IF($M359=新人男子!B$51,ROW(),"")),"")</f>
        <v/>
      </c>
      <c r="BV359" s="42" t="str">
        <f>IF($O359="男子",IF($AF359&gt;100,"",IF($M359=新人男子!I$51,ROW(),"")),"")</f>
        <v/>
      </c>
      <c r="BW359" s="42" t="str">
        <f>IF($O359="男子",IF($AF359&gt;100,"",IF($M359=新人男子!P$51,ROW(),"")),"")</f>
        <v/>
      </c>
      <c r="BX359" s="42" t="str">
        <f>IF($O359="男子",IF($AF359&gt;100,"",IF($M359=新人男子!B$76,ROW(),"")),"")</f>
        <v/>
      </c>
      <c r="BY359" s="42" t="str">
        <f>IF($O359="男子",IF($AF359&gt;100,"",IF($M359=新人男子!I$76,ROW(),"")),"")</f>
        <v/>
      </c>
      <c r="BZ359" s="42" t="str">
        <f>IF($O359="男子",IF($AF359&gt;100,"",IF($M359=新人男子!P$76,ROW(),"")),"")</f>
        <v/>
      </c>
      <c r="CA359" s="42" t="str">
        <f>IF($O359="女子",IF($AF359&gt;100,"",IF($M359=選抜女子!B$2,ROW(),"")),"")</f>
        <v/>
      </c>
      <c r="CB359" s="42" t="str">
        <f>IF($O359="女子",IF($AF359&gt;100,"",IF($M359=選抜女子!I$2,ROW(),"")),"")</f>
        <v/>
      </c>
      <c r="CC359" s="42" t="str">
        <f>IF($O359="女子",IF($AF359&gt;100,"",IF($M359=選抜女子!P$2,ROW(),"")),"")</f>
        <v/>
      </c>
      <c r="CD359" s="42" t="str">
        <f>IF($O359="女子",IF($AF359&gt;100,"",IF($M359=選抜女子!B$27,ROW(),"")),"")</f>
        <v/>
      </c>
      <c r="CE359" s="42" t="str">
        <f>IF($O359="女子",IF($AF359&gt;100,"",IF($M359=選抜女子!I$27,ROW(),"")),"")</f>
        <v/>
      </c>
      <c r="CF359" s="42" t="str">
        <f>IF($O359="女子",IF($AF359&gt;100,"",IF($M359=選抜女子!P$27,ROW(),"")),"")</f>
        <v/>
      </c>
      <c r="CG359" s="42" t="str">
        <f>IF($O359="女子",IF($AF359&gt;100,"",IF($M359=選抜女子!B$51,ROW(),"")),"")</f>
        <v/>
      </c>
      <c r="CH359" s="42" t="str">
        <f>IF($O359="女子",IF($AF359&gt;100,"",IF($M359=選抜女子!I$51,ROW(),"")),"")</f>
        <v/>
      </c>
      <c r="CI359" s="42" t="str">
        <f>IF($O359="女子",IF($AF359&gt;100,"",IF($M359=選抜女子!B$76,ROW(),"")),"")</f>
        <v/>
      </c>
      <c r="CJ359" s="42" t="str">
        <f>IF($O359="女子",IF($AF359&gt;100,"",IF($M359=選抜女子!I$76,ROW(),"")),"")</f>
        <v/>
      </c>
      <c r="CK359" s="42" t="str">
        <f>IF($O359="女子",IF($AF359&gt;100,"",IF($M359=新人女子!B$2,ROW(),"")),"")</f>
        <v/>
      </c>
      <c r="CL359" s="42" t="str">
        <f>IF($O359="女子",IF($AF359&gt;100,"",IF($M359=新人女子!I$2,ROW(),"")),"")</f>
        <v/>
      </c>
      <c r="CM359" s="42" t="str">
        <f>IF($O359="女子",IF($AF359&gt;100,"",IF($M359=新人女子!P$2,ROW(),"")),"")</f>
        <v/>
      </c>
      <c r="CN359" s="42" t="str">
        <f>IF($O359="女子",IF($AF359&gt;100,"",IF($M359=新人女子!B$27,ROW(),"")),"")</f>
        <v/>
      </c>
      <c r="CO359" s="42" t="str">
        <f>IF($O359="女子",IF($AF359&gt;100,"",IF($M359=新人女子!I$27,ROW(),"")),"")</f>
        <v/>
      </c>
      <c r="CP359" s="42" t="str">
        <f>IF($O359="女子",IF($AF359&gt;100,"",IF($M359=新人女子!P$27,ROW(),"")),"")</f>
        <v/>
      </c>
      <c r="CQ359" s="42" t="str">
        <f>IF($O359="女子",IF($AF359&gt;100,"",IF($M359=新人女子!B$51,ROW(),"")),"")</f>
        <v/>
      </c>
      <c r="CR359" s="42">
        <f>IF($O359="女子",IF($AF359&gt;100,"",IF($M359=新人女子!I$51,ROW(),"")),"")</f>
        <v>359</v>
      </c>
      <c r="CS359" s="42" t="str">
        <f>IF($O359="女子",IF($AF359&gt;100,"",IF($M359=新人女子!P$51,ROW(),"")),"")</f>
        <v/>
      </c>
      <c r="CT359" s="42" t="str">
        <f>IF($O359="女子",IF($AF359&gt;100,"",IF($M359=新人女子!B$76,ROW(),"")),"")</f>
        <v/>
      </c>
      <c r="CU359" s="42" t="str">
        <f>IF($O359="女子",IF($AF359&gt;100,"",IF($M359=新人女子!I$76,ROW(),"")),"")</f>
        <v/>
      </c>
      <c r="CV359" s="42" t="str">
        <f>IF($O359="女子",IF($AF359&gt;100,"",IF($M359=新人女子!P$76,ROW(),"")),"")</f>
        <v/>
      </c>
    </row>
    <row r="360" spans="1:100" x14ac:dyDescent="0.15">
      <c r="A360" s="36">
        <v>45285</v>
      </c>
      <c r="B360" s="36">
        <v>45287</v>
      </c>
      <c r="C360" s="35" t="s">
        <v>104</v>
      </c>
      <c r="D360" s="35" t="s">
        <v>2758</v>
      </c>
      <c r="E360" s="35" t="s">
        <v>2759</v>
      </c>
      <c r="F360" s="35" t="s">
        <v>2760</v>
      </c>
      <c r="G360" s="35" t="s">
        <v>108</v>
      </c>
      <c r="H360" s="35" t="s">
        <v>15</v>
      </c>
      <c r="I360" s="35" t="s">
        <v>2761</v>
      </c>
      <c r="J360" s="35" t="s">
        <v>303</v>
      </c>
      <c r="M360" s="35" t="s">
        <v>257</v>
      </c>
      <c r="N360" s="35" t="s">
        <v>258</v>
      </c>
      <c r="O360" s="35" t="s">
        <v>200</v>
      </c>
      <c r="Y360" s="35" t="s">
        <v>306</v>
      </c>
      <c r="AA360" s="35" t="s">
        <v>1027</v>
      </c>
      <c r="AB360" s="35" t="s">
        <v>1028</v>
      </c>
      <c r="AC360" s="35" t="str">
        <f t="shared" si="33"/>
        <v>シンイノクチ</v>
      </c>
      <c r="AD360" s="35" t="s">
        <v>309</v>
      </c>
      <c r="AF360" s="35">
        <v>4</v>
      </c>
      <c r="AG360" s="41">
        <v>39143</v>
      </c>
      <c r="AN360" s="35">
        <v>172</v>
      </c>
      <c r="AO360" s="35">
        <v>54</v>
      </c>
      <c r="AP360" s="35" t="s">
        <v>310</v>
      </c>
      <c r="BB360" s="35">
        <f t="shared" si="30"/>
        <v>16</v>
      </c>
      <c r="BC360" s="35">
        <f t="shared" si="31"/>
        <v>2</v>
      </c>
      <c r="BD360" s="35" t="str">
        <f t="shared" si="32"/>
        <v>右</v>
      </c>
      <c r="BE360" s="42" t="str">
        <f>IF($O360="男子",IF($AF360&gt;100,"",IF($M360=選抜男子!B$2,ROW(),"")),"")</f>
        <v/>
      </c>
      <c r="BF360" s="42" t="str">
        <f>IF($O360="男子",IF($AF360&gt;100,"",IF($M360=選抜男子!I$2,ROW(),"")),"")</f>
        <v/>
      </c>
      <c r="BG360" s="42" t="str">
        <f>IF($O360="男子",IF($AF360&gt;100,"",IF($M360=選抜男子!P$2,ROW(),"")),"")</f>
        <v/>
      </c>
      <c r="BH360" s="42" t="str">
        <f>IF($O360="男子",IF($AF360&gt;100,"",IF($M360=選抜男子!B$27,ROW(),"")),"")</f>
        <v/>
      </c>
      <c r="BI360" s="42" t="str">
        <f>IF($O360="男子",IF($AF360&gt;100,"",IF($M360=選抜男子!I$27,ROW(),"")),"")</f>
        <v/>
      </c>
      <c r="BJ360" s="42" t="str">
        <f>IF($O360="男子",IF($AF360&gt;100,"",IF($M360=選抜男子!P$27,ROW(),"")),"")</f>
        <v/>
      </c>
      <c r="BK360" s="42" t="str">
        <f>IF($O360="男子",IF($AF360&gt;100,"",IF($M360=選抜男子!B$51,ROW(),"")),"")</f>
        <v/>
      </c>
      <c r="BL360" s="42" t="str">
        <f>IF($O360="男子",IF($AF360&gt;100,"",IF($M360=選抜男子!I$51,ROW(),"")),"")</f>
        <v/>
      </c>
      <c r="BM360" s="42" t="str">
        <f>IF($O360="男子",IF($AF360&gt;100,"",IF($M360=選抜男子!B$76,ROW(),"")),"")</f>
        <v/>
      </c>
      <c r="BN360" s="42" t="str">
        <f>IF($O360="男子",IF($AF360&gt;100,"",IF($M360=選抜男子!I$76,ROW(),"")),"")</f>
        <v/>
      </c>
      <c r="BO360" s="42" t="str">
        <f>IF($O360="男子",IF($AF360&gt;100,"",IF($M360=新人男子!B$2,ROW(),"")),"")</f>
        <v/>
      </c>
      <c r="BP360" s="42" t="str">
        <f>IF($O360="男子",IF($AF360&gt;100,"",IF($M360=新人男子!I$2,ROW(),"")),"")</f>
        <v/>
      </c>
      <c r="BQ360" s="42" t="str">
        <f>IF($O360="男子",IF($AF360&gt;100,"",IF($M360=新人男子!P$2,ROW(),"")),"")</f>
        <v/>
      </c>
      <c r="BR360" s="42" t="str">
        <f>IF($O360="男子",IF($AF360&gt;100,"",IF($M360=新人男子!B$27,ROW(),"")),"")</f>
        <v/>
      </c>
      <c r="BS360" s="42" t="str">
        <f>IF($O360="男子",IF($AF360&gt;100,"",IF($M360=新人男子!I$27,ROW(),"")),"")</f>
        <v/>
      </c>
      <c r="BT360" s="42" t="str">
        <f>IF($O360="男子",IF($AF360&gt;100,"",IF($M360=新人男子!P$27,ROW(),"")),"")</f>
        <v/>
      </c>
      <c r="BU360" s="42" t="str">
        <f>IF($O360="男子",IF($AF360&gt;100,"",IF($M360=新人男子!B$51,ROW(),"")),"")</f>
        <v/>
      </c>
      <c r="BV360" s="42" t="str">
        <f>IF($O360="男子",IF($AF360&gt;100,"",IF($M360=新人男子!I$51,ROW(),"")),"")</f>
        <v/>
      </c>
      <c r="BW360" s="42" t="str">
        <f>IF($O360="男子",IF($AF360&gt;100,"",IF($M360=新人男子!P$51,ROW(),"")),"")</f>
        <v/>
      </c>
      <c r="BX360" s="42" t="str">
        <f>IF($O360="男子",IF($AF360&gt;100,"",IF($M360=新人男子!B$76,ROW(),"")),"")</f>
        <v/>
      </c>
      <c r="BY360" s="42" t="str">
        <f>IF($O360="男子",IF($AF360&gt;100,"",IF($M360=新人男子!I$76,ROW(),"")),"")</f>
        <v/>
      </c>
      <c r="BZ360" s="42" t="str">
        <f>IF($O360="男子",IF($AF360&gt;100,"",IF($M360=新人男子!P$76,ROW(),"")),"")</f>
        <v/>
      </c>
      <c r="CA360" s="42" t="str">
        <f>IF($O360="女子",IF($AF360&gt;100,"",IF($M360=選抜女子!B$2,ROW(),"")),"")</f>
        <v/>
      </c>
      <c r="CB360" s="42" t="str">
        <f>IF($O360="女子",IF($AF360&gt;100,"",IF($M360=選抜女子!I$2,ROW(),"")),"")</f>
        <v/>
      </c>
      <c r="CC360" s="42" t="str">
        <f>IF($O360="女子",IF($AF360&gt;100,"",IF($M360=選抜女子!P$2,ROW(),"")),"")</f>
        <v/>
      </c>
      <c r="CD360" s="42" t="str">
        <f>IF($O360="女子",IF($AF360&gt;100,"",IF($M360=選抜女子!B$27,ROW(),"")),"")</f>
        <v/>
      </c>
      <c r="CE360" s="42" t="str">
        <f>IF($O360="女子",IF($AF360&gt;100,"",IF($M360=選抜女子!I$27,ROW(),"")),"")</f>
        <v/>
      </c>
      <c r="CF360" s="42" t="str">
        <f>IF($O360="女子",IF($AF360&gt;100,"",IF($M360=選抜女子!P$27,ROW(),"")),"")</f>
        <v/>
      </c>
      <c r="CG360" s="42" t="str">
        <f>IF($O360="女子",IF($AF360&gt;100,"",IF($M360=選抜女子!B$51,ROW(),"")),"")</f>
        <v/>
      </c>
      <c r="CH360" s="42" t="str">
        <f>IF($O360="女子",IF($AF360&gt;100,"",IF($M360=選抜女子!I$51,ROW(),"")),"")</f>
        <v/>
      </c>
      <c r="CI360" s="42" t="str">
        <f>IF($O360="女子",IF($AF360&gt;100,"",IF($M360=選抜女子!B$76,ROW(),"")),"")</f>
        <v/>
      </c>
      <c r="CJ360" s="42" t="str">
        <f>IF($O360="女子",IF($AF360&gt;100,"",IF($M360=選抜女子!I$76,ROW(),"")),"")</f>
        <v/>
      </c>
      <c r="CK360" s="42" t="str">
        <f>IF($O360="女子",IF($AF360&gt;100,"",IF($M360=新人女子!B$2,ROW(),"")),"")</f>
        <v/>
      </c>
      <c r="CL360" s="42" t="str">
        <f>IF($O360="女子",IF($AF360&gt;100,"",IF($M360=新人女子!I$2,ROW(),"")),"")</f>
        <v/>
      </c>
      <c r="CM360" s="42" t="str">
        <f>IF($O360="女子",IF($AF360&gt;100,"",IF($M360=新人女子!P$2,ROW(),"")),"")</f>
        <v/>
      </c>
      <c r="CN360" s="42" t="str">
        <f>IF($O360="女子",IF($AF360&gt;100,"",IF($M360=新人女子!B$27,ROW(),"")),"")</f>
        <v/>
      </c>
      <c r="CO360" s="42" t="str">
        <f>IF($O360="女子",IF($AF360&gt;100,"",IF($M360=新人女子!I$27,ROW(),"")),"")</f>
        <v/>
      </c>
      <c r="CP360" s="42" t="str">
        <f>IF($O360="女子",IF($AF360&gt;100,"",IF($M360=新人女子!P$27,ROW(),"")),"")</f>
        <v/>
      </c>
      <c r="CQ360" s="42" t="str">
        <f>IF($O360="女子",IF($AF360&gt;100,"",IF($M360=新人女子!B$51,ROW(),"")),"")</f>
        <v/>
      </c>
      <c r="CR360" s="42">
        <f>IF($O360="女子",IF($AF360&gt;100,"",IF($M360=新人女子!I$51,ROW(),"")),"")</f>
        <v>360</v>
      </c>
      <c r="CS360" s="42" t="str">
        <f>IF($O360="女子",IF($AF360&gt;100,"",IF($M360=新人女子!P$51,ROW(),"")),"")</f>
        <v/>
      </c>
      <c r="CT360" s="42" t="str">
        <f>IF($O360="女子",IF($AF360&gt;100,"",IF($M360=新人女子!B$76,ROW(),"")),"")</f>
        <v/>
      </c>
      <c r="CU360" s="42" t="str">
        <f>IF($O360="女子",IF($AF360&gt;100,"",IF($M360=新人女子!I$76,ROW(),"")),"")</f>
        <v/>
      </c>
      <c r="CV360" s="42" t="str">
        <f>IF($O360="女子",IF($AF360&gt;100,"",IF($M360=新人女子!P$76,ROW(),"")),"")</f>
        <v/>
      </c>
    </row>
    <row r="361" spans="1:100" x14ac:dyDescent="0.15">
      <c r="A361" s="36">
        <v>45285</v>
      </c>
      <c r="B361" s="36">
        <v>45287</v>
      </c>
      <c r="C361" s="35" t="s">
        <v>104</v>
      </c>
      <c r="D361" s="35" t="s">
        <v>2762</v>
      </c>
      <c r="E361" s="35" t="s">
        <v>2763</v>
      </c>
      <c r="F361" s="35" t="s">
        <v>2764</v>
      </c>
      <c r="G361" s="35" t="s">
        <v>108</v>
      </c>
      <c r="H361" s="35" t="s">
        <v>15</v>
      </c>
      <c r="I361" s="35" t="s">
        <v>2765</v>
      </c>
      <c r="J361" s="35" t="s">
        <v>303</v>
      </c>
      <c r="M361" s="35" t="s">
        <v>257</v>
      </c>
      <c r="N361" s="35" t="s">
        <v>258</v>
      </c>
      <c r="O361" s="35" t="s">
        <v>200</v>
      </c>
      <c r="Y361" s="35" t="s">
        <v>306</v>
      </c>
      <c r="AA361" s="35" t="s">
        <v>1029</v>
      </c>
      <c r="AB361" s="35" t="s">
        <v>1030</v>
      </c>
      <c r="AC361" s="35" t="str">
        <f t="shared" si="33"/>
        <v>イツカイチ</v>
      </c>
      <c r="AD361" s="35" t="s">
        <v>309</v>
      </c>
      <c r="AE361" s="35" t="s">
        <v>376</v>
      </c>
      <c r="AF361" s="35">
        <v>5</v>
      </c>
      <c r="AG361" s="41">
        <v>39097</v>
      </c>
      <c r="AN361" s="35">
        <v>164</v>
      </c>
      <c r="AO361" s="35">
        <v>50</v>
      </c>
      <c r="AP361" s="35" t="s">
        <v>310</v>
      </c>
      <c r="BB361" s="35">
        <f t="shared" si="30"/>
        <v>16</v>
      </c>
      <c r="BC361" s="35">
        <f t="shared" si="31"/>
        <v>2</v>
      </c>
      <c r="BD361" s="35" t="str">
        <f t="shared" si="32"/>
        <v>右</v>
      </c>
      <c r="BE361" s="42" t="str">
        <f>IF($O361="男子",IF($AF361&gt;100,"",IF($M361=選抜男子!B$2,ROW(),"")),"")</f>
        <v/>
      </c>
      <c r="BF361" s="42" t="str">
        <f>IF($O361="男子",IF($AF361&gt;100,"",IF($M361=選抜男子!I$2,ROW(),"")),"")</f>
        <v/>
      </c>
      <c r="BG361" s="42" t="str">
        <f>IF($O361="男子",IF($AF361&gt;100,"",IF($M361=選抜男子!P$2,ROW(),"")),"")</f>
        <v/>
      </c>
      <c r="BH361" s="42" t="str">
        <f>IF($O361="男子",IF($AF361&gt;100,"",IF($M361=選抜男子!B$27,ROW(),"")),"")</f>
        <v/>
      </c>
      <c r="BI361" s="42" t="str">
        <f>IF($O361="男子",IF($AF361&gt;100,"",IF($M361=選抜男子!I$27,ROW(),"")),"")</f>
        <v/>
      </c>
      <c r="BJ361" s="42" t="str">
        <f>IF($O361="男子",IF($AF361&gt;100,"",IF($M361=選抜男子!P$27,ROW(),"")),"")</f>
        <v/>
      </c>
      <c r="BK361" s="42" t="str">
        <f>IF($O361="男子",IF($AF361&gt;100,"",IF($M361=選抜男子!B$51,ROW(),"")),"")</f>
        <v/>
      </c>
      <c r="BL361" s="42" t="str">
        <f>IF($O361="男子",IF($AF361&gt;100,"",IF($M361=選抜男子!I$51,ROW(),"")),"")</f>
        <v/>
      </c>
      <c r="BM361" s="42" t="str">
        <f>IF($O361="男子",IF($AF361&gt;100,"",IF($M361=選抜男子!B$76,ROW(),"")),"")</f>
        <v/>
      </c>
      <c r="BN361" s="42" t="str">
        <f>IF($O361="男子",IF($AF361&gt;100,"",IF($M361=選抜男子!I$76,ROW(),"")),"")</f>
        <v/>
      </c>
      <c r="BO361" s="42" t="str">
        <f>IF($O361="男子",IF($AF361&gt;100,"",IF($M361=新人男子!B$2,ROW(),"")),"")</f>
        <v/>
      </c>
      <c r="BP361" s="42" t="str">
        <f>IF($O361="男子",IF($AF361&gt;100,"",IF($M361=新人男子!I$2,ROW(),"")),"")</f>
        <v/>
      </c>
      <c r="BQ361" s="42" t="str">
        <f>IF($O361="男子",IF($AF361&gt;100,"",IF($M361=新人男子!P$2,ROW(),"")),"")</f>
        <v/>
      </c>
      <c r="BR361" s="42" t="str">
        <f>IF($O361="男子",IF($AF361&gt;100,"",IF($M361=新人男子!B$27,ROW(),"")),"")</f>
        <v/>
      </c>
      <c r="BS361" s="42" t="str">
        <f>IF($O361="男子",IF($AF361&gt;100,"",IF($M361=新人男子!I$27,ROW(),"")),"")</f>
        <v/>
      </c>
      <c r="BT361" s="42" t="str">
        <f>IF($O361="男子",IF($AF361&gt;100,"",IF($M361=新人男子!P$27,ROW(),"")),"")</f>
        <v/>
      </c>
      <c r="BU361" s="42" t="str">
        <f>IF($O361="男子",IF($AF361&gt;100,"",IF($M361=新人男子!B$51,ROW(),"")),"")</f>
        <v/>
      </c>
      <c r="BV361" s="42" t="str">
        <f>IF($O361="男子",IF($AF361&gt;100,"",IF($M361=新人男子!I$51,ROW(),"")),"")</f>
        <v/>
      </c>
      <c r="BW361" s="42" t="str">
        <f>IF($O361="男子",IF($AF361&gt;100,"",IF($M361=新人男子!P$51,ROW(),"")),"")</f>
        <v/>
      </c>
      <c r="BX361" s="42" t="str">
        <f>IF($O361="男子",IF($AF361&gt;100,"",IF($M361=新人男子!B$76,ROW(),"")),"")</f>
        <v/>
      </c>
      <c r="BY361" s="42" t="str">
        <f>IF($O361="男子",IF($AF361&gt;100,"",IF($M361=新人男子!I$76,ROW(),"")),"")</f>
        <v/>
      </c>
      <c r="BZ361" s="42" t="str">
        <f>IF($O361="男子",IF($AF361&gt;100,"",IF($M361=新人男子!P$76,ROW(),"")),"")</f>
        <v/>
      </c>
      <c r="CA361" s="42" t="str">
        <f>IF($O361="女子",IF($AF361&gt;100,"",IF($M361=選抜女子!B$2,ROW(),"")),"")</f>
        <v/>
      </c>
      <c r="CB361" s="42" t="str">
        <f>IF($O361="女子",IF($AF361&gt;100,"",IF($M361=選抜女子!I$2,ROW(),"")),"")</f>
        <v/>
      </c>
      <c r="CC361" s="42" t="str">
        <f>IF($O361="女子",IF($AF361&gt;100,"",IF($M361=選抜女子!P$2,ROW(),"")),"")</f>
        <v/>
      </c>
      <c r="CD361" s="42" t="str">
        <f>IF($O361="女子",IF($AF361&gt;100,"",IF($M361=選抜女子!B$27,ROW(),"")),"")</f>
        <v/>
      </c>
      <c r="CE361" s="42" t="str">
        <f>IF($O361="女子",IF($AF361&gt;100,"",IF($M361=選抜女子!I$27,ROW(),"")),"")</f>
        <v/>
      </c>
      <c r="CF361" s="42" t="str">
        <f>IF($O361="女子",IF($AF361&gt;100,"",IF($M361=選抜女子!P$27,ROW(),"")),"")</f>
        <v/>
      </c>
      <c r="CG361" s="42" t="str">
        <f>IF($O361="女子",IF($AF361&gt;100,"",IF($M361=選抜女子!B$51,ROW(),"")),"")</f>
        <v/>
      </c>
      <c r="CH361" s="42" t="str">
        <f>IF($O361="女子",IF($AF361&gt;100,"",IF($M361=選抜女子!I$51,ROW(),"")),"")</f>
        <v/>
      </c>
      <c r="CI361" s="42" t="str">
        <f>IF($O361="女子",IF($AF361&gt;100,"",IF($M361=選抜女子!B$76,ROW(),"")),"")</f>
        <v/>
      </c>
      <c r="CJ361" s="42" t="str">
        <f>IF($O361="女子",IF($AF361&gt;100,"",IF($M361=選抜女子!I$76,ROW(),"")),"")</f>
        <v/>
      </c>
      <c r="CK361" s="42" t="str">
        <f>IF($O361="女子",IF($AF361&gt;100,"",IF($M361=新人女子!B$2,ROW(),"")),"")</f>
        <v/>
      </c>
      <c r="CL361" s="42" t="str">
        <f>IF($O361="女子",IF($AF361&gt;100,"",IF($M361=新人女子!I$2,ROW(),"")),"")</f>
        <v/>
      </c>
      <c r="CM361" s="42" t="str">
        <f>IF($O361="女子",IF($AF361&gt;100,"",IF($M361=新人女子!P$2,ROW(),"")),"")</f>
        <v/>
      </c>
      <c r="CN361" s="42" t="str">
        <f>IF($O361="女子",IF($AF361&gt;100,"",IF($M361=新人女子!B$27,ROW(),"")),"")</f>
        <v/>
      </c>
      <c r="CO361" s="42" t="str">
        <f>IF($O361="女子",IF($AF361&gt;100,"",IF($M361=新人女子!I$27,ROW(),"")),"")</f>
        <v/>
      </c>
      <c r="CP361" s="42" t="str">
        <f>IF($O361="女子",IF($AF361&gt;100,"",IF($M361=新人女子!P$27,ROW(),"")),"")</f>
        <v/>
      </c>
      <c r="CQ361" s="42" t="str">
        <f>IF($O361="女子",IF($AF361&gt;100,"",IF($M361=新人女子!B$51,ROW(),"")),"")</f>
        <v/>
      </c>
      <c r="CR361" s="42">
        <f>IF($O361="女子",IF($AF361&gt;100,"",IF($M361=新人女子!I$51,ROW(),"")),"")</f>
        <v>361</v>
      </c>
      <c r="CS361" s="42" t="str">
        <f>IF($O361="女子",IF($AF361&gt;100,"",IF($M361=新人女子!P$51,ROW(),"")),"")</f>
        <v/>
      </c>
      <c r="CT361" s="42" t="str">
        <f>IF($O361="女子",IF($AF361&gt;100,"",IF($M361=新人女子!B$76,ROW(),"")),"")</f>
        <v/>
      </c>
      <c r="CU361" s="42" t="str">
        <f>IF($O361="女子",IF($AF361&gt;100,"",IF($M361=新人女子!I$76,ROW(),"")),"")</f>
        <v/>
      </c>
      <c r="CV361" s="42" t="str">
        <f>IF($O361="女子",IF($AF361&gt;100,"",IF($M361=新人女子!P$76,ROW(),"")),"")</f>
        <v/>
      </c>
    </row>
    <row r="362" spans="1:100" x14ac:dyDescent="0.15">
      <c r="A362" s="36">
        <v>45285</v>
      </c>
      <c r="B362" s="36">
        <v>45287</v>
      </c>
      <c r="C362" s="35" t="s">
        <v>104</v>
      </c>
      <c r="D362" s="35" t="s">
        <v>2766</v>
      </c>
      <c r="E362" s="35" t="s">
        <v>2767</v>
      </c>
      <c r="F362" s="35" t="s">
        <v>2768</v>
      </c>
      <c r="G362" s="35" t="s">
        <v>108</v>
      </c>
      <c r="H362" s="35" t="s">
        <v>15</v>
      </c>
      <c r="I362" s="35" t="s">
        <v>2769</v>
      </c>
      <c r="J362" s="35" t="s">
        <v>303</v>
      </c>
      <c r="M362" s="35" t="s">
        <v>257</v>
      </c>
      <c r="N362" s="35" t="s">
        <v>258</v>
      </c>
      <c r="O362" s="35" t="s">
        <v>200</v>
      </c>
      <c r="Y362" s="35" t="s">
        <v>306</v>
      </c>
      <c r="AA362" s="35" t="s">
        <v>1031</v>
      </c>
      <c r="AB362" s="35" t="s">
        <v>1032</v>
      </c>
      <c r="AC362" s="35" t="str">
        <f t="shared" si="33"/>
        <v>ハツカイチ</v>
      </c>
      <c r="AD362" s="35" t="s">
        <v>309</v>
      </c>
      <c r="AF362" s="35">
        <v>6</v>
      </c>
      <c r="AG362" s="41">
        <v>38994</v>
      </c>
      <c r="AN362" s="35">
        <v>162.80000000000001</v>
      </c>
      <c r="AO362" s="35">
        <v>55.5</v>
      </c>
      <c r="AP362" s="35" t="s">
        <v>310</v>
      </c>
      <c r="BB362" s="35">
        <f t="shared" si="30"/>
        <v>16</v>
      </c>
      <c r="BC362" s="35">
        <f t="shared" si="31"/>
        <v>2</v>
      </c>
      <c r="BD362" s="35" t="str">
        <f t="shared" si="32"/>
        <v>右</v>
      </c>
      <c r="BE362" s="42" t="str">
        <f>IF($O362="男子",IF($AF362&gt;100,"",IF($M362=選抜男子!B$2,ROW(),"")),"")</f>
        <v/>
      </c>
      <c r="BF362" s="42" t="str">
        <f>IF($O362="男子",IF($AF362&gt;100,"",IF($M362=選抜男子!I$2,ROW(),"")),"")</f>
        <v/>
      </c>
      <c r="BG362" s="42" t="str">
        <f>IF($O362="男子",IF($AF362&gt;100,"",IF($M362=選抜男子!P$2,ROW(),"")),"")</f>
        <v/>
      </c>
      <c r="BH362" s="42" t="str">
        <f>IF($O362="男子",IF($AF362&gt;100,"",IF($M362=選抜男子!B$27,ROW(),"")),"")</f>
        <v/>
      </c>
      <c r="BI362" s="42" t="str">
        <f>IF($O362="男子",IF($AF362&gt;100,"",IF($M362=選抜男子!I$27,ROW(),"")),"")</f>
        <v/>
      </c>
      <c r="BJ362" s="42" t="str">
        <f>IF($O362="男子",IF($AF362&gt;100,"",IF($M362=選抜男子!P$27,ROW(),"")),"")</f>
        <v/>
      </c>
      <c r="BK362" s="42" t="str">
        <f>IF($O362="男子",IF($AF362&gt;100,"",IF($M362=選抜男子!B$51,ROW(),"")),"")</f>
        <v/>
      </c>
      <c r="BL362" s="42" t="str">
        <f>IF($O362="男子",IF($AF362&gt;100,"",IF($M362=選抜男子!I$51,ROW(),"")),"")</f>
        <v/>
      </c>
      <c r="BM362" s="42" t="str">
        <f>IF($O362="男子",IF($AF362&gt;100,"",IF($M362=選抜男子!B$76,ROW(),"")),"")</f>
        <v/>
      </c>
      <c r="BN362" s="42" t="str">
        <f>IF($O362="男子",IF($AF362&gt;100,"",IF($M362=選抜男子!I$76,ROW(),"")),"")</f>
        <v/>
      </c>
      <c r="BO362" s="42" t="str">
        <f>IF($O362="男子",IF($AF362&gt;100,"",IF($M362=新人男子!B$2,ROW(),"")),"")</f>
        <v/>
      </c>
      <c r="BP362" s="42" t="str">
        <f>IF($O362="男子",IF($AF362&gt;100,"",IF($M362=新人男子!I$2,ROW(),"")),"")</f>
        <v/>
      </c>
      <c r="BQ362" s="42" t="str">
        <f>IF($O362="男子",IF($AF362&gt;100,"",IF($M362=新人男子!P$2,ROW(),"")),"")</f>
        <v/>
      </c>
      <c r="BR362" s="42" t="str">
        <f>IF($O362="男子",IF($AF362&gt;100,"",IF($M362=新人男子!B$27,ROW(),"")),"")</f>
        <v/>
      </c>
      <c r="BS362" s="42" t="str">
        <f>IF($O362="男子",IF($AF362&gt;100,"",IF($M362=新人男子!I$27,ROW(),"")),"")</f>
        <v/>
      </c>
      <c r="BT362" s="42" t="str">
        <f>IF($O362="男子",IF($AF362&gt;100,"",IF($M362=新人男子!P$27,ROW(),"")),"")</f>
        <v/>
      </c>
      <c r="BU362" s="42" t="str">
        <f>IF($O362="男子",IF($AF362&gt;100,"",IF($M362=新人男子!B$51,ROW(),"")),"")</f>
        <v/>
      </c>
      <c r="BV362" s="42" t="str">
        <f>IF($O362="男子",IF($AF362&gt;100,"",IF($M362=新人男子!I$51,ROW(),"")),"")</f>
        <v/>
      </c>
      <c r="BW362" s="42" t="str">
        <f>IF($O362="男子",IF($AF362&gt;100,"",IF($M362=新人男子!P$51,ROW(),"")),"")</f>
        <v/>
      </c>
      <c r="BX362" s="42" t="str">
        <f>IF($O362="男子",IF($AF362&gt;100,"",IF($M362=新人男子!B$76,ROW(),"")),"")</f>
        <v/>
      </c>
      <c r="BY362" s="42" t="str">
        <f>IF($O362="男子",IF($AF362&gt;100,"",IF($M362=新人男子!I$76,ROW(),"")),"")</f>
        <v/>
      </c>
      <c r="BZ362" s="42" t="str">
        <f>IF($O362="男子",IF($AF362&gt;100,"",IF($M362=新人男子!P$76,ROW(),"")),"")</f>
        <v/>
      </c>
      <c r="CA362" s="42" t="str">
        <f>IF($O362="女子",IF($AF362&gt;100,"",IF($M362=選抜女子!B$2,ROW(),"")),"")</f>
        <v/>
      </c>
      <c r="CB362" s="42" t="str">
        <f>IF($O362="女子",IF($AF362&gt;100,"",IF($M362=選抜女子!I$2,ROW(),"")),"")</f>
        <v/>
      </c>
      <c r="CC362" s="42" t="str">
        <f>IF($O362="女子",IF($AF362&gt;100,"",IF($M362=選抜女子!P$2,ROW(),"")),"")</f>
        <v/>
      </c>
      <c r="CD362" s="42" t="str">
        <f>IF($O362="女子",IF($AF362&gt;100,"",IF($M362=選抜女子!B$27,ROW(),"")),"")</f>
        <v/>
      </c>
      <c r="CE362" s="42" t="str">
        <f>IF($O362="女子",IF($AF362&gt;100,"",IF($M362=選抜女子!I$27,ROW(),"")),"")</f>
        <v/>
      </c>
      <c r="CF362" s="42" t="str">
        <f>IF($O362="女子",IF($AF362&gt;100,"",IF($M362=選抜女子!P$27,ROW(),"")),"")</f>
        <v/>
      </c>
      <c r="CG362" s="42" t="str">
        <f>IF($O362="女子",IF($AF362&gt;100,"",IF($M362=選抜女子!B$51,ROW(),"")),"")</f>
        <v/>
      </c>
      <c r="CH362" s="42" t="str">
        <f>IF($O362="女子",IF($AF362&gt;100,"",IF($M362=選抜女子!I$51,ROW(),"")),"")</f>
        <v/>
      </c>
      <c r="CI362" s="42" t="str">
        <f>IF($O362="女子",IF($AF362&gt;100,"",IF($M362=選抜女子!B$76,ROW(),"")),"")</f>
        <v/>
      </c>
      <c r="CJ362" s="42" t="str">
        <f>IF($O362="女子",IF($AF362&gt;100,"",IF($M362=選抜女子!I$76,ROW(),"")),"")</f>
        <v/>
      </c>
      <c r="CK362" s="42" t="str">
        <f>IF($O362="女子",IF($AF362&gt;100,"",IF($M362=新人女子!B$2,ROW(),"")),"")</f>
        <v/>
      </c>
      <c r="CL362" s="42" t="str">
        <f>IF($O362="女子",IF($AF362&gt;100,"",IF($M362=新人女子!I$2,ROW(),"")),"")</f>
        <v/>
      </c>
      <c r="CM362" s="42" t="str">
        <f>IF($O362="女子",IF($AF362&gt;100,"",IF($M362=新人女子!P$2,ROW(),"")),"")</f>
        <v/>
      </c>
      <c r="CN362" s="42" t="str">
        <f>IF($O362="女子",IF($AF362&gt;100,"",IF($M362=新人女子!B$27,ROW(),"")),"")</f>
        <v/>
      </c>
      <c r="CO362" s="42" t="str">
        <f>IF($O362="女子",IF($AF362&gt;100,"",IF($M362=新人女子!I$27,ROW(),"")),"")</f>
        <v/>
      </c>
      <c r="CP362" s="42" t="str">
        <f>IF($O362="女子",IF($AF362&gt;100,"",IF($M362=新人女子!P$27,ROW(),"")),"")</f>
        <v/>
      </c>
      <c r="CQ362" s="42" t="str">
        <f>IF($O362="女子",IF($AF362&gt;100,"",IF($M362=新人女子!B$51,ROW(),"")),"")</f>
        <v/>
      </c>
      <c r="CR362" s="42">
        <f>IF($O362="女子",IF($AF362&gt;100,"",IF($M362=新人女子!I$51,ROW(),"")),"")</f>
        <v>362</v>
      </c>
      <c r="CS362" s="42" t="str">
        <f>IF($O362="女子",IF($AF362&gt;100,"",IF($M362=新人女子!P$51,ROW(),"")),"")</f>
        <v/>
      </c>
      <c r="CT362" s="42" t="str">
        <f>IF($O362="女子",IF($AF362&gt;100,"",IF($M362=新人女子!B$76,ROW(),"")),"")</f>
        <v/>
      </c>
      <c r="CU362" s="42" t="str">
        <f>IF($O362="女子",IF($AF362&gt;100,"",IF($M362=新人女子!I$76,ROW(),"")),"")</f>
        <v/>
      </c>
      <c r="CV362" s="42" t="str">
        <f>IF($O362="女子",IF($AF362&gt;100,"",IF($M362=新人女子!P$76,ROW(),"")),"")</f>
        <v/>
      </c>
    </row>
    <row r="363" spans="1:100" x14ac:dyDescent="0.15">
      <c r="A363" s="36">
        <v>45285</v>
      </c>
      <c r="B363" s="36">
        <v>45287</v>
      </c>
      <c r="C363" s="35" t="s">
        <v>104</v>
      </c>
      <c r="D363" s="35" t="s">
        <v>2770</v>
      </c>
      <c r="E363" s="35" t="s">
        <v>2771</v>
      </c>
      <c r="F363" s="35" t="s">
        <v>2772</v>
      </c>
      <c r="G363" s="35" t="s">
        <v>108</v>
      </c>
      <c r="H363" s="35" t="s">
        <v>15</v>
      </c>
      <c r="I363" s="35" t="s">
        <v>2773</v>
      </c>
      <c r="J363" s="35" t="s">
        <v>303</v>
      </c>
      <c r="M363" s="35" t="s">
        <v>257</v>
      </c>
      <c r="N363" s="35" t="s">
        <v>258</v>
      </c>
      <c r="O363" s="35" t="s">
        <v>200</v>
      </c>
      <c r="Y363" s="35" t="s">
        <v>306</v>
      </c>
      <c r="AA363" s="35" t="s">
        <v>1033</v>
      </c>
      <c r="AB363" s="35" t="s">
        <v>1034</v>
      </c>
      <c r="AC363" s="35" t="str">
        <f t="shared" si="33"/>
        <v>ミヤウチクシド</v>
      </c>
      <c r="AD363" s="35" t="s">
        <v>309</v>
      </c>
      <c r="AF363" s="35">
        <v>7</v>
      </c>
      <c r="AG363" s="41">
        <v>39147</v>
      </c>
      <c r="AN363" s="35">
        <v>170.2</v>
      </c>
      <c r="AO363" s="35">
        <v>59.2</v>
      </c>
      <c r="AP363" s="35" t="s">
        <v>310</v>
      </c>
      <c r="BB363" s="35">
        <f t="shared" si="30"/>
        <v>16</v>
      </c>
      <c r="BC363" s="35">
        <f t="shared" si="31"/>
        <v>2</v>
      </c>
      <c r="BD363" s="35" t="str">
        <f t="shared" si="32"/>
        <v>右</v>
      </c>
      <c r="BE363" s="42" t="str">
        <f>IF($O363="男子",IF($AF363&gt;100,"",IF($M363=選抜男子!B$2,ROW(),"")),"")</f>
        <v/>
      </c>
      <c r="BF363" s="42" t="str">
        <f>IF($O363="男子",IF($AF363&gt;100,"",IF($M363=選抜男子!I$2,ROW(),"")),"")</f>
        <v/>
      </c>
      <c r="BG363" s="42" t="str">
        <f>IF($O363="男子",IF($AF363&gt;100,"",IF($M363=選抜男子!P$2,ROW(),"")),"")</f>
        <v/>
      </c>
      <c r="BH363" s="42" t="str">
        <f>IF($O363="男子",IF($AF363&gt;100,"",IF($M363=選抜男子!B$27,ROW(),"")),"")</f>
        <v/>
      </c>
      <c r="BI363" s="42" t="str">
        <f>IF($O363="男子",IF($AF363&gt;100,"",IF($M363=選抜男子!I$27,ROW(),"")),"")</f>
        <v/>
      </c>
      <c r="BJ363" s="42" t="str">
        <f>IF($O363="男子",IF($AF363&gt;100,"",IF($M363=選抜男子!P$27,ROW(),"")),"")</f>
        <v/>
      </c>
      <c r="BK363" s="42" t="str">
        <f>IF($O363="男子",IF($AF363&gt;100,"",IF($M363=選抜男子!B$51,ROW(),"")),"")</f>
        <v/>
      </c>
      <c r="BL363" s="42" t="str">
        <f>IF($O363="男子",IF($AF363&gt;100,"",IF($M363=選抜男子!I$51,ROW(),"")),"")</f>
        <v/>
      </c>
      <c r="BM363" s="42" t="str">
        <f>IF($O363="男子",IF($AF363&gt;100,"",IF($M363=選抜男子!B$76,ROW(),"")),"")</f>
        <v/>
      </c>
      <c r="BN363" s="42" t="str">
        <f>IF($O363="男子",IF($AF363&gt;100,"",IF($M363=選抜男子!I$76,ROW(),"")),"")</f>
        <v/>
      </c>
      <c r="BO363" s="42" t="str">
        <f>IF($O363="男子",IF($AF363&gt;100,"",IF($M363=新人男子!B$2,ROW(),"")),"")</f>
        <v/>
      </c>
      <c r="BP363" s="42" t="str">
        <f>IF($O363="男子",IF($AF363&gt;100,"",IF($M363=新人男子!I$2,ROW(),"")),"")</f>
        <v/>
      </c>
      <c r="BQ363" s="42" t="str">
        <f>IF($O363="男子",IF($AF363&gt;100,"",IF($M363=新人男子!P$2,ROW(),"")),"")</f>
        <v/>
      </c>
      <c r="BR363" s="42" t="str">
        <f>IF($O363="男子",IF($AF363&gt;100,"",IF($M363=新人男子!B$27,ROW(),"")),"")</f>
        <v/>
      </c>
      <c r="BS363" s="42" t="str">
        <f>IF($O363="男子",IF($AF363&gt;100,"",IF($M363=新人男子!I$27,ROW(),"")),"")</f>
        <v/>
      </c>
      <c r="BT363" s="42" t="str">
        <f>IF($O363="男子",IF($AF363&gt;100,"",IF($M363=新人男子!P$27,ROW(),"")),"")</f>
        <v/>
      </c>
      <c r="BU363" s="42" t="str">
        <f>IF($O363="男子",IF($AF363&gt;100,"",IF($M363=新人男子!B$51,ROW(),"")),"")</f>
        <v/>
      </c>
      <c r="BV363" s="42" t="str">
        <f>IF($O363="男子",IF($AF363&gt;100,"",IF($M363=新人男子!I$51,ROW(),"")),"")</f>
        <v/>
      </c>
      <c r="BW363" s="42" t="str">
        <f>IF($O363="男子",IF($AF363&gt;100,"",IF($M363=新人男子!P$51,ROW(),"")),"")</f>
        <v/>
      </c>
      <c r="BX363" s="42" t="str">
        <f>IF($O363="男子",IF($AF363&gt;100,"",IF($M363=新人男子!B$76,ROW(),"")),"")</f>
        <v/>
      </c>
      <c r="BY363" s="42" t="str">
        <f>IF($O363="男子",IF($AF363&gt;100,"",IF($M363=新人男子!I$76,ROW(),"")),"")</f>
        <v/>
      </c>
      <c r="BZ363" s="42" t="str">
        <f>IF($O363="男子",IF($AF363&gt;100,"",IF($M363=新人男子!P$76,ROW(),"")),"")</f>
        <v/>
      </c>
      <c r="CA363" s="42" t="str">
        <f>IF($O363="女子",IF($AF363&gt;100,"",IF($M363=選抜女子!B$2,ROW(),"")),"")</f>
        <v/>
      </c>
      <c r="CB363" s="42" t="str">
        <f>IF($O363="女子",IF($AF363&gt;100,"",IF($M363=選抜女子!I$2,ROW(),"")),"")</f>
        <v/>
      </c>
      <c r="CC363" s="42" t="str">
        <f>IF($O363="女子",IF($AF363&gt;100,"",IF($M363=選抜女子!P$2,ROW(),"")),"")</f>
        <v/>
      </c>
      <c r="CD363" s="42" t="str">
        <f>IF($O363="女子",IF($AF363&gt;100,"",IF($M363=選抜女子!B$27,ROW(),"")),"")</f>
        <v/>
      </c>
      <c r="CE363" s="42" t="str">
        <f>IF($O363="女子",IF($AF363&gt;100,"",IF($M363=選抜女子!I$27,ROW(),"")),"")</f>
        <v/>
      </c>
      <c r="CF363" s="42" t="str">
        <f>IF($O363="女子",IF($AF363&gt;100,"",IF($M363=選抜女子!P$27,ROW(),"")),"")</f>
        <v/>
      </c>
      <c r="CG363" s="42" t="str">
        <f>IF($O363="女子",IF($AF363&gt;100,"",IF($M363=選抜女子!B$51,ROW(),"")),"")</f>
        <v/>
      </c>
      <c r="CH363" s="42" t="str">
        <f>IF($O363="女子",IF($AF363&gt;100,"",IF($M363=選抜女子!I$51,ROW(),"")),"")</f>
        <v/>
      </c>
      <c r="CI363" s="42" t="str">
        <f>IF($O363="女子",IF($AF363&gt;100,"",IF($M363=選抜女子!B$76,ROW(),"")),"")</f>
        <v/>
      </c>
      <c r="CJ363" s="42" t="str">
        <f>IF($O363="女子",IF($AF363&gt;100,"",IF($M363=選抜女子!I$76,ROW(),"")),"")</f>
        <v/>
      </c>
      <c r="CK363" s="42" t="str">
        <f>IF($O363="女子",IF($AF363&gt;100,"",IF($M363=新人女子!B$2,ROW(),"")),"")</f>
        <v/>
      </c>
      <c r="CL363" s="42" t="str">
        <f>IF($O363="女子",IF($AF363&gt;100,"",IF($M363=新人女子!I$2,ROW(),"")),"")</f>
        <v/>
      </c>
      <c r="CM363" s="42" t="str">
        <f>IF($O363="女子",IF($AF363&gt;100,"",IF($M363=新人女子!P$2,ROW(),"")),"")</f>
        <v/>
      </c>
      <c r="CN363" s="42" t="str">
        <f>IF($O363="女子",IF($AF363&gt;100,"",IF($M363=新人女子!B$27,ROW(),"")),"")</f>
        <v/>
      </c>
      <c r="CO363" s="42" t="str">
        <f>IF($O363="女子",IF($AF363&gt;100,"",IF($M363=新人女子!I$27,ROW(),"")),"")</f>
        <v/>
      </c>
      <c r="CP363" s="42" t="str">
        <f>IF($O363="女子",IF($AF363&gt;100,"",IF($M363=新人女子!P$27,ROW(),"")),"")</f>
        <v/>
      </c>
      <c r="CQ363" s="42" t="str">
        <f>IF($O363="女子",IF($AF363&gt;100,"",IF($M363=新人女子!B$51,ROW(),"")),"")</f>
        <v/>
      </c>
      <c r="CR363" s="42">
        <f>IF($O363="女子",IF($AF363&gt;100,"",IF($M363=新人女子!I$51,ROW(),"")),"")</f>
        <v>363</v>
      </c>
      <c r="CS363" s="42" t="str">
        <f>IF($O363="女子",IF($AF363&gt;100,"",IF($M363=新人女子!P$51,ROW(),"")),"")</f>
        <v/>
      </c>
      <c r="CT363" s="42" t="str">
        <f>IF($O363="女子",IF($AF363&gt;100,"",IF($M363=新人女子!B$76,ROW(),"")),"")</f>
        <v/>
      </c>
      <c r="CU363" s="42" t="str">
        <f>IF($O363="女子",IF($AF363&gt;100,"",IF($M363=新人女子!I$76,ROW(),"")),"")</f>
        <v/>
      </c>
      <c r="CV363" s="42" t="str">
        <f>IF($O363="女子",IF($AF363&gt;100,"",IF($M363=新人女子!P$76,ROW(),"")),"")</f>
        <v/>
      </c>
    </row>
    <row r="364" spans="1:100" x14ac:dyDescent="0.15">
      <c r="A364" s="36">
        <v>45285</v>
      </c>
      <c r="B364" s="36">
        <v>45287</v>
      </c>
      <c r="C364" s="35" t="s">
        <v>104</v>
      </c>
      <c r="D364" s="35" t="s">
        <v>2774</v>
      </c>
      <c r="E364" s="35" t="s">
        <v>2775</v>
      </c>
      <c r="F364" s="35" t="s">
        <v>2776</v>
      </c>
      <c r="G364" s="35" t="s">
        <v>108</v>
      </c>
      <c r="H364" s="35" t="s">
        <v>15</v>
      </c>
      <c r="I364" s="35" t="s">
        <v>2777</v>
      </c>
      <c r="J364" s="35" t="s">
        <v>303</v>
      </c>
      <c r="M364" s="35" t="s">
        <v>257</v>
      </c>
      <c r="N364" s="35" t="s">
        <v>258</v>
      </c>
      <c r="O364" s="35" t="s">
        <v>200</v>
      </c>
      <c r="Y364" s="35" t="s">
        <v>306</v>
      </c>
      <c r="AA364" s="35" t="s">
        <v>1035</v>
      </c>
      <c r="AB364" s="35" t="s">
        <v>1036</v>
      </c>
      <c r="AC364" s="35" t="str">
        <f t="shared" si="33"/>
        <v>アジナ</v>
      </c>
      <c r="AD364" s="35" t="s">
        <v>309</v>
      </c>
      <c r="AF364" s="35">
        <v>8</v>
      </c>
      <c r="AG364" s="41">
        <v>39139</v>
      </c>
      <c r="AN364" s="35">
        <v>172</v>
      </c>
      <c r="AO364" s="35">
        <v>54</v>
      </c>
      <c r="AP364" s="35" t="s">
        <v>310</v>
      </c>
      <c r="BB364" s="35">
        <f t="shared" si="30"/>
        <v>16</v>
      </c>
      <c r="BC364" s="35">
        <f t="shared" si="31"/>
        <v>2</v>
      </c>
      <c r="BD364" s="35" t="str">
        <f t="shared" si="32"/>
        <v>右</v>
      </c>
      <c r="BE364" s="42" t="str">
        <f>IF($O364="男子",IF($AF364&gt;100,"",IF($M364=選抜男子!B$2,ROW(),"")),"")</f>
        <v/>
      </c>
      <c r="BF364" s="42" t="str">
        <f>IF($O364="男子",IF($AF364&gt;100,"",IF($M364=選抜男子!I$2,ROW(),"")),"")</f>
        <v/>
      </c>
      <c r="BG364" s="42" t="str">
        <f>IF($O364="男子",IF($AF364&gt;100,"",IF($M364=選抜男子!P$2,ROW(),"")),"")</f>
        <v/>
      </c>
      <c r="BH364" s="42" t="str">
        <f>IF($O364="男子",IF($AF364&gt;100,"",IF($M364=選抜男子!B$27,ROW(),"")),"")</f>
        <v/>
      </c>
      <c r="BI364" s="42" t="str">
        <f>IF($O364="男子",IF($AF364&gt;100,"",IF($M364=選抜男子!I$27,ROW(),"")),"")</f>
        <v/>
      </c>
      <c r="BJ364" s="42" t="str">
        <f>IF($O364="男子",IF($AF364&gt;100,"",IF($M364=選抜男子!P$27,ROW(),"")),"")</f>
        <v/>
      </c>
      <c r="BK364" s="42" t="str">
        <f>IF($O364="男子",IF($AF364&gt;100,"",IF($M364=選抜男子!B$51,ROW(),"")),"")</f>
        <v/>
      </c>
      <c r="BL364" s="42" t="str">
        <f>IF($O364="男子",IF($AF364&gt;100,"",IF($M364=選抜男子!I$51,ROW(),"")),"")</f>
        <v/>
      </c>
      <c r="BM364" s="42" t="str">
        <f>IF($O364="男子",IF($AF364&gt;100,"",IF($M364=選抜男子!B$76,ROW(),"")),"")</f>
        <v/>
      </c>
      <c r="BN364" s="42" t="str">
        <f>IF($O364="男子",IF($AF364&gt;100,"",IF($M364=選抜男子!I$76,ROW(),"")),"")</f>
        <v/>
      </c>
      <c r="BO364" s="42" t="str">
        <f>IF($O364="男子",IF($AF364&gt;100,"",IF($M364=新人男子!B$2,ROW(),"")),"")</f>
        <v/>
      </c>
      <c r="BP364" s="42" t="str">
        <f>IF($O364="男子",IF($AF364&gt;100,"",IF($M364=新人男子!I$2,ROW(),"")),"")</f>
        <v/>
      </c>
      <c r="BQ364" s="42" t="str">
        <f>IF($O364="男子",IF($AF364&gt;100,"",IF($M364=新人男子!P$2,ROW(),"")),"")</f>
        <v/>
      </c>
      <c r="BR364" s="42" t="str">
        <f>IF($O364="男子",IF($AF364&gt;100,"",IF($M364=新人男子!B$27,ROW(),"")),"")</f>
        <v/>
      </c>
      <c r="BS364" s="42" t="str">
        <f>IF($O364="男子",IF($AF364&gt;100,"",IF($M364=新人男子!I$27,ROW(),"")),"")</f>
        <v/>
      </c>
      <c r="BT364" s="42" t="str">
        <f>IF($O364="男子",IF($AF364&gt;100,"",IF($M364=新人男子!P$27,ROW(),"")),"")</f>
        <v/>
      </c>
      <c r="BU364" s="42" t="str">
        <f>IF($O364="男子",IF($AF364&gt;100,"",IF($M364=新人男子!B$51,ROW(),"")),"")</f>
        <v/>
      </c>
      <c r="BV364" s="42" t="str">
        <f>IF($O364="男子",IF($AF364&gt;100,"",IF($M364=新人男子!I$51,ROW(),"")),"")</f>
        <v/>
      </c>
      <c r="BW364" s="42" t="str">
        <f>IF($O364="男子",IF($AF364&gt;100,"",IF($M364=新人男子!P$51,ROW(),"")),"")</f>
        <v/>
      </c>
      <c r="BX364" s="42" t="str">
        <f>IF($O364="男子",IF($AF364&gt;100,"",IF($M364=新人男子!B$76,ROW(),"")),"")</f>
        <v/>
      </c>
      <c r="BY364" s="42" t="str">
        <f>IF($O364="男子",IF($AF364&gt;100,"",IF($M364=新人男子!I$76,ROW(),"")),"")</f>
        <v/>
      </c>
      <c r="BZ364" s="42" t="str">
        <f>IF($O364="男子",IF($AF364&gt;100,"",IF($M364=新人男子!P$76,ROW(),"")),"")</f>
        <v/>
      </c>
      <c r="CA364" s="42" t="str">
        <f>IF($O364="女子",IF($AF364&gt;100,"",IF($M364=選抜女子!B$2,ROW(),"")),"")</f>
        <v/>
      </c>
      <c r="CB364" s="42" t="str">
        <f>IF($O364="女子",IF($AF364&gt;100,"",IF($M364=選抜女子!I$2,ROW(),"")),"")</f>
        <v/>
      </c>
      <c r="CC364" s="42" t="str">
        <f>IF($O364="女子",IF($AF364&gt;100,"",IF($M364=選抜女子!P$2,ROW(),"")),"")</f>
        <v/>
      </c>
      <c r="CD364" s="42" t="str">
        <f>IF($O364="女子",IF($AF364&gt;100,"",IF($M364=選抜女子!B$27,ROW(),"")),"")</f>
        <v/>
      </c>
      <c r="CE364" s="42" t="str">
        <f>IF($O364="女子",IF($AF364&gt;100,"",IF($M364=選抜女子!I$27,ROW(),"")),"")</f>
        <v/>
      </c>
      <c r="CF364" s="42" t="str">
        <f>IF($O364="女子",IF($AF364&gt;100,"",IF($M364=選抜女子!P$27,ROW(),"")),"")</f>
        <v/>
      </c>
      <c r="CG364" s="42" t="str">
        <f>IF($O364="女子",IF($AF364&gt;100,"",IF($M364=選抜女子!B$51,ROW(),"")),"")</f>
        <v/>
      </c>
      <c r="CH364" s="42" t="str">
        <f>IF($O364="女子",IF($AF364&gt;100,"",IF($M364=選抜女子!I$51,ROW(),"")),"")</f>
        <v/>
      </c>
      <c r="CI364" s="42" t="str">
        <f>IF($O364="女子",IF($AF364&gt;100,"",IF($M364=選抜女子!B$76,ROW(),"")),"")</f>
        <v/>
      </c>
      <c r="CJ364" s="42" t="str">
        <f>IF($O364="女子",IF($AF364&gt;100,"",IF($M364=選抜女子!I$76,ROW(),"")),"")</f>
        <v/>
      </c>
      <c r="CK364" s="42" t="str">
        <f>IF($O364="女子",IF($AF364&gt;100,"",IF($M364=新人女子!B$2,ROW(),"")),"")</f>
        <v/>
      </c>
      <c r="CL364" s="42" t="str">
        <f>IF($O364="女子",IF($AF364&gt;100,"",IF($M364=新人女子!I$2,ROW(),"")),"")</f>
        <v/>
      </c>
      <c r="CM364" s="42" t="str">
        <f>IF($O364="女子",IF($AF364&gt;100,"",IF($M364=新人女子!P$2,ROW(),"")),"")</f>
        <v/>
      </c>
      <c r="CN364" s="42" t="str">
        <f>IF($O364="女子",IF($AF364&gt;100,"",IF($M364=新人女子!B$27,ROW(),"")),"")</f>
        <v/>
      </c>
      <c r="CO364" s="42" t="str">
        <f>IF($O364="女子",IF($AF364&gt;100,"",IF($M364=新人女子!I$27,ROW(),"")),"")</f>
        <v/>
      </c>
      <c r="CP364" s="42" t="str">
        <f>IF($O364="女子",IF($AF364&gt;100,"",IF($M364=新人女子!P$27,ROW(),"")),"")</f>
        <v/>
      </c>
      <c r="CQ364" s="42" t="str">
        <f>IF($O364="女子",IF($AF364&gt;100,"",IF($M364=新人女子!B$51,ROW(),"")),"")</f>
        <v/>
      </c>
      <c r="CR364" s="42">
        <f>IF($O364="女子",IF($AF364&gt;100,"",IF($M364=新人女子!I$51,ROW(),"")),"")</f>
        <v>364</v>
      </c>
      <c r="CS364" s="42" t="str">
        <f>IF($O364="女子",IF($AF364&gt;100,"",IF($M364=新人女子!P$51,ROW(),"")),"")</f>
        <v/>
      </c>
      <c r="CT364" s="42" t="str">
        <f>IF($O364="女子",IF($AF364&gt;100,"",IF($M364=新人女子!B$76,ROW(),"")),"")</f>
        <v/>
      </c>
      <c r="CU364" s="42" t="str">
        <f>IF($O364="女子",IF($AF364&gt;100,"",IF($M364=新人女子!I$76,ROW(),"")),"")</f>
        <v/>
      </c>
      <c r="CV364" s="42" t="str">
        <f>IF($O364="女子",IF($AF364&gt;100,"",IF($M364=新人女子!P$76,ROW(),"")),"")</f>
        <v/>
      </c>
    </row>
    <row r="365" spans="1:100" x14ac:dyDescent="0.15">
      <c r="A365" s="36">
        <v>45285</v>
      </c>
      <c r="B365" s="36">
        <v>45287</v>
      </c>
      <c r="C365" s="35" t="s">
        <v>104</v>
      </c>
      <c r="D365" s="35" t="s">
        <v>2778</v>
      </c>
      <c r="E365" s="35" t="s">
        <v>2779</v>
      </c>
      <c r="F365" s="35" t="s">
        <v>2780</v>
      </c>
      <c r="G365" s="35" t="s">
        <v>108</v>
      </c>
      <c r="H365" s="35" t="s">
        <v>15</v>
      </c>
      <c r="I365" s="35" t="s">
        <v>2781</v>
      </c>
      <c r="J365" s="35" t="s">
        <v>303</v>
      </c>
      <c r="M365" s="35" t="s">
        <v>257</v>
      </c>
      <c r="N365" s="35" t="s">
        <v>258</v>
      </c>
      <c r="O365" s="35" t="s">
        <v>200</v>
      </c>
      <c r="Y365" s="35" t="s">
        <v>306</v>
      </c>
      <c r="AA365" s="35" t="s">
        <v>1037</v>
      </c>
      <c r="AB365" s="35" t="s">
        <v>1038</v>
      </c>
      <c r="AC365" s="35" t="str">
        <f t="shared" si="33"/>
        <v>ミヤジマグチ</v>
      </c>
      <c r="AD365" s="35" t="s">
        <v>309</v>
      </c>
      <c r="AF365" s="35">
        <v>9</v>
      </c>
      <c r="AG365" s="41">
        <v>38993</v>
      </c>
      <c r="AN365" s="35">
        <v>164</v>
      </c>
      <c r="AO365" s="35">
        <v>50</v>
      </c>
      <c r="AP365" s="35" t="s">
        <v>310</v>
      </c>
      <c r="BB365" s="35">
        <f t="shared" si="30"/>
        <v>16</v>
      </c>
      <c r="BC365" s="35">
        <f t="shared" si="31"/>
        <v>2</v>
      </c>
      <c r="BD365" s="35" t="str">
        <f t="shared" si="32"/>
        <v>右</v>
      </c>
      <c r="BE365" s="42" t="str">
        <f>IF($O365="男子",IF($AF365&gt;100,"",IF($M365=選抜男子!B$2,ROW(),"")),"")</f>
        <v/>
      </c>
      <c r="BF365" s="42" t="str">
        <f>IF($O365="男子",IF($AF365&gt;100,"",IF($M365=選抜男子!I$2,ROW(),"")),"")</f>
        <v/>
      </c>
      <c r="BG365" s="42" t="str">
        <f>IF($O365="男子",IF($AF365&gt;100,"",IF($M365=選抜男子!P$2,ROW(),"")),"")</f>
        <v/>
      </c>
      <c r="BH365" s="42" t="str">
        <f>IF($O365="男子",IF($AF365&gt;100,"",IF($M365=選抜男子!B$27,ROW(),"")),"")</f>
        <v/>
      </c>
      <c r="BI365" s="42" t="str">
        <f>IF($O365="男子",IF($AF365&gt;100,"",IF($M365=選抜男子!I$27,ROW(),"")),"")</f>
        <v/>
      </c>
      <c r="BJ365" s="42" t="str">
        <f>IF($O365="男子",IF($AF365&gt;100,"",IF($M365=選抜男子!P$27,ROW(),"")),"")</f>
        <v/>
      </c>
      <c r="BK365" s="42" t="str">
        <f>IF($O365="男子",IF($AF365&gt;100,"",IF($M365=選抜男子!B$51,ROW(),"")),"")</f>
        <v/>
      </c>
      <c r="BL365" s="42" t="str">
        <f>IF($O365="男子",IF($AF365&gt;100,"",IF($M365=選抜男子!I$51,ROW(),"")),"")</f>
        <v/>
      </c>
      <c r="BM365" s="42" t="str">
        <f>IF($O365="男子",IF($AF365&gt;100,"",IF($M365=選抜男子!B$76,ROW(),"")),"")</f>
        <v/>
      </c>
      <c r="BN365" s="42" t="str">
        <f>IF($O365="男子",IF($AF365&gt;100,"",IF($M365=選抜男子!I$76,ROW(),"")),"")</f>
        <v/>
      </c>
      <c r="BO365" s="42" t="str">
        <f>IF($O365="男子",IF($AF365&gt;100,"",IF($M365=新人男子!B$2,ROW(),"")),"")</f>
        <v/>
      </c>
      <c r="BP365" s="42" t="str">
        <f>IF($O365="男子",IF($AF365&gt;100,"",IF($M365=新人男子!I$2,ROW(),"")),"")</f>
        <v/>
      </c>
      <c r="BQ365" s="42" t="str">
        <f>IF($O365="男子",IF($AF365&gt;100,"",IF($M365=新人男子!P$2,ROW(),"")),"")</f>
        <v/>
      </c>
      <c r="BR365" s="42" t="str">
        <f>IF($O365="男子",IF($AF365&gt;100,"",IF($M365=新人男子!B$27,ROW(),"")),"")</f>
        <v/>
      </c>
      <c r="BS365" s="42" t="str">
        <f>IF($O365="男子",IF($AF365&gt;100,"",IF($M365=新人男子!I$27,ROW(),"")),"")</f>
        <v/>
      </c>
      <c r="BT365" s="42" t="str">
        <f>IF($O365="男子",IF($AF365&gt;100,"",IF($M365=新人男子!P$27,ROW(),"")),"")</f>
        <v/>
      </c>
      <c r="BU365" s="42" t="str">
        <f>IF($O365="男子",IF($AF365&gt;100,"",IF($M365=新人男子!B$51,ROW(),"")),"")</f>
        <v/>
      </c>
      <c r="BV365" s="42" t="str">
        <f>IF($O365="男子",IF($AF365&gt;100,"",IF($M365=新人男子!I$51,ROW(),"")),"")</f>
        <v/>
      </c>
      <c r="BW365" s="42" t="str">
        <f>IF($O365="男子",IF($AF365&gt;100,"",IF($M365=新人男子!P$51,ROW(),"")),"")</f>
        <v/>
      </c>
      <c r="BX365" s="42" t="str">
        <f>IF($O365="男子",IF($AF365&gt;100,"",IF($M365=新人男子!B$76,ROW(),"")),"")</f>
        <v/>
      </c>
      <c r="BY365" s="42" t="str">
        <f>IF($O365="男子",IF($AF365&gt;100,"",IF($M365=新人男子!I$76,ROW(),"")),"")</f>
        <v/>
      </c>
      <c r="BZ365" s="42" t="str">
        <f>IF($O365="男子",IF($AF365&gt;100,"",IF($M365=新人男子!P$76,ROW(),"")),"")</f>
        <v/>
      </c>
      <c r="CA365" s="42" t="str">
        <f>IF($O365="女子",IF($AF365&gt;100,"",IF($M365=選抜女子!B$2,ROW(),"")),"")</f>
        <v/>
      </c>
      <c r="CB365" s="42" t="str">
        <f>IF($O365="女子",IF($AF365&gt;100,"",IF($M365=選抜女子!I$2,ROW(),"")),"")</f>
        <v/>
      </c>
      <c r="CC365" s="42" t="str">
        <f>IF($O365="女子",IF($AF365&gt;100,"",IF($M365=選抜女子!P$2,ROW(),"")),"")</f>
        <v/>
      </c>
      <c r="CD365" s="42" t="str">
        <f>IF($O365="女子",IF($AF365&gt;100,"",IF($M365=選抜女子!B$27,ROW(),"")),"")</f>
        <v/>
      </c>
      <c r="CE365" s="42" t="str">
        <f>IF($O365="女子",IF($AF365&gt;100,"",IF($M365=選抜女子!I$27,ROW(),"")),"")</f>
        <v/>
      </c>
      <c r="CF365" s="42" t="str">
        <f>IF($O365="女子",IF($AF365&gt;100,"",IF($M365=選抜女子!P$27,ROW(),"")),"")</f>
        <v/>
      </c>
      <c r="CG365" s="42" t="str">
        <f>IF($O365="女子",IF($AF365&gt;100,"",IF($M365=選抜女子!B$51,ROW(),"")),"")</f>
        <v/>
      </c>
      <c r="CH365" s="42" t="str">
        <f>IF($O365="女子",IF($AF365&gt;100,"",IF($M365=選抜女子!I$51,ROW(),"")),"")</f>
        <v/>
      </c>
      <c r="CI365" s="42" t="str">
        <f>IF($O365="女子",IF($AF365&gt;100,"",IF($M365=選抜女子!B$76,ROW(),"")),"")</f>
        <v/>
      </c>
      <c r="CJ365" s="42" t="str">
        <f>IF($O365="女子",IF($AF365&gt;100,"",IF($M365=選抜女子!I$76,ROW(),"")),"")</f>
        <v/>
      </c>
      <c r="CK365" s="42" t="str">
        <f>IF($O365="女子",IF($AF365&gt;100,"",IF($M365=新人女子!B$2,ROW(),"")),"")</f>
        <v/>
      </c>
      <c r="CL365" s="42" t="str">
        <f>IF($O365="女子",IF($AF365&gt;100,"",IF($M365=新人女子!I$2,ROW(),"")),"")</f>
        <v/>
      </c>
      <c r="CM365" s="42" t="str">
        <f>IF($O365="女子",IF($AF365&gt;100,"",IF($M365=新人女子!P$2,ROW(),"")),"")</f>
        <v/>
      </c>
      <c r="CN365" s="42" t="str">
        <f>IF($O365="女子",IF($AF365&gt;100,"",IF($M365=新人女子!B$27,ROW(),"")),"")</f>
        <v/>
      </c>
      <c r="CO365" s="42" t="str">
        <f>IF($O365="女子",IF($AF365&gt;100,"",IF($M365=新人女子!I$27,ROW(),"")),"")</f>
        <v/>
      </c>
      <c r="CP365" s="42" t="str">
        <f>IF($O365="女子",IF($AF365&gt;100,"",IF($M365=新人女子!P$27,ROW(),"")),"")</f>
        <v/>
      </c>
      <c r="CQ365" s="42" t="str">
        <f>IF($O365="女子",IF($AF365&gt;100,"",IF($M365=新人女子!B$51,ROW(),"")),"")</f>
        <v/>
      </c>
      <c r="CR365" s="42">
        <f>IF($O365="女子",IF($AF365&gt;100,"",IF($M365=新人女子!I$51,ROW(),"")),"")</f>
        <v>365</v>
      </c>
      <c r="CS365" s="42" t="str">
        <f>IF($O365="女子",IF($AF365&gt;100,"",IF($M365=新人女子!P$51,ROW(),"")),"")</f>
        <v/>
      </c>
      <c r="CT365" s="42" t="str">
        <f>IF($O365="女子",IF($AF365&gt;100,"",IF($M365=新人女子!B$76,ROW(),"")),"")</f>
        <v/>
      </c>
      <c r="CU365" s="42" t="str">
        <f>IF($O365="女子",IF($AF365&gt;100,"",IF($M365=新人女子!I$76,ROW(),"")),"")</f>
        <v/>
      </c>
      <c r="CV365" s="42" t="str">
        <f>IF($O365="女子",IF($AF365&gt;100,"",IF($M365=新人女子!P$76,ROW(),"")),"")</f>
        <v/>
      </c>
    </row>
    <row r="366" spans="1:100" x14ac:dyDescent="0.15">
      <c r="A366" s="36">
        <v>45285</v>
      </c>
      <c r="B366" s="36">
        <v>45287</v>
      </c>
      <c r="C366" s="35" t="s">
        <v>104</v>
      </c>
      <c r="D366" s="35" t="s">
        <v>2782</v>
      </c>
      <c r="E366" s="35" t="s">
        <v>2783</v>
      </c>
      <c r="F366" s="35" t="s">
        <v>2784</v>
      </c>
      <c r="G366" s="35" t="s">
        <v>108</v>
      </c>
      <c r="H366" s="35" t="s">
        <v>15</v>
      </c>
      <c r="I366" s="35" t="s">
        <v>2785</v>
      </c>
      <c r="J366" s="35" t="s">
        <v>303</v>
      </c>
      <c r="M366" s="35" t="s">
        <v>257</v>
      </c>
      <c r="N366" s="35" t="s">
        <v>258</v>
      </c>
      <c r="O366" s="35" t="s">
        <v>200</v>
      </c>
      <c r="Y366" s="35" t="s">
        <v>306</v>
      </c>
      <c r="AA366" s="35" t="s">
        <v>1039</v>
      </c>
      <c r="AB366" s="35" t="s">
        <v>1040</v>
      </c>
      <c r="AC366" s="35" t="str">
        <f t="shared" si="33"/>
        <v>マエソラ</v>
      </c>
      <c r="AD366" s="35" t="s">
        <v>309</v>
      </c>
      <c r="AF366" s="35">
        <v>10</v>
      </c>
      <c r="AG366" s="41">
        <v>38853</v>
      </c>
      <c r="AN366" s="35">
        <v>162.80000000000001</v>
      </c>
      <c r="AO366" s="35">
        <v>55.5</v>
      </c>
      <c r="AP366" s="35" t="s">
        <v>310</v>
      </c>
      <c r="BB366" s="35">
        <f t="shared" si="30"/>
        <v>16</v>
      </c>
      <c r="BC366" s="35">
        <f t="shared" si="31"/>
        <v>2</v>
      </c>
      <c r="BD366" s="35" t="str">
        <f t="shared" si="32"/>
        <v>右</v>
      </c>
      <c r="BE366" s="42" t="str">
        <f>IF($O366="男子",IF($AF366&gt;100,"",IF($M366=選抜男子!B$2,ROW(),"")),"")</f>
        <v/>
      </c>
      <c r="BF366" s="42" t="str">
        <f>IF($O366="男子",IF($AF366&gt;100,"",IF($M366=選抜男子!I$2,ROW(),"")),"")</f>
        <v/>
      </c>
      <c r="BG366" s="42" t="str">
        <f>IF($O366="男子",IF($AF366&gt;100,"",IF($M366=選抜男子!P$2,ROW(),"")),"")</f>
        <v/>
      </c>
      <c r="BH366" s="42" t="str">
        <f>IF($O366="男子",IF($AF366&gt;100,"",IF($M366=選抜男子!B$27,ROW(),"")),"")</f>
        <v/>
      </c>
      <c r="BI366" s="42" t="str">
        <f>IF($O366="男子",IF($AF366&gt;100,"",IF($M366=選抜男子!I$27,ROW(),"")),"")</f>
        <v/>
      </c>
      <c r="BJ366" s="42" t="str">
        <f>IF($O366="男子",IF($AF366&gt;100,"",IF($M366=選抜男子!P$27,ROW(),"")),"")</f>
        <v/>
      </c>
      <c r="BK366" s="42" t="str">
        <f>IF($O366="男子",IF($AF366&gt;100,"",IF($M366=選抜男子!B$51,ROW(),"")),"")</f>
        <v/>
      </c>
      <c r="BL366" s="42" t="str">
        <f>IF($O366="男子",IF($AF366&gt;100,"",IF($M366=選抜男子!I$51,ROW(),"")),"")</f>
        <v/>
      </c>
      <c r="BM366" s="42" t="str">
        <f>IF($O366="男子",IF($AF366&gt;100,"",IF($M366=選抜男子!B$76,ROW(),"")),"")</f>
        <v/>
      </c>
      <c r="BN366" s="42" t="str">
        <f>IF($O366="男子",IF($AF366&gt;100,"",IF($M366=選抜男子!I$76,ROW(),"")),"")</f>
        <v/>
      </c>
      <c r="BO366" s="42" t="str">
        <f>IF($O366="男子",IF($AF366&gt;100,"",IF($M366=新人男子!B$2,ROW(),"")),"")</f>
        <v/>
      </c>
      <c r="BP366" s="42" t="str">
        <f>IF($O366="男子",IF($AF366&gt;100,"",IF($M366=新人男子!I$2,ROW(),"")),"")</f>
        <v/>
      </c>
      <c r="BQ366" s="42" t="str">
        <f>IF($O366="男子",IF($AF366&gt;100,"",IF($M366=新人男子!P$2,ROW(),"")),"")</f>
        <v/>
      </c>
      <c r="BR366" s="42" t="str">
        <f>IF($O366="男子",IF($AF366&gt;100,"",IF($M366=新人男子!B$27,ROW(),"")),"")</f>
        <v/>
      </c>
      <c r="BS366" s="42" t="str">
        <f>IF($O366="男子",IF($AF366&gt;100,"",IF($M366=新人男子!I$27,ROW(),"")),"")</f>
        <v/>
      </c>
      <c r="BT366" s="42" t="str">
        <f>IF($O366="男子",IF($AF366&gt;100,"",IF($M366=新人男子!P$27,ROW(),"")),"")</f>
        <v/>
      </c>
      <c r="BU366" s="42" t="str">
        <f>IF($O366="男子",IF($AF366&gt;100,"",IF($M366=新人男子!B$51,ROW(),"")),"")</f>
        <v/>
      </c>
      <c r="BV366" s="42" t="str">
        <f>IF($O366="男子",IF($AF366&gt;100,"",IF($M366=新人男子!I$51,ROW(),"")),"")</f>
        <v/>
      </c>
      <c r="BW366" s="42" t="str">
        <f>IF($O366="男子",IF($AF366&gt;100,"",IF($M366=新人男子!P$51,ROW(),"")),"")</f>
        <v/>
      </c>
      <c r="BX366" s="42" t="str">
        <f>IF($O366="男子",IF($AF366&gt;100,"",IF($M366=新人男子!B$76,ROW(),"")),"")</f>
        <v/>
      </c>
      <c r="BY366" s="42" t="str">
        <f>IF($O366="男子",IF($AF366&gt;100,"",IF($M366=新人男子!I$76,ROW(),"")),"")</f>
        <v/>
      </c>
      <c r="BZ366" s="42" t="str">
        <f>IF($O366="男子",IF($AF366&gt;100,"",IF($M366=新人男子!P$76,ROW(),"")),"")</f>
        <v/>
      </c>
      <c r="CA366" s="42" t="str">
        <f>IF($O366="女子",IF($AF366&gt;100,"",IF($M366=選抜女子!B$2,ROW(),"")),"")</f>
        <v/>
      </c>
      <c r="CB366" s="42" t="str">
        <f>IF($O366="女子",IF($AF366&gt;100,"",IF($M366=選抜女子!I$2,ROW(),"")),"")</f>
        <v/>
      </c>
      <c r="CC366" s="42" t="str">
        <f>IF($O366="女子",IF($AF366&gt;100,"",IF($M366=選抜女子!P$2,ROW(),"")),"")</f>
        <v/>
      </c>
      <c r="CD366" s="42" t="str">
        <f>IF($O366="女子",IF($AF366&gt;100,"",IF($M366=選抜女子!B$27,ROW(),"")),"")</f>
        <v/>
      </c>
      <c r="CE366" s="42" t="str">
        <f>IF($O366="女子",IF($AF366&gt;100,"",IF($M366=選抜女子!I$27,ROW(),"")),"")</f>
        <v/>
      </c>
      <c r="CF366" s="42" t="str">
        <f>IF($O366="女子",IF($AF366&gt;100,"",IF($M366=選抜女子!P$27,ROW(),"")),"")</f>
        <v/>
      </c>
      <c r="CG366" s="42" t="str">
        <f>IF($O366="女子",IF($AF366&gt;100,"",IF($M366=選抜女子!B$51,ROW(),"")),"")</f>
        <v/>
      </c>
      <c r="CH366" s="42" t="str">
        <f>IF($O366="女子",IF($AF366&gt;100,"",IF($M366=選抜女子!I$51,ROW(),"")),"")</f>
        <v/>
      </c>
      <c r="CI366" s="42" t="str">
        <f>IF($O366="女子",IF($AF366&gt;100,"",IF($M366=選抜女子!B$76,ROW(),"")),"")</f>
        <v/>
      </c>
      <c r="CJ366" s="42" t="str">
        <f>IF($O366="女子",IF($AF366&gt;100,"",IF($M366=選抜女子!I$76,ROW(),"")),"")</f>
        <v/>
      </c>
      <c r="CK366" s="42" t="str">
        <f>IF($O366="女子",IF($AF366&gt;100,"",IF($M366=新人女子!B$2,ROW(),"")),"")</f>
        <v/>
      </c>
      <c r="CL366" s="42" t="str">
        <f>IF($O366="女子",IF($AF366&gt;100,"",IF($M366=新人女子!I$2,ROW(),"")),"")</f>
        <v/>
      </c>
      <c r="CM366" s="42" t="str">
        <f>IF($O366="女子",IF($AF366&gt;100,"",IF($M366=新人女子!P$2,ROW(),"")),"")</f>
        <v/>
      </c>
      <c r="CN366" s="42" t="str">
        <f>IF($O366="女子",IF($AF366&gt;100,"",IF($M366=新人女子!B$27,ROW(),"")),"")</f>
        <v/>
      </c>
      <c r="CO366" s="42" t="str">
        <f>IF($O366="女子",IF($AF366&gt;100,"",IF($M366=新人女子!I$27,ROW(),"")),"")</f>
        <v/>
      </c>
      <c r="CP366" s="42" t="str">
        <f>IF($O366="女子",IF($AF366&gt;100,"",IF($M366=新人女子!P$27,ROW(),"")),"")</f>
        <v/>
      </c>
      <c r="CQ366" s="42" t="str">
        <f>IF($O366="女子",IF($AF366&gt;100,"",IF($M366=新人女子!B$51,ROW(),"")),"")</f>
        <v/>
      </c>
      <c r="CR366" s="42">
        <f>IF($O366="女子",IF($AF366&gt;100,"",IF($M366=新人女子!I$51,ROW(),"")),"")</f>
        <v>366</v>
      </c>
      <c r="CS366" s="42" t="str">
        <f>IF($O366="女子",IF($AF366&gt;100,"",IF($M366=新人女子!P$51,ROW(),"")),"")</f>
        <v/>
      </c>
      <c r="CT366" s="42" t="str">
        <f>IF($O366="女子",IF($AF366&gt;100,"",IF($M366=新人女子!B$76,ROW(),"")),"")</f>
        <v/>
      </c>
      <c r="CU366" s="42" t="str">
        <f>IF($O366="女子",IF($AF366&gt;100,"",IF($M366=新人女子!I$76,ROW(),"")),"")</f>
        <v/>
      </c>
      <c r="CV366" s="42" t="str">
        <f>IF($O366="女子",IF($AF366&gt;100,"",IF($M366=新人女子!P$76,ROW(),"")),"")</f>
        <v/>
      </c>
    </row>
    <row r="367" spans="1:100" x14ac:dyDescent="0.15">
      <c r="A367" s="36">
        <v>45285</v>
      </c>
      <c r="B367" s="36">
        <v>45287</v>
      </c>
      <c r="C367" s="35" t="s">
        <v>104</v>
      </c>
      <c r="D367" s="35" t="s">
        <v>2786</v>
      </c>
      <c r="E367" s="35" t="s">
        <v>2787</v>
      </c>
      <c r="F367" s="35" t="s">
        <v>2788</v>
      </c>
      <c r="G367" s="35" t="s">
        <v>108</v>
      </c>
      <c r="H367" s="35" t="s">
        <v>15</v>
      </c>
      <c r="I367" s="35" t="s">
        <v>2789</v>
      </c>
      <c r="J367" s="35" t="s">
        <v>303</v>
      </c>
      <c r="M367" s="35" t="s">
        <v>257</v>
      </c>
      <c r="N367" s="35" t="s">
        <v>258</v>
      </c>
      <c r="O367" s="35" t="s">
        <v>200</v>
      </c>
      <c r="Y367" s="35" t="s">
        <v>306</v>
      </c>
      <c r="AA367" s="35" t="s">
        <v>1041</v>
      </c>
      <c r="AB367" s="35" t="s">
        <v>1042</v>
      </c>
      <c r="AC367" s="35" t="str">
        <f t="shared" si="33"/>
        <v>オオノウラ</v>
      </c>
      <c r="AD367" s="35" t="s">
        <v>309</v>
      </c>
      <c r="AF367" s="35">
        <v>11</v>
      </c>
      <c r="AG367" s="41">
        <v>39134</v>
      </c>
      <c r="AN367" s="35">
        <v>170.2</v>
      </c>
      <c r="AO367" s="35">
        <v>59.2</v>
      </c>
      <c r="AP367" s="35" t="s">
        <v>310</v>
      </c>
      <c r="BB367" s="35">
        <f t="shared" si="30"/>
        <v>16</v>
      </c>
      <c r="BC367" s="35">
        <f t="shared" si="31"/>
        <v>2</v>
      </c>
      <c r="BD367" s="35" t="str">
        <f t="shared" si="32"/>
        <v>右</v>
      </c>
      <c r="BE367" s="42" t="str">
        <f>IF($O367="男子",IF($AF367&gt;100,"",IF($M367=選抜男子!B$2,ROW(),"")),"")</f>
        <v/>
      </c>
      <c r="BF367" s="42" t="str">
        <f>IF($O367="男子",IF($AF367&gt;100,"",IF($M367=選抜男子!I$2,ROW(),"")),"")</f>
        <v/>
      </c>
      <c r="BG367" s="42" t="str">
        <f>IF($O367="男子",IF($AF367&gt;100,"",IF($M367=選抜男子!P$2,ROW(),"")),"")</f>
        <v/>
      </c>
      <c r="BH367" s="42" t="str">
        <f>IF($O367="男子",IF($AF367&gt;100,"",IF($M367=選抜男子!B$27,ROW(),"")),"")</f>
        <v/>
      </c>
      <c r="BI367" s="42" t="str">
        <f>IF($O367="男子",IF($AF367&gt;100,"",IF($M367=選抜男子!I$27,ROW(),"")),"")</f>
        <v/>
      </c>
      <c r="BJ367" s="42" t="str">
        <f>IF($O367="男子",IF($AF367&gt;100,"",IF($M367=選抜男子!P$27,ROW(),"")),"")</f>
        <v/>
      </c>
      <c r="BK367" s="42" t="str">
        <f>IF($O367="男子",IF($AF367&gt;100,"",IF($M367=選抜男子!B$51,ROW(),"")),"")</f>
        <v/>
      </c>
      <c r="BL367" s="42" t="str">
        <f>IF($O367="男子",IF($AF367&gt;100,"",IF($M367=選抜男子!I$51,ROW(),"")),"")</f>
        <v/>
      </c>
      <c r="BM367" s="42" t="str">
        <f>IF($O367="男子",IF($AF367&gt;100,"",IF($M367=選抜男子!B$76,ROW(),"")),"")</f>
        <v/>
      </c>
      <c r="BN367" s="42" t="str">
        <f>IF($O367="男子",IF($AF367&gt;100,"",IF($M367=選抜男子!I$76,ROW(),"")),"")</f>
        <v/>
      </c>
      <c r="BO367" s="42" t="str">
        <f>IF($O367="男子",IF($AF367&gt;100,"",IF($M367=新人男子!B$2,ROW(),"")),"")</f>
        <v/>
      </c>
      <c r="BP367" s="42" t="str">
        <f>IF($O367="男子",IF($AF367&gt;100,"",IF($M367=新人男子!I$2,ROW(),"")),"")</f>
        <v/>
      </c>
      <c r="BQ367" s="42" t="str">
        <f>IF($O367="男子",IF($AF367&gt;100,"",IF($M367=新人男子!P$2,ROW(),"")),"")</f>
        <v/>
      </c>
      <c r="BR367" s="42" t="str">
        <f>IF($O367="男子",IF($AF367&gt;100,"",IF($M367=新人男子!B$27,ROW(),"")),"")</f>
        <v/>
      </c>
      <c r="BS367" s="42" t="str">
        <f>IF($O367="男子",IF($AF367&gt;100,"",IF($M367=新人男子!I$27,ROW(),"")),"")</f>
        <v/>
      </c>
      <c r="BT367" s="42" t="str">
        <f>IF($O367="男子",IF($AF367&gt;100,"",IF($M367=新人男子!P$27,ROW(),"")),"")</f>
        <v/>
      </c>
      <c r="BU367" s="42" t="str">
        <f>IF($O367="男子",IF($AF367&gt;100,"",IF($M367=新人男子!B$51,ROW(),"")),"")</f>
        <v/>
      </c>
      <c r="BV367" s="42" t="str">
        <f>IF($O367="男子",IF($AF367&gt;100,"",IF($M367=新人男子!I$51,ROW(),"")),"")</f>
        <v/>
      </c>
      <c r="BW367" s="42" t="str">
        <f>IF($O367="男子",IF($AF367&gt;100,"",IF($M367=新人男子!P$51,ROW(),"")),"")</f>
        <v/>
      </c>
      <c r="BX367" s="42" t="str">
        <f>IF($O367="男子",IF($AF367&gt;100,"",IF($M367=新人男子!B$76,ROW(),"")),"")</f>
        <v/>
      </c>
      <c r="BY367" s="42" t="str">
        <f>IF($O367="男子",IF($AF367&gt;100,"",IF($M367=新人男子!I$76,ROW(),"")),"")</f>
        <v/>
      </c>
      <c r="BZ367" s="42" t="str">
        <f>IF($O367="男子",IF($AF367&gt;100,"",IF($M367=新人男子!P$76,ROW(),"")),"")</f>
        <v/>
      </c>
      <c r="CA367" s="42" t="str">
        <f>IF($O367="女子",IF($AF367&gt;100,"",IF($M367=選抜女子!B$2,ROW(),"")),"")</f>
        <v/>
      </c>
      <c r="CB367" s="42" t="str">
        <f>IF($O367="女子",IF($AF367&gt;100,"",IF($M367=選抜女子!I$2,ROW(),"")),"")</f>
        <v/>
      </c>
      <c r="CC367" s="42" t="str">
        <f>IF($O367="女子",IF($AF367&gt;100,"",IF($M367=選抜女子!P$2,ROW(),"")),"")</f>
        <v/>
      </c>
      <c r="CD367" s="42" t="str">
        <f>IF($O367="女子",IF($AF367&gt;100,"",IF($M367=選抜女子!B$27,ROW(),"")),"")</f>
        <v/>
      </c>
      <c r="CE367" s="42" t="str">
        <f>IF($O367="女子",IF($AF367&gt;100,"",IF($M367=選抜女子!I$27,ROW(),"")),"")</f>
        <v/>
      </c>
      <c r="CF367" s="42" t="str">
        <f>IF($O367="女子",IF($AF367&gt;100,"",IF($M367=選抜女子!P$27,ROW(),"")),"")</f>
        <v/>
      </c>
      <c r="CG367" s="42" t="str">
        <f>IF($O367="女子",IF($AF367&gt;100,"",IF($M367=選抜女子!B$51,ROW(),"")),"")</f>
        <v/>
      </c>
      <c r="CH367" s="42" t="str">
        <f>IF($O367="女子",IF($AF367&gt;100,"",IF($M367=選抜女子!I$51,ROW(),"")),"")</f>
        <v/>
      </c>
      <c r="CI367" s="42" t="str">
        <f>IF($O367="女子",IF($AF367&gt;100,"",IF($M367=選抜女子!B$76,ROW(),"")),"")</f>
        <v/>
      </c>
      <c r="CJ367" s="42" t="str">
        <f>IF($O367="女子",IF($AF367&gt;100,"",IF($M367=選抜女子!I$76,ROW(),"")),"")</f>
        <v/>
      </c>
      <c r="CK367" s="42" t="str">
        <f>IF($O367="女子",IF($AF367&gt;100,"",IF($M367=新人女子!B$2,ROW(),"")),"")</f>
        <v/>
      </c>
      <c r="CL367" s="42" t="str">
        <f>IF($O367="女子",IF($AF367&gt;100,"",IF($M367=新人女子!I$2,ROW(),"")),"")</f>
        <v/>
      </c>
      <c r="CM367" s="42" t="str">
        <f>IF($O367="女子",IF($AF367&gt;100,"",IF($M367=新人女子!P$2,ROW(),"")),"")</f>
        <v/>
      </c>
      <c r="CN367" s="42" t="str">
        <f>IF($O367="女子",IF($AF367&gt;100,"",IF($M367=新人女子!B$27,ROW(),"")),"")</f>
        <v/>
      </c>
      <c r="CO367" s="42" t="str">
        <f>IF($O367="女子",IF($AF367&gt;100,"",IF($M367=新人女子!I$27,ROW(),"")),"")</f>
        <v/>
      </c>
      <c r="CP367" s="42" t="str">
        <f>IF($O367="女子",IF($AF367&gt;100,"",IF($M367=新人女子!P$27,ROW(),"")),"")</f>
        <v/>
      </c>
      <c r="CQ367" s="42" t="str">
        <f>IF($O367="女子",IF($AF367&gt;100,"",IF($M367=新人女子!B$51,ROW(),"")),"")</f>
        <v/>
      </c>
      <c r="CR367" s="42">
        <f>IF($O367="女子",IF($AF367&gt;100,"",IF($M367=新人女子!I$51,ROW(),"")),"")</f>
        <v>367</v>
      </c>
      <c r="CS367" s="42" t="str">
        <f>IF($O367="女子",IF($AF367&gt;100,"",IF($M367=新人女子!P$51,ROW(),"")),"")</f>
        <v/>
      </c>
      <c r="CT367" s="42" t="str">
        <f>IF($O367="女子",IF($AF367&gt;100,"",IF($M367=新人女子!B$76,ROW(),"")),"")</f>
        <v/>
      </c>
      <c r="CU367" s="42" t="str">
        <f>IF($O367="女子",IF($AF367&gt;100,"",IF($M367=新人女子!I$76,ROW(),"")),"")</f>
        <v/>
      </c>
      <c r="CV367" s="42" t="str">
        <f>IF($O367="女子",IF($AF367&gt;100,"",IF($M367=新人女子!P$76,ROW(),"")),"")</f>
        <v/>
      </c>
    </row>
    <row r="368" spans="1:100" x14ac:dyDescent="0.15">
      <c r="A368" s="36">
        <v>45285</v>
      </c>
      <c r="B368" s="36">
        <v>45287</v>
      </c>
      <c r="C368" s="35" t="s">
        <v>104</v>
      </c>
      <c r="D368" s="35" t="s">
        <v>2790</v>
      </c>
      <c r="E368" s="35" t="s">
        <v>2791</v>
      </c>
      <c r="F368" s="35" t="s">
        <v>2792</v>
      </c>
      <c r="G368" s="35" t="s">
        <v>108</v>
      </c>
      <c r="H368" s="35" t="s">
        <v>15</v>
      </c>
      <c r="I368" s="35" t="s">
        <v>2793</v>
      </c>
      <c r="J368" s="35" t="s">
        <v>303</v>
      </c>
      <c r="M368" s="35" t="s">
        <v>257</v>
      </c>
      <c r="N368" s="35" t="s">
        <v>258</v>
      </c>
      <c r="O368" s="35" t="s">
        <v>200</v>
      </c>
      <c r="Y368" s="35" t="s">
        <v>306</v>
      </c>
      <c r="AA368" s="35" t="s">
        <v>1043</v>
      </c>
      <c r="AB368" s="35" t="s">
        <v>1044</v>
      </c>
      <c r="AC368" s="35" t="str">
        <f t="shared" si="33"/>
        <v>クバ</v>
      </c>
      <c r="AD368" s="35" t="s">
        <v>309</v>
      </c>
      <c r="AF368" s="35">
        <v>12</v>
      </c>
      <c r="AG368" s="41">
        <v>39307</v>
      </c>
      <c r="AN368" s="35">
        <v>172</v>
      </c>
      <c r="AO368" s="35">
        <v>54</v>
      </c>
      <c r="AP368" s="35" t="s">
        <v>310</v>
      </c>
      <c r="BB368" s="35">
        <f t="shared" si="30"/>
        <v>15</v>
      </c>
      <c r="BC368" s="35">
        <f t="shared" si="31"/>
        <v>1</v>
      </c>
      <c r="BD368" s="35" t="str">
        <f t="shared" si="32"/>
        <v>右</v>
      </c>
      <c r="BE368" s="42" t="str">
        <f>IF($O368="男子",IF($AF368&gt;100,"",IF($M368=選抜男子!B$2,ROW(),"")),"")</f>
        <v/>
      </c>
      <c r="BF368" s="42" t="str">
        <f>IF($O368="男子",IF($AF368&gt;100,"",IF($M368=選抜男子!I$2,ROW(),"")),"")</f>
        <v/>
      </c>
      <c r="BG368" s="42" t="str">
        <f>IF($O368="男子",IF($AF368&gt;100,"",IF($M368=選抜男子!P$2,ROW(),"")),"")</f>
        <v/>
      </c>
      <c r="BH368" s="42" t="str">
        <f>IF($O368="男子",IF($AF368&gt;100,"",IF($M368=選抜男子!B$27,ROW(),"")),"")</f>
        <v/>
      </c>
      <c r="BI368" s="42" t="str">
        <f>IF($O368="男子",IF($AF368&gt;100,"",IF($M368=選抜男子!I$27,ROW(),"")),"")</f>
        <v/>
      </c>
      <c r="BJ368" s="42" t="str">
        <f>IF($O368="男子",IF($AF368&gt;100,"",IF($M368=選抜男子!P$27,ROW(),"")),"")</f>
        <v/>
      </c>
      <c r="BK368" s="42" t="str">
        <f>IF($O368="男子",IF($AF368&gt;100,"",IF($M368=選抜男子!B$51,ROW(),"")),"")</f>
        <v/>
      </c>
      <c r="BL368" s="42" t="str">
        <f>IF($O368="男子",IF($AF368&gt;100,"",IF($M368=選抜男子!I$51,ROW(),"")),"")</f>
        <v/>
      </c>
      <c r="BM368" s="42" t="str">
        <f>IF($O368="男子",IF($AF368&gt;100,"",IF($M368=選抜男子!B$76,ROW(),"")),"")</f>
        <v/>
      </c>
      <c r="BN368" s="42" t="str">
        <f>IF($O368="男子",IF($AF368&gt;100,"",IF($M368=選抜男子!I$76,ROW(),"")),"")</f>
        <v/>
      </c>
      <c r="BO368" s="42" t="str">
        <f>IF($O368="男子",IF($AF368&gt;100,"",IF($M368=新人男子!B$2,ROW(),"")),"")</f>
        <v/>
      </c>
      <c r="BP368" s="42" t="str">
        <f>IF($O368="男子",IF($AF368&gt;100,"",IF($M368=新人男子!I$2,ROW(),"")),"")</f>
        <v/>
      </c>
      <c r="BQ368" s="42" t="str">
        <f>IF($O368="男子",IF($AF368&gt;100,"",IF($M368=新人男子!P$2,ROW(),"")),"")</f>
        <v/>
      </c>
      <c r="BR368" s="42" t="str">
        <f>IF($O368="男子",IF($AF368&gt;100,"",IF($M368=新人男子!B$27,ROW(),"")),"")</f>
        <v/>
      </c>
      <c r="BS368" s="42" t="str">
        <f>IF($O368="男子",IF($AF368&gt;100,"",IF($M368=新人男子!I$27,ROW(),"")),"")</f>
        <v/>
      </c>
      <c r="BT368" s="42" t="str">
        <f>IF($O368="男子",IF($AF368&gt;100,"",IF($M368=新人男子!P$27,ROW(),"")),"")</f>
        <v/>
      </c>
      <c r="BU368" s="42" t="str">
        <f>IF($O368="男子",IF($AF368&gt;100,"",IF($M368=新人男子!B$51,ROW(),"")),"")</f>
        <v/>
      </c>
      <c r="BV368" s="42" t="str">
        <f>IF($O368="男子",IF($AF368&gt;100,"",IF($M368=新人男子!I$51,ROW(),"")),"")</f>
        <v/>
      </c>
      <c r="BW368" s="42" t="str">
        <f>IF($O368="男子",IF($AF368&gt;100,"",IF($M368=新人男子!P$51,ROW(),"")),"")</f>
        <v/>
      </c>
      <c r="BX368" s="42" t="str">
        <f>IF($O368="男子",IF($AF368&gt;100,"",IF($M368=新人男子!B$76,ROW(),"")),"")</f>
        <v/>
      </c>
      <c r="BY368" s="42" t="str">
        <f>IF($O368="男子",IF($AF368&gt;100,"",IF($M368=新人男子!I$76,ROW(),"")),"")</f>
        <v/>
      </c>
      <c r="BZ368" s="42" t="str">
        <f>IF($O368="男子",IF($AF368&gt;100,"",IF($M368=新人男子!P$76,ROW(),"")),"")</f>
        <v/>
      </c>
      <c r="CA368" s="42" t="str">
        <f>IF($O368="女子",IF($AF368&gt;100,"",IF($M368=選抜女子!B$2,ROW(),"")),"")</f>
        <v/>
      </c>
      <c r="CB368" s="42" t="str">
        <f>IF($O368="女子",IF($AF368&gt;100,"",IF($M368=選抜女子!I$2,ROW(),"")),"")</f>
        <v/>
      </c>
      <c r="CC368" s="42" t="str">
        <f>IF($O368="女子",IF($AF368&gt;100,"",IF($M368=選抜女子!P$2,ROW(),"")),"")</f>
        <v/>
      </c>
      <c r="CD368" s="42" t="str">
        <f>IF($O368="女子",IF($AF368&gt;100,"",IF($M368=選抜女子!B$27,ROW(),"")),"")</f>
        <v/>
      </c>
      <c r="CE368" s="42" t="str">
        <f>IF($O368="女子",IF($AF368&gt;100,"",IF($M368=選抜女子!I$27,ROW(),"")),"")</f>
        <v/>
      </c>
      <c r="CF368" s="42" t="str">
        <f>IF($O368="女子",IF($AF368&gt;100,"",IF($M368=選抜女子!P$27,ROW(),"")),"")</f>
        <v/>
      </c>
      <c r="CG368" s="42" t="str">
        <f>IF($O368="女子",IF($AF368&gt;100,"",IF($M368=選抜女子!B$51,ROW(),"")),"")</f>
        <v/>
      </c>
      <c r="CH368" s="42" t="str">
        <f>IF($O368="女子",IF($AF368&gt;100,"",IF($M368=選抜女子!I$51,ROW(),"")),"")</f>
        <v/>
      </c>
      <c r="CI368" s="42" t="str">
        <f>IF($O368="女子",IF($AF368&gt;100,"",IF($M368=選抜女子!B$76,ROW(),"")),"")</f>
        <v/>
      </c>
      <c r="CJ368" s="42" t="str">
        <f>IF($O368="女子",IF($AF368&gt;100,"",IF($M368=選抜女子!I$76,ROW(),"")),"")</f>
        <v/>
      </c>
      <c r="CK368" s="42" t="str">
        <f>IF($O368="女子",IF($AF368&gt;100,"",IF($M368=新人女子!B$2,ROW(),"")),"")</f>
        <v/>
      </c>
      <c r="CL368" s="42" t="str">
        <f>IF($O368="女子",IF($AF368&gt;100,"",IF($M368=新人女子!I$2,ROW(),"")),"")</f>
        <v/>
      </c>
      <c r="CM368" s="42" t="str">
        <f>IF($O368="女子",IF($AF368&gt;100,"",IF($M368=新人女子!P$2,ROW(),"")),"")</f>
        <v/>
      </c>
      <c r="CN368" s="42" t="str">
        <f>IF($O368="女子",IF($AF368&gt;100,"",IF($M368=新人女子!B$27,ROW(),"")),"")</f>
        <v/>
      </c>
      <c r="CO368" s="42" t="str">
        <f>IF($O368="女子",IF($AF368&gt;100,"",IF($M368=新人女子!I$27,ROW(),"")),"")</f>
        <v/>
      </c>
      <c r="CP368" s="42" t="str">
        <f>IF($O368="女子",IF($AF368&gt;100,"",IF($M368=新人女子!P$27,ROW(),"")),"")</f>
        <v/>
      </c>
      <c r="CQ368" s="42" t="str">
        <f>IF($O368="女子",IF($AF368&gt;100,"",IF($M368=新人女子!B$51,ROW(),"")),"")</f>
        <v/>
      </c>
      <c r="CR368" s="42">
        <f>IF($O368="女子",IF($AF368&gt;100,"",IF($M368=新人女子!I$51,ROW(),"")),"")</f>
        <v>368</v>
      </c>
      <c r="CS368" s="42" t="str">
        <f>IF($O368="女子",IF($AF368&gt;100,"",IF($M368=新人女子!P$51,ROW(),"")),"")</f>
        <v/>
      </c>
      <c r="CT368" s="42" t="str">
        <f>IF($O368="女子",IF($AF368&gt;100,"",IF($M368=新人女子!B$76,ROW(),"")),"")</f>
        <v/>
      </c>
      <c r="CU368" s="42" t="str">
        <f>IF($O368="女子",IF($AF368&gt;100,"",IF($M368=新人女子!I$76,ROW(),"")),"")</f>
        <v/>
      </c>
      <c r="CV368" s="42" t="str">
        <f>IF($O368="女子",IF($AF368&gt;100,"",IF($M368=新人女子!P$76,ROW(),"")),"")</f>
        <v/>
      </c>
    </row>
    <row r="369" spans="1:100" x14ac:dyDescent="0.15">
      <c r="A369" s="36">
        <v>45285</v>
      </c>
      <c r="B369" s="36">
        <v>45287</v>
      </c>
      <c r="C369" s="35" t="s">
        <v>104</v>
      </c>
      <c r="D369" s="35" t="s">
        <v>2794</v>
      </c>
      <c r="E369" s="35" t="s">
        <v>2795</v>
      </c>
      <c r="F369" s="35" t="s">
        <v>2796</v>
      </c>
      <c r="G369" s="35" t="s">
        <v>108</v>
      </c>
      <c r="H369" s="35" t="s">
        <v>15</v>
      </c>
      <c r="I369" s="35" t="s">
        <v>2797</v>
      </c>
      <c r="J369" s="35" t="s">
        <v>303</v>
      </c>
      <c r="M369" s="35" t="s">
        <v>257</v>
      </c>
      <c r="N369" s="35" t="s">
        <v>258</v>
      </c>
      <c r="O369" s="35" t="s">
        <v>200</v>
      </c>
      <c r="Y369" s="35" t="s">
        <v>306</v>
      </c>
      <c r="AA369" s="35" t="s">
        <v>1045</v>
      </c>
      <c r="AB369" s="35" t="s">
        <v>1046</v>
      </c>
      <c r="AC369" s="35" t="str">
        <f t="shared" si="33"/>
        <v>オオタケ</v>
      </c>
      <c r="AD369" s="35" t="s">
        <v>309</v>
      </c>
      <c r="AF369" s="35">
        <v>13</v>
      </c>
      <c r="AG369" s="41">
        <v>39110</v>
      </c>
      <c r="AN369" s="35">
        <v>164</v>
      </c>
      <c r="AO369" s="35">
        <v>50</v>
      </c>
      <c r="AP369" s="35" t="s">
        <v>310</v>
      </c>
      <c r="BB369" s="35">
        <f t="shared" si="30"/>
        <v>16</v>
      </c>
      <c r="BC369" s="35">
        <f t="shared" si="31"/>
        <v>2</v>
      </c>
      <c r="BD369" s="35" t="str">
        <f t="shared" si="32"/>
        <v>右</v>
      </c>
      <c r="BE369" s="42" t="str">
        <f>IF($O369="男子",IF($AF369&gt;100,"",IF($M369=選抜男子!B$2,ROW(),"")),"")</f>
        <v/>
      </c>
      <c r="BF369" s="42" t="str">
        <f>IF($O369="男子",IF($AF369&gt;100,"",IF($M369=選抜男子!I$2,ROW(),"")),"")</f>
        <v/>
      </c>
      <c r="BG369" s="42" t="str">
        <f>IF($O369="男子",IF($AF369&gt;100,"",IF($M369=選抜男子!P$2,ROW(),"")),"")</f>
        <v/>
      </c>
      <c r="BH369" s="42" t="str">
        <f>IF($O369="男子",IF($AF369&gt;100,"",IF($M369=選抜男子!B$27,ROW(),"")),"")</f>
        <v/>
      </c>
      <c r="BI369" s="42" t="str">
        <f>IF($O369="男子",IF($AF369&gt;100,"",IF($M369=選抜男子!I$27,ROW(),"")),"")</f>
        <v/>
      </c>
      <c r="BJ369" s="42" t="str">
        <f>IF($O369="男子",IF($AF369&gt;100,"",IF($M369=選抜男子!P$27,ROW(),"")),"")</f>
        <v/>
      </c>
      <c r="BK369" s="42" t="str">
        <f>IF($O369="男子",IF($AF369&gt;100,"",IF($M369=選抜男子!B$51,ROW(),"")),"")</f>
        <v/>
      </c>
      <c r="BL369" s="42" t="str">
        <f>IF($O369="男子",IF($AF369&gt;100,"",IF($M369=選抜男子!I$51,ROW(),"")),"")</f>
        <v/>
      </c>
      <c r="BM369" s="42" t="str">
        <f>IF($O369="男子",IF($AF369&gt;100,"",IF($M369=選抜男子!B$76,ROW(),"")),"")</f>
        <v/>
      </c>
      <c r="BN369" s="42" t="str">
        <f>IF($O369="男子",IF($AF369&gt;100,"",IF($M369=選抜男子!I$76,ROW(),"")),"")</f>
        <v/>
      </c>
      <c r="BO369" s="42" t="str">
        <f>IF($O369="男子",IF($AF369&gt;100,"",IF($M369=新人男子!B$2,ROW(),"")),"")</f>
        <v/>
      </c>
      <c r="BP369" s="42" t="str">
        <f>IF($O369="男子",IF($AF369&gt;100,"",IF($M369=新人男子!I$2,ROW(),"")),"")</f>
        <v/>
      </c>
      <c r="BQ369" s="42" t="str">
        <f>IF($O369="男子",IF($AF369&gt;100,"",IF($M369=新人男子!P$2,ROW(),"")),"")</f>
        <v/>
      </c>
      <c r="BR369" s="42" t="str">
        <f>IF($O369="男子",IF($AF369&gt;100,"",IF($M369=新人男子!B$27,ROW(),"")),"")</f>
        <v/>
      </c>
      <c r="BS369" s="42" t="str">
        <f>IF($O369="男子",IF($AF369&gt;100,"",IF($M369=新人男子!I$27,ROW(),"")),"")</f>
        <v/>
      </c>
      <c r="BT369" s="42" t="str">
        <f>IF($O369="男子",IF($AF369&gt;100,"",IF($M369=新人男子!P$27,ROW(),"")),"")</f>
        <v/>
      </c>
      <c r="BU369" s="42" t="str">
        <f>IF($O369="男子",IF($AF369&gt;100,"",IF($M369=新人男子!B$51,ROW(),"")),"")</f>
        <v/>
      </c>
      <c r="BV369" s="42" t="str">
        <f>IF($O369="男子",IF($AF369&gt;100,"",IF($M369=新人男子!I$51,ROW(),"")),"")</f>
        <v/>
      </c>
      <c r="BW369" s="42" t="str">
        <f>IF($O369="男子",IF($AF369&gt;100,"",IF($M369=新人男子!P$51,ROW(),"")),"")</f>
        <v/>
      </c>
      <c r="BX369" s="42" t="str">
        <f>IF($O369="男子",IF($AF369&gt;100,"",IF($M369=新人男子!B$76,ROW(),"")),"")</f>
        <v/>
      </c>
      <c r="BY369" s="42" t="str">
        <f>IF($O369="男子",IF($AF369&gt;100,"",IF($M369=新人男子!I$76,ROW(),"")),"")</f>
        <v/>
      </c>
      <c r="BZ369" s="42" t="str">
        <f>IF($O369="男子",IF($AF369&gt;100,"",IF($M369=新人男子!P$76,ROW(),"")),"")</f>
        <v/>
      </c>
      <c r="CA369" s="42" t="str">
        <f>IF($O369="女子",IF($AF369&gt;100,"",IF($M369=選抜女子!B$2,ROW(),"")),"")</f>
        <v/>
      </c>
      <c r="CB369" s="42" t="str">
        <f>IF($O369="女子",IF($AF369&gt;100,"",IF($M369=選抜女子!I$2,ROW(),"")),"")</f>
        <v/>
      </c>
      <c r="CC369" s="42" t="str">
        <f>IF($O369="女子",IF($AF369&gt;100,"",IF($M369=選抜女子!P$2,ROW(),"")),"")</f>
        <v/>
      </c>
      <c r="CD369" s="42" t="str">
        <f>IF($O369="女子",IF($AF369&gt;100,"",IF($M369=選抜女子!B$27,ROW(),"")),"")</f>
        <v/>
      </c>
      <c r="CE369" s="42" t="str">
        <f>IF($O369="女子",IF($AF369&gt;100,"",IF($M369=選抜女子!I$27,ROW(),"")),"")</f>
        <v/>
      </c>
      <c r="CF369" s="42" t="str">
        <f>IF($O369="女子",IF($AF369&gt;100,"",IF($M369=選抜女子!P$27,ROW(),"")),"")</f>
        <v/>
      </c>
      <c r="CG369" s="42" t="str">
        <f>IF($O369="女子",IF($AF369&gt;100,"",IF($M369=選抜女子!B$51,ROW(),"")),"")</f>
        <v/>
      </c>
      <c r="CH369" s="42" t="str">
        <f>IF($O369="女子",IF($AF369&gt;100,"",IF($M369=選抜女子!I$51,ROW(),"")),"")</f>
        <v/>
      </c>
      <c r="CI369" s="42" t="str">
        <f>IF($O369="女子",IF($AF369&gt;100,"",IF($M369=選抜女子!B$76,ROW(),"")),"")</f>
        <v/>
      </c>
      <c r="CJ369" s="42" t="str">
        <f>IF($O369="女子",IF($AF369&gt;100,"",IF($M369=選抜女子!I$76,ROW(),"")),"")</f>
        <v/>
      </c>
      <c r="CK369" s="42" t="str">
        <f>IF($O369="女子",IF($AF369&gt;100,"",IF($M369=新人女子!B$2,ROW(),"")),"")</f>
        <v/>
      </c>
      <c r="CL369" s="42" t="str">
        <f>IF($O369="女子",IF($AF369&gt;100,"",IF($M369=新人女子!I$2,ROW(),"")),"")</f>
        <v/>
      </c>
      <c r="CM369" s="42" t="str">
        <f>IF($O369="女子",IF($AF369&gt;100,"",IF($M369=新人女子!P$2,ROW(),"")),"")</f>
        <v/>
      </c>
      <c r="CN369" s="42" t="str">
        <f>IF($O369="女子",IF($AF369&gt;100,"",IF($M369=新人女子!B$27,ROW(),"")),"")</f>
        <v/>
      </c>
      <c r="CO369" s="42" t="str">
        <f>IF($O369="女子",IF($AF369&gt;100,"",IF($M369=新人女子!I$27,ROW(),"")),"")</f>
        <v/>
      </c>
      <c r="CP369" s="42" t="str">
        <f>IF($O369="女子",IF($AF369&gt;100,"",IF($M369=新人女子!P$27,ROW(),"")),"")</f>
        <v/>
      </c>
      <c r="CQ369" s="42" t="str">
        <f>IF($O369="女子",IF($AF369&gt;100,"",IF($M369=新人女子!B$51,ROW(),"")),"")</f>
        <v/>
      </c>
      <c r="CR369" s="42">
        <f>IF($O369="女子",IF($AF369&gt;100,"",IF($M369=新人女子!I$51,ROW(),"")),"")</f>
        <v>369</v>
      </c>
      <c r="CS369" s="42" t="str">
        <f>IF($O369="女子",IF($AF369&gt;100,"",IF($M369=新人女子!P$51,ROW(),"")),"")</f>
        <v/>
      </c>
      <c r="CT369" s="42" t="str">
        <f>IF($O369="女子",IF($AF369&gt;100,"",IF($M369=新人女子!B$76,ROW(),"")),"")</f>
        <v/>
      </c>
      <c r="CU369" s="42" t="str">
        <f>IF($O369="女子",IF($AF369&gt;100,"",IF($M369=新人女子!I$76,ROW(),"")),"")</f>
        <v/>
      </c>
      <c r="CV369" s="42" t="str">
        <f>IF($O369="女子",IF($AF369&gt;100,"",IF($M369=新人女子!P$76,ROW(),"")),"")</f>
        <v/>
      </c>
    </row>
    <row r="370" spans="1:100" x14ac:dyDescent="0.15">
      <c r="A370" s="36">
        <v>45285</v>
      </c>
      <c r="B370" s="36">
        <v>45287</v>
      </c>
      <c r="C370" s="35" t="s">
        <v>104</v>
      </c>
      <c r="D370" s="35" t="s">
        <v>2798</v>
      </c>
      <c r="E370" s="35" t="s">
        <v>2799</v>
      </c>
      <c r="F370" s="35" t="s">
        <v>2800</v>
      </c>
      <c r="G370" s="35" t="s">
        <v>108</v>
      </c>
      <c r="H370" s="35" t="s">
        <v>15</v>
      </c>
      <c r="I370" s="35" t="s">
        <v>2801</v>
      </c>
      <c r="J370" s="35" t="s">
        <v>303</v>
      </c>
      <c r="M370" s="35" t="s">
        <v>257</v>
      </c>
      <c r="N370" s="35" t="s">
        <v>258</v>
      </c>
      <c r="O370" s="35" t="s">
        <v>200</v>
      </c>
      <c r="Y370" s="35" t="s">
        <v>306</v>
      </c>
      <c r="AA370" s="35" t="s">
        <v>1047</v>
      </c>
      <c r="AB370" s="35" t="s">
        <v>1048</v>
      </c>
      <c r="AC370" s="35" t="str">
        <f t="shared" si="33"/>
        <v>ワキ</v>
      </c>
      <c r="AD370" s="35" t="s">
        <v>309</v>
      </c>
      <c r="AF370" s="35">
        <v>14</v>
      </c>
      <c r="AG370" s="41">
        <v>39036</v>
      </c>
      <c r="AN370" s="35">
        <v>162.80000000000001</v>
      </c>
      <c r="AO370" s="35">
        <v>55.5</v>
      </c>
      <c r="AP370" s="35" t="s">
        <v>310</v>
      </c>
      <c r="BB370" s="35">
        <f t="shared" si="30"/>
        <v>16</v>
      </c>
      <c r="BC370" s="35">
        <f t="shared" si="31"/>
        <v>2</v>
      </c>
      <c r="BD370" s="35" t="str">
        <f t="shared" si="32"/>
        <v>右</v>
      </c>
      <c r="BE370" s="42" t="str">
        <f>IF($O370="男子",IF($AF370&gt;100,"",IF($M370=選抜男子!B$2,ROW(),"")),"")</f>
        <v/>
      </c>
      <c r="BF370" s="42" t="str">
        <f>IF($O370="男子",IF($AF370&gt;100,"",IF($M370=選抜男子!I$2,ROW(),"")),"")</f>
        <v/>
      </c>
      <c r="BG370" s="42" t="str">
        <f>IF($O370="男子",IF($AF370&gt;100,"",IF($M370=選抜男子!P$2,ROW(),"")),"")</f>
        <v/>
      </c>
      <c r="BH370" s="42" t="str">
        <f>IF($O370="男子",IF($AF370&gt;100,"",IF($M370=選抜男子!B$27,ROW(),"")),"")</f>
        <v/>
      </c>
      <c r="BI370" s="42" t="str">
        <f>IF($O370="男子",IF($AF370&gt;100,"",IF($M370=選抜男子!I$27,ROW(),"")),"")</f>
        <v/>
      </c>
      <c r="BJ370" s="42" t="str">
        <f>IF($O370="男子",IF($AF370&gt;100,"",IF($M370=選抜男子!P$27,ROW(),"")),"")</f>
        <v/>
      </c>
      <c r="BK370" s="42" t="str">
        <f>IF($O370="男子",IF($AF370&gt;100,"",IF($M370=選抜男子!B$51,ROW(),"")),"")</f>
        <v/>
      </c>
      <c r="BL370" s="42" t="str">
        <f>IF($O370="男子",IF($AF370&gt;100,"",IF($M370=選抜男子!I$51,ROW(),"")),"")</f>
        <v/>
      </c>
      <c r="BM370" s="42" t="str">
        <f>IF($O370="男子",IF($AF370&gt;100,"",IF($M370=選抜男子!B$76,ROW(),"")),"")</f>
        <v/>
      </c>
      <c r="BN370" s="42" t="str">
        <f>IF($O370="男子",IF($AF370&gt;100,"",IF($M370=選抜男子!I$76,ROW(),"")),"")</f>
        <v/>
      </c>
      <c r="BO370" s="42" t="str">
        <f>IF($O370="男子",IF($AF370&gt;100,"",IF($M370=新人男子!B$2,ROW(),"")),"")</f>
        <v/>
      </c>
      <c r="BP370" s="42" t="str">
        <f>IF($O370="男子",IF($AF370&gt;100,"",IF($M370=新人男子!I$2,ROW(),"")),"")</f>
        <v/>
      </c>
      <c r="BQ370" s="42" t="str">
        <f>IF($O370="男子",IF($AF370&gt;100,"",IF($M370=新人男子!P$2,ROW(),"")),"")</f>
        <v/>
      </c>
      <c r="BR370" s="42" t="str">
        <f>IF($O370="男子",IF($AF370&gt;100,"",IF($M370=新人男子!B$27,ROW(),"")),"")</f>
        <v/>
      </c>
      <c r="BS370" s="42" t="str">
        <f>IF($O370="男子",IF($AF370&gt;100,"",IF($M370=新人男子!I$27,ROW(),"")),"")</f>
        <v/>
      </c>
      <c r="BT370" s="42" t="str">
        <f>IF($O370="男子",IF($AF370&gt;100,"",IF($M370=新人男子!P$27,ROW(),"")),"")</f>
        <v/>
      </c>
      <c r="BU370" s="42" t="str">
        <f>IF($O370="男子",IF($AF370&gt;100,"",IF($M370=新人男子!B$51,ROW(),"")),"")</f>
        <v/>
      </c>
      <c r="BV370" s="42" t="str">
        <f>IF($O370="男子",IF($AF370&gt;100,"",IF($M370=新人男子!I$51,ROW(),"")),"")</f>
        <v/>
      </c>
      <c r="BW370" s="42" t="str">
        <f>IF($O370="男子",IF($AF370&gt;100,"",IF($M370=新人男子!P$51,ROW(),"")),"")</f>
        <v/>
      </c>
      <c r="BX370" s="42" t="str">
        <f>IF($O370="男子",IF($AF370&gt;100,"",IF($M370=新人男子!B$76,ROW(),"")),"")</f>
        <v/>
      </c>
      <c r="BY370" s="42" t="str">
        <f>IF($O370="男子",IF($AF370&gt;100,"",IF($M370=新人男子!I$76,ROW(),"")),"")</f>
        <v/>
      </c>
      <c r="BZ370" s="42" t="str">
        <f>IF($O370="男子",IF($AF370&gt;100,"",IF($M370=新人男子!P$76,ROW(),"")),"")</f>
        <v/>
      </c>
      <c r="CA370" s="42" t="str">
        <f>IF($O370="女子",IF($AF370&gt;100,"",IF($M370=選抜女子!B$2,ROW(),"")),"")</f>
        <v/>
      </c>
      <c r="CB370" s="42" t="str">
        <f>IF($O370="女子",IF($AF370&gt;100,"",IF($M370=選抜女子!I$2,ROW(),"")),"")</f>
        <v/>
      </c>
      <c r="CC370" s="42" t="str">
        <f>IF($O370="女子",IF($AF370&gt;100,"",IF($M370=選抜女子!P$2,ROW(),"")),"")</f>
        <v/>
      </c>
      <c r="CD370" s="42" t="str">
        <f>IF($O370="女子",IF($AF370&gt;100,"",IF($M370=選抜女子!B$27,ROW(),"")),"")</f>
        <v/>
      </c>
      <c r="CE370" s="42" t="str">
        <f>IF($O370="女子",IF($AF370&gt;100,"",IF($M370=選抜女子!I$27,ROW(),"")),"")</f>
        <v/>
      </c>
      <c r="CF370" s="42" t="str">
        <f>IF($O370="女子",IF($AF370&gt;100,"",IF($M370=選抜女子!P$27,ROW(),"")),"")</f>
        <v/>
      </c>
      <c r="CG370" s="42" t="str">
        <f>IF($O370="女子",IF($AF370&gt;100,"",IF($M370=選抜女子!B$51,ROW(),"")),"")</f>
        <v/>
      </c>
      <c r="CH370" s="42" t="str">
        <f>IF($O370="女子",IF($AF370&gt;100,"",IF($M370=選抜女子!I$51,ROW(),"")),"")</f>
        <v/>
      </c>
      <c r="CI370" s="42" t="str">
        <f>IF($O370="女子",IF($AF370&gt;100,"",IF($M370=選抜女子!B$76,ROW(),"")),"")</f>
        <v/>
      </c>
      <c r="CJ370" s="42" t="str">
        <f>IF($O370="女子",IF($AF370&gt;100,"",IF($M370=選抜女子!I$76,ROW(),"")),"")</f>
        <v/>
      </c>
      <c r="CK370" s="42" t="str">
        <f>IF($O370="女子",IF($AF370&gt;100,"",IF($M370=新人女子!B$2,ROW(),"")),"")</f>
        <v/>
      </c>
      <c r="CL370" s="42" t="str">
        <f>IF($O370="女子",IF($AF370&gt;100,"",IF($M370=新人女子!I$2,ROW(),"")),"")</f>
        <v/>
      </c>
      <c r="CM370" s="42" t="str">
        <f>IF($O370="女子",IF($AF370&gt;100,"",IF($M370=新人女子!P$2,ROW(),"")),"")</f>
        <v/>
      </c>
      <c r="CN370" s="42" t="str">
        <f>IF($O370="女子",IF($AF370&gt;100,"",IF($M370=新人女子!B$27,ROW(),"")),"")</f>
        <v/>
      </c>
      <c r="CO370" s="42" t="str">
        <f>IF($O370="女子",IF($AF370&gt;100,"",IF($M370=新人女子!I$27,ROW(),"")),"")</f>
        <v/>
      </c>
      <c r="CP370" s="42" t="str">
        <f>IF($O370="女子",IF($AF370&gt;100,"",IF($M370=新人女子!P$27,ROW(),"")),"")</f>
        <v/>
      </c>
      <c r="CQ370" s="42" t="str">
        <f>IF($O370="女子",IF($AF370&gt;100,"",IF($M370=新人女子!B$51,ROW(),"")),"")</f>
        <v/>
      </c>
      <c r="CR370" s="42">
        <f>IF($O370="女子",IF($AF370&gt;100,"",IF($M370=新人女子!I$51,ROW(),"")),"")</f>
        <v>370</v>
      </c>
      <c r="CS370" s="42" t="str">
        <f>IF($O370="女子",IF($AF370&gt;100,"",IF($M370=新人女子!P$51,ROW(),"")),"")</f>
        <v/>
      </c>
      <c r="CT370" s="42" t="str">
        <f>IF($O370="女子",IF($AF370&gt;100,"",IF($M370=新人女子!B$76,ROW(),"")),"")</f>
        <v/>
      </c>
      <c r="CU370" s="42" t="str">
        <f>IF($O370="女子",IF($AF370&gt;100,"",IF($M370=新人女子!I$76,ROW(),"")),"")</f>
        <v/>
      </c>
      <c r="CV370" s="42" t="str">
        <f>IF($O370="女子",IF($AF370&gt;100,"",IF($M370=新人女子!P$76,ROW(),"")),"")</f>
        <v/>
      </c>
    </row>
    <row r="371" spans="1:100" x14ac:dyDescent="0.15">
      <c r="A371" s="36">
        <v>45285</v>
      </c>
      <c r="B371" s="36">
        <v>45287</v>
      </c>
      <c r="C371" s="35" t="s">
        <v>104</v>
      </c>
      <c r="D371" s="35" t="s">
        <v>2802</v>
      </c>
      <c r="E371" s="35" t="s">
        <v>2803</v>
      </c>
      <c r="F371" s="35" t="s">
        <v>2804</v>
      </c>
      <c r="G371" s="35" t="s">
        <v>108</v>
      </c>
      <c r="H371" s="35" t="s">
        <v>15</v>
      </c>
      <c r="I371" s="35" t="s">
        <v>2805</v>
      </c>
      <c r="J371" s="35" t="s">
        <v>303</v>
      </c>
      <c r="M371" s="35" t="s">
        <v>257</v>
      </c>
      <c r="N371" s="35" t="s">
        <v>258</v>
      </c>
      <c r="O371" s="35" t="s">
        <v>200</v>
      </c>
      <c r="Y371" s="35" t="s">
        <v>306</v>
      </c>
      <c r="AA371" s="35" t="s">
        <v>1049</v>
      </c>
      <c r="AB371" s="35" t="s">
        <v>1050</v>
      </c>
      <c r="AC371" s="35" t="str">
        <f t="shared" si="33"/>
        <v>イワクニ</v>
      </c>
      <c r="AD371" s="35" t="s">
        <v>309</v>
      </c>
      <c r="AF371" s="35">
        <v>15</v>
      </c>
      <c r="AG371" s="41">
        <v>39410</v>
      </c>
      <c r="AN371" s="35">
        <v>170.2</v>
      </c>
      <c r="AO371" s="35">
        <v>59.2</v>
      </c>
      <c r="AP371" s="35" t="s">
        <v>310</v>
      </c>
      <c r="BB371" s="35">
        <f t="shared" si="30"/>
        <v>15</v>
      </c>
      <c r="BC371" s="35">
        <f t="shared" si="31"/>
        <v>1</v>
      </c>
      <c r="BD371" s="35" t="str">
        <f t="shared" si="32"/>
        <v>右</v>
      </c>
      <c r="BE371" s="42" t="str">
        <f>IF($O371="男子",IF($AF371&gt;100,"",IF($M371=選抜男子!B$2,ROW(),"")),"")</f>
        <v/>
      </c>
      <c r="BF371" s="42" t="str">
        <f>IF($O371="男子",IF($AF371&gt;100,"",IF($M371=選抜男子!I$2,ROW(),"")),"")</f>
        <v/>
      </c>
      <c r="BG371" s="42" t="str">
        <f>IF($O371="男子",IF($AF371&gt;100,"",IF($M371=選抜男子!P$2,ROW(),"")),"")</f>
        <v/>
      </c>
      <c r="BH371" s="42" t="str">
        <f>IF($O371="男子",IF($AF371&gt;100,"",IF($M371=選抜男子!B$27,ROW(),"")),"")</f>
        <v/>
      </c>
      <c r="BI371" s="42" t="str">
        <f>IF($O371="男子",IF($AF371&gt;100,"",IF($M371=選抜男子!I$27,ROW(),"")),"")</f>
        <v/>
      </c>
      <c r="BJ371" s="42" t="str">
        <f>IF($O371="男子",IF($AF371&gt;100,"",IF($M371=選抜男子!P$27,ROW(),"")),"")</f>
        <v/>
      </c>
      <c r="BK371" s="42" t="str">
        <f>IF($O371="男子",IF($AF371&gt;100,"",IF($M371=選抜男子!B$51,ROW(),"")),"")</f>
        <v/>
      </c>
      <c r="BL371" s="42" t="str">
        <f>IF($O371="男子",IF($AF371&gt;100,"",IF($M371=選抜男子!I$51,ROW(),"")),"")</f>
        <v/>
      </c>
      <c r="BM371" s="42" t="str">
        <f>IF($O371="男子",IF($AF371&gt;100,"",IF($M371=選抜男子!B$76,ROW(),"")),"")</f>
        <v/>
      </c>
      <c r="BN371" s="42" t="str">
        <f>IF($O371="男子",IF($AF371&gt;100,"",IF($M371=選抜男子!I$76,ROW(),"")),"")</f>
        <v/>
      </c>
      <c r="BO371" s="42" t="str">
        <f>IF($O371="男子",IF($AF371&gt;100,"",IF($M371=新人男子!B$2,ROW(),"")),"")</f>
        <v/>
      </c>
      <c r="BP371" s="42" t="str">
        <f>IF($O371="男子",IF($AF371&gt;100,"",IF($M371=新人男子!I$2,ROW(),"")),"")</f>
        <v/>
      </c>
      <c r="BQ371" s="42" t="str">
        <f>IF($O371="男子",IF($AF371&gt;100,"",IF($M371=新人男子!P$2,ROW(),"")),"")</f>
        <v/>
      </c>
      <c r="BR371" s="42" t="str">
        <f>IF($O371="男子",IF($AF371&gt;100,"",IF($M371=新人男子!B$27,ROW(),"")),"")</f>
        <v/>
      </c>
      <c r="BS371" s="42" t="str">
        <f>IF($O371="男子",IF($AF371&gt;100,"",IF($M371=新人男子!I$27,ROW(),"")),"")</f>
        <v/>
      </c>
      <c r="BT371" s="42" t="str">
        <f>IF($O371="男子",IF($AF371&gt;100,"",IF($M371=新人男子!P$27,ROW(),"")),"")</f>
        <v/>
      </c>
      <c r="BU371" s="42" t="str">
        <f>IF($O371="男子",IF($AF371&gt;100,"",IF($M371=新人男子!B$51,ROW(),"")),"")</f>
        <v/>
      </c>
      <c r="BV371" s="42" t="str">
        <f>IF($O371="男子",IF($AF371&gt;100,"",IF($M371=新人男子!I$51,ROW(),"")),"")</f>
        <v/>
      </c>
      <c r="BW371" s="42" t="str">
        <f>IF($O371="男子",IF($AF371&gt;100,"",IF($M371=新人男子!P$51,ROW(),"")),"")</f>
        <v/>
      </c>
      <c r="BX371" s="42" t="str">
        <f>IF($O371="男子",IF($AF371&gt;100,"",IF($M371=新人男子!B$76,ROW(),"")),"")</f>
        <v/>
      </c>
      <c r="BY371" s="42" t="str">
        <f>IF($O371="男子",IF($AF371&gt;100,"",IF($M371=新人男子!I$76,ROW(),"")),"")</f>
        <v/>
      </c>
      <c r="BZ371" s="42" t="str">
        <f>IF($O371="男子",IF($AF371&gt;100,"",IF($M371=新人男子!P$76,ROW(),"")),"")</f>
        <v/>
      </c>
      <c r="CA371" s="42" t="str">
        <f>IF($O371="女子",IF($AF371&gt;100,"",IF($M371=選抜女子!B$2,ROW(),"")),"")</f>
        <v/>
      </c>
      <c r="CB371" s="42" t="str">
        <f>IF($O371="女子",IF($AF371&gt;100,"",IF($M371=選抜女子!I$2,ROW(),"")),"")</f>
        <v/>
      </c>
      <c r="CC371" s="42" t="str">
        <f>IF($O371="女子",IF($AF371&gt;100,"",IF($M371=選抜女子!P$2,ROW(),"")),"")</f>
        <v/>
      </c>
      <c r="CD371" s="42" t="str">
        <f>IF($O371="女子",IF($AF371&gt;100,"",IF($M371=選抜女子!B$27,ROW(),"")),"")</f>
        <v/>
      </c>
      <c r="CE371" s="42" t="str">
        <f>IF($O371="女子",IF($AF371&gt;100,"",IF($M371=選抜女子!I$27,ROW(),"")),"")</f>
        <v/>
      </c>
      <c r="CF371" s="42" t="str">
        <f>IF($O371="女子",IF($AF371&gt;100,"",IF($M371=選抜女子!P$27,ROW(),"")),"")</f>
        <v/>
      </c>
      <c r="CG371" s="42" t="str">
        <f>IF($O371="女子",IF($AF371&gt;100,"",IF($M371=選抜女子!B$51,ROW(),"")),"")</f>
        <v/>
      </c>
      <c r="CH371" s="42" t="str">
        <f>IF($O371="女子",IF($AF371&gt;100,"",IF($M371=選抜女子!I$51,ROW(),"")),"")</f>
        <v/>
      </c>
      <c r="CI371" s="42" t="str">
        <f>IF($O371="女子",IF($AF371&gt;100,"",IF($M371=選抜女子!B$76,ROW(),"")),"")</f>
        <v/>
      </c>
      <c r="CJ371" s="42" t="str">
        <f>IF($O371="女子",IF($AF371&gt;100,"",IF($M371=選抜女子!I$76,ROW(),"")),"")</f>
        <v/>
      </c>
      <c r="CK371" s="42" t="str">
        <f>IF($O371="女子",IF($AF371&gt;100,"",IF($M371=新人女子!B$2,ROW(),"")),"")</f>
        <v/>
      </c>
      <c r="CL371" s="42" t="str">
        <f>IF($O371="女子",IF($AF371&gt;100,"",IF($M371=新人女子!I$2,ROW(),"")),"")</f>
        <v/>
      </c>
      <c r="CM371" s="42" t="str">
        <f>IF($O371="女子",IF($AF371&gt;100,"",IF($M371=新人女子!P$2,ROW(),"")),"")</f>
        <v/>
      </c>
      <c r="CN371" s="42" t="str">
        <f>IF($O371="女子",IF($AF371&gt;100,"",IF($M371=新人女子!B$27,ROW(),"")),"")</f>
        <v/>
      </c>
      <c r="CO371" s="42" t="str">
        <f>IF($O371="女子",IF($AF371&gt;100,"",IF($M371=新人女子!I$27,ROW(),"")),"")</f>
        <v/>
      </c>
      <c r="CP371" s="42" t="str">
        <f>IF($O371="女子",IF($AF371&gt;100,"",IF($M371=新人女子!P$27,ROW(),"")),"")</f>
        <v/>
      </c>
      <c r="CQ371" s="42" t="str">
        <f>IF($O371="女子",IF($AF371&gt;100,"",IF($M371=新人女子!B$51,ROW(),"")),"")</f>
        <v/>
      </c>
      <c r="CR371" s="42">
        <f>IF($O371="女子",IF($AF371&gt;100,"",IF($M371=新人女子!I$51,ROW(),"")),"")</f>
        <v>371</v>
      </c>
      <c r="CS371" s="42" t="str">
        <f>IF($O371="女子",IF($AF371&gt;100,"",IF($M371=新人女子!P$51,ROW(),"")),"")</f>
        <v/>
      </c>
      <c r="CT371" s="42" t="str">
        <f>IF($O371="女子",IF($AF371&gt;100,"",IF($M371=新人女子!B$76,ROW(),"")),"")</f>
        <v/>
      </c>
      <c r="CU371" s="42" t="str">
        <f>IF($O371="女子",IF($AF371&gt;100,"",IF($M371=新人女子!I$76,ROW(),"")),"")</f>
        <v/>
      </c>
      <c r="CV371" s="42" t="str">
        <f>IF($O371="女子",IF($AF371&gt;100,"",IF($M371=新人女子!P$76,ROW(),"")),"")</f>
        <v/>
      </c>
    </row>
    <row r="372" spans="1:100" x14ac:dyDescent="0.15">
      <c r="A372" s="36">
        <v>45285</v>
      </c>
      <c r="B372" s="36">
        <v>45287</v>
      </c>
      <c r="C372" s="35" t="s">
        <v>104</v>
      </c>
      <c r="D372" s="35" t="s">
        <v>2806</v>
      </c>
      <c r="E372" s="35" t="s">
        <v>2807</v>
      </c>
      <c r="F372" s="35" t="s">
        <v>2808</v>
      </c>
      <c r="G372" s="35" t="s">
        <v>108</v>
      </c>
      <c r="H372" s="35" t="s">
        <v>15</v>
      </c>
      <c r="I372" s="35" t="s">
        <v>2809</v>
      </c>
      <c r="J372" s="35" t="s">
        <v>303</v>
      </c>
      <c r="AC372" s="35" t="str">
        <f t="shared" si="33"/>
        <v/>
      </c>
      <c r="AG372" s="41"/>
      <c r="AN372" s="35">
        <v>172</v>
      </c>
      <c r="AO372" s="35">
        <v>54</v>
      </c>
      <c r="AP372" s="35" t="s">
        <v>310</v>
      </c>
      <c r="BB372" s="35" t="str">
        <f t="shared" si="30"/>
        <v/>
      </c>
      <c r="BC372" s="35" t="str">
        <f t="shared" si="31"/>
        <v/>
      </c>
      <c r="BD372" s="35" t="str">
        <f t="shared" si="32"/>
        <v>右</v>
      </c>
      <c r="BE372" s="42" t="str">
        <f>IF($O372="男子",IF($AF372&gt;100,"",IF($M372=選抜男子!B$2,ROW(),"")),"")</f>
        <v/>
      </c>
      <c r="BF372" s="42" t="str">
        <f>IF($O372="男子",IF($AF372&gt;100,"",IF($M372=選抜男子!I$2,ROW(),"")),"")</f>
        <v/>
      </c>
      <c r="BG372" s="42" t="str">
        <f>IF($O372="男子",IF($AF372&gt;100,"",IF($M372=選抜男子!P$2,ROW(),"")),"")</f>
        <v/>
      </c>
      <c r="BH372" s="42" t="str">
        <f>IF($O372="男子",IF($AF372&gt;100,"",IF($M372=選抜男子!B$27,ROW(),"")),"")</f>
        <v/>
      </c>
      <c r="BI372" s="42" t="str">
        <f>IF($O372="男子",IF($AF372&gt;100,"",IF($M372=選抜男子!I$27,ROW(),"")),"")</f>
        <v/>
      </c>
      <c r="BJ372" s="42" t="str">
        <f>IF($O372="男子",IF($AF372&gt;100,"",IF($M372=選抜男子!P$27,ROW(),"")),"")</f>
        <v/>
      </c>
      <c r="BK372" s="42" t="str">
        <f>IF($O372="男子",IF($AF372&gt;100,"",IF($M372=選抜男子!B$51,ROW(),"")),"")</f>
        <v/>
      </c>
      <c r="BL372" s="42" t="str">
        <f>IF($O372="男子",IF($AF372&gt;100,"",IF($M372=選抜男子!I$51,ROW(),"")),"")</f>
        <v/>
      </c>
      <c r="BM372" s="42" t="str">
        <f>IF($O372="男子",IF($AF372&gt;100,"",IF($M372=選抜男子!B$76,ROW(),"")),"")</f>
        <v/>
      </c>
      <c r="BN372" s="42" t="str">
        <f>IF($O372="男子",IF($AF372&gt;100,"",IF($M372=選抜男子!I$76,ROW(),"")),"")</f>
        <v/>
      </c>
      <c r="BO372" s="42" t="str">
        <f>IF($O372="男子",IF($AF372&gt;100,"",IF($M372=新人男子!B$2,ROW(),"")),"")</f>
        <v/>
      </c>
      <c r="BP372" s="42" t="str">
        <f>IF($O372="男子",IF($AF372&gt;100,"",IF($M372=新人男子!I$2,ROW(),"")),"")</f>
        <v/>
      </c>
      <c r="BQ372" s="42" t="str">
        <f>IF($O372="男子",IF($AF372&gt;100,"",IF($M372=新人男子!P$2,ROW(),"")),"")</f>
        <v/>
      </c>
      <c r="BR372" s="42" t="str">
        <f>IF($O372="男子",IF($AF372&gt;100,"",IF($M372=新人男子!B$27,ROW(),"")),"")</f>
        <v/>
      </c>
      <c r="BS372" s="42" t="str">
        <f>IF($O372="男子",IF($AF372&gt;100,"",IF($M372=新人男子!I$27,ROW(),"")),"")</f>
        <v/>
      </c>
      <c r="BT372" s="42" t="str">
        <f>IF($O372="男子",IF($AF372&gt;100,"",IF($M372=新人男子!P$27,ROW(),"")),"")</f>
        <v/>
      </c>
      <c r="BU372" s="42" t="str">
        <f>IF($O372="男子",IF($AF372&gt;100,"",IF($M372=新人男子!B$51,ROW(),"")),"")</f>
        <v/>
      </c>
      <c r="BV372" s="42" t="str">
        <f>IF($O372="男子",IF($AF372&gt;100,"",IF($M372=新人男子!I$51,ROW(),"")),"")</f>
        <v/>
      </c>
      <c r="BW372" s="42" t="str">
        <f>IF($O372="男子",IF($AF372&gt;100,"",IF($M372=新人男子!P$51,ROW(),"")),"")</f>
        <v/>
      </c>
      <c r="BX372" s="42" t="str">
        <f>IF($O372="男子",IF($AF372&gt;100,"",IF($M372=新人男子!B$76,ROW(),"")),"")</f>
        <v/>
      </c>
      <c r="BY372" s="42" t="str">
        <f>IF($O372="男子",IF($AF372&gt;100,"",IF($M372=新人男子!I$76,ROW(),"")),"")</f>
        <v/>
      </c>
      <c r="BZ372" s="42" t="str">
        <f>IF($O372="男子",IF($AF372&gt;100,"",IF($M372=新人男子!P$76,ROW(),"")),"")</f>
        <v/>
      </c>
      <c r="CA372" s="42" t="str">
        <f>IF($O372="女子",IF($AF372&gt;100,"",IF($M372=選抜女子!B$2,ROW(),"")),"")</f>
        <v/>
      </c>
      <c r="CB372" s="42" t="str">
        <f>IF($O372="女子",IF($AF372&gt;100,"",IF($M372=選抜女子!I$2,ROW(),"")),"")</f>
        <v/>
      </c>
      <c r="CC372" s="42" t="str">
        <f>IF($O372="女子",IF($AF372&gt;100,"",IF($M372=選抜女子!P$2,ROW(),"")),"")</f>
        <v/>
      </c>
      <c r="CD372" s="42" t="str">
        <f>IF($O372="女子",IF($AF372&gt;100,"",IF($M372=選抜女子!B$27,ROW(),"")),"")</f>
        <v/>
      </c>
      <c r="CE372" s="42" t="str">
        <f>IF($O372="女子",IF($AF372&gt;100,"",IF($M372=選抜女子!I$27,ROW(),"")),"")</f>
        <v/>
      </c>
      <c r="CF372" s="42" t="str">
        <f>IF($O372="女子",IF($AF372&gt;100,"",IF($M372=選抜女子!P$27,ROW(),"")),"")</f>
        <v/>
      </c>
      <c r="CG372" s="42" t="str">
        <f>IF($O372="女子",IF($AF372&gt;100,"",IF($M372=選抜女子!B$51,ROW(),"")),"")</f>
        <v/>
      </c>
      <c r="CH372" s="42" t="str">
        <f>IF($O372="女子",IF($AF372&gt;100,"",IF($M372=選抜女子!I$51,ROW(),"")),"")</f>
        <v/>
      </c>
      <c r="CI372" s="42" t="str">
        <f>IF($O372="女子",IF($AF372&gt;100,"",IF($M372=選抜女子!B$76,ROW(),"")),"")</f>
        <v/>
      </c>
      <c r="CJ372" s="42" t="str">
        <f>IF($O372="女子",IF($AF372&gt;100,"",IF($M372=選抜女子!I$76,ROW(),"")),"")</f>
        <v/>
      </c>
      <c r="CK372" s="42" t="str">
        <f>IF($O372="女子",IF($AF372&gt;100,"",IF($M372=新人女子!B$2,ROW(),"")),"")</f>
        <v/>
      </c>
      <c r="CL372" s="42" t="str">
        <f>IF($O372="女子",IF($AF372&gt;100,"",IF($M372=新人女子!I$2,ROW(),"")),"")</f>
        <v/>
      </c>
      <c r="CM372" s="42" t="str">
        <f>IF($O372="女子",IF($AF372&gt;100,"",IF($M372=新人女子!P$2,ROW(),"")),"")</f>
        <v/>
      </c>
      <c r="CN372" s="42" t="str">
        <f>IF($O372="女子",IF($AF372&gt;100,"",IF($M372=新人女子!B$27,ROW(),"")),"")</f>
        <v/>
      </c>
      <c r="CO372" s="42" t="str">
        <f>IF($O372="女子",IF($AF372&gt;100,"",IF($M372=新人女子!I$27,ROW(),"")),"")</f>
        <v/>
      </c>
      <c r="CP372" s="42" t="str">
        <f>IF($O372="女子",IF($AF372&gt;100,"",IF($M372=新人女子!P$27,ROW(),"")),"")</f>
        <v/>
      </c>
      <c r="CQ372" s="42" t="str">
        <f>IF($O372="女子",IF($AF372&gt;100,"",IF($M372=新人女子!B$51,ROW(),"")),"")</f>
        <v/>
      </c>
      <c r="CR372" s="42" t="str">
        <f>IF($O372="女子",IF($AF372&gt;100,"",IF($M372=新人女子!I$51,ROW(),"")),"")</f>
        <v/>
      </c>
      <c r="CS372" s="42" t="str">
        <f>IF($O372="女子",IF($AF372&gt;100,"",IF($M372=新人女子!P$51,ROW(),"")),"")</f>
        <v/>
      </c>
      <c r="CT372" s="42" t="str">
        <f>IF($O372="女子",IF($AF372&gt;100,"",IF($M372=新人女子!B$76,ROW(),"")),"")</f>
        <v/>
      </c>
      <c r="CU372" s="42" t="str">
        <f>IF($O372="女子",IF($AF372&gt;100,"",IF($M372=新人女子!I$76,ROW(),"")),"")</f>
        <v/>
      </c>
      <c r="CV372" s="42" t="str">
        <f>IF($O372="女子",IF($AF372&gt;100,"",IF($M372=新人女子!P$76,ROW(),"")),"")</f>
        <v/>
      </c>
    </row>
    <row r="373" spans="1:100" x14ac:dyDescent="0.15">
      <c r="A373" s="36">
        <v>45285</v>
      </c>
      <c r="B373" s="36">
        <v>45287</v>
      </c>
      <c r="C373" s="35" t="s">
        <v>104</v>
      </c>
      <c r="D373" s="35" t="s">
        <v>2810</v>
      </c>
      <c r="E373" s="35" t="s">
        <v>2811</v>
      </c>
      <c r="F373" s="35" t="s">
        <v>2812</v>
      </c>
      <c r="G373" s="35" t="s">
        <v>108</v>
      </c>
      <c r="H373" s="35" t="s">
        <v>15</v>
      </c>
      <c r="I373" s="35" t="s">
        <v>2813</v>
      </c>
      <c r="J373" s="35" t="s">
        <v>303</v>
      </c>
      <c r="M373" s="35" t="s">
        <v>264</v>
      </c>
      <c r="N373" s="35" t="s">
        <v>265</v>
      </c>
      <c r="O373" s="35" t="s">
        <v>200</v>
      </c>
      <c r="Y373" s="35" t="s">
        <v>306</v>
      </c>
      <c r="AA373" s="35" t="s">
        <v>1051</v>
      </c>
      <c r="AB373" s="35" t="s">
        <v>1052</v>
      </c>
      <c r="AC373" s="35" t="str">
        <f t="shared" si="33"/>
        <v>ミナミイワクニ</v>
      </c>
      <c r="AD373" s="35" t="s">
        <v>309</v>
      </c>
      <c r="AF373" s="35">
        <v>1</v>
      </c>
      <c r="AG373" s="41">
        <v>38928</v>
      </c>
      <c r="AN373" s="35">
        <v>164</v>
      </c>
      <c r="AO373" s="35">
        <v>50</v>
      </c>
      <c r="AP373" s="35" t="s">
        <v>310</v>
      </c>
      <c r="BB373" s="35">
        <f t="shared" si="30"/>
        <v>16</v>
      </c>
      <c r="BC373" s="35">
        <f t="shared" si="31"/>
        <v>2</v>
      </c>
      <c r="BD373" s="35" t="str">
        <f t="shared" si="32"/>
        <v>右</v>
      </c>
      <c r="BE373" s="42" t="str">
        <f>IF($O373="男子",IF($AF373&gt;100,"",IF($M373=選抜男子!B$2,ROW(),"")),"")</f>
        <v/>
      </c>
      <c r="BF373" s="42" t="str">
        <f>IF($O373="男子",IF($AF373&gt;100,"",IF($M373=選抜男子!I$2,ROW(),"")),"")</f>
        <v/>
      </c>
      <c r="BG373" s="42" t="str">
        <f>IF($O373="男子",IF($AF373&gt;100,"",IF($M373=選抜男子!P$2,ROW(),"")),"")</f>
        <v/>
      </c>
      <c r="BH373" s="42" t="str">
        <f>IF($O373="男子",IF($AF373&gt;100,"",IF($M373=選抜男子!B$27,ROW(),"")),"")</f>
        <v/>
      </c>
      <c r="BI373" s="42" t="str">
        <f>IF($O373="男子",IF($AF373&gt;100,"",IF($M373=選抜男子!I$27,ROW(),"")),"")</f>
        <v/>
      </c>
      <c r="BJ373" s="42" t="str">
        <f>IF($O373="男子",IF($AF373&gt;100,"",IF($M373=選抜男子!P$27,ROW(),"")),"")</f>
        <v/>
      </c>
      <c r="BK373" s="42" t="str">
        <f>IF($O373="男子",IF($AF373&gt;100,"",IF($M373=選抜男子!B$51,ROW(),"")),"")</f>
        <v/>
      </c>
      <c r="BL373" s="42" t="str">
        <f>IF($O373="男子",IF($AF373&gt;100,"",IF($M373=選抜男子!I$51,ROW(),"")),"")</f>
        <v/>
      </c>
      <c r="BM373" s="42" t="str">
        <f>IF($O373="男子",IF($AF373&gt;100,"",IF($M373=選抜男子!B$76,ROW(),"")),"")</f>
        <v/>
      </c>
      <c r="BN373" s="42" t="str">
        <f>IF($O373="男子",IF($AF373&gt;100,"",IF($M373=選抜男子!I$76,ROW(),"")),"")</f>
        <v/>
      </c>
      <c r="BO373" s="42" t="str">
        <f>IF($O373="男子",IF($AF373&gt;100,"",IF($M373=新人男子!B$2,ROW(),"")),"")</f>
        <v/>
      </c>
      <c r="BP373" s="42" t="str">
        <f>IF($O373="男子",IF($AF373&gt;100,"",IF($M373=新人男子!I$2,ROW(),"")),"")</f>
        <v/>
      </c>
      <c r="BQ373" s="42" t="str">
        <f>IF($O373="男子",IF($AF373&gt;100,"",IF($M373=新人男子!P$2,ROW(),"")),"")</f>
        <v/>
      </c>
      <c r="BR373" s="42" t="str">
        <f>IF($O373="男子",IF($AF373&gt;100,"",IF($M373=新人男子!B$27,ROW(),"")),"")</f>
        <v/>
      </c>
      <c r="BS373" s="42" t="str">
        <f>IF($O373="男子",IF($AF373&gt;100,"",IF($M373=新人男子!I$27,ROW(),"")),"")</f>
        <v/>
      </c>
      <c r="BT373" s="42" t="str">
        <f>IF($O373="男子",IF($AF373&gt;100,"",IF($M373=新人男子!P$27,ROW(),"")),"")</f>
        <v/>
      </c>
      <c r="BU373" s="42" t="str">
        <f>IF($O373="男子",IF($AF373&gt;100,"",IF($M373=新人男子!B$51,ROW(),"")),"")</f>
        <v/>
      </c>
      <c r="BV373" s="42" t="str">
        <f>IF($O373="男子",IF($AF373&gt;100,"",IF($M373=新人男子!I$51,ROW(),"")),"")</f>
        <v/>
      </c>
      <c r="BW373" s="42" t="str">
        <f>IF($O373="男子",IF($AF373&gt;100,"",IF($M373=新人男子!P$51,ROW(),"")),"")</f>
        <v/>
      </c>
      <c r="BX373" s="42" t="str">
        <f>IF($O373="男子",IF($AF373&gt;100,"",IF($M373=新人男子!B$76,ROW(),"")),"")</f>
        <v/>
      </c>
      <c r="BY373" s="42" t="str">
        <f>IF($O373="男子",IF($AF373&gt;100,"",IF($M373=新人男子!I$76,ROW(),"")),"")</f>
        <v/>
      </c>
      <c r="BZ373" s="42" t="str">
        <f>IF($O373="男子",IF($AF373&gt;100,"",IF($M373=新人男子!P$76,ROW(),"")),"")</f>
        <v/>
      </c>
      <c r="CA373" s="42" t="str">
        <f>IF($O373="女子",IF($AF373&gt;100,"",IF($M373=選抜女子!B$2,ROW(),"")),"")</f>
        <v/>
      </c>
      <c r="CB373" s="42" t="str">
        <f>IF($O373="女子",IF($AF373&gt;100,"",IF($M373=選抜女子!I$2,ROW(),"")),"")</f>
        <v/>
      </c>
      <c r="CC373" s="42" t="str">
        <f>IF($O373="女子",IF($AF373&gt;100,"",IF($M373=選抜女子!P$2,ROW(),"")),"")</f>
        <v/>
      </c>
      <c r="CD373" s="42" t="str">
        <f>IF($O373="女子",IF($AF373&gt;100,"",IF($M373=選抜女子!B$27,ROW(),"")),"")</f>
        <v/>
      </c>
      <c r="CE373" s="42" t="str">
        <f>IF($O373="女子",IF($AF373&gt;100,"",IF($M373=選抜女子!I$27,ROW(),"")),"")</f>
        <v/>
      </c>
      <c r="CF373" s="42" t="str">
        <f>IF($O373="女子",IF($AF373&gt;100,"",IF($M373=選抜女子!P$27,ROW(),"")),"")</f>
        <v/>
      </c>
      <c r="CG373" s="42" t="str">
        <f>IF($O373="女子",IF($AF373&gt;100,"",IF($M373=選抜女子!B$51,ROW(),"")),"")</f>
        <v/>
      </c>
      <c r="CH373" s="42" t="str">
        <f>IF($O373="女子",IF($AF373&gt;100,"",IF($M373=選抜女子!I$51,ROW(),"")),"")</f>
        <v/>
      </c>
      <c r="CI373" s="42" t="str">
        <f>IF($O373="女子",IF($AF373&gt;100,"",IF($M373=選抜女子!B$76,ROW(),"")),"")</f>
        <v/>
      </c>
      <c r="CJ373" s="42" t="str">
        <f>IF($O373="女子",IF($AF373&gt;100,"",IF($M373=選抜女子!I$76,ROW(),"")),"")</f>
        <v/>
      </c>
      <c r="CK373" s="42" t="str">
        <f>IF($O373="女子",IF($AF373&gt;100,"",IF($M373=新人女子!B$2,ROW(),"")),"")</f>
        <v/>
      </c>
      <c r="CL373" s="42" t="str">
        <f>IF($O373="女子",IF($AF373&gt;100,"",IF($M373=新人女子!I$2,ROW(),"")),"")</f>
        <v/>
      </c>
      <c r="CM373" s="42" t="str">
        <f>IF($O373="女子",IF($AF373&gt;100,"",IF($M373=新人女子!P$2,ROW(),"")),"")</f>
        <v/>
      </c>
      <c r="CN373" s="42" t="str">
        <f>IF($O373="女子",IF($AF373&gt;100,"",IF($M373=新人女子!B$27,ROW(),"")),"")</f>
        <v/>
      </c>
      <c r="CO373" s="42" t="str">
        <f>IF($O373="女子",IF($AF373&gt;100,"",IF($M373=新人女子!I$27,ROW(),"")),"")</f>
        <v/>
      </c>
      <c r="CP373" s="42" t="str">
        <f>IF($O373="女子",IF($AF373&gt;100,"",IF($M373=新人女子!P$27,ROW(),"")),"")</f>
        <v/>
      </c>
      <c r="CQ373" s="42" t="str">
        <f>IF($O373="女子",IF($AF373&gt;100,"",IF($M373=新人女子!B$51,ROW(),"")),"")</f>
        <v/>
      </c>
      <c r="CR373" s="42" t="str">
        <f>IF($O373="女子",IF($AF373&gt;100,"",IF($M373=新人女子!I$51,ROW(),"")),"")</f>
        <v/>
      </c>
      <c r="CS373" s="42">
        <f>IF($O373="女子",IF($AF373&gt;100,"",IF($M373=新人女子!P$51,ROW(),"")),"")</f>
        <v>373</v>
      </c>
      <c r="CT373" s="42" t="str">
        <f>IF($O373="女子",IF($AF373&gt;100,"",IF($M373=新人女子!B$76,ROW(),"")),"")</f>
        <v/>
      </c>
      <c r="CU373" s="42" t="str">
        <f>IF($O373="女子",IF($AF373&gt;100,"",IF($M373=新人女子!I$76,ROW(),"")),"")</f>
        <v/>
      </c>
      <c r="CV373" s="42" t="str">
        <f>IF($O373="女子",IF($AF373&gt;100,"",IF($M373=新人女子!P$76,ROW(),"")),"")</f>
        <v/>
      </c>
    </row>
    <row r="374" spans="1:100" x14ac:dyDescent="0.15">
      <c r="A374" s="36">
        <v>45285</v>
      </c>
      <c r="B374" s="36">
        <v>45287</v>
      </c>
      <c r="C374" s="35" t="s">
        <v>104</v>
      </c>
      <c r="D374" s="35" t="s">
        <v>2814</v>
      </c>
      <c r="E374" s="35" t="s">
        <v>2815</v>
      </c>
      <c r="F374" s="35" t="s">
        <v>2816</v>
      </c>
      <c r="G374" s="35" t="s">
        <v>108</v>
      </c>
      <c r="H374" s="35" t="s">
        <v>15</v>
      </c>
      <c r="I374" s="35" t="s">
        <v>2817</v>
      </c>
      <c r="J374" s="35" t="s">
        <v>303</v>
      </c>
      <c r="M374" s="35" t="s">
        <v>264</v>
      </c>
      <c r="N374" s="35" t="s">
        <v>265</v>
      </c>
      <c r="O374" s="35" t="s">
        <v>200</v>
      </c>
      <c r="Y374" s="35" t="s">
        <v>306</v>
      </c>
      <c r="AA374" s="35" t="s">
        <v>1053</v>
      </c>
      <c r="AB374" s="35" t="s">
        <v>1054</v>
      </c>
      <c r="AC374" s="35" t="str">
        <f t="shared" si="33"/>
        <v>フジユウ</v>
      </c>
      <c r="AD374" s="35" t="s">
        <v>309</v>
      </c>
      <c r="AF374" s="35">
        <v>2</v>
      </c>
      <c r="AG374" s="41">
        <v>39011</v>
      </c>
      <c r="AN374" s="35">
        <v>162.80000000000001</v>
      </c>
      <c r="AO374" s="35">
        <v>55.5</v>
      </c>
      <c r="AP374" s="35" t="s">
        <v>310</v>
      </c>
      <c r="BB374" s="35">
        <f t="shared" si="30"/>
        <v>16</v>
      </c>
      <c r="BC374" s="35">
        <f t="shared" si="31"/>
        <v>2</v>
      </c>
      <c r="BD374" s="35" t="str">
        <f t="shared" si="32"/>
        <v>右</v>
      </c>
      <c r="BE374" s="42" t="str">
        <f>IF($O374="男子",IF($AF374&gt;100,"",IF($M374=選抜男子!B$2,ROW(),"")),"")</f>
        <v/>
      </c>
      <c r="BF374" s="42" t="str">
        <f>IF($O374="男子",IF($AF374&gt;100,"",IF($M374=選抜男子!I$2,ROW(),"")),"")</f>
        <v/>
      </c>
      <c r="BG374" s="42" t="str">
        <f>IF($O374="男子",IF($AF374&gt;100,"",IF($M374=選抜男子!P$2,ROW(),"")),"")</f>
        <v/>
      </c>
      <c r="BH374" s="42" t="str">
        <f>IF($O374="男子",IF($AF374&gt;100,"",IF($M374=選抜男子!B$27,ROW(),"")),"")</f>
        <v/>
      </c>
      <c r="BI374" s="42" t="str">
        <f>IF($O374="男子",IF($AF374&gt;100,"",IF($M374=選抜男子!I$27,ROW(),"")),"")</f>
        <v/>
      </c>
      <c r="BJ374" s="42" t="str">
        <f>IF($O374="男子",IF($AF374&gt;100,"",IF($M374=選抜男子!P$27,ROW(),"")),"")</f>
        <v/>
      </c>
      <c r="BK374" s="42" t="str">
        <f>IF($O374="男子",IF($AF374&gt;100,"",IF($M374=選抜男子!B$51,ROW(),"")),"")</f>
        <v/>
      </c>
      <c r="BL374" s="42" t="str">
        <f>IF($O374="男子",IF($AF374&gt;100,"",IF($M374=選抜男子!I$51,ROW(),"")),"")</f>
        <v/>
      </c>
      <c r="BM374" s="42" t="str">
        <f>IF($O374="男子",IF($AF374&gt;100,"",IF($M374=選抜男子!B$76,ROW(),"")),"")</f>
        <v/>
      </c>
      <c r="BN374" s="42" t="str">
        <f>IF($O374="男子",IF($AF374&gt;100,"",IF($M374=選抜男子!I$76,ROW(),"")),"")</f>
        <v/>
      </c>
      <c r="BO374" s="42" t="str">
        <f>IF($O374="男子",IF($AF374&gt;100,"",IF($M374=新人男子!B$2,ROW(),"")),"")</f>
        <v/>
      </c>
      <c r="BP374" s="42" t="str">
        <f>IF($O374="男子",IF($AF374&gt;100,"",IF($M374=新人男子!I$2,ROW(),"")),"")</f>
        <v/>
      </c>
      <c r="BQ374" s="42" t="str">
        <f>IF($O374="男子",IF($AF374&gt;100,"",IF($M374=新人男子!P$2,ROW(),"")),"")</f>
        <v/>
      </c>
      <c r="BR374" s="42" t="str">
        <f>IF($O374="男子",IF($AF374&gt;100,"",IF($M374=新人男子!B$27,ROW(),"")),"")</f>
        <v/>
      </c>
      <c r="BS374" s="42" t="str">
        <f>IF($O374="男子",IF($AF374&gt;100,"",IF($M374=新人男子!I$27,ROW(),"")),"")</f>
        <v/>
      </c>
      <c r="BT374" s="42" t="str">
        <f>IF($O374="男子",IF($AF374&gt;100,"",IF($M374=新人男子!P$27,ROW(),"")),"")</f>
        <v/>
      </c>
      <c r="BU374" s="42" t="str">
        <f>IF($O374="男子",IF($AF374&gt;100,"",IF($M374=新人男子!B$51,ROW(),"")),"")</f>
        <v/>
      </c>
      <c r="BV374" s="42" t="str">
        <f>IF($O374="男子",IF($AF374&gt;100,"",IF($M374=新人男子!I$51,ROW(),"")),"")</f>
        <v/>
      </c>
      <c r="BW374" s="42" t="str">
        <f>IF($O374="男子",IF($AF374&gt;100,"",IF($M374=新人男子!P$51,ROW(),"")),"")</f>
        <v/>
      </c>
      <c r="BX374" s="42" t="str">
        <f>IF($O374="男子",IF($AF374&gt;100,"",IF($M374=新人男子!B$76,ROW(),"")),"")</f>
        <v/>
      </c>
      <c r="BY374" s="42" t="str">
        <f>IF($O374="男子",IF($AF374&gt;100,"",IF($M374=新人男子!I$76,ROW(),"")),"")</f>
        <v/>
      </c>
      <c r="BZ374" s="42" t="str">
        <f>IF($O374="男子",IF($AF374&gt;100,"",IF($M374=新人男子!P$76,ROW(),"")),"")</f>
        <v/>
      </c>
      <c r="CA374" s="42" t="str">
        <f>IF($O374="女子",IF($AF374&gt;100,"",IF($M374=選抜女子!B$2,ROW(),"")),"")</f>
        <v/>
      </c>
      <c r="CB374" s="42" t="str">
        <f>IF($O374="女子",IF($AF374&gt;100,"",IF($M374=選抜女子!I$2,ROW(),"")),"")</f>
        <v/>
      </c>
      <c r="CC374" s="42" t="str">
        <f>IF($O374="女子",IF($AF374&gt;100,"",IF($M374=選抜女子!P$2,ROW(),"")),"")</f>
        <v/>
      </c>
      <c r="CD374" s="42" t="str">
        <f>IF($O374="女子",IF($AF374&gt;100,"",IF($M374=選抜女子!B$27,ROW(),"")),"")</f>
        <v/>
      </c>
      <c r="CE374" s="42" t="str">
        <f>IF($O374="女子",IF($AF374&gt;100,"",IF($M374=選抜女子!I$27,ROW(),"")),"")</f>
        <v/>
      </c>
      <c r="CF374" s="42" t="str">
        <f>IF($O374="女子",IF($AF374&gt;100,"",IF($M374=選抜女子!P$27,ROW(),"")),"")</f>
        <v/>
      </c>
      <c r="CG374" s="42" t="str">
        <f>IF($O374="女子",IF($AF374&gt;100,"",IF($M374=選抜女子!B$51,ROW(),"")),"")</f>
        <v/>
      </c>
      <c r="CH374" s="42" t="str">
        <f>IF($O374="女子",IF($AF374&gt;100,"",IF($M374=選抜女子!I$51,ROW(),"")),"")</f>
        <v/>
      </c>
      <c r="CI374" s="42" t="str">
        <f>IF($O374="女子",IF($AF374&gt;100,"",IF($M374=選抜女子!B$76,ROW(),"")),"")</f>
        <v/>
      </c>
      <c r="CJ374" s="42" t="str">
        <f>IF($O374="女子",IF($AF374&gt;100,"",IF($M374=選抜女子!I$76,ROW(),"")),"")</f>
        <v/>
      </c>
      <c r="CK374" s="42" t="str">
        <f>IF($O374="女子",IF($AF374&gt;100,"",IF($M374=新人女子!B$2,ROW(),"")),"")</f>
        <v/>
      </c>
      <c r="CL374" s="42" t="str">
        <f>IF($O374="女子",IF($AF374&gt;100,"",IF($M374=新人女子!I$2,ROW(),"")),"")</f>
        <v/>
      </c>
      <c r="CM374" s="42" t="str">
        <f>IF($O374="女子",IF($AF374&gt;100,"",IF($M374=新人女子!P$2,ROW(),"")),"")</f>
        <v/>
      </c>
      <c r="CN374" s="42" t="str">
        <f>IF($O374="女子",IF($AF374&gt;100,"",IF($M374=新人女子!B$27,ROW(),"")),"")</f>
        <v/>
      </c>
      <c r="CO374" s="42" t="str">
        <f>IF($O374="女子",IF($AF374&gt;100,"",IF($M374=新人女子!I$27,ROW(),"")),"")</f>
        <v/>
      </c>
      <c r="CP374" s="42" t="str">
        <f>IF($O374="女子",IF($AF374&gt;100,"",IF($M374=新人女子!P$27,ROW(),"")),"")</f>
        <v/>
      </c>
      <c r="CQ374" s="42" t="str">
        <f>IF($O374="女子",IF($AF374&gt;100,"",IF($M374=新人女子!B$51,ROW(),"")),"")</f>
        <v/>
      </c>
      <c r="CR374" s="42" t="str">
        <f>IF($O374="女子",IF($AF374&gt;100,"",IF($M374=新人女子!I$51,ROW(),"")),"")</f>
        <v/>
      </c>
      <c r="CS374" s="42">
        <f>IF($O374="女子",IF($AF374&gt;100,"",IF($M374=新人女子!P$51,ROW(),"")),"")</f>
        <v>374</v>
      </c>
      <c r="CT374" s="42" t="str">
        <f>IF($O374="女子",IF($AF374&gt;100,"",IF($M374=新人女子!B$76,ROW(),"")),"")</f>
        <v/>
      </c>
      <c r="CU374" s="42" t="str">
        <f>IF($O374="女子",IF($AF374&gt;100,"",IF($M374=新人女子!I$76,ROW(),"")),"")</f>
        <v/>
      </c>
      <c r="CV374" s="42" t="str">
        <f>IF($O374="女子",IF($AF374&gt;100,"",IF($M374=新人女子!P$76,ROW(),"")),"")</f>
        <v/>
      </c>
    </row>
    <row r="375" spans="1:100" x14ac:dyDescent="0.15">
      <c r="A375" s="36">
        <v>45285</v>
      </c>
      <c r="B375" s="36">
        <v>45287</v>
      </c>
      <c r="C375" s="35" t="s">
        <v>104</v>
      </c>
      <c r="D375" s="35" t="s">
        <v>2818</v>
      </c>
      <c r="E375" s="35" t="s">
        <v>2819</v>
      </c>
      <c r="F375" s="35" t="s">
        <v>2820</v>
      </c>
      <c r="G375" s="35" t="s">
        <v>108</v>
      </c>
      <c r="H375" s="35" t="s">
        <v>15</v>
      </c>
      <c r="I375" s="35" t="s">
        <v>2821</v>
      </c>
      <c r="J375" s="35" t="s">
        <v>303</v>
      </c>
      <c r="M375" s="35" t="s">
        <v>264</v>
      </c>
      <c r="N375" s="35" t="s">
        <v>265</v>
      </c>
      <c r="O375" s="35" t="s">
        <v>200</v>
      </c>
      <c r="Y375" s="35" t="s">
        <v>306</v>
      </c>
      <c r="AA375" s="35" t="s">
        <v>1055</v>
      </c>
      <c r="AB375" s="35" t="s">
        <v>1056</v>
      </c>
      <c r="AC375" s="35" t="str">
        <f t="shared" si="33"/>
        <v>ツヅ</v>
      </c>
      <c r="AD375" s="35" t="s">
        <v>309</v>
      </c>
      <c r="AF375" s="35">
        <v>3</v>
      </c>
      <c r="AG375" s="41">
        <v>38849</v>
      </c>
      <c r="AN375" s="35">
        <v>170.2</v>
      </c>
      <c r="AO375" s="35">
        <v>59.2</v>
      </c>
      <c r="AP375" s="35" t="s">
        <v>310</v>
      </c>
      <c r="BB375" s="35">
        <f t="shared" si="30"/>
        <v>16</v>
      </c>
      <c r="BC375" s="35">
        <f t="shared" si="31"/>
        <v>2</v>
      </c>
      <c r="BD375" s="35" t="str">
        <f t="shared" si="32"/>
        <v>右</v>
      </c>
      <c r="BE375" s="42" t="str">
        <f>IF($O375="男子",IF($AF375&gt;100,"",IF($M375=選抜男子!B$2,ROW(),"")),"")</f>
        <v/>
      </c>
      <c r="BF375" s="42" t="str">
        <f>IF($O375="男子",IF($AF375&gt;100,"",IF($M375=選抜男子!I$2,ROW(),"")),"")</f>
        <v/>
      </c>
      <c r="BG375" s="42" t="str">
        <f>IF($O375="男子",IF($AF375&gt;100,"",IF($M375=選抜男子!P$2,ROW(),"")),"")</f>
        <v/>
      </c>
      <c r="BH375" s="42" t="str">
        <f>IF($O375="男子",IF($AF375&gt;100,"",IF($M375=選抜男子!B$27,ROW(),"")),"")</f>
        <v/>
      </c>
      <c r="BI375" s="42" t="str">
        <f>IF($O375="男子",IF($AF375&gt;100,"",IF($M375=選抜男子!I$27,ROW(),"")),"")</f>
        <v/>
      </c>
      <c r="BJ375" s="42" t="str">
        <f>IF($O375="男子",IF($AF375&gt;100,"",IF($M375=選抜男子!P$27,ROW(),"")),"")</f>
        <v/>
      </c>
      <c r="BK375" s="42" t="str">
        <f>IF($O375="男子",IF($AF375&gt;100,"",IF($M375=選抜男子!B$51,ROW(),"")),"")</f>
        <v/>
      </c>
      <c r="BL375" s="42" t="str">
        <f>IF($O375="男子",IF($AF375&gt;100,"",IF($M375=選抜男子!I$51,ROW(),"")),"")</f>
        <v/>
      </c>
      <c r="BM375" s="42" t="str">
        <f>IF($O375="男子",IF($AF375&gt;100,"",IF($M375=選抜男子!B$76,ROW(),"")),"")</f>
        <v/>
      </c>
      <c r="BN375" s="42" t="str">
        <f>IF($O375="男子",IF($AF375&gt;100,"",IF($M375=選抜男子!I$76,ROW(),"")),"")</f>
        <v/>
      </c>
      <c r="BO375" s="42" t="str">
        <f>IF($O375="男子",IF($AF375&gt;100,"",IF($M375=新人男子!B$2,ROW(),"")),"")</f>
        <v/>
      </c>
      <c r="BP375" s="42" t="str">
        <f>IF($O375="男子",IF($AF375&gt;100,"",IF($M375=新人男子!I$2,ROW(),"")),"")</f>
        <v/>
      </c>
      <c r="BQ375" s="42" t="str">
        <f>IF($O375="男子",IF($AF375&gt;100,"",IF($M375=新人男子!P$2,ROW(),"")),"")</f>
        <v/>
      </c>
      <c r="BR375" s="42" t="str">
        <f>IF($O375="男子",IF($AF375&gt;100,"",IF($M375=新人男子!B$27,ROW(),"")),"")</f>
        <v/>
      </c>
      <c r="BS375" s="42" t="str">
        <f>IF($O375="男子",IF($AF375&gt;100,"",IF($M375=新人男子!I$27,ROW(),"")),"")</f>
        <v/>
      </c>
      <c r="BT375" s="42" t="str">
        <f>IF($O375="男子",IF($AF375&gt;100,"",IF($M375=新人男子!P$27,ROW(),"")),"")</f>
        <v/>
      </c>
      <c r="BU375" s="42" t="str">
        <f>IF($O375="男子",IF($AF375&gt;100,"",IF($M375=新人男子!B$51,ROW(),"")),"")</f>
        <v/>
      </c>
      <c r="BV375" s="42" t="str">
        <f>IF($O375="男子",IF($AF375&gt;100,"",IF($M375=新人男子!I$51,ROW(),"")),"")</f>
        <v/>
      </c>
      <c r="BW375" s="42" t="str">
        <f>IF($O375="男子",IF($AF375&gt;100,"",IF($M375=新人男子!P$51,ROW(),"")),"")</f>
        <v/>
      </c>
      <c r="BX375" s="42" t="str">
        <f>IF($O375="男子",IF($AF375&gt;100,"",IF($M375=新人男子!B$76,ROW(),"")),"")</f>
        <v/>
      </c>
      <c r="BY375" s="42" t="str">
        <f>IF($O375="男子",IF($AF375&gt;100,"",IF($M375=新人男子!I$76,ROW(),"")),"")</f>
        <v/>
      </c>
      <c r="BZ375" s="42" t="str">
        <f>IF($O375="男子",IF($AF375&gt;100,"",IF($M375=新人男子!P$76,ROW(),"")),"")</f>
        <v/>
      </c>
      <c r="CA375" s="42" t="str">
        <f>IF($O375="女子",IF($AF375&gt;100,"",IF($M375=選抜女子!B$2,ROW(),"")),"")</f>
        <v/>
      </c>
      <c r="CB375" s="42" t="str">
        <f>IF($O375="女子",IF($AF375&gt;100,"",IF($M375=選抜女子!I$2,ROW(),"")),"")</f>
        <v/>
      </c>
      <c r="CC375" s="42" t="str">
        <f>IF($O375="女子",IF($AF375&gt;100,"",IF($M375=選抜女子!P$2,ROW(),"")),"")</f>
        <v/>
      </c>
      <c r="CD375" s="42" t="str">
        <f>IF($O375="女子",IF($AF375&gt;100,"",IF($M375=選抜女子!B$27,ROW(),"")),"")</f>
        <v/>
      </c>
      <c r="CE375" s="42" t="str">
        <f>IF($O375="女子",IF($AF375&gt;100,"",IF($M375=選抜女子!I$27,ROW(),"")),"")</f>
        <v/>
      </c>
      <c r="CF375" s="42" t="str">
        <f>IF($O375="女子",IF($AF375&gt;100,"",IF($M375=選抜女子!P$27,ROW(),"")),"")</f>
        <v/>
      </c>
      <c r="CG375" s="42" t="str">
        <f>IF($O375="女子",IF($AF375&gt;100,"",IF($M375=選抜女子!B$51,ROW(),"")),"")</f>
        <v/>
      </c>
      <c r="CH375" s="42" t="str">
        <f>IF($O375="女子",IF($AF375&gt;100,"",IF($M375=選抜女子!I$51,ROW(),"")),"")</f>
        <v/>
      </c>
      <c r="CI375" s="42" t="str">
        <f>IF($O375="女子",IF($AF375&gt;100,"",IF($M375=選抜女子!B$76,ROW(),"")),"")</f>
        <v/>
      </c>
      <c r="CJ375" s="42" t="str">
        <f>IF($O375="女子",IF($AF375&gt;100,"",IF($M375=選抜女子!I$76,ROW(),"")),"")</f>
        <v/>
      </c>
      <c r="CK375" s="42" t="str">
        <f>IF($O375="女子",IF($AF375&gt;100,"",IF($M375=新人女子!B$2,ROW(),"")),"")</f>
        <v/>
      </c>
      <c r="CL375" s="42" t="str">
        <f>IF($O375="女子",IF($AF375&gt;100,"",IF($M375=新人女子!I$2,ROW(),"")),"")</f>
        <v/>
      </c>
      <c r="CM375" s="42" t="str">
        <f>IF($O375="女子",IF($AF375&gt;100,"",IF($M375=新人女子!P$2,ROW(),"")),"")</f>
        <v/>
      </c>
      <c r="CN375" s="42" t="str">
        <f>IF($O375="女子",IF($AF375&gt;100,"",IF($M375=新人女子!B$27,ROW(),"")),"")</f>
        <v/>
      </c>
      <c r="CO375" s="42" t="str">
        <f>IF($O375="女子",IF($AF375&gt;100,"",IF($M375=新人女子!I$27,ROW(),"")),"")</f>
        <v/>
      </c>
      <c r="CP375" s="42" t="str">
        <f>IF($O375="女子",IF($AF375&gt;100,"",IF($M375=新人女子!P$27,ROW(),"")),"")</f>
        <v/>
      </c>
      <c r="CQ375" s="42" t="str">
        <f>IF($O375="女子",IF($AF375&gt;100,"",IF($M375=新人女子!B$51,ROW(),"")),"")</f>
        <v/>
      </c>
      <c r="CR375" s="42" t="str">
        <f>IF($O375="女子",IF($AF375&gt;100,"",IF($M375=新人女子!I$51,ROW(),"")),"")</f>
        <v/>
      </c>
      <c r="CS375" s="42">
        <f>IF($O375="女子",IF($AF375&gt;100,"",IF($M375=新人女子!P$51,ROW(),"")),"")</f>
        <v>375</v>
      </c>
      <c r="CT375" s="42" t="str">
        <f>IF($O375="女子",IF($AF375&gt;100,"",IF($M375=新人女子!B$76,ROW(),"")),"")</f>
        <v/>
      </c>
      <c r="CU375" s="42" t="str">
        <f>IF($O375="女子",IF($AF375&gt;100,"",IF($M375=新人女子!I$76,ROW(),"")),"")</f>
        <v/>
      </c>
      <c r="CV375" s="42" t="str">
        <f>IF($O375="女子",IF($AF375&gt;100,"",IF($M375=新人女子!P$76,ROW(),"")),"")</f>
        <v/>
      </c>
    </row>
    <row r="376" spans="1:100" x14ac:dyDescent="0.15">
      <c r="A376" s="36">
        <v>45285</v>
      </c>
      <c r="B376" s="36">
        <v>45287</v>
      </c>
      <c r="C376" s="35" t="s">
        <v>104</v>
      </c>
      <c r="D376" s="35" t="s">
        <v>2822</v>
      </c>
      <c r="E376" s="35" t="s">
        <v>2823</v>
      </c>
      <c r="F376" s="35" t="s">
        <v>2824</v>
      </c>
      <c r="G376" s="35" t="s">
        <v>108</v>
      </c>
      <c r="H376" s="35" t="s">
        <v>15</v>
      </c>
      <c r="I376" s="35" t="s">
        <v>2825</v>
      </c>
      <c r="J376" s="35" t="s">
        <v>303</v>
      </c>
      <c r="M376" s="35" t="s">
        <v>264</v>
      </c>
      <c r="N376" s="35" t="s">
        <v>265</v>
      </c>
      <c r="O376" s="35" t="s">
        <v>200</v>
      </c>
      <c r="Y376" s="35" t="s">
        <v>306</v>
      </c>
      <c r="AA376" s="35" t="s">
        <v>1057</v>
      </c>
      <c r="AB376" s="35" t="s">
        <v>1058</v>
      </c>
      <c r="AC376" s="35" t="str">
        <f t="shared" si="33"/>
        <v>ユウ</v>
      </c>
      <c r="AD376" s="35" t="s">
        <v>309</v>
      </c>
      <c r="AF376" s="35">
        <v>4</v>
      </c>
      <c r="AG376" s="41">
        <v>38994</v>
      </c>
      <c r="AN376" s="35">
        <v>172</v>
      </c>
      <c r="AO376" s="35">
        <v>54</v>
      </c>
      <c r="AP376" s="35" t="s">
        <v>310</v>
      </c>
      <c r="BB376" s="35">
        <f t="shared" si="30"/>
        <v>16</v>
      </c>
      <c r="BC376" s="35">
        <f t="shared" si="31"/>
        <v>2</v>
      </c>
      <c r="BD376" s="35" t="str">
        <f t="shared" si="32"/>
        <v>右</v>
      </c>
      <c r="BE376" s="42" t="str">
        <f>IF($O376="男子",IF($AF376&gt;100,"",IF($M376=選抜男子!B$2,ROW(),"")),"")</f>
        <v/>
      </c>
      <c r="BF376" s="42" t="str">
        <f>IF($O376="男子",IF($AF376&gt;100,"",IF($M376=選抜男子!I$2,ROW(),"")),"")</f>
        <v/>
      </c>
      <c r="BG376" s="42" t="str">
        <f>IF($O376="男子",IF($AF376&gt;100,"",IF($M376=選抜男子!P$2,ROW(),"")),"")</f>
        <v/>
      </c>
      <c r="BH376" s="42" t="str">
        <f>IF($O376="男子",IF($AF376&gt;100,"",IF($M376=選抜男子!B$27,ROW(),"")),"")</f>
        <v/>
      </c>
      <c r="BI376" s="42" t="str">
        <f>IF($O376="男子",IF($AF376&gt;100,"",IF($M376=選抜男子!I$27,ROW(),"")),"")</f>
        <v/>
      </c>
      <c r="BJ376" s="42" t="str">
        <f>IF($O376="男子",IF($AF376&gt;100,"",IF($M376=選抜男子!P$27,ROW(),"")),"")</f>
        <v/>
      </c>
      <c r="BK376" s="42" t="str">
        <f>IF($O376="男子",IF($AF376&gt;100,"",IF($M376=選抜男子!B$51,ROW(),"")),"")</f>
        <v/>
      </c>
      <c r="BL376" s="42" t="str">
        <f>IF($O376="男子",IF($AF376&gt;100,"",IF($M376=選抜男子!I$51,ROW(),"")),"")</f>
        <v/>
      </c>
      <c r="BM376" s="42" t="str">
        <f>IF($O376="男子",IF($AF376&gt;100,"",IF($M376=選抜男子!B$76,ROW(),"")),"")</f>
        <v/>
      </c>
      <c r="BN376" s="42" t="str">
        <f>IF($O376="男子",IF($AF376&gt;100,"",IF($M376=選抜男子!I$76,ROW(),"")),"")</f>
        <v/>
      </c>
      <c r="BO376" s="42" t="str">
        <f>IF($O376="男子",IF($AF376&gt;100,"",IF($M376=新人男子!B$2,ROW(),"")),"")</f>
        <v/>
      </c>
      <c r="BP376" s="42" t="str">
        <f>IF($O376="男子",IF($AF376&gt;100,"",IF($M376=新人男子!I$2,ROW(),"")),"")</f>
        <v/>
      </c>
      <c r="BQ376" s="42" t="str">
        <f>IF($O376="男子",IF($AF376&gt;100,"",IF($M376=新人男子!P$2,ROW(),"")),"")</f>
        <v/>
      </c>
      <c r="BR376" s="42" t="str">
        <f>IF($O376="男子",IF($AF376&gt;100,"",IF($M376=新人男子!B$27,ROW(),"")),"")</f>
        <v/>
      </c>
      <c r="BS376" s="42" t="str">
        <f>IF($O376="男子",IF($AF376&gt;100,"",IF($M376=新人男子!I$27,ROW(),"")),"")</f>
        <v/>
      </c>
      <c r="BT376" s="42" t="str">
        <f>IF($O376="男子",IF($AF376&gt;100,"",IF($M376=新人男子!P$27,ROW(),"")),"")</f>
        <v/>
      </c>
      <c r="BU376" s="42" t="str">
        <f>IF($O376="男子",IF($AF376&gt;100,"",IF($M376=新人男子!B$51,ROW(),"")),"")</f>
        <v/>
      </c>
      <c r="BV376" s="42" t="str">
        <f>IF($O376="男子",IF($AF376&gt;100,"",IF($M376=新人男子!I$51,ROW(),"")),"")</f>
        <v/>
      </c>
      <c r="BW376" s="42" t="str">
        <f>IF($O376="男子",IF($AF376&gt;100,"",IF($M376=新人男子!P$51,ROW(),"")),"")</f>
        <v/>
      </c>
      <c r="BX376" s="42" t="str">
        <f>IF($O376="男子",IF($AF376&gt;100,"",IF($M376=新人男子!B$76,ROW(),"")),"")</f>
        <v/>
      </c>
      <c r="BY376" s="42" t="str">
        <f>IF($O376="男子",IF($AF376&gt;100,"",IF($M376=新人男子!I$76,ROW(),"")),"")</f>
        <v/>
      </c>
      <c r="BZ376" s="42" t="str">
        <f>IF($O376="男子",IF($AF376&gt;100,"",IF($M376=新人男子!P$76,ROW(),"")),"")</f>
        <v/>
      </c>
      <c r="CA376" s="42" t="str">
        <f>IF($O376="女子",IF($AF376&gt;100,"",IF($M376=選抜女子!B$2,ROW(),"")),"")</f>
        <v/>
      </c>
      <c r="CB376" s="42" t="str">
        <f>IF($O376="女子",IF($AF376&gt;100,"",IF($M376=選抜女子!I$2,ROW(),"")),"")</f>
        <v/>
      </c>
      <c r="CC376" s="42" t="str">
        <f>IF($O376="女子",IF($AF376&gt;100,"",IF($M376=選抜女子!P$2,ROW(),"")),"")</f>
        <v/>
      </c>
      <c r="CD376" s="42" t="str">
        <f>IF($O376="女子",IF($AF376&gt;100,"",IF($M376=選抜女子!B$27,ROW(),"")),"")</f>
        <v/>
      </c>
      <c r="CE376" s="42" t="str">
        <f>IF($O376="女子",IF($AF376&gt;100,"",IF($M376=選抜女子!I$27,ROW(),"")),"")</f>
        <v/>
      </c>
      <c r="CF376" s="42" t="str">
        <f>IF($O376="女子",IF($AF376&gt;100,"",IF($M376=選抜女子!P$27,ROW(),"")),"")</f>
        <v/>
      </c>
      <c r="CG376" s="42" t="str">
        <f>IF($O376="女子",IF($AF376&gt;100,"",IF($M376=選抜女子!B$51,ROW(),"")),"")</f>
        <v/>
      </c>
      <c r="CH376" s="42" t="str">
        <f>IF($O376="女子",IF($AF376&gt;100,"",IF($M376=選抜女子!I$51,ROW(),"")),"")</f>
        <v/>
      </c>
      <c r="CI376" s="42" t="str">
        <f>IF($O376="女子",IF($AF376&gt;100,"",IF($M376=選抜女子!B$76,ROW(),"")),"")</f>
        <v/>
      </c>
      <c r="CJ376" s="42" t="str">
        <f>IF($O376="女子",IF($AF376&gt;100,"",IF($M376=選抜女子!I$76,ROW(),"")),"")</f>
        <v/>
      </c>
      <c r="CK376" s="42" t="str">
        <f>IF($O376="女子",IF($AF376&gt;100,"",IF($M376=新人女子!B$2,ROW(),"")),"")</f>
        <v/>
      </c>
      <c r="CL376" s="42" t="str">
        <f>IF($O376="女子",IF($AF376&gt;100,"",IF($M376=新人女子!I$2,ROW(),"")),"")</f>
        <v/>
      </c>
      <c r="CM376" s="42" t="str">
        <f>IF($O376="女子",IF($AF376&gt;100,"",IF($M376=新人女子!P$2,ROW(),"")),"")</f>
        <v/>
      </c>
      <c r="CN376" s="42" t="str">
        <f>IF($O376="女子",IF($AF376&gt;100,"",IF($M376=新人女子!B$27,ROW(),"")),"")</f>
        <v/>
      </c>
      <c r="CO376" s="42" t="str">
        <f>IF($O376="女子",IF($AF376&gt;100,"",IF($M376=新人女子!I$27,ROW(),"")),"")</f>
        <v/>
      </c>
      <c r="CP376" s="42" t="str">
        <f>IF($O376="女子",IF($AF376&gt;100,"",IF($M376=新人女子!P$27,ROW(),"")),"")</f>
        <v/>
      </c>
      <c r="CQ376" s="42" t="str">
        <f>IF($O376="女子",IF($AF376&gt;100,"",IF($M376=新人女子!B$51,ROW(),"")),"")</f>
        <v/>
      </c>
      <c r="CR376" s="42" t="str">
        <f>IF($O376="女子",IF($AF376&gt;100,"",IF($M376=新人女子!I$51,ROW(),"")),"")</f>
        <v/>
      </c>
      <c r="CS376" s="42">
        <f>IF($O376="女子",IF($AF376&gt;100,"",IF($M376=新人女子!P$51,ROW(),"")),"")</f>
        <v>376</v>
      </c>
      <c r="CT376" s="42" t="str">
        <f>IF($O376="女子",IF($AF376&gt;100,"",IF($M376=新人女子!B$76,ROW(),"")),"")</f>
        <v/>
      </c>
      <c r="CU376" s="42" t="str">
        <f>IF($O376="女子",IF($AF376&gt;100,"",IF($M376=新人女子!I$76,ROW(),"")),"")</f>
        <v/>
      </c>
      <c r="CV376" s="42" t="str">
        <f>IF($O376="女子",IF($AF376&gt;100,"",IF($M376=新人女子!P$76,ROW(),"")),"")</f>
        <v/>
      </c>
    </row>
    <row r="377" spans="1:100" x14ac:dyDescent="0.15">
      <c r="A377" s="36">
        <v>45285</v>
      </c>
      <c r="B377" s="36">
        <v>45287</v>
      </c>
      <c r="C377" s="35" t="s">
        <v>104</v>
      </c>
      <c r="D377" s="35" t="s">
        <v>2826</v>
      </c>
      <c r="E377" s="35" t="s">
        <v>2827</v>
      </c>
      <c r="F377" s="35" t="s">
        <v>2828</v>
      </c>
      <c r="G377" s="35" t="s">
        <v>108</v>
      </c>
      <c r="H377" s="35" t="s">
        <v>15</v>
      </c>
      <c r="I377" s="35" t="s">
        <v>2829</v>
      </c>
      <c r="J377" s="35" t="s">
        <v>303</v>
      </c>
      <c r="M377" s="35" t="s">
        <v>264</v>
      </c>
      <c r="N377" s="35" t="s">
        <v>265</v>
      </c>
      <c r="O377" s="35" t="s">
        <v>200</v>
      </c>
      <c r="Y377" s="35" t="s">
        <v>306</v>
      </c>
      <c r="AA377" s="35" t="s">
        <v>1059</v>
      </c>
      <c r="AB377" s="35" t="s">
        <v>1060</v>
      </c>
      <c r="AC377" s="35" t="str">
        <f t="shared" si="33"/>
        <v>コウジロ</v>
      </c>
      <c r="AD377" s="35" t="s">
        <v>309</v>
      </c>
      <c r="AF377" s="35">
        <v>5</v>
      </c>
      <c r="AG377" s="41">
        <v>38824</v>
      </c>
      <c r="AN377" s="35">
        <v>164</v>
      </c>
      <c r="AO377" s="35">
        <v>50</v>
      </c>
      <c r="AP377" s="35" t="s">
        <v>310</v>
      </c>
      <c r="BB377" s="35">
        <f t="shared" si="30"/>
        <v>16</v>
      </c>
      <c r="BC377" s="35">
        <f t="shared" si="31"/>
        <v>2</v>
      </c>
      <c r="BD377" s="35" t="str">
        <f t="shared" si="32"/>
        <v>右</v>
      </c>
      <c r="BE377" s="42" t="str">
        <f>IF($O377="男子",IF($AF377&gt;100,"",IF($M377=選抜男子!B$2,ROW(),"")),"")</f>
        <v/>
      </c>
      <c r="BF377" s="42" t="str">
        <f>IF($O377="男子",IF($AF377&gt;100,"",IF($M377=選抜男子!I$2,ROW(),"")),"")</f>
        <v/>
      </c>
      <c r="BG377" s="42" t="str">
        <f>IF($O377="男子",IF($AF377&gt;100,"",IF($M377=選抜男子!P$2,ROW(),"")),"")</f>
        <v/>
      </c>
      <c r="BH377" s="42" t="str">
        <f>IF($O377="男子",IF($AF377&gt;100,"",IF($M377=選抜男子!B$27,ROW(),"")),"")</f>
        <v/>
      </c>
      <c r="BI377" s="42" t="str">
        <f>IF($O377="男子",IF($AF377&gt;100,"",IF($M377=選抜男子!I$27,ROW(),"")),"")</f>
        <v/>
      </c>
      <c r="BJ377" s="42" t="str">
        <f>IF($O377="男子",IF($AF377&gt;100,"",IF($M377=選抜男子!P$27,ROW(),"")),"")</f>
        <v/>
      </c>
      <c r="BK377" s="42" t="str">
        <f>IF($O377="男子",IF($AF377&gt;100,"",IF($M377=選抜男子!B$51,ROW(),"")),"")</f>
        <v/>
      </c>
      <c r="BL377" s="42" t="str">
        <f>IF($O377="男子",IF($AF377&gt;100,"",IF($M377=選抜男子!I$51,ROW(),"")),"")</f>
        <v/>
      </c>
      <c r="BM377" s="42" t="str">
        <f>IF($O377="男子",IF($AF377&gt;100,"",IF($M377=選抜男子!B$76,ROW(),"")),"")</f>
        <v/>
      </c>
      <c r="BN377" s="42" t="str">
        <f>IF($O377="男子",IF($AF377&gt;100,"",IF($M377=選抜男子!I$76,ROW(),"")),"")</f>
        <v/>
      </c>
      <c r="BO377" s="42" t="str">
        <f>IF($O377="男子",IF($AF377&gt;100,"",IF($M377=新人男子!B$2,ROW(),"")),"")</f>
        <v/>
      </c>
      <c r="BP377" s="42" t="str">
        <f>IF($O377="男子",IF($AF377&gt;100,"",IF($M377=新人男子!I$2,ROW(),"")),"")</f>
        <v/>
      </c>
      <c r="BQ377" s="42" t="str">
        <f>IF($O377="男子",IF($AF377&gt;100,"",IF($M377=新人男子!P$2,ROW(),"")),"")</f>
        <v/>
      </c>
      <c r="BR377" s="42" t="str">
        <f>IF($O377="男子",IF($AF377&gt;100,"",IF($M377=新人男子!B$27,ROW(),"")),"")</f>
        <v/>
      </c>
      <c r="BS377" s="42" t="str">
        <f>IF($O377="男子",IF($AF377&gt;100,"",IF($M377=新人男子!I$27,ROW(),"")),"")</f>
        <v/>
      </c>
      <c r="BT377" s="42" t="str">
        <f>IF($O377="男子",IF($AF377&gt;100,"",IF($M377=新人男子!P$27,ROW(),"")),"")</f>
        <v/>
      </c>
      <c r="BU377" s="42" t="str">
        <f>IF($O377="男子",IF($AF377&gt;100,"",IF($M377=新人男子!B$51,ROW(),"")),"")</f>
        <v/>
      </c>
      <c r="BV377" s="42" t="str">
        <f>IF($O377="男子",IF($AF377&gt;100,"",IF($M377=新人男子!I$51,ROW(),"")),"")</f>
        <v/>
      </c>
      <c r="BW377" s="42" t="str">
        <f>IF($O377="男子",IF($AF377&gt;100,"",IF($M377=新人男子!P$51,ROW(),"")),"")</f>
        <v/>
      </c>
      <c r="BX377" s="42" t="str">
        <f>IF($O377="男子",IF($AF377&gt;100,"",IF($M377=新人男子!B$76,ROW(),"")),"")</f>
        <v/>
      </c>
      <c r="BY377" s="42" t="str">
        <f>IF($O377="男子",IF($AF377&gt;100,"",IF($M377=新人男子!I$76,ROW(),"")),"")</f>
        <v/>
      </c>
      <c r="BZ377" s="42" t="str">
        <f>IF($O377="男子",IF($AF377&gt;100,"",IF($M377=新人男子!P$76,ROW(),"")),"")</f>
        <v/>
      </c>
      <c r="CA377" s="42" t="str">
        <f>IF($O377="女子",IF($AF377&gt;100,"",IF($M377=選抜女子!B$2,ROW(),"")),"")</f>
        <v/>
      </c>
      <c r="CB377" s="42" t="str">
        <f>IF($O377="女子",IF($AF377&gt;100,"",IF($M377=選抜女子!I$2,ROW(),"")),"")</f>
        <v/>
      </c>
      <c r="CC377" s="42" t="str">
        <f>IF($O377="女子",IF($AF377&gt;100,"",IF($M377=選抜女子!P$2,ROW(),"")),"")</f>
        <v/>
      </c>
      <c r="CD377" s="42" t="str">
        <f>IF($O377="女子",IF($AF377&gt;100,"",IF($M377=選抜女子!B$27,ROW(),"")),"")</f>
        <v/>
      </c>
      <c r="CE377" s="42" t="str">
        <f>IF($O377="女子",IF($AF377&gt;100,"",IF($M377=選抜女子!I$27,ROW(),"")),"")</f>
        <v/>
      </c>
      <c r="CF377" s="42" t="str">
        <f>IF($O377="女子",IF($AF377&gt;100,"",IF($M377=選抜女子!P$27,ROW(),"")),"")</f>
        <v/>
      </c>
      <c r="CG377" s="42" t="str">
        <f>IF($O377="女子",IF($AF377&gt;100,"",IF($M377=選抜女子!B$51,ROW(),"")),"")</f>
        <v/>
      </c>
      <c r="CH377" s="42" t="str">
        <f>IF($O377="女子",IF($AF377&gt;100,"",IF($M377=選抜女子!I$51,ROW(),"")),"")</f>
        <v/>
      </c>
      <c r="CI377" s="42" t="str">
        <f>IF($O377="女子",IF($AF377&gt;100,"",IF($M377=選抜女子!B$76,ROW(),"")),"")</f>
        <v/>
      </c>
      <c r="CJ377" s="42" t="str">
        <f>IF($O377="女子",IF($AF377&gt;100,"",IF($M377=選抜女子!I$76,ROW(),"")),"")</f>
        <v/>
      </c>
      <c r="CK377" s="42" t="str">
        <f>IF($O377="女子",IF($AF377&gt;100,"",IF($M377=新人女子!B$2,ROW(),"")),"")</f>
        <v/>
      </c>
      <c r="CL377" s="42" t="str">
        <f>IF($O377="女子",IF($AF377&gt;100,"",IF($M377=新人女子!I$2,ROW(),"")),"")</f>
        <v/>
      </c>
      <c r="CM377" s="42" t="str">
        <f>IF($O377="女子",IF($AF377&gt;100,"",IF($M377=新人女子!P$2,ROW(),"")),"")</f>
        <v/>
      </c>
      <c r="CN377" s="42" t="str">
        <f>IF($O377="女子",IF($AF377&gt;100,"",IF($M377=新人女子!B$27,ROW(),"")),"")</f>
        <v/>
      </c>
      <c r="CO377" s="42" t="str">
        <f>IF($O377="女子",IF($AF377&gt;100,"",IF($M377=新人女子!I$27,ROW(),"")),"")</f>
        <v/>
      </c>
      <c r="CP377" s="42" t="str">
        <f>IF($O377="女子",IF($AF377&gt;100,"",IF($M377=新人女子!P$27,ROW(),"")),"")</f>
        <v/>
      </c>
      <c r="CQ377" s="42" t="str">
        <f>IF($O377="女子",IF($AF377&gt;100,"",IF($M377=新人女子!B$51,ROW(),"")),"")</f>
        <v/>
      </c>
      <c r="CR377" s="42" t="str">
        <f>IF($O377="女子",IF($AF377&gt;100,"",IF($M377=新人女子!I$51,ROW(),"")),"")</f>
        <v/>
      </c>
      <c r="CS377" s="42">
        <f>IF($O377="女子",IF($AF377&gt;100,"",IF($M377=新人女子!P$51,ROW(),"")),"")</f>
        <v>377</v>
      </c>
      <c r="CT377" s="42" t="str">
        <f>IF($O377="女子",IF($AF377&gt;100,"",IF($M377=新人女子!B$76,ROW(),"")),"")</f>
        <v/>
      </c>
      <c r="CU377" s="42" t="str">
        <f>IF($O377="女子",IF($AF377&gt;100,"",IF($M377=新人女子!I$76,ROW(),"")),"")</f>
        <v/>
      </c>
      <c r="CV377" s="42" t="str">
        <f>IF($O377="女子",IF($AF377&gt;100,"",IF($M377=新人女子!P$76,ROW(),"")),"")</f>
        <v/>
      </c>
    </row>
    <row r="378" spans="1:100" x14ac:dyDescent="0.15">
      <c r="A378" s="36">
        <v>45285</v>
      </c>
      <c r="B378" s="36">
        <v>45287</v>
      </c>
      <c r="C378" s="35" t="s">
        <v>104</v>
      </c>
      <c r="D378" s="35" t="s">
        <v>2830</v>
      </c>
      <c r="E378" s="35" t="s">
        <v>2831</v>
      </c>
      <c r="F378" s="35" t="s">
        <v>2832</v>
      </c>
      <c r="G378" s="35" t="s">
        <v>108</v>
      </c>
      <c r="H378" s="35" t="s">
        <v>15</v>
      </c>
      <c r="I378" s="35" t="s">
        <v>2833</v>
      </c>
      <c r="J378" s="35" t="s">
        <v>303</v>
      </c>
      <c r="M378" s="35" t="s">
        <v>264</v>
      </c>
      <c r="N378" s="35" t="s">
        <v>265</v>
      </c>
      <c r="O378" s="35" t="s">
        <v>200</v>
      </c>
      <c r="Y378" s="35" t="s">
        <v>306</v>
      </c>
      <c r="AA378" s="35" t="s">
        <v>1061</v>
      </c>
      <c r="AB378" s="35" t="s">
        <v>1062</v>
      </c>
      <c r="AC378" s="35" t="str">
        <f t="shared" si="33"/>
        <v>オオバタケ</v>
      </c>
      <c r="AD378" s="35" t="s">
        <v>309</v>
      </c>
      <c r="AF378" s="35">
        <v>6</v>
      </c>
      <c r="AG378" s="41">
        <v>38932</v>
      </c>
      <c r="AN378" s="35">
        <v>162.80000000000001</v>
      </c>
      <c r="AO378" s="35">
        <v>55.5</v>
      </c>
      <c r="AP378" s="35" t="s">
        <v>310</v>
      </c>
      <c r="BB378" s="35">
        <f t="shared" si="30"/>
        <v>16</v>
      </c>
      <c r="BC378" s="35">
        <f t="shared" si="31"/>
        <v>2</v>
      </c>
      <c r="BD378" s="35" t="str">
        <f t="shared" si="32"/>
        <v>右</v>
      </c>
      <c r="BE378" s="42" t="str">
        <f>IF($O378="男子",IF($AF378&gt;100,"",IF($M378=選抜男子!B$2,ROW(),"")),"")</f>
        <v/>
      </c>
      <c r="BF378" s="42" t="str">
        <f>IF($O378="男子",IF($AF378&gt;100,"",IF($M378=選抜男子!I$2,ROW(),"")),"")</f>
        <v/>
      </c>
      <c r="BG378" s="42" t="str">
        <f>IF($O378="男子",IF($AF378&gt;100,"",IF($M378=選抜男子!P$2,ROW(),"")),"")</f>
        <v/>
      </c>
      <c r="BH378" s="42" t="str">
        <f>IF($O378="男子",IF($AF378&gt;100,"",IF($M378=選抜男子!B$27,ROW(),"")),"")</f>
        <v/>
      </c>
      <c r="BI378" s="42" t="str">
        <f>IF($O378="男子",IF($AF378&gt;100,"",IF($M378=選抜男子!I$27,ROW(),"")),"")</f>
        <v/>
      </c>
      <c r="BJ378" s="42" t="str">
        <f>IF($O378="男子",IF($AF378&gt;100,"",IF($M378=選抜男子!P$27,ROW(),"")),"")</f>
        <v/>
      </c>
      <c r="BK378" s="42" t="str">
        <f>IF($O378="男子",IF($AF378&gt;100,"",IF($M378=選抜男子!B$51,ROW(),"")),"")</f>
        <v/>
      </c>
      <c r="BL378" s="42" t="str">
        <f>IF($O378="男子",IF($AF378&gt;100,"",IF($M378=選抜男子!I$51,ROW(),"")),"")</f>
        <v/>
      </c>
      <c r="BM378" s="42" t="str">
        <f>IF($O378="男子",IF($AF378&gt;100,"",IF($M378=選抜男子!B$76,ROW(),"")),"")</f>
        <v/>
      </c>
      <c r="BN378" s="42" t="str">
        <f>IF($O378="男子",IF($AF378&gt;100,"",IF($M378=選抜男子!I$76,ROW(),"")),"")</f>
        <v/>
      </c>
      <c r="BO378" s="42" t="str">
        <f>IF($O378="男子",IF($AF378&gt;100,"",IF($M378=新人男子!B$2,ROW(),"")),"")</f>
        <v/>
      </c>
      <c r="BP378" s="42" t="str">
        <f>IF($O378="男子",IF($AF378&gt;100,"",IF($M378=新人男子!I$2,ROW(),"")),"")</f>
        <v/>
      </c>
      <c r="BQ378" s="42" t="str">
        <f>IF($O378="男子",IF($AF378&gt;100,"",IF($M378=新人男子!P$2,ROW(),"")),"")</f>
        <v/>
      </c>
      <c r="BR378" s="42" t="str">
        <f>IF($O378="男子",IF($AF378&gt;100,"",IF($M378=新人男子!B$27,ROW(),"")),"")</f>
        <v/>
      </c>
      <c r="BS378" s="42" t="str">
        <f>IF($O378="男子",IF($AF378&gt;100,"",IF($M378=新人男子!I$27,ROW(),"")),"")</f>
        <v/>
      </c>
      <c r="BT378" s="42" t="str">
        <f>IF($O378="男子",IF($AF378&gt;100,"",IF($M378=新人男子!P$27,ROW(),"")),"")</f>
        <v/>
      </c>
      <c r="BU378" s="42" t="str">
        <f>IF($O378="男子",IF($AF378&gt;100,"",IF($M378=新人男子!B$51,ROW(),"")),"")</f>
        <v/>
      </c>
      <c r="BV378" s="42" t="str">
        <f>IF($O378="男子",IF($AF378&gt;100,"",IF($M378=新人男子!I$51,ROW(),"")),"")</f>
        <v/>
      </c>
      <c r="BW378" s="42" t="str">
        <f>IF($O378="男子",IF($AF378&gt;100,"",IF($M378=新人男子!P$51,ROW(),"")),"")</f>
        <v/>
      </c>
      <c r="BX378" s="42" t="str">
        <f>IF($O378="男子",IF($AF378&gt;100,"",IF($M378=新人男子!B$76,ROW(),"")),"")</f>
        <v/>
      </c>
      <c r="BY378" s="42" t="str">
        <f>IF($O378="男子",IF($AF378&gt;100,"",IF($M378=新人男子!I$76,ROW(),"")),"")</f>
        <v/>
      </c>
      <c r="BZ378" s="42" t="str">
        <f>IF($O378="男子",IF($AF378&gt;100,"",IF($M378=新人男子!P$76,ROW(),"")),"")</f>
        <v/>
      </c>
      <c r="CA378" s="42" t="str">
        <f>IF($O378="女子",IF($AF378&gt;100,"",IF($M378=選抜女子!B$2,ROW(),"")),"")</f>
        <v/>
      </c>
      <c r="CB378" s="42" t="str">
        <f>IF($O378="女子",IF($AF378&gt;100,"",IF($M378=選抜女子!I$2,ROW(),"")),"")</f>
        <v/>
      </c>
      <c r="CC378" s="42" t="str">
        <f>IF($O378="女子",IF($AF378&gt;100,"",IF($M378=選抜女子!P$2,ROW(),"")),"")</f>
        <v/>
      </c>
      <c r="CD378" s="42" t="str">
        <f>IF($O378="女子",IF($AF378&gt;100,"",IF($M378=選抜女子!B$27,ROW(),"")),"")</f>
        <v/>
      </c>
      <c r="CE378" s="42" t="str">
        <f>IF($O378="女子",IF($AF378&gt;100,"",IF($M378=選抜女子!I$27,ROW(),"")),"")</f>
        <v/>
      </c>
      <c r="CF378" s="42" t="str">
        <f>IF($O378="女子",IF($AF378&gt;100,"",IF($M378=選抜女子!P$27,ROW(),"")),"")</f>
        <v/>
      </c>
      <c r="CG378" s="42" t="str">
        <f>IF($O378="女子",IF($AF378&gt;100,"",IF($M378=選抜女子!B$51,ROW(),"")),"")</f>
        <v/>
      </c>
      <c r="CH378" s="42" t="str">
        <f>IF($O378="女子",IF($AF378&gt;100,"",IF($M378=選抜女子!I$51,ROW(),"")),"")</f>
        <v/>
      </c>
      <c r="CI378" s="42" t="str">
        <f>IF($O378="女子",IF($AF378&gt;100,"",IF($M378=選抜女子!B$76,ROW(),"")),"")</f>
        <v/>
      </c>
      <c r="CJ378" s="42" t="str">
        <f>IF($O378="女子",IF($AF378&gt;100,"",IF($M378=選抜女子!I$76,ROW(),"")),"")</f>
        <v/>
      </c>
      <c r="CK378" s="42" t="str">
        <f>IF($O378="女子",IF($AF378&gt;100,"",IF($M378=新人女子!B$2,ROW(),"")),"")</f>
        <v/>
      </c>
      <c r="CL378" s="42" t="str">
        <f>IF($O378="女子",IF($AF378&gt;100,"",IF($M378=新人女子!I$2,ROW(),"")),"")</f>
        <v/>
      </c>
      <c r="CM378" s="42" t="str">
        <f>IF($O378="女子",IF($AF378&gt;100,"",IF($M378=新人女子!P$2,ROW(),"")),"")</f>
        <v/>
      </c>
      <c r="CN378" s="42" t="str">
        <f>IF($O378="女子",IF($AF378&gt;100,"",IF($M378=新人女子!B$27,ROW(),"")),"")</f>
        <v/>
      </c>
      <c r="CO378" s="42" t="str">
        <f>IF($O378="女子",IF($AF378&gt;100,"",IF($M378=新人女子!I$27,ROW(),"")),"")</f>
        <v/>
      </c>
      <c r="CP378" s="42" t="str">
        <f>IF($O378="女子",IF($AF378&gt;100,"",IF($M378=新人女子!P$27,ROW(),"")),"")</f>
        <v/>
      </c>
      <c r="CQ378" s="42" t="str">
        <f>IF($O378="女子",IF($AF378&gt;100,"",IF($M378=新人女子!B$51,ROW(),"")),"")</f>
        <v/>
      </c>
      <c r="CR378" s="42" t="str">
        <f>IF($O378="女子",IF($AF378&gt;100,"",IF($M378=新人女子!I$51,ROW(),"")),"")</f>
        <v/>
      </c>
      <c r="CS378" s="42">
        <f>IF($O378="女子",IF($AF378&gt;100,"",IF($M378=新人女子!P$51,ROW(),"")),"")</f>
        <v>378</v>
      </c>
      <c r="CT378" s="42" t="str">
        <f>IF($O378="女子",IF($AF378&gt;100,"",IF($M378=新人女子!B$76,ROW(),"")),"")</f>
        <v/>
      </c>
      <c r="CU378" s="42" t="str">
        <f>IF($O378="女子",IF($AF378&gt;100,"",IF($M378=新人女子!I$76,ROW(),"")),"")</f>
        <v/>
      </c>
      <c r="CV378" s="42" t="str">
        <f>IF($O378="女子",IF($AF378&gt;100,"",IF($M378=新人女子!P$76,ROW(),"")),"")</f>
        <v/>
      </c>
    </row>
    <row r="379" spans="1:100" x14ac:dyDescent="0.15">
      <c r="A379" s="36">
        <v>45285</v>
      </c>
      <c r="B379" s="36">
        <v>45287</v>
      </c>
      <c r="C379" s="35" t="s">
        <v>104</v>
      </c>
      <c r="D379" s="35" t="s">
        <v>2834</v>
      </c>
      <c r="E379" s="35" t="s">
        <v>2835</v>
      </c>
      <c r="F379" s="35" t="s">
        <v>2836</v>
      </c>
      <c r="G379" s="35" t="s">
        <v>108</v>
      </c>
      <c r="H379" s="35" t="s">
        <v>15</v>
      </c>
      <c r="I379" s="35" t="s">
        <v>2837</v>
      </c>
      <c r="J379" s="35" t="s">
        <v>303</v>
      </c>
      <c r="M379" s="35" t="s">
        <v>264</v>
      </c>
      <c r="N379" s="35" t="s">
        <v>265</v>
      </c>
      <c r="O379" s="35" t="s">
        <v>200</v>
      </c>
      <c r="Y379" s="35" t="s">
        <v>306</v>
      </c>
      <c r="AA379" s="35" t="s">
        <v>1063</v>
      </c>
      <c r="AB379" s="35" t="s">
        <v>1064</v>
      </c>
      <c r="AC379" s="35" t="str">
        <f t="shared" si="33"/>
        <v>ヤナイミナト</v>
      </c>
      <c r="AD379" s="35" t="s">
        <v>309</v>
      </c>
      <c r="AF379" s="35">
        <v>7</v>
      </c>
      <c r="AG379" s="41">
        <v>39037</v>
      </c>
      <c r="AN379" s="35">
        <v>170.2</v>
      </c>
      <c r="AO379" s="35">
        <v>59.2</v>
      </c>
      <c r="AP379" s="35" t="s">
        <v>310</v>
      </c>
      <c r="BB379" s="35">
        <f t="shared" si="30"/>
        <v>16</v>
      </c>
      <c r="BC379" s="35">
        <f t="shared" si="31"/>
        <v>2</v>
      </c>
      <c r="BD379" s="35" t="str">
        <f t="shared" si="32"/>
        <v>右</v>
      </c>
      <c r="BE379" s="42" t="str">
        <f>IF($O379="男子",IF($AF379&gt;100,"",IF($M379=選抜男子!B$2,ROW(),"")),"")</f>
        <v/>
      </c>
      <c r="BF379" s="42" t="str">
        <f>IF($O379="男子",IF($AF379&gt;100,"",IF($M379=選抜男子!I$2,ROW(),"")),"")</f>
        <v/>
      </c>
      <c r="BG379" s="42" t="str">
        <f>IF($O379="男子",IF($AF379&gt;100,"",IF($M379=選抜男子!P$2,ROW(),"")),"")</f>
        <v/>
      </c>
      <c r="BH379" s="42" t="str">
        <f>IF($O379="男子",IF($AF379&gt;100,"",IF($M379=選抜男子!B$27,ROW(),"")),"")</f>
        <v/>
      </c>
      <c r="BI379" s="42" t="str">
        <f>IF($O379="男子",IF($AF379&gt;100,"",IF($M379=選抜男子!I$27,ROW(),"")),"")</f>
        <v/>
      </c>
      <c r="BJ379" s="42" t="str">
        <f>IF($O379="男子",IF($AF379&gt;100,"",IF($M379=選抜男子!P$27,ROW(),"")),"")</f>
        <v/>
      </c>
      <c r="BK379" s="42" t="str">
        <f>IF($O379="男子",IF($AF379&gt;100,"",IF($M379=選抜男子!B$51,ROW(),"")),"")</f>
        <v/>
      </c>
      <c r="BL379" s="42" t="str">
        <f>IF($O379="男子",IF($AF379&gt;100,"",IF($M379=選抜男子!I$51,ROW(),"")),"")</f>
        <v/>
      </c>
      <c r="BM379" s="42" t="str">
        <f>IF($O379="男子",IF($AF379&gt;100,"",IF($M379=選抜男子!B$76,ROW(),"")),"")</f>
        <v/>
      </c>
      <c r="BN379" s="42" t="str">
        <f>IF($O379="男子",IF($AF379&gt;100,"",IF($M379=選抜男子!I$76,ROW(),"")),"")</f>
        <v/>
      </c>
      <c r="BO379" s="42" t="str">
        <f>IF($O379="男子",IF($AF379&gt;100,"",IF($M379=新人男子!B$2,ROW(),"")),"")</f>
        <v/>
      </c>
      <c r="BP379" s="42" t="str">
        <f>IF($O379="男子",IF($AF379&gt;100,"",IF($M379=新人男子!I$2,ROW(),"")),"")</f>
        <v/>
      </c>
      <c r="BQ379" s="42" t="str">
        <f>IF($O379="男子",IF($AF379&gt;100,"",IF($M379=新人男子!P$2,ROW(),"")),"")</f>
        <v/>
      </c>
      <c r="BR379" s="42" t="str">
        <f>IF($O379="男子",IF($AF379&gt;100,"",IF($M379=新人男子!B$27,ROW(),"")),"")</f>
        <v/>
      </c>
      <c r="BS379" s="42" t="str">
        <f>IF($O379="男子",IF($AF379&gt;100,"",IF($M379=新人男子!I$27,ROW(),"")),"")</f>
        <v/>
      </c>
      <c r="BT379" s="42" t="str">
        <f>IF($O379="男子",IF($AF379&gt;100,"",IF($M379=新人男子!P$27,ROW(),"")),"")</f>
        <v/>
      </c>
      <c r="BU379" s="42" t="str">
        <f>IF($O379="男子",IF($AF379&gt;100,"",IF($M379=新人男子!B$51,ROW(),"")),"")</f>
        <v/>
      </c>
      <c r="BV379" s="42" t="str">
        <f>IF($O379="男子",IF($AF379&gt;100,"",IF($M379=新人男子!I$51,ROW(),"")),"")</f>
        <v/>
      </c>
      <c r="BW379" s="42" t="str">
        <f>IF($O379="男子",IF($AF379&gt;100,"",IF($M379=新人男子!P$51,ROW(),"")),"")</f>
        <v/>
      </c>
      <c r="BX379" s="42" t="str">
        <f>IF($O379="男子",IF($AF379&gt;100,"",IF($M379=新人男子!B$76,ROW(),"")),"")</f>
        <v/>
      </c>
      <c r="BY379" s="42" t="str">
        <f>IF($O379="男子",IF($AF379&gt;100,"",IF($M379=新人男子!I$76,ROW(),"")),"")</f>
        <v/>
      </c>
      <c r="BZ379" s="42" t="str">
        <f>IF($O379="男子",IF($AF379&gt;100,"",IF($M379=新人男子!P$76,ROW(),"")),"")</f>
        <v/>
      </c>
      <c r="CA379" s="42" t="str">
        <f>IF($O379="女子",IF($AF379&gt;100,"",IF($M379=選抜女子!B$2,ROW(),"")),"")</f>
        <v/>
      </c>
      <c r="CB379" s="42" t="str">
        <f>IF($O379="女子",IF($AF379&gt;100,"",IF($M379=選抜女子!I$2,ROW(),"")),"")</f>
        <v/>
      </c>
      <c r="CC379" s="42" t="str">
        <f>IF($O379="女子",IF($AF379&gt;100,"",IF($M379=選抜女子!P$2,ROW(),"")),"")</f>
        <v/>
      </c>
      <c r="CD379" s="42" t="str">
        <f>IF($O379="女子",IF($AF379&gt;100,"",IF($M379=選抜女子!B$27,ROW(),"")),"")</f>
        <v/>
      </c>
      <c r="CE379" s="42" t="str">
        <f>IF($O379="女子",IF($AF379&gt;100,"",IF($M379=選抜女子!I$27,ROW(),"")),"")</f>
        <v/>
      </c>
      <c r="CF379" s="42" t="str">
        <f>IF($O379="女子",IF($AF379&gt;100,"",IF($M379=選抜女子!P$27,ROW(),"")),"")</f>
        <v/>
      </c>
      <c r="CG379" s="42" t="str">
        <f>IF($O379="女子",IF($AF379&gt;100,"",IF($M379=選抜女子!B$51,ROW(),"")),"")</f>
        <v/>
      </c>
      <c r="CH379" s="42" t="str">
        <f>IF($O379="女子",IF($AF379&gt;100,"",IF($M379=選抜女子!I$51,ROW(),"")),"")</f>
        <v/>
      </c>
      <c r="CI379" s="42" t="str">
        <f>IF($O379="女子",IF($AF379&gt;100,"",IF($M379=選抜女子!B$76,ROW(),"")),"")</f>
        <v/>
      </c>
      <c r="CJ379" s="42" t="str">
        <f>IF($O379="女子",IF($AF379&gt;100,"",IF($M379=選抜女子!I$76,ROW(),"")),"")</f>
        <v/>
      </c>
      <c r="CK379" s="42" t="str">
        <f>IF($O379="女子",IF($AF379&gt;100,"",IF($M379=新人女子!B$2,ROW(),"")),"")</f>
        <v/>
      </c>
      <c r="CL379" s="42" t="str">
        <f>IF($O379="女子",IF($AF379&gt;100,"",IF($M379=新人女子!I$2,ROW(),"")),"")</f>
        <v/>
      </c>
      <c r="CM379" s="42" t="str">
        <f>IF($O379="女子",IF($AF379&gt;100,"",IF($M379=新人女子!P$2,ROW(),"")),"")</f>
        <v/>
      </c>
      <c r="CN379" s="42" t="str">
        <f>IF($O379="女子",IF($AF379&gt;100,"",IF($M379=新人女子!B$27,ROW(),"")),"")</f>
        <v/>
      </c>
      <c r="CO379" s="42" t="str">
        <f>IF($O379="女子",IF($AF379&gt;100,"",IF($M379=新人女子!I$27,ROW(),"")),"")</f>
        <v/>
      </c>
      <c r="CP379" s="42" t="str">
        <f>IF($O379="女子",IF($AF379&gt;100,"",IF($M379=新人女子!P$27,ROW(),"")),"")</f>
        <v/>
      </c>
      <c r="CQ379" s="42" t="str">
        <f>IF($O379="女子",IF($AF379&gt;100,"",IF($M379=新人女子!B$51,ROW(),"")),"")</f>
        <v/>
      </c>
      <c r="CR379" s="42" t="str">
        <f>IF($O379="女子",IF($AF379&gt;100,"",IF($M379=新人女子!I$51,ROW(),"")),"")</f>
        <v/>
      </c>
      <c r="CS379" s="42">
        <f>IF($O379="女子",IF($AF379&gt;100,"",IF($M379=新人女子!P$51,ROW(),"")),"")</f>
        <v>379</v>
      </c>
      <c r="CT379" s="42" t="str">
        <f>IF($O379="女子",IF($AF379&gt;100,"",IF($M379=新人女子!B$76,ROW(),"")),"")</f>
        <v/>
      </c>
      <c r="CU379" s="42" t="str">
        <f>IF($O379="女子",IF($AF379&gt;100,"",IF($M379=新人女子!I$76,ROW(),"")),"")</f>
        <v/>
      </c>
      <c r="CV379" s="42" t="str">
        <f>IF($O379="女子",IF($AF379&gt;100,"",IF($M379=新人女子!P$76,ROW(),"")),"")</f>
        <v/>
      </c>
    </row>
    <row r="380" spans="1:100" x14ac:dyDescent="0.15">
      <c r="A380" s="36">
        <v>45285</v>
      </c>
      <c r="B380" s="36">
        <v>45287</v>
      </c>
      <c r="C380" s="35" t="s">
        <v>104</v>
      </c>
      <c r="D380" s="35" t="s">
        <v>2838</v>
      </c>
      <c r="E380" s="35" t="s">
        <v>2839</v>
      </c>
      <c r="F380" s="35" t="s">
        <v>2840</v>
      </c>
      <c r="G380" s="35" t="s">
        <v>108</v>
      </c>
      <c r="H380" s="35" t="s">
        <v>15</v>
      </c>
      <c r="I380" s="35" t="s">
        <v>2841</v>
      </c>
      <c r="J380" s="35" t="s">
        <v>303</v>
      </c>
      <c r="M380" s="35" t="s">
        <v>264</v>
      </c>
      <c r="N380" s="35" t="s">
        <v>265</v>
      </c>
      <c r="O380" s="35" t="s">
        <v>200</v>
      </c>
      <c r="Y380" s="35" t="s">
        <v>306</v>
      </c>
      <c r="AA380" s="35" t="s">
        <v>1065</v>
      </c>
      <c r="AB380" s="35" t="s">
        <v>1066</v>
      </c>
      <c r="AC380" s="35" t="str">
        <f t="shared" si="33"/>
        <v>ヤナイ</v>
      </c>
      <c r="AD380" s="35" t="s">
        <v>309</v>
      </c>
      <c r="AE380" s="35" t="s">
        <v>376</v>
      </c>
      <c r="AF380" s="35">
        <v>8</v>
      </c>
      <c r="AG380" s="41">
        <v>38889</v>
      </c>
      <c r="AN380" s="35">
        <v>172</v>
      </c>
      <c r="AO380" s="35">
        <v>54</v>
      </c>
      <c r="AP380" s="35" t="s">
        <v>310</v>
      </c>
      <c r="BB380" s="35">
        <f t="shared" si="30"/>
        <v>16</v>
      </c>
      <c r="BC380" s="35">
        <f t="shared" si="31"/>
        <v>2</v>
      </c>
      <c r="BD380" s="35" t="str">
        <f t="shared" si="32"/>
        <v>右</v>
      </c>
      <c r="BE380" s="42" t="str">
        <f>IF($O380="男子",IF($AF380&gt;100,"",IF($M380=選抜男子!B$2,ROW(),"")),"")</f>
        <v/>
      </c>
      <c r="BF380" s="42" t="str">
        <f>IF($O380="男子",IF($AF380&gt;100,"",IF($M380=選抜男子!I$2,ROW(),"")),"")</f>
        <v/>
      </c>
      <c r="BG380" s="42" t="str">
        <f>IF($O380="男子",IF($AF380&gt;100,"",IF($M380=選抜男子!P$2,ROW(),"")),"")</f>
        <v/>
      </c>
      <c r="BH380" s="42" t="str">
        <f>IF($O380="男子",IF($AF380&gt;100,"",IF($M380=選抜男子!B$27,ROW(),"")),"")</f>
        <v/>
      </c>
      <c r="BI380" s="42" t="str">
        <f>IF($O380="男子",IF($AF380&gt;100,"",IF($M380=選抜男子!I$27,ROW(),"")),"")</f>
        <v/>
      </c>
      <c r="BJ380" s="42" t="str">
        <f>IF($O380="男子",IF($AF380&gt;100,"",IF($M380=選抜男子!P$27,ROW(),"")),"")</f>
        <v/>
      </c>
      <c r="BK380" s="42" t="str">
        <f>IF($O380="男子",IF($AF380&gt;100,"",IF($M380=選抜男子!B$51,ROW(),"")),"")</f>
        <v/>
      </c>
      <c r="BL380" s="42" t="str">
        <f>IF($O380="男子",IF($AF380&gt;100,"",IF($M380=選抜男子!I$51,ROW(),"")),"")</f>
        <v/>
      </c>
      <c r="BM380" s="42" t="str">
        <f>IF($O380="男子",IF($AF380&gt;100,"",IF($M380=選抜男子!B$76,ROW(),"")),"")</f>
        <v/>
      </c>
      <c r="BN380" s="42" t="str">
        <f>IF($O380="男子",IF($AF380&gt;100,"",IF($M380=選抜男子!I$76,ROW(),"")),"")</f>
        <v/>
      </c>
      <c r="BO380" s="42" t="str">
        <f>IF($O380="男子",IF($AF380&gt;100,"",IF($M380=新人男子!B$2,ROW(),"")),"")</f>
        <v/>
      </c>
      <c r="BP380" s="42" t="str">
        <f>IF($O380="男子",IF($AF380&gt;100,"",IF($M380=新人男子!I$2,ROW(),"")),"")</f>
        <v/>
      </c>
      <c r="BQ380" s="42" t="str">
        <f>IF($O380="男子",IF($AF380&gt;100,"",IF($M380=新人男子!P$2,ROW(),"")),"")</f>
        <v/>
      </c>
      <c r="BR380" s="42" t="str">
        <f>IF($O380="男子",IF($AF380&gt;100,"",IF($M380=新人男子!B$27,ROW(),"")),"")</f>
        <v/>
      </c>
      <c r="BS380" s="42" t="str">
        <f>IF($O380="男子",IF($AF380&gt;100,"",IF($M380=新人男子!I$27,ROW(),"")),"")</f>
        <v/>
      </c>
      <c r="BT380" s="42" t="str">
        <f>IF($O380="男子",IF($AF380&gt;100,"",IF($M380=新人男子!P$27,ROW(),"")),"")</f>
        <v/>
      </c>
      <c r="BU380" s="42" t="str">
        <f>IF($O380="男子",IF($AF380&gt;100,"",IF($M380=新人男子!B$51,ROW(),"")),"")</f>
        <v/>
      </c>
      <c r="BV380" s="42" t="str">
        <f>IF($O380="男子",IF($AF380&gt;100,"",IF($M380=新人男子!I$51,ROW(),"")),"")</f>
        <v/>
      </c>
      <c r="BW380" s="42" t="str">
        <f>IF($O380="男子",IF($AF380&gt;100,"",IF($M380=新人男子!P$51,ROW(),"")),"")</f>
        <v/>
      </c>
      <c r="BX380" s="42" t="str">
        <f>IF($O380="男子",IF($AF380&gt;100,"",IF($M380=新人男子!B$76,ROW(),"")),"")</f>
        <v/>
      </c>
      <c r="BY380" s="42" t="str">
        <f>IF($O380="男子",IF($AF380&gt;100,"",IF($M380=新人男子!I$76,ROW(),"")),"")</f>
        <v/>
      </c>
      <c r="BZ380" s="42" t="str">
        <f>IF($O380="男子",IF($AF380&gt;100,"",IF($M380=新人男子!P$76,ROW(),"")),"")</f>
        <v/>
      </c>
      <c r="CA380" s="42" t="str">
        <f>IF($O380="女子",IF($AF380&gt;100,"",IF($M380=選抜女子!B$2,ROW(),"")),"")</f>
        <v/>
      </c>
      <c r="CB380" s="42" t="str">
        <f>IF($O380="女子",IF($AF380&gt;100,"",IF($M380=選抜女子!I$2,ROW(),"")),"")</f>
        <v/>
      </c>
      <c r="CC380" s="42" t="str">
        <f>IF($O380="女子",IF($AF380&gt;100,"",IF($M380=選抜女子!P$2,ROW(),"")),"")</f>
        <v/>
      </c>
      <c r="CD380" s="42" t="str">
        <f>IF($O380="女子",IF($AF380&gt;100,"",IF($M380=選抜女子!B$27,ROW(),"")),"")</f>
        <v/>
      </c>
      <c r="CE380" s="42" t="str">
        <f>IF($O380="女子",IF($AF380&gt;100,"",IF($M380=選抜女子!I$27,ROW(),"")),"")</f>
        <v/>
      </c>
      <c r="CF380" s="42" t="str">
        <f>IF($O380="女子",IF($AF380&gt;100,"",IF($M380=選抜女子!P$27,ROW(),"")),"")</f>
        <v/>
      </c>
      <c r="CG380" s="42" t="str">
        <f>IF($O380="女子",IF($AF380&gt;100,"",IF($M380=選抜女子!B$51,ROW(),"")),"")</f>
        <v/>
      </c>
      <c r="CH380" s="42" t="str">
        <f>IF($O380="女子",IF($AF380&gt;100,"",IF($M380=選抜女子!I$51,ROW(),"")),"")</f>
        <v/>
      </c>
      <c r="CI380" s="42" t="str">
        <f>IF($O380="女子",IF($AF380&gt;100,"",IF($M380=選抜女子!B$76,ROW(),"")),"")</f>
        <v/>
      </c>
      <c r="CJ380" s="42" t="str">
        <f>IF($O380="女子",IF($AF380&gt;100,"",IF($M380=選抜女子!I$76,ROW(),"")),"")</f>
        <v/>
      </c>
      <c r="CK380" s="42" t="str">
        <f>IF($O380="女子",IF($AF380&gt;100,"",IF($M380=新人女子!B$2,ROW(),"")),"")</f>
        <v/>
      </c>
      <c r="CL380" s="42" t="str">
        <f>IF($O380="女子",IF($AF380&gt;100,"",IF($M380=新人女子!I$2,ROW(),"")),"")</f>
        <v/>
      </c>
      <c r="CM380" s="42" t="str">
        <f>IF($O380="女子",IF($AF380&gt;100,"",IF($M380=新人女子!P$2,ROW(),"")),"")</f>
        <v/>
      </c>
      <c r="CN380" s="42" t="str">
        <f>IF($O380="女子",IF($AF380&gt;100,"",IF($M380=新人女子!B$27,ROW(),"")),"")</f>
        <v/>
      </c>
      <c r="CO380" s="42" t="str">
        <f>IF($O380="女子",IF($AF380&gt;100,"",IF($M380=新人女子!I$27,ROW(),"")),"")</f>
        <v/>
      </c>
      <c r="CP380" s="42" t="str">
        <f>IF($O380="女子",IF($AF380&gt;100,"",IF($M380=新人女子!P$27,ROW(),"")),"")</f>
        <v/>
      </c>
      <c r="CQ380" s="42" t="str">
        <f>IF($O380="女子",IF($AF380&gt;100,"",IF($M380=新人女子!B$51,ROW(),"")),"")</f>
        <v/>
      </c>
      <c r="CR380" s="42" t="str">
        <f>IF($O380="女子",IF($AF380&gt;100,"",IF($M380=新人女子!I$51,ROW(),"")),"")</f>
        <v/>
      </c>
      <c r="CS380" s="42">
        <f>IF($O380="女子",IF($AF380&gt;100,"",IF($M380=新人女子!P$51,ROW(),"")),"")</f>
        <v>380</v>
      </c>
      <c r="CT380" s="42" t="str">
        <f>IF($O380="女子",IF($AF380&gt;100,"",IF($M380=新人女子!B$76,ROW(),"")),"")</f>
        <v/>
      </c>
      <c r="CU380" s="42" t="str">
        <f>IF($O380="女子",IF($AF380&gt;100,"",IF($M380=新人女子!I$76,ROW(),"")),"")</f>
        <v/>
      </c>
      <c r="CV380" s="42" t="str">
        <f>IF($O380="女子",IF($AF380&gt;100,"",IF($M380=新人女子!P$76,ROW(),"")),"")</f>
        <v/>
      </c>
    </row>
    <row r="381" spans="1:100" x14ac:dyDescent="0.15">
      <c r="A381" s="36">
        <v>45285</v>
      </c>
      <c r="B381" s="36">
        <v>45287</v>
      </c>
      <c r="C381" s="35" t="s">
        <v>104</v>
      </c>
      <c r="D381" s="35" t="s">
        <v>2842</v>
      </c>
      <c r="E381" s="35" t="s">
        <v>2843</v>
      </c>
      <c r="F381" s="35" t="s">
        <v>2844</v>
      </c>
      <c r="G381" s="35" t="s">
        <v>108</v>
      </c>
      <c r="H381" s="35" t="s">
        <v>15</v>
      </c>
      <c r="I381" s="35" t="s">
        <v>2845</v>
      </c>
      <c r="J381" s="35" t="s">
        <v>303</v>
      </c>
      <c r="M381" s="35" t="s">
        <v>264</v>
      </c>
      <c r="N381" s="35" t="s">
        <v>265</v>
      </c>
      <c r="O381" s="35" t="s">
        <v>200</v>
      </c>
      <c r="Y381" s="35" t="s">
        <v>306</v>
      </c>
      <c r="AA381" s="35" t="s">
        <v>1067</v>
      </c>
      <c r="AB381" s="35" t="s">
        <v>1068</v>
      </c>
      <c r="AC381" s="35" t="str">
        <f t="shared" si="33"/>
        <v>タブセ</v>
      </c>
      <c r="AD381" s="35" t="s">
        <v>309</v>
      </c>
      <c r="AF381" s="35">
        <v>9</v>
      </c>
      <c r="AG381" s="41">
        <v>39168</v>
      </c>
      <c r="AN381" s="35">
        <v>164</v>
      </c>
      <c r="AO381" s="35">
        <v>50</v>
      </c>
      <c r="AP381" s="35" t="s">
        <v>310</v>
      </c>
      <c r="BB381" s="35">
        <f t="shared" si="30"/>
        <v>16</v>
      </c>
      <c r="BC381" s="35">
        <f t="shared" si="31"/>
        <v>2</v>
      </c>
      <c r="BD381" s="35" t="str">
        <f t="shared" si="32"/>
        <v>右</v>
      </c>
      <c r="BE381" s="42" t="str">
        <f>IF($O381="男子",IF($AF381&gt;100,"",IF($M381=選抜男子!B$2,ROW(),"")),"")</f>
        <v/>
      </c>
      <c r="BF381" s="42" t="str">
        <f>IF($O381="男子",IF($AF381&gt;100,"",IF($M381=選抜男子!I$2,ROW(),"")),"")</f>
        <v/>
      </c>
      <c r="BG381" s="42" t="str">
        <f>IF($O381="男子",IF($AF381&gt;100,"",IF($M381=選抜男子!P$2,ROW(),"")),"")</f>
        <v/>
      </c>
      <c r="BH381" s="42" t="str">
        <f>IF($O381="男子",IF($AF381&gt;100,"",IF($M381=選抜男子!B$27,ROW(),"")),"")</f>
        <v/>
      </c>
      <c r="BI381" s="42" t="str">
        <f>IF($O381="男子",IF($AF381&gt;100,"",IF($M381=選抜男子!I$27,ROW(),"")),"")</f>
        <v/>
      </c>
      <c r="BJ381" s="42" t="str">
        <f>IF($O381="男子",IF($AF381&gt;100,"",IF($M381=選抜男子!P$27,ROW(),"")),"")</f>
        <v/>
      </c>
      <c r="BK381" s="42" t="str">
        <f>IF($O381="男子",IF($AF381&gt;100,"",IF($M381=選抜男子!B$51,ROW(),"")),"")</f>
        <v/>
      </c>
      <c r="BL381" s="42" t="str">
        <f>IF($O381="男子",IF($AF381&gt;100,"",IF($M381=選抜男子!I$51,ROW(),"")),"")</f>
        <v/>
      </c>
      <c r="BM381" s="42" t="str">
        <f>IF($O381="男子",IF($AF381&gt;100,"",IF($M381=選抜男子!B$76,ROW(),"")),"")</f>
        <v/>
      </c>
      <c r="BN381" s="42" t="str">
        <f>IF($O381="男子",IF($AF381&gt;100,"",IF($M381=選抜男子!I$76,ROW(),"")),"")</f>
        <v/>
      </c>
      <c r="BO381" s="42" t="str">
        <f>IF($O381="男子",IF($AF381&gt;100,"",IF($M381=新人男子!B$2,ROW(),"")),"")</f>
        <v/>
      </c>
      <c r="BP381" s="42" t="str">
        <f>IF($O381="男子",IF($AF381&gt;100,"",IF($M381=新人男子!I$2,ROW(),"")),"")</f>
        <v/>
      </c>
      <c r="BQ381" s="42" t="str">
        <f>IF($O381="男子",IF($AF381&gt;100,"",IF($M381=新人男子!P$2,ROW(),"")),"")</f>
        <v/>
      </c>
      <c r="BR381" s="42" t="str">
        <f>IF($O381="男子",IF($AF381&gt;100,"",IF($M381=新人男子!B$27,ROW(),"")),"")</f>
        <v/>
      </c>
      <c r="BS381" s="42" t="str">
        <f>IF($O381="男子",IF($AF381&gt;100,"",IF($M381=新人男子!I$27,ROW(),"")),"")</f>
        <v/>
      </c>
      <c r="BT381" s="42" t="str">
        <f>IF($O381="男子",IF($AF381&gt;100,"",IF($M381=新人男子!P$27,ROW(),"")),"")</f>
        <v/>
      </c>
      <c r="BU381" s="42" t="str">
        <f>IF($O381="男子",IF($AF381&gt;100,"",IF($M381=新人男子!B$51,ROW(),"")),"")</f>
        <v/>
      </c>
      <c r="BV381" s="42" t="str">
        <f>IF($O381="男子",IF($AF381&gt;100,"",IF($M381=新人男子!I$51,ROW(),"")),"")</f>
        <v/>
      </c>
      <c r="BW381" s="42" t="str">
        <f>IF($O381="男子",IF($AF381&gt;100,"",IF($M381=新人男子!P$51,ROW(),"")),"")</f>
        <v/>
      </c>
      <c r="BX381" s="42" t="str">
        <f>IF($O381="男子",IF($AF381&gt;100,"",IF($M381=新人男子!B$76,ROW(),"")),"")</f>
        <v/>
      </c>
      <c r="BY381" s="42" t="str">
        <f>IF($O381="男子",IF($AF381&gt;100,"",IF($M381=新人男子!I$76,ROW(),"")),"")</f>
        <v/>
      </c>
      <c r="BZ381" s="42" t="str">
        <f>IF($O381="男子",IF($AF381&gt;100,"",IF($M381=新人男子!P$76,ROW(),"")),"")</f>
        <v/>
      </c>
      <c r="CA381" s="42" t="str">
        <f>IF($O381="女子",IF($AF381&gt;100,"",IF($M381=選抜女子!B$2,ROW(),"")),"")</f>
        <v/>
      </c>
      <c r="CB381" s="42" t="str">
        <f>IF($O381="女子",IF($AF381&gt;100,"",IF($M381=選抜女子!I$2,ROW(),"")),"")</f>
        <v/>
      </c>
      <c r="CC381" s="42" t="str">
        <f>IF($O381="女子",IF($AF381&gt;100,"",IF($M381=選抜女子!P$2,ROW(),"")),"")</f>
        <v/>
      </c>
      <c r="CD381" s="42" t="str">
        <f>IF($O381="女子",IF($AF381&gt;100,"",IF($M381=選抜女子!B$27,ROW(),"")),"")</f>
        <v/>
      </c>
      <c r="CE381" s="42" t="str">
        <f>IF($O381="女子",IF($AF381&gt;100,"",IF($M381=選抜女子!I$27,ROW(),"")),"")</f>
        <v/>
      </c>
      <c r="CF381" s="42" t="str">
        <f>IF($O381="女子",IF($AF381&gt;100,"",IF($M381=選抜女子!P$27,ROW(),"")),"")</f>
        <v/>
      </c>
      <c r="CG381" s="42" t="str">
        <f>IF($O381="女子",IF($AF381&gt;100,"",IF($M381=選抜女子!B$51,ROW(),"")),"")</f>
        <v/>
      </c>
      <c r="CH381" s="42" t="str">
        <f>IF($O381="女子",IF($AF381&gt;100,"",IF($M381=選抜女子!I$51,ROW(),"")),"")</f>
        <v/>
      </c>
      <c r="CI381" s="42" t="str">
        <f>IF($O381="女子",IF($AF381&gt;100,"",IF($M381=選抜女子!B$76,ROW(),"")),"")</f>
        <v/>
      </c>
      <c r="CJ381" s="42" t="str">
        <f>IF($O381="女子",IF($AF381&gt;100,"",IF($M381=選抜女子!I$76,ROW(),"")),"")</f>
        <v/>
      </c>
      <c r="CK381" s="42" t="str">
        <f>IF($O381="女子",IF($AF381&gt;100,"",IF($M381=新人女子!B$2,ROW(),"")),"")</f>
        <v/>
      </c>
      <c r="CL381" s="42" t="str">
        <f>IF($O381="女子",IF($AF381&gt;100,"",IF($M381=新人女子!I$2,ROW(),"")),"")</f>
        <v/>
      </c>
      <c r="CM381" s="42" t="str">
        <f>IF($O381="女子",IF($AF381&gt;100,"",IF($M381=新人女子!P$2,ROW(),"")),"")</f>
        <v/>
      </c>
      <c r="CN381" s="42" t="str">
        <f>IF($O381="女子",IF($AF381&gt;100,"",IF($M381=新人女子!B$27,ROW(),"")),"")</f>
        <v/>
      </c>
      <c r="CO381" s="42" t="str">
        <f>IF($O381="女子",IF($AF381&gt;100,"",IF($M381=新人女子!I$27,ROW(),"")),"")</f>
        <v/>
      </c>
      <c r="CP381" s="42" t="str">
        <f>IF($O381="女子",IF($AF381&gt;100,"",IF($M381=新人女子!P$27,ROW(),"")),"")</f>
        <v/>
      </c>
      <c r="CQ381" s="42" t="str">
        <f>IF($O381="女子",IF($AF381&gt;100,"",IF($M381=新人女子!B$51,ROW(),"")),"")</f>
        <v/>
      </c>
      <c r="CR381" s="42" t="str">
        <f>IF($O381="女子",IF($AF381&gt;100,"",IF($M381=新人女子!I$51,ROW(),"")),"")</f>
        <v/>
      </c>
      <c r="CS381" s="42">
        <f>IF($O381="女子",IF($AF381&gt;100,"",IF($M381=新人女子!P$51,ROW(),"")),"")</f>
        <v>381</v>
      </c>
      <c r="CT381" s="42" t="str">
        <f>IF($O381="女子",IF($AF381&gt;100,"",IF($M381=新人女子!B$76,ROW(),"")),"")</f>
        <v/>
      </c>
      <c r="CU381" s="42" t="str">
        <f>IF($O381="女子",IF($AF381&gt;100,"",IF($M381=新人女子!I$76,ROW(),"")),"")</f>
        <v/>
      </c>
      <c r="CV381" s="42" t="str">
        <f>IF($O381="女子",IF($AF381&gt;100,"",IF($M381=新人女子!P$76,ROW(),"")),"")</f>
        <v/>
      </c>
    </row>
    <row r="382" spans="1:100" x14ac:dyDescent="0.15">
      <c r="A382" s="36">
        <v>45285</v>
      </c>
      <c r="B382" s="36">
        <v>45287</v>
      </c>
      <c r="C382" s="35" t="s">
        <v>104</v>
      </c>
      <c r="D382" s="35" t="s">
        <v>2846</v>
      </c>
      <c r="E382" s="35" t="s">
        <v>2847</v>
      </c>
      <c r="F382" s="35" t="s">
        <v>2848</v>
      </c>
      <c r="G382" s="35" t="s">
        <v>108</v>
      </c>
      <c r="H382" s="35" t="s">
        <v>15</v>
      </c>
      <c r="I382" s="35" t="s">
        <v>2849</v>
      </c>
      <c r="J382" s="35" t="s">
        <v>303</v>
      </c>
      <c r="M382" s="35" t="s">
        <v>264</v>
      </c>
      <c r="N382" s="35" t="s">
        <v>265</v>
      </c>
      <c r="O382" s="35" t="s">
        <v>200</v>
      </c>
      <c r="Y382" s="35" t="s">
        <v>306</v>
      </c>
      <c r="AA382" s="35" t="s">
        <v>1069</v>
      </c>
      <c r="AB382" s="35" t="s">
        <v>1070</v>
      </c>
      <c r="AC382" s="35" t="str">
        <f t="shared" si="33"/>
        <v>イワタ</v>
      </c>
      <c r="AD382" s="35" t="s">
        <v>309</v>
      </c>
      <c r="AF382" s="35">
        <v>10</v>
      </c>
      <c r="AG382" s="41">
        <v>39193</v>
      </c>
      <c r="AN382" s="35">
        <v>162.80000000000001</v>
      </c>
      <c r="AO382" s="35">
        <v>55.5</v>
      </c>
      <c r="AP382" s="35" t="s">
        <v>310</v>
      </c>
      <c r="BB382" s="35">
        <f t="shared" si="30"/>
        <v>15</v>
      </c>
      <c r="BC382" s="35">
        <f t="shared" si="31"/>
        <v>1</v>
      </c>
      <c r="BD382" s="35" t="str">
        <f t="shared" si="32"/>
        <v>右</v>
      </c>
      <c r="BE382" s="42" t="str">
        <f>IF($O382="男子",IF($AF382&gt;100,"",IF($M382=選抜男子!B$2,ROW(),"")),"")</f>
        <v/>
      </c>
      <c r="BF382" s="42" t="str">
        <f>IF($O382="男子",IF($AF382&gt;100,"",IF($M382=選抜男子!I$2,ROW(),"")),"")</f>
        <v/>
      </c>
      <c r="BG382" s="42" t="str">
        <f>IF($O382="男子",IF($AF382&gt;100,"",IF($M382=選抜男子!P$2,ROW(),"")),"")</f>
        <v/>
      </c>
      <c r="BH382" s="42" t="str">
        <f>IF($O382="男子",IF($AF382&gt;100,"",IF($M382=選抜男子!B$27,ROW(),"")),"")</f>
        <v/>
      </c>
      <c r="BI382" s="42" t="str">
        <f>IF($O382="男子",IF($AF382&gt;100,"",IF($M382=選抜男子!I$27,ROW(),"")),"")</f>
        <v/>
      </c>
      <c r="BJ382" s="42" t="str">
        <f>IF($O382="男子",IF($AF382&gt;100,"",IF($M382=選抜男子!P$27,ROW(),"")),"")</f>
        <v/>
      </c>
      <c r="BK382" s="42" t="str">
        <f>IF($O382="男子",IF($AF382&gt;100,"",IF($M382=選抜男子!B$51,ROW(),"")),"")</f>
        <v/>
      </c>
      <c r="BL382" s="42" t="str">
        <f>IF($O382="男子",IF($AF382&gt;100,"",IF($M382=選抜男子!I$51,ROW(),"")),"")</f>
        <v/>
      </c>
      <c r="BM382" s="42" t="str">
        <f>IF($O382="男子",IF($AF382&gt;100,"",IF($M382=選抜男子!B$76,ROW(),"")),"")</f>
        <v/>
      </c>
      <c r="BN382" s="42" t="str">
        <f>IF($O382="男子",IF($AF382&gt;100,"",IF($M382=選抜男子!I$76,ROW(),"")),"")</f>
        <v/>
      </c>
      <c r="BO382" s="42" t="str">
        <f>IF($O382="男子",IF($AF382&gt;100,"",IF($M382=新人男子!B$2,ROW(),"")),"")</f>
        <v/>
      </c>
      <c r="BP382" s="42" t="str">
        <f>IF($O382="男子",IF($AF382&gt;100,"",IF($M382=新人男子!I$2,ROW(),"")),"")</f>
        <v/>
      </c>
      <c r="BQ382" s="42" t="str">
        <f>IF($O382="男子",IF($AF382&gt;100,"",IF($M382=新人男子!P$2,ROW(),"")),"")</f>
        <v/>
      </c>
      <c r="BR382" s="42" t="str">
        <f>IF($O382="男子",IF($AF382&gt;100,"",IF($M382=新人男子!B$27,ROW(),"")),"")</f>
        <v/>
      </c>
      <c r="BS382" s="42" t="str">
        <f>IF($O382="男子",IF($AF382&gt;100,"",IF($M382=新人男子!I$27,ROW(),"")),"")</f>
        <v/>
      </c>
      <c r="BT382" s="42" t="str">
        <f>IF($O382="男子",IF($AF382&gt;100,"",IF($M382=新人男子!P$27,ROW(),"")),"")</f>
        <v/>
      </c>
      <c r="BU382" s="42" t="str">
        <f>IF($O382="男子",IF($AF382&gt;100,"",IF($M382=新人男子!B$51,ROW(),"")),"")</f>
        <v/>
      </c>
      <c r="BV382" s="42" t="str">
        <f>IF($O382="男子",IF($AF382&gt;100,"",IF($M382=新人男子!I$51,ROW(),"")),"")</f>
        <v/>
      </c>
      <c r="BW382" s="42" t="str">
        <f>IF($O382="男子",IF($AF382&gt;100,"",IF($M382=新人男子!P$51,ROW(),"")),"")</f>
        <v/>
      </c>
      <c r="BX382" s="42" t="str">
        <f>IF($O382="男子",IF($AF382&gt;100,"",IF($M382=新人男子!B$76,ROW(),"")),"")</f>
        <v/>
      </c>
      <c r="BY382" s="42" t="str">
        <f>IF($O382="男子",IF($AF382&gt;100,"",IF($M382=新人男子!I$76,ROW(),"")),"")</f>
        <v/>
      </c>
      <c r="BZ382" s="42" t="str">
        <f>IF($O382="男子",IF($AF382&gt;100,"",IF($M382=新人男子!P$76,ROW(),"")),"")</f>
        <v/>
      </c>
      <c r="CA382" s="42" t="str">
        <f>IF($O382="女子",IF($AF382&gt;100,"",IF($M382=選抜女子!B$2,ROW(),"")),"")</f>
        <v/>
      </c>
      <c r="CB382" s="42" t="str">
        <f>IF($O382="女子",IF($AF382&gt;100,"",IF($M382=選抜女子!I$2,ROW(),"")),"")</f>
        <v/>
      </c>
      <c r="CC382" s="42" t="str">
        <f>IF($O382="女子",IF($AF382&gt;100,"",IF($M382=選抜女子!P$2,ROW(),"")),"")</f>
        <v/>
      </c>
      <c r="CD382" s="42" t="str">
        <f>IF($O382="女子",IF($AF382&gt;100,"",IF($M382=選抜女子!B$27,ROW(),"")),"")</f>
        <v/>
      </c>
      <c r="CE382" s="42" t="str">
        <f>IF($O382="女子",IF($AF382&gt;100,"",IF($M382=選抜女子!I$27,ROW(),"")),"")</f>
        <v/>
      </c>
      <c r="CF382" s="42" t="str">
        <f>IF($O382="女子",IF($AF382&gt;100,"",IF($M382=選抜女子!P$27,ROW(),"")),"")</f>
        <v/>
      </c>
      <c r="CG382" s="42" t="str">
        <f>IF($O382="女子",IF($AF382&gt;100,"",IF($M382=選抜女子!B$51,ROW(),"")),"")</f>
        <v/>
      </c>
      <c r="CH382" s="42" t="str">
        <f>IF($O382="女子",IF($AF382&gt;100,"",IF($M382=選抜女子!I$51,ROW(),"")),"")</f>
        <v/>
      </c>
      <c r="CI382" s="42" t="str">
        <f>IF($O382="女子",IF($AF382&gt;100,"",IF($M382=選抜女子!B$76,ROW(),"")),"")</f>
        <v/>
      </c>
      <c r="CJ382" s="42" t="str">
        <f>IF($O382="女子",IF($AF382&gt;100,"",IF($M382=選抜女子!I$76,ROW(),"")),"")</f>
        <v/>
      </c>
      <c r="CK382" s="42" t="str">
        <f>IF($O382="女子",IF($AF382&gt;100,"",IF($M382=新人女子!B$2,ROW(),"")),"")</f>
        <v/>
      </c>
      <c r="CL382" s="42" t="str">
        <f>IF($O382="女子",IF($AF382&gt;100,"",IF($M382=新人女子!I$2,ROW(),"")),"")</f>
        <v/>
      </c>
      <c r="CM382" s="42" t="str">
        <f>IF($O382="女子",IF($AF382&gt;100,"",IF($M382=新人女子!P$2,ROW(),"")),"")</f>
        <v/>
      </c>
      <c r="CN382" s="42" t="str">
        <f>IF($O382="女子",IF($AF382&gt;100,"",IF($M382=新人女子!B$27,ROW(),"")),"")</f>
        <v/>
      </c>
      <c r="CO382" s="42" t="str">
        <f>IF($O382="女子",IF($AF382&gt;100,"",IF($M382=新人女子!I$27,ROW(),"")),"")</f>
        <v/>
      </c>
      <c r="CP382" s="42" t="str">
        <f>IF($O382="女子",IF($AF382&gt;100,"",IF($M382=新人女子!P$27,ROW(),"")),"")</f>
        <v/>
      </c>
      <c r="CQ382" s="42" t="str">
        <f>IF($O382="女子",IF($AF382&gt;100,"",IF($M382=新人女子!B$51,ROW(),"")),"")</f>
        <v/>
      </c>
      <c r="CR382" s="42" t="str">
        <f>IF($O382="女子",IF($AF382&gt;100,"",IF($M382=新人女子!I$51,ROW(),"")),"")</f>
        <v/>
      </c>
      <c r="CS382" s="42">
        <f>IF($O382="女子",IF($AF382&gt;100,"",IF($M382=新人女子!P$51,ROW(),"")),"")</f>
        <v>382</v>
      </c>
      <c r="CT382" s="42" t="str">
        <f>IF($O382="女子",IF($AF382&gt;100,"",IF($M382=新人女子!B$76,ROW(),"")),"")</f>
        <v/>
      </c>
      <c r="CU382" s="42" t="str">
        <f>IF($O382="女子",IF($AF382&gt;100,"",IF($M382=新人女子!I$76,ROW(),"")),"")</f>
        <v/>
      </c>
      <c r="CV382" s="42" t="str">
        <f>IF($O382="女子",IF($AF382&gt;100,"",IF($M382=新人女子!P$76,ROW(),"")),"")</f>
        <v/>
      </c>
    </row>
    <row r="383" spans="1:100" x14ac:dyDescent="0.15">
      <c r="A383" s="36">
        <v>45285</v>
      </c>
      <c r="B383" s="36">
        <v>45287</v>
      </c>
      <c r="C383" s="35" t="s">
        <v>104</v>
      </c>
      <c r="D383" s="35" t="s">
        <v>2850</v>
      </c>
      <c r="E383" s="35" t="s">
        <v>2851</v>
      </c>
      <c r="F383" s="35" t="s">
        <v>2852</v>
      </c>
      <c r="G383" s="35" t="s">
        <v>108</v>
      </c>
      <c r="H383" s="35" t="s">
        <v>15</v>
      </c>
      <c r="I383" s="35" t="s">
        <v>2853</v>
      </c>
      <c r="J383" s="35" t="s">
        <v>303</v>
      </c>
      <c r="M383" s="35" t="s">
        <v>264</v>
      </c>
      <c r="N383" s="35" t="s">
        <v>265</v>
      </c>
      <c r="O383" s="35" t="s">
        <v>200</v>
      </c>
      <c r="Y383" s="35" t="s">
        <v>306</v>
      </c>
      <c r="AA383" s="35" t="s">
        <v>1071</v>
      </c>
      <c r="AB383" s="35" t="s">
        <v>1072</v>
      </c>
      <c r="AC383" s="35" t="str">
        <f t="shared" si="33"/>
        <v>シマタ</v>
      </c>
      <c r="AD383" s="35" t="s">
        <v>309</v>
      </c>
      <c r="AF383" s="35">
        <v>11</v>
      </c>
      <c r="AG383" s="41">
        <v>39283</v>
      </c>
      <c r="AN383" s="35">
        <v>170.2</v>
      </c>
      <c r="AO383" s="35">
        <v>59.2</v>
      </c>
      <c r="AP383" s="35" t="s">
        <v>310</v>
      </c>
      <c r="BB383" s="35">
        <f t="shared" si="30"/>
        <v>15</v>
      </c>
      <c r="BC383" s="35">
        <f t="shared" si="31"/>
        <v>1</v>
      </c>
      <c r="BD383" s="35" t="str">
        <f t="shared" si="32"/>
        <v>右</v>
      </c>
      <c r="BE383" s="42" t="str">
        <f>IF($O383="男子",IF($AF383&gt;100,"",IF($M383=選抜男子!B$2,ROW(),"")),"")</f>
        <v/>
      </c>
      <c r="BF383" s="42" t="str">
        <f>IF($O383="男子",IF($AF383&gt;100,"",IF($M383=選抜男子!I$2,ROW(),"")),"")</f>
        <v/>
      </c>
      <c r="BG383" s="42" t="str">
        <f>IF($O383="男子",IF($AF383&gt;100,"",IF($M383=選抜男子!P$2,ROW(),"")),"")</f>
        <v/>
      </c>
      <c r="BH383" s="42" t="str">
        <f>IF($O383="男子",IF($AF383&gt;100,"",IF($M383=選抜男子!B$27,ROW(),"")),"")</f>
        <v/>
      </c>
      <c r="BI383" s="42" t="str">
        <f>IF($O383="男子",IF($AF383&gt;100,"",IF($M383=選抜男子!I$27,ROW(),"")),"")</f>
        <v/>
      </c>
      <c r="BJ383" s="42" t="str">
        <f>IF($O383="男子",IF($AF383&gt;100,"",IF($M383=選抜男子!P$27,ROW(),"")),"")</f>
        <v/>
      </c>
      <c r="BK383" s="42" t="str">
        <f>IF($O383="男子",IF($AF383&gt;100,"",IF($M383=選抜男子!B$51,ROW(),"")),"")</f>
        <v/>
      </c>
      <c r="BL383" s="42" t="str">
        <f>IF($O383="男子",IF($AF383&gt;100,"",IF($M383=選抜男子!I$51,ROW(),"")),"")</f>
        <v/>
      </c>
      <c r="BM383" s="42" t="str">
        <f>IF($O383="男子",IF($AF383&gt;100,"",IF($M383=選抜男子!B$76,ROW(),"")),"")</f>
        <v/>
      </c>
      <c r="BN383" s="42" t="str">
        <f>IF($O383="男子",IF($AF383&gt;100,"",IF($M383=選抜男子!I$76,ROW(),"")),"")</f>
        <v/>
      </c>
      <c r="BO383" s="42" t="str">
        <f>IF($O383="男子",IF($AF383&gt;100,"",IF($M383=新人男子!B$2,ROW(),"")),"")</f>
        <v/>
      </c>
      <c r="BP383" s="42" t="str">
        <f>IF($O383="男子",IF($AF383&gt;100,"",IF($M383=新人男子!I$2,ROW(),"")),"")</f>
        <v/>
      </c>
      <c r="BQ383" s="42" t="str">
        <f>IF($O383="男子",IF($AF383&gt;100,"",IF($M383=新人男子!P$2,ROW(),"")),"")</f>
        <v/>
      </c>
      <c r="BR383" s="42" t="str">
        <f>IF($O383="男子",IF($AF383&gt;100,"",IF($M383=新人男子!B$27,ROW(),"")),"")</f>
        <v/>
      </c>
      <c r="BS383" s="42" t="str">
        <f>IF($O383="男子",IF($AF383&gt;100,"",IF($M383=新人男子!I$27,ROW(),"")),"")</f>
        <v/>
      </c>
      <c r="BT383" s="42" t="str">
        <f>IF($O383="男子",IF($AF383&gt;100,"",IF($M383=新人男子!P$27,ROW(),"")),"")</f>
        <v/>
      </c>
      <c r="BU383" s="42" t="str">
        <f>IF($O383="男子",IF($AF383&gt;100,"",IF($M383=新人男子!B$51,ROW(),"")),"")</f>
        <v/>
      </c>
      <c r="BV383" s="42" t="str">
        <f>IF($O383="男子",IF($AF383&gt;100,"",IF($M383=新人男子!I$51,ROW(),"")),"")</f>
        <v/>
      </c>
      <c r="BW383" s="42" t="str">
        <f>IF($O383="男子",IF($AF383&gt;100,"",IF($M383=新人男子!P$51,ROW(),"")),"")</f>
        <v/>
      </c>
      <c r="BX383" s="42" t="str">
        <f>IF($O383="男子",IF($AF383&gt;100,"",IF($M383=新人男子!B$76,ROW(),"")),"")</f>
        <v/>
      </c>
      <c r="BY383" s="42" t="str">
        <f>IF($O383="男子",IF($AF383&gt;100,"",IF($M383=新人男子!I$76,ROW(),"")),"")</f>
        <v/>
      </c>
      <c r="BZ383" s="42" t="str">
        <f>IF($O383="男子",IF($AF383&gt;100,"",IF($M383=新人男子!P$76,ROW(),"")),"")</f>
        <v/>
      </c>
      <c r="CA383" s="42" t="str">
        <f>IF($O383="女子",IF($AF383&gt;100,"",IF($M383=選抜女子!B$2,ROW(),"")),"")</f>
        <v/>
      </c>
      <c r="CB383" s="42" t="str">
        <f>IF($O383="女子",IF($AF383&gt;100,"",IF($M383=選抜女子!I$2,ROW(),"")),"")</f>
        <v/>
      </c>
      <c r="CC383" s="42" t="str">
        <f>IF($O383="女子",IF($AF383&gt;100,"",IF($M383=選抜女子!P$2,ROW(),"")),"")</f>
        <v/>
      </c>
      <c r="CD383" s="42" t="str">
        <f>IF($O383="女子",IF($AF383&gt;100,"",IF($M383=選抜女子!B$27,ROW(),"")),"")</f>
        <v/>
      </c>
      <c r="CE383" s="42" t="str">
        <f>IF($O383="女子",IF($AF383&gt;100,"",IF($M383=選抜女子!I$27,ROW(),"")),"")</f>
        <v/>
      </c>
      <c r="CF383" s="42" t="str">
        <f>IF($O383="女子",IF($AF383&gt;100,"",IF($M383=選抜女子!P$27,ROW(),"")),"")</f>
        <v/>
      </c>
      <c r="CG383" s="42" t="str">
        <f>IF($O383="女子",IF($AF383&gt;100,"",IF($M383=選抜女子!B$51,ROW(),"")),"")</f>
        <v/>
      </c>
      <c r="CH383" s="42" t="str">
        <f>IF($O383="女子",IF($AF383&gt;100,"",IF($M383=選抜女子!I$51,ROW(),"")),"")</f>
        <v/>
      </c>
      <c r="CI383" s="42" t="str">
        <f>IF($O383="女子",IF($AF383&gt;100,"",IF($M383=選抜女子!B$76,ROW(),"")),"")</f>
        <v/>
      </c>
      <c r="CJ383" s="42" t="str">
        <f>IF($O383="女子",IF($AF383&gt;100,"",IF($M383=選抜女子!I$76,ROW(),"")),"")</f>
        <v/>
      </c>
      <c r="CK383" s="42" t="str">
        <f>IF($O383="女子",IF($AF383&gt;100,"",IF($M383=新人女子!B$2,ROW(),"")),"")</f>
        <v/>
      </c>
      <c r="CL383" s="42" t="str">
        <f>IF($O383="女子",IF($AF383&gt;100,"",IF($M383=新人女子!I$2,ROW(),"")),"")</f>
        <v/>
      </c>
      <c r="CM383" s="42" t="str">
        <f>IF($O383="女子",IF($AF383&gt;100,"",IF($M383=新人女子!P$2,ROW(),"")),"")</f>
        <v/>
      </c>
      <c r="CN383" s="42" t="str">
        <f>IF($O383="女子",IF($AF383&gt;100,"",IF($M383=新人女子!B$27,ROW(),"")),"")</f>
        <v/>
      </c>
      <c r="CO383" s="42" t="str">
        <f>IF($O383="女子",IF($AF383&gt;100,"",IF($M383=新人女子!I$27,ROW(),"")),"")</f>
        <v/>
      </c>
      <c r="CP383" s="42" t="str">
        <f>IF($O383="女子",IF($AF383&gt;100,"",IF($M383=新人女子!P$27,ROW(),"")),"")</f>
        <v/>
      </c>
      <c r="CQ383" s="42" t="str">
        <f>IF($O383="女子",IF($AF383&gt;100,"",IF($M383=新人女子!B$51,ROW(),"")),"")</f>
        <v/>
      </c>
      <c r="CR383" s="42" t="str">
        <f>IF($O383="女子",IF($AF383&gt;100,"",IF($M383=新人女子!I$51,ROW(),"")),"")</f>
        <v/>
      </c>
      <c r="CS383" s="42">
        <f>IF($O383="女子",IF($AF383&gt;100,"",IF($M383=新人女子!P$51,ROW(),"")),"")</f>
        <v>383</v>
      </c>
      <c r="CT383" s="42" t="str">
        <f>IF($O383="女子",IF($AF383&gt;100,"",IF($M383=新人女子!B$76,ROW(),"")),"")</f>
        <v/>
      </c>
      <c r="CU383" s="42" t="str">
        <f>IF($O383="女子",IF($AF383&gt;100,"",IF($M383=新人女子!I$76,ROW(),"")),"")</f>
        <v/>
      </c>
      <c r="CV383" s="42" t="str">
        <f>IF($O383="女子",IF($AF383&gt;100,"",IF($M383=新人女子!P$76,ROW(),"")),"")</f>
        <v/>
      </c>
    </row>
    <row r="384" spans="1:100" x14ac:dyDescent="0.15">
      <c r="A384" s="36">
        <v>45285</v>
      </c>
      <c r="B384" s="36">
        <v>45287</v>
      </c>
      <c r="C384" s="35" t="s">
        <v>104</v>
      </c>
      <c r="D384" s="35" t="s">
        <v>2854</v>
      </c>
      <c r="E384" s="35" t="s">
        <v>2855</v>
      </c>
      <c r="F384" s="35" t="s">
        <v>2856</v>
      </c>
      <c r="G384" s="35" t="s">
        <v>108</v>
      </c>
      <c r="H384" s="35" t="s">
        <v>15</v>
      </c>
      <c r="I384" s="35" t="s">
        <v>2857</v>
      </c>
      <c r="J384" s="35" t="s">
        <v>303</v>
      </c>
      <c r="M384" s="35" t="s">
        <v>264</v>
      </c>
      <c r="N384" s="35" t="s">
        <v>265</v>
      </c>
      <c r="O384" s="35" t="s">
        <v>200</v>
      </c>
      <c r="Y384" s="35" t="s">
        <v>306</v>
      </c>
      <c r="AA384" s="35" t="s">
        <v>1073</v>
      </c>
      <c r="AB384" s="35" t="s">
        <v>1074</v>
      </c>
      <c r="AC384" s="35" t="str">
        <f t="shared" si="33"/>
        <v>ヒカリ</v>
      </c>
      <c r="AD384" s="35" t="s">
        <v>309</v>
      </c>
      <c r="AF384" s="35">
        <v>12</v>
      </c>
      <c r="AG384" s="41">
        <v>39245</v>
      </c>
      <c r="AN384" s="35">
        <v>172</v>
      </c>
      <c r="AO384" s="35">
        <v>54</v>
      </c>
      <c r="AP384" s="35" t="s">
        <v>310</v>
      </c>
      <c r="BB384" s="35">
        <f t="shared" si="30"/>
        <v>15</v>
      </c>
      <c r="BC384" s="35">
        <f t="shared" si="31"/>
        <v>1</v>
      </c>
      <c r="BD384" s="35" t="str">
        <f t="shared" si="32"/>
        <v>右</v>
      </c>
      <c r="BE384" s="42" t="str">
        <f>IF($O384="男子",IF($AF384&gt;100,"",IF($M384=選抜男子!B$2,ROW(),"")),"")</f>
        <v/>
      </c>
      <c r="BF384" s="42" t="str">
        <f>IF($O384="男子",IF($AF384&gt;100,"",IF($M384=選抜男子!I$2,ROW(),"")),"")</f>
        <v/>
      </c>
      <c r="BG384" s="42" t="str">
        <f>IF($O384="男子",IF($AF384&gt;100,"",IF($M384=選抜男子!P$2,ROW(),"")),"")</f>
        <v/>
      </c>
      <c r="BH384" s="42" t="str">
        <f>IF($O384="男子",IF($AF384&gt;100,"",IF($M384=選抜男子!B$27,ROW(),"")),"")</f>
        <v/>
      </c>
      <c r="BI384" s="42" t="str">
        <f>IF($O384="男子",IF($AF384&gt;100,"",IF($M384=選抜男子!I$27,ROW(),"")),"")</f>
        <v/>
      </c>
      <c r="BJ384" s="42" t="str">
        <f>IF($O384="男子",IF($AF384&gt;100,"",IF($M384=選抜男子!P$27,ROW(),"")),"")</f>
        <v/>
      </c>
      <c r="BK384" s="42" t="str">
        <f>IF($O384="男子",IF($AF384&gt;100,"",IF($M384=選抜男子!B$51,ROW(),"")),"")</f>
        <v/>
      </c>
      <c r="BL384" s="42" t="str">
        <f>IF($O384="男子",IF($AF384&gt;100,"",IF($M384=選抜男子!I$51,ROW(),"")),"")</f>
        <v/>
      </c>
      <c r="BM384" s="42" t="str">
        <f>IF($O384="男子",IF($AF384&gt;100,"",IF($M384=選抜男子!B$76,ROW(),"")),"")</f>
        <v/>
      </c>
      <c r="BN384" s="42" t="str">
        <f>IF($O384="男子",IF($AF384&gt;100,"",IF($M384=選抜男子!I$76,ROW(),"")),"")</f>
        <v/>
      </c>
      <c r="BO384" s="42" t="str">
        <f>IF($O384="男子",IF($AF384&gt;100,"",IF($M384=新人男子!B$2,ROW(),"")),"")</f>
        <v/>
      </c>
      <c r="BP384" s="42" t="str">
        <f>IF($O384="男子",IF($AF384&gt;100,"",IF($M384=新人男子!I$2,ROW(),"")),"")</f>
        <v/>
      </c>
      <c r="BQ384" s="42" t="str">
        <f>IF($O384="男子",IF($AF384&gt;100,"",IF($M384=新人男子!P$2,ROW(),"")),"")</f>
        <v/>
      </c>
      <c r="BR384" s="42" t="str">
        <f>IF($O384="男子",IF($AF384&gt;100,"",IF($M384=新人男子!B$27,ROW(),"")),"")</f>
        <v/>
      </c>
      <c r="BS384" s="42" t="str">
        <f>IF($O384="男子",IF($AF384&gt;100,"",IF($M384=新人男子!I$27,ROW(),"")),"")</f>
        <v/>
      </c>
      <c r="BT384" s="42" t="str">
        <f>IF($O384="男子",IF($AF384&gt;100,"",IF($M384=新人男子!P$27,ROW(),"")),"")</f>
        <v/>
      </c>
      <c r="BU384" s="42" t="str">
        <f>IF($O384="男子",IF($AF384&gt;100,"",IF($M384=新人男子!B$51,ROW(),"")),"")</f>
        <v/>
      </c>
      <c r="BV384" s="42" t="str">
        <f>IF($O384="男子",IF($AF384&gt;100,"",IF($M384=新人男子!I$51,ROW(),"")),"")</f>
        <v/>
      </c>
      <c r="BW384" s="42" t="str">
        <f>IF($O384="男子",IF($AF384&gt;100,"",IF($M384=新人男子!P$51,ROW(),"")),"")</f>
        <v/>
      </c>
      <c r="BX384" s="42" t="str">
        <f>IF($O384="男子",IF($AF384&gt;100,"",IF($M384=新人男子!B$76,ROW(),"")),"")</f>
        <v/>
      </c>
      <c r="BY384" s="42" t="str">
        <f>IF($O384="男子",IF($AF384&gt;100,"",IF($M384=新人男子!I$76,ROW(),"")),"")</f>
        <v/>
      </c>
      <c r="BZ384" s="42" t="str">
        <f>IF($O384="男子",IF($AF384&gt;100,"",IF($M384=新人男子!P$76,ROW(),"")),"")</f>
        <v/>
      </c>
      <c r="CA384" s="42" t="str">
        <f>IF($O384="女子",IF($AF384&gt;100,"",IF($M384=選抜女子!B$2,ROW(),"")),"")</f>
        <v/>
      </c>
      <c r="CB384" s="42" t="str">
        <f>IF($O384="女子",IF($AF384&gt;100,"",IF($M384=選抜女子!I$2,ROW(),"")),"")</f>
        <v/>
      </c>
      <c r="CC384" s="42" t="str">
        <f>IF($O384="女子",IF($AF384&gt;100,"",IF($M384=選抜女子!P$2,ROW(),"")),"")</f>
        <v/>
      </c>
      <c r="CD384" s="42" t="str">
        <f>IF($O384="女子",IF($AF384&gt;100,"",IF($M384=選抜女子!B$27,ROW(),"")),"")</f>
        <v/>
      </c>
      <c r="CE384" s="42" t="str">
        <f>IF($O384="女子",IF($AF384&gt;100,"",IF($M384=選抜女子!I$27,ROW(),"")),"")</f>
        <v/>
      </c>
      <c r="CF384" s="42" t="str">
        <f>IF($O384="女子",IF($AF384&gt;100,"",IF($M384=選抜女子!P$27,ROW(),"")),"")</f>
        <v/>
      </c>
      <c r="CG384" s="42" t="str">
        <f>IF($O384="女子",IF($AF384&gt;100,"",IF($M384=選抜女子!B$51,ROW(),"")),"")</f>
        <v/>
      </c>
      <c r="CH384" s="42" t="str">
        <f>IF($O384="女子",IF($AF384&gt;100,"",IF($M384=選抜女子!I$51,ROW(),"")),"")</f>
        <v/>
      </c>
      <c r="CI384" s="42" t="str">
        <f>IF($O384="女子",IF($AF384&gt;100,"",IF($M384=選抜女子!B$76,ROW(),"")),"")</f>
        <v/>
      </c>
      <c r="CJ384" s="42" t="str">
        <f>IF($O384="女子",IF($AF384&gt;100,"",IF($M384=選抜女子!I$76,ROW(),"")),"")</f>
        <v/>
      </c>
      <c r="CK384" s="42" t="str">
        <f>IF($O384="女子",IF($AF384&gt;100,"",IF($M384=新人女子!B$2,ROW(),"")),"")</f>
        <v/>
      </c>
      <c r="CL384" s="42" t="str">
        <f>IF($O384="女子",IF($AF384&gt;100,"",IF($M384=新人女子!I$2,ROW(),"")),"")</f>
        <v/>
      </c>
      <c r="CM384" s="42" t="str">
        <f>IF($O384="女子",IF($AF384&gt;100,"",IF($M384=新人女子!P$2,ROW(),"")),"")</f>
        <v/>
      </c>
      <c r="CN384" s="42" t="str">
        <f>IF($O384="女子",IF($AF384&gt;100,"",IF($M384=新人女子!B$27,ROW(),"")),"")</f>
        <v/>
      </c>
      <c r="CO384" s="42" t="str">
        <f>IF($O384="女子",IF($AF384&gt;100,"",IF($M384=新人女子!I$27,ROW(),"")),"")</f>
        <v/>
      </c>
      <c r="CP384" s="42" t="str">
        <f>IF($O384="女子",IF($AF384&gt;100,"",IF($M384=新人女子!P$27,ROW(),"")),"")</f>
        <v/>
      </c>
      <c r="CQ384" s="42" t="str">
        <f>IF($O384="女子",IF($AF384&gt;100,"",IF($M384=新人女子!B$51,ROW(),"")),"")</f>
        <v/>
      </c>
      <c r="CR384" s="42" t="str">
        <f>IF($O384="女子",IF($AF384&gt;100,"",IF($M384=新人女子!I$51,ROW(),"")),"")</f>
        <v/>
      </c>
      <c r="CS384" s="42">
        <f>IF($O384="女子",IF($AF384&gt;100,"",IF($M384=新人女子!P$51,ROW(),"")),"")</f>
        <v>384</v>
      </c>
      <c r="CT384" s="42" t="str">
        <f>IF($O384="女子",IF($AF384&gt;100,"",IF($M384=新人女子!B$76,ROW(),"")),"")</f>
        <v/>
      </c>
      <c r="CU384" s="42" t="str">
        <f>IF($O384="女子",IF($AF384&gt;100,"",IF($M384=新人女子!I$76,ROW(),"")),"")</f>
        <v/>
      </c>
      <c r="CV384" s="42" t="str">
        <f>IF($O384="女子",IF($AF384&gt;100,"",IF($M384=新人女子!P$76,ROW(),"")),"")</f>
        <v/>
      </c>
    </row>
    <row r="385" spans="1:100" x14ac:dyDescent="0.15">
      <c r="A385" s="36">
        <v>45285</v>
      </c>
      <c r="B385" s="36">
        <v>45287</v>
      </c>
      <c r="C385" s="35" t="s">
        <v>104</v>
      </c>
      <c r="D385" s="35" t="s">
        <v>2858</v>
      </c>
      <c r="E385" s="35" t="s">
        <v>2859</v>
      </c>
      <c r="F385" s="35" t="s">
        <v>2860</v>
      </c>
      <c r="G385" s="35" t="s">
        <v>108</v>
      </c>
      <c r="H385" s="35" t="s">
        <v>15</v>
      </c>
      <c r="I385" s="35" t="s">
        <v>2861</v>
      </c>
      <c r="J385" s="35" t="s">
        <v>303</v>
      </c>
      <c r="M385" s="35" t="s">
        <v>264</v>
      </c>
      <c r="N385" s="35" t="s">
        <v>265</v>
      </c>
      <c r="O385" s="35" t="s">
        <v>200</v>
      </c>
      <c r="Y385" s="35" t="s">
        <v>306</v>
      </c>
      <c r="AA385" s="35" t="s">
        <v>1075</v>
      </c>
      <c r="AB385" s="35" t="s">
        <v>1076</v>
      </c>
      <c r="AC385" s="35" t="str">
        <f t="shared" si="33"/>
        <v>クダマツ</v>
      </c>
      <c r="AD385" s="35" t="s">
        <v>309</v>
      </c>
      <c r="AF385" s="35">
        <v>13</v>
      </c>
      <c r="AG385" s="41">
        <v>39350</v>
      </c>
      <c r="AN385" s="35">
        <v>164</v>
      </c>
      <c r="AO385" s="35">
        <v>50</v>
      </c>
      <c r="AP385" s="35" t="s">
        <v>310</v>
      </c>
      <c r="BB385" s="35">
        <f t="shared" si="30"/>
        <v>15</v>
      </c>
      <c r="BC385" s="35">
        <f t="shared" si="31"/>
        <v>1</v>
      </c>
      <c r="BD385" s="35" t="str">
        <f t="shared" si="32"/>
        <v>右</v>
      </c>
      <c r="BE385" s="42" t="str">
        <f>IF($O385="男子",IF($AF385&gt;100,"",IF($M385=選抜男子!B$2,ROW(),"")),"")</f>
        <v/>
      </c>
      <c r="BF385" s="42" t="str">
        <f>IF($O385="男子",IF($AF385&gt;100,"",IF($M385=選抜男子!I$2,ROW(),"")),"")</f>
        <v/>
      </c>
      <c r="BG385" s="42" t="str">
        <f>IF($O385="男子",IF($AF385&gt;100,"",IF($M385=選抜男子!P$2,ROW(),"")),"")</f>
        <v/>
      </c>
      <c r="BH385" s="42" t="str">
        <f>IF($O385="男子",IF($AF385&gt;100,"",IF($M385=選抜男子!B$27,ROW(),"")),"")</f>
        <v/>
      </c>
      <c r="BI385" s="42" t="str">
        <f>IF($O385="男子",IF($AF385&gt;100,"",IF($M385=選抜男子!I$27,ROW(),"")),"")</f>
        <v/>
      </c>
      <c r="BJ385" s="42" t="str">
        <f>IF($O385="男子",IF($AF385&gt;100,"",IF($M385=選抜男子!P$27,ROW(),"")),"")</f>
        <v/>
      </c>
      <c r="BK385" s="42" t="str">
        <f>IF($O385="男子",IF($AF385&gt;100,"",IF($M385=選抜男子!B$51,ROW(),"")),"")</f>
        <v/>
      </c>
      <c r="BL385" s="42" t="str">
        <f>IF($O385="男子",IF($AF385&gt;100,"",IF($M385=選抜男子!I$51,ROW(),"")),"")</f>
        <v/>
      </c>
      <c r="BM385" s="42" t="str">
        <f>IF($O385="男子",IF($AF385&gt;100,"",IF($M385=選抜男子!B$76,ROW(),"")),"")</f>
        <v/>
      </c>
      <c r="BN385" s="42" t="str">
        <f>IF($O385="男子",IF($AF385&gt;100,"",IF($M385=選抜男子!I$76,ROW(),"")),"")</f>
        <v/>
      </c>
      <c r="BO385" s="42" t="str">
        <f>IF($O385="男子",IF($AF385&gt;100,"",IF($M385=新人男子!B$2,ROW(),"")),"")</f>
        <v/>
      </c>
      <c r="BP385" s="42" t="str">
        <f>IF($O385="男子",IF($AF385&gt;100,"",IF($M385=新人男子!I$2,ROW(),"")),"")</f>
        <v/>
      </c>
      <c r="BQ385" s="42" t="str">
        <f>IF($O385="男子",IF($AF385&gt;100,"",IF($M385=新人男子!P$2,ROW(),"")),"")</f>
        <v/>
      </c>
      <c r="BR385" s="42" t="str">
        <f>IF($O385="男子",IF($AF385&gt;100,"",IF($M385=新人男子!B$27,ROW(),"")),"")</f>
        <v/>
      </c>
      <c r="BS385" s="42" t="str">
        <f>IF($O385="男子",IF($AF385&gt;100,"",IF($M385=新人男子!I$27,ROW(),"")),"")</f>
        <v/>
      </c>
      <c r="BT385" s="42" t="str">
        <f>IF($O385="男子",IF($AF385&gt;100,"",IF($M385=新人男子!P$27,ROW(),"")),"")</f>
        <v/>
      </c>
      <c r="BU385" s="42" t="str">
        <f>IF($O385="男子",IF($AF385&gt;100,"",IF($M385=新人男子!B$51,ROW(),"")),"")</f>
        <v/>
      </c>
      <c r="BV385" s="42" t="str">
        <f>IF($O385="男子",IF($AF385&gt;100,"",IF($M385=新人男子!I$51,ROW(),"")),"")</f>
        <v/>
      </c>
      <c r="BW385" s="42" t="str">
        <f>IF($O385="男子",IF($AF385&gt;100,"",IF($M385=新人男子!P$51,ROW(),"")),"")</f>
        <v/>
      </c>
      <c r="BX385" s="42" t="str">
        <f>IF($O385="男子",IF($AF385&gt;100,"",IF($M385=新人男子!B$76,ROW(),"")),"")</f>
        <v/>
      </c>
      <c r="BY385" s="42" t="str">
        <f>IF($O385="男子",IF($AF385&gt;100,"",IF($M385=新人男子!I$76,ROW(),"")),"")</f>
        <v/>
      </c>
      <c r="BZ385" s="42" t="str">
        <f>IF($O385="男子",IF($AF385&gt;100,"",IF($M385=新人男子!P$76,ROW(),"")),"")</f>
        <v/>
      </c>
      <c r="CA385" s="42" t="str">
        <f>IF($O385="女子",IF($AF385&gt;100,"",IF($M385=選抜女子!B$2,ROW(),"")),"")</f>
        <v/>
      </c>
      <c r="CB385" s="42" t="str">
        <f>IF($O385="女子",IF($AF385&gt;100,"",IF($M385=選抜女子!I$2,ROW(),"")),"")</f>
        <v/>
      </c>
      <c r="CC385" s="42" t="str">
        <f>IF($O385="女子",IF($AF385&gt;100,"",IF($M385=選抜女子!P$2,ROW(),"")),"")</f>
        <v/>
      </c>
      <c r="CD385" s="42" t="str">
        <f>IF($O385="女子",IF($AF385&gt;100,"",IF($M385=選抜女子!B$27,ROW(),"")),"")</f>
        <v/>
      </c>
      <c r="CE385" s="42" t="str">
        <f>IF($O385="女子",IF($AF385&gt;100,"",IF($M385=選抜女子!I$27,ROW(),"")),"")</f>
        <v/>
      </c>
      <c r="CF385" s="42" t="str">
        <f>IF($O385="女子",IF($AF385&gt;100,"",IF($M385=選抜女子!P$27,ROW(),"")),"")</f>
        <v/>
      </c>
      <c r="CG385" s="42" t="str">
        <f>IF($O385="女子",IF($AF385&gt;100,"",IF($M385=選抜女子!B$51,ROW(),"")),"")</f>
        <v/>
      </c>
      <c r="CH385" s="42" t="str">
        <f>IF($O385="女子",IF($AF385&gt;100,"",IF($M385=選抜女子!I$51,ROW(),"")),"")</f>
        <v/>
      </c>
      <c r="CI385" s="42" t="str">
        <f>IF($O385="女子",IF($AF385&gt;100,"",IF($M385=選抜女子!B$76,ROW(),"")),"")</f>
        <v/>
      </c>
      <c r="CJ385" s="42" t="str">
        <f>IF($O385="女子",IF($AF385&gt;100,"",IF($M385=選抜女子!I$76,ROW(),"")),"")</f>
        <v/>
      </c>
      <c r="CK385" s="42" t="str">
        <f>IF($O385="女子",IF($AF385&gt;100,"",IF($M385=新人女子!B$2,ROW(),"")),"")</f>
        <v/>
      </c>
      <c r="CL385" s="42" t="str">
        <f>IF($O385="女子",IF($AF385&gt;100,"",IF($M385=新人女子!I$2,ROW(),"")),"")</f>
        <v/>
      </c>
      <c r="CM385" s="42" t="str">
        <f>IF($O385="女子",IF($AF385&gt;100,"",IF($M385=新人女子!P$2,ROW(),"")),"")</f>
        <v/>
      </c>
      <c r="CN385" s="42" t="str">
        <f>IF($O385="女子",IF($AF385&gt;100,"",IF($M385=新人女子!B$27,ROW(),"")),"")</f>
        <v/>
      </c>
      <c r="CO385" s="42" t="str">
        <f>IF($O385="女子",IF($AF385&gt;100,"",IF($M385=新人女子!I$27,ROW(),"")),"")</f>
        <v/>
      </c>
      <c r="CP385" s="42" t="str">
        <f>IF($O385="女子",IF($AF385&gt;100,"",IF($M385=新人女子!P$27,ROW(),"")),"")</f>
        <v/>
      </c>
      <c r="CQ385" s="42" t="str">
        <f>IF($O385="女子",IF($AF385&gt;100,"",IF($M385=新人女子!B$51,ROW(),"")),"")</f>
        <v/>
      </c>
      <c r="CR385" s="42" t="str">
        <f>IF($O385="女子",IF($AF385&gt;100,"",IF($M385=新人女子!I$51,ROW(),"")),"")</f>
        <v/>
      </c>
      <c r="CS385" s="42">
        <f>IF($O385="女子",IF($AF385&gt;100,"",IF($M385=新人女子!P$51,ROW(),"")),"")</f>
        <v>385</v>
      </c>
      <c r="CT385" s="42" t="str">
        <f>IF($O385="女子",IF($AF385&gt;100,"",IF($M385=新人女子!B$76,ROW(),"")),"")</f>
        <v/>
      </c>
      <c r="CU385" s="42" t="str">
        <f>IF($O385="女子",IF($AF385&gt;100,"",IF($M385=新人女子!I$76,ROW(),"")),"")</f>
        <v/>
      </c>
      <c r="CV385" s="42" t="str">
        <f>IF($O385="女子",IF($AF385&gt;100,"",IF($M385=新人女子!P$76,ROW(),"")),"")</f>
        <v/>
      </c>
    </row>
    <row r="386" spans="1:100" x14ac:dyDescent="0.15">
      <c r="A386" s="36">
        <v>45285</v>
      </c>
      <c r="B386" s="36">
        <v>45287</v>
      </c>
      <c r="C386" s="35" t="s">
        <v>104</v>
      </c>
      <c r="D386" s="35" t="s">
        <v>2862</v>
      </c>
      <c r="E386" s="35" t="s">
        <v>2863</v>
      </c>
      <c r="F386" s="35" t="s">
        <v>2864</v>
      </c>
      <c r="G386" s="35" t="s">
        <v>108</v>
      </c>
      <c r="H386" s="35" t="s">
        <v>15</v>
      </c>
      <c r="I386" s="35" t="s">
        <v>2865</v>
      </c>
      <c r="J386" s="35" t="s">
        <v>303</v>
      </c>
      <c r="M386" s="35" t="s">
        <v>264</v>
      </c>
      <c r="N386" s="35" t="s">
        <v>265</v>
      </c>
      <c r="O386" s="35" t="s">
        <v>200</v>
      </c>
      <c r="Y386" s="35" t="s">
        <v>306</v>
      </c>
      <c r="AA386" s="35" t="s">
        <v>1077</v>
      </c>
      <c r="AB386" s="35" t="s">
        <v>1078</v>
      </c>
      <c r="AC386" s="35" t="str">
        <f t="shared" si="33"/>
        <v>クシガハマ</v>
      </c>
      <c r="AD386" s="35" t="s">
        <v>309</v>
      </c>
      <c r="AF386" s="35">
        <v>101</v>
      </c>
      <c r="AG386" s="41">
        <v>39497</v>
      </c>
      <c r="AN386" s="35">
        <v>162.80000000000001</v>
      </c>
      <c r="AO386" s="35">
        <v>55.5</v>
      </c>
      <c r="AP386" s="35" t="s">
        <v>310</v>
      </c>
      <c r="BB386" s="35">
        <f t="shared" si="30"/>
        <v>15</v>
      </c>
      <c r="BC386" s="35">
        <f t="shared" si="31"/>
        <v>1</v>
      </c>
      <c r="BD386" s="35" t="str">
        <f t="shared" si="32"/>
        <v>右</v>
      </c>
      <c r="BE386" s="42" t="str">
        <f>IF($O386="男子",IF($AF386&gt;100,"",IF($M386=選抜男子!B$2,ROW(),"")),"")</f>
        <v/>
      </c>
      <c r="BF386" s="42" t="str">
        <f>IF($O386="男子",IF($AF386&gt;100,"",IF($M386=選抜男子!I$2,ROW(),"")),"")</f>
        <v/>
      </c>
      <c r="BG386" s="42" t="str">
        <f>IF($O386="男子",IF($AF386&gt;100,"",IF($M386=選抜男子!P$2,ROW(),"")),"")</f>
        <v/>
      </c>
      <c r="BH386" s="42" t="str">
        <f>IF($O386="男子",IF($AF386&gt;100,"",IF($M386=選抜男子!B$27,ROW(),"")),"")</f>
        <v/>
      </c>
      <c r="BI386" s="42" t="str">
        <f>IF($O386="男子",IF($AF386&gt;100,"",IF($M386=選抜男子!I$27,ROW(),"")),"")</f>
        <v/>
      </c>
      <c r="BJ386" s="42" t="str">
        <f>IF($O386="男子",IF($AF386&gt;100,"",IF($M386=選抜男子!P$27,ROW(),"")),"")</f>
        <v/>
      </c>
      <c r="BK386" s="42" t="str">
        <f>IF($O386="男子",IF($AF386&gt;100,"",IF($M386=選抜男子!B$51,ROW(),"")),"")</f>
        <v/>
      </c>
      <c r="BL386" s="42" t="str">
        <f>IF($O386="男子",IF($AF386&gt;100,"",IF($M386=選抜男子!I$51,ROW(),"")),"")</f>
        <v/>
      </c>
      <c r="BM386" s="42" t="str">
        <f>IF($O386="男子",IF($AF386&gt;100,"",IF($M386=選抜男子!B$76,ROW(),"")),"")</f>
        <v/>
      </c>
      <c r="BN386" s="42" t="str">
        <f>IF($O386="男子",IF($AF386&gt;100,"",IF($M386=選抜男子!I$76,ROW(),"")),"")</f>
        <v/>
      </c>
      <c r="BO386" s="42" t="str">
        <f>IF($O386="男子",IF($AF386&gt;100,"",IF($M386=新人男子!B$2,ROW(),"")),"")</f>
        <v/>
      </c>
      <c r="BP386" s="42" t="str">
        <f>IF($O386="男子",IF($AF386&gt;100,"",IF($M386=新人男子!I$2,ROW(),"")),"")</f>
        <v/>
      </c>
      <c r="BQ386" s="42" t="str">
        <f>IF($O386="男子",IF($AF386&gt;100,"",IF($M386=新人男子!P$2,ROW(),"")),"")</f>
        <v/>
      </c>
      <c r="BR386" s="42" t="str">
        <f>IF($O386="男子",IF($AF386&gt;100,"",IF($M386=新人男子!B$27,ROW(),"")),"")</f>
        <v/>
      </c>
      <c r="BS386" s="42" t="str">
        <f>IF($O386="男子",IF($AF386&gt;100,"",IF($M386=新人男子!I$27,ROW(),"")),"")</f>
        <v/>
      </c>
      <c r="BT386" s="42" t="str">
        <f>IF($O386="男子",IF($AF386&gt;100,"",IF($M386=新人男子!P$27,ROW(),"")),"")</f>
        <v/>
      </c>
      <c r="BU386" s="42" t="str">
        <f>IF($O386="男子",IF($AF386&gt;100,"",IF($M386=新人男子!B$51,ROW(),"")),"")</f>
        <v/>
      </c>
      <c r="BV386" s="42" t="str">
        <f>IF($O386="男子",IF($AF386&gt;100,"",IF($M386=新人男子!I$51,ROW(),"")),"")</f>
        <v/>
      </c>
      <c r="BW386" s="42" t="str">
        <f>IF($O386="男子",IF($AF386&gt;100,"",IF($M386=新人男子!P$51,ROW(),"")),"")</f>
        <v/>
      </c>
      <c r="BX386" s="42" t="str">
        <f>IF($O386="男子",IF($AF386&gt;100,"",IF($M386=新人男子!B$76,ROW(),"")),"")</f>
        <v/>
      </c>
      <c r="BY386" s="42" t="str">
        <f>IF($O386="男子",IF($AF386&gt;100,"",IF($M386=新人男子!I$76,ROW(),"")),"")</f>
        <v/>
      </c>
      <c r="BZ386" s="42" t="str">
        <f>IF($O386="男子",IF($AF386&gt;100,"",IF($M386=新人男子!P$76,ROW(),"")),"")</f>
        <v/>
      </c>
      <c r="CA386" s="42" t="str">
        <f>IF($O386="女子",IF($AF386&gt;100,"",IF($M386=選抜女子!B$2,ROW(),"")),"")</f>
        <v/>
      </c>
      <c r="CB386" s="42" t="str">
        <f>IF($O386="女子",IF($AF386&gt;100,"",IF($M386=選抜女子!I$2,ROW(),"")),"")</f>
        <v/>
      </c>
      <c r="CC386" s="42" t="str">
        <f>IF($O386="女子",IF($AF386&gt;100,"",IF($M386=選抜女子!P$2,ROW(),"")),"")</f>
        <v/>
      </c>
      <c r="CD386" s="42" t="str">
        <f>IF($O386="女子",IF($AF386&gt;100,"",IF($M386=選抜女子!B$27,ROW(),"")),"")</f>
        <v/>
      </c>
      <c r="CE386" s="42" t="str">
        <f>IF($O386="女子",IF($AF386&gt;100,"",IF($M386=選抜女子!I$27,ROW(),"")),"")</f>
        <v/>
      </c>
      <c r="CF386" s="42" t="str">
        <f>IF($O386="女子",IF($AF386&gt;100,"",IF($M386=選抜女子!P$27,ROW(),"")),"")</f>
        <v/>
      </c>
      <c r="CG386" s="42" t="str">
        <f>IF($O386="女子",IF($AF386&gt;100,"",IF($M386=選抜女子!B$51,ROW(),"")),"")</f>
        <v/>
      </c>
      <c r="CH386" s="42" t="str">
        <f>IF($O386="女子",IF($AF386&gt;100,"",IF($M386=選抜女子!I$51,ROW(),"")),"")</f>
        <v/>
      </c>
      <c r="CI386" s="42" t="str">
        <f>IF($O386="女子",IF($AF386&gt;100,"",IF($M386=選抜女子!B$76,ROW(),"")),"")</f>
        <v/>
      </c>
      <c r="CJ386" s="42" t="str">
        <f>IF($O386="女子",IF($AF386&gt;100,"",IF($M386=選抜女子!I$76,ROW(),"")),"")</f>
        <v/>
      </c>
      <c r="CK386" s="42" t="str">
        <f>IF($O386="女子",IF($AF386&gt;100,"",IF($M386=新人女子!B$2,ROW(),"")),"")</f>
        <v/>
      </c>
      <c r="CL386" s="42" t="str">
        <f>IF($O386="女子",IF($AF386&gt;100,"",IF($M386=新人女子!I$2,ROW(),"")),"")</f>
        <v/>
      </c>
      <c r="CM386" s="42" t="str">
        <f>IF($O386="女子",IF($AF386&gt;100,"",IF($M386=新人女子!P$2,ROW(),"")),"")</f>
        <v/>
      </c>
      <c r="CN386" s="42" t="str">
        <f>IF($O386="女子",IF($AF386&gt;100,"",IF($M386=新人女子!B$27,ROW(),"")),"")</f>
        <v/>
      </c>
      <c r="CO386" s="42" t="str">
        <f>IF($O386="女子",IF($AF386&gt;100,"",IF($M386=新人女子!I$27,ROW(),"")),"")</f>
        <v/>
      </c>
      <c r="CP386" s="42" t="str">
        <f>IF($O386="女子",IF($AF386&gt;100,"",IF($M386=新人女子!P$27,ROW(),"")),"")</f>
        <v/>
      </c>
      <c r="CQ386" s="42" t="str">
        <f>IF($O386="女子",IF($AF386&gt;100,"",IF($M386=新人女子!B$51,ROW(),"")),"")</f>
        <v/>
      </c>
      <c r="CR386" s="42" t="str">
        <f>IF($O386="女子",IF($AF386&gt;100,"",IF($M386=新人女子!I$51,ROW(),"")),"")</f>
        <v/>
      </c>
      <c r="CS386" s="42" t="str">
        <f>IF($O386="女子",IF($AF386&gt;100,"",IF($M386=新人女子!P$51,ROW(),"")),"")</f>
        <v/>
      </c>
      <c r="CT386" s="42" t="str">
        <f>IF($O386="女子",IF($AF386&gt;100,"",IF($M386=新人女子!B$76,ROW(),"")),"")</f>
        <v/>
      </c>
      <c r="CU386" s="42" t="str">
        <f>IF($O386="女子",IF($AF386&gt;100,"",IF($M386=新人女子!I$76,ROW(),"")),"")</f>
        <v/>
      </c>
      <c r="CV386" s="42" t="str">
        <f>IF($O386="女子",IF($AF386&gt;100,"",IF($M386=新人女子!P$76,ROW(),"")),"")</f>
        <v/>
      </c>
    </row>
    <row r="387" spans="1:100" x14ac:dyDescent="0.15">
      <c r="A387" s="36">
        <v>45285</v>
      </c>
      <c r="B387" s="36">
        <v>45287</v>
      </c>
      <c r="C387" s="35" t="s">
        <v>104</v>
      </c>
      <c r="D387" s="35" t="s">
        <v>2866</v>
      </c>
      <c r="E387" s="35" t="s">
        <v>2867</v>
      </c>
      <c r="F387" s="35" t="s">
        <v>2868</v>
      </c>
      <c r="G387" s="35" t="s">
        <v>108</v>
      </c>
      <c r="H387" s="35" t="s">
        <v>15</v>
      </c>
      <c r="I387" s="35" t="s">
        <v>2869</v>
      </c>
      <c r="J387" s="35" t="s">
        <v>303</v>
      </c>
      <c r="M387" s="35" t="s">
        <v>264</v>
      </c>
      <c r="N387" s="35" t="s">
        <v>265</v>
      </c>
      <c r="O387" s="35" t="s">
        <v>200</v>
      </c>
      <c r="Y387" s="35" t="s">
        <v>306</v>
      </c>
      <c r="AA387" s="35" t="s">
        <v>1079</v>
      </c>
      <c r="AB387" s="35" t="s">
        <v>1080</v>
      </c>
      <c r="AC387" s="35" t="str">
        <f t="shared" si="33"/>
        <v>トクヤマ</v>
      </c>
      <c r="AD387" s="35" t="s">
        <v>309</v>
      </c>
      <c r="AF387" s="35">
        <v>102</v>
      </c>
      <c r="AG387" s="41">
        <v>39471</v>
      </c>
      <c r="AN387" s="35">
        <v>170.2</v>
      </c>
      <c r="AO387" s="35">
        <v>59.2</v>
      </c>
      <c r="AP387" s="35" t="s">
        <v>310</v>
      </c>
      <c r="BB387" s="35">
        <f t="shared" si="30"/>
        <v>15</v>
      </c>
      <c r="BC387" s="35">
        <f t="shared" si="31"/>
        <v>1</v>
      </c>
      <c r="BD387" s="35" t="str">
        <f t="shared" si="32"/>
        <v>右</v>
      </c>
      <c r="BE387" s="42" t="str">
        <f>IF($O387="男子",IF($AF387&gt;100,"",IF($M387=選抜男子!B$2,ROW(),"")),"")</f>
        <v/>
      </c>
      <c r="BF387" s="42" t="str">
        <f>IF($O387="男子",IF($AF387&gt;100,"",IF($M387=選抜男子!I$2,ROW(),"")),"")</f>
        <v/>
      </c>
      <c r="BG387" s="42" t="str">
        <f>IF($O387="男子",IF($AF387&gt;100,"",IF($M387=選抜男子!P$2,ROW(),"")),"")</f>
        <v/>
      </c>
      <c r="BH387" s="42" t="str">
        <f>IF($O387="男子",IF($AF387&gt;100,"",IF($M387=選抜男子!B$27,ROW(),"")),"")</f>
        <v/>
      </c>
      <c r="BI387" s="42" t="str">
        <f>IF($O387="男子",IF($AF387&gt;100,"",IF($M387=選抜男子!I$27,ROW(),"")),"")</f>
        <v/>
      </c>
      <c r="BJ387" s="42" t="str">
        <f>IF($O387="男子",IF($AF387&gt;100,"",IF($M387=選抜男子!P$27,ROW(),"")),"")</f>
        <v/>
      </c>
      <c r="BK387" s="42" t="str">
        <f>IF($O387="男子",IF($AF387&gt;100,"",IF($M387=選抜男子!B$51,ROW(),"")),"")</f>
        <v/>
      </c>
      <c r="BL387" s="42" t="str">
        <f>IF($O387="男子",IF($AF387&gt;100,"",IF($M387=選抜男子!I$51,ROW(),"")),"")</f>
        <v/>
      </c>
      <c r="BM387" s="42" t="str">
        <f>IF($O387="男子",IF($AF387&gt;100,"",IF($M387=選抜男子!B$76,ROW(),"")),"")</f>
        <v/>
      </c>
      <c r="BN387" s="42" t="str">
        <f>IF($O387="男子",IF($AF387&gt;100,"",IF($M387=選抜男子!I$76,ROW(),"")),"")</f>
        <v/>
      </c>
      <c r="BO387" s="42" t="str">
        <f>IF($O387="男子",IF($AF387&gt;100,"",IF($M387=新人男子!B$2,ROW(),"")),"")</f>
        <v/>
      </c>
      <c r="BP387" s="42" t="str">
        <f>IF($O387="男子",IF($AF387&gt;100,"",IF($M387=新人男子!I$2,ROW(),"")),"")</f>
        <v/>
      </c>
      <c r="BQ387" s="42" t="str">
        <f>IF($O387="男子",IF($AF387&gt;100,"",IF($M387=新人男子!P$2,ROW(),"")),"")</f>
        <v/>
      </c>
      <c r="BR387" s="42" t="str">
        <f>IF($O387="男子",IF($AF387&gt;100,"",IF($M387=新人男子!B$27,ROW(),"")),"")</f>
        <v/>
      </c>
      <c r="BS387" s="42" t="str">
        <f>IF($O387="男子",IF($AF387&gt;100,"",IF($M387=新人男子!I$27,ROW(),"")),"")</f>
        <v/>
      </c>
      <c r="BT387" s="42" t="str">
        <f>IF($O387="男子",IF($AF387&gt;100,"",IF($M387=新人男子!P$27,ROW(),"")),"")</f>
        <v/>
      </c>
      <c r="BU387" s="42" t="str">
        <f>IF($O387="男子",IF($AF387&gt;100,"",IF($M387=新人男子!B$51,ROW(),"")),"")</f>
        <v/>
      </c>
      <c r="BV387" s="42" t="str">
        <f>IF($O387="男子",IF($AF387&gt;100,"",IF($M387=新人男子!I$51,ROW(),"")),"")</f>
        <v/>
      </c>
      <c r="BW387" s="42" t="str">
        <f>IF($O387="男子",IF($AF387&gt;100,"",IF($M387=新人男子!P$51,ROW(),"")),"")</f>
        <v/>
      </c>
      <c r="BX387" s="42" t="str">
        <f>IF($O387="男子",IF($AF387&gt;100,"",IF($M387=新人男子!B$76,ROW(),"")),"")</f>
        <v/>
      </c>
      <c r="BY387" s="42" t="str">
        <f>IF($O387="男子",IF($AF387&gt;100,"",IF($M387=新人男子!I$76,ROW(),"")),"")</f>
        <v/>
      </c>
      <c r="BZ387" s="42" t="str">
        <f>IF($O387="男子",IF($AF387&gt;100,"",IF($M387=新人男子!P$76,ROW(),"")),"")</f>
        <v/>
      </c>
      <c r="CA387" s="42" t="str">
        <f>IF($O387="女子",IF($AF387&gt;100,"",IF($M387=選抜女子!B$2,ROW(),"")),"")</f>
        <v/>
      </c>
      <c r="CB387" s="42" t="str">
        <f>IF($O387="女子",IF($AF387&gt;100,"",IF($M387=選抜女子!I$2,ROW(),"")),"")</f>
        <v/>
      </c>
      <c r="CC387" s="42" t="str">
        <f>IF($O387="女子",IF($AF387&gt;100,"",IF($M387=選抜女子!P$2,ROW(),"")),"")</f>
        <v/>
      </c>
      <c r="CD387" s="42" t="str">
        <f>IF($O387="女子",IF($AF387&gt;100,"",IF($M387=選抜女子!B$27,ROW(),"")),"")</f>
        <v/>
      </c>
      <c r="CE387" s="42" t="str">
        <f>IF($O387="女子",IF($AF387&gt;100,"",IF($M387=選抜女子!I$27,ROW(),"")),"")</f>
        <v/>
      </c>
      <c r="CF387" s="42" t="str">
        <f>IF($O387="女子",IF($AF387&gt;100,"",IF($M387=選抜女子!P$27,ROW(),"")),"")</f>
        <v/>
      </c>
      <c r="CG387" s="42" t="str">
        <f>IF($O387="女子",IF($AF387&gt;100,"",IF($M387=選抜女子!B$51,ROW(),"")),"")</f>
        <v/>
      </c>
      <c r="CH387" s="42" t="str">
        <f>IF($O387="女子",IF($AF387&gt;100,"",IF($M387=選抜女子!I$51,ROW(),"")),"")</f>
        <v/>
      </c>
      <c r="CI387" s="42" t="str">
        <f>IF($O387="女子",IF($AF387&gt;100,"",IF($M387=選抜女子!B$76,ROW(),"")),"")</f>
        <v/>
      </c>
      <c r="CJ387" s="42" t="str">
        <f>IF($O387="女子",IF($AF387&gt;100,"",IF($M387=選抜女子!I$76,ROW(),"")),"")</f>
        <v/>
      </c>
      <c r="CK387" s="42" t="str">
        <f>IF($O387="女子",IF($AF387&gt;100,"",IF($M387=新人女子!B$2,ROW(),"")),"")</f>
        <v/>
      </c>
      <c r="CL387" s="42" t="str">
        <f>IF($O387="女子",IF($AF387&gt;100,"",IF($M387=新人女子!I$2,ROW(),"")),"")</f>
        <v/>
      </c>
      <c r="CM387" s="42" t="str">
        <f>IF($O387="女子",IF($AF387&gt;100,"",IF($M387=新人女子!P$2,ROW(),"")),"")</f>
        <v/>
      </c>
      <c r="CN387" s="42" t="str">
        <f>IF($O387="女子",IF($AF387&gt;100,"",IF($M387=新人女子!B$27,ROW(),"")),"")</f>
        <v/>
      </c>
      <c r="CO387" s="42" t="str">
        <f>IF($O387="女子",IF($AF387&gt;100,"",IF($M387=新人女子!I$27,ROW(),"")),"")</f>
        <v/>
      </c>
      <c r="CP387" s="42" t="str">
        <f>IF($O387="女子",IF($AF387&gt;100,"",IF($M387=新人女子!P$27,ROW(),"")),"")</f>
        <v/>
      </c>
      <c r="CQ387" s="42" t="str">
        <f>IF($O387="女子",IF($AF387&gt;100,"",IF($M387=新人女子!B$51,ROW(),"")),"")</f>
        <v/>
      </c>
      <c r="CR387" s="42" t="str">
        <f>IF($O387="女子",IF($AF387&gt;100,"",IF($M387=新人女子!I$51,ROW(),"")),"")</f>
        <v/>
      </c>
      <c r="CS387" s="42" t="str">
        <f>IF($O387="女子",IF($AF387&gt;100,"",IF($M387=新人女子!P$51,ROW(),"")),"")</f>
        <v/>
      </c>
      <c r="CT387" s="42" t="str">
        <f>IF($O387="女子",IF($AF387&gt;100,"",IF($M387=新人女子!B$76,ROW(),"")),"")</f>
        <v/>
      </c>
      <c r="CU387" s="42" t="str">
        <f>IF($O387="女子",IF($AF387&gt;100,"",IF($M387=新人女子!I$76,ROW(),"")),"")</f>
        <v/>
      </c>
      <c r="CV387" s="42" t="str">
        <f>IF($O387="女子",IF($AF387&gt;100,"",IF($M387=新人女子!P$76,ROW(),"")),"")</f>
        <v/>
      </c>
    </row>
    <row r="388" spans="1:100" x14ac:dyDescent="0.15">
      <c r="A388" s="36">
        <v>45285</v>
      </c>
      <c r="B388" s="36">
        <v>45287</v>
      </c>
      <c r="C388" s="35" t="s">
        <v>104</v>
      </c>
      <c r="D388" s="35" t="s">
        <v>2870</v>
      </c>
      <c r="E388" s="35" t="s">
        <v>2871</v>
      </c>
      <c r="F388" s="35" t="s">
        <v>2872</v>
      </c>
      <c r="G388" s="35" t="s">
        <v>108</v>
      </c>
      <c r="H388" s="35" t="s">
        <v>15</v>
      </c>
      <c r="I388" s="35" t="s">
        <v>2873</v>
      </c>
      <c r="J388" s="35" t="s">
        <v>303</v>
      </c>
      <c r="AC388" s="35" t="str">
        <f t="shared" si="33"/>
        <v/>
      </c>
      <c r="AN388" s="35">
        <v>172</v>
      </c>
      <c r="AO388" s="35">
        <v>54</v>
      </c>
      <c r="AP388" s="35" t="s">
        <v>310</v>
      </c>
      <c r="BB388" s="35" t="str">
        <f t="shared" si="30"/>
        <v/>
      </c>
      <c r="BC388" s="35" t="str">
        <f t="shared" si="31"/>
        <v/>
      </c>
      <c r="BD388" s="35" t="str">
        <f t="shared" si="32"/>
        <v>右</v>
      </c>
      <c r="BE388" s="42" t="str">
        <f>IF($O388="男子",IF($AF388&gt;100,"",IF($M388=選抜男子!B$2,ROW(),"")),"")</f>
        <v/>
      </c>
      <c r="BF388" s="42" t="str">
        <f>IF($O388="男子",IF($AF388&gt;100,"",IF($M388=選抜男子!I$2,ROW(),"")),"")</f>
        <v/>
      </c>
      <c r="BG388" s="42" t="str">
        <f>IF($O388="男子",IF($AF388&gt;100,"",IF($M388=選抜男子!P$2,ROW(),"")),"")</f>
        <v/>
      </c>
      <c r="BH388" s="42" t="str">
        <f>IF($O388="男子",IF($AF388&gt;100,"",IF($M388=選抜男子!B$27,ROW(),"")),"")</f>
        <v/>
      </c>
      <c r="BI388" s="42" t="str">
        <f>IF($O388="男子",IF($AF388&gt;100,"",IF($M388=選抜男子!I$27,ROW(),"")),"")</f>
        <v/>
      </c>
      <c r="BJ388" s="42" t="str">
        <f>IF($O388="男子",IF($AF388&gt;100,"",IF($M388=選抜男子!P$27,ROW(),"")),"")</f>
        <v/>
      </c>
      <c r="BK388" s="42" t="str">
        <f>IF($O388="男子",IF($AF388&gt;100,"",IF($M388=選抜男子!B$51,ROW(),"")),"")</f>
        <v/>
      </c>
      <c r="BL388" s="42" t="str">
        <f>IF($O388="男子",IF($AF388&gt;100,"",IF($M388=選抜男子!I$51,ROW(),"")),"")</f>
        <v/>
      </c>
      <c r="BM388" s="42" t="str">
        <f>IF($O388="男子",IF($AF388&gt;100,"",IF($M388=選抜男子!B$76,ROW(),"")),"")</f>
        <v/>
      </c>
      <c r="BN388" s="42" t="str">
        <f>IF($O388="男子",IF($AF388&gt;100,"",IF($M388=選抜男子!I$76,ROW(),"")),"")</f>
        <v/>
      </c>
      <c r="BO388" s="42" t="str">
        <f>IF($O388="男子",IF($AF388&gt;100,"",IF($M388=新人男子!B$2,ROW(),"")),"")</f>
        <v/>
      </c>
      <c r="BP388" s="42" t="str">
        <f>IF($O388="男子",IF($AF388&gt;100,"",IF($M388=新人男子!I$2,ROW(),"")),"")</f>
        <v/>
      </c>
      <c r="BQ388" s="42" t="str">
        <f>IF($O388="男子",IF($AF388&gt;100,"",IF($M388=新人男子!P$2,ROW(),"")),"")</f>
        <v/>
      </c>
      <c r="BR388" s="42" t="str">
        <f>IF($O388="男子",IF($AF388&gt;100,"",IF($M388=新人男子!B$27,ROW(),"")),"")</f>
        <v/>
      </c>
      <c r="BS388" s="42" t="str">
        <f>IF($O388="男子",IF($AF388&gt;100,"",IF($M388=新人男子!I$27,ROW(),"")),"")</f>
        <v/>
      </c>
      <c r="BT388" s="42" t="str">
        <f>IF($O388="男子",IF($AF388&gt;100,"",IF($M388=新人男子!P$27,ROW(),"")),"")</f>
        <v/>
      </c>
      <c r="BU388" s="42" t="str">
        <f>IF($O388="男子",IF($AF388&gt;100,"",IF($M388=新人男子!B$51,ROW(),"")),"")</f>
        <v/>
      </c>
      <c r="BV388" s="42" t="str">
        <f>IF($O388="男子",IF($AF388&gt;100,"",IF($M388=新人男子!I$51,ROW(),"")),"")</f>
        <v/>
      </c>
      <c r="BW388" s="42" t="str">
        <f>IF($O388="男子",IF($AF388&gt;100,"",IF($M388=新人男子!P$51,ROW(),"")),"")</f>
        <v/>
      </c>
      <c r="BX388" s="42" t="str">
        <f>IF($O388="男子",IF($AF388&gt;100,"",IF($M388=新人男子!B$76,ROW(),"")),"")</f>
        <v/>
      </c>
      <c r="BY388" s="42" t="str">
        <f>IF($O388="男子",IF($AF388&gt;100,"",IF($M388=新人男子!I$76,ROW(),"")),"")</f>
        <v/>
      </c>
      <c r="BZ388" s="42" t="str">
        <f>IF($O388="男子",IF($AF388&gt;100,"",IF($M388=新人男子!P$76,ROW(),"")),"")</f>
        <v/>
      </c>
      <c r="CA388" s="42" t="str">
        <f>IF($O388="女子",IF($AF388&gt;100,"",IF($M388=選抜女子!B$2,ROW(),"")),"")</f>
        <v/>
      </c>
      <c r="CB388" s="42" t="str">
        <f>IF($O388="女子",IF($AF388&gt;100,"",IF($M388=選抜女子!I$2,ROW(),"")),"")</f>
        <v/>
      </c>
      <c r="CC388" s="42" t="str">
        <f>IF($O388="女子",IF($AF388&gt;100,"",IF($M388=選抜女子!P$2,ROW(),"")),"")</f>
        <v/>
      </c>
      <c r="CD388" s="42" t="str">
        <f>IF($O388="女子",IF($AF388&gt;100,"",IF($M388=選抜女子!B$27,ROW(),"")),"")</f>
        <v/>
      </c>
      <c r="CE388" s="42" t="str">
        <f>IF($O388="女子",IF($AF388&gt;100,"",IF($M388=選抜女子!I$27,ROW(),"")),"")</f>
        <v/>
      </c>
      <c r="CF388" s="42" t="str">
        <f>IF($O388="女子",IF($AF388&gt;100,"",IF($M388=選抜女子!P$27,ROW(),"")),"")</f>
        <v/>
      </c>
      <c r="CG388" s="42" t="str">
        <f>IF($O388="女子",IF($AF388&gt;100,"",IF($M388=選抜女子!B$51,ROW(),"")),"")</f>
        <v/>
      </c>
      <c r="CH388" s="42" t="str">
        <f>IF($O388="女子",IF($AF388&gt;100,"",IF($M388=選抜女子!I$51,ROW(),"")),"")</f>
        <v/>
      </c>
      <c r="CI388" s="42" t="str">
        <f>IF($O388="女子",IF($AF388&gt;100,"",IF($M388=選抜女子!B$76,ROW(),"")),"")</f>
        <v/>
      </c>
      <c r="CJ388" s="42" t="str">
        <f>IF($O388="女子",IF($AF388&gt;100,"",IF($M388=選抜女子!I$76,ROW(),"")),"")</f>
        <v/>
      </c>
      <c r="CK388" s="42" t="str">
        <f>IF($O388="女子",IF($AF388&gt;100,"",IF($M388=新人女子!B$2,ROW(),"")),"")</f>
        <v/>
      </c>
      <c r="CL388" s="42" t="str">
        <f>IF($O388="女子",IF($AF388&gt;100,"",IF($M388=新人女子!I$2,ROW(),"")),"")</f>
        <v/>
      </c>
      <c r="CM388" s="42" t="str">
        <f>IF($O388="女子",IF($AF388&gt;100,"",IF($M388=新人女子!P$2,ROW(),"")),"")</f>
        <v/>
      </c>
      <c r="CN388" s="42" t="str">
        <f>IF($O388="女子",IF($AF388&gt;100,"",IF($M388=新人女子!B$27,ROW(),"")),"")</f>
        <v/>
      </c>
      <c r="CO388" s="42" t="str">
        <f>IF($O388="女子",IF($AF388&gt;100,"",IF($M388=新人女子!I$27,ROW(),"")),"")</f>
        <v/>
      </c>
      <c r="CP388" s="42" t="str">
        <f>IF($O388="女子",IF($AF388&gt;100,"",IF($M388=新人女子!P$27,ROW(),"")),"")</f>
        <v/>
      </c>
      <c r="CQ388" s="42" t="str">
        <f>IF($O388="女子",IF($AF388&gt;100,"",IF($M388=新人女子!B$51,ROW(),"")),"")</f>
        <v/>
      </c>
      <c r="CR388" s="42" t="str">
        <f>IF($O388="女子",IF($AF388&gt;100,"",IF($M388=新人女子!I$51,ROW(),"")),"")</f>
        <v/>
      </c>
      <c r="CS388" s="42" t="str">
        <f>IF($O388="女子",IF($AF388&gt;100,"",IF($M388=新人女子!P$51,ROW(),"")),"")</f>
        <v/>
      </c>
      <c r="CT388" s="42" t="str">
        <f>IF($O388="女子",IF($AF388&gt;100,"",IF($M388=新人女子!B$76,ROW(),"")),"")</f>
        <v/>
      </c>
      <c r="CU388" s="42" t="str">
        <f>IF($O388="女子",IF($AF388&gt;100,"",IF($M388=新人女子!I$76,ROW(),"")),"")</f>
        <v/>
      </c>
      <c r="CV388" s="42" t="str">
        <f>IF($O388="女子",IF($AF388&gt;100,"",IF($M388=新人女子!P$76,ROW(),"")),"")</f>
        <v/>
      </c>
    </row>
    <row r="389" spans="1:100" x14ac:dyDescent="0.15">
      <c r="A389" s="36">
        <v>45285</v>
      </c>
      <c r="B389" s="36">
        <v>45287</v>
      </c>
      <c r="C389" s="35" t="s">
        <v>104</v>
      </c>
      <c r="D389" s="35" t="s">
        <v>2874</v>
      </c>
      <c r="E389" s="35" t="s">
        <v>2875</v>
      </c>
      <c r="F389" s="35" t="s">
        <v>2876</v>
      </c>
      <c r="G389" s="35" t="s">
        <v>108</v>
      </c>
      <c r="H389" s="35" t="s">
        <v>15</v>
      </c>
      <c r="I389" s="35" t="s">
        <v>2877</v>
      </c>
      <c r="J389" s="35" t="s">
        <v>303</v>
      </c>
      <c r="L389" s="35" t="s">
        <v>920</v>
      </c>
      <c r="M389" s="35" t="s">
        <v>271</v>
      </c>
      <c r="N389" s="35" t="s">
        <v>272</v>
      </c>
      <c r="O389" s="35" t="s">
        <v>200</v>
      </c>
      <c r="Y389" s="35" t="s">
        <v>306</v>
      </c>
      <c r="AA389" s="35" t="s">
        <v>881</v>
      </c>
      <c r="AB389" s="35" t="s">
        <v>1081</v>
      </c>
      <c r="AC389" s="35" t="str">
        <f t="shared" si="33"/>
        <v>シンナンヨウ</v>
      </c>
      <c r="AD389" s="35" t="s">
        <v>309</v>
      </c>
      <c r="AF389" s="35">
        <v>1</v>
      </c>
      <c r="AG389" s="41">
        <v>39095</v>
      </c>
      <c r="AN389" s="35">
        <v>163</v>
      </c>
      <c r="AO389" s="35">
        <v>50</v>
      </c>
      <c r="AP389" s="35" t="s">
        <v>310</v>
      </c>
      <c r="AV389" s="35" t="s">
        <v>413</v>
      </c>
      <c r="BB389" s="35">
        <f t="shared" ref="BB389:BB452" si="34">IF(AG389="","",DATEDIF(AG389,DATE(2023,4,1),"y"))</f>
        <v>16</v>
      </c>
      <c r="BC389" s="35">
        <f t="shared" si="31"/>
        <v>2</v>
      </c>
      <c r="BD389" s="35" t="str">
        <f t="shared" si="32"/>
        <v>右</v>
      </c>
      <c r="BE389" s="42" t="str">
        <f>IF($O389="男子",IF($AF389&gt;100,"",IF($M389=選抜男子!B$2,ROW(),"")),"")</f>
        <v/>
      </c>
      <c r="BF389" s="42" t="str">
        <f>IF($O389="男子",IF($AF389&gt;100,"",IF($M389=選抜男子!I$2,ROW(),"")),"")</f>
        <v/>
      </c>
      <c r="BG389" s="42" t="str">
        <f>IF($O389="男子",IF($AF389&gt;100,"",IF($M389=選抜男子!P$2,ROW(),"")),"")</f>
        <v/>
      </c>
      <c r="BH389" s="42" t="str">
        <f>IF($O389="男子",IF($AF389&gt;100,"",IF($M389=選抜男子!B$27,ROW(),"")),"")</f>
        <v/>
      </c>
      <c r="BI389" s="42" t="str">
        <f>IF($O389="男子",IF($AF389&gt;100,"",IF($M389=選抜男子!I$27,ROW(),"")),"")</f>
        <v/>
      </c>
      <c r="BJ389" s="42" t="str">
        <f>IF($O389="男子",IF($AF389&gt;100,"",IF($M389=選抜男子!P$27,ROW(),"")),"")</f>
        <v/>
      </c>
      <c r="BK389" s="42" t="str">
        <f>IF($O389="男子",IF($AF389&gt;100,"",IF($M389=選抜男子!B$51,ROW(),"")),"")</f>
        <v/>
      </c>
      <c r="BL389" s="42" t="str">
        <f>IF($O389="男子",IF($AF389&gt;100,"",IF($M389=選抜男子!I$51,ROW(),"")),"")</f>
        <v/>
      </c>
      <c r="BM389" s="42" t="str">
        <f>IF($O389="男子",IF($AF389&gt;100,"",IF($M389=選抜男子!B$76,ROW(),"")),"")</f>
        <v/>
      </c>
      <c r="BN389" s="42" t="str">
        <f>IF($O389="男子",IF($AF389&gt;100,"",IF($M389=選抜男子!I$76,ROW(),"")),"")</f>
        <v/>
      </c>
      <c r="BO389" s="42" t="str">
        <f>IF($O389="男子",IF($AF389&gt;100,"",IF($M389=新人男子!B$2,ROW(),"")),"")</f>
        <v/>
      </c>
      <c r="BP389" s="42" t="str">
        <f>IF($O389="男子",IF($AF389&gt;100,"",IF($M389=新人男子!I$2,ROW(),"")),"")</f>
        <v/>
      </c>
      <c r="BQ389" s="42" t="str">
        <f>IF($O389="男子",IF($AF389&gt;100,"",IF($M389=新人男子!P$2,ROW(),"")),"")</f>
        <v/>
      </c>
      <c r="BR389" s="42" t="str">
        <f>IF($O389="男子",IF($AF389&gt;100,"",IF($M389=新人男子!B$27,ROW(),"")),"")</f>
        <v/>
      </c>
      <c r="BS389" s="42" t="str">
        <f>IF($O389="男子",IF($AF389&gt;100,"",IF($M389=新人男子!I$27,ROW(),"")),"")</f>
        <v/>
      </c>
      <c r="BT389" s="42" t="str">
        <f>IF($O389="男子",IF($AF389&gt;100,"",IF($M389=新人男子!P$27,ROW(),"")),"")</f>
        <v/>
      </c>
      <c r="BU389" s="42" t="str">
        <f>IF($O389="男子",IF($AF389&gt;100,"",IF($M389=新人男子!B$51,ROW(),"")),"")</f>
        <v/>
      </c>
      <c r="BV389" s="42" t="str">
        <f>IF($O389="男子",IF($AF389&gt;100,"",IF($M389=新人男子!I$51,ROW(),"")),"")</f>
        <v/>
      </c>
      <c r="BW389" s="42" t="str">
        <f>IF($O389="男子",IF($AF389&gt;100,"",IF($M389=新人男子!P$51,ROW(),"")),"")</f>
        <v/>
      </c>
      <c r="BX389" s="42" t="str">
        <f>IF($O389="男子",IF($AF389&gt;100,"",IF($M389=新人男子!B$76,ROW(),"")),"")</f>
        <v/>
      </c>
      <c r="BY389" s="42" t="str">
        <f>IF($O389="男子",IF($AF389&gt;100,"",IF($M389=新人男子!I$76,ROW(),"")),"")</f>
        <v/>
      </c>
      <c r="BZ389" s="42" t="str">
        <f>IF($O389="男子",IF($AF389&gt;100,"",IF($M389=新人男子!P$76,ROW(),"")),"")</f>
        <v/>
      </c>
      <c r="CA389" s="42" t="str">
        <f>IF($O389="女子",IF($AF389&gt;100,"",IF($M389=選抜女子!B$2,ROW(),"")),"")</f>
        <v/>
      </c>
      <c r="CB389" s="42" t="str">
        <f>IF($O389="女子",IF($AF389&gt;100,"",IF($M389=選抜女子!I$2,ROW(),"")),"")</f>
        <v/>
      </c>
      <c r="CC389" s="42" t="str">
        <f>IF($O389="女子",IF($AF389&gt;100,"",IF($M389=選抜女子!P$2,ROW(),"")),"")</f>
        <v/>
      </c>
      <c r="CD389" s="42" t="str">
        <f>IF($O389="女子",IF($AF389&gt;100,"",IF($M389=選抜女子!B$27,ROW(),"")),"")</f>
        <v/>
      </c>
      <c r="CE389" s="42" t="str">
        <f>IF($O389="女子",IF($AF389&gt;100,"",IF($M389=選抜女子!I$27,ROW(),"")),"")</f>
        <v/>
      </c>
      <c r="CF389" s="42" t="str">
        <f>IF($O389="女子",IF($AF389&gt;100,"",IF($M389=選抜女子!P$27,ROW(),"")),"")</f>
        <v/>
      </c>
      <c r="CG389" s="42">
        <f>IF($O389="女子",IF($AF389&gt;100,"",IF($M389=選抜女子!B$51,ROW(),"")),"")</f>
        <v>389</v>
      </c>
      <c r="CH389" s="42" t="str">
        <f>IF($O389="女子",IF($AF389&gt;100,"",IF($M389=選抜女子!I$51,ROW(),"")),"")</f>
        <v/>
      </c>
      <c r="CI389" s="42" t="str">
        <f>IF($O389="女子",IF($AF389&gt;100,"",IF($M389=選抜女子!B$76,ROW(),"")),"")</f>
        <v/>
      </c>
      <c r="CJ389" s="42" t="str">
        <f>IF($O389="女子",IF($AF389&gt;100,"",IF($M389=選抜女子!I$76,ROW(),"")),"")</f>
        <v/>
      </c>
      <c r="CK389" s="42" t="str">
        <f>IF($O389="女子",IF($AF389&gt;100,"",IF($M389=新人女子!B$2,ROW(),"")),"")</f>
        <v/>
      </c>
      <c r="CL389" s="42" t="str">
        <f>IF($O389="女子",IF($AF389&gt;100,"",IF($M389=新人女子!I$2,ROW(),"")),"")</f>
        <v/>
      </c>
      <c r="CM389" s="42" t="str">
        <f>IF($O389="女子",IF($AF389&gt;100,"",IF($M389=新人女子!P$2,ROW(),"")),"")</f>
        <v/>
      </c>
      <c r="CN389" s="42" t="str">
        <f>IF($O389="女子",IF($AF389&gt;100,"",IF($M389=新人女子!B$27,ROW(),"")),"")</f>
        <v/>
      </c>
      <c r="CO389" s="42" t="str">
        <f>IF($O389="女子",IF($AF389&gt;100,"",IF($M389=新人女子!I$27,ROW(),"")),"")</f>
        <v/>
      </c>
      <c r="CP389" s="42" t="str">
        <f>IF($O389="女子",IF($AF389&gt;100,"",IF($M389=新人女子!P$27,ROW(),"")),"")</f>
        <v/>
      </c>
      <c r="CQ389" s="42" t="str">
        <f>IF($O389="女子",IF($AF389&gt;100,"",IF($M389=新人女子!B$51,ROW(),"")),"")</f>
        <v/>
      </c>
      <c r="CR389" s="42" t="str">
        <f>IF($O389="女子",IF($AF389&gt;100,"",IF($M389=新人女子!I$51,ROW(),"")),"")</f>
        <v/>
      </c>
      <c r="CS389" s="42" t="str">
        <f>IF($O389="女子",IF($AF389&gt;100,"",IF($M389=新人女子!P$51,ROW(),"")),"")</f>
        <v/>
      </c>
      <c r="CT389" s="42" t="str">
        <f>IF($O389="女子",IF($AF389&gt;100,"",IF($M389=新人女子!B$76,ROW(),"")),"")</f>
        <v/>
      </c>
      <c r="CU389" s="42" t="str">
        <f>IF($O389="女子",IF($AF389&gt;100,"",IF($M389=新人女子!I$76,ROW(),"")),"")</f>
        <v/>
      </c>
      <c r="CV389" s="42" t="str">
        <f>IF($O389="女子",IF($AF389&gt;100,"",IF($M389=新人女子!P$76,ROW(),"")),"")</f>
        <v/>
      </c>
    </row>
    <row r="390" spans="1:100" x14ac:dyDescent="0.15">
      <c r="A390" s="36">
        <v>45285</v>
      </c>
      <c r="B390" s="36">
        <v>45287</v>
      </c>
      <c r="C390" s="35" t="s">
        <v>104</v>
      </c>
      <c r="D390" s="35" t="s">
        <v>2878</v>
      </c>
      <c r="E390" s="35" t="s">
        <v>2879</v>
      </c>
      <c r="F390" s="35" t="s">
        <v>2880</v>
      </c>
      <c r="G390" s="35" t="s">
        <v>108</v>
      </c>
      <c r="H390" s="35" t="s">
        <v>15</v>
      </c>
      <c r="I390" s="35" t="s">
        <v>2881</v>
      </c>
      <c r="J390" s="35" t="s">
        <v>303</v>
      </c>
      <c r="L390" s="35" t="s">
        <v>920</v>
      </c>
      <c r="M390" s="35" t="s">
        <v>271</v>
      </c>
      <c r="N390" s="35" t="s">
        <v>272</v>
      </c>
      <c r="O390" s="35" t="s">
        <v>200</v>
      </c>
      <c r="Y390" s="35" t="s">
        <v>306</v>
      </c>
      <c r="AA390" s="35" t="s">
        <v>886</v>
      </c>
      <c r="AB390" s="35" t="s">
        <v>1082</v>
      </c>
      <c r="AC390" s="35" t="str">
        <f t="shared" si="33"/>
        <v>フクガワ</v>
      </c>
      <c r="AD390" s="35" t="s">
        <v>309</v>
      </c>
      <c r="AF390" s="35">
        <v>2</v>
      </c>
      <c r="AG390" s="41">
        <v>39096</v>
      </c>
      <c r="AN390" s="35">
        <v>170</v>
      </c>
      <c r="AO390" s="35">
        <v>55.5</v>
      </c>
      <c r="AP390" s="35" t="s">
        <v>310</v>
      </c>
      <c r="AV390" s="35" t="s">
        <v>413</v>
      </c>
      <c r="BB390" s="35">
        <f t="shared" si="34"/>
        <v>16</v>
      </c>
      <c r="BC390" s="35">
        <f t="shared" ref="BC390:BC453" si="35">IF(BB390="","",IF(BB390=15,1,IF(BB390=16,2,IF(BB390=17,3,"役員"))))</f>
        <v>2</v>
      </c>
      <c r="BD390" s="35" t="str">
        <f t="shared" ref="BD390:BD453" si="36">LEFT(AP390,1)</f>
        <v>右</v>
      </c>
      <c r="BE390" s="42" t="str">
        <f>IF($O390="男子",IF($AF390&gt;100,"",IF($M390=選抜男子!B$2,ROW(),"")),"")</f>
        <v/>
      </c>
      <c r="BF390" s="42" t="str">
        <f>IF($O390="男子",IF($AF390&gt;100,"",IF($M390=選抜男子!I$2,ROW(),"")),"")</f>
        <v/>
      </c>
      <c r="BG390" s="42" t="str">
        <f>IF($O390="男子",IF($AF390&gt;100,"",IF($M390=選抜男子!P$2,ROW(),"")),"")</f>
        <v/>
      </c>
      <c r="BH390" s="42" t="str">
        <f>IF($O390="男子",IF($AF390&gt;100,"",IF($M390=選抜男子!B$27,ROW(),"")),"")</f>
        <v/>
      </c>
      <c r="BI390" s="42" t="str">
        <f>IF($O390="男子",IF($AF390&gt;100,"",IF($M390=選抜男子!I$27,ROW(),"")),"")</f>
        <v/>
      </c>
      <c r="BJ390" s="42" t="str">
        <f>IF($O390="男子",IF($AF390&gt;100,"",IF($M390=選抜男子!P$27,ROW(),"")),"")</f>
        <v/>
      </c>
      <c r="BK390" s="42" t="str">
        <f>IF($O390="男子",IF($AF390&gt;100,"",IF($M390=選抜男子!B$51,ROW(),"")),"")</f>
        <v/>
      </c>
      <c r="BL390" s="42" t="str">
        <f>IF($O390="男子",IF($AF390&gt;100,"",IF($M390=選抜男子!I$51,ROW(),"")),"")</f>
        <v/>
      </c>
      <c r="BM390" s="42" t="str">
        <f>IF($O390="男子",IF($AF390&gt;100,"",IF($M390=選抜男子!B$76,ROW(),"")),"")</f>
        <v/>
      </c>
      <c r="BN390" s="42" t="str">
        <f>IF($O390="男子",IF($AF390&gt;100,"",IF($M390=選抜男子!I$76,ROW(),"")),"")</f>
        <v/>
      </c>
      <c r="BO390" s="42" t="str">
        <f>IF($O390="男子",IF($AF390&gt;100,"",IF($M390=新人男子!B$2,ROW(),"")),"")</f>
        <v/>
      </c>
      <c r="BP390" s="42" t="str">
        <f>IF($O390="男子",IF($AF390&gt;100,"",IF($M390=新人男子!I$2,ROW(),"")),"")</f>
        <v/>
      </c>
      <c r="BQ390" s="42" t="str">
        <f>IF($O390="男子",IF($AF390&gt;100,"",IF($M390=新人男子!P$2,ROW(),"")),"")</f>
        <v/>
      </c>
      <c r="BR390" s="42" t="str">
        <f>IF($O390="男子",IF($AF390&gt;100,"",IF($M390=新人男子!B$27,ROW(),"")),"")</f>
        <v/>
      </c>
      <c r="BS390" s="42" t="str">
        <f>IF($O390="男子",IF($AF390&gt;100,"",IF($M390=新人男子!I$27,ROW(),"")),"")</f>
        <v/>
      </c>
      <c r="BT390" s="42" t="str">
        <f>IF($O390="男子",IF($AF390&gt;100,"",IF($M390=新人男子!P$27,ROW(),"")),"")</f>
        <v/>
      </c>
      <c r="BU390" s="42" t="str">
        <f>IF($O390="男子",IF($AF390&gt;100,"",IF($M390=新人男子!B$51,ROW(),"")),"")</f>
        <v/>
      </c>
      <c r="BV390" s="42" t="str">
        <f>IF($O390="男子",IF($AF390&gt;100,"",IF($M390=新人男子!I$51,ROW(),"")),"")</f>
        <v/>
      </c>
      <c r="BW390" s="42" t="str">
        <f>IF($O390="男子",IF($AF390&gt;100,"",IF($M390=新人男子!P$51,ROW(),"")),"")</f>
        <v/>
      </c>
      <c r="BX390" s="42" t="str">
        <f>IF($O390="男子",IF($AF390&gt;100,"",IF($M390=新人男子!B$76,ROW(),"")),"")</f>
        <v/>
      </c>
      <c r="BY390" s="42" t="str">
        <f>IF($O390="男子",IF($AF390&gt;100,"",IF($M390=新人男子!I$76,ROW(),"")),"")</f>
        <v/>
      </c>
      <c r="BZ390" s="42" t="str">
        <f>IF($O390="男子",IF($AF390&gt;100,"",IF($M390=新人男子!P$76,ROW(),"")),"")</f>
        <v/>
      </c>
      <c r="CA390" s="42" t="str">
        <f>IF($O390="女子",IF($AF390&gt;100,"",IF($M390=選抜女子!B$2,ROW(),"")),"")</f>
        <v/>
      </c>
      <c r="CB390" s="42" t="str">
        <f>IF($O390="女子",IF($AF390&gt;100,"",IF($M390=選抜女子!I$2,ROW(),"")),"")</f>
        <v/>
      </c>
      <c r="CC390" s="42" t="str">
        <f>IF($O390="女子",IF($AF390&gt;100,"",IF($M390=選抜女子!P$2,ROW(),"")),"")</f>
        <v/>
      </c>
      <c r="CD390" s="42" t="str">
        <f>IF($O390="女子",IF($AF390&gt;100,"",IF($M390=選抜女子!B$27,ROW(),"")),"")</f>
        <v/>
      </c>
      <c r="CE390" s="42" t="str">
        <f>IF($O390="女子",IF($AF390&gt;100,"",IF($M390=選抜女子!I$27,ROW(),"")),"")</f>
        <v/>
      </c>
      <c r="CF390" s="42" t="str">
        <f>IF($O390="女子",IF($AF390&gt;100,"",IF($M390=選抜女子!P$27,ROW(),"")),"")</f>
        <v/>
      </c>
      <c r="CG390" s="42">
        <f>IF($O390="女子",IF($AF390&gt;100,"",IF($M390=選抜女子!B$51,ROW(),"")),"")</f>
        <v>390</v>
      </c>
      <c r="CH390" s="42" t="str">
        <f>IF($O390="女子",IF($AF390&gt;100,"",IF($M390=選抜女子!I$51,ROW(),"")),"")</f>
        <v/>
      </c>
      <c r="CI390" s="42" t="str">
        <f>IF($O390="女子",IF($AF390&gt;100,"",IF($M390=選抜女子!B$76,ROW(),"")),"")</f>
        <v/>
      </c>
      <c r="CJ390" s="42" t="str">
        <f>IF($O390="女子",IF($AF390&gt;100,"",IF($M390=選抜女子!I$76,ROW(),"")),"")</f>
        <v/>
      </c>
      <c r="CK390" s="42" t="str">
        <f>IF($O390="女子",IF($AF390&gt;100,"",IF($M390=新人女子!B$2,ROW(),"")),"")</f>
        <v/>
      </c>
      <c r="CL390" s="42" t="str">
        <f>IF($O390="女子",IF($AF390&gt;100,"",IF($M390=新人女子!I$2,ROW(),"")),"")</f>
        <v/>
      </c>
      <c r="CM390" s="42" t="str">
        <f>IF($O390="女子",IF($AF390&gt;100,"",IF($M390=新人女子!P$2,ROW(),"")),"")</f>
        <v/>
      </c>
      <c r="CN390" s="42" t="str">
        <f>IF($O390="女子",IF($AF390&gt;100,"",IF($M390=新人女子!B$27,ROW(),"")),"")</f>
        <v/>
      </c>
      <c r="CO390" s="42" t="str">
        <f>IF($O390="女子",IF($AF390&gt;100,"",IF($M390=新人女子!I$27,ROW(),"")),"")</f>
        <v/>
      </c>
      <c r="CP390" s="42" t="str">
        <f>IF($O390="女子",IF($AF390&gt;100,"",IF($M390=新人女子!P$27,ROW(),"")),"")</f>
        <v/>
      </c>
      <c r="CQ390" s="42" t="str">
        <f>IF($O390="女子",IF($AF390&gt;100,"",IF($M390=新人女子!B$51,ROW(),"")),"")</f>
        <v/>
      </c>
      <c r="CR390" s="42" t="str">
        <f>IF($O390="女子",IF($AF390&gt;100,"",IF($M390=新人女子!I$51,ROW(),"")),"")</f>
        <v/>
      </c>
      <c r="CS390" s="42" t="str">
        <f>IF($O390="女子",IF($AF390&gt;100,"",IF($M390=新人女子!P$51,ROW(),"")),"")</f>
        <v/>
      </c>
      <c r="CT390" s="42" t="str">
        <f>IF($O390="女子",IF($AF390&gt;100,"",IF($M390=新人女子!B$76,ROW(),"")),"")</f>
        <v/>
      </c>
      <c r="CU390" s="42" t="str">
        <f>IF($O390="女子",IF($AF390&gt;100,"",IF($M390=新人女子!I$76,ROW(),"")),"")</f>
        <v/>
      </c>
      <c r="CV390" s="42" t="str">
        <f>IF($O390="女子",IF($AF390&gt;100,"",IF($M390=新人女子!P$76,ROW(),"")),"")</f>
        <v/>
      </c>
    </row>
    <row r="391" spans="1:100" x14ac:dyDescent="0.15">
      <c r="A391" s="36">
        <v>45285</v>
      </c>
      <c r="B391" s="36">
        <v>45287</v>
      </c>
      <c r="C391" s="35" t="s">
        <v>104</v>
      </c>
      <c r="D391" s="35" t="s">
        <v>2882</v>
      </c>
      <c r="E391" s="35" t="s">
        <v>2883</v>
      </c>
      <c r="F391" s="35" t="s">
        <v>2884</v>
      </c>
      <c r="G391" s="35" t="s">
        <v>108</v>
      </c>
      <c r="H391" s="35" t="s">
        <v>15</v>
      </c>
      <c r="I391" s="35" t="s">
        <v>2885</v>
      </c>
      <c r="J391" s="35" t="s">
        <v>303</v>
      </c>
      <c r="L391" s="35" t="s">
        <v>920</v>
      </c>
      <c r="M391" s="35" t="s">
        <v>271</v>
      </c>
      <c r="N391" s="35" t="s">
        <v>272</v>
      </c>
      <c r="O391" s="35" t="s">
        <v>200</v>
      </c>
      <c r="Y391" s="35" t="s">
        <v>306</v>
      </c>
      <c r="AA391" s="35" t="s">
        <v>891</v>
      </c>
      <c r="AB391" s="35" t="s">
        <v>1083</v>
      </c>
      <c r="AC391" s="35" t="str">
        <f t="shared" si="33"/>
        <v>ヘタ</v>
      </c>
      <c r="AD391" s="35" t="s">
        <v>309</v>
      </c>
      <c r="AF391" s="35">
        <v>3</v>
      </c>
      <c r="AG391" s="41">
        <v>38849</v>
      </c>
      <c r="AN391" s="35">
        <v>171</v>
      </c>
      <c r="AO391" s="35">
        <v>59.2</v>
      </c>
      <c r="AP391" s="35" t="s">
        <v>310</v>
      </c>
      <c r="AV391" s="35" t="s">
        <v>413</v>
      </c>
      <c r="BB391" s="35">
        <f t="shared" si="34"/>
        <v>16</v>
      </c>
      <c r="BC391" s="35">
        <f t="shared" si="35"/>
        <v>2</v>
      </c>
      <c r="BD391" s="35" t="str">
        <f t="shared" si="36"/>
        <v>右</v>
      </c>
      <c r="BE391" s="42" t="str">
        <f>IF($O391="男子",IF($AF391&gt;100,"",IF($M391=選抜男子!B$2,ROW(),"")),"")</f>
        <v/>
      </c>
      <c r="BF391" s="42" t="str">
        <f>IF($O391="男子",IF($AF391&gt;100,"",IF($M391=選抜男子!I$2,ROW(),"")),"")</f>
        <v/>
      </c>
      <c r="BG391" s="42" t="str">
        <f>IF($O391="男子",IF($AF391&gt;100,"",IF($M391=選抜男子!P$2,ROW(),"")),"")</f>
        <v/>
      </c>
      <c r="BH391" s="42" t="str">
        <f>IF($O391="男子",IF($AF391&gt;100,"",IF($M391=選抜男子!B$27,ROW(),"")),"")</f>
        <v/>
      </c>
      <c r="BI391" s="42" t="str">
        <f>IF($O391="男子",IF($AF391&gt;100,"",IF($M391=選抜男子!I$27,ROW(),"")),"")</f>
        <v/>
      </c>
      <c r="BJ391" s="42" t="str">
        <f>IF($O391="男子",IF($AF391&gt;100,"",IF($M391=選抜男子!P$27,ROW(),"")),"")</f>
        <v/>
      </c>
      <c r="BK391" s="42" t="str">
        <f>IF($O391="男子",IF($AF391&gt;100,"",IF($M391=選抜男子!B$51,ROW(),"")),"")</f>
        <v/>
      </c>
      <c r="BL391" s="42" t="str">
        <f>IF($O391="男子",IF($AF391&gt;100,"",IF($M391=選抜男子!I$51,ROW(),"")),"")</f>
        <v/>
      </c>
      <c r="BM391" s="42" t="str">
        <f>IF($O391="男子",IF($AF391&gt;100,"",IF($M391=選抜男子!B$76,ROW(),"")),"")</f>
        <v/>
      </c>
      <c r="BN391" s="42" t="str">
        <f>IF($O391="男子",IF($AF391&gt;100,"",IF($M391=選抜男子!I$76,ROW(),"")),"")</f>
        <v/>
      </c>
      <c r="BO391" s="42" t="str">
        <f>IF($O391="男子",IF($AF391&gt;100,"",IF($M391=新人男子!B$2,ROW(),"")),"")</f>
        <v/>
      </c>
      <c r="BP391" s="42" t="str">
        <f>IF($O391="男子",IF($AF391&gt;100,"",IF($M391=新人男子!I$2,ROW(),"")),"")</f>
        <v/>
      </c>
      <c r="BQ391" s="42" t="str">
        <f>IF($O391="男子",IF($AF391&gt;100,"",IF($M391=新人男子!P$2,ROW(),"")),"")</f>
        <v/>
      </c>
      <c r="BR391" s="42" t="str">
        <f>IF($O391="男子",IF($AF391&gt;100,"",IF($M391=新人男子!B$27,ROW(),"")),"")</f>
        <v/>
      </c>
      <c r="BS391" s="42" t="str">
        <f>IF($O391="男子",IF($AF391&gt;100,"",IF($M391=新人男子!I$27,ROW(),"")),"")</f>
        <v/>
      </c>
      <c r="BT391" s="42" t="str">
        <f>IF($O391="男子",IF($AF391&gt;100,"",IF($M391=新人男子!P$27,ROW(),"")),"")</f>
        <v/>
      </c>
      <c r="BU391" s="42" t="str">
        <f>IF($O391="男子",IF($AF391&gt;100,"",IF($M391=新人男子!B$51,ROW(),"")),"")</f>
        <v/>
      </c>
      <c r="BV391" s="42" t="str">
        <f>IF($O391="男子",IF($AF391&gt;100,"",IF($M391=新人男子!I$51,ROW(),"")),"")</f>
        <v/>
      </c>
      <c r="BW391" s="42" t="str">
        <f>IF($O391="男子",IF($AF391&gt;100,"",IF($M391=新人男子!P$51,ROW(),"")),"")</f>
        <v/>
      </c>
      <c r="BX391" s="42" t="str">
        <f>IF($O391="男子",IF($AF391&gt;100,"",IF($M391=新人男子!B$76,ROW(),"")),"")</f>
        <v/>
      </c>
      <c r="BY391" s="42" t="str">
        <f>IF($O391="男子",IF($AF391&gt;100,"",IF($M391=新人男子!I$76,ROW(),"")),"")</f>
        <v/>
      </c>
      <c r="BZ391" s="42" t="str">
        <f>IF($O391="男子",IF($AF391&gt;100,"",IF($M391=新人男子!P$76,ROW(),"")),"")</f>
        <v/>
      </c>
      <c r="CA391" s="42" t="str">
        <f>IF($O391="女子",IF($AF391&gt;100,"",IF($M391=選抜女子!B$2,ROW(),"")),"")</f>
        <v/>
      </c>
      <c r="CB391" s="42" t="str">
        <f>IF($O391="女子",IF($AF391&gt;100,"",IF($M391=選抜女子!I$2,ROW(),"")),"")</f>
        <v/>
      </c>
      <c r="CC391" s="42" t="str">
        <f>IF($O391="女子",IF($AF391&gt;100,"",IF($M391=選抜女子!P$2,ROW(),"")),"")</f>
        <v/>
      </c>
      <c r="CD391" s="42" t="str">
        <f>IF($O391="女子",IF($AF391&gt;100,"",IF($M391=選抜女子!B$27,ROW(),"")),"")</f>
        <v/>
      </c>
      <c r="CE391" s="42" t="str">
        <f>IF($O391="女子",IF($AF391&gt;100,"",IF($M391=選抜女子!I$27,ROW(),"")),"")</f>
        <v/>
      </c>
      <c r="CF391" s="42" t="str">
        <f>IF($O391="女子",IF($AF391&gt;100,"",IF($M391=選抜女子!P$27,ROW(),"")),"")</f>
        <v/>
      </c>
      <c r="CG391" s="42">
        <f>IF($O391="女子",IF($AF391&gt;100,"",IF($M391=選抜女子!B$51,ROW(),"")),"")</f>
        <v>391</v>
      </c>
      <c r="CH391" s="42" t="str">
        <f>IF($O391="女子",IF($AF391&gt;100,"",IF($M391=選抜女子!I$51,ROW(),"")),"")</f>
        <v/>
      </c>
      <c r="CI391" s="42" t="str">
        <f>IF($O391="女子",IF($AF391&gt;100,"",IF($M391=選抜女子!B$76,ROW(),"")),"")</f>
        <v/>
      </c>
      <c r="CJ391" s="42" t="str">
        <f>IF($O391="女子",IF($AF391&gt;100,"",IF($M391=選抜女子!I$76,ROW(),"")),"")</f>
        <v/>
      </c>
      <c r="CK391" s="42" t="str">
        <f>IF($O391="女子",IF($AF391&gt;100,"",IF($M391=新人女子!B$2,ROW(),"")),"")</f>
        <v/>
      </c>
      <c r="CL391" s="42" t="str">
        <f>IF($O391="女子",IF($AF391&gt;100,"",IF($M391=新人女子!I$2,ROW(),"")),"")</f>
        <v/>
      </c>
      <c r="CM391" s="42" t="str">
        <f>IF($O391="女子",IF($AF391&gt;100,"",IF($M391=新人女子!P$2,ROW(),"")),"")</f>
        <v/>
      </c>
      <c r="CN391" s="42" t="str">
        <f>IF($O391="女子",IF($AF391&gt;100,"",IF($M391=新人女子!B$27,ROW(),"")),"")</f>
        <v/>
      </c>
      <c r="CO391" s="42" t="str">
        <f>IF($O391="女子",IF($AF391&gt;100,"",IF($M391=新人女子!I$27,ROW(),"")),"")</f>
        <v/>
      </c>
      <c r="CP391" s="42" t="str">
        <f>IF($O391="女子",IF($AF391&gt;100,"",IF($M391=新人女子!P$27,ROW(),"")),"")</f>
        <v/>
      </c>
      <c r="CQ391" s="42" t="str">
        <f>IF($O391="女子",IF($AF391&gt;100,"",IF($M391=新人女子!B$51,ROW(),"")),"")</f>
        <v/>
      </c>
      <c r="CR391" s="42" t="str">
        <f>IF($O391="女子",IF($AF391&gt;100,"",IF($M391=新人女子!I$51,ROW(),"")),"")</f>
        <v/>
      </c>
      <c r="CS391" s="42" t="str">
        <f>IF($O391="女子",IF($AF391&gt;100,"",IF($M391=新人女子!P$51,ROW(),"")),"")</f>
        <v/>
      </c>
      <c r="CT391" s="42" t="str">
        <f>IF($O391="女子",IF($AF391&gt;100,"",IF($M391=新人女子!B$76,ROW(),"")),"")</f>
        <v/>
      </c>
      <c r="CU391" s="42" t="str">
        <f>IF($O391="女子",IF($AF391&gt;100,"",IF($M391=新人女子!I$76,ROW(),"")),"")</f>
        <v/>
      </c>
      <c r="CV391" s="42" t="str">
        <f>IF($O391="女子",IF($AF391&gt;100,"",IF($M391=新人女子!P$76,ROW(),"")),"")</f>
        <v/>
      </c>
    </row>
    <row r="392" spans="1:100" x14ac:dyDescent="0.15">
      <c r="A392" s="36">
        <v>45285</v>
      </c>
      <c r="B392" s="36">
        <v>45287</v>
      </c>
      <c r="C392" s="35" t="s">
        <v>104</v>
      </c>
      <c r="D392" s="35" t="s">
        <v>2886</v>
      </c>
      <c r="E392" s="35" t="s">
        <v>2887</v>
      </c>
      <c r="F392" s="35" t="s">
        <v>2888</v>
      </c>
      <c r="G392" s="35" t="s">
        <v>108</v>
      </c>
      <c r="H392" s="35" t="s">
        <v>15</v>
      </c>
      <c r="I392" s="35" t="s">
        <v>2889</v>
      </c>
      <c r="J392" s="35" t="s">
        <v>303</v>
      </c>
      <c r="L392" s="35" t="s">
        <v>920</v>
      </c>
      <c r="M392" s="35" t="s">
        <v>271</v>
      </c>
      <c r="N392" s="35" t="s">
        <v>272</v>
      </c>
      <c r="O392" s="35" t="s">
        <v>200</v>
      </c>
      <c r="Y392" s="35" t="s">
        <v>306</v>
      </c>
      <c r="AA392" s="35" t="s">
        <v>896</v>
      </c>
      <c r="AB392" s="35" t="s">
        <v>1084</v>
      </c>
      <c r="AC392" s="35" t="str">
        <f t="shared" si="33"/>
        <v>トノミ</v>
      </c>
      <c r="AD392" s="35" t="s">
        <v>309</v>
      </c>
      <c r="AF392" s="35">
        <v>4</v>
      </c>
      <c r="AG392" s="41">
        <v>38994</v>
      </c>
      <c r="AN392" s="35">
        <v>156</v>
      </c>
      <c r="AO392" s="35">
        <v>54</v>
      </c>
      <c r="AP392" s="35" t="s">
        <v>310</v>
      </c>
      <c r="AV392" s="35" t="s">
        <v>413</v>
      </c>
      <c r="BB392" s="35">
        <f t="shared" si="34"/>
        <v>16</v>
      </c>
      <c r="BC392" s="35">
        <f t="shared" si="35"/>
        <v>2</v>
      </c>
      <c r="BD392" s="35" t="str">
        <f t="shared" si="36"/>
        <v>右</v>
      </c>
      <c r="BE392" s="42" t="str">
        <f>IF($O392="男子",IF($AF392&gt;100,"",IF($M392=選抜男子!B$2,ROW(),"")),"")</f>
        <v/>
      </c>
      <c r="BF392" s="42" t="str">
        <f>IF($O392="男子",IF($AF392&gt;100,"",IF($M392=選抜男子!I$2,ROW(),"")),"")</f>
        <v/>
      </c>
      <c r="BG392" s="42" t="str">
        <f>IF($O392="男子",IF($AF392&gt;100,"",IF($M392=選抜男子!P$2,ROW(),"")),"")</f>
        <v/>
      </c>
      <c r="BH392" s="42" t="str">
        <f>IF($O392="男子",IF($AF392&gt;100,"",IF($M392=選抜男子!B$27,ROW(),"")),"")</f>
        <v/>
      </c>
      <c r="BI392" s="42" t="str">
        <f>IF($O392="男子",IF($AF392&gt;100,"",IF($M392=選抜男子!I$27,ROW(),"")),"")</f>
        <v/>
      </c>
      <c r="BJ392" s="42" t="str">
        <f>IF($O392="男子",IF($AF392&gt;100,"",IF($M392=選抜男子!P$27,ROW(),"")),"")</f>
        <v/>
      </c>
      <c r="BK392" s="42" t="str">
        <f>IF($O392="男子",IF($AF392&gt;100,"",IF($M392=選抜男子!B$51,ROW(),"")),"")</f>
        <v/>
      </c>
      <c r="BL392" s="42" t="str">
        <f>IF($O392="男子",IF($AF392&gt;100,"",IF($M392=選抜男子!I$51,ROW(),"")),"")</f>
        <v/>
      </c>
      <c r="BM392" s="42" t="str">
        <f>IF($O392="男子",IF($AF392&gt;100,"",IF($M392=選抜男子!B$76,ROW(),"")),"")</f>
        <v/>
      </c>
      <c r="BN392" s="42" t="str">
        <f>IF($O392="男子",IF($AF392&gt;100,"",IF($M392=選抜男子!I$76,ROW(),"")),"")</f>
        <v/>
      </c>
      <c r="BO392" s="42" t="str">
        <f>IF($O392="男子",IF($AF392&gt;100,"",IF($M392=新人男子!B$2,ROW(),"")),"")</f>
        <v/>
      </c>
      <c r="BP392" s="42" t="str">
        <f>IF($O392="男子",IF($AF392&gt;100,"",IF($M392=新人男子!I$2,ROW(),"")),"")</f>
        <v/>
      </c>
      <c r="BQ392" s="42" t="str">
        <f>IF($O392="男子",IF($AF392&gt;100,"",IF($M392=新人男子!P$2,ROW(),"")),"")</f>
        <v/>
      </c>
      <c r="BR392" s="42" t="str">
        <f>IF($O392="男子",IF($AF392&gt;100,"",IF($M392=新人男子!B$27,ROW(),"")),"")</f>
        <v/>
      </c>
      <c r="BS392" s="42" t="str">
        <f>IF($O392="男子",IF($AF392&gt;100,"",IF($M392=新人男子!I$27,ROW(),"")),"")</f>
        <v/>
      </c>
      <c r="BT392" s="42" t="str">
        <f>IF($O392="男子",IF($AF392&gt;100,"",IF($M392=新人男子!P$27,ROW(),"")),"")</f>
        <v/>
      </c>
      <c r="BU392" s="42" t="str">
        <f>IF($O392="男子",IF($AF392&gt;100,"",IF($M392=新人男子!B$51,ROW(),"")),"")</f>
        <v/>
      </c>
      <c r="BV392" s="42" t="str">
        <f>IF($O392="男子",IF($AF392&gt;100,"",IF($M392=新人男子!I$51,ROW(),"")),"")</f>
        <v/>
      </c>
      <c r="BW392" s="42" t="str">
        <f>IF($O392="男子",IF($AF392&gt;100,"",IF($M392=新人男子!P$51,ROW(),"")),"")</f>
        <v/>
      </c>
      <c r="BX392" s="42" t="str">
        <f>IF($O392="男子",IF($AF392&gt;100,"",IF($M392=新人男子!B$76,ROW(),"")),"")</f>
        <v/>
      </c>
      <c r="BY392" s="42" t="str">
        <f>IF($O392="男子",IF($AF392&gt;100,"",IF($M392=新人男子!I$76,ROW(),"")),"")</f>
        <v/>
      </c>
      <c r="BZ392" s="42" t="str">
        <f>IF($O392="男子",IF($AF392&gt;100,"",IF($M392=新人男子!P$76,ROW(),"")),"")</f>
        <v/>
      </c>
      <c r="CA392" s="42" t="str">
        <f>IF($O392="女子",IF($AF392&gt;100,"",IF($M392=選抜女子!B$2,ROW(),"")),"")</f>
        <v/>
      </c>
      <c r="CB392" s="42" t="str">
        <f>IF($O392="女子",IF($AF392&gt;100,"",IF($M392=選抜女子!I$2,ROW(),"")),"")</f>
        <v/>
      </c>
      <c r="CC392" s="42" t="str">
        <f>IF($O392="女子",IF($AF392&gt;100,"",IF($M392=選抜女子!P$2,ROW(),"")),"")</f>
        <v/>
      </c>
      <c r="CD392" s="42" t="str">
        <f>IF($O392="女子",IF($AF392&gt;100,"",IF($M392=選抜女子!B$27,ROW(),"")),"")</f>
        <v/>
      </c>
      <c r="CE392" s="42" t="str">
        <f>IF($O392="女子",IF($AF392&gt;100,"",IF($M392=選抜女子!I$27,ROW(),"")),"")</f>
        <v/>
      </c>
      <c r="CF392" s="42" t="str">
        <f>IF($O392="女子",IF($AF392&gt;100,"",IF($M392=選抜女子!P$27,ROW(),"")),"")</f>
        <v/>
      </c>
      <c r="CG392" s="42">
        <f>IF($O392="女子",IF($AF392&gt;100,"",IF($M392=選抜女子!B$51,ROW(),"")),"")</f>
        <v>392</v>
      </c>
      <c r="CH392" s="42" t="str">
        <f>IF($O392="女子",IF($AF392&gt;100,"",IF($M392=選抜女子!I$51,ROW(),"")),"")</f>
        <v/>
      </c>
      <c r="CI392" s="42" t="str">
        <f>IF($O392="女子",IF($AF392&gt;100,"",IF($M392=選抜女子!B$76,ROW(),"")),"")</f>
        <v/>
      </c>
      <c r="CJ392" s="42" t="str">
        <f>IF($O392="女子",IF($AF392&gt;100,"",IF($M392=選抜女子!I$76,ROW(),"")),"")</f>
        <v/>
      </c>
      <c r="CK392" s="42" t="str">
        <f>IF($O392="女子",IF($AF392&gt;100,"",IF($M392=新人女子!B$2,ROW(),"")),"")</f>
        <v/>
      </c>
      <c r="CL392" s="42" t="str">
        <f>IF($O392="女子",IF($AF392&gt;100,"",IF($M392=新人女子!I$2,ROW(),"")),"")</f>
        <v/>
      </c>
      <c r="CM392" s="42" t="str">
        <f>IF($O392="女子",IF($AF392&gt;100,"",IF($M392=新人女子!P$2,ROW(),"")),"")</f>
        <v/>
      </c>
      <c r="CN392" s="42" t="str">
        <f>IF($O392="女子",IF($AF392&gt;100,"",IF($M392=新人女子!B$27,ROW(),"")),"")</f>
        <v/>
      </c>
      <c r="CO392" s="42" t="str">
        <f>IF($O392="女子",IF($AF392&gt;100,"",IF($M392=新人女子!I$27,ROW(),"")),"")</f>
        <v/>
      </c>
      <c r="CP392" s="42" t="str">
        <f>IF($O392="女子",IF($AF392&gt;100,"",IF($M392=新人女子!P$27,ROW(),"")),"")</f>
        <v/>
      </c>
      <c r="CQ392" s="42" t="str">
        <f>IF($O392="女子",IF($AF392&gt;100,"",IF($M392=新人女子!B$51,ROW(),"")),"")</f>
        <v/>
      </c>
      <c r="CR392" s="42" t="str">
        <f>IF($O392="女子",IF($AF392&gt;100,"",IF($M392=新人女子!I$51,ROW(),"")),"")</f>
        <v/>
      </c>
      <c r="CS392" s="42" t="str">
        <f>IF($O392="女子",IF($AF392&gt;100,"",IF($M392=新人女子!P$51,ROW(),"")),"")</f>
        <v/>
      </c>
      <c r="CT392" s="42" t="str">
        <f>IF($O392="女子",IF($AF392&gt;100,"",IF($M392=新人女子!B$76,ROW(),"")),"")</f>
        <v/>
      </c>
      <c r="CU392" s="42" t="str">
        <f>IF($O392="女子",IF($AF392&gt;100,"",IF($M392=新人女子!I$76,ROW(),"")),"")</f>
        <v/>
      </c>
      <c r="CV392" s="42" t="str">
        <f>IF($O392="女子",IF($AF392&gt;100,"",IF($M392=新人女子!P$76,ROW(),"")),"")</f>
        <v/>
      </c>
    </row>
    <row r="393" spans="1:100" x14ac:dyDescent="0.15">
      <c r="A393" s="36">
        <v>45285</v>
      </c>
      <c r="B393" s="36">
        <v>45287</v>
      </c>
      <c r="C393" s="35" t="s">
        <v>104</v>
      </c>
      <c r="D393" s="35" t="s">
        <v>2890</v>
      </c>
      <c r="E393" s="35" t="s">
        <v>2891</v>
      </c>
      <c r="F393" s="35" t="s">
        <v>2892</v>
      </c>
      <c r="G393" s="35" t="s">
        <v>108</v>
      </c>
      <c r="H393" s="35" t="s">
        <v>15</v>
      </c>
      <c r="I393" s="35" t="s">
        <v>2893</v>
      </c>
      <c r="J393" s="35" t="s">
        <v>303</v>
      </c>
      <c r="L393" s="35" t="s">
        <v>920</v>
      </c>
      <c r="M393" s="35" t="s">
        <v>271</v>
      </c>
      <c r="N393" s="35" t="s">
        <v>272</v>
      </c>
      <c r="O393" s="35" t="s">
        <v>200</v>
      </c>
      <c r="Y393" s="35" t="s">
        <v>306</v>
      </c>
      <c r="AA393" s="35" t="s">
        <v>901</v>
      </c>
      <c r="AB393" s="35" t="s">
        <v>1085</v>
      </c>
      <c r="AC393" s="35" t="str">
        <f t="shared" si="33"/>
        <v>ホウフ</v>
      </c>
      <c r="AD393" s="35" t="s">
        <v>309</v>
      </c>
      <c r="AF393" s="35">
        <v>5</v>
      </c>
      <c r="AG393" s="41">
        <v>38824</v>
      </c>
      <c r="AN393" s="35">
        <v>155</v>
      </c>
      <c r="AO393" s="35">
        <v>50</v>
      </c>
      <c r="AP393" s="35" t="s">
        <v>310</v>
      </c>
      <c r="AV393" s="35" t="s">
        <v>413</v>
      </c>
      <c r="BB393" s="35">
        <f t="shared" si="34"/>
        <v>16</v>
      </c>
      <c r="BC393" s="35">
        <f t="shared" si="35"/>
        <v>2</v>
      </c>
      <c r="BD393" s="35" t="str">
        <f t="shared" si="36"/>
        <v>右</v>
      </c>
      <c r="BE393" s="42" t="str">
        <f>IF($O393="男子",IF($AF393&gt;100,"",IF($M393=選抜男子!B$2,ROW(),"")),"")</f>
        <v/>
      </c>
      <c r="BF393" s="42" t="str">
        <f>IF($O393="男子",IF($AF393&gt;100,"",IF($M393=選抜男子!I$2,ROW(),"")),"")</f>
        <v/>
      </c>
      <c r="BG393" s="42" t="str">
        <f>IF($O393="男子",IF($AF393&gt;100,"",IF($M393=選抜男子!P$2,ROW(),"")),"")</f>
        <v/>
      </c>
      <c r="BH393" s="42" t="str">
        <f>IF($O393="男子",IF($AF393&gt;100,"",IF($M393=選抜男子!B$27,ROW(),"")),"")</f>
        <v/>
      </c>
      <c r="BI393" s="42" t="str">
        <f>IF($O393="男子",IF($AF393&gt;100,"",IF($M393=選抜男子!I$27,ROW(),"")),"")</f>
        <v/>
      </c>
      <c r="BJ393" s="42" t="str">
        <f>IF($O393="男子",IF($AF393&gt;100,"",IF($M393=選抜男子!P$27,ROW(),"")),"")</f>
        <v/>
      </c>
      <c r="BK393" s="42" t="str">
        <f>IF($O393="男子",IF($AF393&gt;100,"",IF($M393=選抜男子!B$51,ROW(),"")),"")</f>
        <v/>
      </c>
      <c r="BL393" s="42" t="str">
        <f>IF($O393="男子",IF($AF393&gt;100,"",IF($M393=選抜男子!I$51,ROW(),"")),"")</f>
        <v/>
      </c>
      <c r="BM393" s="42" t="str">
        <f>IF($O393="男子",IF($AF393&gt;100,"",IF($M393=選抜男子!B$76,ROW(),"")),"")</f>
        <v/>
      </c>
      <c r="BN393" s="42" t="str">
        <f>IF($O393="男子",IF($AF393&gt;100,"",IF($M393=選抜男子!I$76,ROW(),"")),"")</f>
        <v/>
      </c>
      <c r="BO393" s="42" t="str">
        <f>IF($O393="男子",IF($AF393&gt;100,"",IF($M393=新人男子!B$2,ROW(),"")),"")</f>
        <v/>
      </c>
      <c r="BP393" s="42" t="str">
        <f>IF($O393="男子",IF($AF393&gt;100,"",IF($M393=新人男子!I$2,ROW(),"")),"")</f>
        <v/>
      </c>
      <c r="BQ393" s="42" t="str">
        <f>IF($O393="男子",IF($AF393&gt;100,"",IF($M393=新人男子!P$2,ROW(),"")),"")</f>
        <v/>
      </c>
      <c r="BR393" s="42" t="str">
        <f>IF($O393="男子",IF($AF393&gt;100,"",IF($M393=新人男子!B$27,ROW(),"")),"")</f>
        <v/>
      </c>
      <c r="BS393" s="42" t="str">
        <f>IF($O393="男子",IF($AF393&gt;100,"",IF($M393=新人男子!I$27,ROW(),"")),"")</f>
        <v/>
      </c>
      <c r="BT393" s="42" t="str">
        <f>IF($O393="男子",IF($AF393&gt;100,"",IF($M393=新人男子!P$27,ROW(),"")),"")</f>
        <v/>
      </c>
      <c r="BU393" s="42" t="str">
        <f>IF($O393="男子",IF($AF393&gt;100,"",IF($M393=新人男子!B$51,ROW(),"")),"")</f>
        <v/>
      </c>
      <c r="BV393" s="42" t="str">
        <f>IF($O393="男子",IF($AF393&gt;100,"",IF($M393=新人男子!I$51,ROW(),"")),"")</f>
        <v/>
      </c>
      <c r="BW393" s="42" t="str">
        <f>IF($O393="男子",IF($AF393&gt;100,"",IF($M393=新人男子!P$51,ROW(),"")),"")</f>
        <v/>
      </c>
      <c r="BX393" s="42" t="str">
        <f>IF($O393="男子",IF($AF393&gt;100,"",IF($M393=新人男子!B$76,ROW(),"")),"")</f>
        <v/>
      </c>
      <c r="BY393" s="42" t="str">
        <f>IF($O393="男子",IF($AF393&gt;100,"",IF($M393=新人男子!I$76,ROW(),"")),"")</f>
        <v/>
      </c>
      <c r="BZ393" s="42" t="str">
        <f>IF($O393="男子",IF($AF393&gt;100,"",IF($M393=新人男子!P$76,ROW(),"")),"")</f>
        <v/>
      </c>
      <c r="CA393" s="42" t="str">
        <f>IF($O393="女子",IF($AF393&gt;100,"",IF($M393=選抜女子!B$2,ROW(),"")),"")</f>
        <v/>
      </c>
      <c r="CB393" s="42" t="str">
        <f>IF($O393="女子",IF($AF393&gt;100,"",IF($M393=選抜女子!I$2,ROW(),"")),"")</f>
        <v/>
      </c>
      <c r="CC393" s="42" t="str">
        <f>IF($O393="女子",IF($AF393&gt;100,"",IF($M393=選抜女子!P$2,ROW(),"")),"")</f>
        <v/>
      </c>
      <c r="CD393" s="42" t="str">
        <f>IF($O393="女子",IF($AF393&gt;100,"",IF($M393=選抜女子!B$27,ROW(),"")),"")</f>
        <v/>
      </c>
      <c r="CE393" s="42" t="str">
        <f>IF($O393="女子",IF($AF393&gt;100,"",IF($M393=選抜女子!I$27,ROW(),"")),"")</f>
        <v/>
      </c>
      <c r="CF393" s="42" t="str">
        <f>IF($O393="女子",IF($AF393&gt;100,"",IF($M393=選抜女子!P$27,ROW(),"")),"")</f>
        <v/>
      </c>
      <c r="CG393" s="42">
        <f>IF($O393="女子",IF($AF393&gt;100,"",IF($M393=選抜女子!B$51,ROW(),"")),"")</f>
        <v>393</v>
      </c>
      <c r="CH393" s="42" t="str">
        <f>IF($O393="女子",IF($AF393&gt;100,"",IF($M393=選抜女子!I$51,ROW(),"")),"")</f>
        <v/>
      </c>
      <c r="CI393" s="42" t="str">
        <f>IF($O393="女子",IF($AF393&gt;100,"",IF($M393=選抜女子!B$76,ROW(),"")),"")</f>
        <v/>
      </c>
      <c r="CJ393" s="42" t="str">
        <f>IF($O393="女子",IF($AF393&gt;100,"",IF($M393=選抜女子!I$76,ROW(),"")),"")</f>
        <v/>
      </c>
      <c r="CK393" s="42" t="str">
        <f>IF($O393="女子",IF($AF393&gt;100,"",IF($M393=新人女子!B$2,ROW(),"")),"")</f>
        <v/>
      </c>
      <c r="CL393" s="42" t="str">
        <f>IF($O393="女子",IF($AF393&gt;100,"",IF($M393=新人女子!I$2,ROW(),"")),"")</f>
        <v/>
      </c>
      <c r="CM393" s="42" t="str">
        <f>IF($O393="女子",IF($AF393&gt;100,"",IF($M393=新人女子!P$2,ROW(),"")),"")</f>
        <v/>
      </c>
      <c r="CN393" s="42" t="str">
        <f>IF($O393="女子",IF($AF393&gt;100,"",IF($M393=新人女子!B$27,ROW(),"")),"")</f>
        <v/>
      </c>
      <c r="CO393" s="42" t="str">
        <f>IF($O393="女子",IF($AF393&gt;100,"",IF($M393=新人女子!I$27,ROW(),"")),"")</f>
        <v/>
      </c>
      <c r="CP393" s="42" t="str">
        <f>IF($O393="女子",IF($AF393&gt;100,"",IF($M393=新人女子!P$27,ROW(),"")),"")</f>
        <v/>
      </c>
      <c r="CQ393" s="42" t="str">
        <f>IF($O393="女子",IF($AF393&gt;100,"",IF($M393=新人女子!B$51,ROW(),"")),"")</f>
        <v/>
      </c>
      <c r="CR393" s="42" t="str">
        <f>IF($O393="女子",IF($AF393&gt;100,"",IF($M393=新人女子!I$51,ROW(),"")),"")</f>
        <v/>
      </c>
      <c r="CS393" s="42" t="str">
        <f>IF($O393="女子",IF($AF393&gt;100,"",IF($M393=新人女子!P$51,ROW(),"")),"")</f>
        <v/>
      </c>
      <c r="CT393" s="42" t="str">
        <f>IF($O393="女子",IF($AF393&gt;100,"",IF($M393=新人女子!B$76,ROW(),"")),"")</f>
        <v/>
      </c>
      <c r="CU393" s="42" t="str">
        <f>IF($O393="女子",IF($AF393&gt;100,"",IF($M393=新人女子!I$76,ROW(),"")),"")</f>
        <v/>
      </c>
      <c r="CV393" s="42" t="str">
        <f>IF($O393="女子",IF($AF393&gt;100,"",IF($M393=新人女子!P$76,ROW(),"")),"")</f>
        <v/>
      </c>
    </row>
    <row r="394" spans="1:100" x14ac:dyDescent="0.15">
      <c r="A394" s="36">
        <v>45285</v>
      </c>
      <c r="B394" s="36">
        <v>45287</v>
      </c>
      <c r="C394" s="35" t="s">
        <v>104</v>
      </c>
      <c r="D394" s="35" t="s">
        <v>2894</v>
      </c>
      <c r="E394" s="35" t="s">
        <v>2895</v>
      </c>
      <c r="F394" s="35" t="s">
        <v>2896</v>
      </c>
      <c r="G394" s="35" t="s">
        <v>108</v>
      </c>
      <c r="H394" s="35" t="s">
        <v>15</v>
      </c>
      <c r="I394" s="35" t="s">
        <v>2897</v>
      </c>
      <c r="J394" s="35" t="s">
        <v>303</v>
      </c>
      <c r="L394" s="35" t="s">
        <v>920</v>
      </c>
      <c r="M394" s="35" t="s">
        <v>271</v>
      </c>
      <c r="N394" s="35" t="s">
        <v>272</v>
      </c>
      <c r="O394" s="35" t="s">
        <v>200</v>
      </c>
      <c r="Y394" s="35" t="s">
        <v>306</v>
      </c>
      <c r="AA394" s="35" t="s">
        <v>906</v>
      </c>
      <c r="AB394" s="35" t="s">
        <v>1086</v>
      </c>
      <c r="AC394" s="35" t="str">
        <f t="shared" si="33"/>
        <v>ダイドウ</v>
      </c>
      <c r="AD394" s="35" t="s">
        <v>309</v>
      </c>
      <c r="AF394" s="35">
        <v>6</v>
      </c>
      <c r="AG394" s="41">
        <v>38932</v>
      </c>
      <c r="AN394" s="35">
        <v>170</v>
      </c>
      <c r="AO394" s="35">
        <v>55.5</v>
      </c>
      <c r="AP394" s="35" t="s">
        <v>310</v>
      </c>
      <c r="AV394" s="35" t="s">
        <v>413</v>
      </c>
      <c r="BB394" s="35">
        <f t="shared" si="34"/>
        <v>16</v>
      </c>
      <c r="BC394" s="35">
        <f t="shared" si="35"/>
        <v>2</v>
      </c>
      <c r="BD394" s="35" t="str">
        <f t="shared" si="36"/>
        <v>右</v>
      </c>
      <c r="BE394" s="42" t="str">
        <f>IF($O394="男子",IF($AF394&gt;100,"",IF($M394=選抜男子!B$2,ROW(),"")),"")</f>
        <v/>
      </c>
      <c r="BF394" s="42" t="str">
        <f>IF($O394="男子",IF($AF394&gt;100,"",IF($M394=選抜男子!I$2,ROW(),"")),"")</f>
        <v/>
      </c>
      <c r="BG394" s="42" t="str">
        <f>IF($O394="男子",IF($AF394&gt;100,"",IF($M394=選抜男子!P$2,ROW(),"")),"")</f>
        <v/>
      </c>
      <c r="BH394" s="42" t="str">
        <f>IF($O394="男子",IF($AF394&gt;100,"",IF($M394=選抜男子!B$27,ROW(),"")),"")</f>
        <v/>
      </c>
      <c r="BI394" s="42" t="str">
        <f>IF($O394="男子",IF($AF394&gt;100,"",IF($M394=選抜男子!I$27,ROW(),"")),"")</f>
        <v/>
      </c>
      <c r="BJ394" s="42" t="str">
        <f>IF($O394="男子",IF($AF394&gt;100,"",IF($M394=選抜男子!P$27,ROW(),"")),"")</f>
        <v/>
      </c>
      <c r="BK394" s="42" t="str">
        <f>IF($O394="男子",IF($AF394&gt;100,"",IF($M394=選抜男子!B$51,ROW(),"")),"")</f>
        <v/>
      </c>
      <c r="BL394" s="42" t="str">
        <f>IF($O394="男子",IF($AF394&gt;100,"",IF($M394=選抜男子!I$51,ROW(),"")),"")</f>
        <v/>
      </c>
      <c r="BM394" s="42" t="str">
        <f>IF($O394="男子",IF($AF394&gt;100,"",IF($M394=選抜男子!B$76,ROW(),"")),"")</f>
        <v/>
      </c>
      <c r="BN394" s="42" t="str">
        <f>IF($O394="男子",IF($AF394&gt;100,"",IF($M394=選抜男子!I$76,ROW(),"")),"")</f>
        <v/>
      </c>
      <c r="BO394" s="42" t="str">
        <f>IF($O394="男子",IF($AF394&gt;100,"",IF($M394=新人男子!B$2,ROW(),"")),"")</f>
        <v/>
      </c>
      <c r="BP394" s="42" t="str">
        <f>IF($O394="男子",IF($AF394&gt;100,"",IF($M394=新人男子!I$2,ROW(),"")),"")</f>
        <v/>
      </c>
      <c r="BQ394" s="42" t="str">
        <f>IF($O394="男子",IF($AF394&gt;100,"",IF($M394=新人男子!P$2,ROW(),"")),"")</f>
        <v/>
      </c>
      <c r="BR394" s="42" t="str">
        <f>IF($O394="男子",IF($AF394&gt;100,"",IF($M394=新人男子!B$27,ROW(),"")),"")</f>
        <v/>
      </c>
      <c r="BS394" s="42" t="str">
        <f>IF($O394="男子",IF($AF394&gt;100,"",IF($M394=新人男子!I$27,ROW(),"")),"")</f>
        <v/>
      </c>
      <c r="BT394" s="42" t="str">
        <f>IF($O394="男子",IF($AF394&gt;100,"",IF($M394=新人男子!P$27,ROW(),"")),"")</f>
        <v/>
      </c>
      <c r="BU394" s="42" t="str">
        <f>IF($O394="男子",IF($AF394&gt;100,"",IF($M394=新人男子!B$51,ROW(),"")),"")</f>
        <v/>
      </c>
      <c r="BV394" s="42" t="str">
        <f>IF($O394="男子",IF($AF394&gt;100,"",IF($M394=新人男子!I$51,ROW(),"")),"")</f>
        <v/>
      </c>
      <c r="BW394" s="42" t="str">
        <f>IF($O394="男子",IF($AF394&gt;100,"",IF($M394=新人男子!P$51,ROW(),"")),"")</f>
        <v/>
      </c>
      <c r="BX394" s="42" t="str">
        <f>IF($O394="男子",IF($AF394&gt;100,"",IF($M394=新人男子!B$76,ROW(),"")),"")</f>
        <v/>
      </c>
      <c r="BY394" s="42" t="str">
        <f>IF($O394="男子",IF($AF394&gt;100,"",IF($M394=新人男子!I$76,ROW(),"")),"")</f>
        <v/>
      </c>
      <c r="BZ394" s="42" t="str">
        <f>IF($O394="男子",IF($AF394&gt;100,"",IF($M394=新人男子!P$76,ROW(),"")),"")</f>
        <v/>
      </c>
      <c r="CA394" s="42" t="str">
        <f>IF($O394="女子",IF($AF394&gt;100,"",IF($M394=選抜女子!B$2,ROW(),"")),"")</f>
        <v/>
      </c>
      <c r="CB394" s="42" t="str">
        <f>IF($O394="女子",IF($AF394&gt;100,"",IF($M394=選抜女子!I$2,ROW(),"")),"")</f>
        <v/>
      </c>
      <c r="CC394" s="42" t="str">
        <f>IF($O394="女子",IF($AF394&gt;100,"",IF($M394=選抜女子!P$2,ROW(),"")),"")</f>
        <v/>
      </c>
      <c r="CD394" s="42" t="str">
        <f>IF($O394="女子",IF($AF394&gt;100,"",IF($M394=選抜女子!B$27,ROW(),"")),"")</f>
        <v/>
      </c>
      <c r="CE394" s="42" t="str">
        <f>IF($O394="女子",IF($AF394&gt;100,"",IF($M394=選抜女子!I$27,ROW(),"")),"")</f>
        <v/>
      </c>
      <c r="CF394" s="42" t="str">
        <f>IF($O394="女子",IF($AF394&gt;100,"",IF($M394=選抜女子!P$27,ROW(),"")),"")</f>
        <v/>
      </c>
      <c r="CG394" s="42">
        <f>IF($O394="女子",IF($AF394&gt;100,"",IF($M394=選抜女子!B$51,ROW(),"")),"")</f>
        <v>394</v>
      </c>
      <c r="CH394" s="42" t="str">
        <f>IF($O394="女子",IF($AF394&gt;100,"",IF($M394=選抜女子!I$51,ROW(),"")),"")</f>
        <v/>
      </c>
      <c r="CI394" s="42" t="str">
        <f>IF($O394="女子",IF($AF394&gt;100,"",IF($M394=選抜女子!B$76,ROW(),"")),"")</f>
        <v/>
      </c>
      <c r="CJ394" s="42" t="str">
        <f>IF($O394="女子",IF($AF394&gt;100,"",IF($M394=選抜女子!I$76,ROW(),"")),"")</f>
        <v/>
      </c>
      <c r="CK394" s="42" t="str">
        <f>IF($O394="女子",IF($AF394&gt;100,"",IF($M394=新人女子!B$2,ROW(),"")),"")</f>
        <v/>
      </c>
      <c r="CL394" s="42" t="str">
        <f>IF($O394="女子",IF($AF394&gt;100,"",IF($M394=新人女子!I$2,ROW(),"")),"")</f>
        <v/>
      </c>
      <c r="CM394" s="42" t="str">
        <f>IF($O394="女子",IF($AF394&gt;100,"",IF($M394=新人女子!P$2,ROW(),"")),"")</f>
        <v/>
      </c>
      <c r="CN394" s="42" t="str">
        <f>IF($O394="女子",IF($AF394&gt;100,"",IF($M394=新人女子!B$27,ROW(),"")),"")</f>
        <v/>
      </c>
      <c r="CO394" s="42" t="str">
        <f>IF($O394="女子",IF($AF394&gt;100,"",IF($M394=新人女子!I$27,ROW(),"")),"")</f>
        <v/>
      </c>
      <c r="CP394" s="42" t="str">
        <f>IF($O394="女子",IF($AF394&gt;100,"",IF($M394=新人女子!P$27,ROW(),"")),"")</f>
        <v/>
      </c>
      <c r="CQ394" s="42" t="str">
        <f>IF($O394="女子",IF($AF394&gt;100,"",IF($M394=新人女子!B$51,ROW(),"")),"")</f>
        <v/>
      </c>
      <c r="CR394" s="42" t="str">
        <f>IF($O394="女子",IF($AF394&gt;100,"",IF($M394=新人女子!I$51,ROW(),"")),"")</f>
        <v/>
      </c>
      <c r="CS394" s="42" t="str">
        <f>IF($O394="女子",IF($AF394&gt;100,"",IF($M394=新人女子!P$51,ROW(),"")),"")</f>
        <v/>
      </c>
      <c r="CT394" s="42" t="str">
        <f>IF($O394="女子",IF($AF394&gt;100,"",IF($M394=新人女子!B$76,ROW(),"")),"")</f>
        <v/>
      </c>
      <c r="CU394" s="42" t="str">
        <f>IF($O394="女子",IF($AF394&gt;100,"",IF($M394=新人女子!I$76,ROW(),"")),"")</f>
        <v/>
      </c>
      <c r="CV394" s="42" t="str">
        <f>IF($O394="女子",IF($AF394&gt;100,"",IF($M394=新人女子!P$76,ROW(),"")),"")</f>
        <v/>
      </c>
    </row>
    <row r="395" spans="1:100" x14ac:dyDescent="0.15">
      <c r="A395" s="36">
        <v>45285</v>
      </c>
      <c r="B395" s="36">
        <v>45287</v>
      </c>
      <c r="C395" s="35" t="s">
        <v>104</v>
      </c>
      <c r="D395" s="35" t="s">
        <v>2898</v>
      </c>
      <c r="E395" s="35" t="s">
        <v>2899</v>
      </c>
      <c r="F395" s="35" t="s">
        <v>2900</v>
      </c>
      <c r="G395" s="35" t="s">
        <v>108</v>
      </c>
      <c r="H395" s="35" t="s">
        <v>15</v>
      </c>
      <c r="I395" s="35" t="s">
        <v>2901</v>
      </c>
      <c r="J395" s="35" t="s">
        <v>303</v>
      </c>
      <c r="L395" s="35" t="s">
        <v>920</v>
      </c>
      <c r="M395" s="35" t="s">
        <v>271</v>
      </c>
      <c r="N395" s="35" t="s">
        <v>272</v>
      </c>
      <c r="O395" s="35" t="s">
        <v>200</v>
      </c>
      <c r="Y395" s="35" t="s">
        <v>306</v>
      </c>
      <c r="AA395" s="35" t="s">
        <v>911</v>
      </c>
      <c r="AB395" s="35" t="s">
        <v>1087</v>
      </c>
      <c r="AC395" s="35" t="str">
        <f t="shared" si="33"/>
        <v>ヨツツジ</v>
      </c>
      <c r="AD395" s="35" t="s">
        <v>309</v>
      </c>
      <c r="AF395" s="35">
        <v>7</v>
      </c>
      <c r="AG395" s="41">
        <v>39037</v>
      </c>
      <c r="AN395" s="35">
        <v>165</v>
      </c>
      <c r="AO395" s="35">
        <v>59.2</v>
      </c>
      <c r="AP395" s="35" t="s">
        <v>310</v>
      </c>
      <c r="AV395" s="35" t="s">
        <v>413</v>
      </c>
      <c r="BB395" s="35">
        <f t="shared" si="34"/>
        <v>16</v>
      </c>
      <c r="BC395" s="35">
        <f t="shared" si="35"/>
        <v>2</v>
      </c>
      <c r="BD395" s="35" t="str">
        <f t="shared" si="36"/>
        <v>右</v>
      </c>
      <c r="BE395" s="42" t="str">
        <f>IF($O395="男子",IF($AF395&gt;100,"",IF($M395=選抜男子!B$2,ROW(),"")),"")</f>
        <v/>
      </c>
      <c r="BF395" s="42" t="str">
        <f>IF($O395="男子",IF($AF395&gt;100,"",IF($M395=選抜男子!I$2,ROW(),"")),"")</f>
        <v/>
      </c>
      <c r="BG395" s="42" t="str">
        <f>IF($O395="男子",IF($AF395&gt;100,"",IF($M395=選抜男子!P$2,ROW(),"")),"")</f>
        <v/>
      </c>
      <c r="BH395" s="42" t="str">
        <f>IF($O395="男子",IF($AF395&gt;100,"",IF($M395=選抜男子!B$27,ROW(),"")),"")</f>
        <v/>
      </c>
      <c r="BI395" s="42" t="str">
        <f>IF($O395="男子",IF($AF395&gt;100,"",IF($M395=選抜男子!I$27,ROW(),"")),"")</f>
        <v/>
      </c>
      <c r="BJ395" s="42" t="str">
        <f>IF($O395="男子",IF($AF395&gt;100,"",IF($M395=選抜男子!P$27,ROW(),"")),"")</f>
        <v/>
      </c>
      <c r="BK395" s="42" t="str">
        <f>IF($O395="男子",IF($AF395&gt;100,"",IF($M395=選抜男子!B$51,ROW(),"")),"")</f>
        <v/>
      </c>
      <c r="BL395" s="42" t="str">
        <f>IF($O395="男子",IF($AF395&gt;100,"",IF($M395=選抜男子!I$51,ROW(),"")),"")</f>
        <v/>
      </c>
      <c r="BM395" s="42" t="str">
        <f>IF($O395="男子",IF($AF395&gt;100,"",IF($M395=選抜男子!B$76,ROW(),"")),"")</f>
        <v/>
      </c>
      <c r="BN395" s="42" t="str">
        <f>IF($O395="男子",IF($AF395&gt;100,"",IF($M395=選抜男子!I$76,ROW(),"")),"")</f>
        <v/>
      </c>
      <c r="BO395" s="42" t="str">
        <f>IF($O395="男子",IF($AF395&gt;100,"",IF($M395=新人男子!B$2,ROW(),"")),"")</f>
        <v/>
      </c>
      <c r="BP395" s="42" t="str">
        <f>IF($O395="男子",IF($AF395&gt;100,"",IF($M395=新人男子!I$2,ROW(),"")),"")</f>
        <v/>
      </c>
      <c r="BQ395" s="42" t="str">
        <f>IF($O395="男子",IF($AF395&gt;100,"",IF($M395=新人男子!P$2,ROW(),"")),"")</f>
        <v/>
      </c>
      <c r="BR395" s="42" t="str">
        <f>IF($O395="男子",IF($AF395&gt;100,"",IF($M395=新人男子!B$27,ROW(),"")),"")</f>
        <v/>
      </c>
      <c r="BS395" s="42" t="str">
        <f>IF($O395="男子",IF($AF395&gt;100,"",IF($M395=新人男子!I$27,ROW(),"")),"")</f>
        <v/>
      </c>
      <c r="BT395" s="42" t="str">
        <f>IF($O395="男子",IF($AF395&gt;100,"",IF($M395=新人男子!P$27,ROW(),"")),"")</f>
        <v/>
      </c>
      <c r="BU395" s="42" t="str">
        <f>IF($O395="男子",IF($AF395&gt;100,"",IF($M395=新人男子!B$51,ROW(),"")),"")</f>
        <v/>
      </c>
      <c r="BV395" s="42" t="str">
        <f>IF($O395="男子",IF($AF395&gt;100,"",IF($M395=新人男子!I$51,ROW(),"")),"")</f>
        <v/>
      </c>
      <c r="BW395" s="42" t="str">
        <f>IF($O395="男子",IF($AF395&gt;100,"",IF($M395=新人男子!P$51,ROW(),"")),"")</f>
        <v/>
      </c>
      <c r="BX395" s="42" t="str">
        <f>IF($O395="男子",IF($AF395&gt;100,"",IF($M395=新人男子!B$76,ROW(),"")),"")</f>
        <v/>
      </c>
      <c r="BY395" s="42" t="str">
        <f>IF($O395="男子",IF($AF395&gt;100,"",IF($M395=新人男子!I$76,ROW(),"")),"")</f>
        <v/>
      </c>
      <c r="BZ395" s="42" t="str">
        <f>IF($O395="男子",IF($AF395&gt;100,"",IF($M395=新人男子!P$76,ROW(),"")),"")</f>
        <v/>
      </c>
      <c r="CA395" s="42" t="str">
        <f>IF($O395="女子",IF($AF395&gt;100,"",IF($M395=選抜女子!B$2,ROW(),"")),"")</f>
        <v/>
      </c>
      <c r="CB395" s="42" t="str">
        <f>IF($O395="女子",IF($AF395&gt;100,"",IF($M395=選抜女子!I$2,ROW(),"")),"")</f>
        <v/>
      </c>
      <c r="CC395" s="42" t="str">
        <f>IF($O395="女子",IF($AF395&gt;100,"",IF($M395=選抜女子!P$2,ROW(),"")),"")</f>
        <v/>
      </c>
      <c r="CD395" s="42" t="str">
        <f>IF($O395="女子",IF($AF395&gt;100,"",IF($M395=選抜女子!B$27,ROW(),"")),"")</f>
        <v/>
      </c>
      <c r="CE395" s="42" t="str">
        <f>IF($O395="女子",IF($AF395&gt;100,"",IF($M395=選抜女子!I$27,ROW(),"")),"")</f>
        <v/>
      </c>
      <c r="CF395" s="42" t="str">
        <f>IF($O395="女子",IF($AF395&gt;100,"",IF($M395=選抜女子!P$27,ROW(),"")),"")</f>
        <v/>
      </c>
      <c r="CG395" s="42">
        <f>IF($O395="女子",IF($AF395&gt;100,"",IF($M395=選抜女子!B$51,ROW(),"")),"")</f>
        <v>395</v>
      </c>
      <c r="CH395" s="42" t="str">
        <f>IF($O395="女子",IF($AF395&gt;100,"",IF($M395=選抜女子!I$51,ROW(),"")),"")</f>
        <v/>
      </c>
      <c r="CI395" s="42" t="str">
        <f>IF($O395="女子",IF($AF395&gt;100,"",IF($M395=選抜女子!B$76,ROW(),"")),"")</f>
        <v/>
      </c>
      <c r="CJ395" s="42" t="str">
        <f>IF($O395="女子",IF($AF395&gt;100,"",IF($M395=選抜女子!I$76,ROW(),"")),"")</f>
        <v/>
      </c>
      <c r="CK395" s="42" t="str">
        <f>IF($O395="女子",IF($AF395&gt;100,"",IF($M395=新人女子!B$2,ROW(),"")),"")</f>
        <v/>
      </c>
      <c r="CL395" s="42" t="str">
        <f>IF($O395="女子",IF($AF395&gt;100,"",IF($M395=新人女子!I$2,ROW(),"")),"")</f>
        <v/>
      </c>
      <c r="CM395" s="42" t="str">
        <f>IF($O395="女子",IF($AF395&gt;100,"",IF($M395=新人女子!P$2,ROW(),"")),"")</f>
        <v/>
      </c>
      <c r="CN395" s="42" t="str">
        <f>IF($O395="女子",IF($AF395&gt;100,"",IF($M395=新人女子!B$27,ROW(),"")),"")</f>
        <v/>
      </c>
      <c r="CO395" s="42" t="str">
        <f>IF($O395="女子",IF($AF395&gt;100,"",IF($M395=新人女子!I$27,ROW(),"")),"")</f>
        <v/>
      </c>
      <c r="CP395" s="42" t="str">
        <f>IF($O395="女子",IF($AF395&gt;100,"",IF($M395=新人女子!P$27,ROW(),"")),"")</f>
        <v/>
      </c>
      <c r="CQ395" s="42" t="str">
        <f>IF($O395="女子",IF($AF395&gt;100,"",IF($M395=新人女子!B$51,ROW(),"")),"")</f>
        <v/>
      </c>
      <c r="CR395" s="42" t="str">
        <f>IF($O395="女子",IF($AF395&gt;100,"",IF($M395=新人女子!I$51,ROW(),"")),"")</f>
        <v/>
      </c>
      <c r="CS395" s="42" t="str">
        <f>IF($O395="女子",IF($AF395&gt;100,"",IF($M395=新人女子!P$51,ROW(),"")),"")</f>
        <v/>
      </c>
      <c r="CT395" s="42" t="str">
        <f>IF($O395="女子",IF($AF395&gt;100,"",IF($M395=新人女子!B$76,ROW(),"")),"")</f>
        <v/>
      </c>
      <c r="CU395" s="42" t="str">
        <f>IF($O395="女子",IF($AF395&gt;100,"",IF($M395=新人女子!I$76,ROW(),"")),"")</f>
        <v/>
      </c>
      <c r="CV395" s="42" t="str">
        <f>IF($O395="女子",IF($AF395&gt;100,"",IF($M395=新人女子!P$76,ROW(),"")),"")</f>
        <v/>
      </c>
    </row>
    <row r="396" spans="1:100" x14ac:dyDescent="0.15">
      <c r="A396" s="36">
        <v>45285</v>
      </c>
      <c r="B396" s="36">
        <v>45287</v>
      </c>
      <c r="C396" s="35" t="s">
        <v>104</v>
      </c>
      <c r="D396" s="35" t="s">
        <v>2902</v>
      </c>
      <c r="E396" s="35" t="s">
        <v>2903</v>
      </c>
      <c r="F396" s="35" t="s">
        <v>2904</v>
      </c>
      <c r="G396" s="35" t="s">
        <v>108</v>
      </c>
      <c r="H396" s="35" t="s">
        <v>15</v>
      </c>
      <c r="I396" s="35" t="s">
        <v>2905</v>
      </c>
      <c r="J396" s="35" t="s">
        <v>303</v>
      </c>
      <c r="L396" s="35" t="s">
        <v>920</v>
      </c>
      <c r="M396" s="35" t="s">
        <v>271</v>
      </c>
      <c r="N396" s="35" t="s">
        <v>272</v>
      </c>
      <c r="O396" s="35" t="s">
        <v>200</v>
      </c>
      <c r="Y396" s="35" t="s">
        <v>306</v>
      </c>
      <c r="AA396" s="35" t="s">
        <v>916</v>
      </c>
      <c r="AB396" s="35" t="s">
        <v>1088</v>
      </c>
      <c r="AC396" s="35" t="str">
        <f t="shared" si="33"/>
        <v>シンヤマグチ</v>
      </c>
      <c r="AD396" s="35" t="s">
        <v>309</v>
      </c>
      <c r="AE396" s="35" t="s">
        <v>376</v>
      </c>
      <c r="AF396" s="35">
        <v>8</v>
      </c>
      <c r="AG396" s="41">
        <v>38889</v>
      </c>
      <c r="AN396" s="35">
        <v>160</v>
      </c>
      <c r="AO396" s="35">
        <v>54</v>
      </c>
      <c r="AP396" s="35" t="s">
        <v>310</v>
      </c>
      <c r="AV396" s="35" t="s">
        <v>413</v>
      </c>
      <c r="BB396" s="35">
        <f t="shared" si="34"/>
        <v>16</v>
      </c>
      <c r="BC396" s="35">
        <f t="shared" si="35"/>
        <v>2</v>
      </c>
      <c r="BD396" s="35" t="str">
        <f t="shared" si="36"/>
        <v>右</v>
      </c>
      <c r="BE396" s="42" t="str">
        <f>IF($O396="男子",IF($AF396&gt;100,"",IF($M396=選抜男子!B$2,ROW(),"")),"")</f>
        <v/>
      </c>
      <c r="BF396" s="42" t="str">
        <f>IF($O396="男子",IF($AF396&gt;100,"",IF($M396=選抜男子!I$2,ROW(),"")),"")</f>
        <v/>
      </c>
      <c r="BG396" s="42" t="str">
        <f>IF($O396="男子",IF($AF396&gt;100,"",IF($M396=選抜男子!P$2,ROW(),"")),"")</f>
        <v/>
      </c>
      <c r="BH396" s="42" t="str">
        <f>IF($O396="男子",IF($AF396&gt;100,"",IF($M396=選抜男子!B$27,ROW(),"")),"")</f>
        <v/>
      </c>
      <c r="BI396" s="42" t="str">
        <f>IF($O396="男子",IF($AF396&gt;100,"",IF($M396=選抜男子!I$27,ROW(),"")),"")</f>
        <v/>
      </c>
      <c r="BJ396" s="42" t="str">
        <f>IF($O396="男子",IF($AF396&gt;100,"",IF($M396=選抜男子!P$27,ROW(),"")),"")</f>
        <v/>
      </c>
      <c r="BK396" s="42" t="str">
        <f>IF($O396="男子",IF($AF396&gt;100,"",IF($M396=選抜男子!B$51,ROW(),"")),"")</f>
        <v/>
      </c>
      <c r="BL396" s="42" t="str">
        <f>IF($O396="男子",IF($AF396&gt;100,"",IF($M396=選抜男子!I$51,ROW(),"")),"")</f>
        <v/>
      </c>
      <c r="BM396" s="42" t="str">
        <f>IF($O396="男子",IF($AF396&gt;100,"",IF($M396=選抜男子!B$76,ROW(),"")),"")</f>
        <v/>
      </c>
      <c r="BN396" s="42" t="str">
        <f>IF($O396="男子",IF($AF396&gt;100,"",IF($M396=選抜男子!I$76,ROW(),"")),"")</f>
        <v/>
      </c>
      <c r="BO396" s="42" t="str">
        <f>IF($O396="男子",IF($AF396&gt;100,"",IF($M396=新人男子!B$2,ROW(),"")),"")</f>
        <v/>
      </c>
      <c r="BP396" s="42" t="str">
        <f>IF($O396="男子",IF($AF396&gt;100,"",IF($M396=新人男子!I$2,ROW(),"")),"")</f>
        <v/>
      </c>
      <c r="BQ396" s="42" t="str">
        <f>IF($O396="男子",IF($AF396&gt;100,"",IF($M396=新人男子!P$2,ROW(),"")),"")</f>
        <v/>
      </c>
      <c r="BR396" s="42" t="str">
        <f>IF($O396="男子",IF($AF396&gt;100,"",IF($M396=新人男子!B$27,ROW(),"")),"")</f>
        <v/>
      </c>
      <c r="BS396" s="42" t="str">
        <f>IF($O396="男子",IF($AF396&gt;100,"",IF($M396=新人男子!I$27,ROW(),"")),"")</f>
        <v/>
      </c>
      <c r="BT396" s="42" t="str">
        <f>IF($O396="男子",IF($AF396&gt;100,"",IF($M396=新人男子!P$27,ROW(),"")),"")</f>
        <v/>
      </c>
      <c r="BU396" s="42" t="str">
        <f>IF($O396="男子",IF($AF396&gt;100,"",IF($M396=新人男子!B$51,ROW(),"")),"")</f>
        <v/>
      </c>
      <c r="BV396" s="42" t="str">
        <f>IF($O396="男子",IF($AF396&gt;100,"",IF($M396=新人男子!I$51,ROW(),"")),"")</f>
        <v/>
      </c>
      <c r="BW396" s="42" t="str">
        <f>IF($O396="男子",IF($AF396&gt;100,"",IF($M396=新人男子!P$51,ROW(),"")),"")</f>
        <v/>
      </c>
      <c r="BX396" s="42" t="str">
        <f>IF($O396="男子",IF($AF396&gt;100,"",IF($M396=新人男子!B$76,ROW(),"")),"")</f>
        <v/>
      </c>
      <c r="BY396" s="42" t="str">
        <f>IF($O396="男子",IF($AF396&gt;100,"",IF($M396=新人男子!I$76,ROW(),"")),"")</f>
        <v/>
      </c>
      <c r="BZ396" s="42" t="str">
        <f>IF($O396="男子",IF($AF396&gt;100,"",IF($M396=新人男子!P$76,ROW(),"")),"")</f>
        <v/>
      </c>
      <c r="CA396" s="42" t="str">
        <f>IF($O396="女子",IF($AF396&gt;100,"",IF($M396=選抜女子!B$2,ROW(),"")),"")</f>
        <v/>
      </c>
      <c r="CB396" s="42" t="str">
        <f>IF($O396="女子",IF($AF396&gt;100,"",IF($M396=選抜女子!I$2,ROW(),"")),"")</f>
        <v/>
      </c>
      <c r="CC396" s="42" t="str">
        <f>IF($O396="女子",IF($AF396&gt;100,"",IF($M396=選抜女子!P$2,ROW(),"")),"")</f>
        <v/>
      </c>
      <c r="CD396" s="42" t="str">
        <f>IF($O396="女子",IF($AF396&gt;100,"",IF($M396=選抜女子!B$27,ROW(),"")),"")</f>
        <v/>
      </c>
      <c r="CE396" s="42" t="str">
        <f>IF($O396="女子",IF($AF396&gt;100,"",IF($M396=選抜女子!I$27,ROW(),"")),"")</f>
        <v/>
      </c>
      <c r="CF396" s="42" t="str">
        <f>IF($O396="女子",IF($AF396&gt;100,"",IF($M396=選抜女子!P$27,ROW(),"")),"")</f>
        <v/>
      </c>
      <c r="CG396" s="42">
        <f>IF($O396="女子",IF($AF396&gt;100,"",IF($M396=選抜女子!B$51,ROW(),"")),"")</f>
        <v>396</v>
      </c>
      <c r="CH396" s="42" t="str">
        <f>IF($O396="女子",IF($AF396&gt;100,"",IF($M396=選抜女子!I$51,ROW(),"")),"")</f>
        <v/>
      </c>
      <c r="CI396" s="42" t="str">
        <f>IF($O396="女子",IF($AF396&gt;100,"",IF($M396=選抜女子!B$76,ROW(),"")),"")</f>
        <v/>
      </c>
      <c r="CJ396" s="42" t="str">
        <f>IF($O396="女子",IF($AF396&gt;100,"",IF($M396=選抜女子!I$76,ROW(),"")),"")</f>
        <v/>
      </c>
      <c r="CK396" s="42" t="str">
        <f>IF($O396="女子",IF($AF396&gt;100,"",IF($M396=新人女子!B$2,ROW(),"")),"")</f>
        <v/>
      </c>
      <c r="CL396" s="42" t="str">
        <f>IF($O396="女子",IF($AF396&gt;100,"",IF($M396=新人女子!I$2,ROW(),"")),"")</f>
        <v/>
      </c>
      <c r="CM396" s="42" t="str">
        <f>IF($O396="女子",IF($AF396&gt;100,"",IF($M396=新人女子!P$2,ROW(),"")),"")</f>
        <v/>
      </c>
      <c r="CN396" s="42" t="str">
        <f>IF($O396="女子",IF($AF396&gt;100,"",IF($M396=新人女子!B$27,ROW(),"")),"")</f>
        <v/>
      </c>
      <c r="CO396" s="42" t="str">
        <f>IF($O396="女子",IF($AF396&gt;100,"",IF($M396=新人女子!I$27,ROW(),"")),"")</f>
        <v/>
      </c>
      <c r="CP396" s="42" t="str">
        <f>IF($O396="女子",IF($AF396&gt;100,"",IF($M396=新人女子!P$27,ROW(),"")),"")</f>
        <v/>
      </c>
      <c r="CQ396" s="42" t="str">
        <f>IF($O396="女子",IF($AF396&gt;100,"",IF($M396=新人女子!B$51,ROW(),"")),"")</f>
        <v/>
      </c>
      <c r="CR396" s="42" t="str">
        <f>IF($O396="女子",IF($AF396&gt;100,"",IF($M396=新人女子!I$51,ROW(),"")),"")</f>
        <v/>
      </c>
      <c r="CS396" s="42" t="str">
        <f>IF($O396="女子",IF($AF396&gt;100,"",IF($M396=新人女子!P$51,ROW(),"")),"")</f>
        <v/>
      </c>
      <c r="CT396" s="42" t="str">
        <f>IF($O396="女子",IF($AF396&gt;100,"",IF($M396=新人女子!B$76,ROW(),"")),"")</f>
        <v/>
      </c>
      <c r="CU396" s="42" t="str">
        <f>IF($O396="女子",IF($AF396&gt;100,"",IF($M396=新人女子!I$76,ROW(),"")),"")</f>
        <v/>
      </c>
      <c r="CV396" s="42" t="str">
        <f>IF($O396="女子",IF($AF396&gt;100,"",IF($M396=新人女子!P$76,ROW(),"")),"")</f>
        <v/>
      </c>
    </row>
    <row r="397" spans="1:100" x14ac:dyDescent="0.15">
      <c r="A397" s="36">
        <v>45285</v>
      </c>
      <c r="B397" s="36">
        <v>45287</v>
      </c>
      <c r="C397" s="35" t="s">
        <v>104</v>
      </c>
      <c r="D397" s="35" t="s">
        <v>2906</v>
      </c>
      <c r="E397" s="35" t="s">
        <v>2907</v>
      </c>
      <c r="F397" s="35" t="s">
        <v>2908</v>
      </c>
      <c r="G397" s="35" t="s">
        <v>108</v>
      </c>
      <c r="H397" s="35" t="s">
        <v>15</v>
      </c>
      <c r="I397" s="35" t="s">
        <v>2909</v>
      </c>
      <c r="J397" s="35" t="s">
        <v>303</v>
      </c>
      <c r="L397" s="35" t="s">
        <v>920</v>
      </c>
      <c r="M397" s="35" t="s">
        <v>271</v>
      </c>
      <c r="N397" s="35" t="s">
        <v>272</v>
      </c>
      <c r="O397" s="35" t="s">
        <v>200</v>
      </c>
      <c r="Y397" s="35" t="s">
        <v>306</v>
      </c>
      <c r="AA397" s="35" t="s">
        <v>921</v>
      </c>
      <c r="AB397" s="35" t="s">
        <v>1089</v>
      </c>
      <c r="AC397" s="35" t="str">
        <f t="shared" si="33"/>
        <v>カガワ</v>
      </c>
      <c r="AD397" s="35" t="s">
        <v>309</v>
      </c>
      <c r="AF397" s="35">
        <v>9</v>
      </c>
      <c r="AG397" s="41">
        <v>39168</v>
      </c>
      <c r="AN397" s="35">
        <v>169</v>
      </c>
      <c r="AO397" s="35">
        <v>50</v>
      </c>
      <c r="AP397" s="35" t="s">
        <v>310</v>
      </c>
      <c r="AV397" s="35" t="s">
        <v>413</v>
      </c>
      <c r="BB397" s="35">
        <f t="shared" si="34"/>
        <v>16</v>
      </c>
      <c r="BC397" s="35">
        <f t="shared" si="35"/>
        <v>2</v>
      </c>
      <c r="BD397" s="35" t="str">
        <f t="shared" si="36"/>
        <v>右</v>
      </c>
      <c r="BE397" s="42" t="str">
        <f>IF($O397="男子",IF($AF397&gt;100,"",IF($M397=選抜男子!B$2,ROW(),"")),"")</f>
        <v/>
      </c>
      <c r="BF397" s="42" t="str">
        <f>IF($O397="男子",IF($AF397&gt;100,"",IF($M397=選抜男子!I$2,ROW(),"")),"")</f>
        <v/>
      </c>
      <c r="BG397" s="42" t="str">
        <f>IF($O397="男子",IF($AF397&gt;100,"",IF($M397=選抜男子!P$2,ROW(),"")),"")</f>
        <v/>
      </c>
      <c r="BH397" s="42" t="str">
        <f>IF($O397="男子",IF($AF397&gt;100,"",IF($M397=選抜男子!B$27,ROW(),"")),"")</f>
        <v/>
      </c>
      <c r="BI397" s="42" t="str">
        <f>IF($O397="男子",IF($AF397&gt;100,"",IF($M397=選抜男子!I$27,ROW(),"")),"")</f>
        <v/>
      </c>
      <c r="BJ397" s="42" t="str">
        <f>IF($O397="男子",IF($AF397&gt;100,"",IF($M397=選抜男子!P$27,ROW(),"")),"")</f>
        <v/>
      </c>
      <c r="BK397" s="42" t="str">
        <f>IF($O397="男子",IF($AF397&gt;100,"",IF($M397=選抜男子!B$51,ROW(),"")),"")</f>
        <v/>
      </c>
      <c r="BL397" s="42" t="str">
        <f>IF($O397="男子",IF($AF397&gt;100,"",IF($M397=選抜男子!I$51,ROW(),"")),"")</f>
        <v/>
      </c>
      <c r="BM397" s="42" t="str">
        <f>IF($O397="男子",IF($AF397&gt;100,"",IF($M397=選抜男子!B$76,ROW(),"")),"")</f>
        <v/>
      </c>
      <c r="BN397" s="42" t="str">
        <f>IF($O397="男子",IF($AF397&gt;100,"",IF($M397=選抜男子!I$76,ROW(),"")),"")</f>
        <v/>
      </c>
      <c r="BO397" s="42" t="str">
        <f>IF($O397="男子",IF($AF397&gt;100,"",IF($M397=新人男子!B$2,ROW(),"")),"")</f>
        <v/>
      </c>
      <c r="BP397" s="42" t="str">
        <f>IF($O397="男子",IF($AF397&gt;100,"",IF($M397=新人男子!I$2,ROW(),"")),"")</f>
        <v/>
      </c>
      <c r="BQ397" s="42" t="str">
        <f>IF($O397="男子",IF($AF397&gt;100,"",IF($M397=新人男子!P$2,ROW(),"")),"")</f>
        <v/>
      </c>
      <c r="BR397" s="42" t="str">
        <f>IF($O397="男子",IF($AF397&gt;100,"",IF($M397=新人男子!B$27,ROW(),"")),"")</f>
        <v/>
      </c>
      <c r="BS397" s="42" t="str">
        <f>IF($O397="男子",IF($AF397&gt;100,"",IF($M397=新人男子!I$27,ROW(),"")),"")</f>
        <v/>
      </c>
      <c r="BT397" s="42" t="str">
        <f>IF($O397="男子",IF($AF397&gt;100,"",IF($M397=新人男子!P$27,ROW(),"")),"")</f>
        <v/>
      </c>
      <c r="BU397" s="42" t="str">
        <f>IF($O397="男子",IF($AF397&gt;100,"",IF($M397=新人男子!B$51,ROW(),"")),"")</f>
        <v/>
      </c>
      <c r="BV397" s="42" t="str">
        <f>IF($O397="男子",IF($AF397&gt;100,"",IF($M397=新人男子!I$51,ROW(),"")),"")</f>
        <v/>
      </c>
      <c r="BW397" s="42" t="str">
        <f>IF($O397="男子",IF($AF397&gt;100,"",IF($M397=新人男子!P$51,ROW(),"")),"")</f>
        <v/>
      </c>
      <c r="BX397" s="42" t="str">
        <f>IF($O397="男子",IF($AF397&gt;100,"",IF($M397=新人男子!B$76,ROW(),"")),"")</f>
        <v/>
      </c>
      <c r="BY397" s="42" t="str">
        <f>IF($O397="男子",IF($AF397&gt;100,"",IF($M397=新人男子!I$76,ROW(),"")),"")</f>
        <v/>
      </c>
      <c r="BZ397" s="42" t="str">
        <f>IF($O397="男子",IF($AF397&gt;100,"",IF($M397=新人男子!P$76,ROW(),"")),"")</f>
        <v/>
      </c>
      <c r="CA397" s="42" t="str">
        <f>IF($O397="女子",IF($AF397&gt;100,"",IF($M397=選抜女子!B$2,ROW(),"")),"")</f>
        <v/>
      </c>
      <c r="CB397" s="42" t="str">
        <f>IF($O397="女子",IF($AF397&gt;100,"",IF($M397=選抜女子!I$2,ROW(),"")),"")</f>
        <v/>
      </c>
      <c r="CC397" s="42" t="str">
        <f>IF($O397="女子",IF($AF397&gt;100,"",IF($M397=選抜女子!P$2,ROW(),"")),"")</f>
        <v/>
      </c>
      <c r="CD397" s="42" t="str">
        <f>IF($O397="女子",IF($AF397&gt;100,"",IF($M397=選抜女子!B$27,ROW(),"")),"")</f>
        <v/>
      </c>
      <c r="CE397" s="42" t="str">
        <f>IF($O397="女子",IF($AF397&gt;100,"",IF($M397=選抜女子!I$27,ROW(),"")),"")</f>
        <v/>
      </c>
      <c r="CF397" s="42" t="str">
        <f>IF($O397="女子",IF($AF397&gt;100,"",IF($M397=選抜女子!P$27,ROW(),"")),"")</f>
        <v/>
      </c>
      <c r="CG397" s="42">
        <f>IF($O397="女子",IF($AF397&gt;100,"",IF($M397=選抜女子!B$51,ROW(),"")),"")</f>
        <v>397</v>
      </c>
      <c r="CH397" s="42" t="str">
        <f>IF($O397="女子",IF($AF397&gt;100,"",IF($M397=選抜女子!I$51,ROW(),"")),"")</f>
        <v/>
      </c>
      <c r="CI397" s="42" t="str">
        <f>IF($O397="女子",IF($AF397&gt;100,"",IF($M397=選抜女子!B$76,ROW(),"")),"")</f>
        <v/>
      </c>
      <c r="CJ397" s="42" t="str">
        <f>IF($O397="女子",IF($AF397&gt;100,"",IF($M397=選抜女子!I$76,ROW(),"")),"")</f>
        <v/>
      </c>
      <c r="CK397" s="42" t="str">
        <f>IF($O397="女子",IF($AF397&gt;100,"",IF($M397=新人女子!B$2,ROW(),"")),"")</f>
        <v/>
      </c>
      <c r="CL397" s="42" t="str">
        <f>IF($O397="女子",IF($AF397&gt;100,"",IF($M397=新人女子!I$2,ROW(),"")),"")</f>
        <v/>
      </c>
      <c r="CM397" s="42" t="str">
        <f>IF($O397="女子",IF($AF397&gt;100,"",IF($M397=新人女子!P$2,ROW(),"")),"")</f>
        <v/>
      </c>
      <c r="CN397" s="42" t="str">
        <f>IF($O397="女子",IF($AF397&gt;100,"",IF($M397=新人女子!B$27,ROW(),"")),"")</f>
        <v/>
      </c>
      <c r="CO397" s="42" t="str">
        <f>IF($O397="女子",IF($AF397&gt;100,"",IF($M397=新人女子!I$27,ROW(),"")),"")</f>
        <v/>
      </c>
      <c r="CP397" s="42" t="str">
        <f>IF($O397="女子",IF($AF397&gt;100,"",IF($M397=新人女子!P$27,ROW(),"")),"")</f>
        <v/>
      </c>
      <c r="CQ397" s="42" t="str">
        <f>IF($O397="女子",IF($AF397&gt;100,"",IF($M397=新人女子!B$51,ROW(),"")),"")</f>
        <v/>
      </c>
      <c r="CR397" s="42" t="str">
        <f>IF($O397="女子",IF($AF397&gt;100,"",IF($M397=新人女子!I$51,ROW(),"")),"")</f>
        <v/>
      </c>
      <c r="CS397" s="42" t="str">
        <f>IF($O397="女子",IF($AF397&gt;100,"",IF($M397=新人女子!P$51,ROW(),"")),"")</f>
        <v/>
      </c>
      <c r="CT397" s="42" t="str">
        <f>IF($O397="女子",IF($AF397&gt;100,"",IF($M397=新人女子!B$76,ROW(),"")),"")</f>
        <v/>
      </c>
      <c r="CU397" s="42" t="str">
        <f>IF($O397="女子",IF($AF397&gt;100,"",IF($M397=新人女子!I$76,ROW(),"")),"")</f>
        <v/>
      </c>
      <c r="CV397" s="42" t="str">
        <f>IF($O397="女子",IF($AF397&gt;100,"",IF($M397=新人女子!P$76,ROW(),"")),"")</f>
        <v/>
      </c>
    </row>
    <row r="398" spans="1:100" x14ac:dyDescent="0.15">
      <c r="A398" s="36">
        <v>45285</v>
      </c>
      <c r="B398" s="36">
        <v>45287</v>
      </c>
      <c r="C398" s="35" t="s">
        <v>104</v>
      </c>
      <c r="D398" s="35" t="s">
        <v>2910</v>
      </c>
      <c r="E398" s="35" t="s">
        <v>2911</v>
      </c>
      <c r="F398" s="35" t="s">
        <v>2912</v>
      </c>
      <c r="G398" s="35" t="s">
        <v>108</v>
      </c>
      <c r="H398" s="35" t="s">
        <v>15</v>
      </c>
      <c r="I398" s="35" t="s">
        <v>2913</v>
      </c>
      <c r="J398" s="35" t="s">
        <v>303</v>
      </c>
      <c r="L398" s="35" t="s">
        <v>920</v>
      </c>
      <c r="M398" s="35" t="s">
        <v>271</v>
      </c>
      <c r="N398" s="35" t="s">
        <v>272</v>
      </c>
      <c r="O398" s="35" t="s">
        <v>200</v>
      </c>
      <c r="Y398" s="35" t="s">
        <v>306</v>
      </c>
      <c r="AA398" s="35" t="s">
        <v>926</v>
      </c>
      <c r="AB398" s="35" t="s">
        <v>1090</v>
      </c>
      <c r="AC398" s="35" t="str">
        <f t="shared" si="33"/>
        <v>ホンユラ</v>
      </c>
      <c r="AD398" s="35" t="s">
        <v>309</v>
      </c>
      <c r="AF398" s="35">
        <v>10</v>
      </c>
      <c r="AG398" s="41">
        <v>39193</v>
      </c>
      <c r="AN398" s="35">
        <v>169</v>
      </c>
      <c r="AO398" s="35">
        <v>55.5</v>
      </c>
      <c r="AP398" s="35" t="s">
        <v>310</v>
      </c>
      <c r="AV398" s="35" t="s">
        <v>311</v>
      </c>
      <c r="BB398" s="35">
        <f t="shared" si="34"/>
        <v>15</v>
      </c>
      <c r="BC398" s="35">
        <f t="shared" si="35"/>
        <v>1</v>
      </c>
      <c r="BD398" s="35" t="str">
        <f t="shared" si="36"/>
        <v>右</v>
      </c>
      <c r="BE398" s="42" t="str">
        <f>IF($O398="男子",IF($AF398&gt;100,"",IF($M398=選抜男子!B$2,ROW(),"")),"")</f>
        <v/>
      </c>
      <c r="BF398" s="42" t="str">
        <f>IF($O398="男子",IF($AF398&gt;100,"",IF($M398=選抜男子!I$2,ROW(),"")),"")</f>
        <v/>
      </c>
      <c r="BG398" s="42" t="str">
        <f>IF($O398="男子",IF($AF398&gt;100,"",IF($M398=選抜男子!P$2,ROW(),"")),"")</f>
        <v/>
      </c>
      <c r="BH398" s="42" t="str">
        <f>IF($O398="男子",IF($AF398&gt;100,"",IF($M398=選抜男子!B$27,ROW(),"")),"")</f>
        <v/>
      </c>
      <c r="BI398" s="42" t="str">
        <f>IF($O398="男子",IF($AF398&gt;100,"",IF($M398=選抜男子!I$27,ROW(),"")),"")</f>
        <v/>
      </c>
      <c r="BJ398" s="42" t="str">
        <f>IF($O398="男子",IF($AF398&gt;100,"",IF($M398=選抜男子!P$27,ROW(),"")),"")</f>
        <v/>
      </c>
      <c r="BK398" s="42" t="str">
        <f>IF($O398="男子",IF($AF398&gt;100,"",IF($M398=選抜男子!B$51,ROW(),"")),"")</f>
        <v/>
      </c>
      <c r="BL398" s="42" t="str">
        <f>IF($O398="男子",IF($AF398&gt;100,"",IF($M398=選抜男子!I$51,ROW(),"")),"")</f>
        <v/>
      </c>
      <c r="BM398" s="42" t="str">
        <f>IF($O398="男子",IF($AF398&gt;100,"",IF($M398=選抜男子!B$76,ROW(),"")),"")</f>
        <v/>
      </c>
      <c r="BN398" s="42" t="str">
        <f>IF($O398="男子",IF($AF398&gt;100,"",IF($M398=選抜男子!I$76,ROW(),"")),"")</f>
        <v/>
      </c>
      <c r="BO398" s="42" t="str">
        <f>IF($O398="男子",IF($AF398&gt;100,"",IF($M398=新人男子!B$2,ROW(),"")),"")</f>
        <v/>
      </c>
      <c r="BP398" s="42" t="str">
        <f>IF($O398="男子",IF($AF398&gt;100,"",IF($M398=新人男子!I$2,ROW(),"")),"")</f>
        <v/>
      </c>
      <c r="BQ398" s="42" t="str">
        <f>IF($O398="男子",IF($AF398&gt;100,"",IF($M398=新人男子!P$2,ROW(),"")),"")</f>
        <v/>
      </c>
      <c r="BR398" s="42" t="str">
        <f>IF($O398="男子",IF($AF398&gt;100,"",IF($M398=新人男子!B$27,ROW(),"")),"")</f>
        <v/>
      </c>
      <c r="BS398" s="42" t="str">
        <f>IF($O398="男子",IF($AF398&gt;100,"",IF($M398=新人男子!I$27,ROW(),"")),"")</f>
        <v/>
      </c>
      <c r="BT398" s="42" t="str">
        <f>IF($O398="男子",IF($AF398&gt;100,"",IF($M398=新人男子!P$27,ROW(),"")),"")</f>
        <v/>
      </c>
      <c r="BU398" s="42" t="str">
        <f>IF($O398="男子",IF($AF398&gt;100,"",IF($M398=新人男子!B$51,ROW(),"")),"")</f>
        <v/>
      </c>
      <c r="BV398" s="42" t="str">
        <f>IF($O398="男子",IF($AF398&gt;100,"",IF($M398=新人男子!I$51,ROW(),"")),"")</f>
        <v/>
      </c>
      <c r="BW398" s="42" t="str">
        <f>IF($O398="男子",IF($AF398&gt;100,"",IF($M398=新人男子!P$51,ROW(),"")),"")</f>
        <v/>
      </c>
      <c r="BX398" s="42" t="str">
        <f>IF($O398="男子",IF($AF398&gt;100,"",IF($M398=新人男子!B$76,ROW(),"")),"")</f>
        <v/>
      </c>
      <c r="BY398" s="42" t="str">
        <f>IF($O398="男子",IF($AF398&gt;100,"",IF($M398=新人男子!I$76,ROW(),"")),"")</f>
        <v/>
      </c>
      <c r="BZ398" s="42" t="str">
        <f>IF($O398="男子",IF($AF398&gt;100,"",IF($M398=新人男子!P$76,ROW(),"")),"")</f>
        <v/>
      </c>
      <c r="CA398" s="42" t="str">
        <f>IF($O398="女子",IF($AF398&gt;100,"",IF($M398=選抜女子!B$2,ROW(),"")),"")</f>
        <v/>
      </c>
      <c r="CB398" s="42" t="str">
        <f>IF($O398="女子",IF($AF398&gt;100,"",IF($M398=選抜女子!I$2,ROW(),"")),"")</f>
        <v/>
      </c>
      <c r="CC398" s="42" t="str">
        <f>IF($O398="女子",IF($AF398&gt;100,"",IF($M398=選抜女子!P$2,ROW(),"")),"")</f>
        <v/>
      </c>
      <c r="CD398" s="42" t="str">
        <f>IF($O398="女子",IF($AF398&gt;100,"",IF($M398=選抜女子!B$27,ROW(),"")),"")</f>
        <v/>
      </c>
      <c r="CE398" s="42" t="str">
        <f>IF($O398="女子",IF($AF398&gt;100,"",IF($M398=選抜女子!I$27,ROW(),"")),"")</f>
        <v/>
      </c>
      <c r="CF398" s="42" t="str">
        <f>IF($O398="女子",IF($AF398&gt;100,"",IF($M398=選抜女子!P$27,ROW(),"")),"")</f>
        <v/>
      </c>
      <c r="CG398" s="42">
        <f>IF($O398="女子",IF($AF398&gt;100,"",IF($M398=選抜女子!B$51,ROW(),"")),"")</f>
        <v>398</v>
      </c>
      <c r="CH398" s="42" t="str">
        <f>IF($O398="女子",IF($AF398&gt;100,"",IF($M398=選抜女子!I$51,ROW(),"")),"")</f>
        <v/>
      </c>
      <c r="CI398" s="42" t="str">
        <f>IF($O398="女子",IF($AF398&gt;100,"",IF($M398=選抜女子!B$76,ROW(),"")),"")</f>
        <v/>
      </c>
      <c r="CJ398" s="42" t="str">
        <f>IF($O398="女子",IF($AF398&gt;100,"",IF($M398=選抜女子!I$76,ROW(),"")),"")</f>
        <v/>
      </c>
      <c r="CK398" s="42" t="str">
        <f>IF($O398="女子",IF($AF398&gt;100,"",IF($M398=新人女子!B$2,ROW(),"")),"")</f>
        <v/>
      </c>
      <c r="CL398" s="42" t="str">
        <f>IF($O398="女子",IF($AF398&gt;100,"",IF($M398=新人女子!I$2,ROW(),"")),"")</f>
        <v/>
      </c>
      <c r="CM398" s="42" t="str">
        <f>IF($O398="女子",IF($AF398&gt;100,"",IF($M398=新人女子!P$2,ROW(),"")),"")</f>
        <v/>
      </c>
      <c r="CN398" s="42" t="str">
        <f>IF($O398="女子",IF($AF398&gt;100,"",IF($M398=新人女子!B$27,ROW(),"")),"")</f>
        <v/>
      </c>
      <c r="CO398" s="42" t="str">
        <f>IF($O398="女子",IF($AF398&gt;100,"",IF($M398=新人女子!I$27,ROW(),"")),"")</f>
        <v/>
      </c>
      <c r="CP398" s="42" t="str">
        <f>IF($O398="女子",IF($AF398&gt;100,"",IF($M398=新人女子!P$27,ROW(),"")),"")</f>
        <v/>
      </c>
      <c r="CQ398" s="42" t="str">
        <f>IF($O398="女子",IF($AF398&gt;100,"",IF($M398=新人女子!B$51,ROW(),"")),"")</f>
        <v/>
      </c>
      <c r="CR398" s="42" t="str">
        <f>IF($O398="女子",IF($AF398&gt;100,"",IF($M398=新人女子!I$51,ROW(),"")),"")</f>
        <v/>
      </c>
      <c r="CS398" s="42" t="str">
        <f>IF($O398="女子",IF($AF398&gt;100,"",IF($M398=新人女子!P$51,ROW(),"")),"")</f>
        <v/>
      </c>
      <c r="CT398" s="42" t="str">
        <f>IF($O398="女子",IF($AF398&gt;100,"",IF($M398=新人女子!B$76,ROW(),"")),"")</f>
        <v/>
      </c>
      <c r="CU398" s="42" t="str">
        <f>IF($O398="女子",IF($AF398&gt;100,"",IF($M398=新人女子!I$76,ROW(),"")),"")</f>
        <v/>
      </c>
      <c r="CV398" s="42" t="str">
        <f>IF($O398="女子",IF($AF398&gt;100,"",IF($M398=新人女子!P$76,ROW(),"")),"")</f>
        <v/>
      </c>
    </row>
    <row r="399" spans="1:100" x14ac:dyDescent="0.15">
      <c r="A399" s="36">
        <v>45285</v>
      </c>
      <c r="B399" s="36">
        <v>45287</v>
      </c>
      <c r="C399" s="35" t="s">
        <v>104</v>
      </c>
      <c r="D399" s="35" t="s">
        <v>2914</v>
      </c>
      <c r="E399" s="35" t="s">
        <v>2915</v>
      </c>
      <c r="F399" s="35" t="s">
        <v>2916</v>
      </c>
      <c r="G399" s="35" t="s">
        <v>108</v>
      </c>
      <c r="H399" s="35" t="s">
        <v>15</v>
      </c>
      <c r="I399" s="35" t="s">
        <v>2917</v>
      </c>
      <c r="J399" s="35" t="s">
        <v>303</v>
      </c>
      <c r="L399" s="35" t="s">
        <v>920</v>
      </c>
      <c r="M399" s="35" t="s">
        <v>271</v>
      </c>
      <c r="N399" s="35" t="s">
        <v>272</v>
      </c>
      <c r="O399" s="35" t="s">
        <v>200</v>
      </c>
      <c r="Y399" s="35" t="s">
        <v>306</v>
      </c>
      <c r="AA399" s="35" t="s">
        <v>933</v>
      </c>
      <c r="AB399" s="35" t="s">
        <v>1091</v>
      </c>
      <c r="AC399" s="35" t="str">
        <f t="shared" si="33"/>
        <v>コトウ</v>
      </c>
      <c r="AD399" s="35" t="s">
        <v>309</v>
      </c>
      <c r="AF399" s="35">
        <v>11</v>
      </c>
      <c r="AG399" s="41">
        <v>39283</v>
      </c>
      <c r="AN399" s="35">
        <v>166</v>
      </c>
      <c r="AO399" s="35">
        <v>59.2</v>
      </c>
      <c r="AP399" s="35" t="s">
        <v>310</v>
      </c>
      <c r="AV399" s="35" t="s">
        <v>311</v>
      </c>
      <c r="BB399" s="35">
        <f t="shared" si="34"/>
        <v>15</v>
      </c>
      <c r="BC399" s="35">
        <f t="shared" si="35"/>
        <v>1</v>
      </c>
      <c r="BD399" s="35" t="str">
        <f t="shared" si="36"/>
        <v>右</v>
      </c>
      <c r="BE399" s="42" t="str">
        <f>IF($O399="男子",IF($AF399&gt;100,"",IF($M399=選抜男子!B$2,ROW(),"")),"")</f>
        <v/>
      </c>
      <c r="BF399" s="42" t="str">
        <f>IF($O399="男子",IF($AF399&gt;100,"",IF($M399=選抜男子!I$2,ROW(),"")),"")</f>
        <v/>
      </c>
      <c r="BG399" s="42" t="str">
        <f>IF($O399="男子",IF($AF399&gt;100,"",IF($M399=選抜男子!P$2,ROW(),"")),"")</f>
        <v/>
      </c>
      <c r="BH399" s="42" t="str">
        <f>IF($O399="男子",IF($AF399&gt;100,"",IF($M399=選抜男子!B$27,ROW(),"")),"")</f>
        <v/>
      </c>
      <c r="BI399" s="42" t="str">
        <f>IF($O399="男子",IF($AF399&gt;100,"",IF($M399=選抜男子!I$27,ROW(),"")),"")</f>
        <v/>
      </c>
      <c r="BJ399" s="42" t="str">
        <f>IF($O399="男子",IF($AF399&gt;100,"",IF($M399=選抜男子!P$27,ROW(),"")),"")</f>
        <v/>
      </c>
      <c r="BK399" s="42" t="str">
        <f>IF($O399="男子",IF($AF399&gt;100,"",IF($M399=選抜男子!B$51,ROW(),"")),"")</f>
        <v/>
      </c>
      <c r="BL399" s="42" t="str">
        <f>IF($O399="男子",IF($AF399&gt;100,"",IF($M399=選抜男子!I$51,ROW(),"")),"")</f>
        <v/>
      </c>
      <c r="BM399" s="42" t="str">
        <f>IF($O399="男子",IF($AF399&gt;100,"",IF($M399=選抜男子!B$76,ROW(),"")),"")</f>
        <v/>
      </c>
      <c r="BN399" s="42" t="str">
        <f>IF($O399="男子",IF($AF399&gt;100,"",IF($M399=選抜男子!I$76,ROW(),"")),"")</f>
        <v/>
      </c>
      <c r="BO399" s="42" t="str">
        <f>IF($O399="男子",IF($AF399&gt;100,"",IF($M399=新人男子!B$2,ROW(),"")),"")</f>
        <v/>
      </c>
      <c r="BP399" s="42" t="str">
        <f>IF($O399="男子",IF($AF399&gt;100,"",IF($M399=新人男子!I$2,ROW(),"")),"")</f>
        <v/>
      </c>
      <c r="BQ399" s="42" t="str">
        <f>IF($O399="男子",IF($AF399&gt;100,"",IF($M399=新人男子!P$2,ROW(),"")),"")</f>
        <v/>
      </c>
      <c r="BR399" s="42" t="str">
        <f>IF($O399="男子",IF($AF399&gt;100,"",IF($M399=新人男子!B$27,ROW(),"")),"")</f>
        <v/>
      </c>
      <c r="BS399" s="42" t="str">
        <f>IF($O399="男子",IF($AF399&gt;100,"",IF($M399=新人男子!I$27,ROW(),"")),"")</f>
        <v/>
      </c>
      <c r="BT399" s="42" t="str">
        <f>IF($O399="男子",IF($AF399&gt;100,"",IF($M399=新人男子!P$27,ROW(),"")),"")</f>
        <v/>
      </c>
      <c r="BU399" s="42" t="str">
        <f>IF($O399="男子",IF($AF399&gt;100,"",IF($M399=新人男子!B$51,ROW(),"")),"")</f>
        <v/>
      </c>
      <c r="BV399" s="42" t="str">
        <f>IF($O399="男子",IF($AF399&gt;100,"",IF($M399=新人男子!I$51,ROW(),"")),"")</f>
        <v/>
      </c>
      <c r="BW399" s="42" t="str">
        <f>IF($O399="男子",IF($AF399&gt;100,"",IF($M399=新人男子!P$51,ROW(),"")),"")</f>
        <v/>
      </c>
      <c r="BX399" s="42" t="str">
        <f>IF($O399="男子",IF($AF399&gt;100,"",IF($M399=新人男子!B$76,ROW(),"")),"")</f>
        <v/>
      </c>
      <c r="BY399" s="42" t="str">
        <f>IF($O399="男子",IF($AF399&gt;100,"",IF($M399=新人男子!I$76,ROW(),"")),"")</f>
        <v/>
      </c>
      <c r="BZ399" s="42" t="str">
        <f>IF($O399="男子",IF($AF399&gt;100,"",IF($M399=新人男子!P$76,ROW(),"")),"")</f>
        <v/>
      </c>
      <c r="CA399" s="42" t="str">
        <f>IF($O399="女子",IF($AF399&gt;100,"",IF($M399=選抜女子!B$2,ROW(),"")),"")</f>
        <v/>
      </c>
      <c r="CB399" s="42" t="str">
        <f>IF($O399="女子",IF($AF399&gt;100,"",IF($M399=選抜女子!I$2,ROW(),"")),"")</f>
        <v/>
      </c>
      <c r="CC399" s="42" t="str">
        <f>IF($O399="女子",IF($AF399&gt;100,"",IF($M399=選抜女子!P$2,ROW(),"")),"")</f>
        <v/>
      </c>
      <c r="CD399" s="42" t="str">
        <f>IF($O399="女子",IF($AF399&gt;100,"",IF($M399=選抜女子!B$27,ROW(),"")),"")</f>
        <v/>
      </c>
      <c r="CE399" s="42" t="str">
        <f>IF($O399="女子",IF($AF399&gt;100,"",IF($M399=選抜女子!I$27,ROW(),"")),"")</f>
        <v/>
      </c>
      <c r="CF399" s="42" t="str">
        <f>IF($O399="女子",IF($AF399&gt;100,"",IF($M399=選抜女子!P$27,ROW(),"")),"")</f>
        <v/>
      </c>
      <c r="CG399" s="42">
        <f>IF($O399="女子",IF($AF399&gt;100,"",IF($M399=選抜女子!B$51,ROW(),"")),"")</f>
        <v>399</v>
      </c>
      <c r="CH399" s="42" t="str">
        <f>IF($O399="女子",IF($AF399&gt;100,"",IF($M399=選抜女子!I$51,ROW(),"")),"")</f>
        <v/>
      </c>
      <c r="CI399" s="42" t="str">
        <f>IF($O399="女子",IF($AF399&gt;100,"",IF($M399=選抜女子!B$76,ROW(),"")),"")</f>
        <v/>
      </c>
      <c r="CJ399" s="42" t="str">
        <f>IF($O399="女子",IF($AF399&gt;100,"",IF($M399=選抜女子!I$76,ROW(),"")),"")</f>
        <v/>
      </c>
      <c r="CK399" s="42" t="str">
        <f>IF($O399="女子",IF($AF399&gt;100,"",IF($M399=新人女子!B$2,ROW(),"")),"")</f>
        <v/>
      </c>
      <c r="CL399" s="42" t="str">
        <f>IF($O399="女子",IF($AF399&gt;100,"",IF($M399=新人女子!I$2,ROW(),"")),"")</f>
        <v/>
      </c>
      <c r="CM399" s="42" t="str">
        <f>IF($O399="女子",IF($AF399&gt;100,"",IF($M399=新人女子!P$2,ROW(),"")),"")</f>
        <v/>
      </c>
      <c r="CN399" s="42" t="str">
        <f>IF($O399="女子",IF($AF399&gt;100,"",IF($M399=新人女子!B$27,ROW(),"")),"")</f>
        <v/>
      </c>
      <c r="CO399" s="42" t="str">
        <f>IF($O399="女子",IF($AF399&gt;100,"",IF($M399=新人女子!I$27,ROW(),"")),"")</f>
        <v/>
      </c>
      <c r="CP399" s="42" t="str">
        <f>IF($O399="女子",IF($AF399&gt;100,"",IF($M399=新人女子!P$27,ROW(),"")),"")</f>
        <v/>
      </c>
      <c r="CQ399" s="42" t="str">
        <f>IF($O399="女子",IF($AF399&gt;100,"",IF($M399=新人女子!B$51,ROW(),"")),"")</f>
        <v/>
      </c>
      <c r="CR399" s="42" t="str">
        <f>IF($O399="女子",IF($AF399&gt;100,"",IF($M399=新人女子!I$51,ROW(),"")),"")</f>
        <v/>
      </c>
      <c r="CS399" s="42" t="str">
        <f>IF($O399="女子",IF($AF399&gt;100,"",IF($M399=新人女子!P$51,ROW(),"")),"")</f>
        <v/>
      </c>
      <c r="CT399" s="42" t="str">
        <f>IF($O399="女子",IF($AF399&gt;100,"",IF($M399=新人女子!B$76,ROW(),"")),"")</f>
        <v/>
      </c>
      <c r="CU399" s="42" t="str">
        <f>IF($O399="女子",IF($AF399&gt;100,"",IF($M399=新人女子!I$76,ROW(),"")),"")</f>
        <v/>
      </c>
      <c r="CV399" s="42" t="str">
        <f>IF($O399="女子",IF($AF399&gt;100,"",IF($M399=新人女子!P$76,ROW(),"")),"")</f>
        <v/>
      </c>
    </row>
    <row r="400" spans="1:100" x14ac:dyDescent="0.15">
      <c r="A400" s="36">
        <v>45285</v>
      </c>
      <c r="B400" s="36">
        <v>45287</v>
      </c>
      <c r="C400" s="35" t="s">
        <v>104</v>
      </c>
      <c r="D400" s="35" t="s">
        <v>2918</v>
      </c>
      <c r="E400" s="35" t="s">
        <v>2919</v>
      </c>
      <c r="F400" s="35" t="s">
        <v>2920</v>
      </c>
      <c r="G400" s="35" t="s">
        <v>108</v>
      </c>
      <c r="H400" s="35" t="s">
        <v>15</v>
      </c>
      <c r="I400" s="35" t="s">
        <v>2921</v>
      </c>
      <c r="J400" s="35" t="s">
        <v>303</v>
      </c>
      <c r="L400" s="35" t="s">
        <v>920</v>
      </c>
      <c r="M400" s="35" t="s">
        <v>271</v>
      </c>
      <c r="N400" s="35" t="s">
        <v>272</v>
      </c>
      <c r="O400" s="35" t="s">
        <v>200</v>
      </c>
      <c r="Y400" s="35" t="s">
        <v>306</v>
      </c>
      <c r="AA400" s="35" t="s">
        <v>940</v>
      </c>
      <c r="AB400" s="35" t="s">
        <v>275</v>
      </c>
      <c r="AC400" s="35" t="str">
        <f t="shared" si="33"/>
        <v>ウベ</v>
      </c>
      <c r="AD400" s="35" t="s">
        <v>309</v>
      </c>
      <c r="AF400" s="35">
        <v>12</v>
      </c>
      <c r="AG400" s="41">
        <v>39245</v>
      </c>
      <c r="AN400" s="35">
        <v>164</v>
      </c>
      <c r="AO400" s="35">
        <v>54</v>
      </c>
      <c r="AP400" s="35" t="s">
        <v>310</v>
      </c>
      <c r="AV400" s="35" t="s">
        <v>311</v>
      </c>
      <c r="BB400" s="35">
        <f t="shared" si="34"/>
        <v>15</v>
      </c>
      <c r="BC400" s="35">
        <f t="shared" si="35"/>
        <v>1</v>
      </c>
      <c r="BD400" s="35" t="str">
        <f t="shared" si="36"/>
        <v>右</v>
      </c>
      <c r="BE400" s="42" t="str">
        <f>IF($O400="男子",IF($AF400&gt;100,"",IF($M400=選抜男子!B$2,ROW(),"")),"")</f>
        <v/>
      </c>
      <c r="BF400" s="42" t="str">
        <f>IF($O400="男子",IF($AF400&gt;100,"",IF($M400=選抜男子!I$2,ROW(),"")),"")</f>
        <v/>
      </c>
      <c r="BG400" s="42" t="str">
        <f>IF($O400="男子",IF($AF400&gt;100,"",IF($M400=選抜男子!P$2,ROW(),"")),"")</f>
        <v/>
      </c>
      <c r="BH400" s="42" t="str">
        <f>IF($O400="男子",IF($AF400&gt;100,"",IF($M400=選抜男子!B$27,ROW(),"")),"")</f>
        <v/>
      </c>
      <c r="BI400" s="42" t="str">
        <f>IF($O400="男子",IF($AF400&gt;100,"",IF($M400=選抜男子!I$27,ROW(),"")),"")</f>
        <v/>
      </c>
      <c r="BJ400" s="42" t="str">
        <f>IF($O400="男子",IF($AF400&gt;100,"",IF($M400=選抜男子!P$27,ROW(),"")),"")</f>
        <v/>
      </c>
      <c r="BK400" s="42" t="str">
        <f>IF($O400="男子",IF($AF400&gt;100,"",IF($M400=選抜男子!B$51,ROW(),"")),"")</f>
        <v/>
      </c>
      <c r="BL400" s="42" t="str">
        <f>IF($O400="男子",IF($AF400&gt;100,"",IF($M400=選抜男子!I$51,ROW(),"")),"")</f>
        <v/>
      </c>
      <c r="BM400" s="42" t="str">
        <f>IF($O400="男子",IF($AF400&gt;100,"",IF($M400=選抜男子!B$76,ROW(),"")),"")</f>
        <v/>
      </c>
      <c r="BN400" s="42" t="str">
        <f>IF($O400="男子",IF($AF400&gt;100,"",IF($M400=選抜男子!I$76,ROW(),"")),"")</f>
        <v/>
      </c>
      <c r="BO400" s="42" t="str">
        <f>IF($O400="男子",IF($AF400&gt;100,"",IF($M400=新人男子!B$2,ROW(),"")),"")</f>
        <v/>
      </c>
      <c r="BP400" s="42" t="str">
        <f>IF($O400="男子",IF($AF400&gt;100,"",IF($M400=新人男子!I$2,ROW(),"")),"")</f>
        <v/>
      </c>
      <c r="BQ400" s="42" t="str">
        <f>IF($O400="男子",IF($AF400&gt;100,"",IF($M400=新人男子!P$2,ROW(),"")),"")</f>
        <v/>
      </c>
      <c r="BR400" s="42" t="str">
        <f>IF($O400="男子",IF($AF400&gt;100,"",IF($M400=新人男子!B$27,ROW(),"")),"")</f>
        <v/>
      </c>
      <c r="BS400" s="42" t="str">
        <f>IF($O400="男子",IF($AF400&gt;100,"",IF($M400=新人男子!I$27,ROW(),"")),"")</f>
        <v/>
      </c>
      <c r="BT400" s="42" t="str">
        <f>IF($O400="男子",IF($AF400&gt;100,"",IF($M400=新人男子!P$27,ROW(),"")),"")</f>
        <v/>
      </c>
      <c r="BU400" s="42" t="str">
        <f>IF($O400="男子",IF($AF400&gt;100,"",IF($M400=新人男子!B$51,ROW(),"")),"")</f>
        <v/>
      </c>
      <c r="BV400" s="42" t="str">
        <f>IF($O400="男子",IF($AF400&gt;100,"",IF($M400=新人男子!I$51,ROW(),"")),"")</f>
        <v/>
      </c>
      <c r="BW400" s="42" t="str">
        <f>IF($O400="男子",IF($AF400&gt;100,"",IF($M400=新人男子!P$51,ROW(),"")),"")</f>
        <v/>
      </c>
      <c r="BX400" s="42" t="str">
        <f>IF($O400="男子",IF($AF400&gt;100,"",IF($M400=新人男子!B$76,ROW(),"")),"")</f>
        <v/>
      </c>
      <c r="BY400" s="42" t="str">
        <f>IF($O400="男子",IF($AF400&gt;100,"",IF($M400=新人男子!I$76,ROW(),"")),"")</f>
        <v/>
      </c>
      <c r="BZ400" s="42" t="str">
        <f>IF($O400="男子",IF($AF400&gt;100,"",IF($M400=新人男子!P$76,ROW(),"")),"")</f>
        <v/>
      </c>
      <c r="CA400" s="42" t="str">
        <f>IF($O400="女子",IF($AF400&gt;100,"",IF($M400=選抜女子!B$2,ROW(),"")),"")</f>
        <v/>
      </c>
      <c r="CB400" s="42" t="str">
        <f>IF($O400="女子",IF($AF400&gt;100,"",IF($M400=選抜女子!I$2,ROW(),"")),"")</f>
        <v/>
      </c>
      <c r="CC400" s="42" t="str">
        <f>IF($O400="女子",IF($AF400&gt;100,"",IF($M400=選抜女子!P$2,ROW(),"")),"")</f>
        <v/>
      </c>
      <c r="CD400" s="42" t="str">
        <f>IF($O400="女子",IF($AF400&gt;100,"",IF($M400=選抜女子!B$27,ROW(),"")),"")</f>
        <v/>
      </c>
      <c r="CE400" s="42" t="str">
        <f>IF($O400="女子",IF($AF400&gt;100,"",IF($M400=選抜女子!I$27,ROW(),"")),"")</f>
        <v/>
      </c>
      <c r="CF400" s="42" t="str">
        <f>IF($O400="女子",IF($AF400&gt;100,"",IF($M400=選抜女子!P$27,ROW(),"")),"")</f>
        <v/>
      </c>
      <c r="CG400" s="42">
        <f>IF($O400="女子",IF($AF400&gt;100,"",IF($M400=選抜女子!B$51,ROW(),"")),"")</f>
        <v>400</v>
      </c>
      <c r="CH400" s="42" t="str">
        <f>IF($O400="女子",IF($AF400&gt;100,"",IF($M400=選抜女子!I$51,ROW(),"")),"")</f>
        <v/>
      </c>
      <c r="CI400" s="42" t="str">
        <f>IF($O400="女子",IF($AF400&gt;100,"",IF($M400=選抜女子!B$76,ROW(),"")),"")</f>
        <v/>
      </c>
      <c r="CJ400" s="42" t="str">
        <f>IF($O400="女子",IF($AF400&gt;100,"",IF($M400=選抜女子!I$76,ROW(),"")),"")</f>
        <v/>
      </c>
      <c r="CK400" s="42" t="str">
        <f>IF($O400="女子",IF($AF400&gt;100,"",IF($M400=新人女子!B$2,ROW(),"")),"")</f>
        <v/>
      </c>
      <c r="CL400" s="42" t="str">
        <f>IF($O400="女子",IF($AF400&gt;100,"",IF($M400=新人女子!I$2,ROW(),"")),"")</f>
        <v/>
      </c>
      <c r="CM400" s="42" t="str">
        <f>IF($O400="女子",IF($AF400&gt;100,"",IF($M400=新人女子!P$2,ROW(),"")),"")</f>
        <v/>
      </c>
      <c r="CN400" s="42" t="str">
        <f>IF($O400="女子",IF($AF400&gt;100,"",IF($M400=新人女子!B$27,ROW(),"")),"")</f>
        <v/>
      </c>
      <c r="CO400" s="42" t="str">
        <f>IF($O400="女子",IF($AF400&gt;100,"",IF($M400=新人女子!I$27,ROW(),"")),"")</f>
        <v/>
      </c>
      <c r="CP400" s="42" t="str">
        <f>IF($O400="女子",IF($AF400&gt;100,"",IF($M400=新人女子!P$27,ROW(),"")),"")</f>
        <v/>
      </c>
      <c r="CQ400" s="42" t="str">
        <f>IF($O400="女子",IF($AF400&gt;100,"",IF($M400=新人女子!B$51,ROW(),"")),"")</f>
        <v/>
      </c>
      <c r="CR400" s="42" t="str">
        <f>IF($O400="女子",IF($AF400&gt;100,"",IF($M400=新人女子!I$51,ROW(),"")),"")</f>
        <v/>
      </c>
      <c r="CS400" s="42" t="str">
        <f>IF($O400="女子",IF($AF400&gt;100,"",IF($M400=新人女子!P$51,ROW(),"")),"")</f>
        <v/>
      </c>
      <c r="CT400" s="42" t="str">
        <f>IF($O400="女子",IF($AF400&gt;100,"",IF($M400=新人女子!B$76,ROW(),"")),"")</f>
        <v/>
      </c>
      <c r="CU400" s="42" t="str">
        <f>IF($O400="女子",IF($AF400&gt;100,"",IF($M400=新人女子!I$76,ROW(),"")),"")</f>
        <v/>
      </c>
      <c r="CV400" s="42" t="str">
        <f>IF($O400="女子",IF($AF400&gt;100,"",IF($M400=新人女子!P$76,ROW(),"")),"")</f>
        <v/>
      </c>
    </row>
    <row r="401" spans="1:100" x14ac:dyDescent="0.15">
      <c r="A401" s="36">
        <v>45285</v>
      </c>
      <c r="B401" s="36">
        <v>45287</v>
      </c>
      <c r="C401" s="35" t="s">
        <v>104</v>
      </c>
      <c r="D401" s="35" t="s">
        <v>2922</v>
      </c>
      <c r="E401" s="35" t="s">
        <v>2923</v>
      </c>
      <c r="F401" s="35" t="s">
        <v>2924</v>
      </c>
      <c r="G401" s="35" t="s">
        <v>108</v>
      </c>
      <c r="H401" s="35" t="s">
        <v>15</v>
      </c>
      <c r="I401" s="35" t="s">
        <v>2925</v>
      </c>
      <c r="J401" s="35" t="s">
        <v>303</v>
      </c>
      <c r="L401" s="35" t="s">
        <v>920</v>
      </c>
      <c r="M401" s="35" t="s">
        <v>271</v>
      </c>
      <c r="N401" s="35" t="s">
        <v>272</v>
      </c>
      <c r="O401" s="35" t="s">
        <v>200</v>
      </c>
      <c r="Y401" s="35" t="s">
        <v>306</v>
      </c>
      <c r="AA401" s="35" t="s">
        <v>947</v>
      </c>
      <c r="AB401" s="35" t="s">
        <v>119</v>
      </c>
      <c r="AC401" s="35" t="str">
        <f t="shared" si="33"/>
        <v>オノダ</v>
      </c>
      <c r="AD401" s="35" t="s">
        <v>309</v>
      </c>
      <c r="AF401" s="35">
        <v>13</v>
      </c>
      <c r="AG401" s="41">
        <v>39350</v>
      </c>
      <c r="AN401" s="35">
        <v>160</v>
      </c>
      <c r="AO401" s="35">
        <v>50</v>
      </c>
      <c r="AP401" s="35" t="s">
        <v>310</v>
      </c>
      <c r="AV401" s="35" t="s">
        <v>311</v>
      </c>
      <c r="BB401" s="35">
        <f t="shared" si="34"/>
        <v>15</v>
      </c>
      <c r="BC401" s="35">
        <f t="shared" si="35"/>
        <v>1</v>
      </c>
      <c r="BD401" s="35" t="str">
        <f t="shared" si="36"/>
        <v>右</v>
      </c>
      <c r="BE401" s="42" t="str">
        <f>IF($O401="男子",IF($AF401&gt;100,"",IF($M401=選抜男子!B$2,ROW(),"")),"")</f>
        <v/>
      </c>
      <c r="BF401" s="42" t="str">
        <f>IF($O401="男子",IF($AF401&gt;100,"",IF($M401=選抜男子!I$2,ROW(),"")),"")</f>
        <v/>
      </c>
      <c r="BG401" s="42" t="str">
        <f>IF($O401="男子",IF($AF401&gt;100,"",IF($M401=選抜男子!P$2,ROW(),"")),"")</f>
        <v/>
      </c>
      <c r="BH401" s="42" t="str">
        <f>IF($O401="男子",IF($AF401&gt;100,"",IF($M401=選抜男子!B$27,ROW(),"")),"")</f>
        <v/>
      </c>
      <c r="BI401" s="42" t="str">
        <f>IF($O401="男子",IF($AF401&gt;100,"",IF($M401=選抜男子!I$27,ROW(),"")),"")</f>
        <v/>
      </c>
      <c r="BJ401" s="42" t="str">
        <f>IF($O401="男子",IF($AF401&gt;100,"",IF($M401=選抜男子!P$27,ROW(),"")),"")</f>
        <v/>
      </c>
      <c r="BK401" s="42" t="str">
        <f>IF($O401="男子",IF($AF401&gt;100,"",IF($M401=選抜男子!B$51,ROW(),"")),"")</f>
        <v/>
      </c>
      <c r="BL401" s="42" t="str">
        <f>IF($O401="男子",IF($AF401&gt;100,"",IF($M401=選抜男子!I$51,ROW(),"")),"")</f>
        <v/>
      </c>
      <c r="BM401" s="42" t="str">
        <f>IF($O401="男子",IF($AF401&gt;100,"",IF($M401=選抜男子!B$76,ROW(),"")),"")</f>
        <v/>
      </c>
      <c r="BN401" s="42" t="str">
        <f>IF($O401="男子",IF($AF401&gt;100,"",IF($M401=選抜男子!I$76,ROW(),"")),"")</f>
        <v/>
      </c>
      <c r="BO401" s="42" t="str">
        <f>IF($O401="男子",IF($AF401&gt;100,"",IF($M401=新人男子!B$2,ROW(),"")),"")</f>
        <v/>
      </c>
      <c r="BP401" s="42" t="str">
        <f>IF($O401="男子",IF($AF401&gt;100,"",IF($M401=新人男子!I$2,ROW(),"")),"")</f>
        <v/>
      </c>
      <c r="BQ401" s="42" t="str">
        <f>IF($O401="男子",IF($AF401&gt;100,"",IF($M401=新人男子!P$2,ROW(),"")),"")</f>
        <v/>
      </c>
      <c r="BR401" s="42" t="str">
        <f>IF($O401="男子",IF($AF401&gt;100,"",IF($M401=新人男子!B$27,ROW(),"")),"")</f>
        <v/>
      </c>
      <c r="BS401" s="42" t="str">
        <f>IF($O401="男子",IF($AF401&gt;100,"",IF($M401=新人男子!I$27,ROW(),"")),"")</f>
        <v/>
      </c>
      <c r="BT401" s="42" t="str">
        <f>IF($O401="男子",IF($AF401&gt;100,"",IF($M401=新人男子!P$27,ROW(),"")),"")</f>
        <v/>
      </c>
      <c r="BU401" s="42" t="str">
        <f>IF($O401="男子",IF($AF401&gt;100,"",IF($M401=新人男子!B$51,ROW(),"")),"")</f>
        <v/>
      </c>
      <c r="BV401" s="42" t="str">
        <f>IF($O401="男子",IF($AF401&gt;100,"",IF($M401=新人男子!I$51,ROW(),"")),"")</f>
        <v/>
      </c>
      <c r="BW401" s="42" t="str">
        <f>IF($O401="男子",IF($AF401&gt;100,"",IF($M401=新人男子!P$51,ROW(),"")),"")</f>
        <v/>
      </c>
      <c r="BX401" s="42" t="str">
        <f>IF($O401="男子",IF($AF401&gt;100,"",IF($M401=新人男子!B$76,ROW(),"")),"")</f>
        <v/>
      </c>
      <c r="BY401" s="42" t="str">
        <f>IF($O401="男子",IF($AF401&gt;100,"",IF($M401=新人男子!I$76,ROW(),"")),"")</f>
        <v/>
      </c>
      <c r="BZ401" s="42" t="str">
        <f>IF($O401="男子",IF($AF401&gt;100,"",IF($M401=新人男子!P$76,ROW(),"")),"")</f>
        <v/>
      </c>
      <c r="CA401" s="42" t="str">
        <f>IF($O401="女子",IF($AF401&gt;100,"",IF($M401=選抜女子!B$2,ROW(),"")),"")</f>
        <v/>
      </c>
      <c r="CB401" s="42" t="str">
        <f>IF($O401="女子",IF($AF401&gt;100,"",IF($M401=選抜女子!I$2,ROW(),"")),"")</f>
        <v/>
      </c>
      <c r="CC401" s="42" t="str">
        <f>IF($O401="女子",IF($AF401&gt;100,"",IF($M401=選抜女子!P$2,ROW(),"")),"")</f>
        <v/>
      </c>
      <c r="CD401" s="42" t="str">
        <f>IF($O401="女子",IF($AF401&gt;100,"",IF($M401=選抜女子!B$27,ROW(),"")),"")</f>
        <v/>
      </c>
      <c r="CE401" s="42" t="str">
        <f>IF($O401="女子",IF($AF401&gt;100,"",IF($M401=選抜女子!I$27,ROW(),"")),"")</f>
        <v/>
      </c>
      <c r="CF401" s="42" t="str">
        <f>IF($O401="女子",IF($AF401&gt;100,"",IF($M401=選抜女子!P$27,ROW(),"")),"")</f>
        <v/>
      </c>
      <c r="CG401" s="42">
        <f>IF($O401="女子",IF($AF401&gt;100,"",IF($M401=選抜女子!B$51,ROW(),"")),"")</f>
        <v>401</v>
      </c>
      <c r="CH401" s="42" t="str">
        <f>IF($O401="女子",IF($AF401&gt;100,"",IF($M401=選抜女子!I$51,ROW(),"")),"")</f>
        <v/>
      </c>
      <c r="CI401" s="42" t="str">
        <f>IF($O401="女子",IF($AF401&gt;100,"",IF($M401=選抜女子!B$76,ROW(),"")),"")</f>
        <v/>
      </c>
      <c r="CJ401" s="42" t="str">
        <f>IF($O401="女子",IF($AF401&gt;100,"",IF($M401=選抜女子!I$76,ROW(),"")),"")</f>
        <v/>
      </c>
      <c r="CK401" s="42" t="str">
        <f>IF($O401="女子",IF($AF401&gt;100,"",IF($M401=新人女子!B$2,ROW(),"")),"")</f>
        <v/>
      </c>
      <c r="CL401" s="42" t="str">
        <f>IF($O401="女子",IF($AF401&gt;100,"",IF($M401=新人女子!I$2,ROW(),"")),"")</f>
        <v/>
      </c>
      <c r="CM401" s="42" t="str">
        <f>IF($O401="女子",IF($AF401&gt;100,"",IF($M401=新人女子!P$2,ROW(),"")),"")</f>
        <v/>
      </c>
      <c r="CN401" s="42" t="str">
        <f>IF($O401="女子",IF($AF401&gt;100,"",IF($M401=新人女子!B$27,ROW(),"")),"")</f>
        <v/>
      </c>
      <c r="CO401" s="42" t="str">
        <f>IF($O401="女子",IF($AF401&gt;100,"",IF($M401=新人女子!I$27,ROW(),"")),"")</f>
        <v/>
      </c>
      <c r="CP401" s="42" t="str">
        <f>IF($O401="女子",IF($AF401&gt;100,"",IF($M401=新人女子!P$27,ROW(),"")),"")</f>
        <v/>
      </c>
      <c r="CQ401" s="42" t="str">
        <f>IF($O401="女子",IF($AF401&gt;100,"",IF($M401=新人女子!B$51,ROW(),"")),"")</f>
        <v/>
      </c>
      <c r="CR401" s="42" t="str">
        <f>IF($O401="女子",IF($AF401&gt;100,"",IF($M401=新人女子!I$51,ROW(),"")),"")</f>
        <v/>
      </c>
      <c r="CS401" s="42" t="str">
        <f>IF($O401="女子",IF($AF401&gt;100,"",IF($M401=新人女子!P$51,ROW(),"")),"")</f>
        <v/>
      </c>
      <c r="CT401" s="42" t="str">
        <f>IF($O401="女子",IF($AF401&gt;100,"",IF($M401=新人女子!B$76,ROW(),"")),"")</f>
        <v/>
      </c>
      <c r="CU401" s="42" t="str">
        <f>IF($O401="女子",IF($AF401&gt;100,"",IF($M401=新人女子!I$76,ROW(),"")),"")</f>
        <v/>
      </c>
      <c r="CV401" s="42" t="str">
        <f>IF($O401="女子",IF($AF401&gt;100,"",IF($M401=新人女子!P$76,ROW(),"")),"")</f>
        <v/>
      </c>
    </row>
    <row r="402" spans="1:100" x14ac:dyDescent="0.15">
      <c r="A402" s="36">
        <v>45285</v>
      </c>
      <c r="B402" s="36">
        <v>45287</v>
      </c>
      <c r="C402" s="35" t="s">
        <v>104</v>
      </c>
      <c r="D402" s="35" t="s">
        <v>2926</v>
      </c>
      <c r="E402" s="35" t="s">
        <v>2927</v>
      </c>
      <c r="F402" s="35" t="s">
        <v>2928</v>
      </c>
      <c r="G402" s="35" t="s">
        <v>108</v>
      </c>
      <c r="H402" s="35" t="s">
        <v>15</v>
      </c>
      <c r="I402" s="35" t="s">
        <v>2929</v>
      </c>
      <c r="J402" s="35" t="s">
        <v>303</v>
      </c>
      <c r="L402" s="35" t="s">
        <v>920</v>
      </c>
      <c r="M402" s="35" t="s">
        <v>271</v>
      </c>
      <c r="N402" s="35" t="s">
        <v>272</v>
      </c>
      <c r="O402" s="35" t="s">
        <v>200</v>
      </c>
      <c r="Y402" s="35" t="s">
        <v>306</v>
      </c>
      <c r="AA402" s="35" t="s">
        <v>954</v>
      </c>
      <c r="AB402" s="35" t="s">
        <v>1092</v>
      </c>
      <c r="AC402" s="35" t="str">
        <f t="shared" si="33"/>
        <v>アサ</v>
      </c>
      <c r="AD402" s="35" t="s">
        <v>309</v>
      </c>
      <c r="AF402" s="35">
        <v>14</v>
      </c>
      <c r="AG402" s="41">
        <v>39497</v>
      </c>
      <c r="AN402" s="35">
        <v>165</v>
      </c>
      <c r="AO402" s="35">
        <v>55.5</v>
      </c>
      <c r="AP402" s="35" t="s">
        <v>310</v>
      </c>
      <c r="AV402" s="35" t="s">
        <v>311</v>
      </c>
      <c r="BB402" s="35">
        <f t="shared" si="34"/>
        <v>15</v>
      </c>
      <c r="BC402" s="35">
        <f t="shared" si="35"/>
        <v>1</v>
      </c>
      <c r="BD402" s="35" t="str">
        <f t="shared" si="36"/>
        <v>右</v>
      </c>
      <c r="BE402" s="42" t="str">
        <f>IF($O402="男子",IF($AF402&gt;100,"",IF($M402=選抜男子!B$2,ROW(),"")),"")</f>
        <v/>
      </c>
      <c r="BF402" s="42" t="str">
        <f>IF($O402="男子",IF($AF402&gt;100,"",IF($M402=選抜男子!I$2,ROW(),"")),"")</f>
        <v/>
      </c>
      <c r="BG402" s="42" t="str">
        <f>IF($O402="男子",IF($AF402&gt;100,"",IF($M402=選抜男子!P$2,ROW(),"")),"")</f>
        <v/>
      </c>
      <c r="BH402" s="42" t="str">
        <f>IF($O402="男子",IF($AF402&gt;100,"",IF($M402=選抜男子!B$27,ROW(),"")),"")</f>
        <v/>
      </c>
      <c r="BI402" s="42" t="str">
        <f>IF($O402="男子",IF($AF402&gt;100,"",IF($M402=選抜男子!I$27,ROW(),"")),"")</f>
        <v/>
      </c>
      <c r="BJ402" s="42" t="str">
        <f>IF($O402="男子",IF($AF402&gt;100,"",IF($M402=選抜男子!P$27,ROW(),"")),"")</f>
        <v/>
      </c>
      <c r="BK402" s="42" t="str">
        <f>IF($O402="男子",IF($AF402&gt;100,"",IF($M402=選抜男子!B$51,ROW(),"")),"")</f>
        <v/>
      </c>
      <c r="BL402" s="42" t="str">
        <f>IF($O402="男子",IF($AF402&gt;100,"",IF($M402=選抜男子!I$51,ROW(),"")),"")</f>
        <v/>
      </c>
      <c r="BM402" s="42" t="str">
        <f>IF($O402="男子",IF($AF402&gt;100,"",IF($M402=選抜男子!B$76,ROW(),"")),"")</f>
        <v/>
      </c>
      <c r="BN402" s="42" t="str">
        <f>IF($O402="男子",IF($AF402&gt;100,"",IF($M402=選抜男子!I$76,ROW(),"")),"")</f>
        <v/>
      </c>
      <c r="BO402" s="42" t="str">
        <f>IF($O402="男子",IF($AF402&gt;100,"",IF($M402=新人男子!B$2,ROW(),"")),"")</f>
        <v/>
      </c>
      <c r="BP402" s="42" t="str">
        <f>IF($O402="男子",IF($AF402&gt;100,"",IF($M402=新人男子!I$2,ROW(),"")),"")</f>
        <v/>
      </c>
      <c r="BQ402" s="42" t="str">
        <f>IF($O402="男子",IF($AF402&gt;100,"",IF($M402=新人男子!P$2,ROW(),"")),"")</f>
        <v/>
      </c>
      <c r="BR402" s="42" t="str">
        <f>IF($O402="男子",IF($AF402&gt;100,"",IF($M402=新人男子!B$27,ROW(),"")),"")</f>
        <v/>
      </c>
      <c r="BS402" s="42" t="str">
        <f>IF($O402="男子",IF($AF402&gt;100,"",IF($M402=新人男子!I$27,ROW(),"")),"")</f>
        <v/>
      </c>
      <c r="BT402" s="42" t="str">
        <f>IF($O402="男子",IF($AF402&gt;100,"",IF($M402=新人男子!P$27,ROW(),"")),"")</f>
        <v/>
      </c>
      <c r="BU402" s="42" t="str">
        <f>IF($O402="男子",IF($AF402&gt;100,"",IF($M402=新人男子!B$51,ROW(),"")),"")</f>
        <v/>
      </c>
      <c r="BV402" s="42" t="str">
        <f>IF($O402="男子",IF($AF402&gt;100,"",IF($M402=新人男子!I$51,ROW(),"")),"")</f>
        <v/>
      </c>
      <c r="BW402" s="42" t="str">
        <f>IF($O402="男子",IF($AF402&gt;100,"",IF($M402=新人男子!P$51,ROW(),"")),"")</f>
        <v/>
      </c>
      <c r="BX402" s="42" t="str">
        <f>IF($O402="男子",IF($AF402&gt;100,"",IF($M402=新人男子!B$76,ROW(),"")),"")</f>
        <v/>
      </c>
      <c r="BY402" s="42" t="str">
        <f>IF($O402="男子",IF($AF402&gt;100,"",IF($M402=新人男子!I$76,ROW(),"")),"")</f>
        <v/>
      </c>
      <c r="BZ402" s="42" t="str">
        <f>IF($O402="男子",IF($AF402&gt;100,"",IF($M402=新人男子!P$76,ROW(),"")),"")</f>
        <v/>
      </c>
      <c r="CA402" s="42" t="str">
        <f>IF($O402="女子",IF($AF402&gt;100,"",IF($M402=選抜女子!B$2,ROW(),"")),"")</f>
        <v/>
      </c>
      <c r="CB402" s="42" t="str">
        <f>IF($O402="女子",IF($AF402&gt;100,"",IF($M402=選抜女子!I$2,ROW(),"")),"")</f>
        <v/>
      </c>
      <c r="CC402" s="42" t="str">
        <f>IF($O402="女子",IF($AF402&gt;100,"",IF($M402=選抜女子!P$2,ROW(),"")),"")</f>
        <v/>
      </c>
      <c r="CD402" s="42" t="str">
        <f>IF($O402="女子",IF($AF402&gt;100,"",IF($M402=選抜女子!B$27,ROW(),"")),"")</f>
        <v/>
      </c>
      <c r="CE402" s="42" t="str">
        <f>IF($O402="女子",IF($AF402&gt;100,"",IF($M402=選抜女子!I$27,ROW(),"")),"")</f>
        <v/>
      </c>
      <c r="CF402" s="42" t="str">
        <f>IF($O402="女子",IF($AF402&gt;100,"",IF($M402=選抜女子!P$27,ROW(),"")),"")</f>
        <v/>
      </c>
      <c r="CG402" s="42">
        <f>IF($O402="女子",IF($AF402&gt;100,"",IF($M402=選抜女子!B$51,ROW(),"")),"")</f>
        <v>402</v>
      </c>
      <c r="CH402" s="42" t="str">
        <f>IF($O402="女子",IF($AF402&gt;100,"",IF($M402=選抜女子!I$51,ROW(),"")),"")</f>
        <v/>
      </c>
      <c r="CI402" s="42" t="str">
        <f>IF($O402="女子",IF($AF402&gt;100,"",IF($M402=選抜女子!B$76,ROW(),"")),"")</f>
        <v/>
      </c>
      <c r="CJ402" s="42" t="str">
        <f>IF($O402="女子",IF($AF402&gt;100,"",IF($M402=選抜女子!I$76,ROW(),"")),"")</f>
        <v/>
      </c>
      <c r="CK402" s="42" t="str">
        <f>IF($O402="女子",IF($AF402&gt;100,"",IF($M402=新人女子!B$2,ROW(),"")),"")</f>
        <v/>
      </c>
      <c r="CL402" s="42" t="str">
        <f>IF($O402="女子",IF($AF402&gt;100,"",IF($M402=新人女子!I$2,ROW(),"")),"")</f>
        <v/>
      </c>
      <c r="CM402" s="42" t="str">
        <f>IF($O402="女子",IF($AF402&gt;100,"",IF($M402=新人女子!P$2,ROW(),"")),"")</f>
        <v/>
      </c>
      <c r="CN402" s="42" t="str">
        <f>IF($O402="女子",IF($AF402&gt;100,"",IF($M402=新人女子!B$27,ROW(),"")),"")</f>
        <v/>
      </c>
      <c r="CO402" s="42" t="str">
        <f>IF($O402="女子",IF($AF402&gt;100,"",IF($M402=新人女子!I$27,ROW(),"")),"")</f>
        <v/>
      </c>
      <c r="CP402" s="42" t="str">
        <f>IF($O402="女子",IF($AF402&gt;100,"",IF($M402=新人女子!P$27,ROW(),"")),"")</f>
        <v/>
      </c>
      <c r="CQ402" s="42" t="str">
        <f>IF($O402="女子",IF($AF402&gt;100,"",IF($M402=新人女子!B$51,ROW(),"")),"")</f>
        <v/>
      </c>
      <c r="CR402" s="42" t="str">
        <f>IF($O402="女子",IF($AF402&gt;100,"",IF($M402=新人女子!I$51,ROW(),"")),"")</f>
        <v/>
      </c>
      <c r="CS402" s="42" t="str">
        <f>IF($O402="女子",IF($AF402&gt;100,"",IF($M402=新人女子!P$51,ROW(),"")),"")</f>
        <v/>
      </c>
      <c r="CT402" s="42" t="str">
        <f>IF($O402="女子",IF($AF402&gt;100,"",IF($M402=新人女子!B$76,ROW(),"")),"")</f>
        <v/>
      </c>
      <c r="CU402" s="42" t="str">
        <f>IF($O402="女子",IF($AF402&gt;100,"",IF($M402=新人女子!I$76,ROW(),"")),"")</f>
        <v/>
      </c>
      <c r="CV402" s="42" t="str">
        <f>IF($O402="女子",IF($AF402&gt;100,"",IF($M402=新人女子!P$76,ROW(),"")),"")</f>
        <v/>
      </c>
    </row>
    <row r="403" spans="1:100" x14ac:dyDescent="0.15">
      <c r="A403" s="36">
        <v>45285</v>
      </c>
      <c r="B403" s="36">
        <v>45287</v>
      </c>
      <c r="C403" s="35" t="s">
        <v>104</v>
      </c>
      <c r="D403" s="35" t="s">
        <v>2930</v>
      </c>
      <c r="E403" s="35" t="s">
        <v>2931</v>
      </c>
      <c r="F403" s="35" t="s">
        <v>2932</v>
      </c>
      <c r="G403" s="35" t="s">
        <v>108</v>
      </c>
      <c r="H403" s="35" t="s">
        <v>15</v>
      </c>
      <c r="I403" s="35" t="s">
        <v>2933</v>
      </c>
      <c r="J403" s="35" t="s">
        <v>303</v>
      </c>
      <c r="L403" s="35" t="s">
        <v>920</v>
      </c>
      <c r="M403" s="35" t="s">
        <v>271</v>
      </c>
      <c r="N403" s="35" t="s">
        <v>272</v>
      </c>
      <c r="O403" s="35" t="s">
        <v>200</v>
      </c>
      <c r="Y403" s="35" t="s">
        <v>306</v>
      </c>
      <c r="AA403" s="35" t="s">
        <v>961</v>
      </c>
      <c r="AB403" s="35" t="s">
        <v>1093</v>
      </c>
      <c r="AC403" s="35" t="str">
        <f t="shared" si="33"/>
        <v>ハブ</v>
      </c>
      <c r="AD403" s="35" t="s">
        <v>309</v>
      </c>
      <c r="AF403" s="35">
        <v>15</v>
      </c>
      <c r="AG403" s="41">
        <v>39471</v>
      </c>
      <c r="AN403" s="35">
        <v>154</v>
      </c>
      <c r="AO403" s="35">
        <v>59.2</v>
      </c>
      <c r="AP403" s="35" t="s">
        <v>310</v>
      </c>
      <c r="AV403" s="35" t="s">
        <v>311</v>
      </c>
      <c r="BB403" s="35">
        <f t="shared" si="34"/>
        <v>15</v>
      </c>
      <c r="BC403" s="35">
        <f t="shared" si="35"/>
        <v>1</v>
      </c>
      <c r="BD403" s="35" t="str">
        <f t="shared" si="36"/>
        <v>右</v>
      </c>
      <c r="BE403" s="42" t="str">
        <f>IF($O403="男子",IF($AF403&gt;100,"",IF($M403=選抜男子!B$2,ROW(),"")),"")</f>
        <v/>
      </c>
      <c r="BF403" s="42" t="str">
        <f>IF($O403="男子",IF($AF403&gt;100,"",IF($M403=選抜男子!I$2,ROW(),"")),"")</f>
        <v/>
      </c>
      <c r="BG403" s="42" t="str">
        <f>IF($O403="男子",IF($AF403&gt;100,"",IF($M403=選抜男子!P$2,ROW(),"")),"")</f>
        <v/>
      </c>
      <c r="BH403" s="42" t="str">
        <f>IF($O403="男子",IF($AF403&gt;100,"",IF($M403=選抜男子!B$27,ROW(),"")),"")</f>
        <v/>
      </c>
      <c r="BI403" s="42" t="str">
        <f>IF($O403="男子",IF($AF403&gt;100,"",IF($M403=選抜男子!I$27,ROW(),"")),"")</f>
        <v/>
      </c>
      <c r="BJ403" s="42" t="str">
        <f>IF($O403="男子",IF($AF403&gt;100,"",IF($M403=選抜男子!P$27,ROW(),"")),"")</f>
        <v/>
      </c>
      <c r="BK403" s="42" t="str">
        <f>IF($O403="男子",IF($AF403&gt;100,"",IF($M403=選抜男子!B$51,ROW(),"")),"")</f>
        <v/>
      </c>
      <c r="BL403" s="42" t="str">
        <f>IF($O403="男子",IF($AF403&gt;100,"",IF($M403=選抜男子!I$51,ROW(),"")),"")</f>
        <v/>
      </c>
      <c r="BM403" s="42" t="str">
        <f>IF($O403="男子",IF($AF403&gt;100,"",IF($M403=選抜男子!B$76,ROW(),"")),"")</f>
        <v/>
      </c>
      <c r="BN403" s="42" t="str">
        <f>IF($O403="男子",IF($AF403&gt;100,"",IF($M403=選抜男子!I$76,ROW(),"")),"")</f>
        <v/>
      </c>
      <c r="BO403" s="42" t="str">
        <f>IF($O403="男子",IF($AF403&gt;100,"",IF($M403=新人男子!B$2,ROW(),"")),"")</f>
        <v/>
      </c>
      <c r="BP403" s="42" t="str">
        <f>IF($O403="男子",IF($AF403&gt;100,"",IF($M403=新人男子!I$2,ROW(),"")),"")</f>
        <v/>
      </c>
      <c r="BQ403" s="42" t="str">
        <f>IF($O403="男子",IF($AF403&gt;100,"",IF($M403=新人男子!P$2,ROW(),"")),"")</f>
        <v/>
      </c>
      <c r="BR403" s="42" t="str">
        <f>IF($O403="男子",IF($AF403&gt;100,"",IF($M403=新人男子!B$27,ROW(),"")),"")</f>
        <v/>
      </c>
      <c r="BS403" s="42" t="str">
        <f>IF($O403="男子",IF($AF403&gt;100,"",IF($M403=新人男子!I$27,ROW(),"")),"")</f>
        <v/>
      </c>
      <c r="BT403" s="42" t="str">
        <f>IF($O403="男子",IF($AF403&gt;100,"",IF($M403=新人男子!P$27,ROW(),"")),"")</f>
        <v/>
      </c>
      <c r="BU403" s="42" t="str">
        <f>IF($O403="男子",IF($AF403&gt;100,"",IF($M403=新人男子!B$51,ROW(),"")),"")</f>
        <v/>
      </c>
      <c r="BV403" s="42" t="str">
        <f>IF($O403="男子",IF($AF403&gt;100,"",IF($M403=新人男子!I$51,ROW(),"")),"")</f>
        <v/>
      </c>
      <c r="BW403" s="42" t="str">
        <f>IF($O403="男子",IF($AF403&gt;100,"",IF($M403=新人男子!P$51,ROW(),"")),"")</f>
        <v/>
      </c>
      <c r="BX403" s="42" t="str">
        <f>IF($O403="男子",IF($AF403&gt;100,"",IF($M403=新人男子!B$76,ROW(),"")),"")</f>
        <v/>
      </c>
      <c r="BY403" s="42" t="str">
        <f>IF($O403="男子",IF($AF403&gt;100,"",IF($M403=新人男子!I$76,ROW(),"")),"")</f>
        <v/>
      </c>
      <c r="BZ403" s="42" t="str">
        <f>IF($O403="男子",IF($AF403&gt;100,"",IF($M403=新人男子!P$76,ROW(),"")),"")</f>
        <v/>
      </c>
      <c r="CA403" s="42" t="str">
        <f>IF($O403="女子",IF($AF403&gt;100,"",IF($M403=選抜女子!B$2,ROW(),"")),"")</f>
        <v/>
      </c>
      <c r="CB403" s="42" t="str">
        <f>IF($O403="女子",IF($AF403&gt;100,"",IF($M403=選抜女子!I$2,ROW(),"")),"")</f>
        <v/>
      </c>
      <c r="CC403" s="42" t="str">
        <f>IF($O403="女子",IF($AF403&gt;100,"",IF($M403=選抜女子!P$2,ROW(),"")),"")</f>
        <v/>
      </c>
      <c r="CD403" s="42" t="str">
        <f>IF($O403="女子",IF($AF403&gt;100,"",IF($M403=選抜女子!B$27,ROW(),"")),"")</f>
        <v/>
      </c>
      <c r="CE403" s="42" t="str">
        <f>IF($O403="女子",IF($AF403&gt;100,"",IF($M403=選抜女子!I$27,ROW(),"")),"")</f>
        <v/>
      </c>
      <c r="CF403" s="42" t="str">
        <f>IF($O403="女子",IF($AF403&gt;100,"",IF($M403=選抜女子!P$27,ROW(),"")),"")</f>
        <v/>
      </c>
      <c r="CG403" s="42">
        <f>IF($O403="女子",IF($AF403&gt;100,"",IF($M403=選抜女子!B$51,ROW(),"")),"")</f>
        <v>403</v>
      </c>
      <c r="CH403" s="42" t="str">
        <f>IF($O403="女子",IF($AF403&gt;100,"",IF($M403=選抜女子!I$51,ROW(),"")),"")</f>
        <v/>
      </c>
      <c r="CI403" s="42" t="str">
        <f>IF($O403="女子",IF($AF403&gt;100,"",IF($M403=選抜女子!B$76,ROW(),"")),"")</f>
        <v/>
      </c>
      <c r="CJ403" s="42" t="str">
        <f>IF($O403="女子",IF($AF403&gt;100,"",IF($M403=選抜女子!I$76,ROW(),"")),"")</f>
        <v/>
      </c>
      <c r="CK403" s="42" t="str">
        <f>IF($O403="女子",IF($AF403&gt;100,"",IF($M403=新人女子!B$2,ROW(),"")),"")</f>
        <v/>
      </c>
      <c r="CL403" s="42" t="str">
        <f>IF($O403="女子",IF($AF403&gt;100,"",IF($M403=新人女子!I$2,ROW(),"")),"")</f>
        <v/>
      </c>
      <c r="CM403" s="42" t="str">
        <f>IF($O403="女子",IF($AF403&gt;100,"",IF($M403=新人女子!P$2,ROW(),"")),"")</f>
        <v/>
      </c>
      <c r="CN403" s="42" t="str">
        <f>IF($O403="女子",IF($AF403&gt;100,"",IF($M403=新人女子!B$27,ROW(),"")),"")</f>
        <v/>
      </c>
      <c r="CO403" s="42" t="str">
        <f>IF($O403="女子",IF($AF403&gt;100,"",IF($M403=新人女子!I$27,ROW(),"")),"")</f>
        <v/>
      </c>
      <c r="CP403" s="42" t="str">
        <f>IF($O403="女子",IF($AF403&gt;100,"",IF($M403=新人女子!P$27,ROW(),"")),"")</f>
        <v/>
      </c>
      <c r="CQ403" s="42" t="str">
        <f>IF($O403="女子",IF($AF403&gt;100,"",IF($M403=新人女子!B$51,ROW(),"")),"")</f>
        <v/>
      </c>
      <c r="CR403" s="42" t="str">
        <f>IF($O403="女子",IF($AF403&gt;100,"",IF($M403=新人女子!I$51,ROW(),"")),"")</f>
        <v/>
      </c>
      <c r="CS403" s="42" t="str">
        <f>IF($O403="女子",IF($AF403&gt;100,"",IF($M403=新人女子!P$51,ROW(),"")),"")</f>
        <v/>
      </c>
      <c r="CT403" s="42" t="str">
        <f>IF($O403="女子",IF($AF403&gt;100,"",IF($M403=新人女子!B$76,ROW(),"")),"")</f>
        <v/>
      </c>
      <c r="CU403" s="42" t="str">
        <f>IF($O403="女子",IF($AF403&gt;100,"",IF($M403=新人女子!I$76,ROW(),"")),"")</f>
        <v/>
      </c>
      <c r="CV403" s="42" t="str">
        <f>IF($O403="女子",IF($AF403&gt;100,"",IF($M403=新人女子!P$76,ROW(),"")),"")</f>
        <v/>
      </c>
    </row>
    <row r="404" spans="1:100" x14ac:dyDescent="0.15">
      <c r="A404" s="36">
        <v>45285</v>
      </c>
      <c r="B404" s="36">
        <v>45287</v>
      </c>
      <c r="C404" s="35" t="s">
        <v>104</v>
      </c>
      <c r="D404" s="35" t="s">
        <v>2934</v>
      </c>
      <c r="E404" s="35" t="s">
        <v>2935</v>
      </c>
      <c r="F404" s="35" t="s">
        <v>2936</v>
      </c>
      <c r="G404" s="35" t="s">
        <v>108</v>
      </c>
      <c r="H404" s="35" t="s">
        <v>15</v>
      </c>
      <c r="I404" s="35" t="s">
        <v>2937</v>
      </c>
      <c r="J404" s="35" t="s">
        <v>303</v>
      </c>
      <c r="L404" s="35" t="s">
        <v>920</v>
      </c>
      <c r="M404" s="35" t="s">
        <v>271</v>
      </c>
      <c r="N404" s="35" t="s">
        <v>272</v>
      </c>
      <c r="O404" s="35" t="s">
        <v>200</v>
      </c>
      <c r="Y404" s="35" t="s">
        <v>306</v>
      </c>
      <c r="Z404" s="35">
        <v>1</v>
      </c>
      <c r="AA404" s="35" t="s">
        <v>968</v>
      </c>
      <c r="AB404" s="35" t="s">
        <v>1094</v>
      </c>
      <c r="AC404" s="35" t="str">
        <f t="shared" si="33"/>
        <v>オヅキ</v>
      </c>
      <c r="AD404" s="35" t="s">
        <v>309</v>
      </c>
      <c r="AF404" s="35">
        <v>16</v>
      </c>
      <c r="AG404" s="41">
        <v>39471</v>
      </c>
      <c r="AN404" s="35">
        <v>160</v>
      </c>
      <c r="AO404" s="35">
        <v>54</v>
      </c>
      <c r="AP404" s="35" t="s">
        <v>310</v>
      </c>
      <c r="AV404" s="35" t="s">
        <v>344</v>
      </c>
      <c r="BB404" s="35">
        <f t="shared" si="34"/>
        <v>15</v>
      </c>
      <c r="BC404" s="35">
        <f t="shared" si="35"/>
        <v>1</v>
      </c>
      <c r="BD404" s="35" t="str">
        <f t="shared" si="36"/>
        <v>右</v>
      </c>
      <c r="BE404" s="42" t="str">
        <f>IF($O404="男子",IF($AF404&gt;100,"",IF($M404=選抜男子!B$2,ROW(),"")),"")</f>
        <v/>
      </c>
      <c r="BF404" s="42" t="str">
        <f>IF($O404="男子",IF($AF404&gt;100,"",IF($M404=選抜男子!I$2,ROW(),"")),"")</f>
        <v/>
      </c>
      <c r="BG404" s="42" t="str">
        <f>IF($O404="男子",IF($AF404&gt;100,"",IF($M404=選抜男子!P$2,ROW(),"")),"")</f>
        <v/>
      </c>
      <c r="BH404" s="42" t="str">
        <f>IF($O404="男子",IF($AF404&gt;100,"",IF($M404=選抜男子!B$27,ROW(),"")),"")</f>
        <v/>
      </c>
      <c r="BI404" s="42" t="str">
        <f>IF($O404="男子",IF($AF404&gt;100,"",IF($M404=選抜男子!I$27,ROW(),"")),"")</f>
        <v/>
      </c>
      <c r="BJ404" s="42" t="str">
        <f>IF($O404="男子",IF($AF404&gt;100,"",IF($M404=選抜男子!P$27,ROW(),"")),"")</f>
        <v/>
      </c>
      <c r="BK404" s="42" t="str">
        <f>IF($O404="男子",IF($AF404&gt;100,"",IF($M404=選抜男子!B$51,ROW(),"")),"")</f>
        <v/>
      </c>
      <c r="BL404" s="42" t="str">
        <f>IF($O404="男子",IF($AF404&gt;100,"",IF($M404=選抜男子!I$51,ROW(),"")),"")</f>
        <v/>
      </c>
      <c r="BM404" s="42" t="str">
        <f>IF($O404="男子",IF($AF404&gt;100,"",IF($M404=選抜男子!B$76,ROW(),"")),"")</f>
        <v/>
      </c>
      <c r="BN404" s="42" t="str">
        <f>IF($O404="男子",IF($AF404&gt;100,"",IF($M404=選抜男子!I$76,ROW(),"")),"")</f>
        <v/>
      </c>
      <c r="BO404" s="42" t="str">
        <f>IF($O404="男子",IF($AF404&gt;100,"",IF($M404=新人男子!B$2,ROW(),"")),"")</f>
        <v/>
      </c>
      <c r="BP404" s="42" t="str">
        <f>IF($O404="男子",IF($AF404&gt;100,"",IF($M404=新人男子!I$2,ROW(),"")),"")</f>
        <v/>
      </c>
      <c r="BQ404" s="42" t="str">
        <f>IF($O404="男子",IF($AF404&gt;100,"",IF($M404=新人男子!P$2,ROW(),"")),"")</f>
        <v/>
      </c>
      <c r="BR404" s="42" t="str">
        <f>IF($O404="男子",IF($AF404&gt;100,"",IF($M404=新人男子!B$27,ROW(),"")),"")</f>
        <v/>
      </c>
      <c r="BS404" s="42" t="str">
        <f>IF($O404="男子",IF($AF404&gt;100,"",IF($M404=新人男子!I$27,ROW(),"")),"")</f>
        <v/>
      </c>
      <c r="BT404" s="42" t="str">
        <f>IF($O404="男子",IF($AF404&gt;100,"",IF($M404=新人男子!P$27,ROW(),"")),"")</f>
        <v/>
      </c>
      <c r="BU404" s="42" t="str">
        <f>IF($O404="男子",IF($AF404&gt;100,"",IF($M404=新人男子!B$51,ROW(),"")),"")</f>
        <v/>
      </c>
      <c r="BV404" s="42" t="str">
        <f>IF($O404="男子",IF($AF404&gt;100,"",IF($M404=新人男子!I$51,ROW(),"")),"")</f>
        <v/>
      </c>
      <c r="BW404" s="42" t="str">
        <f>IF($O404="男子",IF($AF404&gt;100,"",IF($M404=新人男子!P$51,ROW(),"")),"")</f>
        <v/>
      </c>
      <c r="BX404" s="42" t="str">
        <f>IF($O404="男子",IF($AF404&gt;100,"",IF($M404=新人男子!B$76,ROW(),"")),"")</f>
        <v/>
      </c>
      <c r="BY404" s="42" t="str">
        <f>IF($O404="男子",IF($AF404&gt;100,"",IF($M404=新人男子!I$76,ROW(),"")),"")</f>
        <v/>
      </c>
      <c r="BZ404" s="42" t="str">
        <f>IF($O404="男子",IF($AF404&gt;100,"",IF($M404=新人男子!P$76,ROW(),"")),"")</f>
        <v/>
      </c>
      <c r="CA404" s="42" t="str">
        <f>IF($O404="女子",IF($AF404&gt;100,"",IF($M404=選抜女子!B$2,ROW(),"")),"")</f>
        <v/>
      </c>
      <c r="CB404" s="42" t="str">
        <f>IF($O404="女子",IF($AF404&gt;100,"",IF($M404=選抜女子!I$2,ROW(),"")),"")</f>
        <v/>
      </c>
      <c r="CC404" s="42" t="str">
        <f>IF($O404="女子",IF($AF404&gt;100,"",IF($M404=選抜女子!P$2,ROW(),"")),"")</f>
        <v/>
      </c>
      <c r="CD404" s="42" t="str">
        <f>IF($O404="女子",IF($AF404&gt;100,"",IF($M404=選抜女子!B$27,ROW(),"")),"")</f>
        <v/>
      </c>
      <c r="CE404" s="42" t="str">
        <f>IF($O404="女子",IF($AF404&gt;100,"",IF($M404=選抜女子!I$27,ROW(),"")),"")</f>
        <v/>
      </c>
      <c r="CF404" s="42" t="str">
        <f>IF($O404="女子",IF($AF404&gt;100,"",IF($M404=選抜女子!P$27,ROW(),"")),"")</f>
        <v/>
      </c>
      <c r="CG404" s="42">
        <f>IF($O404="女子",IF($AF404&gt;100,"",IF($M404=選抜女子!B$51,ROW(),"")),"")</f>
        <v>404</v>
      </c>
      <c r="CH404" s="42" t="str">
        <f>IF($O404="女子",IF($AF404&gt;100,"",IF($M404=選抜女子!I$51,ROW(),"")),"")</f>
        <v/>
      </c>
      <c r="CI404" s="42" t="str">
        <f>IF($O404="女子",IF($AF404&gt;100,"",IF($M404=選抜女子!B$76,ROW(),"")),"")</f>
        <v/>
      </c>
      <c r="CJ404" s="42" t="str">
        <f>IF($O404="女子",IF($AF404&gt;100,"",IF($M404=選抜女子!I$76,ROW(),"")),"")</f>
        <v/>
      </c>
      <c r="CK404" s="42" t="str">
        <f>IF($O404="女子",IF($AF404&gt;100,"",IF($M404=新人女子!B$2,ROW(),"")),"")</f>
        <v/>
      </c>
      <c r="CL404" s="42" t="str">
        <f>IF($O404="女子",IF($AF404&gt;100,"",IF($M404=新人女子!I$2,ROW(),"")),"")</f>
        <v/>
      </c>
      <c r="CM404" s="42" t="str">
        <f>IF($O404="女子",IF($AF404&gt;100,"",IF($M404=新人女子!P$2,ROW(),"")),"")</f>
        <v/>
      </c>
      <c r="CN404" s="42" t="str">
        <f>IF($O404="女子",IF($AF404&gt;100,"",IF($M404=新人女子!B$27,ROW(),"")),"")</f>
        <v/>
      </c>
      <c r="CO404" s="42" t="str">
        <f>IF($O404="女子",IF($AF404&gt;100,"",IF($M404=新人女子!I$27,ROW(),"")),"")</f>
        <v/>
      </c>
      <c r="CP404" s="42" t="str">
        <f>IF($O404="女子",IF($AF404&gt;100,"",IF($M404=新人女子!P$27,ROW(),"")),"")</f>
        <v/>
      </c>
      <c r="CQ404" s="42" t="str">
        <f>IF($O404="女子",IF($AF404&gt;100,"",IF($M404=新人女子!B$51,ROW(),"")),"")</f>
        <v/>
      </c>
      <c r="CR404" s="42" t="str">
        <f>IF($O404="女子",IF($AF404&gt;100,"",IF($M404=新人女子!I$51,ROW(),"")),"")</f>
        <v/>
      </c>
      <c r="CS404" s="42" t="str">
        <f>IF($O404="女子",IF($AF404&gt;100,"",IF($M404=新人女子!P$51,ROW(),"")),"")</f>
        <v/>
      </c>
      <c r="CT404" s="42" t="str">
        <f>IF($O404="女子",IF($AF404&gt;100,"",IF($M404=新人女子!B$76,ROW(),"")),"")</f>
        <v/>
      </c>
      <c r="CU404" s="42" t="str">
        <f>IF($O404="女子",IF($AF404&gt;100,"",IF($M404=新人女子!I$76,ROW(),"")),"")</f>
        <v/>
      </c>
      <c r="CV404" s="42" t="str">
        <f>IF($O404="女子",IF($AF404&gt;100,"",IF($M404=新人女子!P$76,ROW(),"")),"")</f>
        <v/>
      </c>
    </row>
    <row r="405" spans="1:100" x14ac:dyDescent="0.15">
      <c r="A405" s="36">
        <v>45285</v>
      </c>
      <c r="B405" s="36">
        <v>45287</v>
      </c>
      <c r="C405" s="35" t="s">
        <v>104</v>
      </c>
      <c r="D405" s="35" t="s">
        <v>2938</v>
      </c>
      <c r="E405" s="35" t="s">
        <v>2939</v>
      </c>
      <c r="F405" s="35" t="s">
        <v>2940</v>
      </c>
      <c r="G405" s="35" t="s">
        <v>108</v>
      </c>
      <c r="H405" s="35" t="s">
        <v>15</v>
      </c>
      <c r="I405" s="35" t="s">
        <v>2941</v>
      </c>
      <c r="J405" s="35" t="s">
        <v>303</v>
      </c>
      <c r="L405" s="35" t="s">
        <v>920</v>
      </c>
      <c r="M405" s="35" t="s">
        <v>271</v>
      </c>
      <c r="N405" s="35" t="s">
        <v>272</v>
      </c>
      <c r="O405" s="35" t="s">
        <v>200</v>
      </c>
      <c r="Y405" s="35" t="s">
        <v>306</v>
      </c>
      <c r="AA405" s="35" t="s">
        <v>975</v>
      </c>
      <c r="AB405" s="35" t="s">
        <v>1095</v>
      </c>
      <c r="AC405" s="35" t="str">
        <f t="shared" si="33"/>
        <v>チョウフ</v>
      </c>
      <c r="AD405" s="35" t="s">
        <v>309</v>
      </c>
      <c r="AF405" s="35">
        <v>101</v>
      </c>
      <c r="AG405" s="41">
        <v>22650</v>
      </c>
      <c r="AN405" s="35">
        <v>165</v>
      </c>
      <c r="AO405" s="35">
        <v>55.5</v>
      </c>
      <c r="AP405" s="35" t="s">
        <v>310</v>
      </c>
      <c r="AV405" s="35" t="s">
        <v>344</v>
      </c>
      <c r="BB405" s="35">
        <f t="shared" si="34"/>
        <v>61</v>
      </c>
      <c r="BC405" s="35" t="str">
        <f t="shared" si="35"/>
        <v>役員</v>
      </c>
      <c r="BD405" s="35" t="str">
        <f t="shared" si="36"/>
        <v>右</v>
      </c>
      <c r="BE405" s="42" t="str">
        <f>IF($O405="男子",IF($AF405&gt;100,"",IF($M405=選抜男子!B$2,ROW(),"")),"")</f>
        <v/>
      </c>
      <c r="BF405" s="42" t="str">
        <f>IF($O405="男子",IF($AF405&gt;100,"",IF($M405=選抜男子!I$2,ROW(),"")),"")</f>
        <v/>
      </c>
      <c r="BG405" s="42" t="str">
        <f>IF($O405="男子",IF($AF405&gt;100,"",IF($M405=選抜男子!P$2,ROW(),"")),"")</f>
        <v/>
      </c>
      <c r="BH405" s="42" t="str">
        <f>IF($O405="男子",IF($AF405&gt;100,"",IF($M405=選抜男子!B$27,ROW(),"")),"")</f>
        <v/>
      </c>
      <c r="BI405" s="42" t="str">
        <f>IF($O405="男子",IF($AF405&gt;100,"",IF($M405=選抜男子!I$27,ROW(),"")),"")</f>
        <v/>
      </c>
      <c r="BJ405" s="42" t="str">
        <f>IF($O405="男子",IF($AF405&gt;100,"",IF($M405=選抜男子!P$27,ROW(),"")),"")</f>
        <v/>
      </c>
      <c r="BK405" s="42" t="str">
        <f>IF($O405="男子",IF($AF405&gt;100,"",IF($M405=選抜男子!B$51,ROW(),"")),"")</f>
        <v/>
      </c>
      <c r="BL405" s="42" t="str">
        <f>IF($O405="男子",IF($AF405&gt;100,"",IF($M405=選抜男子!I$51,ROW(),"")),"")</f>
        <v/>
      </c>
      <c r="BM405" s="42" t="str">
        <f>IF($O405="男子",IF($AF405&gt;100,"",IF($M405=選抜男子!B$76,ROW(),"")),"")</f>
        <v/>
      </c>
      <c r="BN405" s="42" t="str">
        <f>IF($O405="男子",IF($AF405&gt;100,"",IF($M405=選抜男子!I$76,ROW(),"")),"")</f>
        <v/>
      </c>
      <c r="BO405" s="42" t="str">
        <f>IF($O405="男子",IF($AF405&gt;100,"",IF($M405=新人男子!B$2,ROW(),"")),"")</f>
        <v/>
      </c>
      <c r="BP405" s="42" t="str">
        <f>IF($O405="男子",IF($AF405&gt;100,"",IF($M405=新人男子!I$2,ROW(),"")),"")</f>
        <v/>
      </c>
      <c r="BQ405" s="42" t="str">
        <f>IF($O405="男子",IF($AF405&gt;100,"",IF($M405=新人男子!P$2,ROW(),"")),"")</f>
        <v/>
      </c>
      <c r="BR405" s="42" t="str">
        <f>IF($O405="男子",IF($AF405&gt;100,"",IF($M405=新人男子!B$27,ROW(),"")),"")</f>
        <v/>
      </c>
      <c r="BS405" s="42" t="str">
        <f>IF($O405="男子",IF($AF405&gt;100,"",IF($M405=新人男子!I$27,ROW(),"")),"")</f>
        <v/>
      </c>
      <c r="BT405" s="42" t="str">
        <f>IF($O405="男子",IF($AF405&gt;100,"",IF($M405=新人男子!P$27,ROW(),"")),"")</f>
        <v/>
      </c>
      <c r="BU405" s="42" t="str">
        <f>IF($O405="男子",IF($AF405&gt;100,"",IF($M405=新人男子!B$51,ROW(),"")),"")</f>
        <v/>
      </c>
      <c r="BV405" s="42" t="str">
        <f>IF($O405="男子",IF($AF405&gt;100,"",IF($M405=新人男子!I$51,ROW(),"")),"")</f>
        <v/>
      </c>
      <c r="BW405" s="42" t="str">
        <f>IF($O405="男子",IF($AF405&gt;100,"",IF($M405=新人男子!P$51,ROW(),"")),"")</f>
        <v/>
      </c>
      <c r="BX405" s="42" t="str">
        <f>IF($O405="男子",IF($AF405&gt;100,"",IF($M405=新人男子!B$76,ROW(),"")),"")</f>
        <v/>
      </c>
      <c r="BY405" s="42" t="str">
        <f>IF($O405="男子",IF($AF405&gt;100,"",IF($M405=新人男子!I$76,ROW(),"")),"")</f>
        <v/>
      </c>
      <c r="BZ405" s="42" t="str">
        <f>IF($O405="男子",IF($AF405&gt;100,"",IF($M405=新人男子!P$76,ROW(),"")),"")</f>
        <v/>
      </c>
      <c r="CA405" s="42" t="str">
        <f>IF($O405="女子",IF($AF405&gt;100,"",IF($M405=選抜女子!B$2,ROW(),"")),"")</f>
        <v/>
      </c>
      <c r="CB405" s="42" t="str">
        <f>IF($O405="女子",IF($AF405&gt;100,"",IF($M405=選抜女子!I$2,ROW(),"")),"")</f>
        <v/>
      </c>
      <c r="CC405" s="42" t="str">
        <f>IF($O405="女子",IF($AF405&gt;100,"",IF($M405=選抜女子!P$2,ROW(),"")),"")</f>
        <v/>
      </c>
      <c r="CD405" s="42" t="str">
        <f>IF($O405="女子",IF($AF405&gt;100,"",IF($M405=選抜女子!B$27,ROW(),"")),"")</f>
        <v/>
      </c>
      <c r="CE405" s="42" t="str">
        <f>IF($O405="女子",IF($AF405&gt;100,"",IF($M405=選抜女子!I$27,ROW(),"")),"")</f>
        <v/>
      </c>
      <c r="CF405" s="42" t="str">
        <f>IF($O405="女子",IF($AF405&gt;100,"",IF($M405=選抜女子!P$27,ROW(),"")),"")</f>
        <v/>
      </c>
      <c r="CG405" s="42" t="str">
        <f>IF($O405="女子",IF($AF405&gt;100,"",IF($M405=選抜女子!B$51,ROW(),"")),"")</f>
        <v/>
      </c>
      <c r="CH405" s="42" t="str">
        <f>IF($O405="女子",IF($AF405&gt;100,"",IF($M405=選抜女子!I$51,ROW(),"")),"")</f>
        <v/>
      </c>
      <c r="CI405" s="42" t="str">
        <f>IF($O405="女子",IF($AF405&gt;100,"",IF($M405=選抜女子!B$76,ROW(),"")),"")</f>
        <v/>
      </c>
      <c r="CJ405" s="42" t="str">
        <f>IF($O405="女子",IF($AF405&gt;100,"",IF($M405=選抜女子!I$76,ROW(),"")),"")</f>
        <v/>
      </c>
      <c r="CK405" s="42" t="str">
        <f>IF($O405="女子",IF($AF405&gt;100,"",IF($M405=新人女子!B$2,ROW(),"")),"")</f>
        <v/>
      </c>
      <c r="CL405" s="42" t="str">
        <f>IF($O405="女子",IF($AF405&gt;100,"",IF($M405=新人女子!I$2,ROW(),"")),"")</f>
        <v/>
      </c>
      <c r="CM405" s="42" t="str">
        <f>IF($O405="女子",IF($AF405&gt;100,"",IF($M405=新人女子!P$2,ROW(),"")),"")</f>
        <v/>
      </c>
      <c r="CN405" s="42" t="str">
        <f>IF($O405="女子",IF($AF405&gt;100,"",IF($M405=新人女子!B$27,ROW(),"")),"")</f>
        <v/>
      </c>
      <c r="CO405" s="42" t="str">
        <f>IF($O405="女子",IF($AF405&gt;100,"",IF($M405=新人女子!I$27,ROW(),"")),"")</f>
        <v/>
      </c>
      <c r="CP405" s="42" t="str">
        <f>IF($O405="女子",IF($AF405&gt;100,"",IF($M405=新人女子!P$27,ROW(),"")),"")</f>
        <v/>
      </c>
      <c r="CQ405" s="42" t="str">
        <f>IF($O405="女子",IF($AF405&gt;100,"",IF($M405=新人女子!B$51,ROW(),"")),"")</f>
        <v/>
      </c>
      <c r="CR405" s="42" t="str">
        <f>IF($O405="女子",IF($AF405&gt;100,"",IF($M405=新人女子!I$51,ROW(),"")),"")</f>
        <v/>
      </c>
      <c r="CS405" s="42" t="str">
        <f>IF($O405="女子",IF($AF405&gt;100,"",IF($M405=新人女子!P$51,ROW(),"")),"")</f>
        <v/>
      </c>
      <c r="CT405" s="42" t="str">
        <f>IF($O405="女子",IF($AF405&gt;100,"",IF($M405=新人女子!B$76,ROW(),"")),"")</f>
        <v/>
      </c>
      <c r="CU405" s="42" t="str">
        <f>IF($O405="女子",IF($AF405&gt;100,"",IF($M405=新人女子!I$76,ROW(),"")),"")</f>
        <v/>
      </c>
      <c r="CV405" s="42" t="str">
        <f>IF($O405="女子",IF($AF405&gt;100,"",IF($M405=新人女子!P$76,ROW(),"")),"")</f>
        <v/>
      </c>
    </row>
    <row r="406" spans="1:100" x14ac:dyDescent="0.15">
      <c r="A406" s="36">
        <v>45285</v>
      </c>
      <c r="B406" s="36">
        <v>45287</v>
      </c>
      <c r="C406" s="35" t="s">
        <v>104</v>
      </c>
      <c r="D406" s="35" t="s">
        <v>2942</v>
      </c>
      <c r="E406" s="35" t="s">
        <v>2943</v>
      </c>
      <c r="F406" s="35" t="s">
        <v>2944</v>
      </c>
      <c r="G406" s="35" t="s">
        <v>108</v>
      </c>
      <c r="H406" s="35" t="s">
        <v>15</v>
      </c>
      <c r="I406" s="35" t="s">
        <v>2945</v>
      </c>
      <c r="J406" s="35" t="s">
        <v>303</v>
      </c>
      <c r="L406" s="35" t="s">
        <v>920</v>
      </c>
      <c r="M406" s="35" t="s">
        <v>271</v>
      </c>
      <c r="N406" s="35" t="s">
        <v>272</v>
      </c>
      <c r="O406" s="35" t="s">
        <v>200</v>
      </c>
      <c r="Y406" s="35" t="s">
        <v>306</v>
      </c>
      <c r="AA406" s="35" t="s">
        <v>982</v>
      </c>
      <c r="AB406" s="35" t="s">
        <v>1096</v>
      </c>
      <c r="AC406" s="35" t="str">
        <f t="shared" si="33"/>
        <v>シンシモノセキ</v>
      </c>
      <c r="AD406" s="35" t="s">
        <v>309</v>
      </c>
      <c r="AF406" s="35">
        <v>102</v>
      </c>
      <c r="AG406" s="41">
        <v>39096</v>
      </c>
      <c r="AN406" s="35">
        <v>154</v>
      </c>
      <c r="AO406" s="35">
        <v>59.2</v>
      </c>
      <c r="AP406" s="35" t="s">
        <v>310</v>
      </c>
      <c r="AV406" s="35" t="s">
        <v>413</v>
      </c>
      <c r="BB406" s="35">
        <f t="shared" si="34"/>
        <v>16</v>
      </c>
      <c r="BC406" s="35">
        <f t="shared" si="35"/>
        <v>2</v>
      </c>
      <c r="BD406" s="35" t="str">
        <f t="shared" si="36"/>
        <v>右</v>
      </c>
      <c r="BE406" s="42" t="str">
        <f>IF($O406="男子",IF($AF406&gt;100,"",IF($M406=選抜男子!B$2,ROW(),"")),"")</f>
        <v/>
      </c>
      <c r="BF406" s="42" t="str">
        <f>IF($O406="男子",IF($AF406&gt;100,"",IF($M406=選抜男子!I$2,ROW(),"")),"")</f>
        <v/>
      </c>
      <c r="BG406" s="42" t="str">
        <f>IF($O406="男子",IF($AF406&gt;100,"",IF($M406=選抜男子!P$2,ROW(),"")),"")</f>
        <v/>
      </c>
      <c r="BH406" s="42" t="str">
        <f>IF($O406="男子",IF($AF406&gt;100,"",IF($M406=選抜男子!B$27,ROW(),"")),"")</f>
        <v/>
      </c>
      <c r="BI406" s="42" t="str">
        <f>IF($O406="男子",IF($AF406&gt;100,"",IF($M406=選抜男子!I$27,ROW(),"")),"")</f>
        <v/>
      </c>
      <c r="BJ406" s="42" t="str">
        <f>IF($O406="男子",IF($AF406&gt;100,"",IF($M406=選抜男子!P$27,ROW(),"")),"")</f>
        <v/>
      </c>
      <c r="BK406" s="42" t="str">
        <f>IF($O406="男子",IF($AF406&gt;100,"",IF($M406=選抜男子!B$51,ROW(),"")),"")</f>
        <v/>
      </c>
      <c r="BL406" s="42" t="str">
        <f>IF($O406="男子",IF($AF406&gt;100,"",IF($M406=選抜男子!I$51,ROW(),"")),"")</f>
        <v/>
      </c>
      <c r="BM406" s="42" t="str">
        <f>IF($O406="男子",IF($AF406&gt;100,"",IF($M406=選抜男子!B$76,ROW(),"")),"")</f>
        <v/>
      </c>
      <c r="BN406" s="42" t="str">
        <f>IF($O406="男子",IF($AF406&gt;100,"",IF($M406=選抜男子!I$76,ROW(),"")),"")</f>
        <v/>
      </c>
      <c r="BO406" s="42" t="str">
        <f>IF($O406="男子",IF($AF406&gt;100,"",IF($M406=新人男子!B$2,ROW(),"")),"")</f>
        <v/>
      </c>
      <c r="BP406" s="42" t="str">
        <f>IF($O406="男子",IF($AF406&gt;100,"",IF($M406=新人男子!I$2,ROW(),"")),"")</f>
        <v/>
      </c>
      <c r="BQ406" s="42" t="str">
        <f>IF($O406="男子",IF($AF406&gt;100,"",IF($M406=新人男子!P$2,ROW(),"")),"")</f>
        <v/>
      </c>
      <c r="BR406" s="42" t="str">
        <f>IF($O406="男子",IF($AF406&gt;100,"",IF($M406=新人男子!B$27,ROW(),"")),"")</f>
        <v/>
      </c>
      <c r="BS406" s="42" t="str">
        <f>IF($O406="男子",IF($AF406&gt;100,"",IF($M406=新人男子!I$27,ROW(),"")),"")</f>
        <v/>
      </c>
      <c r="BT406" s="42" t="str">
        <f>IF($O406="男子",IF($AF406&gt;100,"",IF($M406=新人男子!P$27,ROW(),"")),"")</f>
        <v/>
      </c>
      <c r="BU406" s="42" t="str">
        <f>IF($O406="男子",IF($AF406&gt;100,"",IF($M406=新人男子!B$51,ROW(),"")),"")</f>
        <v/>
      </c>
      <c r="BV406" s="42" t="str">
        <f>IF($O406="男子",IF($AF406&gt;100,"",IF($M406=新人男子!I$51,ROW(),"")),"")</f>
        <v/>
      </c>
      <c r="BW406" s="42" t="str">
        <f>IF($O406="男子",IF($AF406&gt;100,"",IF($M406=新人男子!P$51,ROW(),"")),"")</f>
        <v/>
      </c>
      <c r="BX406" s="42" t="str">
        <f>IF($O406="男子",IF($AF406&gt;100,"",IF($M406=新人男子!B$76,ROW(),"")),"")</f>
        <v/>
      </c>
      <c r="BY406" s="42" t="str">
        <f>IF($O406="男子",IF($AF406&gt;100,"",IF($M406=新人男子!I$76,ROW(),"")),"")</f>
        <v/>
      </c>
      <c r="BZ406" s="42" t="str">
        <f>IF($O406="男子",IF($AF406&gt;100,"",IF($M406=新人男子!P$76,ROW(),"")),"")</f>
        <v/>
      </c>
      <c r="CA406" s="42" t="str">
        <f>IF($O406="女子",IF($AF406&gt;100,"",IF($M406=選抜女子!B$2,ROW(),"")),"")</f>
        <v/>
      </c>
      <c r="CB406" s="42" t="str">
        <f>IF($O406="女子",IF($AF406&gt;100,"",IF($M406=選抜女子!I$2,ROW(),"")),"")</f>
        <v/>
      </c>
      <c r="CC406" s="42" t="str">
        <f>IF($O406="女子",IF($AF406&gt;100,"",IF($M406=選抜女子!P$2,ROW(),"")),"")</f>
        <v/>
      </c>
      <c r="CD406" s="42" t="str">
        <f>IF($O406="女子",IF($AF406&gt;100,"",IF($M406=選抜女子!B$27,ROW(),"")),"")</f>
        <v/>
      </c>
      <c r="CE406" s="42" t="str">
        <f>IF($O406="女子",IF($AF406&gt;100,"",IF($M406=選抜女子!I$27,ROW(),"")),"")</f>
        <v/>
      </c>
      <c r="CF406" s="42" t="str">
        <f>IF($O406="女子",IF($AF406&gt;100,"",IF($M406=選抜女子!P$27,ROW(),"")),"")</f>
        <v/>
      </c>
      <c r="CG406" s="42" t="str">
        <f>IF($O406="女子",IF($AF406&gt;100,"",IF($M406=選抜女子!B$51,ROW(),"")),"")</f>
        <v/>
      </c>
      <c r="CH406" s="42" t="str">
        <f>IF($O406="女子",IF($AF406&gt;100,"",IF($M406=選抜女子!I$51,ROW(),"")),"")</f>
        <v/>
      </c>
      <c r="CI406" s="42" t="str">
        <f>IF($O406="女子",IF($AF406&gt;100,"",IF($M406=選抜女子!B$76,ROW(),"")),"")</f>
        <v/>
      </c>
      <c r="CJ406" s="42" t="str">
        <f>IF($O406="女子",IF($AF406&gt;100,"",IF($M406=選抜女子!I$76,ROW(),"")),"")</f>
        <v/>
      </c>
      <c r="CK406" s="42" t="str">
        <f>IF($O406="女子",IF($AF406&gt;100,"",IF($M406=新人女子!B$2,ROW(),"")),"")</f>
        <v/>
      </c>
      <c r="CL406" s="42" t="str">
        <f>IF($O406="女子",IF($AF406&gt;100,"",IF($M406=新人女子!I$2,ROW(),"")),"")</f>
        <v/>
      </c>
      <c r="CM406" s="42" t="str">
        <f>IF($O406="女子",IF($AF406&gt;100,"",IF($M406=新人女子!P$2,ROW(),"")),"")</f>
        <v/>
      </c>
      <c r="CN406" s="42" t="str">
        <f>IF($O406="女子",IF($AF406&gt;100,"",IF($M406=新人女子!B$27,ROW(),"")),"")</f>
        <v/>
      </c>
      <c r="CO406" s="42" t="str">
        <f>IF($O406="女子",IF($AF406&gt;100,"",IF($M406=新人女子!I$27,ROW(),"")),"")</f>
        <v/>
      </c>
      <c r="CP406" s="42" t="str">
        <f>IF($O406="女子",IF($AF406&gt;100,"",IF($M406=新人女子!P$27,ROW(),"")),"")</f>
        <v/>
      </c>
      <c r="CQ406" s="42" t="str">
        <f>IF($O406="女子",IF($AF406&gt;100,"",IF($M406=新人女子!B$51,ROW(),"")),"")</f>
        <v/>
      </c>
      <c r="CR406" s="42" t="str">
        <f>IF($O406="女子",IF($AF406&gt;100,"",IF($M406=新人女子!I$51,ROW(),"")),"")</f>
        <v/>
      </c>
      <c r="CS406" s="42" t="str">
        <f>IF($O406="女子",IF($AF406&gt;100,"",IF($M406=新人女子!P$51,ROW(),"")),"")</f>
        <v/>
      </c>
      <c r="CT406" s="42" t="str">
        <f>IF($O406="女子",IF($AF406&gt;100,"",IF($M406=新人女子!B$76,ROW(),"")),"")</f>
        <v/>
      </c>
      <c r="CU406" s="42" t="str">
        <f>IF($O406="女子",IF($AF406&gt;100,"",IF($M406=新人女子!I$76,ROW(),"")),"")</f>
        <v/>
      </c>
      <c r="CV406" s="42" t="str">
        <f>IF($O406="女子",IF($AF406&gt;100,"",IF($M406=新人女子!P$76,ROW(),"")),"")</f>
        <v/>
      </c>
    </row>
    <row r="407" spans="1:100" x14ac:dyDescent="0.15">
      <c r="A407" s="36">
        <v>45285</v>
      </c>
      <c r="B407" s="36">
        <v>45287</v>
      </c>
      <c r="C407" s="35" t="s">
        <v>104</v>
      </c>
      <c r="D407" s="35" t="s">
        <v>2946</v>
      </c>
      <c r="E407" s="35" t="s">
        <v>2947</v>
      </c>
      <c r="F407" s="35" t="s">
        <v>2948</v>
      </c>
      <c r="G407" s="35" t="s">
        <v>108</v>
      </c>
      <c r="H407" s="35" t="s">
        <v>15</v>
      </c>
      <c r="I407" s="35" t="s">
        <v>2949</v>
      </c>
      <c r="J407" s="35" t="s">
        <v>303</v>
      </c>
      <c r="M407" s="35" t="s">
        <v>271</v>
      </c>
      <c r="N407" s="35" t="s">
        <v>272</v>
      </c>
      <c r="O407" s="35" t="s">
        <v>200</v>
      </c>
      <c r="Y407" s="35" t="s">
        <v>306</v>
      </c>
      <c r="AA407" s="35" t="s">
        <v>989</v>
      </c>
      <c r="AB407" s="35" t="s">
        <v>1097</v>
      </c>
      <c r="AC407" s="35" t="str">
        <f t="shared" si="33"/>
        <v>ハタブ</v>
      </c>
      <c r="AD407" s="35" t="s">
        <v>309</v>
      </c>
      <c r="AF407" s="35">
        <v>103</v>
      </c>
      <c r="AG407" s="41">
        <v>36381</v>
      </c>
      <c r="AP407" s="35" t="s">
        <v>310</v>
      </c>
      <c r="BB407" s="35">
        <f t="shared" si="34"/>
        <v>23</v>
      </c>
      <c r="BC407" s="35" t="str">
        <f t="shared" si="35"/>
        <v>役員</v>
      </c>
      <c r="BD407" s="35" t="str">
        <f t="shared" si="36"/>
        <v>右</v>
      </c>
      <c r="BE407" s="42" t="str">
        <f>IF($O407="男子",IF($AF407&gt;100,"",IF($M407=選抜男子!B$2,ROW(),"")),"")</f>
        <v/>
      </c>
      <c r="BF407" s="42" t="str">
        <f>IF($O407="男子",IF($AF407&gt;100,"",IF($M407=選抜男子!I$2,ROW(),"")),"")</f>
        <v/>
      </c>
      <c r="BG407" s="42" t="str">
        <f>IF($O407="男子",IF($AF407&gt;100,"",IF($M407=選抜男子!P$2,ROW(),"")),"")</f>
        <v/>
      </c>
      <c r="BH407" s="42" t="str">
        <f>IF($O407="男子",IF($AF407&gt;100,"",IF($M407=選抜男子!B$27,ROW(),"")),"")</f>
        <v/>
      </c>
      <c r="BI407" s="42" t="str">
        <f>IF($O407="男子",IF($AF407&gt;100,"",IF($M407=選抜男子!I$27,ROW(),"")),"")</f>
        <v/>
      </c>
      <c r="BJ407" s="42" t="str">
        <f>IF($O407="男子",IF($AF407&gt;100,"",IF($M407=選抜男子!P$27,ROW(),"")),"")</f>
        <v/>
      </c>
      <c r="BK407" s="42" t="str">
        <f>IF($O407="男子",IF($AF407&gt;100,"",IF($M407=選抜男子!B$51,ROW(),"")),"")</f>
        <v/>
      </c>
      <c r="BL407" s="42" t="str">
        <f>IF($O407="男子",IF($AF407&gt;100,"",IF($M407=選抜男子!I$51,ROW(),"")),"")</f>
        <v/>
      </c>
      <c r="BM407" s="42" t="str">
        <f>IF($O407="男子",IF($AF407&gt;100,"",IF($M407=選抜男子!B$76,ROW(),"")),"")</f>
        <v/>
      </c>
      <c r="BN407" s="42" t="str">
        <f>IF($O407="男子",IF($AF407&gt;100,"",IF($M407=選抜男子!I$76,ROW(),"")),"")</f>
        <v/>
      </c>
      <c r="BO407" s="42" t="str">
        <f>IF($O407="男子",IF($AF407&gt;100,"",IF($M407=新人男子!B$2,ROW(),"")),"")</f>
        <v/>
      </c>
      <c r="BP407" s="42" t="str">
        <f>IF($O407="男子",IF($AF407&gt;100,"",IF($M407=新人男子!I$2,ROW(),"")),"")</f>
        <v/>
      </c>
      <c r="BQ407" s="42" t="str">
        <f>IF($O407="男子",IF($AF407&gt;100,"",IF($M407=新人男子!P$2,ROW(),"")),"")</f>
        <v/>
      </c>
      <c r="BR407" s="42" t="str">
        <f>IF($O407="男子",IF($AF407&gt;100,"",IF($M407=新人男子!B$27,ROW(),"")),"")</f>
        <v/>
      </c>
      <c r="BS407" s="42" t="str">
        <f>IF($O407="男子",IF($AF407&gt;100,"",IF($M407=新人男子!I$27,ROW(),"")),"")</f>
        <v/>
      </c>
      <c r="BT407" s="42" t="str">
        <f>IF($O407="男子",IF($AF407&gt;100,"",IF($M407=新人男子!P$27,ROW(),"")),"")</f>
        <v/>
      </c>
      <c r="BU407" s="42" t="str">
        <f>IF($O407="男子",IF($AF407&gt;100,"",IF($M407=新人男子!B$51,ROW(),"")),"")</f>
        <v/>
      </c>
      <c r="BV407" s="42" t="str">
        <f>IF($O407="男子",IF($AF407&gt;100,"",IF($M407=新人男子!I$51,ROW(),"")),"")</f>
        <v/>
      </c>
      <c r="BW407" s="42" t="str">
        <f>IF($O407="男子",IF($AF407&gt;100,"",IF($M407=新人男子!P$51,ROW(),"")),"")</f>
        <v/>
      </c>
      <c r="BX407" s="42" t="str">
        <f>IF($O407="男子",IF($AF407&gt;100,"",IF($M407=新人男子!B$76,ROW(),"")),"")</f>
        <v/>
      </c>
      <c r="BY407" s="42" t="str">
        <f>IF($O407="男子",IF($AF407&gt;100,"",IF($M407=新人男子!I$76,ROW(),"")),"")</f>
        <v/>
      </c>
      <c r="BZ407" s="42" t="str">
        <f>IF($O407="男子",IF($AF407&gt;100,"",IF($M407=新人男子!P$76,ROW(),"")),"")</f>
        <v/>
      </c>
      <c r="CA407" s="42" t="str">
        <f>IF($O407="女子",IF($AF407&gt;100,"",IF($M407=選抜女子!B$2,ROW(),"")),"")</f>
        <v/>
      </c>
      <c r="CB407" s="42" t="str">
        <f>IF($O407="女子",IF($AF407&gt;100,"",IF($M407=選抜女子!I$2,ROW(),"")),"")</f>
        <v/>
      </c>
      <c r="CC407" s="42" t="str">
        <f>IF($O407="女子",IF($AF407&gt;100,"",IF($M407=選抜女子!P$2,ROW(),"")),"")</f>
        <v/>
      </c>
      <c r="CD407" s="42" t="str">
        <f>IF($O407="女子",IF($AF407&gt;100,"",IF($M407=選抜女子!B$27,ROW(),"")),"")</f>
        <v/>
      </c>
      <c r="CE407" s="42" t="str">
        <f>IF($O407="女子",IF($AF407&gt;100,"",IF($M407=選抜女子!I$27,ROW(),"")),"")</f>
        <v/>
      </c>
      <c r="CF407" s="42" t="str">
        <f>IF($O407="女子",IF($AF407&gt;100,"",IF($M407=選抜女子!P$27,ROW(),"")),"")</f>
        <v/>
      </c>
      <c r="CG407" s="42" t="str">
        <f>IF($O407="女子",IF($AF407&gt;100,"",IF($M407=選抜女子!B$51,ROW(),"")),"")</f>
        <v/>
      </c>
      <c r="CH407" s="42" t="str">
        <f>IF($O407="女子",IF($AF407&gt;100,"",IF($M407=選抜女子!I$51,ROW(),"")),"")</f>
        <v/>
      </c>
      <c r="CI407" s="42" t="str">
        <f>IF($O407="女子",IF($AF407&gt;100,"",IF($M407=選抜女子!B$76,ROW(),"")),"")</f>
        <v/>
      </c>
      <c r="CJ407" s="42" t="str">
        <f>IF($O407="女子",IF($AF407&gt;100,"",IF($M407=選抜女子!I$76,ROW(),"")),"")</f>
        <v/>
      </c>
      <c r="CK407" s="42" t="str">
        <f>IF($O407="女子",IF($AF407&gt;100,"",IF($M407=新人女子!B$2,ROW(),"")),"")</f>
        <v/>
      </c>
      <c r="CL407" s="42" t="str">
        <f>IF($O407="女子",IF($AF407&gt;100,"",IF($M407=新人女子!I$2,ROW(),"")),"")</f>
        <v/>
      </c>
      <c r="CM407" s="42" t="str">
        <f>IF($O407="女子",IF($AF407&gt;100,"",IF($M407=新人女子!P$2,ROW(),"")),"")</f>
        <v/>
      </c>
      <c r="CN407" s="42" t="str">
        <f>IF($O407="女子",IF($AF407&gt;100,"",IF($M407=新人女子!B$27,ROW(),"")),"")</f>
        <v/>
      </c>
      <c r="CO407" s="42" t="str">
        <f>IF($O407="女子",IF($AF407&gt;100,"",IF($M407=新人女子!I$27,ROW(),"")),"")</f>
        <v/>
      </c>
      <c r="CP407" s="42" t="str">
        <f>IF($O407="女子",IF($AF407&gt;100,"",IF($M407=新人女子!P$27,ROW(),"")),"")</f>
        <v/>
      </c>
      <c r="CQ407" s="42" t="str">
        <f>IF($O407="女子",IF($AF407&gt;100,"",IF($M407=新人女子!B$51,ROW(),"")),"")</f>
        <v/>
      </c>
      <c r="CR407" s="42" t="str">
        <f>IF($O407="女子",IF($AF407&gt;100,"",IF($M407=新人女子!I$51,ROW(),"")),"")</f>
        <v/>
      </c>
      <c r="CS407" s="42" t="str">
        <f>IF($O407="女子",IF($AF407&gt;100,"",IF($M407=新人女子!P$51,ROW(),"")),"")</f>
        <v/>
      </c>
      <c r="CT407" s="42" t="str">
        <f>IF($O407="女子",IF($AF407&gt;100,"",IF($M407=新人女子!B$76,ROW(),"")),"")</f>
        <v/>
      </c>
      <c r="CU407" s="42" t="str">
        <f>IF($O407="女子",IF($AF407&gt;100,"",IF($M407=新人女子!I$76,ROW(),"")),"")</f>
        <v/>
      </c>
      <c r="CV407" s="42" t="str">
        <f>IF($O407="女子",IF($AF407&gt;100,"",IF($M407=新人女子!P$76,ROW(),"")),"")</f>
        <v/>
      </c>
    </row>
    <row r="408" spans="1:100" x14ac:dyDescent="0.15">
      <c r="A408" s="36">
        <v>45285</v>
      </c>
      <c r="B408" s="36">
        <v>45287</v>
      </c>
      <c r="C408" s="35" t="s">
        <v>104</v>
      </c>
      <c r="D408" s="35" t="s">
        <v>2950</v>
      </c>
      <c r="E408" s="35" t="s">
        <v>2951</v>
      </c>
      <c r="F408" s="35" t="s">
        <v>2952</v>
      </c>
      <c r="G408" s="35" t="s">
        <v>108</v>
      </c>
      <c r="H408" s="35" t="s">
        <v>15</v>
      </c>
      <c r="I408" s="35" t="s">
        <v>2953</v>
      </c>
      <c r="J408" s="35" t="s">
        <v>303</v>
      </c>
      <c r="M408" s="35" t="s">
        <v>271</v>
      </c>
      <c r="N408" s="35" t="s">
        <v>272</v>
      </c>
      <c r="O408" s="35" t="s">
        <v>200</v>
      </c>
      <c r="Y408" s="35" t="s">
        <v>306</v>
      </c>
      <c r="AA408" s="35" t="s">
        <v>996</v>
      </c>
      <c r="AB408" s="35" t="s">
        <v>1098</v>
      </c>
      <c r="AC408" s="35" t="str">
        <f t="shared" si="33"/>
        <v>シモノセキ</v>
      </c>
      <c r="AD408" s="35" t="s">
        <v>309</v>
      </c>
      <c r="AF408" s="35">
        <v>104</v>
      </c>
      <c r="AG408" s="41">
        <v>22650</v>
      </c>
      <c r="AP408" s="35" t="s">
        <v>310</v>
      </c>
      <c r="BB408" s="35">
        <f t="shared" si="34"/>
        <v>61</v>
      </c>
      <c r="BC408" s="35" t="str">
        <f t="shared" si="35"/>
        <v>役員</v>
      </c>
      <c r="BD408" s="35" t="str">
        <f t="shared" si="36"/>
        <v>右</v>
      </c>
      <c r="BE408" s="42" t="str">
        <f>IF($O408="男子",IF($AF408&gt;100,"",IF($M408=選抜男子!B$2,ROW(),"")),"")</f>
        <v/>
      </c>
      <c r="BF408" s="42" t="str">
        <f>IF($O408="男子",IF($AF408&gt;100,"",IF($M408=選抜男子!I$2,ROW(),"")),"")</f>
        <v/>
      </c>
      <c r="BG408" s="42" t="str">
        <f>IF($O408="男子",IF($AF408&gt;100,"",IF($M408=選抜男子!P$2,ROW(),"")),"")</f>
        <v/>
      </c>
      <c r="BH408" s="42" t="str">
        <f>IF($O408="男子",IF($AF408&gt;100,"",IF($M408=選抜男子!B$27,ROW(),"")),"")</f>
        <v/>
      </c>
      <c r="BI408" s="42" t="str">
        <f>IF($O408="男子",IF($AF408&gt;100,"",IF($M408=選抜男子!I$27,ROW(),"")),"")</f>
        <v/>
      </c>
      <c r="BJ408" s="42" t="str">
        <f>IF($O408="男子",IF($AF408&gt;100,"",IF($M408=選抜男子!P$27,ROW(),"")),"")</f>
        <v/>
      </c>
      <c r="BK408" s="42" t="str">
        <f>IF($O408="男子",IF($AF408&gt;100,"",IF($M408=選抜男子!B$51,ROW(),"")),"")</f>
        <v/>
      </c>
      <c r="BL408" s="42" t="str">
        <f>IF($O408="男子",IF($AF408&gt;100,"",IF($M408=選抜男子!I$51,ROW(),"")),"")</f>
        <v/>
      </c>
      <c r="BM408" s="42" t="str">
        <f>IF($O408="男子",IF($AF408&gt;100,"",IF($M408=選抜男子!B$76,ROW(),"")),"")</f>
        <v/>
      </c>
      <c r="BN408" s="42" t="str">
        <f>IF($O408="男子",IF($AF408&gt;100,"",IF($M408=選抜男子!I$76,ROW(),"")),"")</f>
        <v/>
      </c>
      <c r="BO408" s="42" t="str">
        <f>IF($O408="男子",IF($AF408&gt;100,"",IF($M408=新人男子!B$2,ROW(),"")),"")</f>
        <v/>
      </c>
      <c r="BP408" s="42" t="str">
        <f>IF($O408="男子",IF($AF408&gt;100,"",IF($M408=新人男子!I$2,ROW(),"")),"")</f>
        <v/>
      </c>
      <c r="BQ408" s="42" t="str">
        <f>IF($O408="男子",IF($AF408&gt;100,"",IF($M408=新人男子!P$2,ROW(),"")),"")</f>
        <v/>
      </c>
      <c r="BR408" s="42" t="str">
        <f>IF($O408="男子",IF($AF408&gt;100,"",IF($M408=新人男子!B$27,ROW(),"")),"")</f>
        <v/>
      </c>
      <c r="BS408" s="42" t="str">
        <f>IF($O408="男子",IF($AF408&gt;100,"",IF($M408=新人男子!I$27,ROW(),"")),"")</f>
        <v/>
      </c>
      <c r="BT408" s="42" t="str">
        <f>IF($O408="男子",IF($AF408&gt;100,"",IF($M408=新人男子!P$27,ROW(),"")),"")</f>
        <v/>
      </c>
      <c r="BU408" s="42" t="str">
        <f>IF($O408="男子",IF($AF408&gt;100,"",IF($M408=新人男子!B$51,ROW(),"")),"")</f>
        <v/>
      </c>
      <c r="BV408" s="42" t="str">
        <f>IF($O408="男子",IF($AF408&gt;100,"",IF($M408=新人男子!I$51,ROW(),"")),"")</f>
        <v/>
      </c>
      <c r="BW408" s="42" t="str">
        <f>IF($O408="男子",IF($AF408&gt;100,"",IF($M408=新人男子!P$51,ROW(),"")),"")</f>
        <v/>
      </c>
      <c r="BX408" s="42" t="str">
        <f>IF($O408="男子",IF($AF408&gt;100,"",IF($M408=新人男子!B$76,ROW(),"")),"")</f>
        <v/>
      </c>
      <c r="BY408" s="42" t="str">
        <f>IF($O408="男子",IF($AF408&gt;100,"",IF($M408=新人男子!I$76,ROW(),"")),"")</f>
        <v/>
      </c>
      <c r="BZ408" s="42" t="str">
        <f>IF($O408="男子",IF($AF408&gt;100,"",IF($M408=新人男子!P$76,ROW(),"")),"")</f>
        <v/>
      </c>
      <c r="CA408" s="42" t="str">
        <f>IF($O408="女子",IF($AF408&gt;100,"",IF($M408=選抜女子!B$2,ROW(),"")),"")</f>
        <v/>
      </c>
      <c r="CB408" s="42" t="str">
        <f>IF($O408="女子",IF($AF408&gt;100,"",IF($M408=選抜女子!I$2,ROW(),"")),"")</f>
        <v/>
      </c>
      <c r="CC408" s="42" t="str">
        <f>IF($O408="女子",IF($AF408&gt;100,"",IF($M408=選抜女子!P$2,ROW(),"")),"")</f>
        <v/>
      </c>
      <c r="CD408" s="42" t="str">
        <f>IF($O408="女子",IF($AF408&gt;100,"",IF($M408=選抜女子!B$27,ROW(),"")),"")</f>
        <v/>
      </c>
      <c r="CE408" s="42" t="str">
        <f>IF($O408="女子",IF($AF408&gt;100,"",IF($M408=選抜女子!I$27,ROW(),"")),"")</f>
        <v/>
      </c>
      <c r="CF408" s="42" t="str">
        <f>IF($O408="女子",IF($AF408&gt;100,"",IF($M408=選抜女子!P$27,ROW(),"")),"")</f>
        <v/>
      </c>
      <c r="CG408" s="42" t="str">
        <f>IF($O408="女子",IF($AF408&gt;100,"",IF($M408=選抜女子!B$51,ROW(),"")),"")</f>
        <v/>
      </c>
      <c r="CH408" s="42" t="str">
        <f>IF($O408="女子",IF($AF408&gt;100,"",IF($M408=選抜女子!I$51,ROW(),"")),"")</f>
        <v/>
      </c>
      <c r="CI408" s="42" t="str">
        <f>IF($O408="女子",IF($AF408&gt;100,"",IF($M408=選抜女子!B$76,ROW(),"")),"")</f>
        <v/>
      </c>
      <c r="CJ408" s="42" t="str">
        <f>IF($O408="女子",IF($AF408&gt;100,"",IF($M408=選抜女子!I$76,ROW(),"")),"")</f>
        <v/>
      </c>
      <c r="CK408" s="42" t="str">
        <f>IF($O408="女子",IF($AF408&gt;100,"",IF($M408=新人女子!B$2,ROW(),"")),"")</f>
        <v/>
      </c>
      <c r="CL408" s="42" t="str">
        <f>IF($O408="女子",IF($AF408&gt;100,"",IF($M408=新人女子!I$2,ROW(),"")),"")</f>
        <v/>
      </c>
      <c r="CM408" s="42" t="str">
        <f>IF($O408="女子",IF($AF408&gt;100,"",IF($M408=新人女子!P$2,ROW(),"")),"")</f>
        <v/>
      </c>
      <c r="CN408" s="42" t="str">
        <f>IF($O408="女子",IF($AF408&gt;100,"",IF($M408=新人女子!B$27,ROW(),"")),"")</f>
        <v/>
      </c>
      <c r="CO408" s="42" t="str">
        <f>IF($O408="女子",IF($AF408&gt;100,"",IF($M408=新人女子!I$27,ROW(),"")),"")</f>
        <v/>
      </c>
      <c r="CP408" s="42" t="str">
        <f>IF($O408="女子",IF($AF408&gt;100,"",IF($M408=新人女子!P$27,ROW(),"")),"")</f>
        <v/>
      </c>
      <c r="CQ408" s="42" t="str">
        <f>IF($O408="女子",IF($AF408&gt;100,"",IF($M408=新人女子!B$51,ROW(),"")),"")</f>
        <v/>
      </c>
      <c r="CR408" s="42" t="str">
        <f>IF($O408="女子",IF($AF408&gt;100,"",IF($M408=新人女子!I$51,ROW(),"")),"")</f>
        <v/>
      </c>
      <c r="CS408" s="42" t="str">
        <f>IF($O408="女子",IF($AF408&gt;100,"",IF($M408=新人女子!P$51,ROW(),"")),"")</f>
        <v/>
      </c>
      <c r="CT408" s="42" t="str">
        <f>IF($O408="女子",IF($AF408&gt;100,"",IF($M408=新人女子!B$76,ROW(),"")),"")</f>
        <v/>
      </c>
      <c r="CU408" s="42" t="str">
        <f>IF($O408="女子",IF($AF408&gt;100,"",IF($M408=新人女子!I$76,ROW(),"")),"")</f>
        <v/>
      </c>
      <c r="CV408" s="42" t="str">
        <f>IF($O408="女子",IF($AF408&gt;100,"",IF($M408=新人女子!P$76,ROW(),"")),"")</f>
        <v/>
      </c>
    </row>
    <row r="409" spans="1:100" x14ac:dyDescent="0.15">
      <c r="A409" s="36">
        <v>45285</v>
      </c>
      <c r="B409" s="36">
        <v>45287</v>
      </c>
      <c r="C409" s="35" t="s">
        <v>104</v>
      </c>
      <c r="D409" s="35" t="s">
        <v>2954</v>
      </c>
      <c r="E409" s="35" t="s">
        <v>2955</v>
      </c>
      <c r="F409" s="35" t="s">
        <v>2956</v>
      </c>
      <c r="G409" s="35" t="s">
        <v>108</v>
      </c>
      <c r="H409" s="35" t="s">
        <v>15</v>
      </c>
      <c r="I409" s="35" t="s">
        <v>2957</v>
      </c>
      <c r="J409" s="35" t="s">
        <v>303</v>
      </c>
      <c r="AG409" s="41"/>
      <c r="AP409" s="35" t="s">
        <v>310</v>
      </c>
      <c r="BB409" s="35" t="str">
        <f t="shared" si="34"/>
        <v/>
      </c>
      <c r="BC409" s="35" t="str">
        <f t="shared" si="35"/>
        <v/>
      </c>
      <c r="BD409" s="35" t="str">
        <f t="shared" si="36"/>
        <v>右</v>
      </c>
      <c r="BE409" s="42" t="str">
        <f>IF($O409="男子",IF($AF409&gt;100,"",IF($M409=選抜男子!B$2,ROW(),"")),"")</f>
        <v/>
      </c>
      <c r="BF409" s="42" t="str">
        <f>IF($O409="男子",IF($AF409&gt;100,"",IF($M409=選抜男子!I$2,ROW(),"")),"")</f>
        <v/>
      </c>
      <c r="BG409" s="42" t="str">
        <f>IF($O409="男子",IF($AF409&gt;100,"",IF($M409=選抜男子!P$2,ROW(),"")),"")</f>
        <v/>
      </c>
      <c r="BH409" s="42" t="str">
        <f>IF($O409="男子",IF($AF409&gt;100,"",IF($M409=選抜男子!B$27,ROW(),"")),"")</f>
        <v/>
      </c>
      <c r="BI409" s="42" t="str">
        <f>IF($O409="男子",IF($AF409&gt;100,"",IF($M409=選抜男子!I$27,ROW(),"")),"")</f>
        <v/>
      </c>
      <c r="BJ409" s="42" t="str">
        <f>IF($O409="男子",IF($AF409&gt;100,"",IF($M409=選抜男子!P$27,ROW(),"")),"")</f>
        <v/>
      </c>
      <c r="BK409" s="42" t="str">
        <f>IF($O409="男子",IF($AF409&gt;100,"",IF($M409=選抜男子!B$51,ROW(),"")),"")</f>
        <v/>
      </c>
      <c r="BL409" s="42" t="str">
        <f>IF($O409="男子",IF($AF409&gt;100,"",IF($M409=選抜男子!I$51,ROW(),"")),"")</f>
        <v/>
      </c>
      <c r="BM409" s="42" t="str">
        <f>IF($O409="男子",IF($AF409&gt;100,"",IF($M409=選抜男子!B$76,ROW(),"")),"")</f>
        <v/>
      </c>
      <c r="BN409" s="42" t="str">
        <f>IF($O409="男子",IF($AF409&gt;100,"",IF($M409=選抜男子!I$76,ROW(),"")),"")</f>
        <v/>
      </c>
      <c r="BO409" s="42" t="str">
        <f>IF($O409="男子",IF($AF409&gt;100,"",IF($M409=新人男子!B$2,ROW(),"")),"")</f>
        <v/>
      </c>
      <c r="BP409" s="42" t="str">
        <f>IF($O409="男子",IF($AF409&gt;100,"",IF($M409=新人男子!I$2,ROW(),"")),"")</f>
        <v/>
      </c>
      <c r="BQ409" s="42" t="str">
        <f>IF($O409="男子",IF($AF409&gt;100,"",IF($M409=新人男子!P$2,ROW(),"")),"")</f>
        <v/>
      </c>
      <c r="BR409" s="42" t="str">
        <f>IF($O409="男子",IF($AF409&gt;100,"",IF($M409=新人男子!B$27,ROW(),"")),"")</f>
        <v/>
      </c>
      <c r="BS409" s="42" t="str">
        <f>IF($O409="男子",IF($AF409&gt;100,"",IF($M409=新人男子!I$27,ROW(),"")),"")</f>
        <v/>
      </c>
      <c r="BT409" s="42" t="str">
        <f>IF($O409="男子",IF($AF409&gt;100,"",IF($M409=新人男子!P$27,ROW(),"")),"")</f>
        <v/>
      </c>
      <c r="BU409" s="42" t="str">
        <f>IF($O409="男子",IF($AF409&gt;100,"",IF($M409=新人男子!B$51,ROW(),"")),"")</f>
        <v/>
      </c>
      <c r="BV409" s="42" t="str">
        <f>IF($O409="男子",IF($AF409&gt;100,"",IF($M409=新人男子!I$51,ROW(),"")),"")</f>
        <v/>
      </c>
      <c r="BW409" s="42" t="str">
        <f>IF($O409="男子",IF($AF409&gt;100,"",IF($M409=新人男子!P$51,ROW(),"")),"")</f>
        <v/>
      </c>
      <c r="BX409" s="42" t="str">
        <f>IF($O409="男子",IF($AF409&gt;100,"",IF($M409=新人男子!B$76,ROW(),"")),"")</f>
        <v/>
      </c>
      <c r="BY409" s="42" t="str">
        <f>IF($O409="男子",IF($AF409&gt;100,"",IF($M409=新人男子!I$76,ROW(),"")),"")</f>
        <v/>
      </c>
      <c r="BZ409" s="42" t="str">
        <f>IF($O409="男子",IF($AF409&gt;100,"",IF($M409=新人男子!P$76,ROW(),"")),"")</f>
        <v/>
      </c>
      <c r="CA409" s="42" t="str">
        <f>IF($O409="女子",IF($AF409&gt;100,"",IF($M409=選抜女子!B$2,ROW(),"")),"")</f>
        <v/>
      </c>
      <c r="CB409" s="42" t="str">
        <f>IF($O409="女子",IF($AF409&gt;100,"",IF($M409=選抜女子!I$2,ROW(),"")),"")</f>
        <v/>
      </c>
      <c r="CC409" s="42" t="str">
        <f>IF($O409="女子",IF($AF409&gt;100,"",IF($M409=選抜女子!P$2,ROW(),"")),"")</f>
        <v/>
      </c>
      <c r="CD409" s="42" t="str">
        <f>IF($O409="女子",IF($AF409&gt;100,"",IF($M409=選抜女子!B$27,ROW(),"")),"")</f>
        <v/>
      </c>
      <c r="CE409" s="42" t="str">
        <f>IF($O409="女子",IF($AF409&gt;100,"",IF($M409=選抜女子!I$27,ROW(),"")),"")</f>
        <v/>
      </c>
      <c r="CF409" s="42" t="str">
        <f>IF($O409="女子",IF($AF409&gt;100,"",IF($M409=選抜女子!P$27,ROW(),"")),"")</f>
        <v/>
      </c>
      <c r="CG409" s="42" t="str">
        <f>IF($O409="女子",IF($AF409&gt;100,"",IF($M409=選抜女子!B$51,ROW(),"")),"")</f>
        <v/>
      </c>
      <c r="CH409" s="42" t="str">
        <f>IF($O409="女子",IF($AF409&gt;100,"",IF($M409=選抜女子!I$51,ROW(),"")),"")</f>
        <v/>
      </c>
      <c r="CI409" s="42" t="str">
        <f>IF($O409="女子",IF($AF409&gt;100,"",IF($M409=選抜女子!B$76,ROW(),"")),"")</f>
        <v/>
      </c>
      <c r="CJ409" s="42" t="str">
        <f>IF($O409="女子",IF($AF409&gt;100,"",IF($M409=選抜女子!I$76,ROW(),"")),"")</f>
        <v/>
      </c>
      <c r="CK409" s="42" t="str">
        <f>IF($O409="女子",IF($AF409&gt;100,"",IF($M409=新人女子!B$2,ROW(),"")),"")</f>
        <v/>
      </c>
      <c r="CL409" s="42" t="str">
        <f>IF($O409="女子",IF($AF409&gt;100,"",IF($M409=新人女子!I$2,ROW(),"")),"")</f>
        <v/>
      </c>
      <c r="CM409" s="42" t="str">
        <f>IF($O409="女子",IF($AF409&gt;100,"",IF($M409=新人女子!P$2,ROW(),"")),"")</f>
        <v/>
      </c>
      <c r="CN409" s="42" t="str">
        <f>IF($O409="女子",IF($AF409&gt;100,"",IF($M409=新人女子!B$27,ROW(),"")),"")</f>
        <v/>
      </c>
      <c r="CO409" s="42" t="str">
        <f>IF($O409="女子",IF($AF409&gt;100,"",IF($M409=新人女子!I$27,ROW(),"")),"")</f>
        <v/>
      </c>
      <c r="CP409" s="42" t="str">
        <f>IF($O409="女子",IF($AF409&gt;100,"",IF($M409=新人女子!P$27,ROW(),"")),"")</f>
        <v/>
      </c>
      <c r="CQ409" s="42" t="str">
        <f>IF($O409="女子",IF($AF409&gt;100,"",IF($M409=新人女子!B$51,ROW(),"")),"")</f>
        <v/>
      </c>
      <c r="CR409" s="42" t="str">
        <f>IF($O409="女子",IF($AF409&gt;100,"",IF($M409=新人女子!I$51,ROW(),"")),"")</f>
        <v/>
      </c>
      <c r="CS409" s="42" t="str">
        <f>IF($O409="女子",IF($AF409&gt;100,"",IF($M409=新人女子!P$51,ROW(),"")),"")</f>
        <v/>
      </c>
      <c r="CT409" s="42" t="str">
        <f>IF($O409="女子",IF($AF409&gt;100,"",IF($M409=新人女子!B$76,ROW(),"")),"")</f>
        <v/>
      </c>
      <c r="CU409" s="42" t="str">
        <f>IF($O409="女子",IF($AF409&gt;100,"",IF($M409=新人女子!I$76,ROW(),"")),"")</f>
        <v/>
      </c>
      <c r="CV409" s="42" t="str">
        <f>IF($O409="女子",IF($AF409&gt;100,"",IF($M409=新人女子!P$76,ROW(),"")),"")</f>
        <v/>
      </c>
    </row>
    <row r="410" spans="1:100" x14ac:dyDescent="0.15">
      <c r="A410" s="36">
        <v>45285</v>
      </c>
      <c r="B410" s="36">
        <v>45287</v>
      </c>
      <c r="C410" s="35" t="s">
        <v>104</v>
      </c>
      <c r="D410" s="35" t="s">
        <v>2958</v>
      </c>
      <c r="E410" s="35" t="s">
        <v>2959</v>
      </c>
      <c r="F410" s="35" t="s">
        <v>2960</v>
      </c>
      <c r="G410" s="35" t="s">
        <v>108</v>
      </c>
      <c r="H410" s="35" t="s">
        <v>15</v>
      </c>
      <c r="I410" s="35" t="s">
        <v>2961</v>
      </c>
      <c r="J410" s="35" t="s">
        <v>303</v>
      </c>
      <c r="AG410" s="41"/>
      <c r="AP410" s="35" t="s">
        <v>310</v>
      </c>
      <c r="BB410" s="35" t="str">
        <f t="shared" si="34"/>
        <v/>
      </c>
      <c r="BC410" s="35" t="str">
        <f t="shared" si="35"/>
        <v/>
      </c>
      <c r="BD410" s="35" t="str">
        <f t="shared" si="36"/>
        <v>右</v>
      </c>
      <c r="BE410" s="42" t="str">
        <f>IF($O410="男子",IF($AF410&gt;100,"",IF($M410=選抜男子!B$2,ROW(),"")),"")</f>
        <v/>
      </c>
      <c r="BF410" s="42" t="str">
        <f>IF($O410="男子",IF($AF410&gt;100,"",IF($M410=選抜男子!I$2,ROW(),"")),"")</f>
        <v/>
      </c>
      <c r="BG410" s="42" t="str">
        <f>IF($O410="男子",IF($AF410&gt;100,"",IF($M410=選抜男子!P$2,ROW(),"")),"")</f>
        <v/>
      </c>
      <c r="BH410" s="42" t="str">
        <f>IF($O410="男子",IF($AF410&gt;100,"",IF($M410=選抜男子!B$27,ROW(),"")),"")</f>
        <v/>
      </c>
      <c r="BI410" s="42" t="str">
        <f>IF($O410="男子",IF($AF410&gt;100,"",IF($M410=選抜男子!I$27,ROW(),"")),"")</f>
        <v/>
      </c>
      <c r="BJ410" s="42" t="str">
        <f>IF($O410="男子",IF($AF410&gt;100,"",IF($M410=選抜男子!P$27,ROW(),"")),"")</f>
        <v/>
      </c>
      <c r="BK410" s="42" t="str">
        <f>IF($O410="男子",IF($AF410&gt;100,"",IF($M410=選抜男子!B$51,ROW(),"")),"")</f>
        <v/>
      </c>
      <c r="BL410" s="42" t="str">
        <f>IF($O410="男子",IF($AF410&gt;100,"",IF($M410=選抜男子!I$51,ROW(),"")),"")</f>
        <v/>
      </c>
      <c r="BM410" s="42" t="str">
        <f>IF($O410="男子",IF($AF410&gt;100,"",IF($M410=選抜男子!B$76,ROW(),"")),"")</f>
        <v/>
      </c>
      <c r="BN410" s="42" t="str">
        <f>IF($O410="男子",IF($AF410&gt;100,"",IF($M410=選抜男子!I$76,ROW(),"")),"")</f>
        <v/>
      </c>
      <c r="BO410" s="42" t="str">
        <f>IF($O410="男子",IF($AF410&gt;100,"",IF($M410=新人男子!B$2,ROW(),"")),"")</f>
        <v/>
      </c>
      <c r="BP410" s="42" t="str">
        <f>IF($O410="男子",IF($AF410&gt;100,"",IF($M410=新人男子!I$2,ROW(),"")),"")</f>
        <v/>
      </c>
      <c r="BQ410" s="42" t="str">
        <f>IF($O410="男子",IF($AF410&gt;100,"",IF($M410=新人男子!P$2,ROW(),"")),"")</f>
        <v/>
      </c>
      <c r="BR410" s="42" t="str">
        <f>IF($O410="男子",IF($AF410&gt;100,"",IF($M410=新人男子!B$27,ROW(),"")),"")</f>
        <v/>
      </c>
      <c r="BS410" s="42" t="str">
        <f>IF($O410="男子",IF($AF410&gt;100,"",IF($M410=新人男子!I$27,ROW(),"")),"")</f>
        <v/>
      </c>
      <c r="BT410" s="42" t="str">
        <f>IF($O410="男子",IF($AF410&gt;100,"",IF($M410=新人男子!P$27,ROW(),"")),"")</f>
        <v/>
      </c>
      <c r="BU410" s="42" t="str">
        <f>IF($O410="男子",IF($AF410&gt;100,"",IF($M410=新人男子!B$51,ROW(),"")),"")</f>
        <v/>
      </c>
      <c r="BV410" s="42" t="str">
        <f>IF($O410="男子",IF($AF410&gt;100,"",IF($M410=新人男子!I$51,ROW(),"")),"")</f>
        <v/>
      </c>
      <c r="BW410" s="42" t="str">
        <f>IF($O410="男子",IF($AF410&gt;100,"",IF($M410=新人男子!P$51,ROW(),"")),"")</f>
        <v/>
      </c>
      <c r="BX410" s="42" t="str">
        <f>IF($O410="男子",IF($AF410&gt;100,"",IF($M410=新人男子!B$76,ROW(),"")),"")</f>
        <v/>
      </c>
      <c r="BY410" s="42" t="str">
        <f>IF($O410="男子",IF($AF410&gt;100,"",IF($M410=新人男子!I$76,ROW(),"")),"")</f>
        <v/>
      </c>
      <c r="BZ410" s="42" t="str">
        <f>IF($O410="男子",IF($AF410&gt;100,"",IF($M410=新人男子!P$76,ROW(),"")),"")</f>
        <v/>
      </c>
      <c r="CA410" s="42" t="str">
        <f>IF($O410="女子",IF($AF410&gt;100,"",IF($M410=選抜女子!B$2,ROW(),"")),"")</f>
        <v/>
      </c>
      <c r="CB410" s="42" t="str">
        <f>IF($O410="女子",IF($AF410&gt;100,"",IF($M410=選抜女子!I$2,ROW(),"")),"")</f>
        <v/>
      </c>
      <c r="CC410" s="42" t="str">
        <f>IF($O410="女子",IF($AF410&gt;100,"",IF($M410=選抜女子!P$2,ROW(),"")),"")</f>
        <v/>
      </c>
      <c r="CD410" s="42" t="str">
        <f>IF($O410="女子",IF($AF410&gt;100,"",IF($M410=選抜女子!B$27,ROW(),"")),"")</f>
        <v/>
      </c>
      <c r="CE410" s="42" t="str">
        <f>IF($O410="女子",IF($AF410&gt;100,"",IF($M410=選抜女子!I$27,ROW(),"")),"")</f>
        <v/>
      </c>
      <c r="CF410" s="42" t="str">
        <f>IF($O410="女子",IF($AF410&gt;100,"",IF($M410=選抜女子!P$27,ROW(),"")),"")</f>
        <v/>
      </c>
      <c r="CG410" s="42" t="str">
        <f>IF($O410="女子",IF($AF410&gt;100,"",IF($M410=選抜女子!B$51,ROW(),"")),"")</f>
        <v/>
      </c>
      <c r="CH410" s="42" t="str">
        <f>IF($O410="女子",IF($AF410&gt;100,"",IF($M410=選抜女子!I$51,ROW(),"")),"")</f>
        <v/>
      </c>
      <c r="CI410" s="42" t="str">
        <f>IF($O410="女子",IF($AF410&gt;100,"",IF($M410=選抜女子!B$76,ROW(),"")),"")</f>
        <v/>
      </c>
      <c r="CJ410" s="42" t="str">
        <f>IF($O410="女子",IF($AF410&gt;100,"",IF($M410=選抜女子!I$76,ROW(),"")),"")</f>
        <v/>
      </c>
      <c r="CK410" s="42" t="str">
        <f>IF($O410="女子",IF($AF410&gt;100,"",IF($M410=新人女子!B$2,ROW(),"")),"")</f>
        <v/>
      </c>
      <c r="CL410" s="42" t="str">
        <f>IF($O410="女子",IF($AF410&gt;100,"",IF($M410=新人女子!I$2,ROW(),"")),"")</f>
        <v/>
      </c>
      <c r="CM410" s="42" t="str">
        <f>IF($O410="女子",IF($AF410&gt;100,"",IF($M410=新人女子!P$2,ROW(),"")),"")</f>
        <v/>
      </c>
      <c r="CN410" s="42" t="str">
        <f>IF($O410="女子",IF($AF410&gt;100,"",IF($M410=新人女子!B$27,ROW(),"")),"")</f>
        <v/>
      </c>
      <c r="CO410" s="42" t="str">
        <f>IF($O410="女子",IF($AF410&gt;100,"",IF($M410=新人女子!I$27,ROW(),"")),"")</f>
        <v/>
      </c>
      <c r="CP410" s="42" t="str">
        <f>IF($O410="女子",IF($AF410&gt;100,"",IF($M410=新人女子!P$27,ROW(),"")),"")</f>
        <v/>
      </c>
      <c r="CQ410" s="42" t="str">
        <f>IF($O410="女子",IF($AF410&gt;100,"",IF($M410=新人女子!B$51,ROW(),"")),"")</f>
        <v/>
      </c>
      <c r="CR410" s="42" t="str">
        <f>IF($O410="女子",IF($AF410&gt;100,"",IF($M410=新人女子!I$51,ROW(),"")),"")</f>
        <v/>
      </c>
      <c r="CS410" s="42" t="str">
        <f>IF($O410="女子",IF($AF410&gt;100,"",IF($M410=新人女子!P$51,ROW(),"")),"")</f>
        <v/>
      </c>
      <c r="CT410" s="42" t="str">
        <f>IF($O410="女子",IF($AF410&gt;100,"",IF($M410=新人女子!B$76,ROW(),"")),"")</f>
        <v/>
      </c>
      <c r="CU410" s="42" t="str">
        <f>IF($O410="女子",IF($AF410&gt;100,"",IF($M410=新人女子!I$76,ROW(),"")),"")</f>
        <v/>
      </c>
      <c r="CV410" s="42" t="str">
        <f>IF($O410="女子",IF($AF410&gt;100,"",IF($M410=新人女子!P$76,ROW(),"")),"")</f>
        <v/>
      </c>
    </row>
    <row r="411" spans="1:100" x14ac:dyDescent="0.15">
      <c r="A411" s="36">
        <v>45285</v>
      </c>
      <c r="B411" s="36">
        <v>45287</v>
      </c>
      <c r="C411" s="35" t="s">
        <v>104</v>
      </c>
      <c r="D411" s="35" t="s">
        <v>2962</v>
      </c>
      <c r="E411" s="35" t="s">
        <v>2963</v>
      </c>
      <c r="F411" s="35" t="s">
        <v>2964</v>
      </c>
      <c r="G411" s="35" t="s">
        <v>108</v>
      </c>
      <c r="H411" s="35" t="s">
        <v>15</v>
      </c>
      <c r="I411" s="35" t="s">
        <v>2965</v>
      </c>
      <c r="J411" s="35" t="s">
        <v>303</v>
      </c>
      <c r="AG411" s="41"/>
      <c r="AP411" s="35" t="s">
        <v>310</v>
      </c>
      <c r="BB411" s="35" t="str">
        <f t="shared" si="34"/>
        <v/>
      </c>
      <c r="BC411" s="35" t="str">
        <f t="shared" si="35"/>
        <v/>
      </c>
      <c r="BD411" s="35" t="str">
        <f t="shared" si="36"/>
        <v>右</v>
      </c>
      <c r="BE411" s="42" t="str">
        <f>IF($O411="男子",IF($AF411&gt;100,"",IF($M411=選抜男子!B$2,ROW(),"")),"")</f>
        <v/>
      </c>
      <c r="BF411" s="42" t="str">
        <f>IF($O411="男子",IF($AF411&gt;100,"",IF($M411=選抜男子!I$2,ROW(),"")),"")</f>
        <v/>
      </c>
      <c r="BG411" s="42" t="str">
        <f>IF($O411="男子",IF($AF411&gt;100,"",IF($M411=選抜男子!P$2,ROW(),"")),"")</f>
        <v/>
      </c>
      <c r="BH411" s="42" t="str">
        <f>IF($O411="男子",IF($AF411&gt;100,"",IF($M411=選抜男子!B$27,ROW(),"")),"")</f>
        <v/>
      </c>
      <c r="BI411" s="42" t="str">
        <f>IF($O411="男子",IF($AF411&gt;100,"",IF($M411=選抜男子!I$27,ROW(),"")),"")</f>
        <v/>
      </c>
      <c r="BJ411" s="42" t="str">
        <f>IF($O411="男子",IF($AF411&gt;100,"",IF($M411=選抜男子!P$27,ROW(),"")),"")</f>
        <v/>
      </c>
      <c r="BK411" s="42" t="str">
        <f>IF($O411="男子",IF($AF411&gt;100,"",IF($M411=選抜男子!B$51,ROW(),"")),"")</f>
        <v/>
      </c>
      <c r="BL411" s="42" t="str">
        <f>IF($O411="男子",IF($AF411&gt;100,"",IF($M411=選抜男子!I$51,ROW(),"")),"")</f>
        <v/>
      </c>
      <c r="BM411" s="42" t="str">
        <f>IF($O411="男子",IF($AF411&gt;100,"",IF($M411=選抜男子!B$76,ROW(),"")),"")</f>
        <v/>
      </c>
      <c r="BN411" s="42" t="str">
        <f>IF($O411="男子",IF($AF411&gt;100,"",IF($M411=選抜男子!I$76,ROW(),"")),"")</f>
        <v/>
      </c>
      <c r="BO411" s="42" t="str">
        <f>IF($O411="男子",IF($AF411&gt;100,"",IF($M411=新人男子!B$2,ROW(),"")),"")</f>
        <v/>
      </c>
      <c r="BP411" s="42" t="str">
        <f>IF($O411="男子",IF($AF411&gt;100,"",IF($M411=新人男子!I$2,ROW(),"")),"")</f>
        <v/>
      </c>
      <c r="BQ411" s="42" t="str">
        <f>IF($O411="男子",IF($AF411&gt;100,"",IF($M411=新人男子!P$2,ROW(),"")),"")</f>
        <v/>
      </c>
      <c r="BR411" s="42" t="str">
        <f>IF($O411="男子",IF($AF411&gt;100,"",IF($M411=新人男子!B$27,ROW(),"")),"")</f>
        <v/>
      </c>
      <c r="BS411" s="42" t="str">
        <f>IF($O411="男子",IF($AF411&gt;100,"",IF($M411=新人男子!I$27,ROW(),"")),"")</f>
        <v/>
      </c>
      <c r="BT411" s="42" t="str">
        <f>IF($O411="男子",IF($AF411&gt;100,"",IF($M411=新人男子!P$27,ROW(),"")),"")</f>
        <v/>
      </c>
      <c r="BU411" s="42" t="str">
        <f>IF($O411="男子",IF($AF411&gt;100,"",IF($M411=新人男子!B$51,ROW(),"")),"")</f>
        <v/>
      </c>
      <c r="BV411" s="42" t="str">
        <f>IF($O411="男子",IF($AF411&gt;100,"",IF($M411=新人男子!I$51,ROW(),"")),"")</f>
        <v/>
      </c>
      <c r="BW411" s="42" t="str">
        <f>IF($O411="男子",IF($AF411&gt;100,"",IF($M411=新人男子!P$51,ROW(),"")),"")</f>
        <v/>
      </c>
      <c r="BX411" s="42" t="str">
        <f>IF($O411="男子",IF($AF411&gt;100,"",IF($M411=新人男子!B$76,ROW(),"")),"")</f>
        <v/>
      </c>
      <c r="BY411" s="42" t="str">
        <f>IF($O411="男子",IF($AF411&gt;100,"",IF($M411=新人男子!I$76,ROW(),"")),"")</f>
        <v/>
      </c>
      <c r="BZ411" s="42" t="str">
        <f>IF($O411="男子",IF($AF411&gt;100,"",IF($M411=新人男子!P$76,ROW(),"")),"")</f>
        <v/>
      </c>
      <c r="CA411" s="42" t="str">
        <f>IF($O411="女子",IF($AF411&gt;100,"",IF($M411=選抜女子!B$2,ROW(),"")),"")</f>
        <v/>
      </c>
      <c r="CB411" s="42" t="str">
        <f>IF($O411="女子",IF($AF411&gt;100,"",IF($M411=選抜女子!I$2,ROW(),"")),"")</f>
        <v/>
      </c>
      <c r="CC411" s="42" t="str">
        <f>IF($O411="女子",IF($AF411&gt;100,"",IF($M411=選抜女子!P$2,ROW(),"")),"")</f>
        <v/>
      </c>
      <c r="CD411" s="42" t="str">
        <f>IF($O411="女子",IF($AF411&gt;100,"",IF($M411=選抜女子!B$27,ROW(),"")),"")</f>
        <v/>
      </c>
      <c r="CE411" s="42" t="str">
        <f>IF($O411="女子",IF($AF411&gt;100,"",IF($M411=選抜女子!I$27,ROW(),"")),"")</f>
        <v/>
      </c>
      <c r="CF411" s="42" t="str">
        <f>IF($O411="女子",IF($AF411&gt;100,"",IF($M411=選抜女子!P$27,ROW(),"")),"")</f>
        <v/>
      </c>
      <c r="CG411" s="42" t="str">
        <f>IF($O411="女子",IF($AF411&gt;100,"",IF($M411=選抜女子!B$51,ROW(),"")),"")</f>
        <v/>
      </c>
      <c r="CH411" s="42" t="str">
        <f>IF($O411="女子",IF($AF411&gt;100,"",IF($M411=選抜女子!I$51,ROW(),"")),"")</f>
        <v/>
      </c>
      <c r="CI411" s="42" t="str">
        <f>IF($O411="女子",IF($AF411&gt;100,"",IF($M411=選抜女子!B$76,ROW(),"")),"")</f>
        <v/>
      </c>
      <c r="CJ411" s="42" t="str">
        <f>IF($O411="女子",IF($AF411&gt;100,"",IF($M411=選抜女子!I$76,ROW(),"")),"")</f>
        <v/>
      </c>
      <c r="CK411" s="42" t="str">
        <f>IF($O411="女子",IF($AF411&gt;100,"",IF($M411=新人女子!B$2,ROW(),"")),"")</f>
        <v/>
      </c>
      <c r="CL411" s="42" t="str">
        <f>IF($O411="女子",IF($AF411&gt;100,"",IF($M411=新人女子!I$2,ROW(),"")),"")</f>
        <v/>
      </c>
      <c r="CM411" s="42" t="str">
        <f>IF($O411="女子",IF($AF411&gt;100,"",IF($M411=新人女子!P$2,ROW(),"")),"")</f>
        <v/>
      </c>
      <c r="CN411" s="42" t="str">
        <f>IF($O411="女子",IF($AF411&gt;100,"",IF($M411=新人女子!B$27,ROW(),"")),"")</f>
        <v/>
      </c>
      <c r="CO411" s="42" t="str">
        <f>IF($O411="女子",IF($AF411&gt;100,"",IF($M411=新人女子!I$27,ROW(),"")),"")</f>
        <v/>
      </c>
      <c r="CP411" s="42" t="str">
        <f>IF($O411="女子",IF($AF411&gt;100,"",IF($M411=新人女子!P$27,ROW(),"")),"")</f>
        <v/>
      </c>
      <c r="CQ411" s="42" t="str">
        <f>IF($O411="女子",IF($AF411&gt;100,"",IF($M411=新人女子!B$51,ROW(),"")),"")</f>
        <v/>
      </c>
      <c r="CR411" s="42" t="str">
        <f>IF($O411="女子",IF($AF411&gt;100,"",IF($M411=新人女子!I$51,ROW(),"")),"")</f>
        <v/>
      </c>
      <c r="CS411" s="42" t="str">
        <f>IF($O411="女子",IF($AF411&gt;100,"",IF($M411=新人女子!P$51,ROW(),"")),"")</f>
        <v/>
      </c>
      <c r="CT411" s="42" t="str">
        <f>IF($O411="女子",IF($AF411&gt;100,"",IF($M411=新人女子!B$76,ROW(),"")),"")</f>
        <v/>
      </c>
      <c r="CU411" s="42" t="str">
        <f>IF($O411="女子",IF($AF411&gt;100,"",IF($M411=新人女子!I$76,ROW(),"")),"")</f>
        <v/>
      </c>
      <c r="CV411" s="42" t="str">
        <f>IF($O411="女子",IF($AF411&gt;100,"",IF($M411=新人女子!P$76,ROW(),"")),"")</f>
        <v/>
      </c>
    </row>
    <row r="412" spans="1:100" x14ac:dyDescent="0.15">
      <c r="A412" s="36">
        <v>45285</v>
      </c>
      <c r="B412" s="36">
        <v>45287</v>
      </c>
      <c r="C412" s="35" t="s">
        <v>104</v>
      </c>
      <c r="D412" s="35" t="s">
        <v>2966</v>
      </c>
      <c r="E412" s="35" t="s">
        <v>2967</v>
      </c>
      <c r="F412" s="35" t="s">
        <v>2968</v>
      </c>
      <c r="G412" s="35" t="s">
        <v>108</v>
      </c>
      <c r="H412" s="35" t="s">
        <v>15</v>
      </c>
      <c r="I412" s="35" t="s">
        <v>2969</v>
      </c>
      <c r="J412" s="35" t="s">
        <v>303</v>
      </c>
      <c r="AG412" s="41"/>
      <c r="AP412" s="35" t="s">
        <v>310</v>
      </c>
      <c r="BB412" s="35" t="str">
        <f t="shared" si="34"/>
        <v/>
      </c>
      <c r="BC412" s="35" t="str">
        <f t="shared" si="35"/>
        <v/>
      </c>
      <c r="BD412" s="35" t="str">
        <f t="shared" si="36"/>
        <v>右</v>
      </c>
      <c r="BE412" s="42" t="str">
        <f>IF($O412="男子",IF($AF412&gt;100,"",IF($M412=選抜男子!B$2,ROW(),"")),"")</f>
        <v/>
      </c>
      <c r="BF412" s="42" t="str">
        <f>IF($O412="男子",IF($AF412&gt;100,"",IF($M412=選抜男子!I$2,ROW(),"")),"")</f>
        <v/>
      </c>
      <c r="BG412" s="42" t="str">
        <f>IF($O412="男子",IF($AF412&gt;100,"",IF($M412=選抜男子!P$2,ROW(),"")),"")</f>
        <v/>
      </c>
      <c r="BH412" s="42" t="str">
        <f>IF($O412="男子",IF($AF412&gt;100,"",IF($M412=選抜男子!B$27,ROW(),"")),"")</f>
        <v/>
      </c>
      <c r="BI412" s="42" t="str">
        <f>IF($O412="男子",IF($AF412&gt;100,"",IF($M412=選抜男子!I$27,ROW(),"")),"")</f>
        <v/>
      </c>
      <c r="BJ412" s="42" t="str">
        <f>IF($O412="男子",IF($AF412&gt;100,"",IF($M412=選抜男子!P$27,ROW(),"")),"")</f>
        <v/>
      </c>
      <c r="BK412" s="42" t="str">
        <f>IF($O412="男子",IF($AF412&gt;100,"",IF($M412=選抜男子!B$51,ROW(),"")),"")</f>
        <v/>
      </c>
      <c r="BL412" s="42" t="str">
        <f>IF($O412="男子",IF($AF412&gt;100,"",IF($M412=選抜男子!I$51,ROW(),"")),"")</f>
        <v/>
      </c>
      <c r="BM412" s="42" t="str">
        <f>IF($O412="男子",IF($AF412&gt;100,"",IF($M412=選抜男子!B$76,ROW(),"")),"")</f>
        <v/>
      </c>
      <c r="BN412" s="42" t="str">
        <f>IF($O412="男子",IF($AF412&gt;100,"",IF($M412=選抜男子!I$76,ROW(),"")),"")</f>
        <v/>
      </c>
      <c r="BO412" s="42" t="str">
        <f>IF($O412="男子",IF($AF412&gt;100,"",IF($M412=新人男子!B$2,ROW(),"")),"")</f>
        <v/>
      </c>
      <c r="BP412" s="42" t="str">
        <f>IF($O412="男子",IF($AF412&gt;100,"",IF($M412=新人男子!I$2,ROW(),"")),"")</f>
        <v/>
      </c>
      <c r="BQ412" s="42" t="str">
        <f>IF($O412="男子",IF($AF412&gt;100,"",IF($M412=新人男子!P$2,ROW(),"")),"")</f>
        <v/>
      </c>
      <c r="BR412" s="42" t="str">
        <f>IF($O412="男子",IF($AF412&gt;100,"",IF($M412=新人男子!B$27,ROW(),"")),"")</f>
        <v/>
      </c>
      <c r="BS412" s="42" t="str">
        <f>IF($O412="男子",IF($AF412&gt;100,"",IF($M412=新人男子!I$27,ROW(),"")),"")</f>
        <v/>
      </c>
      <c r="BT412" s="42" t="str">
        <f>IF($O412="男子",IF($AF412&gt;100,"",IF($M412=新人男子!P$27,ROW(),"")),"")</f>
        <v/>
      </c>
      <c r="BU412" s="42" t="str">
        <f>IF($O412="男子",IF($AF412&gt;100,"",IF($M412=新人男子!B$51,ROW(),"")),"")</f>
        <v/>
      </c>
      <c r="BV412" s="42" t="str">
        <f>IF($O412="男子",IF($AF412&gt;100,"",IF($M412=新人男子!I$51,ROW(),"")),"")</f>
        <v/>
      </c>
      <c r="BW412" s="42" t="str">
        <f>IF($O412="男子",IF($AF412&gt;100,"",IF($M412=新人男子!P$51,ROW(),"")),"")</f>
        <v/>
      </c>
      <c r="BX412" s="42" t="str">
        <f>IF($O412="男子",IF($AF412&gt;100,"",IF($M412=新人男子!B$76,ROW(),"")),"")</f>
        <v/>
      </c>
      <c r="BY412" s="42" t="str">
        <f>IF($O412="男子",IF($AF412&gt;100,"",IF($M412=新人男子!I$76,ROW(),"")),"")</f>
        <v/>
      </c>
      <c r="BZ412" s="42" t="str">
        <f>IF($O412="男子",IF($AF412&gt;100,"",IF($M412=新人男子!P$76,ROW(),"")),"")</f>
        <v/>
      </c>
      <c r="CA412" s="42" t="str">
        <f>IF($O412="女子",IF($AF412&gt;100,"",IF($M412=選抜女子!B$2,ROW(),"")),"")</f>
        <v/>
      </c>
      <c r="CB412" s="42" t="str">
        <f>IF($O412="女子",IF($AF412&gt;100,"",IF($M412=選抜女子!I$2,ROW(),"")),"")</f>
        <v/>
      </c>
      <c r="CC412" s="42" t="str">
        <f>IF($O412="女子",IF($AF412&gt;100,"",IF($M412=選抜女子!P$2,ROW(),"")),"")</f>
        <v/>
      </c>
      <c r="CD412" s="42" t="str">
        <f>IF($O412="女子",IF($AF412&gt;100,"",IF($M412=選抜女子!B$27,ROW(),"")),"")</f>
        <v/>
      </c>
      <c r="CE412" s="42" t="str">
        <f>IF($O412="女子",IF($AF412&gt;100,"",IF($M412=選抜女子!I$27,ROW(),"")),"")</f>
        <v/>
      </c>
      <c r="CF412" s="42" t="str">
        <f>IF($O412="女子",IF($AF412&gt;100,"",IF($M412=選抜女子!P$27,ROW(),"")),"")</f>
        <v/>
      </c>
      <c r="CG412" s="42" t="str">
        <f>IF($O412="女子",IF($AF412&gt;100,"",IF($M412=選抜女子!B$51,ROW(),"")),"")</f>
        <v/>
      </c>
      <c r="CH412" s="42" t="str">
        <f>IF($O412="女子",IF($AF412&gt;100,"",IF($M412=選抜女子!I$51,ROW(),"")),"")</f>
        <v/>
      </c>
      <c r="CI412" s="42" t="str">
        <f>IF($O412="女子",IF($AF412&gt;100,"",IF($M412=選抜女子!B$76,ROW(),"")),"")</f>
        <v/>
      </c>
      <c r="CJ412" s="42" t="str">
        <f>IF($O412="女子",IF($AF412&gt;100,"",IF($M412=選抜女子!I$76,ROW(),"")),"")</f>
        <v/>
      </c>
      <c r="CK412" s="42" t="str">
        <f>IF($O412="女子",IF($AF412&gt;100,"",IF($M412=新人女子!B$2,ROW(),"")),"")</f>
        <v/>
      </c>
      <c r="CL412" s="42" t="str">
        <f>IF($O412="女子",IF($AF412&gt;100,"",IF($M412=新人女子!I$2,ROW(),"")),"")</f>
        <v/>
      </c>
      <c r="CM412" s="42" t="str">
        <f>IF($O412="女子",IF($AF412&gt;100,"",IF($M412=新人女子!P$2,ROW(),"")),"")</f>
        <v/>
      </c>
      <c r="CN412" s="42" t="str">
        <f>IF($O412="女子",IF($AF412&gt;100,"",IF($M412=新人女子!B$27,ROW(),"")),"")</f>
        <v/>
      </c>
      <c r="CO412" s="42" t="str">
        <f>IF($O412="女子",IF($AF412&gt;100,"",IF($M412=新人女子!I$27,ROW(),"")),"")</f>
        <v/>
      </c>
      <c r="CP412" s="42" t="str">
        <f>IF($O412="女子",IF($AF412&gt;100,"",IF($M412=新人女子!P$27,ROW(),"")),"")</f>
        <v/>
      </c>
      <c r="CQ412" s="42" t="str">
        <f>IF($O412="女子",IF($AF412&gt;100,"",IF($M412=新人女子!B$51,ROW(),"")),"")</f>
        <v/>
      </c>
      <c r="CR412" s="42" t="str">
        <f>IF($O412="女子",IF($AF412&gt;100,"",IF($M412=新人女子!I$51,ROW(),"")),"")</f>
        <v/>
      </c>
      <c r="CS412" s="42" t="str">
        <f>IF($O412="女子",IF($AF412&gt;100,"",IF($M412=新人女子!P$51,ROW(),"")),"")</f>
        <v/>
      </c>
      <c r="CT412" s="42" t="str">
        <f>IF($O412="女子",IF($AF412&gt;100,"",IF($M412=新人女子!B$76,ROW(),"")),"")</f>
        <v/>
      </c>
      <c r="CU412" s="42" t="str">
        <f>IF($O412="女子",IF($AF412&gt;100,"",IF($M412=新人女子!I$76,ROW(),"")),"")</f>
        <v/>
      </c>
      <c r="CV412" s="42" t="str">
        <f>IF($O412="女子",IF($AF412&gt;100,"",IF($M412=新人女子!P$76,ROW(),"")),"")</f>
        <v/>
      </c>
    </row>
    <row r="413" spans="1:100" x14ac:dyDescent="0.15">
      <c r="A413" s="36">
        <v>45285</v>
      </c>
      <c r="B413" s="36">
        <v>45287</v>
      </c>
      <c r="C413" s="35" t="s">
        <v>104</v>
      </c>
      <c r="D413" s="35" t="s">
        <v>2970</v>
      </c>
      <c r="E413" s="35" t="s">
        <v>2971</v>
      </c>
      <c r="F413" s="35" t="s">
        <v>2972</v>
      </c>
      <c r="G413" s="35" t="s">
        <v>108</v>
      </c>
      <c r="H413" s="35" t="s">
        <v>15</v>
      </c>
      <c r="I413" s="35" t="s">
        <v>2973</v>
      </c>
      <c r="J413" s="35" t="s">
        <v>303</v>
      </c>
      <c r="AG413" s="41"/>
      <c r="AP413" s="35" t="s">
        <v>310</v>
      </c>
      <c r="BB413" s="35" t="str">
        <f t="shared" si="34"/>
        <v/>
      </c>
      <c r="BC413" s="35" t="str">
        <f t="shared" si="35"/>
        <v/>
      </c>
      <c r="BD413" s="35" t="str">
        <f t="shared" si="36"/>
        <v>右</v>
      </c>
      <c r="BE413" s="42" t="str">
        <f>IF($O413="男子",IF($AF413&gt;100,"",IF($M413=選抜男子!B$2,ROW(),"")),"")</f>
        <v/>
      </c>
      <c r="BF413" s="42" t="str">
        <f>IF($O413="男子",IF($AF413&gt;100,"",IF($M413=選抜男子!I$2,ROW(),"")),"")</f>
        <v/>
      </c>
      <c r="BG413" s="42" t="str">
        <f>IF($O413="男子",IF($AF413&gt;100,"",IF($M413=選抜男子!P$2,ROW(),"")),"")</f>
        <v/>
      </c>
      <c r="BH413" s="42" t="str">
        <f>IF($O413="男子",IF($AF413&gt;100,"",IF($M413=選抜男子!B$27,ROW(),"")),"")</f>
        <v/>
      </c>
      <c r="BI413" s="42" t="str">
        <f>IF($O413="男子",IF($AF413&gt;100,"",IF($M413=選抜男子!I$27,ROW(),"")),"")</f>
        <v/>
      </c>
      <c r="BJ413" s="42" t="str">
        <f>IF($O413="男子",IF($AF413&gt;100,"",IF($M413=選抜男子!P$27,ROW(),"")),"")</f>
        <v/>
      </c>
      <c r="BK413" s="42" t="str">
        <f>IF($O413="男子",IF($AF413&gt;100,"",IF($M413=選抜男子!B$51,ROW(),"")),"")</f>
        <v/>
      </c>
      <c r="BL413" s="42" t="str">
        <f>IF($O413="男子",IF($AF413&gt;100,"",IF($M413=選抜男子!I$51,ROW(),"")),"")</f>
        <v/>
      </c>
      <c r="BM413" s="42" t="str">
        <f>IF($O413="男子",IF($AF413&gt;100,"",IF($M413=選抜男子!B$76,ROW(),"")),"")</f>
        <v/>
      </c>
      <c r="BN413" s="42" t="str">
        <f>IF($O413="男子",IF($AF413&gt;100,"",IF($M413=選抜男子!I$76,ROW(),"")),"")</f>
        <v/>
      </c>
      <c r="BO413" s="42" t="str">
        <f>IF($O413="男子",IF($AF413&gt;100,"",IF($M413=新人男子!B$2,ROW(),"")),"")</f>
        <v/>
      </c>
      <c r="BP413" s="42" t="str">
        <f>IF($O413="男子",IF($AF413&gt;100,"",IF($M413=新人男子!I$2,ROW(),"")),"")</f>
        <v/>
      </c>
      <c r="BQ413" s="42" t="str">
        <f>IF($O413="男子",IF($AF413&gt;100,"",IF($M413=新人男子!P$2,ROW(),"")),"")</f>
        <v/>
      </c>
      <c r="BR413" s="42" t="str">
        <f>IF($O413="男子",IF($AF413&gt;100,"",IF($M413=新人男子!B$27,ROW(),"")),"")</f>
        <v/>
      </c>
      <c r="BS413" s="42" t="str">
        <f>IF($O413="男子",IF($AF413&gt;100,"",IF($M413=新人男子!I$27,ROW(),"")),"")</f>
        <v/>
      </c>
      <c r="BT413" s="42" t="str">
        <f>IF($O413="男子",IF($AF413&gt;100,"",IF($M413=新人男子!P$27,ROW(),"")),"")</f>
        <v/>
      </c>
      <c r="BU413" s="42" t="str">
        <f>IF($O413="男子",IF($AF413&gt;100,"",IF($M413=新人男子!B$51,ROW(),"")),"")</f>
        <v/>
      </c>
      <c r="BV413" s="42" t="str">
        <f>IF($O413="男子",IF($AF413&gt;100,"",IF($M413=新人男子!I$51,ROW(),"")),"")</f>
        <v/>
      </c>
      <c r="BW413" s="42" t="str">
        <f>IF($O413="男子",IF($AF413&gt;100,"",IF($M413=新人男子!P$51,ROW(),"")),"")</f>
        <v/>
      </c>
      <c r="BX413" s="42" t="str">
        <f>IF($O413="男子",IF($AF413&gt;100,"",IF($M413=新人男子!B$76,ROW(),"")),"")</f>
        <v/>
      </c>
      <c r="BY413" s="42" t="str">
        <f>IF($O413="男子",IF($AF413&gt;100,"",IF($M413=新人男子!I$76,ROW(),"")),"")</f>
        <v/>
      </c>
      <c r="BZ413" s="42" t="str">
        <f>IF($O413="男子",IF($AF413&gt;100,"",IF($M413=新人男子!P$76,ROW(),"")),"")</f>
        <v/>
      </c>
      <c r="CA413" s="42" t="str">
        <f>IF($O413="女子",IF($AF413&gt;100,"",IF($M413=選抜女子!B$2,ROW(),"")),"")</f>
        <v/>
      </c>
      <c r="CB413" s="42" t="str">
        <f>IF($O413="女子",IF($AF413&gt;100,"",IF($M413=選抜女子!I$2,ROW(),"")),"")</f>
        <v/>
      </c>
      <c r="CC413" s="42" t="str">
        <f>IF($O413="女子",IF($AF413&gt;100,"",IF($M413=選抜女子!P$2,ROW(),"")),"")</f>
        <v/>
      </c>
      <c r="CD413" s="42" t="str">
        <f>IF($O413="女子",IF($AF413&gt;100,"",IF($M413=選抜女子!B$27,ROW(),"")),"")</f>
        <v/>
      </c>
      <c r="CE413" s="42" t="str">
        <f>IF($O413="女子",IF($AF413&gt;100,"",IF($M413=選抜女子!I$27,ROW(),"")),"")</f>
        <v/>
      </c>
      <c r="CF413" s="42" t="str">
        <f>IF($O413="女子",IF($AF413&gt;100,"",IF($M413=選抜女子!P$27,ROW(),"")),"")</f>
        <v/>
      </c>
      <c r="CG413" s="42" t="str">
        <f>IF($O413="女子",IF($AF413&gt;100,"",IF($M413=選抜女子!B$51,ROW(),"")),"")</f>
        <v/>
      </c>
      <c r="CH413" s="42" t="str">
        <f>IF($O413="女子",IF($AF413&gt;100,"",IF($M413=選抜女子!I$51,ROW(),"")),"")</f>
        <v/>
      </c>
      <c r="CI413" s="42" t="str">
        <f>IF($O413="女子",IF($AF413&gt;100,"",IF($M413=選抜女子!B$76,ROW(),"")),"")</f>
        <v/>
      </c>
      <c r="CJ413" s="42" t="str">
        <f>IF($O413="女子",IF($AF413&gt;100,"",IF($M413=選抜女子!I$76,ROW(),"")),"")</f>
        <v/>
      </c>
      <c r="CK413" s="42" t="str">
        <f>IF($O413="女子",IF($AF413&gt;100,"",IF($M413=新人女子!B$2,ROW(),"")),"")</f>
        <v/>
      </c>
      <c r="CL413" s="42" t="str">
        <f>IF($O413="女子",IF($AF413&gt;100,"",IF($M413=新人女子!I$2,ROW(),"")),"")</f>
        <v/>
      </c>
      <c r="CM413" s="42" t="str">
        <f>IF($O413="女子",IF($AF413&gt;100,"",IF($M413=新人女子!P$2,ROW(),"")),"")</f>
        <v/>
      </c>
      <c r="CN413" s="42" t="str">
        <f>IF($O413="女子",IF($AF413&gt;100,"",IF($M413=新人女子!B$27,ROW(),"")),"")</f>
        <v/>
      </c>
      <c r="CO413" s="42" t="str">
        <f>IF($O413="女子",IF($AF413&gt;100,"",IF($M413=新人女子!I$27,ROW(),"")),"")</f>
        <v/>
      </c>
      <c r="CP413" s="42" t="str">
        <f>IF($O413="女子",IF($AF413&gt;100,"",IF($M413=新人女子!P$27,ROW(),"")),"")</f>
        <v/>
      </c>
      <c r="CQ413" s="42" t="str">
        <f>IF($O413="女子",IF($AF413&gt;100,"",IF($M413=新人女子!B$51,ROW(),"")),"")</f>
        <v/>
      </c>
      <c r="CR413" s="42" t="str">
        <f>IF($O413="女子",IF($AF413&gt;100,"",IF($M413=新人女子!I$51,ROW(),"")),"")</f>
        <v/>
      </c>
      <c r="CS413" s="42" t="str">
        <f>IF($O413="女子",IF($AF413&gt;100,"",IF($M413=新人女子!P$51,ROW(),"")),"")</f>
        <v/>
      </c>
      <c r="CT413" s="42" t="str">
        <f>IF($O413="女子",IF($AF413&gt;100,"",IF($M413=新人女子!B$76,ROW(),"")),"")</f>
        <v/>
      </c>
      <c r="CU413" s="42" t="str">
        <f>IF($O413="女子",IF($AF413&gt;100,"",IF($M413=新人女子!I$76,ROW(),"")),"")</f>
        <v/>
      </c>
      <c r="CV413" s="42" t="str">
        <f>IF($O413="女子",IF($AF413&gt;100,"",IF($M413=新人女子!P$76,ROW(),"")),"")</f>
        <v/>
      </c>
    </row>
    <row r="414" spans="1:100" x14ac:dyDescent="0.15">
      <c r="A414" s="36">
        <v>45285</v>
      </c>
      <c r="B414" s="36">
        <v>45287</v>
      </c>
      <c r="C414" s="35" t="s">
        <v>104</v>
      </c>
      <c r="D414" s="35" t="s">
        <v>2974</v>
      </c>
      <c r="E414" s="35" t="s">
        <v>2975</v>
      </c>
      <c r="F414" s="35" t="s">
        <v>2976</v>
      </c>
      <c r="G414" s="35" t="s">
        <v>108</v>
      </c>
      <c r="H414" s="35" t="s">
        <v>15</v>
      </c>
      <c r="I414" s="35" t="s">
        <v>2977</v>
      </c>
      <c r="J414" s="35" t="s">
        <v>303</v>
      </c>
      <c r="AG414" s="41"/>
      <c r="AP414" s="35" t="s">
        <v>310</v>
      </c>
      <c r="BB414" s="35" t="str">
        <f t="shared" si="34"/>
        <v/>
      </c>
      <c r="BC414" s="35" t="str">
        <f t="shared" si="35"/>
        <v/>
      </c>
      <c r="BD414" s="35" t="str">
        <f t="shared" si="36"/>
        <v>右</v>
      </c>
      <c r="BE414" s="42" t="str">
        <f>IF($O414="男子",IF($AF414&gt;100,"",IF($M414=選抜男子!B$2,ROW(),"")),"")</f>
        <v/>
      </c>
      <c r="BF414" s="42" t="str">
        <f>IF($O414="男子",IF($AF414&gt;100,"",IF($M414=選抜男子!I$2,ROW(),"")),"")</f>
        <v/>
      </c>
      <c r="BG414" s="42" t="str">
        <f>IF($O414="男子",IF($AF414&gt;100,"",IF($M414=選抜男子!P$2,ROW(),"")),"")</f>
        <v/>
      </c>
      <c r="BH414" s="42" t="str">
        <f>IF($O414="男子",IF($AF414&gt;100,"",IF($M414=選抜男子!B$27,ROW(),"")),"")</f>
        <v/>
      </c>
      <c r="BI414" s="42" t="str">
        <f>IF($O414="男子",IF($AF414&gt;100,"",IF($M414=選抜男子!I$27,ROW(),"")),"")</f>
        <v/>
      </c>
      <c r="BJ414" s="42" t="str">
        <f>IF($O414="男子",IF($AF414&gt;100,"",IF($M414=選抜男子!P$27,ROW(),"")),"")</f>
        <v/>
      </c>
      <c r="BK414" s="42" t="str">
        <f>IF($O414="男子",IF($AF414&gt;100,"",IF($M414=選抜男子!B$51,ROW(),"")),"")</f>
        <v/>
      </c>
      <c r="BL414" s="42" t="str">
        <f>IF($O414="男子",IF($AF414&gt;100,"",IF($M414=選抜男子!I$51,ROW(),"")),"")</f>
        <v/>
      </c>
      <c r="BM414" s="42" t="str">
        <f>IF($O414="男子",IF($AF414&gt;100,"",IF($M414=選抜男子!B$76,ROW(),"")),"")</f>
        <v/>
      </c>
      <c r="BN414" s="42" t="str">
        <f>IF($O414="男子",IF($AF414&gt;100,"",IF($M414=選抜男子!I$76,ROW(),"")),"")</f>
        <v/>
      </c>
      <c r="BO414" s="42" t="str">
        <f>IF($O414="男子",IF($AF414&gt;100,"",IF($M414=新人男子!B$2,ROW(),"")),"")</f>
        <v/>
      </c>
      <c r="BP414" s="42" t="str">
        <f>IF($O414="男子",IF($AF414&gt;100,"",IF($M414=新人男子!I$2,ROW(),"")),"")</f>
        <v/>
      </c>
      <c r="BQ414" s="42" t="str">
        <f>IF($O414="男子",IF($AF414&gt;100,"",IF($M414=新人男子!P$2,ROW(),"")),"")</f>
        <v/>
      </c>
      <c r="BR414" s="42" t="str">
        <f>IF($O414="男子",IF($AF414&gt;100,"",IF($M414=新人男子!B$27,ROW(),"")),"")</f>
        <v/>
      </c>
      <c r="BS414" s="42" t="str">
        <f>IF($O414="男子",IF($AF414&gt;100,"",IF($M414=新人男子!I$27,ROW(),"")),"")</f>
        <v/>
      </c>
      <c r="BT414" s="42" t="str">
        <f>IF($O414="男子",IF($AF414&gt;100,"",IF($M414=新人男子!P$27,ROW(),"")),"")</f>
        <v/>
      </c>
      <c r="BU414" s="42" t="str">
        <f>IF($O414="男子",IF($AF414&gt;100,"",IF($M414=新人男子!B$51,ROW(),"")),"")</f>
        <v/>
      </c>
      <c r="BV414" s="42" t="str">
        <f>IF($O414="男子",IF($AF414&gt;100,"",IF($M414=新人男子!I$51,ROW(),"")),"")</f>
        <v/>
      </c>
      <c r="BW414" s="42" t="str">
        <f>IF($O414="男子",IF($AF414&gt;100,"",IF($M414=新人男子!P$51,ROW(),"")),"")</f>
        <v/>
      </c>
      <c r="BX414" s="42" t="str">
        <f>IF($O414="男子",IF($AF414&gt;100,"",IF($M414=新人男子!B$76,ROW(),"")),"")</f>
        <v/>
      </c>
      <c r="BY414" s="42" t="str">
        <f>IF($O414="男子",IF($AF414&gt;100,"",IF($M414=新人男子!I$76,ROW(),"")),"")</f>
        <v/>
      </c>
      <c r="BZ414" s="42" t="str">
        <f>IF($O414="男子",IF($AF414&gt;100,"",IF($M414=新人男子!P$76,ROW(),"")),"")</f>
        <v/>
      </c>
      <c r="CA414" s="42" t="str">
        <f>IF($O414="女子",IF($AF414&gt;100,"",IF($M414=選抜女子!B$2,ROW(),"")),"")</f>
        <v/>
      </c>
      <c r="CB414" s="42" t="str">
        <f>IF($O414="女子",IF($AF414&gt;100,"",IF($M414=選抜女子!I$2,ROW(),"")),"")</f>
        <v/>
      </c>
      <c r="CC414" s="42" t="str">
        <f>IF($O414="女子",IF($AF414&gt;100,"",IF($M414=選抜女子!P$2,ROW(),"")),"")</f>
        <v/>
      </c>
      <c r="CD414" s="42" t="str">
        <f>IF($O414="女子",IF($AF414&gt;100,"",IF($M414=選抜女子!B$27,ROW(),"")),"")</f>
        <v/>
      </c>
      <c r="CE414" s="42" t="str">
        <f>IF($O414="女子",IF($AF414&gt;100,"",IF($M414=選抜女子!I$27,ROW(),"")),"")</f>
        <v/>
      </c>
      <c r="CF414" s="42" t="str">
        <f>IF($O414="女子",IF($AF414&gt;100,"",IF($M414=選抜女子!P$27,ROW(),"")),"")</f>
        <v/>
      </c>
      <c r="CG414" s="42" t="str">
        <f>IF($O414="女子",IF($AF414&gt;100,"",IF($M414=選抜女子!B$51,ROW(),"")),"")</f>
        <v/>
      </c>
      <c r="CH414" s="42" t="str">
        <f>IF($O414="女子",IF($AF414&gt;100,"",IF($M414=選抜女子!I$51,ROW(),"")),"")</f>
        <v/>
      </c>
      <c r="CI414" s="42" t="str">
        <f>IF($O414="女子",IF($AF414&gt;100,"",IF($M414=選抜女子!B$76,ROW(),"")),"")</f>
        <v/>
      </c>
      <c r="CJ414" s="42" t="str">
        <f>IF($O414="女子",IF($AF414&gt;100,"",IF($M414=選抜女子!I$76,ROW(),"")),"")</f>
        <v/>
      </c>
      <c r="CK414" s="42" t="str">
        <f>IF($O414="女子",IF($AF414&gt;100,"",IF($M414=新人女子!B$2,ROW(),"")),"")</f>
        <v/>
      </c>
      <c r="CL414" s="42" t="str">
        <f>IF($O414="女子",IF($AF414&gt;100,"",IF($M414=新人女子!I$2,ROW(),"")),"")</f>
        <v/>
      </c>
      <c r="CM414" s="42" t="str">
        <f>IF($O414="女子",IF($AF414&gt;100,"",IF($M414=新人女子!P$2,ROW(),"")),"")</f>
        <v/>
      </c>
      <c r="CN414" s="42" t="str">
        <f>IF($O414="女子",IF($AF414&gt;100,"",IF($M414=新人女子!B$27,ROW(),"")),"")</f>
        <v/>
      </c>
      <c r="CO414" s="42" t="str">
        <f>IF($O414="女子",IF($AF414&gt;100,"",IF($M414=新人女子!I$27,ROW(),"")),"")</f>
        <v/>
      </c>
      <c r="CP414" s="42" t="str">
        <f>IF($O414="女子",IF($AF414&gt;100,"",IF($M414=新人女子!P$27,ROW(),"")),"")</f>
        <v/>
      </c>
      <c r="CQ414" s="42" t="str">
        <f>IF($O414="女子",IF($AF414&gt;100,"",IF($M414=新人女子!B$51,ROW(),"")),"")</f>
        <v/>
      </c>
      <c r="CR414" s="42" t="str">
        <f>IF($O414="女子",IF($AF414&gt;100,"",IF($M414=新人女子!I$51,ROW(),"")),"")</f>
        <v/>
      </c>
      <c r="CS414" s="42" t="str">
        <f>IF($O414="女子",IF($AF414&gt;100,"",IF($M414=新人女子!P$51,ROW(),"")),"")</f>
        <v/>
      </c>
      <c r="CT414" s="42" t="str">
        <f>IF($O414="女子",IF($AF414&gt;100,"",IF($M414=新人女子!B$76,ROW(),"")),"")</f>
        <v/>
      </c>
      <c r="CU414" s="42" t="str">
        <f>IF($O414="女子",IF($AF414&gt;100,"",IF($M414=新人女子!I$76,ROW(),"")),"")</f>
        <v/>
      </c>
      <c r="CV414" s="42" t="str">
        <f>IF($O414="女子",IF($AF414&gt;100,"",IF($M414=新人女子!P$76,ROW(),"")),"")</f>
        <v/>
      </c>
    </row>
    <row r="415" spans="1:100" x14ac:dyDescent="0.15">
      <c r="A415" s="36">
        <v>45285</v>
      </c>
      <c r="B415" s="36">
        <v>45287</v>
      </c>
      <c r="C415" s="35" t="s">
        <v>104</v>
      </c>
      <c r="D415" s="35" t="s">
        <v>2978</v>
      </c>
      <c r="E415" s="35" t="s">
        <v>2979</v>
      </c>
      <c r="F415" s="35" t="s">
        <v>2980</v>
      </c>
      <c r="G415" s="35" t="s">
        <v>108</v>
      </c>
      <c r="H415" s="35" t="s">
        <v>15</v>
      </c>
      <c r="I415" s="35" t="s">
        <v>2981</v>
      </c>
      <c r="J415" s="35" t="s">
        <v>303</v>
      </c>
      <c r="AC415" s="35" t="str">
        <f t="shared" si="33"/>
        <v/>
      </c>
      <c r="AG415" s="41"/>
      <c r="AP415" s="35" t="s">
        <v>310</v>
      </c>
      <c r="BB415" s="35" t="str">
        <f t="shared" si="34"/>
        <v/>
      </c>
      <c r="BC415" s="35" t="str">
        <f t="shared" si="35"/>
        <v/>
      </c>
      <c r="BD415" s="35" t="str">
        <f t="shared" si="36"/>
        <v>右</v>
      </c>
      <c r="BE415" s="42" t="str">
        <f>IF($O415="男子",IF($AF415&gt;100,"",IF($M415=選抜男子!B$2,ROW(),"")),"")</f>
        <v/>
      </c>
      <c r="BF415" s="42" t="str">
        <f>IF($O415="男子",IF($AF415&gt;100,"",IF($M415=選抜男子!I$2,ROW(),"")),"")</f>
        <v/>
      </c>
      <c r="BG415" s="42" t="str">
        <f>IF($O415="男子",IF($AF415&gt;100,"",IF($M415=選抜男子!P$2,ROW(),"")),"")</f>
        <v/>
      </c>
      <c r="BH415" s="42" t="str">
        <f>IF($O415="男子",IF($AF415&gt;100,"",IF($M415=選抜男子!B$27,ROW(),"")),"")</f>
        <v/>
      </c>
      <c r="BI415" s="42" t="str">
        <f>IF($O415="男子",IF($AF415&gt;100,"",IF($M415=選抜男子!I$27,ROW(),"")),"")</f>
        <v/>
      </c>
      <c r="BJ415" s="42" t="str">
        <f>IF($O415="男子",IF($AF415&gt;100,"",IF($M415=選抜男子!P$27,ROW(),"")),"")</f>
        <v/>
      </c>
      <c r="BK415" s="42" t="str">
        <f>IF($O415="男子",IF($AF415&gt;100,"",IF($M415=選抜男子!B$51,ROW(),"")),"")</f>
        <v/>
      </c>
      <c r="BL415" s="42" t="str">
        <f>IF($O415="男子",IF($AF415&gt;100,"",IF($M415=選抜男子!I$51,ROW(),"")),"")</f>
        <v/>
      </c>
      <c r="BM415" s="42" t="str">
        <f>IF($O415="男子",IF($AF415&gt;100,"",IF($M415=選抜男子!B$76,ROW(),"")),"")</f>
        <v/>
      </c>
      <c r="BN415" s="42" t="str">
        <f>IF($O415="男子",IF($AF415&gt;100,"",IF($M415=選抜男子!I$76,ROW(),"")),"")</f>
        <v/>
      </c>
      <c r="BO415" s="42" t="str">
        <f>IF($O415="男子",IF($AF415&gt;100,"",IF($M415=新人男子!B$2,ROW(),"")),"")</f>
        <v/>
      </c>
      <c r="BP415" s="42" t="str">
        <f>IF($O415="男子",IF($AF415&gt;100,"",IF($M415=新人男子!I$2,ROW(),"")),"")</f>
        <v/>
      </c>
      <c r="BQ415" s="42" t="str">
        <f>IF($O415="男子",IF($AF415&gt;100,"",IF($M415=新人男子!P$2,ROW(),"")),"")</f>
        <v/>
      </c>
      <c r="BR415" s="42" t="str">
        <f>IF($O415="男子",IF($AF415&gt;100,"",IF($M415=新人男子!B$27,ROW(),"")),"")</f>
        <v/>
      </c>
      <c r="BS415" s="42" t="str">
        <f>IF($O415="男子",IF($AF415&gt;100,"",IF($M415=新人男子!I$27,ROW(),"")),"")</f>
        <v/>
      </c>
      <c r="BT415" s="42" t="str">
        <f>IF($O415="男子",IF($AF415&gt;100,"",IF($M415=新人男子!P$27,ROW(),"")),"")</f>
        <v/>
      </c>
      <c r="BU415" s="42" t="str">
        <f>IF($O415="男子",IF($AF415&gt;100,"",IF($M415=新人男子!B$51,ROW(),"")),"")</f>
        <v/>
      </c>
      <c r="BV415" s="42" t="str">
        <f>IF($O415="男子",IF($AF415&gt;100,"",IF($M415=新人男子!I$51,ROW(),"")),"")</f>
        <v/>
      </c>
      <c r="BW415" s="42" t="str">
        <f>IF($O415="男子",IF($AF415&gt;100,"",IF($M415=新人男子!P$51,ROW(),"")),"")</f>
        <v/>
      </c>
      <c r="BX415" s="42" t="str">
        <f>IF($O415="男子",IF($AF415&gt;100,"",IF($M415=新人男子!B$76,ROW(),"")),"")</f>
        <v/>
      </c>
      <c r="BY415" s="42" t="str">
        <f>IF($O415="男子",IF($AF415&gt;100,"",IF($M415=新人男子!I$76,ROW(),"")),"")</f>
        <v/>
      </c>
      <c r="BZ415" s="42" t="str">
        <f>IF($O415="男子",IF($AF415&gt;100,"",IF($M415=新人男子!P$76,ROW(),"")),"")</f>
        <v/>
      </c>
      <c r="CA415" s="42" t="str">
        <f>IF($O415="女子",IF($AF415&gt;100,"",IF($M415=選抜女子!B$2,ROW(),"")),"")</f>
        <v/>
      </c>
      <c r="CB415" s="42" t="str">
        <f>IF($O415="女子",IF($AF415&gt;100,"",IF($M415=選抜女子!I$2,ROW(),"")),"")</f>
        <v/>
      </c>
      <c r="CC415" s="42" t="str">
        <f>IF($O415="女子",IF($AF415&gt;100,"",IF($M415=選抜女子!P$2,ROW(),"")),"")</f>
        <v/>
      </c>
      <c r="CD415" s="42" t="str">
        <f>IF($O415="女子",IF($AF415&gt;100,"",IF($M415=選抜女子!B$27,ROW(),"")),"")</f>
        <v/>
      </c>
      <c r="CE415" s="42" t="str">
        <f>IF($O415="女子",IF($AF415&gt;100,"",IF($M415=選抜女子!I$27,ROW(),"")),"")</f>
        <v/>
      </c>
      <c r="CF415" s="42" t="str">
        <f>IF($O415="女子",IF($AF415&gt;100,"",IF($M415=選抜女子!P$27,ROW(),"")),"")</f>
        <v/>
      </c>
      <c r="CG415" s="42" t="str">
        <f>IF($O415="女子",IF($AF415&gt;100,"",IF($M415=選抜女子!B$51,ROW(),"")),"")</f>
        <v/>
      </c>
      <c r="CH415" s="42" t="str">
        <f>IF($O415="女子",IF($AF415&gt;100,"",IF($M415=選抜女子!I$51,ROW(),"")),"")</f>
        <v/>
      </c>
      <c r="CI415" s="42" t="str">
        <f>IF($O415="女子",IF($AF415&gt;100,"",IF($M415=選抜女子!B$76,ROW(),"")),"")</f>
        <v/>
      </c>
      <c r="CJ415" s="42" t="str">
        <f>IF($O415="女子",IF($AF415&gt;100,"",IF($M415=選抜女子!I$76,ROW(),"")),"")</f>
        <v/>
      </c>
      <c r="CK415" s="42" t="str">
        <f>IF($O415="女子",IF($AF415&gt;100,"",IF($M415=新人女子!B$2,ROW(),"")),"")</f>
        <v/>
      </c>
      <c r="CL415" s="42" t="str">
        <f>IF($O415="女子",IF($AF415&gt;100,"",IF($M415=新人女子!I$2,ROW(),"")),"")</f>
        <v/>
      </c>
      <c r="CM415" s="42" t="str">
        <f>IF($O415="女子",IF($AF415&gt;100,"",IF($M415=新人女子!P$2,ROW(),"")),"")</f>
        <v/>
      </c>
      <c r="CN415" s="42" t="str">
        <f>IF($O415="女子",IF($AF415&gt;100,"",IF($M415=新人女子!B$27,ROW(),"")),"")</f>
        <v/>
      </c>
      <c r="CO415" s="42" t="str">
        <f>IF($O415="女子",IF($AF415&gt;100,"",IF($M415=新人女子!I$27,ROW(),"")),"")</f>
        <v/>
      </c>
      <c r="CP415" s="42" t="str">
        <f>IF($O415="女子",IF($AF415&gt;100,"",IF($M415=新人女子!P$27,ROW(),"")),"")</f>
        <v/>
      </c>
      <c r="CQ415" s="42" t="str">
        <f>IF($O415="女子",IF($AF415&gt;100,"",IF($M415=新人女子!B$51,ROW(),"")),"")</f>
        <v/>
      </c>
      <c r="CR415" s="42" t="str">
        <f>IF($O415="女子",IF($AF415&gt;100,"",IF($M415=新人女子!I$51,ROW(),"")),"")</f>
        <v/>
      </c>
      <c r="CS415" s="42" t="str">
        <f>IF($O415="女子",IF($AF415&gt;100,"",IF($M415=新人女子!P$51,ROW(),"")),"")</f>
        <v/>
      </c>
      <c r="CT415" s="42" t="str">
        <f>IF($O415="女子",IF($AF415&gt;100,"",IF($M415=新人女子!B$76,ROW(),"")),"")</f>
        <v/>
      </c>
      <c r="CU415" s="42" t="str">
        <f>IF($O415="女子",IF($AF415&gt;100,"",IF($M415=新人女子!I$76,ROW(),"")),"")</f>
        <v/>
      </c>
      <c r="CV415" s="42" t="str">
        <f>IF($O415="女子",IF($AF415&gt;100,"",IF($M415=新人女子!P$76,ROW(),"")),"")</f>
        <v/>
      </c>
    </row>
    <row r="416" spans="1:100" x14ac:dyDescent="0.15">
      <c r="A416" s="36">
        <v>45285</v>
      </c>
      <c r="B416" s="36">
        <v>45287</v>
      </c>
      <c r="C416" s="35" t="s">
        <v>104</v>
      </c>
      <c r="D416" s="35" t="s">
        <v>2982</v>
      </c>
      <c r="E416" s="35" t="s">
        <v>2983</v>
      </c>
      <c r="F416" s="35" t="s">
        <v>2984</v>
      </c>
      <c r="G416" s="35" t="s">
        <v>108</v>
      </c>
      <c r="H416" s="35" t="s">
        <v>15</v>
      </c>
      <c r="I416" s="35" t="s">
        <v>2985</v>
      </c>
      <c r="J416" s="35" t="s">
        <v>303</v>
      </c>
      <c r="L416" s="35" t="s">
        <v>1099</v>
      </c>
      <c r="M416" s="35" t="s">
        <v>121</v>
      </c>
      <c r="N416" s="35" t="s">
        <v>122</v>
      </c>
      <c r="O416" s="35" t="s">
        <v>305</v>
      </c>
      <c r="Y416" s="35" t="s">
        <v>306</v>
      </c>
      <c r="AA416" s="35" t="s">
        <v>595</v>
      </c>
      <c r="AB416" s="35" t="s">
        <v>1100</v>
      </c>
      <c r="AC416" s="35" t="str">
        <f t="shared" si="33"/>
        <v>ニシイワクニ</v>
      </c>
      <c r="AD416" s="35" t="s">
        <v>309</v>
      </c>
      <c r="AF416" s="35">
        <v>1</v>
      </c>
      <c r="AG416" s="41">
        <v>39179</v>
      </c>
      <c r="AN416" s="35">
        <v>158</v>
      </c>
      <c r="AO416" s="35">
        <v>56</v>
      </c>
      <c r="AP416" s="35" t="s">
        <v>310</v>
      </c>
      <c r="AV416" s="35" t="s">
        <v>413</v>
      </c>
      <c r="BB416" s="35">
        <f t="shared" si="34"/>
        <v>15</v>
      </c>
      <c r="BC416" s="35">
        <f t="shared" si="35"/>
        <v>1</v>
      </c>
      <c r="BD416" s="35" t="str">
        <f t="shared" si="36"/>
        <v>右</v>
      </c>
      <c r="BE416" s="42" t="str">
        <f>IF($O416="男子",IF($AF416&gt;100,"",IF($M416=選抜男子!B$2,ROW(),"")),"")</f>
        <v/>
      </c>
      <c r="BF416" s="42" t="str">
        <f>IF($O416="男子",IF($AF416&gt;100,"",IF($M416=選抜男子!I$2,ROW(),"")),"")</f>
        <v/>
      </c>
      <c r="BG416" s="42" t="str">
        <f>IF($O416="男子",IF($AF416&gt;100,"",IF($M416=選抜男子!P$2,ROW(),"")),"")</f>
        <v/>
      </c>
      <c r="BH416" s="42" t="str">
        <f>IF($O416="男子",IF($AF416&gt;100,"",IF($M416=選抜男子!B$27,ROW(),"")),"")</f>
        <v/>
      </c>
      <c r="BI416" s="42" t="str">
        <f>IF($O416="男子",IF($AF416&gt;100,"",IF($M416=選抜男子!I$27,ROW(),"")),"")</f>
        <v/>
      </c>
      <c r="BJ416" s="42" t="str">
        <f>IF($O416="男子",IF($AF416&gt;100,"",IF($M416=選抜男子!P$27,ROW(),"")),"")</f>
        <v/>
      </c>
      <c r="BK416" s="42" t="str">
        <f>IF($O416="男子",IF($AF416&gt;100,"",IF($M416=選抜男子!B$51,ROW(),"")),"")</f>
        <v/>
      </c>
      <c r="BL416" s="42" t="str">
        <f>IF($O416="男子",IF($AF416&gt;100,"",IF($M416=選抜男子!I$51,ROW(),"")),"")</f>
        <v/>
      </c>
      <c r="BM416" s="42" t="str">
        <f>IF($O416="男子",IF($AF416&gt;100,"",IF($M416=選抜男子!B$76,ROW(),"")),"")</f>
        <v/>
      </c>
      <c r="BN416" s="42" t="str">
        <f>IF($O416="男子",IF($AF416&gt;100,"",IF($M416=選抜男子!I$76,ROW(),"")),"")</f>
        <v/>
      </c>
      <c r="BO416" s="42" t="str">
        <f>IF($O416="男子",IF($AF416&gt;100,"",IF($M416=新人男子!B$2,ROW(),"")),"")</f>
        <v/>
      </c>
      <c r="BP416" s="42" t="str">
        <f>IF($O416="男子",IF($AF416&gt;100,"",IF($M416=新人男子!I$2,ROW(),"")),"")</f>
        <v/>
      </c>
      <c r="BQ416" s="42" t="str">
        <f>IF($O416="男子",IF($AF416&gt;100,"",IF($M416=新人男子!P$2,ROW(),"")),"")</f>
        <v/>
      </c>
      <c r="BR416" s="42" t="str">
        <f>IF($O416="男子",IF($AF416&gt;100,"",IF($M416=新人男子!B$27,ROW(),"")),"")</f>
        <v/>
      </c>
      <c r="BS416" s="42" t="str">
        <f>IF($O416="男子",IF($AF416&gt;100,"",IF($M416=新人男子!I$27,ROW(),"")),"")</f>
        <v/>
      </c>
      <c r="BT416" s="42" t="str">
        <f>IF($O416="男子",IF($AF416&gt;100,"",IF($M416=新人男子!P$27,ROW(),"")),"")</f>
        <v/>
      </c>
      <c r="BU416" s="42" t="str">
        <f>IF($O416="男子",IF($AF416&gt;100,"",IF($M416=新人男子!B$51,ROW(),"")),"")</f>
        <v/>
      </c>
      <c r="BV416" s="42" t="str">
        <f>IF($O416="男子",IF($AF416&gt;100,"",IF($M416=新人男子!I$51,ROW(),"")),"")</f>
        <v/>
      </c>
      <c r="BW416" s="42" t="str">
        <f>IF($O416="男子",IF($AF416&gt;100,"",IF($M416=新人男子!P$51,ROW(),"")),"")</f>
        <v/>
      </c>
      <c r="BX416" s="42" t="str">
        <f>IF($O416="男子",IF($AF416&gt;100,"",IF($M416=新人男子!B$76,ROW(),"")),"")</f>
        <v/>
      </c>
      <c r="BY416" s="42">
        <f>IF($O416="男子",IF($AF416&gt;100,"",IF($M416=新人男子!I$76,ROW(),"")),"")</f>
        <v>416</v>
      </c>
      <c r="BZ416" s="42" t="str">
        <f>IF($O416="男子",IF($AF416&gt;100,"",IF($M416=新人男子!P$76,ROW(),"")),"")</f>
        <v/>
      </c>
      <c r="CA416" s="42" t="str">
        <f>IF($O416="女子",IF($AF416&gt;100,"",IF($M416=選抜女子!B$2,ROW(),"")),"")</f>
        <v/>
      </c>
      <c r="CB416" s="42" t="str">
        <f>IF($O416="女子",IF($AF416&gt;100,"",IF($M416=選抜女子!I$2,ROW(),"")),"")</f>
        <v/>
      </c>
      <c r="CC416" s="42" t="str">
        <f>IF($O416="女子",IF($AF416&gt;100,"",IF($M416=選抜女子!P$2,ROW(),"")),"")</f>
        <v/>
      </c>
      <c r="CD416" s="42" t="str">
        <f>IF($O416="女子",IF($AF416&gt;100,"",IF($M416=選抜女子!B$27,ROW(),"")),"")</f>
        <v/>
      </c>
      <c r="CE416" s="42" t="str">
        <f>IF($O416="女子",IF($AF416&gt;100,"",IF($M416=選抜女子!I$27,ROW(),"")),"")</f>
        <v/>
      </c>
      <c r="CF416" s="42" t="str">
        <f>IF($O416="女子",IF($AF416&gt;100,"",IF($M416=選抜女子!P$27,ROW(),"")),"")</f>
        <v/>
      </c>
      <c r="CG416" s="42" t="str">
        <f>IF($O416="女子",IF($AF416&gt;100,"",IF($M416=選抜女子!B$51,ROW(),"")),"")</f>
        <v/>
      </c>
      <c r="CH416" s="42" t="str">
        <f>IF($O416="女子",IF($AF416&gt;100,"",IF($M416=選抜女子!I$51,ROW(),"")),"")</f>
        <v/>
      </c>
      <c r="CI416" s="42" t="str">
        <f>IF($O416="女子",IF($AF416&gt;100,"",IF($M416=選抜女子!B$76,ROW(),"")),"")</f>
        <v/>
      </c>
      <c r="CJ416" s="42" t="str">
        <f>IF($O416="女子",IF($AF416&gt;100,"",IF($M416=選抜女子!I$76,ROW(),"")),"")</f>
        <v/>
      </c>
      <c r="CK416" s="42" t="str">
        <f>IF($O416="女子",IF($AF416&gt;100,"",IF($M416=新人女子!B$2,ROW(),"")),"")</f>
        <v/>
      </c>
      <c r="CL416" s="42" t="str">
        <f>IF($O416="女子",IF($AF416&gt;100,"",IF($M416=新人女子!I$2,ROW(),"")),"")</f>
        <v/>
      </c>
      <c r="CM416" s="42" t="str">
        <f>IF($O416="女子",IF($AF416&gt;100,"",IF($M416=新人女子!P$2,ROW(),"")),"")</f>
        <v/>
      </c>
      <c r="CN416" s="42" t="str">
        <f>IF($O416="女子",IF($AF416&gt;100,"",IF($M416=新人女子!B$27,ROW(),"")),"")</f>
        <v/>
      </c>
      <c r="CO416" s="42" t="str">
        <f>IF($O416="女子",IF($AF416&gt;100,"",IF($M416=新人女子!I$27,ROW(),"")),"")</f>
        <v/>
      </c>
      <c r="CP416" s="42" t="str">
        <f>IF($O416="女子",IF($AF416&gt;100,"",IF($M416=新人女子!P$27,ROW(),"")),"")</f>
        <v/>
      </c>
      <c r="CQ416" s="42" t="str">
        <f>IF($O416="女子",IF($AF416&gt;100,"",IF($M416=新人女子!B$51,ROW(),"")),"")</f>
        <v/>
      </c>
      <c r="CR416" s="42" t="str">
        <f>IF($O416="女子",IF($AF416&gt;100,"",IF($M416=新人女子!I$51,ROW(),"")),"")</f>
        <v/>
      </c>
      <c r="CS416" s="42" t="str">
        <f>IF($O416="女子",IF($AF416&gt;100,"",IF($M416=新人女子!P$51,ROW(),"")),"")</f>
        <v/>
      </c>
      <c r="CT416" s="42" t="str">
        <f>IF($O416="女子",IF($AF416&gt;100,"",IF($M416=新人女子!B$76,ROW(),"")),"")</f>
        <v/>
      </c>
      <c r="CU416" s="42" t="str">
        <f>IF($O416="女子",IF($AF416&gt;100,"",IF($M416=新人女子!I$76,ROW(),"")),"")</f>
        <v/>
      </c>
      <c r="CV416" s="42" t="str">
        <f>IF($O416="女子",IF($AF416&gt;100,"",IF($M416=新人女子!P$76,ROW(),"")),"")</f>
        <v/>
      </c>
    </row>
    <row r="417" spans="1:100" x14ac:dyDescent="0.15">
      <c r="A417" s="36">
        <v>45285</v>
      </c>
      <c r="B417" s="36">
        <v>45287</v>
      </c>
      <c r="C417" s="35" t="s">
        <v>104</v>
      </c>
      <c r="D417" s="35" t="s">
        <v>2986</v>
      </c>
      <c r="E417" s="35" t="s">
        <v>2987</v>
      </c>
      <c r="F417" s="35" t="s">
        <v>2988</v>
      </c>
      <c r="G417" s="35" t="s">
        <v>108</v>
      </c>
      <c r="H417" s="35" t="s">
        <v>15</v>
      </c>
      <c r="I417" s="35" t="s">
        <v>2989</v>
      </c>
      <c r="J417" s="35" t="s">
        <v>303</v>
      </c>
      <c r="L417" s="35" t="s">
        <v>1099</v>
      </c>
      <c r="M417" s="35" t="s">
        <v>121</v>
      </c>
      <c r="N417" s="35" t="s">
        <v>122</v>
      </c>
      <c r="O417" s="35" t="s">
        <v>305</v>
      </c>
      <c r="Y417" s="35" t="s">
        <v>306</v>
      </c>
      <c r="AA417" s="35" t="s">
        <v>597</v>
      </c>
      <c r="AB417" s="35" t="s">
        <v>1101</v>
      </c>
      <c r="AC417" s="35" t="str">
        <f t="shared" si="33"/>
        <v>カワニシ</v>
      </c>
      <c r="AD417" s="35" t="s">
        <v>309</v>
      </c>
      <c r="AF417" s="35">
        <v>3</v>
      </c>
      <c r="AG417" s="41">
        <v>39105</v>
      </c>
      <c r="AN417" s="35">
        <v>152</v>
      </c>
      <c r="AO417" s="35">
        <v>50</v>
      </c>
      <c r="AP417" s="35" t="s">
        <v>310</v>
      </c>
      <c r="AV417" s="35" t="s">
        <v>413</v>
      </c>
      <c r="BB417" s="35">
        <f t="shared" si="34"/>
        <v>16</v>
      </c>
      <c r="BC417" s="35">
        <f t="shared" si="35"/>
        <v>2</v>
      </c>
      <c r="BD417" s="35" t="str">
        <f t="shared" si="36"/>
        <v>右</v>
      </c>
      <c r="BE417" s="42" t="str">
        <f>IF($O417="男子",IF($AF417&gt;100,"",IF($M417=選抜男子!B$2,ROW(),"")),"")</f>
        <v/>
      </c>
      <c r="BF417" s="42" t="str">
        <f>IF($O417="男子",IF($AF417&gt;100,"",IF($M417=選抜男子!I$2,ROW(),"")),"")</f>
        <v/>
      </c>
      <c r="BG417" s="42" t="str">
        <f>IF($O417="男子",IF($AF417&gt;100,"",IF($M417=選抜男子!P$2,ROW(),"")),"")</f>
        <v/>
      </c>
      <c r="BH417" s="42" t="str">
        <f>IF($O417="男子",IF($AF417&gt;100,"",IF($M417=選抜男子!B$27,ROW(),"")),"")</f>
        <v/>
      </c>
      <c r="BI417" s="42" t="str">
        <f>IF($O417="男子",IF($AF417&gt;100,"",IF($M417=選抜男子!I$27,ROW(),"")),"")</f>
        <v/>
      </c>
      <c r="BJ417" s="42" t="str">
        <f>IF($O417="男子",IF($AF417&gt;100,"",IF($M417=選抜男子!P$27,ROW(),"")),"")</f>
        <v/>
      </c>
      <c r="BK417" s="42" t="str">
        <f>IF($O417="男子",IF($AF417&gt;100,"",IF($M417=選抜男子!B$51,ROW(),"")),"")</f>
        <v/>
      </c>
      <c r="BL417" s="42" t="str">
        <f>IF($O417="男子",IF($AF417&gt;100,"",IF($M417=選抜男子!I$51,ROW(),"")),"")</f>
        <v/>
      </c>
      <c r="BM417" s="42" t="str">
        <f>IF($O417="男子",IF($AF417&gt;100,"",IF($M417=選抜男子!B$76,ROW(),"")),"")</f>
        <v/>
      </c>
      <c r="BN417" s="42" t="str">
        <f>IF($O417="男子",IF($AF417&gt;100,"",IF($M417=選抜男子!I$76,ROW(),"")),"")</f>
        <v/>
      </c>
      <c r="BO417" s="42" t="str">
        <f>IF($O417="男子",IF($AF417&gt;100,"",IF($M417=新人男子!B$2,ROW(),"")),"")</f>
        <v/>
      </c>
      <c r="BP417" s="42" t="str">
        <f>IF($O417="男子",IF($AF417&gt;100,"",IF($M417=新人男子!I$2,ROW(),"")),"")</f>
        <v/>
      </c>
      <c r="BQ417" s="42" t="str">
        <f>IF($O417="男子",IF($AF417&gt;100,"",IF($M417=新人男子!P$2,ROW(),"")),"")</f>
        <v/>
      </c>
      <c r="BR417" s="42" t="str">
        <f>IF($O417="男子",IF($AF417&gt;100,"",IF($M417=新人男子!B$27,ROW(),"")),"")</f>
        <v/>
      </c>
      <c r="BS417" s="42" t="str">
        <f>IF($O417="男子",IF($AF417&gt;100,"",IF($M417=新人男子!I$27,ROW(),"")),"")</f>
        <v/>
      </c>
      <c r="BT417" s="42" t="str">
        <f>IF($O417="男子",IF($AF417&gt;100,"",IF($M417=新人男子!P$27,ROW(),"")),"")</f>
        <v/>
      </c>
      <c r="BU417" s="42" t="str">
        <f>IF($O417="男子",IF($AF417&gt;100,"",IF($M417=新人男子!B$51,ROW(),"")),"")</f>
        <v/>
      </c>
      <c r="BV417" s="42" t="str">
        <f>IF($O417="男子",IF($AF417&gt;100,"",IF($M417=新人男子!I$51,ROW(),"")),"")</f>
        <v/>
      </c>
      <c r="BW417" s="42" t="str">
        <f>IF($O417="男子",IF($AF417&gt;100,"",IF($M417=新人男子!P$51,ROW(),"")),"")</f>
        <v/>
      </c>
      <c r="BX417" s="42" t="str">
        <f>IF($O417="男子",IF($AF417&gt;100,"",IF($M417=新人男子!B$76,ROW(),"")),"")</f>
        <v/>
      </c>
      <c r="BY417" s="42">
        <f>IF($O417="男子",IF($AF417&gt;100,"",IF($M417=新人男子!I$76,ROW(),"")),"")</f>
        <v>417</v>
      </c>
      <c r="BZ417" s="42" t="str">
        <f>IF($O417="男子",IF($AF417&gt;100,"",IF($M417=新人男子!P$76,ROW(),"")),"")</f>
        <v/>
      </c>
      <c r="CA417" s="42" t="str">
        <f>IF($O417="女子",IF($AF417&gt;100,"",IF($M417=選抜女子!B$2,ROW(),"")),"")</f>
        <v/>
      </c>
      <c r="CB417" s="42" t="str">
        <f>IF($O417="女子",IF($AF417&gt;100,"",IF($M417=選抜女子!I$2,ROW(),"")),"")</f>
        <v/>
      </c>
      <c r="CC417" s="42" t="str">
        <f>IF($O417="女子",IF($AF417&gt;100,"",IF($M417=選抜女子!P$2,ROW(),"")),"")</f>
        <v/>
      </c>
      <c r="CD417" s="42" t="str">
        <f>IF($O417="女子",IF($AF417&gt;100,"",IF($M417=選抜女子!B$27,ROW(),"")),"")</f>
        <v/>
      </c>
      <c r="CE417" s="42" t="str">
        <f>IF($O417="女子",IF($AF417&gt;100,"",IF($M417=選抜女子!I$27,ROW(),"")),"")</f>
        <v/>
      </c>
      <c r="CF417" s="42" t="str">
        <f>IF($O417="女子",IF($AF417&gt;100,"",IF($M417=選抜女子!P$27,ROW(),"")),"")</f>
        <v/>
      </c>
      <c r="CG417" s="42" t="str">
        <f>IF($O417="女子",IF($AF417&gt;100,"",IF($M417=選抜女子!B$51,ROW(),"")),"")</f>
        <v/>
      </c>
      <c r="CH417" s="42" t="str">
        <f>IF($O417="女子",IF($AF417&gt;100,"",IF($M417=選抜女子!I$51,ROW(),"")),"")</f>
        <v/>
      </c>
      <c r="CI417" s="42" t="str">
        <f>IF($O417="女子",IF($AF417&gt;100,"",IF($M417=選抜女子!B$76,ROW(),"")),"")</f>
        <v/>
      </c>
      <c r="CJ417" s="42" t="str">
        <f>IF($O417="女子",IF($AF417&gt;100,"",IF($M417=選抜女子!I$76,ROW(),"")),"")</f>
        <v/>
      </c>
      <c r="CK417" s="42" t="str">
        <f>IF($O417="女子",IF($AF417&gt;100,"",IF($M417=新人女子!B$2,ROW(),"")),"")</f>
        <v/>
      </c>
      <c r="CL417" s="42" t="str">
        <f>IF($O417="女子",IF($AF417&gt;100,"",IF($M417=新人女子!I$2,ROW(),"")),"")</f>
        <v/>
      </c>
      <c r="CM417" s="42" t="str">
        <f>IF($O417="女子",IF($AF417&gt;100,"",IF($M417=新人女子!P$2,ROW(),"")),"")</f>
        <v/>
      </c>
      <c r="CN417" s="42" t="str">
        <f>IF($O417="女子",IF($AF417&gt;100,"",IF($M417=新人女子!B$27,ROW(),"")),"")</f>
        <v/>
      </c>
      <c r="CO417" s="42" t="str">
        <f>IF($O417="女子",IF($AF417&gt;100,"",IF($M417=新人女子!I$27,ROW(),"")),"")</f>
        <v/>
      </c>
      <c r="CP417" s="42" t="str">
        <f>IF($O417="女子",IF($AF417&gt;100,"",IF($M417=新人女子!P$27,ROW(),"")),"")</f>
        <v/>
      </c>
      <c r="CQ417" s="42" t="str">
        <f>IF($O417="女子",IF($AF417&gt;100,"",IF($M417=新人女子!B$51,ROW(),"")),"")</f>
        <v/>
      </c>
      <c r="CR417" s="42" t="str">
        <f>IF($O417="女子",IF($AF417&gt;100,"",IF($M417=新人女子!I$51,ROW(),"")),"")</f>
        <v/>
      </c>
      <c r="CS417" s="42" t="str">
        <f>IF($O417="女子",IF($AF417&gt;100,"",IF($M417=新人女子!P$51,ROW(),"")),"")</f>
        <v/>
      </c>
      <c r="CT417" s="42" t="str">
        <f>IF($O417="女子",IF($AF417&gt;100,"",IF($M417=新人女子!B$76,ROW(),"")),"")</f>
        <v/>
      </c>
      <c r="CU417" s="42" t="str">
        <f>IF($O417="女子",IF($AF417&gt;100,"",IF($M417=新人女子!I$76,ROW(),"")),"")</f>
        <v/>
      </c>
      <c r="CV417" s="42" t="str">
        <f>IF($O417="女子",IF($AF417&gt;100,"",IF($M417=新人女子!P$76,ROW(),"")),"")</f>
        <v/>
      </c>
    </row>
    <row r="418" spans="1:100" x14ac:dyDescent="0.15">
      <c r="A418" s="36">
        <v>45285</v>
      </c>
      <c r="B418" s="36">
        <v>45287</v>
      </c>
      <c r="C418" s="35" t="s">
        <v>104</v>
      </c>
      <c r="D418" s="35" t="s">
        <v>2990</v>
      </c>
      <c r="E418" s="35" t="s">
        <v>2991</v>
      </c>
      <c r="F418" s="35" t="s">
        <v>2992</v>
      </c>
      <c r="G418" s="35" t="s">
        <v>108</v>
      </c>
      <c r="H418" s="35" t="s">
        <v>15</v>
      </c>
      <c r="I418" s="35" t="s">
        <v>2993</v>
      </c>
      <c r="J418" s="35" t="s">
        <v>303</v>
      </c>
      <c r="L418" s="35" t="s">
        <v>1099</v>
      </c>
      <c r="M418" s="35" t="s">
        <v>121</v>
      </c>
      <c r="N418" s="35" t="s">
        <v>122</v>
      </c>
      <c r="O418" s="35" t="s">
        <v>305</v>
      </c>
      <c r="Y418" s="35" t="s">
        <v>306</v>
      </c>
      <c r="AA418" s="35" t="s">
        <v>599</v>
      </c>
      <c r="AB418" s="35" t="s">
        <v>1102</v>
      </c>
      <c r="AC418" s="35" t="str">
        <f t="shared" si="33"/>
        <v>ハシラノ</v>
      </c>
      <c r="AD418" s="35" t="s">
        <v>309</v>
      </c>
      <c r="AF418" s="35">
        <v>4</v>
      </c>
      <c r="AG418" s="41">
        <v>39262</v>
      </c>
      <c r="AN418" s="35">
        <v>165</v>
      </c>
      <c r="AO418" s="35">
        <v>61</v>
      </c>
      <c r="AP418" s="35" t="s">
        <v>310</v>
      </c>
      <c r="AV418" s="35" t="s">
        <v>413</v>
      </c>
      <c r="BB418" s="35">
        <f t="shared" si="34"/>
        <v>15</v>
      </c>
      <c r="BC418" s="35">
        <f t="shared" si="35"/>
        <v>1</v>
      </c>
      <c r="BD418" s="35" t="str">
        <f t="shared" si="36"/>
        <v>右</v>
      </c>
      <c r="BE418" s="42" t="str">
        <f>IF($O418="男子",IF($AF418&gt;100,"",IF($M418=選抜男子!B$2,ROW(),"")),"")</f>
        <v/>
      </c>
      <c r="BF418" s="42" t="str">
        <f>IF($O418="男子",IF($AF418&gt;100,"",IF($M418=選抜男子!I$2,ROW(),"")),"")</f>
        <v/>
      </c>
      <c r="BG418" s="42" t="str">
        <f>IF($O418="男子",IF($AF418&gt;100,"",IF($M418=選抜男子!P$2,ROW(),"")),"")</f>
        <v/>
      </c>
      <c r="BH418" s="42" t="str">
        <f>IF($O418="男子",IF($AF418&gt;100,"",IF($M418=選抜男子!B$27,ROW(),"")),"")</f>
        <v/>
      </c>
      <c r="BI418" s="42" t="str">
        <f>IF($O418="男子",IF($AF418&gt;100,"",IF($M418=選抜男子!I$27,ROW(),"")),"")</f>
        <v/>
      </c>
      <c r="BJ418" s="42" t="str">
        <f>IF($O418="男子",IF($AF418&gt;100,"",IF($M418=選抜男子!P$27,ROW(),"")),"")</f>
        <v/>
      </c>
      <c r="BK418" s="42" t="str">
        <f>IF($O418="男子",IF($AF418&gt;100,"",IF($M418=選抜男子!B$51,ROW(),"")),"")</f>
        <v/>
      </c>
      <c r="BL418" s="42" t="str">
        <f>IF($O418="男子",IF($AF418&gt;100,"",IF($M418=選抜男子!I$51,ROW(),"")),"")</f>
        <v/>
      </c>
      <c r="BM418" s="42" t="str">
        <f>IF($O418="男子",IF($AF418&gt;100,"",IF($M418=選抜男子!B$76,ROW(),"")),"")</f>
        <v/>
      </c>
      <c r="BN418" s="42" t="str">
        <f>IF($O418="男子",IF($AF418&gt;100,"",IF($M418=選抜男子!I$76,ROW(),"")),"")</f>
        <v/>
      </c>
      <c r="BO418" s="42" t="str">
        <f>IF($O418="男子",IF($AF418&gt;100,"",IF($M418=新人男子!B$2,ROW(),"")),"")</f>
        <v/>
      </c>
      <c r="BP418" s="42" t="str">
        <f>IF($O418="男子",IF($AF418&gt;100,"",IF($M418=新人男子!I$2,ROW(),"")),"")</f>
        <v/>
      </c>
      <c r="BQ418" s="42" t="str">
        <f>IF($O418="男子",IF($AF418&gt;100,"",IF($M418=新人男子!P$2,ROW(),"")),"")</f>
        <v/>
      </c>
      <c r="BR418" s="42" t="str">
        <f>IF($O418="男子",IF($AF418&gt;100,"",IF($M418=新人男子!B$27,ROW(),"")),"")</f>
        <v/>
      </c>
      <c r="BS418" s="42" t="str">
        <f>IF($O418="男子",IF($AF418&gt;100,"",IF($M418=新人男子!I$27,ROW(),"")),"")</f>
        <v/>
      </c>
      <c r="BT418" s="42" t="str">
        <f>IF($O418="男子",IF($AF418&gt;100,"",IF($M418=新人男子!P$27,ROW(),"")),"")</f>
        <v/>
      </c>
      <c r="BU418" s="42" t="str">
        <f>IF($O418="男子",IF($AF418&gt;100,"",IF($M418=新人男子!B$51,ROW(),"")),"")</f>
        <v/>
      </c>
      <c r="BV418" s="42" t="str">
        <f>IF($O418="男子",IF($AF418&gt;100,"",IF($M418=新人男子!I$51,ROW(),"")),"")</f>
        <v/>
      </c>
      <c r="BW418" s="42" t="str">
        <f>IF($O418="男子",IF($AF418&gt;100,"",IF($M418=新人男子!P$51,ROW(),"")),"")</f>
        <v/>
      </c>
      <c r="BX418" s="42" t="str">
        <f>IF($O418="男子",IF($AF418&gt;100,"",IF($M418=新人男子!B$76,ROW(),"")),"")</f>
        <v/>
      </c>
      <c r="BY418" s="42">
        <f>IF($O418="男子",IF($AF418&gt;100,"",IF($M418=新人男子!I$76,ROW(),"")),"")</f>
        <v>418</v>
      </c>
      <c r="BZ418" s="42" t="str">
        <f>IF($O418="男子",IF($AF418&gt;100,"",IF($M418=新人男子!P$76,ROW(),"")),"")</f>
        <v/>
      </c>
      <c r="CA418" s="42" t="str">
        <f>IF($O418="女子",IF($AF418&gt;100,"",IF($M418=選抜女子!B$2,ROW(),"")),"")</f>
        <v/>
      </c>
      <c r="CB418" s="42" t="str">
        <f>IF($O418="女子",IF($AF418&gt;100,"",IF($M418=選抜女子!I$2,ROW(),"")),"")</f>
        <v/>
      </c>
      <c r="CC418" s="42" t="str">
        <f>IF($O418="女子",IF($AF418&gt;100,"",IF($M418=選抜女子!P$2,ROW(),"")),"")</f>
        <v/>
      </c>
      <c r="CD418" s="42" t="str">
        <f>IF($O418="女子",IF($AF418&gt;100,"",IF($M418=選抜女子!B$27,ROW(),"")),"")</f>
        <v/>
      </c>
      <c r="CE418" s="42" t="str">
        <f>IF($O418="女子",IF($AF418&gt;100,"",IF($M418=選抜女子!I$27,ROW(),"")),"")</f>
        <v/>
      </c>
      <c r="CF418" s="42" t="str">
        <f>IF($O418="女子",IF($AF418&gt;100,"",IF($M418=選抜女子!P$27,ROW(),"")),"")</f>
        <v/>
      </c>
      <c r="CG418" s="42" t="str">
        <f>IF($O418="女子",IF($AF418&gt;100,"",IF($M418=選抜女子!B$51,ROW(),"")),"")</f>
        <v/>
      </c>
      <c r="CH418" s="42" t="str">
        <f>IF($O418="女子",IF($AF418&gt;100,"",IF($M418=選抜女子!I$51,ROW(),"")),"")</f>
        <v/>
      </c>
      <c r="CI418" s="42" t="str">
        <f>IF($O418="女子",IF($AF418&gt;100,"",IF($M418=選抜女子!B$76,ROW(),"")),"")</f>
        <v/>
      </c>
      <c r="CJ418" s="42" t="str">
        <f>IF($O418="女子",IF($AF418&gt;100,"",IF($M418=選抜女子!I$76,ROW(),"")),"")</f>
        <v/>
      </c>
      <c r="CK418" s="42" t="str">
        <f>IF($O418="女子",IF($AF418&gt;100,"",IF($M418=新人女子!B$2,ROW(),"")),"")</f>
        <v/>
      </c>
      <c r="CL418" s="42" t="str">
        <f>IF($O418="女子",IF($AF418&gt;100,"",IF($M418=新人女子!I$2,ROW(),"")),"")</f>
        <v/>
      </c>
      <c r="CM418" s="42" t="str">
        <f>IF($O418="女子",IF($AF418&gt;100,"",IF($M418=新人女子!P$2,ROW(),"")),"")</f>
        <v/>
      </c>
      <c r="CN418" s="42" t="str">
        <f>IF($O418="女子",IF($AF418&gt;100,"",IF($M418=新人女子!B$27,ROW(),"")),"")</f>
        <v/>
      </c>
      <c r="CO418" s="42" t="str">
        <f>IF($O418="女子",IF($AF418&gt;100,"",IF($M418=新人女子!I$27,ROW(),"")),"")</f>
        <v/>
      </c>
      <c r="CP418" s="42" t="str">
        <f>IF($O418="女子",IF($AF418&gt;100,"",IF($M418=新人女子!P$27,ROW(),"")),"")</f>
        <v/>
      </c>
      <c r="CQ418" s="42" t="str">
        <f>IF($O418="女子",IF($AF418&gt;100,"",IF($M418=新人女子!B$51,ROW(),"")),"")</f>
        <v/>
      </c>
      <c r="CR418" s="42" t="str">
        <f>IF($O418="女子",IF($AF418&gt;100,"",IF($M418=新人女子!I$51,ROW(),"")),"")</f>
        <v/>
      </c>
      <c r="CS418" s="42" t="str">
        <f>IF($O418="女子",IF($AF418&gt;100,"",IF($M418=新人女子!P$51,ROW(),"")),"")</f>
        <v/>
      </c>
      <c r="CT418" s="42" t="str">
        <f>IF($O418="女子",IF($AF418&gt;100,"",IF($M418=新人女子!B$76,ROW(),"")),"")</f>
        <v/>
      </c>
      <c r="CU418" s="42" t="str">
        <f>IF($O418="女子",IF($AF418&gt;100,"",IF($M418=新人女子!I$76,ROW(),"")),"")</f>
        <v/>
      </c>
      <c r="CV418" s="42" t="str">
        <f>IF($O418="女子",IF($AF418&gt;100,"",IF($M418=新人女子!P$76,ROW(),"")),"")</f>
        <v/>
      </c>
    </row>
    <row r="419" spans="1:100" x14ac:dyDescent="0.15">
      <c r="A419" s="36">
        <v>45285</v>
      </c>
      <c r="B419" s="36">
        <v>45287</v>
      </c>
      <c r="C419" s="35" t="s">
        <v>104</v>
      </c>
      <c r="D419" s="35" t="s">
        <v>2994</v>
      </c>
      <c r="E419" s="35" t="s">
        <v>2995</v>
      </c>
      <c r="F419" s="35" t="s">
        <v>2996</v>
      </c>
      <c r="G419" s="35" t="s">
        <v>108</v>
      </c>
      <c r="H419" s="35" t="s">
        <v>15</v>
      </c>
      <c r="I419" s="35" t="s">
        <v>2997</v>
      </c>
      <c r="J419" s="35" t="s">
        <v>303</v>
      </c>
      <c r="L419" s="35" t="s">
        <v>1099</v>
      </c>
      <c r="M419" s="35" t="s">
        <v>121</v>
      </c>
      <c r="N419" s="35" t="s">
        <v>122</v>
      </c>
      <c r="O419" s="35" t="s">
        <v>305</v>
      </c>
      <c r="Y419" s="35" t="s">
        <v>306</v>
      </c>
      <c r="AA419" s="35" t="s">
        <v>601</v>
      </c>
      <c r="AB419" s="35" t="s">
        <v>1103</v>
      </c>
      <c r="AC419" s="35" t="str">
        <f t="shared" si="33"/>
        <v>キンメイジ</v>
      </c>
      <c r="AD419" s="35" t="s">
        <v>309</v>
      </c>
      <c r="AF419" s="35">
        <v>5</v>
      </c>
      <c r="AG419" s="41">
        <v>39328</v>
      </c>
      <c r="AN419" s="35">
        <v>160</v>
      </c>
      <c r="AO419" s="35">
        <v>53</v>
      </c>
      <c r="AP419" s="35" t="s">
        <v>310</v>
      </c>
      <c r="AV419" s="35" t="s">
        <v>413</v>
      </c>
      <c r="BB419" s="35">
        <f t="shared" si="34"/>
        <v>15</v>
      </c>
      <c r="BC419" s="35">
        <f t="shared" si="35"/>
        <v>1</v>
      </c>
      <c r="BD419" s="35" t="str">
        <f t="shared" si="36"/>
        <v>右</v>
      </c>
      <c r="BE419" s="42" t="str">
        <f>IF($O419="男子",IF($AF419&gt;100,"",IF($M419=選抜男子!B$2,ROW(),"")),"")</f>
        <v/>
      </c>
      <c r="BF419" s="42" t="str">
        <f>IF($O419="男子",IF($AF419&gt;100,"",IF($M419=選抜男子!I$2,ROW(),"")),"")</f>
        <v/>
      </c>
      <c r="BG419" s="42" t="str">
        <f>IF($O419="男子",IF($AF419&gt;100,"",IF($M419=選抜男子!P$2,ROW(),"")),"")</f>
        <v/>
      </c>
      <c r="BH419" s="42" t="str">
        <f>IF($O419="男子",IF($AF419&gt;100,"",IF($M419=選抜男子!B$27,ROW(),"")),"")</f>
        <v/>
      </c>
      <c r="BI419" s="42" t="str">
        <f>IF($O419="男子",IF($AF419&gt;100,"",IF($M419=選抜男子!I$27,ROW(),"")),"")</f>
        <v/>
      </c>
      <c r="BJ419" s="42" t="str">
        <f>IF($O419="男子",IF($AF419&gt;100,"",IF($M419=選抜男子!P$27,ROW(),"")),"")</f>
        <v/>
      </c>
      <c r="BK419" s="42" t="str">
        <f>IF($O419="男子",IF($AF419&gt;100,"",IF($M419=選抜男子!B$51,ROW(),"")),"")</f>
        <v/>
      </c>
      <c r="BL419" s="42" t="str">
        <f>IF($O419="男子",IF($AF419&gt;100,"",IF($M419=選抜男子!I$51,ROW(),"")),"")</f>
        <v/>
      </c>
      <c r="BM419" s="42" t="str">
        <f>IF($O419="男子",IF($AF419&gt;100,"",IF($M419=選抜男子!B$76,ROW(),"")),"")</f>
        <v/>
      </c>
      <c r="BN419" s="42" t="str">
        <f>IF($O419="男子",IF($AF419&gt;100,"",IF($M419=選抜男子!I$76,ROW(),"")),"")</f>
        <v/>
      </c>
      <c r="BO419" s="42" t="str">
        <f>IF($O419="男子",IF($AF419&gt;100,"",IF($M419=新人男子!B$2,ROW(),"")),"")</f>
        <v/>
      </c>
      <c r="BP419" s="42" t="str">
        <f>IF($O419="男子",IF($AF419&gt;100,"",IF($M419=新人男子!I$2,ROW(),"")),"")</f>
        <v/>
      </c>
      <c r="BQ419" s="42" t="str">
        <f>IF($O419="男子",IF($AF419&gt;100,"",IF($M419=新人男子!P$2,ROW(),"")),"")</f>
        <v/>
      </c>
      <c r="BR419" s="42" t="str">
        <f>IF($O419="男子",IF($AF419&gt;100,"",IF($M419=新人男子!B$27,ROW(),"")),"")</f>
        <v/>
      </c>
      <c r="BS419" s="42" t="str">
        <f>IF($O419="男子",IF($AF419&gt;100,"",IF($M419=新人男子!I$27,ROW(),"")),"")</f>
        <v/>
      </c>
      <c r="BT419" s="42" t="str">
        <f>IF($O419="男子",IF($AF419&gt;100,"",IF($M419=新人男子!P$27,ROW(),"")),"")</f>
        <v/>
      </c>
      <c r="BU419" s="42" t="str">
        <f>IF($O419="男子",IF($AF419&gt;100,"",IF($M419=新人男子!B$51,ROW(),"")),"")</f>
        <v/>
      </c>
      <c r="BV419" s="42" t="str">
        <f>IF($O419="男子",IF($AF419&gt;100,"",IF($M419=新人男子!I$51,ROW(),"")),"")</f>
        <v/>
      </c>
      <c r="BW419" s="42" t="str">
        <f>IF($O419="男子",IF($AF419&gt;100,"",IF($M419=新人男子!P$51,ROW(),"")),"")</f>
        <v/>
      </c>
      <c r="BX419" s="42" t="str">
        <f>IF($O419="男子",IF($AF419&gt;100,"",IF($M419=新人男子!B$76,ROW(),"")),"")</f>
        <v/>
      </c>
      <c r="BY419" s="42">
        <f>IF($O419="男子",IF($AF419&gt;100,"",IF($M419=新人男子!I$76,ROW(),"")),"")</f>
        <v>419</v>
      </c>
      <c r="BZ419" s="42" t="str">
        <f>IF($O419="男子",IF($AF419&gt;100,"",IF($M419=新人男子!P$76,ROW(),"")),"")</f>
        <v/>
      </c>
      <c r="CA419" s="42" t="str">
        <f>IF($O419="女子",IF($AF419&gt;100,"",IF($M419=選抜女子!B$2,ROW(),"")),"")</f>
        <v/>
      </c>
      <c r="CB419" s="42" t="str">
        <f>IF($O419="女子",IF($AF419&gt;100,"",IF($M419=選抜女子!I$2,ROW(),"")),"")</f>
        <v/>
      </c>
      <c r="CC419" s="42" t="str">
        <f>IF($O419="女子",IF($AF419&gt;100,"",IF($M419=選抜女子!P$2,ROW(),"")),"")</f>
        <v/>
      </c>
      <c r="CD419" s="42" t="str">
        <f>IF($O419="女子",IF($AF419&gt;100,"",IF($M419=選抜女子!B$27,ROW(),"")),"")</f>
        <v/>
      </c>
      <c r="CE419" s="42" t="str">
        <f>IF($O419="女子",IF($AF419&gt;100,"",IF($M419=選抜女子!I$27,ROW(),"")),"")</f>
        <v/>
      </c>
      <c r="CF419" s="42" t="str">
        <f>IF($O419="女子",IF($AF419&gt;100,"",IF($M419=選抜女子!P$27,ROW(),"")),"")</f>
        <v/>
      </c>
      <c r="CG419" s="42" t="str">
        <f>IF($O419="女子",IF($AF419&gt;100,"",IF($M419=選抜女子!B$51,ROW(),"")),"")</f>
        <v/>
      </c>
      <c r="CH419" s="42" t="str">
        <f>IF($O419="女子",IF($AF419&gt;100,"",IF($M419=選抜女子!I$51,ROW(),"")),"")</f>
        <v/>
      </c>
      <c r="CI419" s="42" t="str">
        <f>IF($O419="女子",IF($AF419&gt;100,"",IF($M419=選抜女子!B$76,ROW(),"")),"")</f>
        <v/>
      </c>
      <c r="CJ419" s="42" t="str">
        <f>IF($O419="女子",IF($AF419&gt;100,"",IF($M419=選抜女子!I$76,ROW(),"")),"")</f>
        <v/>
      </c>
      <c r="CK419" s="42" t="str">
        <f>IF($O419="女子",IF($AF419&gt;100,"",IF($M419=新人女子!B$2,ROW(),"")),"")</f>
        <v/>
      </c>
      <c r="CL419" s="42" t="str">
        <f>IF($O419="女子",IF($AF419&gt;100,"",IF($M419=新人女子!I$2,ROW(),"")),"")</f>
        <v/>
      </c>
      <c r="CM419" s="42" t="str">
        <f>IF($O419="女子",IF($AF419&gt;100,"",IF($M419=新人女子!P$2,ROW(),"")),"")</f>
        <v/>
      </c>
      <c r="CN419" s="42" t="str">
        <f>IF($O419="女子",IF($AF419&gt;100,"",IF($M419=新人女子!B$27,ROW(),"")),"")</f>
        <v/>
      </c>
      <c r="CO419" s="42" t="str">
        <f>IF($O419="女子",IF($AF419&gt;100,"",IF($M419=新人女子!I$27,ROW(),"")),"")</f>
        <v/>
      </c>
      <c r="CP419" s="42" t="str">
        <f>IF($O419="女子",IF($AF419&gt;100,"",IF($M419=新人女子!P$27,ROW(),"")),"")</f>
        <v/>
      </c>
      <c r="CQ419" s="42" t="str">
        <f>IF($O419="女子",IF($AF419&gt;100,"",IF($M419=新人女子!B$51,ROW(),"")),"")</f>
        <v/>
      </c>
      <c r="CR419" s="42" t="str">
        <f>IF($O419="女子",IF($AF419&gt;100,"",IF($M419=新人女子!I$51,ROW(),"")),"")</f>
        <v/>
      </c>
      <c r="CS419" s="42" t="str">
        <f>IF($O419="女子",IF($AF419&gt;100,"",IF($M419=新人女子!P$51,ROW(),"")),"")</f>
        <v/>
      </c>
      <c r="CT419" s="42" t="str">
        <f>IF($O419="女子",IF($AF419&gt;100,"",IF($M419=新人女子!B$76,ROW(),"")),"")</f>
        <v/>
      </c>
      <c r="CU419" s="42" t="str">
        <f>IF($O419="女子",IF($AF419&gt;100,"",IF($M419=新人女子!I$76,ROW(),"")),"")</f>
        <v/>
      </c>
      <c r="CV419" s="42" t="str">
        <f>IF($O419="女子",IF($AF419&gt;100,"",IF($M419=新人女子!P$76,ROW(),"")),"")</f>
        <v/>
      </c>
    </row>
    <row r="420" spans="1:100" x14ac:dyDescent="0.15">
      <c r="A420" s="36">
        <v>45285</v>
      </c>
      <c r="B420" s="36">
        <v>45287</v>
      </c>
      <c r="C420" s="35" t="s">
        <v>104</v>
      </c>
      <c r="D420" s="35" t="s">
        <v>2998</v>
      </c>
      <c r="E420" s="35" t="s">
        <v>2999</v>
      </c>
      <c r="F420" s="35" t="s">
        <v>3000</v>
      </c>
      <c r="G420" s="35" t="s">
        <v>108</v>
      </c>
      <c r="H420" s="35" t="s">
        <v>15</v>
      </c>
      <c r="I420" s="35" t="s">
        <v>3001</v>
      </c>
      <c r="J420" s="35" t="s">
        <v>303</v>
      </c>
      <c r="L420" s="35" t="s">
        <v>1099</v>
      </c>
      <c r="M420" s="35" t="s">
        <v>121</v>
      </c>
      <c r="N420" s="35" t="s">
        <v>122</v>
      </c>
      <c r="O420" s="35" t="s">
        <v>305</v>
      </c>
      <c r="Y420" s="35" t="s">
        <v>306</v>
      </c>
      <c r="AA420" s="35" t="s">
        <v>603</v>
      </c>
      <c r="AB420" s="35" t="s">
        <v>1104</v>
      </c>
      <c r="AC420" s="35" t="str">
        <f t="shared" si="33"/>
        <v>クガ</v>
      </c>
      <c r="AD420" s="35" t="s">
        <v>309</v>
      </c>
      <c r="AE420" s="35" t="s">
        <v>376</v>
      </c>
      <c r="AF420" s="35">
        <v>6</v>
      </c>
      <c r="AG420" s="41">
        <v>39180</v>
      </c>
      <c r="AN420" s="35">
        <v>158</v>
      </c>
      <c r="AO420" s="35">
        <v>53</v>
      </c>
      <c r="AP420" s="35" t="s">
        <v>310</v>
      </c>
      <c r="AV420" s="35" t="s">
        <v>413</v>
      </c>
      <c r="BB420" s="35">
        <f t="shared" si="34"/>
        <v>15</v>
      </c>
      <c r="BC420" s="35">
        <f t="shared" si="35"/>
        <v>1</v>
      </c>
      <c r="BD420" s="35" t="str">
        <f t="shared" si="36"/>
        <v>右</v>
      </c>
      <c r="BE420" s="42" t="str">
        <f>IF($O420="男子",IF($AF420&gt;100,"",IF($M420=選抜男子!B$2,ROW(),"")),"")</f>
        <v/>
      </c>
      <c r="BF420" s="42" t="str">
        <f>IF($O420="男子",IF($AF420&gt;100,"",IF($M420=選抜男子!I$2,ROW(),"")),"")</f>
        <v/>
      </c>
      <c r="BG420" s="42" t="str">
        <f>IF($O420="男子",IF($AF420&gt;100,"",IF($M420=選抜男子!P$2,ROW(),"")),"")</f>
        <v/>
      </c>
      <c r="BH420" s="42" t="str">
        <f>IF($O420="男子",IF($AF420&gt;100,"",IF($M420=選抜男子!B$27,ROW(),"")),"")</f>
        <v/>
      </c>
      <c r="BI420" s="42" t="str">
        <f>IF($O420="男子",IF($AF420&gt;100,"",IF($M420=選抜男子!I$27,ROW(),"")),"")</f>
        <v/>
      </c>
      <c r="BJ420" s="42" t="str">
        <f>IF($O420="男子",IF($AF420&gt;100,"",IF($M420=選抜男子!P$27,ROW(),"")),"")</f>
        <v/>
      </c>
      <c r="BK420" s="42" t="str">
        <f>IF($O420="男子",IF($AF420&gt;100,"",IF($M420=選抜男子!B$51,ROW(),"")),"")</f>
        <v/>
      </c>
      <c r="BL420" s="42" t="str">
        <f>IF($O420="男子",IF($AF420&gt;100,"",IF($M420=選抜男子!I$51,ROW(),"")),"")</f>
        <v/>
      </c>
      <c r="BM420" s="42" t="str">
        <f>IF($O420="男子",IF($AF420&gt;100,"",IF($M420=選抜男子!B$76,ROW(),"")),"")</f>
        <v/>
      </c>
      <c r="BN420" s="42" t="str">
        <f>IF($O420="男子",IF($AF420&gt;100,"",IF($M420=選抜男子!I$76,ROW(),"")),"")</f>
        <v/>
      </c>
      <c r="BO420" s="42" t="str">
        <f>IF($O420="男子",IF($AF420&gt;100,"",IF($M420=新人男子!B$2,ROW(),"")),"")</f>
        <v/>
      </c>
      <c r="BP420" s="42" t="str">
        <f>IF($O420="男子",IF($AF420&gt;100,"",IF($M420=新人男子!I$2,ROW(),"")),"")</f>
        <v/>
      </c>
      <c r="BQ420" s="42" t="str">
        <f>IF($O420="男子",IF($AF420&gt;100,"",IF($M420=新人男子!P$2,ROW(),"")),"")</f>
        <v/>
      </c>
      <c r="BR420" s="42" t="str">
        <f>IF($O420="男子",IF($AF420&gt;100,"",IF($M420=新人男子!B$27,ROW(),"")),"")</f>
        <v/>
      </c>
      <c r="BS420" s="42" t="str">
        <f>IF($O420="男子",IF($AF420&gt;100,"",IF($M420=新人男子!I$27,ROW(),"")),"")</f>
        <v/>
      </c>
      <c r="BT420" s="42" t="str">
        <f>IF($O420="男子",IF($AF420&gt;100,"",IF($M420=新人男子!P$27,ROW(),"")),"")</f>
        <v/>
      </c>
      <c r="BU420" s="42" t="str">
        <f>IF($O420="男子",IF($AF420&gt;100,"",IF($M420=新人男子!B$51,ROW(),"")),"")</f>
        <v/>
      </c>
      <c r="BV420" s="42" t="str">
        <f>IF($O420="男子",IF($AF420&gt;100,"",IF($M420=新人男子!I$51,ROW(),"")),"")</f>
        <v/>
      </c>
      <c r="BW420" s="42" t="str">
        <f>IF($O420="男子",IF($AF420&gt;100,"",IF($M420=新人男子!P$51,ROW(),"")),"")</f>
        <v/>
      </c>
      <c r="BX420" s="42" t="str">
        <f>IF($O420="男子",IF($AF420&gt;100,"",IF($M420=新人男子!B$76,ROW(),"")),"")</f>
        <v/>
      </c>
      <c r="BY420" s="42">
        <f>IF($O420="男子",IF($AF420&gt;100,"",IF($M420=新人男子!I$76,ROW(),"")),"")</f>
        <v>420</v>
      </c>
      <c r="BZ420" s="42" t="str">
        <f>IF($O420="男子",IF($AF420&gt;100,"",IF($M420=新人男子!P$76,ROW(),"")),"")</f>
        <v/>
      </c>
      <c r="CA420" s="42" t="str">
        <f>IF($O420="女子",IF($AF420&gt;100,"",IF($M420=選抜女子!B$2,ROW(),"")),"")</f>
        <v/>
      </c>
      <c r="CB420" s="42" t="str">
        <f>IF($O420="女子",IF($AF420&gt;100,"",IF($M420=選抜女子!I$2,ROW(),"")),"")</f>
        <v/>
      </c>
      <c r="CC420" s="42" t="str">
        <f>IF($O420="女子",IF($AF420&gt;100,"",IF($M420=選抜女子!P$2,ROW(),"")),"")</f>
        <v/>
      </c>
      <c r="CD420" s="42" t="str">
        <f>IF($O420="女子",IF($AF420&gt;100,"",IF($M420=選抜女子!B$27,ROW(),"")),"")</f>
        <v/>
      </c>
      <c r="CE420" s="42" t="str">
        <f>IF($O420="女子",IF($AF420&gt;100,"",IF($M420=選抜女子!I$27,ROW(),"")),"")</f>
        <v/>
      </c>
      <c r="CF420" s="42" t="str">
        <f>IF($O420="女子",IF($AF420&gt;100,"",IF($M420=選抜女子!P$27,ROW(),"")),"")</f>
        <v/>
      </c>
      <c r="CG420" s="42" t="str">
        <f>IF($O420="女子",IF($AF420&gt;100,"",IF($M420=選抜女子!B$51,ROW(),"")),"")</f>
        <v/>
      </c>
      <c r="CH420" s="42" t="str">
        <f>IF($O420="女子",IF($AF420&gt;100,"",IF($M420=選抜女子!I$51,ROW(),"")),"")</f>
        <v/>
      </c>
      <c r="CI420" s="42" t="str">
        <f>IF($O420="女子",IF($AF420&gt;100,"",IF($M420=選抜女子!B$76,ROW(),"")),"")</f>
        <v/>
      </c>
      <c r="CJ420" s="42" t="str">
        <f>IF($O420="女子",IF($AF420&gt;100,"",IF($M420=選抜女子!I$76,ROW(),"")),"")</f>
        <v/>
      </c>
      <c r="CK420" s="42" t="str">
        <f>IF($O420="女子",IF($AF420&gt;100,"",IF($M420=新人女子!B$2,ROW(),"")),"")</f>
        <v/>
      </c>
      <c r="CL420" s="42" t="str">
        <f>IF($O420="女子",IF($AF420&gt;100,"",IF($M420=新人女子!I$2,ROW(),"")),"")</f>
        <v/>
      </c>
      <c r="CM420" s="42" t="str">
        <f>IF($O420="女子",IF($AF420&gt;100,"",IF($M420=新人女子!P$2,ROW(),"")),"")</f>
        <v/>
      </c>
      <c r="CN420" s="42" t="str">
        <f>IF($O420="女子",IF($AF420&gt;100,"",IF($M420=新人女子!B$27,ROW(),"")),"")</f>
        <v/>
      </c>
      <c r="CO420" s="42" t="str">
        <f>IF($O420="女子",IF($AF420&gt;100,"",IF($M420=新人女子!I$27,ROW(),"")),"")</f>
        <v/>
      </c>
      <c r="CP420" s="42" t="str">
        <f>IF($O420="女子",IF($AF420&gt;100,"",IF($M420=新人女子!P$27,ROW(),"")),"")</f>
        <v/>
      </c>
      <c r="CQ420" s="42" t="str">
        <f>IF($O420="女子",IF($AF420&gt;100,"",IF($M420=新人女子!B$51,ROW(),"")),"")</f>
        <v/>
      </c>
      <c r="CR420" s="42" t="str">
        <f>IF($O420="女子",IF($AF420&gt;100,"",IF($M420=新人女子!I$51,ROW(),"")),"")</f>
        <v/>
      </c>
      <c r="CS420" s="42" t="str">
        <f>IF($O420="女子",IF($AF420&gt;100,"",IF($M420=新人女子!P$51,ROW(),"")),"")</f>
        <v/>
      </c>
      <c r="CT420" s="42" t="str">
        <f>IF($O420="女子",IF($AF420&gt;100,"",IF($M420=新人女子!B$76,ROW(),"")),"")</f>
        <v/>
      </c>
      <c r="CU420" s="42" t="str">
        <f>IF($O420="女子",IF($AF420&gt;100,"",IF($M420=新人女子!I$76,ROW(),"")),"")</f>
        <v/>
      </c>
      <c r="CV420" s="42" t="str">
        <f>IF($O420="女子",IF($AF420&gt;100,"",IF($M420=新人女子!P$76,ROW(),"")),"")</f>
        <v/>
      </c>
    </row>
    <row r="421" spans="1:100" x14ac:dyDescent="0.15">
      <c r="A421" s="36">
        <v>45285</v>
      </c>
      <c r="B421" s="36">
        <v>45287</v>
      </c>
      <c r="C421" s="35" t="s">
        <v>104</v>
      </c>
      <c r="D421" s="35" t="s">
        <v>3002</v>
      </c>
      <c r="E421" s="35" t="s">
        <v>3003</v>
      </c>
      <c r="F421" s="35" t="s">
        <v>3004</v>
      </c>
      <c r="G421" s="35" t="s">
        <v>108</v>
      </c>
      <c r="H421" s="35" t="s">
        <v>15</v>
      </c>
      <c r="I421" s="35" t="s">
        <v>3005</v>
      </c>
      <c r="J421" s="35" t="s">
        <v>303</v>
      </c>
      <c r="L421" s="35" t="s">
        <v>1099</v>
      </c>
      <c r="M421" s="35" t="s">
        <v>121</v>
      </c>
      <c r="N421" s="35" t="s">
        <v>122</v>
      </c>
      <c r="O421" s="35" t="s">
        <v>305</v>
      </c>
      <c r="Y421" s="35" t="s">
        <v>306</v>
      </c>
      <c r="AA421" s="35" t="s">
        <v>1105</v>
      </c>
      <c r="AB421" s="35" t="s">
        <v>1106</v>
      </c>
      <c r="AC421" s="35" t="str">
        <f t="shared" ref="AC421:AC428" si="37">PHONETIC(AB421)</f>
        <v>スオウタカモリ</v>
      </c>
      <c r="AD421" s="35" t="s">
        <v>309</v>
      </c>
      <c r="AF421" s="35">
        <v>9</v>
      </c>
      <c r="AG421" s="41">
        <v>39096</v>
      </c>
      <c r="AN421" s="35">
        <v>160</v>
      </c>
      <c r="AO421" s="35">
        <v>53</v>
      </c>
      <c r="AP421" s="35" t="s">
        <v>310</v>
      </c>
      <c r="AV421" s="35" t="s">
        <v>413</v>
      </c>
      <c r="BB421" s="35">
        <f t="shared" si="34"/>
        <v>16</v>
      </c>
      <c r="BC421" s="35">
        <f t="shared" si="35"/>
        <v>2</v>
      </c>
      <c r="BD421" s="35" t="str">
        <f t="shared" si="36"/>
        <v>右</v>
      </c>
      <c r="BE421" s="42" t="str">
        <f>IF($O421="男子",IF($AF421&gt;100,"",IF($M421=選抜男子!B$2,ROW(),"")),"")</f>
        <v/>
      </c>
      <c r="BF421" s="42" t="str">
        <f>IF($O421="男子",IF($AF421&gt;100,"",IF($M421=選抜男子!I$2,ROW(),"")),"")</f>
        <v/>
      </c>
      <c r="BG421" s="42" t="str">
        <f>IF($O421="男子",IF($AF421&gt;100,"",IF($M421=選抜男子!P$2,ROW(),"")),"")</f>
        <v/>
      </c>
      <c r="BH421" s="42" t="str">
        <f>IF($O421="男子",IF($AF421&gt;100,"",IF($M421=選抜男子!B$27,ROW(),"")),"")</f>
        <v/>
      </c>
      <c r="BI421" s="42" t="str">
        <f>IF($O421="男子",IF($AF421&gt;100,"",IF($M421=選抜男子!I$27,ROW(),"")),"")</f>
        <v/>
      </c>
      <c r="BJ421" s="42" t="str">
        <f>IF($O421="男子",IF($AF421&gt;100,"",IF($M421=選抜男子!P$27,ROW(),"")),"")</f>
        <v/>
      </c>
      <c r="BK421" s="42" t="str">
        <f>IF($O421="男子",IF($AF421&gt;100,"",IF($M421=選抜男子!B$51,ROW(),"")),"")</f>
        <v/>
      </c>
      <c r="BL421" s="42" t="str">
        <f>IF($O421="男子",IF($AF421&gt;100,"",IF($M421=選抜男子!I$51,ROW(),"")),"")</f>
        <v/>
      </c>
      <c r="BM421" s="42" t="str">
        <f>IF($O421="男子",IF($AF421&gt;100,"",IF($M421=選抜男子!B$76,ROW(),"")),"")</f>
        <v/>
      </c>
      <c r="BN421" s="42" t="str">
        <f>IF($O421="男子",IF($AF421&gt;100,"",IF($M421=選抜男子!I$76,ROW(),"")),"")</f>
        <v/>
      </c>
      <c r="BO421" s="42" t="str">
        <f>IF($O421="男子",IF($AF421&gt;100,"",IF($M421=新人男子!B$2,ROW(),"")),"")</f>
        <v/>
      </c>
      <c r="BP421" s="42" t="str">
        <f>IF($O421="男子",IF($AF421&gt;100,"",IF($M421=新人男子!I$2,ROW(),"")),"")</f>
        <v/>
      </c>
      <c r="BQ421" s="42" t="str">
        <f>IF($O421="男子",IF($AF421&gt;100,"",IF($M421=新人男子!P$2,ROW(),"")),"")</f>
        <v/>
      </c>
      <c r="BR421" s="42" t="str">
        <f>IF($O421="男子",IF($AF421&gt;100,"",IF($M421=新人男子!B$27,ROW(),"")),"")</f>
        <v/>
      </c>
      <c r="BS421" s="42" t="str">
        <f>IF($O421="男子",IF($AF421&gt;100,"",IF($M421=新人男子!I$27,ROW(),"")),"")</f>
        <v/>
      </c>
      <c r="BT421" s="42" t="str">
        <f>IF($O421="男子",IF($AF421&gt;100,"",IF($M421=新人男子!P$27,ROW(),"")),"")</f>
        <v/>
      </c>
      <c r="BU421" s="42" t="str">
        <f>IF($O421="男子",IF($AF421&gt;100,"",IF($M421=新人男子!B$51,ROW(),"")),"")</f>
        <v/>
      </c>
      <c r="BV421" s="42" t="str">
        <f>IF($O421="男子",IF($AF421&gt;100,"",IF($M421=新人男子!I$51,ROW(),"")),"")</f>
        <v/>
      </c>
      <c r="BW421" s="42" t="str">
        <f>IF($O421="男子",IF($AF421&gt;100,"",IF($M421=新人男子!P$51,ROW(),"")),"")</f>
        <v/>
      </c>
      <c r="BX421" s="42" t="str">
        <f>IF($O421="男子",IF($AF421&gt;100,"",IF($M421=新人男子!B$76,ROW(),"")),"")</f>
        <v/>
      </c>
      <c r="BY421" s="42">
        <f>IF($O421="男子",IF($AF421&gt;100,"",IF($M421=新人男子!I$76,ROW(),"")),"")</f>
        <v>421</v>
      </c>
      <c r="BZ421" s="42" t="str">
        <f>IF($O421="男子",IF($AF421&gt;100,"",IF($M421=新人男子!P$76,ROW(),"")),"")</f>
        <v/>
      </c>
      <c r="CA421" s="42" t="str">
        <f>IF($O421="女子",IF($AF421&gt;100,"",IF($M421=選抜女子!B$2,ROW(),"")),"")</f>
        <v/>
      </c>
      <c r="CB421" s="42" t="str">
        <f>IF($O421="女子",IF($AF421&gt;100,"",IF($M421=選抜女子!I$2,ROW(),"")),"")</f>
        <v/>
      </c>
      <c r="CC421" s="42" t="str">
        <f>IF($O421="女子",IF($AF421&gt;100,"",IF($M421=選抜女子!P$2,ROW(),"")),"")</f>
        <v/>
      </c>
      <c r="CD421" s="42" t="str">
        <f>IF($O421="女子",IF($AF421&gt;100,"",IF($M421=選抜女子!B$27,ROW(),"")),"")</f>
        <v/>
      </c>
      <c r="CE421" s="42" t="str">
        <f>IF($O421="女子",IF($AF421&gt;100,"",IF($M421=選抜女子!I$27,ROW(),"")),"")</f>
        <v/>
      </c>
      <c r="CF421" s="42" t="str">
        <f>IF($O421="女子",IF($AF421&gt;100,"",IF($M421=選抜女子!P$27,ROW(),"")),"")</f>
        <v/>
      </c>
      <c r="CG421" s="42" t="str">
        <f>IF($O421="女子",IF($AF421&gt;100,"",IF($M421=選抜女子!B$51,ROW(),"")),"")</f>
        <v/>
      </c>
      <c r="CH421" s="42" t="str">
        <f>IF($O421="女子",IF($AF421&gt;100,"",IF($M421=選抜女子!I$51,ROW(),"")),"")</f>
        <v/>
      </c>
      <c r="CI421" s="42" t="str">
        <f>IF($O421="女子",IF($AF421&gt;100,"",IF($M421=選抜女子!B$76,ROW(),"")),"")</f>
        <v/>
      </c>
      <c r="CJ421" s="42" t="str">
        <f>IF($O421="女子",IF($AF421&gt;100,"",IF($M421=選抜女子!I$76,ROW(),"")),"")</f>
        <v/>
      </c>
      <c r="CK421" s="42" t="str">
        <f>IF($O421="女子",IF($AF421&gt;100,"",IF($M421=新人女子!B$2,ROW(),"")),"")</f>
        <v/>
      </c>
      <c r="CL421" s="42" t="str">
        <f>IF($O421="女子",IF($AF421&gt;100,"",IF($M421=新人女子!I$2,ROW(),"")),"")</f>
        <v/>
      </c>
      <c r="CM421" s="42" t="str">
        <f>IF($O421="女子",IF($AF421&gt;100,"",IF($M421=新人女子!P$2,ROW(),"")),"")</f>
        <v/>
      </c>
      <c r="CN421" s="42" t="str">
        <f>IF($O421="女子",IF($AF421&gt;100,"",IF($M421=新人女子!B$27,ROW(),"")),"")</f>
        <v/>
      </c>
      <c r="CO421" s="42" t="str">
        <f>IF($O421="女子",IF($AF421&gt;100,"",IF($M421=新人女子!I$27,ROW(),"")),"")</f>
        <v/>
      </c>
      <c r="CP421" s="42" t="str">
        <f>IF($O421="女子",IF($AF421&gt;100,"",IF($M421=新人女子!P$27,ROW(),"")),"")</f>
        <v/>
      </c>
      <c r="CQ421" s="42" t="str">
        <f>IF($O421="女子",IF($AF421&gt;100,"",IF($M421=新人女子!B$51,ROW(),"")),"")</f>
        <v/>
      </c>
      <c r="CR421" s="42" t="str">
        <f>IF($O421="女子",IF($AF421&gt;100,"",IF($M421=新人女子!I$51,ROW(),"")),"")</f>
        <v/>
      </c>
      <c r="CS421" s="42" t="str">
        <f>IF($O421="女子",IF($AF421&gt;100,"",IF($M421=新人女子!P$51,ROW(),"")),"")</f>
        <v/>
      </c>
      <c r="CT421" s="42" t="str">
        <f>IF($O421="女子",IF($AF421&gt;100,"",IF($M421=新人女子!B$76,ROW(),"")),"")</f>
        <v/>
      </c>
      <c r="CU421" s="42" t="str">
        <f>IF($O421="女子",IF($AF421&gt;100,"",IF($M421=新人女子!I$76,ROW(),"")),"")</f>
        <v/>
      </c>
      <c r="CV421" s="42" t="str">
        <f>IF($O421="女子",IF($AF421&gt;100,"",IF($M421=新人女子!P$76,ROW(),"")),"")</f>
        <v/>
      </c>
    </row>
    <row r="422" spans="1:100" x14ac:dyDescent="0.15">
      <c r="A422" s="36">
        <v>45285</v>
      </c>
      <c r="B422" s="36">
        <v>45287</v>
      </c>
      <c r="C422" s="35" t="s">
        <v>104</v>
      </c>
      <c r="D422" s="35" t="s">
        <v>3006</v>
      </c>
      <c r="E422" s="35" t="s">
        <v>3007</v>
      </c>
      <c r="F422" s="35" t="s">
        <v>3008</v>
      </c>
      <c r="G422" s="35" t="s">
        <v>108</v>
      </c>
      <c r="H422" s="35" t="s">
        <v>15</v>
      </c>
      <c r="I422" s="35" t="s">
        <v>3009</v>
      </c>
      <c r="J422" s="35" t="s">
        <v>303</v>
      </c>
      <c r="L422" s="35" t="s">
        <v>1099</v>
      </c>
      <c r="M422" s="35" t="s">
        <v>121</v>
      </c>
      <c r="N422" s="35" t="s">
        <v>122</v>
      </c>
      <c r="O422" s="35" t="s">
        <v>305</v>
      </c>
      <c r="Y422" s="35" t="s">
        <v>306</v>
      </c>
      <c r="AA422" s="35" t="s">
        <v>1107</v>
      </c>
      <c r="AB422" s="35" t="s">
        <v>1108</v>
      </c>
      <c r="AC422" s="35" t="str">
        <f t="shared" si="37"/>
        <v>ヨネガワ</v>
      </c>
      <c r="AD422" s="35" t="s">
        <v>309</v>
      </c>
      <c r="AF422" s="35">
        <v>10</v>
      </c>
      <c r="AG422" s="41">
        <v>39227</v>
      </c>
      <c r="AN422" s="35">
        <v>160</v>
      </c>
      <c r="AO422" s="35">
        <v>59</v>
      </c>
      <c r="AP422" s="35" t="s">
        <v>310</v>
      </c>
      <c r="AV422" s="35" t="s">
        <v>413</v>
      </c>
      <c r="BB422" s="35">
        <f t="shared" si="34"/>
        <v>15</v>
      </c>
      <c r="BC422" s="35">
        <f t="shared" si="35"/>
        <v>1</v>
      </c>
      <c r="BD422" s="35" t="str">
        <f t="shared" si="36"/>
        <v>右</v>
      </c>
      <c r="BE422" s="42" t="str">
        <f>IF($O422="男子",IF($AF422&gt;100,"",IF($M422=選抜男子!B$2,ROW(),"")),"")</f>
        <v/>
      </c>
      <c r="BF422" s="42" t="str">
        <f>IF($O422="男子",IF($AF422&gt;100,"",IF($M422=選抜男子!I$2,ROW(),"")),"")</f>
        <v/>
      </c>
      <c r="BG422" s="42" t="str">
        <f>IF($O422="男子",IF($AF422&gt;100,"",IF($M422=選抜男子!P$2,ROW(),"")),"")</f>
        <v/>
      </c>
      <c r="BH422" s="42" t="str">
        <f>IF($O422="男子",IF($AF422&gt;100,"",IF($M422=選抜男子!B$27,ROW(),"")),"")</f>
        <v/>
      </c>
      <c r="BI422" s="42" t="str">
        <f>IF($O422="男子",IF($AF422&gt;100,"",IF($M422=選抜男子!I$27,ROW(),"")),"")</f>
        <v/>
      </c>
      <c r="BJ422" s="42" t="str">
        <f>IF($O422="男子",IF($AF422&gt;100,"",IF($M422=選抜男子!P$27,ROW(),"")),"")</f>
        <v/>
      </c>
      <c r="BK422" s="42" t="str">
        <f>IF($O422="男子",IF($AF422&gt;100,"",IF($M422=選抜男子!B$51,ROW(),"")),"")</f>
        <v/>
      </c>
      <c r="BL422" s="42" t="str">
        <f>IF($O422="男子",IF($AF422&gt;100,"",IF($M422=選抜男子!I$51,ROW(),"")),"")</f>
        <v/>
      </c>
      <c r="BM422" s="42" t="str">
        <f>IF($O422="男子",IF($AF422&gt;100,"",IF($M422=選抜男子!B$76,ROW(),"")),"")</f>
        <v/>
      </c>
      <c r="BN422" s="42" t="str">
        <f>IF($O422="男子",IF($AF422&gt;100,"",IF($M422=選抜男子!I$76,ROW(),"")),"")</f>
        <v/>
      </c>
      <c r="BO422" s="42" t="str">
        <f>IF($O422="男子",IF($AF422&gt;100,"",IF($M422=新人男子!B$2,ROW(),"")),"")</f>
        <v/>
      </c>
      <c r="BP422" s="42" t="str">
        <f>IF($O422="男子",IF($AF422&gt;100,"",IF($M422=新人男子!I$2,ROW(),"")),"")</f>
        <v/>
      </c>
      <c r="BQ422" s="42" t="str">
        <f>IF($O422="男子",IF($AF422&gt;100,"",IF($M422=新人男子!P$2,ROW(),"")),"")</f>
        <v/>
      </c>
      <c r="BR422" s="42" t="str">
        <f>IF($O422="男子",IF($AF422&gt;100,"",IF($M422=新人男子!B$27,ROW(),"")),"")</f>
        <v/>
      </c>
      <c r="BS422" s="42" t="str">
        <f>IF($O422="男子",IF($AF422&gt;100,"",IF($M422=新人男子!I$27,ROW(),"")),"")</f>
        <v/>
      </c>
      <c r="BT422" s="42" t="str">
        <f>IF($O422="男子",IF($AF422&gt;100,"",IF($M422=新人男子!P$27,ROW(),"")),"")</f>
        <v/>
      </c>
      <c r="BU422" s="42" t="str">
        <f>IF($O422="男子",IF($AF422&gt;100,"",IF($M422=新人男子!B$51,ROW(),"")),"")</f>
        <v/>
      </c>
      <c r="BV422" s="42" t="str">
        <f>IF($O422="男子",IF($AF422&gt;100,"",IF($M422=新人男子!I$51,ROW(),"")),"")</f>
        <v/>
      </c>
      <c r="BW422" s="42" t="str">
        <f>IF($O422="男子",IF($AF422&gt;100,"",IF($M422=新人男子!P$51,ROW(),"")),"")</f>
        <v/>
      </c>
      <c r="BX422" s="42" t="str">
        <f>IF($O422="男子",IF($AF422&gt;100,"",IF($M422=新人男子!B$76,ROW(),"")),"")</f>
        <v/>
      </c>
      <c r="BY422" s="42">
        <f>IF($O422="男子",IF($AF422&gt;100,"",IF($M422=新人男子!I$76,ROW(),"")),"")</f>
        <v>422</v>
      </c>
      <c r="BZ422" s="42" t="str">
        <f>IF($O422="男子",IF($AF422&gt;100,"",IF($M422=新人男子!P$76,ROW(),"")),"")</f>
        <v/>
      </c>
      <c r="CA422" s="42" t="str">
        <f>IF($O422="女子",IF($AF422&gt;100,"",IF($M422=選抜女子!B$2,ROW(),"")),"")</f>
        <v/>
      </c>
      <c r="CB422" s="42" t="str">
        <f>IF($O422="女子",IF($AF422&gt;100,"",IF($M422=選抜女子!I$2,ROW(),"")),"")</f>
        <v/>
      </c>
      <c r="CC422" s="42" t="str">
        <f>IF($O422="女子",IF($AF422&gt;100,"",IF($M422=選抜女子!P$2,ROW(),"")),"")</f>
        <v/>
      </c>
      <c r="CD422" s="42" t="str">
        <f>IF($O422="女子",IF($AF422&gt;100,"",IF($M422=選抜女子!B$27,ROW(),"")),"")</f>
        <v/>
      </c>
      <c r="CE422" s="42" t="str">
        <f>IF($O422="女子",IF($AF422&gt;100,"",IF($M422=選抜女子!I$27,ROW(),"")),"")</f>
        <v/>
      </c>
      <c r="CF422" s="42" t="str">
        <f>IF($O422="女子",IF($AF422&gt;100,"",IF($M422=選抜女子!P$27,ROW(),"")),"")</f>
        <v/>
      </c>
      <c r="CG422" s="42" t="str">
        <f>IF($O422="女子",IF($AF422&gt;100,"",IF($M422=選抜女子!B$51,ROW(),"")),"")</f>
        <v/>
      </c>
      <c r="CH422" s="42" t="str">
        <f>IF($O422="女子",IF($AF422&gt;100,"",IF($M422=選抜女子!I$51,ROW(),"")),"")</f>
        <v/>
      </c>
      <c r="CI422" s="42" t="str">
        <f>IF($O422="女子",IF($AF422&gt;100,"",IF($M422=選抜女子!B$76,ROW(),"")),"")</f>
        <v/>
      </c>
      <c r="CJ422" s="42" t="str">
        <f>IF($O422="女子",IF($AF422&gt;100,"",IF($M422=選抜女子!I$76,ROW(),"")),"")</f>
        <v/>
      </c>
      <c r="CK422" s="42" t="str">
        <f>IF($O422="女子",IF($AF422&gt;100,"",IF($M422=新人女子!B$2,ROW(),"")),"")</f>
        <v/>
      </c>
      <c r="CL422" s="42" t="str">
        <f>IF($O422="女子",IF($AF422&gt;100,"",IF($M422=新人女子!I$2,ROW(),"")),"")</f>
        <v/>
      </c>
      <c r="CM422" s="42" t="str">
        <f>IF($O422="女子",IF($AF422&gt;100,"",IF($M422=新人女子!P$2,ROW(),"")),"")</f>
        <v/>
      </c>
      <c r="CN422" s="42" t="str">
        <f>IF($O422="女子",IF($AF422&gt;100,"",IF($M422=新人女子!B$27,ROW(),"")),"")</f>
        <v/>
      </c>
      <c r="CO422" s="42" t="str">
        <f>IF($O422="女子",IF($AF422&gt;100,"",IF($M422=新人女子!I$27,ROW(),"")),"")</f>
        <v/>
      </c>
      <c r="CP422" s="42" t="str">
        <f>IF($O422="女子",IF($AF422&gt;100,"",IF($M422=新人女子!P$27,ROW(),"")),"")</f>
        <v/>
      </c>
      <c r="CQ422" s="42" t="str">
        <f>IF($O422="女子",IF($AF422&gt;100,"",IF($M422=新人女子!B$51,ROW(),"")),"")</f>
        <v/>
      </c>
      <c r="CR422" s="42" t="str">
        <f>IF($O422="女子",IF($AF422&gt;100,"",IF($M422=新人女子!I$51,ROW(),"")),"")</f>
        <v/>
      </c>
      <c r="CS422" s="42" t="str">
        <f>IF($O422="女子",IF($AF422&gt;100,"",IF($M422=新人女子!P$51,ROW(),"")),"")</f>
        <v/>
      </c>
      <c r="CT422" s="42" t="str">
        <f>IF($O422="女子",IF($AF422&gt;100,"",IF($M422=新人女子!B$76,ROW(),"")),"")</f>
        <v/>
      </c>
      <c r="CU422" s="42" t="str">
        <f>IF($O422="女子",IF($AF422&gt;100,"",IF($M422=新人女子!I$76,ROW(),"")),"")</f>
        <v/>
      </c>
      <c r="CV422" s="42" t="str">
        <f>IF($O422="女子",IF($AF422&gt;100,"",IF($M422=新人女子!P$76,ROW(),"")),"")</f>
        <v/>
      </c>
    </row>
    <row r="423" spans="1:100" x14ac:dyDescent="0.15">
      <c r="A423" s="36">
        <v>45285</v>
      </c>
      <c r="B423" s="36">
        <v>45287</v>
      </c>
      <c r="C423" s="35" t="s">
        <v>104</v>
      </c>
      <c r="D423" s="35" t="s">
        <v>3010</v>
      </c>
      <c r="E423" s="35" t="s">
        <v>3011</v>
      </c>
      <c r="F423" s="35" t="s">
        <v>3012</v>
      </c>
      <c r="G423" s="35" t="s">
        <v>108</v>
      </c>
      <c r="H423" s="35" t="s">
        <v>15</v>
      </c>
      <c r="I423" s="35" t="s">
        <v>3013</v>
      </c>
      <c r="J423" s="35" t="s">
        <v>303</v>
      </c>
      <c r="L423" s="35" t="s">
        <v>1099</v>
      </c>
      <c r="M423" s="35" t="s">
        <v>121</v>
      </c>
      <c r="N423" s="35" t="s">
        <v>122</v>
      </c>
      <c r="O423" s="35" t="s">
        <v>305</v>
      </c>
      <c r="Y423" s="35" t="s">
        <v>306</v>
      </c>
      <c r="AA423" s="35" t="s">
        <v>1109</v>
      </c>
      <c r="AB423" s="35" t="s">
        <v>1110</v>
      </c>
      <c r="AC423" s="35" t="str">
        <f t="shared" si="37"/>
        <v>タカミズ</v>
      </c>
      <c r="AD423" s="35" t="s">
        <v>309</v>
      </c>
      <c r="AF423" s="35">
        <v>11</v>
      </c>
      <c r="AG423" s="41">
        <v>39475</v>
      </c>
      <c r="AN423" s="35">
        <v>153</v>
      </c>
      <c r="AO423" s="35">
        <v>49</v>
      </c>
      <c r="AP423" s="35" t="s">
        <v>310</v>
      </c>
      <c r="AV423" s="35" t="s">
        <v>413</v>
      </c>
      <c r="BB423" s="35">
        <f t="shared" si="34"/>
        <v>15</v>
      </c>
      <c r="BC423" s="35">
        <f t="shared" si="35"/>
        <v>1</v>
      </c>
      <c r="BD423" s="35" t="str">
        <f t="shared" si="36"/>
        <v>右</v>
      </c>
      <c r="BE423" s="42" t="str">
        <f>IF($O423="男子",IF($AF423&gt;100,"",IF($M423=選抜男子!B$2,ROW(),"")),"")</f>
        <v/>
      </c>
      <c r="BF423" s="42" t="str">
        <f>IF($O423="男子",IF($AF423&gt;100,"",IF($M423=選抜男子!I$2,ROW(),"")),"")</f>
        <v/>
      </c>
      <c r="BG423" s="42" t="str">
        <f>IF($O423="男子",IF($AF423&gt;100,"",IF($M423=選抜男子!P$2,ROW(),"")),"")</f>
        <v/>
      </c>
      <c r="BH423" s="42" t="str">
        <f>IF($O423="男子",IF($AF423&gt;100,"",IF($M423=選抜男子!B$27,ROW(),"")),"")</f>
        <v/>
      </c>
      <c r="BI423" s="42" t="str">
        <f>IF($O423="男子",IF($AF423&gt;100,"",IF($M423=選抜男子!I$27,ROW(),"")),"")</f>
        <v/>
      </c>
      <c r="BJ423" s="42" t="str">
        <f>IF($O423="男子",IF($AF423&gt;100,"",IF($M423=選抜男子!P$27,ROW(),"")),"")</f>
        <v/>
      </c>
      <c r="BK423" s="42" t="str">
        <f>IF($O423="男子",IF($AF423&gt;100,"",IF($M423=選抜男子!B$51,ROW(),"")),"")</f>
        <v/>
      </c>
      <c r="BL423" s="42" t="str">
        <f>IF($O423="男子",IF($AF423&gt;100,"",IF($M423=選抜男子!I$51,ROW(),"")),"")</f>
        <v/>
      </c>
      <c r="BM423" s="42" t="str">
        <f>IF($O423="男子",IF($AF423&gt;100,"",IF($M423=選抜男子!B$76,ROW(),"")),"")</f>
        <v/>
      </c>
      <c r="BN423" s="42" t="str">
        <f>IF($O423="男子",IF($AF423&gt;100,"",IF($M423=選抜男子!I$76,ROW(),"")),"")</f>
        <v/>
      </c>
      <c r="BO423" s="42" t="str">
        <f>IF($O423="男子",IF($AF423&gt;100,"",IF($M423=新人男子!B$2,ROW(),"")),"")</f>
        <v/>
      </c>
      <c r="BP423" s="42" t="str">
        <f>IF($O423="男子",IF($AF423&gt;100,"",IF($M423=新人男子!I$2,ROW(),"")),"")</f>
        <v/>
      </c>
      <c r="BQ423" s="42" t="str">
        <f>IF($O423="男子",IF($AF423&gt;100,"",IF($M423=新人男子!P$2,ROW(),"")),"")</f>
        <v/>
      </c>
      <c r="BR423" s="42" t="str">
        <f>IF($O423="男子",IF($AF423&gt;100,"",IF($M423=新人男子!B$27,ROW(),"")),"")</f>
        <v/>
      </c>
      <c r="BS423" s="42" t="str">
        <f>IF($O423="男子",IF($AF423&gt;100,"",IF($M423=新人男子!I$27,ROW(),"")),"")</f>
        <v/>
      </c>
      <c r="BT423" s="42" t="str">
        <f>IF($O423="男子",IF($AF423&gt;100,"",IF($M423=新人男子!P$27,ROW(),"")),"")</f>
        <v/>
      </c>
      <c r="BU423" s="42" t="str">
        <f>IF($O423="男子",IF($AF423&gt;100,"",IF($M423=新人男子!B$51,ROW(),"")),"")</f>
        <v/>
      </c>
      <c r="BV423" s="42" t="str">
        <f>IF($O423="男子",IF($AF423&gt;100,"",IF($M423=新人男子!I$51,ROW(),"")),"")</f>
        <v/>
      </c>
      <c r="BW423" s="42" t="str">
        <f>IF($O423="男子",IF($AF423&gt;100,"",IF($M423=新人男子!P$51,ROW(),"")),"")</f>
        <v/>
      </c>
      <c r="BX423" s="42" t="str">
        <f>IF($O423="男子",IF($AF423&gt;100,"",IF($M423=新人男子!B$76,ROW(),"")),"")</f>
        <v/>
      </c>
      <c r="BY423" s="42">
        <f>IF($O423="男子",IF($AF423&gt;100,"",IF($M423=新人男子!I$76,ROW(),"")),"")</f>
        <v>423</v>
      </c>
      <c r="BZ423" s="42" t="str">
        <f>IF($O423="男子",IF($AF423&gt;100,"",IF($M423=新人男子!P$76,ROW(),"")),"")</f>
        <v/>
      </c>
      <c r="CA423" s="42" t="str">
        <f>IF($O423="女子",IF($AF423&gt;100,"",IF($M423=選抜女子!B$2,ROW(),"")),"")</f>
        <v/>
      </c>
      <c r="CB423" s="42" t="str">
        <f>IF($O423="女子",IF($AF423&gt;100,"",IF($M423=選抜女子!I$2,ROW(),"")),"")</f>
        <v/>
      </c>
      <c r="CC423" s="42" t="str">
        <f>IF($O423="女子",IF($AF423&gt;100,"",IF($M423=選抜女子!P$2,ROW(),"")),"")</f>
        <v/>
      </c>
      <c r="CD423" s="42" t="str">
        <f>IF($O423="女子",IF($AF423&gt;100,"",IF($M423=選抜女子!B$27,ROW(),"")),"")</f>
        <v/>
      </c>
      <c r="CE423" s="42" t="str">
        <f>IF($O423="女子",IF($AF423&gt;100,"",IF($M423=選抜女子!I$27,ROW(),"")),"")</f>
        <v/>
      </c>
      <c r="CF423" s="42" t="str">
        <f>IF($O423="女子",IF($AF423&gt;100,"",IF($M423=選抜女子!P$27,ROW(),"")),"")</f>
        <v/>
      </c>
      <c r="CG423" s="42" t="str">
        <f>IF($O423="女子",IF($AF423&gt;100,"",IF($M423=選抜女子!B$51,ROW(),"")),"")</f>
        <v/>
      </c>
      <c r="CH423" s="42" t="str">
        <f>IF($O423="女子",IF($AF423&gt;100,"",IF($M423=選抜女子!I$51,ROW(),"")),"")</f>
        <v/>
      </c>
      <c r="CI423" s="42" t="str">
        <f>IF($O423="女子",IF($AF423&gt;100,"",IF($M423=選抜女子!B$76,ROW(),"")),"")</f>
        <v/>
      </c>
      <c r="CJ423" s="42" t="str">
        <f>IF($O423="女子",IF($AF423&gt;100,"",IF($M423=選抜女子!I$76,ROW(),"")),"")</f>
        <v/>
      </c>
      <c r="CK423" s="42" t="str">
        <f>IF($O423="女子",IF($AF423&gt;100,"",IF($M423=新人女子!B$2,ROW(),"")),"")</f>
        <v/>
      </c>
      <c r="CL423" s="42" t="str">
        <f>IF($O423="女子",IF($AF423&gt;100,"",IF($M423=新人女子!I$2,ROW(),"")),"")</f>
        <v/>
      </c>
      <c r="CM423" s="42" t="str">
        <f>IF($O423="女子",IF($AF423&gt;100,"",IF($M423=新人女子!P$2,ROW(),"")),"")</f>
        <v/>
      </c>
      <c r="CN423" s="42" t="str">
        <f>IF($O423="女子",IF($AF423&gt;100,"",IF($M423=新人女子!B$27,ROW(),"")),"")</f>
        <v/>
      </c>
      <c r="CO423" s="42" t="str">
        <f>IF($O423="女子",IF($AF423&gt;100,"",IF($M423=新人女子!I$27,ROW(),"")),"")</f>
        <v/>
      </c>
      <c r="CP423" s="42" t="str">
        <f>IF($O423="女子",IF($AF423&gt;100,"",IF($M423=新人女子!P$27,ROW(),"")),"")</f>
        <v/>
      </c>
      <c r="CQ423" s="42" t="str">
        <f>IF($O423="女子",IF($AF423&gt;100,"",IF($M423=新人女子!B$51,ROW(),"")),"")</f>
        <v/>
      </c>
      <c r="CR423" s="42" t="str">
        <f>IF($O423="女子",IF($AF423&gt;100,"",IF($M423=新人女子!I$51,ROW(),"")),"")</f>
        <v/>
      </c>
      <c r="CS423" s="42" t="str">
        <f>IF($O423="女子",IF($AF423&gt;100,"",IF($M423=新人女子!P$51,ROW(),"")),"")</f>
        <v/>
      </c>
      <c r="CT423" s="42" t="str">
        <f>IF($O423="女子",IF($AF423&gt;100,"",IF($M423=新人女子!B$76,ROW(),"")),"")</f>
        <v/>
      </c>
      <c r="CU423" s="42" t="str">
        <f>IF($O423="女子",IF($AF423&gt;100,"",IF($M423=新人女子!I$76,ROW(),"")),"")</f>
        <v/>
      </c>
      <c r="CV423" s="42" t="str">
        <f>IF($O423="女子",IF($AF423&gt;100,"",IF($M423=新人女子!P$76,ROW(),"")),"")</f>
        <v/>
      </c>
    </row>
    <row r="424" spans="1:100" x14ac:dyDescent="0.15">
      <c r="A424" s="36">
        <v>45285</v>
      </c>
      <c r="B424" s="36">
        <v>45287</v>
      </c>
      <c r="C424" s="35" t="s">
        <v>104</v>
      </c>
      <c r="D424" s="35" t="s">
        <v>3014</v>
      </c>
      <c r="E424" s="35" t="s">
        <v>3015</v>
      </c>
      <c r="F424" s="35" t="s">
        <v>3016</v>
      </c>
      <c r="G424" s="35" t="s">
        <v>108</v>
      </c>
      <c r="H424" s="35" t="s">
        <v>15</v>
      </c>
      <c r="I424" s="35" t="s">
        <v>3017</v>
      </c>
      <c r="J424" s="35" t="s">
        <v>303</v>
      </c>
      <c r="L424" s="35" t="s">
        <v>1099</v>
      </c>
      <c r="M424" s="35" t="s">
        <v>121</v>
      </c>
      <c r="N424" s="35" t="s">
        <v>122</v>
      </c>
      <c r="O424" s="35" t="s">
        <v>305</v>
      </c>
      <c r="Y424" s="35" t="s">
        <v>306</v>
      </c>
      <c r="AA424" s="35" t="s">
        <v>1111</v>
      </c>
      <c r="AB424" s="35" t="s">
        <v>1112</v>
      </c>
      <c r="AC424" s="35" t="str">
        <f t="shared" si="37"/>
        <v>カツマ</v>
      </c>
      <c r="AD424" s="35" t="s">
        <v>309</v>
      </c>
      <c r="AF424" s="35">
        <v>14</v>
      </c>
      <c r="AG424" s="41">
        <v>39475</v>
      </c>
      <c r="AN424" s="35">
        <v>152</v>
      </c>
      <c r="AO424" s="35">
        <v>48</v>
      </c>
      <c r="AP424" s="35" t="s">
        <v>310</v>
      </c>
      <c r="AV424" s="35" t="s">
        <v>413</v>
      </c>
      <c r="BB424" s="35">
        <f t="shared" si="34"/>
        <v>15</v>
      </c>
      <c r="BC424" s="35">
        <f t="shared" si="35"/>
        <v>1</v>
      </c>
      <c r="BD424" s="35" t="str">
        <f t="shared" si="36"/>
        <v>右</v>
      </c>
      <c r="BE424" s="42" t="str">
        <f>IF($O424="男子",IF($AF424&gt;100,"",IF($M424=選抜男子!B$2,ROW(),"")),"")</f>
        <v/>
      </c>
      <c r="BF424" s="42" t="str">
        <f>IF($O424="男子",IF($AF424&gt;100,"",IF($M424=選抜男子!I$2,ROW(),"")),"")</f>
        <v/>
      </c>
      <c r="BG424" s="42" t="str">
        <f>IF($O424="男子",IF($AF424&gt;100,"",IF($M424=選抜男子!P$2,ROW(),"")),"")</f>
        <v/>
      </c>
      <c r="BH424" s="42" t="str">
        <f>IF($O424="男子",IF($AF424&gt;100,"",IF($M424=選抜男子!B$27,ROW(),"")),"")</f>
        <v/>
      </c>
      <c r="BI424" s="42" t="str">
        <f>IF($O424="男子",IF($AF424&gt;100,"",IF($M424=選抜男子!I$27,ROW(),"")),"")</f>
        <v/>
      </c>
      <c r="BJ424" s="42" t="str">
        <f>IF($O424="男子",IF($AF424&gt;100,"",IF($M424=選抜男子!P$27,ROW(),"")),"")</f>
        <v/>
      </c>
      <c r="BK424" s="42" t="str">
        <f>IF($O424="男子",IF($AF424&gt;100,"",IF($M424=選抜男子!B$51,ROW(),"")),"")</f>
        <v/>
      </c>
      <c r="BL424" s="42" t="str">
        <f>IF($O424="男子",IF($AF424&gt;100,"",IF($M424=選抜男子!I$51,ROW(),"")),"")</f>
        <v/>
      </c>
      <c r="BM424" s="42" t="str">
        <f>IF($O424="男子",IF($AF424&gt;100,"",IF($M424=選抜男子!B$76,ROW(),"")),"")</f>
        <v/>
      </c>
      <c r="BN424" s="42" t="str">
        <f>IF($O424="男子",IF($AF424&gt;100,"",IF($M424=選抜男子!I$76,ROW(),"")),"")</f>
        <v/>
      </c>
      <c r="BO424" s="42" t="str">
        <f>IF($O424="男子",IF($AF424&gt;100,"",IF($M424=新人男子!B$2,ROW(),"")),"")</f>
        <v/>
      </c>
      <c r="BP424" s="42" t="str">
        <f>IF($O424="男子",IF($AF424&gt;100,"",IF($M424=新人男子!I$2,ROW(),"")),"")</f>
        <v/>
      </c>
      <c r="BQ424" s="42" t="str">
        <f>IF($O424="男子",IF($AF424&gt;100,"",IF($M424=新人男子!P$2,ROW(),"")),"")</f>
        <v/>
      </c>
      <c r="BR424" s="42" t="str">
        <f>IF($O424="男子",IF($AF424&gt;100,"",IF($M424=新人男子!B$27,ROW(),"")),"")</f>
        <v/>
      </c>
      <c r="BS424" s="42" t="str">
        <f>IF($O424="男子",IF($AF424&gt;100,"",IF($M424=新人男子!I$27,ROW(),"")),"")</f>
        <v/>
      </c>
      <c r="BT424" s="42" t="str">
        <f>IF($O424="男子",IF($AF424&gt;100,"",IF($M424=新人男子!P$27,ROW(),"")),"")</f>
        <v/>
      </c>
      <c r="BU424" s="42" t="str">
        <f>IF($O424="男子",IF($AF424&gt;100,"",IF($M424=新人男子!B$51,ROW(),"")),"")</f>
        <v/>
      </c>
      <c r="BV424" s="42" t="str">
        <f>IF($O424="男子",IF($AF424&gt;100,"",IF($M424=新人男子!I$51,ROW(),"")),"")</f>
        <v/>
      </c>
      <c r="BW424" s="42" t="str">
        <f>IF($O424="男子",IF($AF424&gt;100,"",IF($M424=新人男子!P$51,ROW(),"")),"")</f>
        <v/>
      </c>
      <c r="BX424" s="42" t="str">
        <f>IF($O424="男子",IF($AF424&gt;100,"",IF($M424=新人男子!B$76,ROW(),"")),"")</f>
        <v/>
      </c>
      <c r="BY424" s="42">
        <f>IF($O424="男子",IF($AF424&gt;100,"",IF($M424=新人男子!I$76,ROW(),"")),"")</f>
        <v>424</v>
      </c>
      <c r="BZ424" s="42" t="str">
        <f>IF($O424="男子",IF($AF424&gt;100,"",IF($M424=新人男子!P$76,ROW(),"")),"")</f>
        <v/>
      </c>
      <c r="CA424" s="42" t="str">
        <f>IF($O424="女子",IF($AF424&gt;100,"",IF($M424=選抜女子!B$2,ROW(),"")),"")</f>
        <v/>
      </c>
      <c r="CB424" s="42" t="str">
        <f>IF($O424="女子",IF($AF424&gt;100,"",IF($M424=選抜女子!I$2,ROW(),"")),"")</f>
        <v/>
      </c>
      <c r="CC424" s="42" t="str">
        <f>IF($O424="女子",IF($AF424&gt;100,"",IF($M424=選抜女子!P$2,ROW(),"")),"")</f>
        <v/>
      </c>
      <c r="CD424" s="42" t="str">
        <f>IF($O424="女子",IF($AF424&gt;100,"",IF($M424=選抜女子!B$27,ROW(),"")),"")</f>
        <v/>
      </c>
      <c r="CE424" s="42" t="str">
        <f>IF($O424="女子",IF($AF424&gt;100,"",IF($M424=選抜女子!I$27,ROW(),"")),"")</f>
        <v/>
      </c>
      <c r="CF424" s="42" t="str">
        <f>IF($O424="女子",IF($AF424&gt;100,"",IF($M424=選抜女子!P$27,ROW(),"")),"")</f>
        <v/>
      </c>
      <c r="CG424" s="42" t="str">
        <f>IF($O424="女子",IF($AF424&gt;100,"",IF($M424=選抜女子!B$51,ROW(),"")),"")</f>
        <v/>
      </c>
      <c r="CH424" s="42" t="str">
        <f>IF($O424="女子",IF($AF424&gt;100,"",IF($M424=選抜女子!I$51,ROW(),"")),"")</f>
        <v/>
      </c>
      <c r="CI424" s="42" t="str">
        <f>IF($O424="女子",IF($AF424&gt;100,"",IF($M424=選抜女子!B$76,ROW(),"")),"")</f>
        <v/>
      </c>
      <c r="CJ424" s="42" t="str">
        <f>IF($O424="女子",IF($AF424&gt;100,"",IF($M424=選抜女子!I$76,ROW(),"")),"")</f>
        <v/>
      </c>
      <c r="CK424" s="42" t="str">
        <f>IF($O424="女子",IF($AF424&gt;100,"",IF($M424=新人女子!B$2,ROW(),"")),"")</f>
        <v/>
      </c>
      <c r="CL424" s="42" t="str">
        <f>IF($O424="女子",IF($AF424&gt;100,"",IF($M424=新人女子!I$2,ROW(),"")),"")</f>
        <v/>
      </c>
      <c r="CM424" s="42" t="str">
        <f>IF($O424="女子",IF($AF424&gt;100,"",IF($M424=新人女子!P$2,ROW(),"")),"")</f>
        <v/>
      </c>
      <c r="CN424" s="42" t="str">
        <f>IF($O424="女子",IF($AF424&gt;100,"",IF($M424=新人女子!B$27,ROW(),"")),"")</f>
        <v/>
      </c>
      <c r="CO424" s="42" t="str">
        <f>IF($O424="女子",IF($AF424&gt;100,"",IF($M424=新人女子!I$27,ROW(),"")),"")</f>
        <v/>
      </c>
      <c r="CP424" s="42" t="str">
        <f>IF($O424="女子",IF($AF424&gt;100,"",IF($M424=新人女子!P$27,ROW(),"")),"")</f>
        <v/>
      </c>
      <c r="CQ424" s="42" t="str">
        <f>IF($O424="女子",IF($AF424&gt;100,"",IF($M424=新人女子!B$51,ROW(),"")),"")</f>
        <v/>
      </c>
      <c r="CR424" s="42" t="str">
        <f>IF($O424="女子",IF($AF424&gt;100,"",IF($M424=新人女子!I$51,ROW(),"")),"")</f>
        <v/>
      </c>
      <c r="CS424" s="42" t="str">
        <f>IF($O424="女子",IF($AF424&gt;100,"",IF($M424=新人女子!P$51,ROW(),"")),"")</f>
        <v/>
      </c>
      <c r="CT424" s="42" t="str">
        <f>IF($O424="女子",IF($AF424&gt;100,"",IF($M424=新人女子!B$76,ROW(),"")),"")</f>
        <v/>
      </c>
      <c r="CU424" s="42" t="str">
        <f>IF($O424="女子",IF($AF424&gt;100,"",IF($M424=新人女子!I$76,ROW(),"")),"")</f>
        <v/>
      </c>
      <c r="CV424" s="42" t="str">
        <f>IF($O424="女子",IF($AF424&gt;100,"",IF($M424=新人女子!P$76,ROW(),"")),"")</f>
        <v/>
      </c>
    </row>
    <row r="425" spans="1:100" x14ac:dyDescent="0.15">
      <c r="A425" s="36">
        <v>45285</v>
      </c>
      <c r="B425" s="36">
        <v>45287</v>
      </c>
      <c r="C425" s="35" t="s">
        <v>104</v>
      </c>
      <c r="D425" s="35" t="s">
        <v>3018</v>
      </c>
      <c r="E425" s="35" t="s">
        <v>3019</v>
      </c>
      <c r="F425" s="35" t="s">
        <v>3020</v>
      </c>
      <c r="G425" s="35" t="s">
        <v>108</v>
      </c>
      <c r="H425" s="35" t="s">
        <v>15</v>
      </c>
      <c r="I425" s="35" t="s">
        <v>3021</v>
      </c>
      <c r="J425" s="35" t="s">
        <v>303</v>
      </c>
      <c r="L425" s="35" t="s">
        <v>1099</v>
      </c>
      <c r="M425" s="35" t="s">
        <v>121</v>
      </c>
      <c r="N425" s="35" t="s">
        <v>122</v>
      </c>
      <c r="O425" s="35" t="s">
        <v>305</v>
      </c>
      <c r="Y425" s="35" t="s">
        <v>306</v>
      </c>
      <c r="AA425" s="35" t="s">
        <v>1113</v>
      </c>
      <c r="AB425" s="35" t="s">
        <v>1114</v>
      </c>
      <c r="AC425" s="35" t="str">
        <f t="shared" si="37"/>
        <v>オオコウチ</v>
      </c>
      <c r="AD425" s="35" t="s">
        <v>309</v>
      </c>
      <c r="AF425" s="35">
        <v>16</v>
      </c>
      <c r="AG425" s="41">
        <v>39191</v>
      </c>
      <c r="AN425" s="35">
        <v>152</v>
      </c>
      <c r="AO425" s="35">
        <v>52</v>
      </c>
      <c r="AP425" s="35" t="s">
        <v>310</v>
      </c>
      <c r="AV425" s="35" t="s">
        <v>413</v>
      </c>
      <c r="BB425" s="35">
        <f t="shared" si="34"/>
        <v>15</v>
      </c>
      <c r="BC425" s="35">
        <f t="shared" si="35"/>
        <v>1</v>
      </c>
      <c r="BD425" s="35" t="str">
        <f t="shared" si="36"/>
        <v>右</v>
      </c>
      <c r="BE425" s="42" t="str">
        <f>IF($O425="男子",IF($AF425&gt;100,"",IF($M425=選抜男子!B$2,ROW(),"")),"")</f>
        <v/>
      </c>
      <c r="BF425" s="42" t="str">
        <f>IF($O425="男子",IF($AF425&gt;100,"",IF($M425=選抜男子!I$2,ROW(),"")),"")</f>
        <v/>
      </c>
      <c r="BG425" s="42" t="str">
        <f>IF($O425="男子",IF($AF425&gt;100,"",IF($M425=選抜男子!P$2,ROW(),"")),"")</f>
        <v/>
      </c>
      <c r="BH425" s="42" t="str">
        <f>IF($O425="男子",IF($AF425&gt;100,"",IF($M425=選抜男子!B$27,ROW(),"")),"")</f>
        <v/>
      </c>
      <c r="BI425" s="42" t="str">
        <f>IF($O425="男子",IF($AF425&gt;100,"",IF($M425=選抜男子!I$27,ROW(),"")),"")</f>
        <v/>
      </c>
      <c r="BJ425" s="42" t="str">
        <f>IF($O425="男子",IF($AF425&gt;100,"",IF($M425=選抜男子!P$27,ROW(),"")),"")</f>
        <v/>
      </c>
      <c r="BK425" s="42" t="str">
        <f>IF($O425="男子",IF($AF425&gt;100,"",IF($M425=選抜男子!B$51,ROW(),"")),"")</f>
        <v/>
      </c>
      <c r="BL425" s="42" t="str">
        <f>IF($O425="男子",IF($AF425&gt;100,"",IF($M425=選抜男子!I$51,ROW(),"")),"")</f>
        <v/>
      </c>
      <c r="BM425" s="42" t="str">
        <f>IF($O425="男子",IF($AF425&gt;100,"",IF($M425=選抜男子!B$76,ROW(),"")),"")</f>
        <v/>
      </c>
      <c r="BN425" s="42" t="str">
        <f>IF($O425="男子",IF($AF425&gt;100,"",IF($M425=選抜男子!I$76,ROW(),"")),"")</f>
        <v/>
      </c>
      <c r="BO425" s="42" t="str">
        <f>IF($O425="男子",IF($AF425&gt;100,"",IF($M425=新人男子!B$2,ROW(),"")),"")</f>
        <v/>
      </c>
      <c r="BP425" s="42" t="str">
        <f>IF($O425="男子",IF($AF425&gt;100,"",IF($M425=新人男子!I$2,ROW(),"")),"")</f>
        <v/>
      </c>
      <c r="BQ425" s="42" t="str">
        <f>IF($O425="男子",IF($AF425&gt;100,"",IF($M425=新人男子!P$2,ROW(),"")),"")</f>
        <v/>
      </c>
      <c r="BR425" s="42" t="str">
        <f>IF($O425="男子",IF($AF425&gt;100,"",IF($M425=新人男子!B$27,ROW(),"")),"")</f>
        <v/>
      </c>
      <c r="BS425" s="42" t="str">
        <f>IF($O425="男子",IF($AF425&gt;100,"",IF($M425=新人男子!I$27,ROW(),"")),"")</f>
        <v/>
      </c>
      <c r="BT425" s="42" t="str">
        <f>IF($O425="男子",IF($AF425&gt;100,"",IF($M425=新人男子!P$27,ROW(),"")),"")</f>
        <v/>
      </c>
      <c r="BU425" s="42" t="str">
        <f>IF($O425="男子",IF($AF425&gt;100,"",IF($M425=新人男子!B$51,ROW(),"")),"")</f>
        <v/>
      </c>
      <c r="BV425" s="42" t="str">
        <f>IF($O425="男子",IF($AF425&gt;100,"",IF($M425=新人男子!I$51,ROW(),"")),"")</f>
        <v/>
      </c>
      <c r="BW425" s="42" t="str">
        <f>IF($O425="男子",IF($AF425&gt;100,"",IF($M425=新人男子!P$51,ROW(),"")),"")</f>
        <v/>
      </c>
      <c r="BX425" s="42" t="str">
        <f>IF($O425="男子",IF($AF425&gt;100,"",IF($M425=新人男子!B$76,ROW(),"")),"")</f>
        <v/>
      </c>
      <c r="BY425" s="42">
        <f>IF($O425="男子",IF($AF425&gt;100,"",IF($M425=新人男子!I$76,ROW(),"")),"")</f>
        <v>425</v>
      </c>
      <c r="BZ425" s="42" t="str">
        <f>IF($O425="男子",IF($AF425&gt;100,"",IF($M425=新人男子!P$76,ROW(),"")),"")</f>
        <v/>
      </c>
      <c r="CA425" s="42" t="str">
        <f>IF($O425="女子",IF($AF425&gt;100,"",IF($M425=選抜女子!B$2,ROW(),"")),"")</f>
        <v/>
      </c>
      <c r="CB425" s="42" t="str">
        <f>IF($O425="女子",IF($AF425&gt;100,"",IF($M425=選抜女子!I$2,ROW(),"")),"")</f>
        <v/>
      </c>
      <c r="CC425" s="42" t="str">
        <f>IF($O425="女子",IF($AF425&gt;100,"",IF($M425=選抜女子!P$2,ROW(),"")),"")</f>
        <v/>
      </c>
      <c r="CD425" s="42" t="str">
        <f>IF($O425="女子",IF($AF425&gt;100,"",IF($M425=選抜女子!B$27,ROW(),"")),"")</f>
        <v/>
      </c>
      <c r="CE425" s="42" t="str">
        <f>IF($O425="女子",IF($AF425&gt;100,"",IF($M425=選抜女子!I$27,ROW(),"")),"")</f>
        <v/>
      </c>
      <c r="CF425" s="42" t="str">
        <f>IF($O425="女子",IF($AF425&gt;100,"",IF($M425=選抜女子!P$27,ROW(),"")),"")</f>
        <v/>
      </c>
      <c r="CG425" s="42" t="str">
        <f>IF($O425="女子",IF($AF425&gt;100,"",IF($M425=選抜女子!B$51,ROW(),"")),"")</f>
        <v/>
      </c>
      <c r="CH425" s="42" t="str">
        <f>IF($O425="女子",IF($AF425&gt;100,"",IF($M425=選抜女子!I$51,ROW(),"")),"")</f>
        <v/>
      </c>
      <c r="CI425" s="42" t="str">
        <f>IF($O425="女子",IF($AF425&gt;100,"",IF($M425=選抜女子!B$76,ROW(),"")),"")</f>
        <v/>
      </c>
      <c r="CJ425" s="42" t="str">
        <f>IF($O425="女子",IF($AF425&gt;100,"",IF($M425=選抜女子!I$76,ROW(),"")),"")</f>
        <v/>
      </c>
      <c r="CK425" s="42" t="str">
        <f>IF($O425="女子",IF($AF425&gt;100,"",IF($M425=新人女子!B$2,ROW(),"")),"")</f>
        <v/>
      </c>
      <c r="CL425" s="42" t="str">
        <f>IF($O425="女子",IF($AF425&gt;100,"",IF($M425=新人女子!I$2,ROW(),"")),"")</f>
        <v/>
      </c>
      <c r="CM425" s="42" t="str">
        <f>IF($O425="女子",IF($AF425&gt;100,"",IF($M425=新人女子!P$2,ROW(),"")),"")</f>
        <v/>
      </c>
      <c r="CN425" s="42" t="str">
        <f>IF($O425="女子",IF($AF425&gt;100,"",IF($M425=新人女子!B$27,ROW(),"")),"")</f>
        <v/>
      </c>
      <c r="CO425" s="42" t="str">
        <f>IF($O425="女子",IF($AF425&gt;100,"",IF($M425=新人女子!I$27,ROW(),"")),"")</f>
        <v/>
      </c>
      <c r="CP425" s="42" t="str">
        <f>IF($O425="女子",IF($AF425&gt;100,"",IF($M425=新人女子!P$27,ROW(),"")),"")</f>
        <v/>
      </c>
      <c r="CQ425" s="42" t="str">
        <f>IF($O425="女子",IF($AF425&gt;100,"",IF($M425=新人女子!B$51,ROW(),"")),"")</f>
        <v/>
      </c>
      <c r="CR425" s="42" t="str">
        <f>IF($O425="女子",IF($AF425&gt;100,"",IF($M425=新人女子!I$51,ROW(),"")),"")</f>
        <v/>
      </c>
      <c r="CS425" s="42" t="str">
        <f>IF($O425="女子",IF($AF425&gt;100,"",IF($M425=新人女子!P$51,ROW(),"")),"")</f>
        <v/>
      </c>
      <c r="CT425" s="42" t="str">
        <f>IF($O425="女子",IF($AF425&gt;100,"",IF($M425=新人女子!B$76,ROW(),"")),"")</f>
        <v/>
      </c>
      <c r="CU425" s="42" t="str">
        <f>IF($O425="女子",IF($AF425&gt;100,"",IF($M425=新人女子!I$76,ROW(),"")),"")</f>
        <v/>
      </c>
      <c r="CV425" s="42" t="str">
        <f>IF($O425="女子",IF($AF425&gt;100,"",IF($M425=新人女子!P$76,ROW(),"")),"")</f>
        <v/>
      </c>
    </row>
    <row r="426" spans="1:100" x14ac:dyDescent="0.15">
      <c r="A426" s="36">
        <v>45285</v>
      </c>
      <c r="B426" s="36">
        <v>45287</v>
      </c>
      <c r="C426" s="35" t="s">
        <v>104</v>
      </c>
      <c r="D426" s="35" t="s">
        <v>3022</v>
      </c>
      <c r="E426" s="35" t="s">
        <v>3023</v>
      </c>
      <c r="F426" s="35" t="s">
        <v>3024</v>
      </c>
      <c r="G426" s="35" t="s">
        <v>108</v>
      </c>
      <c r="H426" s="35" t="s">
        <v>15</v>
      </c>
      <c r="I426" s="35" t="s">
        <v>3025</v>
      </c>
      <c r="J426" s="35" t="s">
        <v>303</v>
      </c>
      <c r="L426" s="35" t="s">
        <v>1099</v>
      </c>
      <c r="M426" s="35" t="s">
        <v>121</v>
      </c>
      <c r="N426" s="35" t="s">
        <v>122</v>
      </c>
      <c r="O426" s="35" t="s">
        <v>305</v>
      </c>
      <c r="Y426" s="35" t="s">
        <v>306</v>
      </c>
      <c r="Z426" s="35">
        <v>1</v>
      </c>
      <c r="AA426" s="35" t="s">
        <v>1115</v>
      </c>
      <c r="AB426" s="35" t="s">
        <v>1116</v>
      </c>
      <c r="AC426" s="35" t="str">
        <f t="shared" si="37"/>
        <v>スオウクボ</v>
      </c>
      <c r="AD426" s="35" t="s">
        <v>309</v>
      </c>
      <c r="AF426" s="35">
        <v>101</v>
      </c>
      <c r="AG426" s="41">
        <v>28843</v>
      </c>
      <c r="AN426" s="35">
        <v>187</v>
      </c>
      <c r="AO426" s="35">
        <v>80</v>
      </c>
      <c r="AP426" s="35" t="s">
        <v>310</v>
      </c>
      <c r="AV426" s="35" t="s">
        <v>344</v>
      </c>
      <c r="AW426" s="35" t="s">
        <v>345</v>
      </c>
      <c r="BB426" s="35">
        <f t="shared" si="34"/>
        <v>44</v>
      </c>
      <c r="BC426" s="35" t="str">
        <f t="shared" si="35"/>
        <v>役員</v>
      </c>
      <c r="BD426" s="35" t="str">
        <f t="shared" si="36"/>
        <v>右</v>
      </c>
      <c r="BE426" s="42" t="str">
        <f>IF($O426="男子",IF($AF426&gt;100,"",IF($M426=選抜男子!B$2,ROW(),"")),"")</f>
        <v/>
      </c>
      <c r="BF426" s="42" t="str">
        <f>IF($O426="男子",IF($AF426&gt;100,"",IF($M426=選抜男子!I$2,ROW(),"")),"")</f>
        <v/>
      </c>
      <c r="BG426" s="42" t="str">
        <f>IF($O426="男子",IF($AF426&gt;100,"",IF($M426=選抜男子!P$2,ROW(),"")),"")</f>
        <v/>
      </c>
      <c r="BH426" s="42" t="str">
        <f>IF($O426="男子",IF($AF426&gt;100,"",IF($M426=選抜男子!B$27,ROW(),"")),"")</f>
        <v/>
      </c>
      <c r="BI426" s="42" t="str">
        <f>IF($O426="男子",IF($AF426&gt;100,"",IF($M426=選抜男子!I$27,ROW(),"")),"")</f>
        <v/>
      </c>
      <c r="BJ426" s="42" t="str">
        <f>IF($O426="男子",IF($AF426&gt;100,"",IF($M426=選抜男子!P$27,ROW(),"")),"")</f>
        <v/>
      </c>
      <c r="BK426" s="42" t="str">
        <f>IF($O426="男子",IF($AF426&gt;100,"",IF($M426=選抜男子!B$51,ROW(),"")),"")</f>
        <v/>
      </c>
      <c r="BL426" s="42" t="str">
        <f>IF($O426="男子",IF($AF426&gt;100,"",IF($M426=選抜男子!I$51,ROW(),"")),"")</f>
        <v/>
      </c>
      <c r="BM426" s="42" t="str">
        <f>IF($O426="男子",IF($AF426&gt;100,"",IF($M426=選抜男子!B$76,ROW(),"")),"")</f>
        <v/>
      </c>
      <c r="BN426" s="42" t="str">
        <f>IF($O426="男子",IF($AF426&gt;100,"",IF($M426=選抜男子!I$76,ROW(),"")),"")</f>
        <v/>
      </c>
      <c r="BO426" s="42" t="str">
        <f>IF($O426="男子",IF($AF426&gt;100,"",IF($M426=新人男子!B$2,ROW(),"")),"")</f>
        <v/>
      </c>
      <c r="BP426" s="42" t="str">
        <f>IF($O426="男子",IF($AF426&gt;100,"",IF($M426=新人男子!I$2,ROW(),"")),"")</f>
        <v/>
      </c>
      <c r="BQ426" s="42" t="str">
        <f>IF($O426="男子",IF($AF426&gt;100,"",IF($M426=新人男子!P$2,ROW(),"")),"")</f>
        <v/>
      </c>
      <c r="BR426" s="42" t="str">
        <f>IF($O426="男子",IF($AF426&gt;100,"",IF($M426=新人男子!B$27,ROW(),"")),"")</f>
        <v/>
      </c>
      <c r="BS426" s="42" t="str">
        <f>IF($O426="男子",IF($AF426&gt;100,"",IF($M426=新人男子!I$27,ROW(),"")),"")</f>
        <v/>
      </c>
      <c r="BT426" s="42" t="str">
        <f>IF($O426="男子",IF($AF426&gt;100,"",IF($M426=新人男子!P$27,ROW(),"")),"")</f>
        <v/>
      </c>
      <c r="BU426" s="42" t="str">
        <f>IF($O426="男子",IF($AF426&gt;100,"",IF($M426=新人男子!B$51,ROW(),"")),"")</f>
        <v/>
      </c>
      <c r="BV426" s="42" t="str">
        <f>IF($O426="男子",IF($AF426&gt;100,"",IF($M426=新人男子!I$51,ROW(),"")),"")</f>
        <v/>
      </c>
      <c r="BW426" s="42" t="str">
        <f>IF($O426="男子",IF($AF426&gt;100,"",IF($M426=新人男子!P$51,ROW(),"")),"")</f>
        <v/>
      </c>
      <c r="BX426" s="42" t="str">
        <f>IF($O426="男子",IF($AF426&gt;100,"",IF($M426=新人男子!B$76,ROW(),"")),"")</f>
        <v/>
      </c>
      <c r="BY426" s="42" t="str">
        <f>IF($O426="男子",IF($AF426&gt;100,"",IF($M426=新人男子!I$76,ROW(),"")),"")</f>
        <v/>
      </c>
      <c r="BZ426" s="42" t="str">
        <f>IF($O426="男子",IF($AF426&gt;100,"",IF($M426=新人男子!P$76,ROW(),"")),"")</f>
        <v/>
      </c>
      <c r="CA426" s="42" t="str">
        <f>IF($O426="女子",IF($AF426&gt;100,"",IF($M426=選抜女子!B$2,ROW(),"")),"")</f>
        <v/>
      </c>
      <c r="CB426" s="42" t="str">
        <f>IF($O426="女子",IF($AF426&gt;100,"",IF($M426=選抜女子!I$2,ROW(),"")),"")</f>
        <v/>
      </c>
      <c r="CC426" s="42" t="str">
        <f>IF($O426="女子",IF($AF426&gt;100,"",IF($M426=選抜女子!P$2,ROW(),"")),"")</f>
        <v/>
      </c>
      <c r="CD426" s="42" t="str">
        <f>IF($O426="女子",IF($AF426&gt;100,"",IF($M426=選抜女子!B$27,ROW(),"")),"")</f>
        <v/>
      </c>
      <c r="CE426" s="42" t="str">
        <f>IF($O426="女子",IF($AF426&gt;100,"",IF($M426=選抜女子!I$27,ROW(),"")),"")</f>
        <v/>
      </c>
      <c r="CF426" s="42" t="str">
        <f>IF($O426="女子",IF($AF426&gt;100,"",IF($M426=選抜女子!P$27,ROW(),"")),"")</f>
        <v/>
      </c>
      <c r="CG426" s="42" t="str">
        <f>IF($O426="女子",IF($AF426&gt;100,"",IF($M426=選抜女子!B$51,ROW(),"")),"")</f>
        <v/>
      </c>
      <c r="CH426" s="42" t="str">
        <f>IF($O426="女子",IF($AF426&gt;100,"",IF($M426=選抜女子!I$51,ROW(),"")),"")</f>
        <v/>
      </c>
      <c r="CI426" s="42" t="str">
        <f>IF($O426="女子",IF($AF426&gt;100,"",IF($M426=選抜女子!B$76,ROW(),"")),"")</f>
        <v/>
      </c>
      <c r="CJ426" s="42" t="str">
        <f>IF($O426="女子",IF($AF426&gt;100,"",IF($M426=選抜女子!I$76,ROW(),"")),"")</f>
        <v/>
      </c>
      <c r="CK426" s="42" t="str">
        <f>IF($O426="女子",IF($AF426&gt;100,"",IF($M426=新人女子!B$2,ROW(),"")),"")</f>
        <v/>
      </c>
      <c r="CL426" s="42" t="str">
        <f>IF($O426="女子",IF($AF426&gt;100,"",IF($M426=新人女子!I$2,ROW(),"")),"")</f>
        <v/>
      </c>
      <c r="CM426" s="42" t="str">
        <f>IF($O426="女子",IF($AF426&gt;100,"",IF($M426=新人女子!P$2,ROW(),"")),"")</f>
        <v/>
      </c>
      <c r="CN426" s="42" t="str">
        <f>IF($O426="女子",IF($AF426&gt;100,"",IF($M426=新人女子!B$27,ROW(),"")),"")</f>
        <v/>
      </c>
      <c r="CO426" s="42" t="str">
        <f>IF($O426="女子",IF($AF426&gt;100,"",IF($M426=新人女子!I$27,ROW(),"")),"")</f>
        <v/>
      </c>
      <c r="CP426" s="42" t="str">
        <f>IF($O426="女子",IF($AF426&gt;100,"",IF($M426=新人女子!P$27,ROW(),"")),"")</f>
        <v/>
      </c>
      <c r="CQ426" s="42" t="str">
        <f>IF($O426="女子",IF($AF426&gt;100,"",IF($M426=新人女子!B$51,ROW(),"")),"")</f>
        <v/>
      </c>
      <c r="CR426" s="42" t="str">
        <f>IF($O426="女子",IF($AF426&gt;100,"",IF($M426=新人女子!I$51,ROW(),"")),"")</f>
        <v/>
      </c>
      <c r="CS426" s="42" t="str">
        <f>IF($O426="女子",IF($AF426&gt;100,"",IF($M426=新人女子!P$51,ROW(),"")),"")</f>
        <v/>
      </c>
      <c r="CT426" s="42" t="str">
        <f>IF($O426="女子",IF($AF426&gt;100,"",IF($M426=新人女子!B$76,ROW(),"")),"")</f>
        <v/>
      </c>
      <c r="CU426" s="42" t="str">
        <f>IF($O426="女子",IF($AF426&gt;100,"",IF($M426=新人女子!I$76,ROW(),"")),"")</f>
        <v/>
      </c>
      <c r="CV426" s="42" t="str">
        <f>IF($O426="女子",IF($AF426&gt;100,"",IF($M426=新人女子!P$76,ROW(),"")),"")</f>
        <v/>
      </c>
    </row>
    <row r="427" spans="1:100" x14ac:dyDescent="0.15">
      <c r="A427" s="36">
        <v>45285</v>
      </c>
      <c r="B427" s="36">
        <v>45287</v>
      </c>
      <c r="C427" s="35" t="s">
        <v>104</v>
      </c>
      <c r="D427" s="35" t="s">
        <v>3026</v>
      </c>
      <c r="E427" s="35" t="s">
        <v>3027</v>
      </c>
      <c r="F427" s="35" t="s">
        <v>3028</v>
      </c>
      <c r="G427" s="35" t="s">
        <v>108</v>
      </c>
      <c r="H427" s="35" t="s">
        <v>15</v>
      </c>
      <c r="I427" s="35" t="s">
        <v>3029</v>
      </c>
      <c r="J427" s="35" t="s">
        <v>303</v>
      </c>
      <c r="L427" s="35" t="s">
        <v>1099</v>
      </c>
      <c r="M427" s="35" t="s">
        <v>121</v>
      </c>
      <c r="N427" s="35" t="s">
        <v>122</v>
      </c>
      <c r="O427" s="35" t="s">
        <v>305</v>
      </c>
      <c r="Y427" s="35" t="s">
        <v>306</v>
      </c>
      <c r="AA427" s="35" t="s">
        <v>1117</v>
      </c>
      <c r="AB427" s="35" t="s">
        <v>1118</v>
      </c>
      <c r="AC427" s="35" t="str">
        <f t="shared" si="37"/>
        <v>イクノヤ</v>
      </c>
      <c r="AD427" s="35" t="s">
        <v>309</v>
      </c>
      <c r="AF427" s="35">
        <v>102</v>
      </c>
      <c r="AG427" s="41">
        <v>33983</v>
      </c>
      <c r="AP427" s="35" t="s">
        <v>310</v>
      </c>
      <c r="AV427" s="35" t="s">
        <v>344</v>
      </c>
      <c r="AW427" s="35" t="s">
        <v>348</v>
      </c>
      <c r="BB427" s="35">
        <f t="shared" si="34"/>
        <v>30</v>
      </c>
      <c r="BC427" s="35" t="str">
        <f t="shared" si="35"/>
        <v>役員</v>
      </c>
      <c r="BD427" s="35" t="str">
        <f t="shared" si="36"/>
        <v>右</v>
      </c>
      <c r="BE427" s="42" t="str">
        <f>IF($O427="男子",IF($AF427&gt;100,"",IF($M427=選抜男子!B$2,ROW(),"")),"")</f>
        <v/>
      </c>
      <c r="BF427" s="42" t="str">
        <f>IF($O427="男子",IF($AF427&gt;100,"",IF($M427=選抜男子!I$2,ROW(),"")),"")</f>
        <v/>
      </c>
      <c r="BG427" s="42" t="str">
        <f>IF($O427="男子",IF($AF427&gt;100,"",IF($M427=選抜男子!P$2,ROW(),"")),"")</f>
        <v/>
      </c>
      <c r="BH427" s="42" t="str">
        <f>IF($O427="男子",IF($AF427&gt;100,"",IF($M427=選抜男子!B$27,ROW(),"")),"")</f>
        <v/>
      </c>
      <c r="BI427" s="42" t="str">
        <f>IF($O427="男子",IF($AF427&gt;100,"",IF($M427=選抜男子!I$27,ROW(),"")),"")</f>
        <v/>
      </c>
      <c r="BJ427" s="42" t="str">
        <f>IF($O427="男子",IF($AF427&gt;100,"",IF($M427=選抜男子!P$27,ROW(),"")),"")</f>
        <v/>
      </c>
      <c r="BK427" s="42" t="str">
        <f>IF($O427="男子",IF($AF427&gt;100,"",IF($M427=選抜男子!B$51,ROW(),"")),"")</f>
        <v/>
      </c>
      <c r="BL427" s="42" t="str">
        <f>IF($O427="男子",IF($AF427&gt;100,"",IF($M427=選抜男子!I$51,ROW(),"")),"")</f>
        <v/>
      </c>
      <c r="BM427" s="42" t="str">
        <f>IF($O427="男子",IF($AF427&gt;100,"",IF($M427=選抜男子!B$76,ROW(),"")),"")</f>
        <v/>
      </c>
      <c r="BN427" s="42" t="str">
        <f>IF($O427="男子",IF($AF427&gt;100,"",IF($M427=選抜男子!I$76,ROW(),"")),"")</f>
        <v/>
      </c>
      <c r="BO427" s="42" t="str">
        <f>IF($O427="男子",IF($AF427&gt;100,"",IF($M427=新人男子!B$2,ROW(),"")),"")</f>
        <v/>
      </c>
      <c r="BP427" s="42" t="str">
        <f>IF($O427="男子",IF($AF427&gt;100,"",IF($M427=新人男子!I$2,ROW(),"")),"")</f>
        <v/>
      </c>
      <c r="BQ427" s="42" t="str">
        <f>IF($O427="男子",IF($AF427&gt;100,"",IF($M427=新人男子!P$2,ROW(),"")),"")</f>
        <v/>
      </c>
      <c r="BR427" s="42" t="str">
        <f>IF($O427="男子",IF($AF427&gt;100,"",IF($M427=新人男子!B$27,ROW(),"")),"")</f>
        <v/>
      </c>
      <c r="BS427" s="42" t="str">
        <f>IF($O427="男子",IF($AF427&gt;100,"",IF($M427=新人男子!I$27,ROW(),"")),"")</f>
        <v/>
      </c>
      <c r="BT427" s="42" t="str">
        <f>IF($O427="男子",IF($AF427&gt;100,"",IF($M427=新人男子!P$27,ROW(),"")),"")</f>
        <v/>
      </c>
      <c r="BU427" s="42" t="str">
        <f>IF($O427="男子",IF($AF427&gt;100,"",IF($M427=新人男子!B$51,ROW(),"")),"")</f>
        <v/>
      </c>
      <c r="BV427" s="42" t="str">
        <f>IF($O427="男子",IF($AF427&gt;100,"",IF($M427=新人男子!I$51,ROW(),"")),"")</f>
        <v/>
      </c>
      <c r="BW427" s="42" t="str">
        <f>IF($O427="男子",IF($AF427&gt;100,"",IF($M427=新人男子!P$51,ROW(),"")),"")</f>
        <v/>
      </c>
      <c r="BX427" s="42" t="str">
        <f>IF($O427="男子",IF($AF427&gt;100,"",IF($M427=新人男子!B$76,ROW(),"")),"")</f>
        <v/>
      </c>
      <c r="BY427" s="42" t="str">
        <f>IF($O427="男子",IF($AF427&gt;100,"",IF($M427=新人男子!I$76,ROW(),"")),"")</f>
        <v/>
      </c>
      <c r="BZ427" s="42" t="str">
        <f>IF($O427="男子",IF($AF427&gt;100,"",IF($M427=新人男子!P$76,ROW(),"")),"")</f>
        <v/>
      </c>
      <c r="CA427" s="42" t="str">
        <f>IF($O427="女子",IF($AF427&gt;100,"",IF($M427=選抜女子!B$2,ROW(),"")),"")</f>
        <v/>
      </c>
      <c r="CB427" s="42" t="str">
        <f>IF($O427="女子",IF($AF427&gt;100,"",IF($M427=選抜女子!I$2,ROW(),"")),"")</f>
        <v/>
      </c>
      <c r="CC427" s="42" t="str">
        <f>IF($O427="女子",IF($AF427&gt;100,"",IF($M427=選抜女子!P$2,ROW(),"")),"")</f>
        <v/>
      </c>
      <c r="CD427" s="42" t="str">
        <f>IF($O427="女子",IF($AF427&gt;100,"",IF($M427=選抜女子!B$27,ROW(),"")),"")</f>
        <v/>
      </c>
      <c r="CE427" s="42" t="str">
        <f>IF($O427="女子",IF($AF427&gt;100,"",IF($M427=選抜女子!I$27,ROW(),"")),"")</f>
        <v/>
      </c>
      <c r="CF427" s="42" t="str">
        <f>IF($O427="女子",IF($AF427&gt;100,"",IF($M427=選抜女子!P$27,ROW(),"")),"")</f>
        <v/>
      </c>
      <c r="CG427" s="42" t="str">
        <f>IF($O427="女子",IF($AF427&gt;100,"",IF($M427=選抜女子!B$51,ROW(),"")),"")</f>
        <v/>
      </c>
      <c r="CH427" s="42" t="str">
        <f>IF($O427="女子",IF($AF427&gt;100,"",IF($M427=選抜女子!I$51,ROW(),"")),"")</f>
        <v/>
      </c>
      <c r="CI427" s="42" t="str">
        <f>IF($O427="女子",IF($AF427&gt;100,"",IF($M427=選抜女子!B$76,ROW(),"")),"")</f>
        <v/>
      </c>
      <c r="CJ427" s="42" t="str">
        <f>IF($O427="女子",IF($AF427&gt;100,"",IF($M427=選抜女子!I$76,ROW(),"")),"")</f>
        <v/>
      </c>
      <c r="CK427" s="42" t="str">
        <f>IF($O427="女子",IF($AF427&gt;100,"",IF($M427=新人女子!B$2,ROW(),"")),"")</f>
        <v/>
      </c>
      <c r="CL427" s="42" t="str">
        <f>IF($O427="女子",IF($AF427&gt;100,"",IF($M427=新人女子!I$2,ROW(),"")),"")</f>
        <v/>
      </c>
      <c r="CM427" s="42" t="str">
        <f>IF($O427="女子",IF($AF427&gt;100,"",IF($M427=新人女子!P$2,ROW(),"")),"")</f>
        <v/>
      </c>
      <c r="CN427" s="42" t="str">
        <f>IF($O427="女子",IF($AF427&gt;100,"",IF($M427=新人女子!B$27,ROW(),"")),"")</f>
        <v/>
      </c>
      <c r="CO427" s="42" t="str">
        <f>IF($O427="女子",IF($AF427&gt;100,"",IF($M427=新人女子!I$27,ROW(),"")),"")</f>
        <v/>
      </c>
      <c r="CP427" s="42" t="str">
        <f>IF($O427="女子",IF($AF427&gt;100,"",IF($M427=新人女子!P$27,ROW(),"")),"")</f>
        <v/>
      </c>
      <c r="CQ427" s="42" t="str">
        <f>IF($O427="女子",IF($AF427&gt;100,"",IF($M427=新人女子!B$51,ROW(),"")),"")</f>
        <v/>
      </c>
      <c r="CR427" s="42" t="str">
        <f>IF($O427="女子",IF($AF427&gt;100,"",IF($M427=新人女子!I$51,ROW(),"")),"")</f>
        <v/>
      </c>
      <c r="CS427" s="42" t="str">
        <f>IF($O427="女子",IF($AF427&gt;100,"",IF($M427=新人女子!P$51,ROW(),"")),"")</f>
        <v/>
      </c>
      <c r="CT427" s="42" t="str">
        <f>IF($O427="女子",IF($AF427&gt;100,"",IF($M427=新人女子!B$76,ROW(),"")),"")</f>
        <v/>
      </c>
      <c r="CU427" s="42" t="str">
        <f>IF($O427="女子",IF($AF427&gt;100,"",IF($M427=新人女子!I$76,ROW(),"")),"")</f>
        <v/>
      </c>
      <c r="CV427" s="42" t="str">
        <f>IF($O427="女子",IF($AF427&gt;100,"",IF($M427=新人女子!P$76,ROW(),"")),"")</f>
        <v/>
      </c>
    </row>
    <row r="428" spans="1:100" x14ac:dyDescent="0.15">
      <c r="A428" s="36">
        <v>45285</v>
      </c>
      <c r="B428" s="36">
        <v>45287</v>
      </c>
      <c r="C428" s="35" t="s">
        <v>104</v>
      </c>
      <c r="D428" s="35" t="s">
        <v>3030</v>
      </c>
      <c r="E428" s="35" t="s">
        <v>3031</v>
      </c>
      <c r="F428" s="35" t="s">
        <v>3032</v>
      </c>
      <c r="G428" s="35" t="s">
        <v>108</v>
      </c>
      <c r="H428" s="35" t="s">
        <v>15</v>
      </c>
      <c r="I428" s="35" t="s">
        <v>3033</v>
      </c>
      <c r="J428" s="35" t="s">
        <v>303</v>
      </c>
      <c r="L428" s="35" t="s">
        <v>1099</v>
      </c>
      <c r="M428" s="35" t="s">
        <v>121</v>
      </c>
      <c r="N428" s="35" t="s">
        <v>122</v>
      </c>
      <c r="O428" s="35" t="s">
        <v>305</v>
      </c>
      <c r="Y428" s="35" t="s">
        <v>306</v>
      </c>
      <c r="AA428" s="35" t="s">
        <v>1119</v>
      </c>
      <c r="AB428" s="35" t="s">
        <v>1120</v>
      </c>
      <c r="AC428" s="35" t="str">
        <f t="shared" si="37"/>
        <v>スオウハナオカ</v>
      </c>
      <c r="AD428" s="35" t="s">
        <v>309</v>
      </c>
      <c r="AF428" s="35">
        <v>103</v>
      </c>
      <c r="AG428" s="41">
        <v>39069</v>
      </c>
      <c r="AN428" s="35">
        <v>160</v>
      </c>
      <c r="AP428" s="35" t="s">
        <v>310</v>
      </c>
      <c r="AV428" s="35" t="s">
        <v>413</v>
      </c>
      <c r="AW428" s="35" t="s">
        <v>373</v>
      </c>
      <c r="BB428" s="35">
        <f t="shared" si="34"/>
        <v>16</v>
      </c>
      <c r="BC428" s="35">
        <f t="shared" si="35"/>
        <v>2</v>
      </c>
      <c r="BD428" s="35" t="str">
        <f t="shared" si="36"/>
        <v>右</v>
      </c>
      <c r="BE428" s="42" t="str">
        <f>IF($O428="男子",IF($AF428&gt;100,"",IF($M428=選抜男子!B$2,ROW(),"")),"")</f>
        <v/>
      </c>
      <c r="BF428" s="42" t="str">
        <f>IF($O428="男子",IF($AF428&gt;100,"",IF($M428=選抜男子!I$2,ROW(),"")),"")</f>
        <v/>
      </c>
      <c r="BG428" s="42" t="str">
        <f>IF($O428="男子",IF($AF428&gt;100,"",IF($M428=選抜男子!P$2,ROW(),"")),"")</f>
        <v/>
      </c>
      <c r="BH428" s="42" t="str">
        <f>IF($O428="男子",IF($AF428&gt;100,"",IF($M428=選抜男子!B$27,ROW(),"")),"")</f>
        <v/>
      </c>
      <c r="BI428" s="42" t="str">
        <f>IF($O428="男子",IF($AF428&gt;100,"",IF($M428=選抜男子!I$27,ROW(),"")),"")</f>
        <v/>
      </c>
      <c r="BJ428" s="42" t="str">
        <f>IF($O428="男子",IF($AF428&gt;100,"",IF($M428=選抜男子!P$27,ROW(),"")),"")</f>
        <v/>
      </c>
      <c r="BK428" s="42" t="str">
        <f>IF($O428="男子",IF($AF428&gt;100,"",IF($M428=選抜男子!B$51,ROW(),"")),"")</f>
        <v/>
      </c>
      <c r="BL428" s="42" t="str">
        <f>IF($O428="男子",IF($AF428&gt;100,"",IF($M428=選抜男子!I$51,ROW(),"")),"")</f>
        <v/>
      </c>
      <c r="BM428" s="42" t="str">
        <f>IF($O428="男子",IF($AF428&gt;100,"",IF($M428=選抜男子!B$76,ROW(),"")),"")</f>
        <v/>
      </c>
      <c r="BN428" s="42" t="str">
        <f>IF($O428="男子",IF($AF428&gt;100,"",IF($M428=選抜男子!I$76,ROW(),"")),"")</f>
        <v/>
      </c>
      <c r="BO428" s="42" t="str">
        <f>IF($O428="男子",IF($AF428&gt;100,"",IF($M428=新人男子!B$2,ROW(),"")),"")</f>
        <v/>
      </c>
      <c r="BP428" s="42" t="str">
        <f>IF($O428="男子",IF($AF428&gt;100,"",IF($M428=新人男子!I$2,ROW(),"")),"")</f>
        <v/>
      </c>
      <c r="BQ428" s="42" t="str">
        <f>IF($O428="男子",IF($AF428&gt;100,"",IF($M428=新人男子!P$2,ROW(),"")),"")</f>
        <v/>
      </c>
      <c r="BR428" s="42" t="str">
        <f>IF($O428="男子",IF($AF428&gt;100,"",IF($M428=新人男子!B$27,ROW(),"")),"")</f>
        <v/>
      </c>
      <c r="BS428" s="42" t="str">
        <f>IF($O428="男子",IF($AF428&gt;100,"",IF($M428=新人男子!I$27,ROW(),"")),"")</f>
        <v/>
      </c>
      <c r="BT428" s="42" t="str">
        <f>IF($O428="男子",IF($AF428&gt;100,"",IF($M428=新人男子!P$27,ROW(),"")),"")</f>
        <v/>
      </c>
      <c r="BU428" s="42" t="str">
        <f>IF($O428="男子",IF($AF428&gt;100,"",IF($M428=新人男子!B$51,ROW(),"")),"")</f>
        <v/>
      </c>
      <c r="BV428" s="42" t="str">
        <f>IF($O428="男子",IF($AF428&gt;100,"",IF($M428=新人男子!I$51,ROW(),"")),"")</f>
        <v/>
      </c>
      <c r="BW428" s="42" t="str">
        <f>IF($O428="男子",IF($AF428&gt;100,"",IF($M428=新人男子!P$51,ROW(),"")),"")</f>
        <v/>
      </c>
      <c r="BX428" s="42" t="str">
        <f>IF($O428="男子",IF($AF428&gt;100,"",IF($M428=新人男子!B$76,ROW(),"")),"")</f>
        <v/>
      </c>
      <c r="BY428" s="42" t="str">
        <f>IF($O428="男子",IF($AF428&gt;100,"",IF($M428=新人男子!I$76,ROW(),"")),"")</f>
        <v/>
      </c>
      <c r="BZ428" s="42" t="str">
        <f>IF($O428="男子",IF($AF428&gt;100,"",IF($M428=新人男子!P$76,ROW(),"")),"")</f>
        <v/>
      </c>
      <c r="CA428" s="42" t="str">
        <f>IF($O428="女子",IF($AF428&gt;100,"",IF($M428=選抜女子!B$2,ROW(),"")),"")</f>
        <v/>
      </c>
      <c r="CB428" s="42" t="str">
        <f>IF($O428="女子",IF($AF428&gt;100,"",IF($M428=選抜女子!I$2,ROW(),"")),"")</f>
        <v/>
      </c>
      <c r="CC428" s="42" t="str">
        <f>IF($O428="女子",IF($AF428&gt;100,"",IF($M428=選抜女子!P$2,ROW(),"")),"")</f>
        <v/>
      </c>
      <c r="CD428" s="42" t="str">
        <f>IF($O428="女子",IF($AF428&gt;100,"",IF($M428=選抜女子!B$27,ROW(),"")),"")</f>
        <v/>
      </c>
      <c r="CE428" s="42" t="str">
        <f>IF($O428="女子",IF($AF428&gt;100,"",IF($M428=選抜女子!I$27,ROW(),"")),"")</f>
        <v/>
      </c>
      <c r="CF428" s="42" t="str">
        <f>IF($O428="女子",IF($AF428&gt;100,"",IF($M428=選抜女子!P$27,ROW(),"")),"")</f>
        <v/>
      </c>
      <c r="CG428" s="42" t="str">
        <f>IF($O428="女子",IF($AF428&gt;100,"",IF($M428=選抜女子!B$51,ROW(),"")),"")</f>
        <v/>
      </c>
      <c r="CH428" s="42" t="str">
        <f>IF($O428="女子",IF($AF428&gt;100,"",IF($M428=選抜女子!I$51,ROW(),"")),"")</f>
        <v/>
      </c>
      <c r="CI428" s="42" t="str">
        <f>IF($O428="女子",IF($AF428&gt;100,"",IF($M428=選抜女子!B$76,ROW(),"")),"")</f>
        <v/>
      </c>
      <c r="CJ428" s="42" t="str">
        <f>IF($O428="女子",IF($AF428&gt;100,"",IF($M428=選抜女子!I$76,ROW(),"")),"")</f>
        <v/>
      </c>
      <c r="CK428" s="42" t="str">
        <f>IF($O428="女子",IF($AF428&gt;100,"",IF($M428=新人女子!B$2,ROW(),"")),"")</f>
        <v/>
      </c>
      <c r="CL428" s="42" t="str">
        <f>IF($O428="女子",IF($AF428&gt;100,"",IF($M428=新人女子!I$2,ROW(),"")),"")</f>
        <v/>
      </c>
      <c r="CM428" s="42" t="str">
        <f>IF($O428="女子",IF($AF428&gt;100,"",IF($M428=新人女子!P$2,ROW(),"")),"")</f>
        <v/>
      </c>
      <c r="CN428" s="42" t="str">
        <f>IF($O428="女子",IF($AF428&gt;100,"",IF($M428=新人女子!B$27,ROW(),"")),"")</f>
        <v/>
      </c>
      <c r="CO428" s="42" t="str">
        <f>IF($O428="女子",IF($AF428&gt;100,"",IF($M428=新人女子!I$27,ROW(),"")),"")</f>
        <v/>
      </c>
      <c r="CP428" s="42" t="str">
        <f>IF($O428="女子",IF($AF428&gt;100,"",IF($M428=新人女子!P$27,ROW(),"")),"")</f>
        <v/>
      </c>
      <c r="CQ428" s="42" t="str">
        <f>IF($O428="女子",IF($AF428&gt;100,"",IF($M428=新人女子!B$51,ROW(),"")),"")</f>
        <v/>
      </c>
      <c r="CR428" s="42" t="str">
        <f>IF($O428="女子",IF($AF428&gt;100,"",IF($M428=新人女子!I$51,ROW(),"")),"")</f>
        <v/>
      </c>
      <c r="CS428" s="42" t="str">
        <f>IF($O428="女子",IF($AF428&gt;100,"",IF($M428=新人女子!P$51,ROW(),"")),"")</f>
        <v/>
      </c>
      <c r="CT428" s="42" t="str">
        <f>IF($O428="女子",IF($AF428&gt;100,"",IF($M428=新人女子!B$76,ROW(),"")),"")</f>
        <v/>
      </c>
      <c r="CU428" s="42" t="str">
        <f>IF($O428="女子",IF($AF428&gt;100,"",IF($M428=新人女子!I$76,ROW(),"")),"")</f>
        <v/>
      </c>
      <c r="CV428" s="42" t="str">
        <f>IF($O428="女子",IF($AF428&gt;100,"",IF($M428=新人女子!P$76,ROW(),"")),"")</f>
        <v/>
      </c>
    </row>
    <row r="429" spans="1:100" x14ac:dyDescent="0.15">
      <c r="A429" s="36">
        <v>45285</v>
      </c>
      <c r="B429" s="36">
        <v>45287</v>
      </c>
      <c r="C429" s="35" t="s">
        <v>104</v>
      </c>
      <c r="D429" s="35" t="s">
        <v>3034</v>
      </c>
      <c r="E429" s="35" t="s">
        <v>3035</v>
      </c>
      <c r="F429" s="35" t="s">
        <v>3036</v>
      </c>
      <c r="G429" s="35" t="s">
        <v>108</v>
      </c>
      <c r="H429" s="35" t="s">
        <v>15</v>
      </c>
      <c r="I429" s="35" t="s">
        <v>3037</v>
      </c>
      <c r="J429" s="35" t="s">
        <v>303</v>
      </c>
      <c r="AG429" s="41"/>
      <c r="AP429" s="35" t="s">
        <v>310</v>
      </c>
      <c r="BB429" s="35" t="str">
        <f t="shared" si="34"/>
        <v/>
      </c>
      <c r="BC429" s="35" t="str">
        <f t="shared" si="35"/>
        <v/>
      </c>
      <c r="BD429" s="35" t="str">
        <f t="shared" si="36"/>
        <v>右</v>
      </c>
      <c r="BE429" s="42" t="str">
        <f>IF($O429="男子",IF($AF429&gt;100,"",IF($M429=選抜男子!B$2,ROW(),"")),"")</f>
        <v/>
      </c>
      <c r="BF429" s="42" t="str">
        <f>IF($O429="男子",IF($AF429&gt;100,"",IF($M429=選抜男子!I$2,ROW(),"")),"")</f>
        <v/>
      </c>
      <c r="BG429" s="42" t="str">
        <f>IF($O429="男子",IF($AF429&gt;100,"",IF($M429=選抜男子!P$2,ROW(),"")),"")</f>
        <v/>
      </c>
      <c r="BH429" s="42" t="str">
        <f>IF($O429="男子",IF($AF429&gt;100,"",IF($M429=選抜男子!B$27,ROW(),"")),"")</f>
        <v/>
      </c>
      <c r="BI429" s="42" t="str">
        <f>IF($O429="男子",IF($AF429&gt;100,"",IF($M429=選抜男子!I$27,ROW(),"")),"")</f>
        <v/>
      </c>
      <c r="BJ429" s="42" t="str">
        <f>IF($O429="男子",IF($AF429&gt;100,"",IF($M429=選抜男子!P$27,ROW(),"")),"")</f>
        <v/>
      </c>
      <c r="BK429" s="42" t="str">
        <f>IF($O429="男子",IF($AF429&gt;100,"",IF($M429=選抜男子!B$51,ROW(),"")),"")</f>
        <v/>
      </c>
      <c r="BL429" s="42" t="str">
        <f>IF($O429="男子",IF($AF429&gt;100,"",IF($M429=選抜男子!I$51,ROW(),"")),"")</f>
        <v/>
      </c>
      <c r="BM429" s="42" t="str">
        <f>IF($O429="男子",IF($AF429&gt;100,"",IF($M429=選抜男子!B$76,ROW(),"")),"")</f>
        <v/>
      </c>
      <c r="BN429" s="42" t="str">
        <f>IF($O429="男子",IF($AF429&gt;100,"",IF($M429=選抜男子!I$76,ROW(),"")),"")</f>
        <v/>
      </c>
      <c r="BO429" s="42" t="str">
        <f>IF($O429="男子",IF($AF429&gt;100,"",IF($M429=新人男子!B$2,ROW(),"")),"")</f>
        <v/>
      </c>
      <c r="BP429" s="42" t="str">
        <f>IF($O429="男子",IF($AF429&gt;100,"",IF($M429=新人男子!I$2,ROW(),"")),"")</f>
        <v/>
      </c>
      <c r="BQ429" s="42" t="str">
        <f>IF($O429="男子",IF($AF429&gt;100,"",IF($M429=新人男子!P$2,ROW(),"")),"")</f>
        <v/>
      </c>
      <c r="BR429" s="42" t="str">
        <f>IF($O429="男子",IF($AF429&gt;100,"",IF($M429=新人男子!B$27,ROW(),"")),"")</f>
        <v/>
      </c>
      <c r="BS429" s="42" t="str">
        <f>IF($O429="男子",IF($AF429&gt;100,"",IF($M429=新人男子!I$27,ROW(),"")),"")</f>
        <v/>
      </c>
      <c r="BT429" s="42" t="str">
        <f>IF($O429="男子",IF($AF429&gt;100,"",IF($M429=新人男子!P$27,ROW(),"")),"")</f>
        <v/>
      </c>
      <c r="BU429" s="42" t="str">
        <f>IF($O429="男子",IF($AF429&gt;100,"",IF($M429=新人男子!B$51,ROW(),"")),"")</f>
        <v/>
      </c>
      <c r="BV429" s="42" t="str">
        <f>IF($O429="男子",IF($AF429&gt;100,"",IF($M429=新人男子!I$51,ROW(),"")),"")</f>
        <v/>
      </c>
      <c r="BW429" s="42" t="str">
        <f>IF($O429="男子",IF($AF429&gt;100,"",IF($M429=新人男子!P$51,ROW(),"")),"")</f>
        <v/>
      </c>
      <c r="BX429" s="42" t="str">
        <f>IF($O429="男子",IF($AF429&gt;100,"",IF($M429=新人男子!B$76,ROW(),"")),"")</f>
        <v/>
      </c>
      <c r="BY429" s="42" t="str">
        <f>IF($O429="男子",IF($AF429&gt;100,"",IF($M429=新人男子!I$76,ROW(),"")),"")</f>
        <v/>
      </c>
      <c r="BZ429" s="42" t="str">
        <f>IF($O429="男子",IF($AF429&gt;100,"",IF($M429=新人男子!P$76,ROW(),"")),"")</f>
        <v/>
      </c>
      <c r="CA429" s="42" t="str">
        <f>IF($O429="女子",IF($AF429&gt;100,"",IF($M429=選抜女子!B$2,ROW(),"")),"")</f>
        <v/>
      </c>
      <c r="CB429" s="42" t="str">
        <f>IF($O429="女子",IF($AF429&gt;100,"",IF($M429=選抜女子!I$2,ROW(),"")),"")</f>
        <v/>
      </c>
      <c r="CC429" s="42" t="str">
        <f>IF($O429="女子",IF($AF429&gt;100,"",IF($M429=選抜女子!P$2,ROW(),"")),"")</f>
        <v/>
      </c>
      <c r="CD429" s="42" t="str">
        <f>IF($O429="女子",IF($AF429&gt;100,"",IF($M429=選抜女子!B$27,ROW(),"")),"")</f>
        <v/>
      </c>
      <c r="CE429" s="42" t="str">
        <f>IF($O429="女子",IF($AF429&gt;100,"",IF($M429=選抜女子!I$27,ROW(),"")),"")</f>
        <v/>
      </c>
      <c r="CF429" s="42" t="str">
        <f>IF($O429="女子",IF($AF429&gt;100,"",IF($M429=選抜女子!P$27,ROW(),"")),"")</f>
        <v/>
      </c>
      <c r="CG429" s="42" t="str">
        <f>IF($O429="女子",IF($AF429&gt;100,"",IF($M429=選抜女子!B$51,ROW(),"")),"")</f>
        <v/>
      </c>
      <c r="CH429" s="42" t="str">
        <f>IF($O429="女子",IF($AF429&gt;100,"",IF($M429=選抜女子!I$51,ROW(),"")),"")</f>
        <v/>
      </c>
      <c r="CI429" s="42" t="str">
        <f>IF($O429="女子",IF($AF429&gt;100,"",IF($M429=選抜女子!B$76,ROW(),"")),"")</f>
        <v/>
      </c>
      <c r="CJ429" s="42" t="str">
        <f>IF($O429="女子",IF($AF429&gt;100,"",IF($M429=選抜女子!I$76,ROW(),"")),"")</f>
        <v/>
      </c>
      <c r="CK429" s="42" t="str">
        <f>IF($O429="女子",IF($AF429&gt;100,"",IF($M429=新人女子!B$2,ROW(),"")),"")</f>
        <v/>
      </c>
      <c r="CL429" s="42" t="str">
        <f>IF($O429="女子",IF($AF429&gt;100,"",IF($M429=新人女子!I$2,ROW(),"")),"")</f>
        <v/>
      </c>
      <c r="CM429" s="42" t="str">
        <f>IF($O429="女子",IF($AF429&gt;100,"",IF($M429=新人女子!P$2,ROW(),"")),"")</f>
        <v/>
      </c>
      <c r="CN429" s="42" t="str">
        <f>IF($O429="女子",IF($AF429&gt;100,"",IF($M429=新人女子!B$27,ROW(),"")),"")</f>
        <v/>
      </c>
      <c r="CO429" s="42" t="str">
        <f>IF($O429="女子",IF($AF429&gt;100,"",IF($M429=新人女子!I$27,ROW(),"")),"")</f>
        <v/>
      </c>
      <c r="CP429" s="42" t="str">
        <f>IF($O429="女子",IF($AF429&gt;100,"",IF($M429=新人女子!P$27,ROW(),"")),"")</f>
        <v/>
      </c>
      <c r="CQ429" s="42" t="str">
        <f>IF($O429="女子",IF($AF429&gt;100,"",IF($M429=新人女子!B$51,ROW(),"")),"")</f>
        <v/>
      </c>
      <c r="CR429" s="42" t="str">
        <f>IF($O429="女子",IF($AF429&gt;100,"",IF($M429=新人女子!I$51,ROW(),"")),"")</f>
        <v/>
      </c>
      <c r="CS429" s="42" t="str">
        <f>IF($O429="女子",IF($AF429&gt;100,"",IF($M429=新人女子!P$51,ROW(),"")),"")</f>
        <v/>
      </c>
      <c r="CT429" s="42" t="str">
        <f>IF($O429="女子",IF($AF429&gt;100,"",IF($M429=新人女子!B$76,ROW(),"")),"")</f>
        <v/>
      </c>
      <c r="CU429" s="42" t="str">
        <f>IF($O429="女子",IF($AF429&gt;100,"",IF($M429=新人女子!I$76,ROW(),"")),"")</f>
        <v/>
      </c>
      <c r="CV429" s="42" t="str">
        <f>IF($O429="女子",IF($AF429&gt;100,"",IF($M429=新人女子!P$76,ROW(),"")),"")</f>
        <v/>
      </c>
    </row>
    <row r="430" spans="1:100" x14ac:dyDescent="0.15">
      <c r="A430" s="36">
        <v>45285</v>
      </c>
      <c r="B430" s="36">
        <v>45287</v>
      </c>
      <c r="C430" s="35" t="s">
        <v>104</v>
      </c>
      <c r="D430" s="35" t="s">
        <v>3038</v>
      </c>
      <c r="E430" s="35" t="s">
        <v>3039</v>
      </c>
      <c r="F430" s="35" t="s">
        <v>3040</v>
      </c>
      <c r="G430" s="35" t="s">
        <v>108</v>
      </c>
      <c r="H430" s="35" t="s">
        <v>15</v>
      </c>
      <c r="I430" s="35" t="s">
        <v>3041</v>
      </c>
      <c r="J430" s="35" t="s">
        <v>303</v>
      </c>
      <c r="L430" s="35" t="s">
        <v>1121</v>
      </c>
      <c r="M430" s="35" t="s">
        <v>148</v>
      </c>
      <c r="N430" s="35" t="s">
        <v>149</v>
      </c>
      <c r="O430" s="35" t="s">
        <v>305</v>
      </c>
      <c r="Y430" s="35" t="s">
        <v>306</v>
      </c>
      <c r="AA430" s="35" t="s">
        <v>1122</v>
      </c>
      <c r="AB430" s="35" t="s">
        <v>1123</v>
      </c>
      <c r="AC430" s="35" t="str">
        <f t="shared" ref="AC430:AC455" si="38">PHONETIC(AB430)</f>
        <v>ホウカイイン</v>
      </c>
      <c r="AD430" s="35" t="s">
        <v>309</v>
      </c>
      <c r="AF430" s="35">
        <v>1</v>
      </c>
      <c r="AG430" s="41">
        <v>39085</v>
      </c>
      <c r="AN430" s="35">
        <v>158.5</v>
      </c>
      <c r="AO430" s="35">
        <v>50</v>
      </c>
      <c r="AP430" s="35" t="s">
        <v>310</v>
      </c>
      <c r="AV430" s="35" t="s">
        <v>311</v>
      </c>
      <c r="BB430" s="35">
        <f t="shared" si="34"/>
        <v>16</v>
      </c>
      <c r="BC430" s="35">
        <f t="shared" si="35"/>
        <v>2</v>
      </c>
      <c r="BD430" s="35" t="str">
        <f t="shared" si="36"/>
        <v>右</v>
      </c>
      <c r="BE430" s="42" t="str">
        <f>IF($O430="男子",IF($AF430&gt;100,"",IF($M430=選抜男子!B$2,ROW(),"")),"")</f>
        <v/>
      </c>
      <c r="BF430" s="42" t="str">
        <f>IF($O430="男子",IF($AF430&gt;100,"",IF($M430=選抜男子!I$2,ROW(),"")),"")</f>
        <v/>
      </c>
      <c r="BG430" s="42" t="str">
        <f>IF($O430="男子",IF($AF430&gt;100,"",IF($M430=選抜男子!P$2,ROW(),"")),"")</f>
        <v/>
      </c>
      <c r="BH430" s="42" t="str">
        <f>IF($O430="男子",IF($AF430&gt;100,"",IF($M430=選抜男子!B$27,ROW(),"")),"")</f>
        <v/>
      </c>
      <c r="BI430" s="42" t="str">
        <f>IF($O430="男子",IF($AF430&gt;100,"",IF($M430=選抜男子!I$27,ROW(),"")),"")</f>
        <v/>
      </c>
      <c r="BJ430" s="42" t="str">
        <f>IF($O430="男子",IF($AF430&gt;100,"",IF($M430=選抜男子!P$27,ROW(),"")),"")</f>
        <v/>
      </c>
      <c r="BK430" s="42" t="str">
        <f>IF($O430="男子",IF($AF430&gt;100,"",IF($M430=選抜男子!B$51,ROW(),"")),"")</f>
        <v/>
      </c>
      <c r="BL430" s="42" t="str">
        <f>IF($O430="男子",IF($AF430&gt;100,"",IF($M430=選抜男子!I$51,ROW(),"")),"")</f>
        <v/>
      </c>
      <c r="BM430" s="42" t="str">
        <f>IF($O430="男子",IF($AF430&gt;100,"",IF($M430=選抜男子!B$76,ROW(),"")),"")</f>
        <v/>
      </c>
      <c r="BN430" s="42" t="str">
        <f>IF($O430="男子",IF($AF430&gt;100,"",IF($M430=選抜男子!I$76,ROW(),"")),"")</f>
        <v/>
      </c>
      <c r="BO430" s="42" t="str">
        <f>IF($O430="男子",IF($AF430&gt;100,"",IF($M430=新人男子!B$2,ROW(),"")),"")</f>
        <v/>
      </c>
      <c r="BP430" s="42" t="str">
        <f>IF($O430="男子",IF($AF430&gt;100,"",IF($M430=新人男子!I$2,ROW(),"")),"")</f>
        <v/>
      </c>
      <c r="BQ430" s="42" t="str">
        <f>IF($O430="男子",IF($AF430&gt;100,"",IF($M430=新人男子!P$2,ROW(),"")),"")</f>
        <v/>
      </c>
      <c r="BR430" s="42" t="str">
        <f>IF($O430="男子",IF($AF430&gt;100,"",IF($M430=新人男子!B$27,ROW(),"")),"")</f>
        <v/>
      </c>
      <c r="BS430" s="42" t="str">
        <f>IF($O430="男子",IF($AF430&gt;100,"",IF($M430=新人男子!I$27,ROW(),"")),"")</f>
        <v/>
      </c>
      <c r="BT430" s="42" t="str">
        <f>IF($O430="男子",IF($AF430&gt;100,"",IF($M430=新人男子!P$27,ROW(),"")),"")</f>
        <v/>
      </c>
      <c r="BU430" s="42" t="str">
        <f>IF($O430="男子",IF($AF430&gt;100,"",IF($M430=新人男子!B$51,ROW(),"")),"")</f>
        <v/>
      </c>
      <c r="BV430" s="42" t="str">
        <f>IF($O430="男子",IF($AF430&gt;100,"",IF($M430=新人男子!I$51,ROW(),"")),"")</f>
        <v/>
      </c>
      <c r="BW430" s="42">
        <f>IF($O430="男子",IF($AF430&gt;100,"",IF($M430=新人男子!P$51,ROW(),"")),"")</f>
        <v>430</v>
      </c>
      <c r="BX430" s="42" t="str">
        <f>IF($O430="男子",IF($AF430&gt;100,"",IF($M430=新人男子!B$76,ROW(),"")),"")</f>
        <v/>
      </c>
      <c r="BY430" s="42" t="str">
        <f>IF($O430="男子",IF($AF430&gt;100,"",IF($M430=新人男子!I$76,ROW(),"")),"")</f>
        <v/>
      </c>
      <c r="BZ430" s="42" t="str">
        <f>IF($O430="男子",IF($AF430&gt;100,"",IF($M430=新人男子!P$76,ROW(),"")),"")</f>
        <v/>
      </c>
      <c r="CA430" s="42" t="str">
        <f>IF($O430="女子",IF($AF430&gt;100,"",IF($M430=選抜女子!B$2,ROW(),"")),"")</f>
        <v/>
      </c>
      <c r="CB430" s="42" t="str">
        <f>IF($O430="女子",IF($AF430&gt;100,"",IF($M430=選抜女子!I$2,ROW(),"")),"")</f>
        <v/>
      </c>
      <c r="CC430" s="42" t="str">
        <f>IF($O430="女子",IF($AF430&gt;100,"",IF($M430=選抜女子!P$2,ROW(),"")),"")</f>
        <v/>
      </c>
      <c r="CD430" s="42" t="str">
        <f>IF($O430="女子",IF($AF430&gt;100,"",IF($M430=選抜女子!B$27,ROW(),"")),"")</f>
        <v/>
      </c>
      <c r="CE430" s="42" t="str">
        <f>IF($O430="女子",IF($AF430&gt;100,"",IF($M430=選抜女子!I$27,ROW(),"")),"")</f>
        <v/>
      </c>
      <c r="CF430" s="42" t="str">
        <f>IF($O430="女子",IF($AF430&gt;100,"",IF($M430=選抜女子!P$27,ROW(),"")),"")</f>
        <v/>
      </c>
      <c r="CG430" s="42" t="str">
        <f>IF($O430="女子",IF($AF430&gt;100,"",IF($M430=選抜女子!B$51,ROW(),"")),"")</f>
        <v/>
      </c>
      <c r="CH430" s="42" t="str">
        <f>IF($O430="女子",IF($AF430&gt;100,"",IF($M430=選抜女子!I$51,ROW(),"")),"")</f>
        <v/>
      </c>
      <c r="CI430" s="42" t="str">
        <f>IF($O430="女子",IF($AF430&gt;100,"",IF($M430=選抜女子!B$76,ROW(),"")),"")</f>
        <v/>
      </c>
      <c r="CJ430" s="42" t="str">
        <f>IF($O430="女子",IF($AF430&gt;100,"",IF($M430=選抜女子!I$76,ROW(),"")),"")</f>
        <v/>
      </c>
      <c r="CK430" s="42" t="str">
        <f>IF($O430="女子",IF($AF430&gt;100,"",IF($M430=新人女子!B$2,ROW(),"")),"")</f>
        <v/>
      </c>
      <c r="CL430" s="42" t="str">
        <f>IF($O430="女子",IF($AF430&gt;100,"",IF($M430=新人女子!I$2,ROW(),"")),"")</f>
        <v/>
      </c>
      <c r="CM430" s="42" t="str">
        <f>IF($O430="女子",IF($AF430&gt;100,"",IF($M430=新人女子!P$2,ROW(),"")),"")</f>
        <v/>
      </c>
      <c r="CN430" s="42" t="str">
        <f>IF($O430="女子",IF($AF430&gt;100,"",IF($M430=新人女子!B$27,ROW(),"")),"")</f>
        <v/>
      </c>
      <c r="CO430" s="42" t="str">
        <f>IF($O430="女子",IF($AF430&gt;100,"",IF($M430=新人女子!I$27,ROW(),"")),"")</f>
        <v/>
      </c>
      <c r="CP430" s="42" t="str">
        <f>IF($O430="女子",IF($AF430&gt;100,"",IF($M430=新人女子!P$27,ROW(),"")),"")</f>
        <v/>
      </c>
      <c r="CQ430" s="42" t="str">
        <f>IF($O430="女子",IF($AF430&gt;100,"",IF($M430=新人女子!B$51,ROW(),"")),"")</f>
        <v/>
      </c>
      <c r="CR430" s="42" t="str">
        <f>IF($O430="女子",IF($AF430&gt;100,"",IF($M430=新人女子!I$51,ROW(),"")),"")</f>
        <v/>
      </c>
      <c r="CS430" s="42" t="str">
        <f>IF($O430="女子",IF($AF430&gt;100,"",IF($M430=新人女子!P$51,ROW(),"")),"")</f>
        <v/>
      </c>
      <c r="CT430" s="42" t="str">
        <f>IF($O430="女子",IF($AF430&gt;100,"",IF($M430=新人女子!B$76,ROW(),"")),"")</f>
        <v/>
      </c>
      <c r="CU430" s="42" t="str">
        <f>IF($O430="女子",IF($AF430&gt;100,"",IF($M430=新人女子!I$76,ROW(),"")),"")</f>
        <v/>
      </c>
      <c r="CV430" s="42" t="str">
        <f>IF($O430="女子",IF($AF430&gt;100,"",IF($M430=新人女子!P$76,ROW(),"")),"")</f>
        <v/>
      </c>
    </row>
    <row r="431" spans="1:100" x14ac:dyDescent="0.15">
      <c r="A431" s="36">
        <v>45285</v>
      </c>
      <c r="B431" s="36">
        <v>45287</v>
      </c>
      <c r="C431" s="35" t="s">
        <v>104</v>
      </c>
      <c r="D431" s="35" t="s">
        <v>3042</v>
      </c>
      <c r="E431" s="35" t="s">
        <v>3043</v>
      </c>
      <c r="F431" s="35" t="s">
        <v>3044</v>
      </c>
      <c r="G431" s="35" t="s">
        <v>108</v>
      </c>
      <c r="H431" s="35" t="s">
        <v>15</v>
      </c>
      <c r="I431" s="35" t="s">
        <v>3045</v>
      </c>
      <c r="J431" s="35" t="s">
        <v>303</v>
      </c>
      <c r="L431" s="35" t="s">
        <v>1121</v>
      </c>
      <c r="M431" s="35" t="s">
        <v>148</v>
      </c>
      <c r="N431" s="35" t="s">
        <v>149</v>
      </c>
      <c r="O431" s="35" t="s">
        <v>305</v>
      </c>
      <c r="Y431" s="35" t="s">
        <v>306</v>
      </c>
      <c r="AA431" s="35" t="s">
        <v>1124</v>
      </c>
      <c r="AB431" s="35" t="s">
        <v>1125</v>
      </c>
      <c r="AC431" s="35" t="str">
        <f t="shared" si="38"/>
        <v>ビゼンハラ</v>
      </c>
      <c r="AD431" s="35" t="s">
        <v>309</v>
      </c>
      <c r="AF431" s="35">
        <v>2</v>
      </c>
      <c r="AG431" s="41">
        <v>38996</v>
      </c>
      <c r="AN431" s="35">
        <v>160</v>
      </c>
      <c r="AO431" s="35">
        <v>53</v>
      </c>
      <c r="AP431" s="35" t="s">
        <v>310</v>
      </c>
      <c r="AV431" s="35" t="s">
        <v>311</v>
      </c>
      <c r="BB431" s="35">
        <f t="shared" si="34"/>
        <v>16</v>
      </c>
      <c r="BC431" s="35">
        <f t="shared" si="35"/>
        <v>2</v>
      </c>
      <c r="BD431" s="35" t="str">
        <f t="shared" si="36"/>
        <v>右</v>
      </c>
      <c r="BE431" s="42" t="str">
        <f>IF($O431="男子",IF($AF431&gt;100,"",IF($M431=選抜男子!B$2,ROW(),"")),"")</f>
        <v/>
      </c>
      <c r="BF431" s="42" t="str">
        <f>IF($O431="男子",IF($AF431&gt;100,"",IF($M431=選抜男子!I$2,ROW(),"")),"")</f>
        <v/>
      </c>
      <c r="BG431" s="42" t="str">
        <f>IF($O431="男子",IF($AF431&gt;100,"",IF($M431=選抜男子!P$2,ROW(),"")),"")</f>
        <v/>
      </c>
      <c r="BH431" s="42" t="str">
        <f>IF($O431="男子",IF($AF431&gt;100,"",IF($M431=選抜男子!B$27,ROW(),"")),"")</f>
        <v/>
      </c>
      <c r="BI431" s="42" t="str">
        <f>IF($O431="男子",IF($AF431&gt;100,"",IF($M431=選抜男子!I$27,ROW(),"")),"")</f>
        <v/>
      </c>
      <c r="BJ431" s="42" t="str">
        <f>IF($O431="男子",IF($AF431&gt;100,"",IF($M431=選抜男子!P$27,ROW(),"")),"")</f>
        <v/>
      </c>
      <c r="BK431" s="42" t="str">
        <f>IF($O431="男子",IF($AF431&gt;100,"",IF($M431=選抜男子!B$51,ROW(),"")),"")</f>
        <v/>
      </c>
      <c r="BL431" s="42" t="str">
        <f>IF($O431="男子",IF($AF431&gt;100,"",IF($M431=選抜男子!I$51,ROW(),"")),"")</f>
        <v/>
      </c>
      <c r="BM431" s="42" t="str">
        <f>IF($O431="男子",IF($AF431&gt;100,"",IF($M431=選抜男子!B$76,ROW(),"")),"")</f>
        <v/>
      </c>
      <c r="BN431" s="42" t="str">
        <f>IF($O431="男子",IF($AF431&gt;100,"",IF($M431=選抜男子!I$76,ROW(),"")),"")</f>
        <v/>
      </c>
      <c r="BO431" s="42" t="str">
        <f>IF($O431="男子",IF($AF431&gt;100,"",IF($M431=新人男子!B$2,ROW(),"")),"")</f>
        <v/>
      </c>
      <c r="BP431" s="42" t="str">
        <f>IF($O431="男子",IF($AF431&gt;100,"",IF($M431=新人男子!I$2,ROW(),"")),"")</f>
        <v/>
      </c>
      <c r="BQ431" s="42" t="str">
        <f>IF($O431="男子",IF($AF431&gt;100,"",IF($M431=新人男子!P$2,ROW(),"")),"")</f>
        <v/>
      </c>
      <c r="BR431" s="42" t="str">
        <f>IF($O431="男子",IF($AF431&gt;100,"",IF($M431=新人男子!B$27,ROW(),"")),"")</f>
        <v/>
      </c>
      <c r="BS431" s="42" t="str">
        <f>IF($O431="男子",IF($AF431&gt;100,"",IF($M431=新人男子!I$27,ROW(),"")),"")</f>
        <v/>
      </c>
      <c r="BT431" s="42" t="str">
        <f>IF($O431="男子",IF($AF431&gt;100,"",IF($M431=新人男子!P$27,ROW(),"")),"")</f>
        <v/>
      </c>
      <c r="BU431" s="42" t="str">
        <f>IF($O431="男子",IF($AF431&gt;100,"",IF($M431=新人男子!B$51,ROW(),"")),"")</f>
        <v/>
      </c>
      <c r="BV431" s="42" t="str">
        <f>IF($O431="男子",IF($AF431&gt;100,"",IF($M431=新人男子!I$51,ROW(),"")),"")</f>
        <v/>
      </c>
      <c r="BW431" s="42">
        <f>IF($O431="男子",IF($AF431&gt;100,"",IF($M431=新人男子!P$51,ROW(),"")),"")</f>
        <v>431</v>
      </c>
      <c r="BX431" s="42" t="str">
        <f>IF($O431="男子",IF($AF431&gt;100,"",IF($M431=新人男子!B$76,ROW(),"")),"")</f>
        <v/>
      </c>
      <c r="BY431" s="42" t="str">
        <f>IF($O431="男子",IF($AF431&gt;100,"",IF($M431=新人男子!I$76,ROW(),"")),"")</f>
        <v/>
      </c>
      <c r="BZ431" s="42" t="str">
        <f>IF($O431="男子",IF($AF431&gt;100,"",IF($M431=新人男子!P$76,ROW(),"")),"")</f>
        <v/>
      </c>
      <c r="CA431" s="42" t="str">
        <f>IF($O431="女子",IF($AF431&gt;100,"",IF($M431=選抜女子!B$2,ROW(),"")),"")</f>
        <v/>
      </c>
      <c r="CB431" s="42" t="str">
        <f>IF($O431="女子",IF($AF431&gt;100,"",IF($M431=選抜女子!I$2,ROW(),"")),"")</f>
        <v/>
      </c>
      <c r="CC431" s="42" t="str">
        <f>IF($O431="女子",IF($AF431&gt;100,"",IF($M431=選抜女子!P$2,ROW(),"")),"")</f>
        <v/>
      </c>
      <c r="CD431" s="42" t="str">
        <f>IF($O431="女子",IF($AF431&gt;100,"",IF($M431=選抜女子!B$27,ROW(),"")),"")</f>
        <v/>
      </c>
      <c r="CE431" s="42" t="str">
        <f>IF($O431="女子",IF($AF431&gt;100,"",IF($M431=選抜女子!I$27,ROW(),"")),"")</f>
        <v/>
      </c>
      <c r="CF431" s="42" t="str">
        <f>IF($O431="女子",IF($AF431&gt;100,"",IF($M431=選抜女子!P$27,ROW(),"")),"")</f>
        <v/>
      </c>
      <c r="CG431" s="42" t="str">
        <f>IF($O431="女子",IF($AF431&gt;100,"",IF($M431=選抜女子!B$51,ROW(),"")),"")</f>
        <v/>
      </c>
      <c r="CH431" s="42" t="str">
        <f>IF($O431="女子",IF($AF431&gt;100,"",IF($M431=選抜女子!I$51,ROW(),"")),"")</f>
        <v/>
      </c>
      <c r="CI431" s="42" t="str">
        <f>IF($O431="女子",IF($AF431&gt;100,"",IF($M431=選抜女子!B$76,ROW(),"")),"")</f>
        <v/>
      </c>
      <c r="CJ431" s="42" t="str">
        <f>IF($O431="女子",IF($AF431&gt;100,"",IF($M431=選抜女子!I$76,ROW(),"")),"")</f>
        <v/>
      </c>
      <c r="CK431" s="42" t="str">
        <f>IF($O431="女子",IF($AF431&gt;100,"",IF($M431=新人女子!B$2,ROW(),"")),"")</f>
        <v/>
      </c>
      <c r="CL431" s="42" t="str">
        <f>IF($O431="女子",IF($AF431&gt;100,"",IF($M431=新人女子!I$2,ROW(),"")),"")</f>
        <v/>
      </c>
      <c r="CM431" s="42" t="str">
        <f>IF($O431="女子",IF($AF431&gt;100,"",IF($M431=新人女子!P$2,ROW(),"")),"")</f>
        <v/>
      </c>
      <c r="CN431" s="42" t="str">
        <f>IF($O431="女子",IF($AF431&gt;100,"",IF($M431=新人女子!B$27,ROW(),"")),"")</f>
        <v/>
      </c>
      <c r="CO431" s="42" t="str">
        <f>IF($O431="女子",IF($AF431&gt;100,"",IF($M431=新人女子!I$27,ROW(),"")),"")</f>
        <v/>
      </c>
      <c r="CP431" s="42" t="str">
        <f>IF($O431="女子",IF($AF431&gt;100,"",IF($M431=新人女子!P$27,ROW(),"")),"")</f>
        <v/>
      </c>
      <c r="CQ431" s="42" t="str">
        <f>IF($O431="女子",IF($AF431&gt;100,"",IF($M431=新人女子!B$51,ROW(),"")),"")</f>
        <v/>
      </c>
      <c r="CR431" s="42" t="str">
        <f>IF($O431="女子",IF($AF431&gt;100,"",IF($M431=新人女子!I$51,ROW(),"")),"")</f>
        <v/>
      </c>
      <c r="CS431" s="42" t="str">
        <f>IF($O431="女子",IF($AF431&gt;100,"",IF($M431=新人女子!P$51,ROW(),"")),"")</f>
        <v/>
      </c>
      <c r="CT431" s="42" t="str">
        <f>IF($O431="女子",IF($AF431&gt;100,"",IF($M431=新人女子!B$76,ROW(),"")),"")</f>
        <v/>
      </c>
      <c r="CU431" s="42" t="str">
        <f>IF($O431="女子",IF($AF431&gt;100,"",IF($M431=新人女子!I$76,ROW(),"")),"")</f>
        <v/>
      </c>
      <c r="CV431" s="42" t="str">
        <f>IF($O431="女子",IF($AF431&gt;100,"",IF($M431=新人女子!P$76,ROW(),"")),"")</f>
        <v/>
      </c>
    </row>
    <row r="432" spans="1:100" x14ac:dyDescent="0.15">
      <c r="A432" s="36">
        <v>45285</v>
      </c>
      <c r="B432" s="36">
        <v>45287</v>
      </c>
      <c r="C432" s="35" t="s">
        <v>104</v>
      </c>
      <c r="D432" s="35" t="s">
        <v>3046</v>
      </c>
      <c r="E432" s="35" t="s">
        <v>3047</v>
      </c>
      <c r="F432" s="35" t="s">
        <v>3048</v>
      </c>
      <c r="G432" s="35" t="s">
        <v>108</v>
      </c>
      <c r="H432" s="35" t="s">
        <v>15</v>
      </c>
      <c r="I432" s="35" t="s">
        <v>3049</v>
      </c>
      <c r="J432" s="35" t="s">
        <v>303</v>
      </c>
      <c r="L432" s="35" t="s">
        <v>1121</v>
      </c>
      <c r="M432" s="35" t="s">
        <v>148</v>
      </c>
      <c r="N432" s="35" t="s">
        <v>149</v>
      </c>
      <c r="O432" s="35" t="s">
        <v>305</v>
      </c>
      <c r="Y432" s="35" t="s">
        <v>306</v>
      </c>
      <c r="AA432" s="35" t="s">
        <v>1126</v>
      </c>
      <c r="AB432" s="35" t="s">
        <v>1127</v>
      </c>
      <c r="AC432" s="35" t="str">
        <f t="shared" si="38"/>
        <v>タマガシ</v>
      </c>
      <c r="AD432" s="35" t="s">
        <v>309</v>
      </c>
      <c r="AF432" s="35">
        <v>3</v>
      </c>
      <c r="AG432" s="41">
        <v>39054</v>
      </c>
      <c r="AN432" s="35">
        <v>152</v>
      </c>
      <c r="AO432" s="35">
        <v>43</v>
      </c>
      <c r="AP432" s="35" t="s">
        <v>310</v>
      </c>
      <c r="AV432" s="35" t="s">
        <v>311</v>
      </c>
      <c r="BB432" s="35">
        <f t="shared" si="34"/>
        <v>16</v>
      </c>
      <c r="BC432" s="35">
        <f t="shared" si="35"/>
        <v>2</v>
      </c>
      <c r="BD432" s="35" t="str">
        <f t="shared" si="36"/>
        <v>右</v>
      </c>
      <c r="BE432" s="42" t="str">
        <f>IF($O432="男子",IF($AF432&gt;100,"",IF($M432=選抜男子!B$2,ROW(),"")),"")</f>
        <v/>
      </c>
      <c r="BF432" s="42" t="str">
        <f>IF($O432="男子",IF($AF432&gt;100,"",IF($M432=選抜男子!I$2,ROW(),"")),"")</f>
        <v/>
      </c>
      <c r="BG432" s="42" t="str">
        <f>IF($O432="男子",IF($AF432&gt;100,"",IF($M432=選抜男子!P$2,ROW(),"")),"")</f>
        <v/>
      </c>
      <c r="BH432" s="42" t="str">
        <f>IF($O432="男子",IF($AF432&gt;100,"",IF($M432=選抜男子!B$27,ROW(),"")),"")</f>
        <v/>
      </c>
      <c r="BI432" s="42" t="str">
        <f>IF($O432="男子",IF($AF432&gt;100,"",IF($M432=選抜男子!I$27,ROW(),"")),"")</f>
        <v/>
      </c>
      <c r="BJ432" s="42" t="str">
        <f>IF($O432="男子",IF($AF432&gt;100,"",IF($M432=選抜男子!P$27,ROW(),"")),"")</f>
        <v/>
      </c>
      <c r="BK432" s="42" t="str">
        <f>IF($O432="男子",IF($AF432&gt;100,"",IF($M432=選抜男子!B$51,ROW(),"")),"")</f>
        <v/>
      </c>
      <c r="BL432" s="42" t="str">
        <f>IF($O432="男子",IF($AF432&gt;100,"",IF($M432=選抜男子!I$51,ROW(),"")),"")</f>
        <v/>
      </c>
      <c r="BM432" s="42" t="str">
        <f>IF($O432="男子",IF($AF432&gt;100,"",IF($M432=選抜男子!B$76,ROW(),"")),"")</f>
        <v/>
      </c>
      <c r="BN432" s="42" t="str">
        <f>IF($O432="男子",IF($AF432&gt;100,"",IF($M432=選抜男子!I$76,ROW(),"")),"")</f>
        <v/>
      </c>
      <c r="BO432" s="42" t="str">
        <f>IF($O432="男子",IF($AF432&gt;100,"",IF($M432=新人男子!B$2,ROW(),"")),"")</f>
        <v/>
      </c>
      <c r="BP432" s="42" t="str">
        <f>IF($O432="男子",IF($AF432&gt;100,"",IF($M432=新人男子!I$2,ROW(),"")),"")</f>
        <v/>
      </c>
      <c r="BQ432" s="42" t="str">
        <f>IF($O432="男子",IF($AF432&gt;100,"",IF($M432=新人男子!P$2,ROW(),"")),"")</f>
        <v/>
      </c>
      <c r="BR432" s="42" t="str">
        <f>IF($O432="男子",IF($AF432&gt;100,"",IF($M432=新人男子!B$27,ROW(),"")),"")</f>
        <v/>
      </c>
      <c r="BS432" s="42" t="str">
        <f>IF($O432="男子",IF($AF432&gt;100,"",IF($M432=新人男子!I$27,ROW(),"")),"")</f>
        <v/>
      </c>
      <c r="BT432" s="42" t="str">
        <f>IF($O432="男子",IF($AF432&gt;100,"",IF($M432=新人男子!P$27,ROW(),"")),"")</f>
        <v/>
      </c>
      <c r="BU432" s="42" t="str">
        <f>IF($O432="男子",IF($AF432&gt;100,"",IF($M432=新人男子!B$51,ROW(),"")),"")</f>
        <v/>
      </c>
      <c r="BV432" s="42" t="str">
        <f>IF($O432="男子",IF($AF432&gt;100,"",IF($M432=新人男子!I$51,ROW(),"")),"")</f>
        <v/>
      </c>
      <c r="BW432" s="42">
        <f>IF($O432="男子",IF($AF432&gt;100,"",IF($M432=新人男子!P$51,ROW(),"")),"")</f>
        <v>432</v>
      </c>
      <c r="BX432" s="42" t="str">
        <f>IF($O432="男子",IF($AF432&gt;100,"",IF($M432=新人男子!B$76,ROW(),"")),"")</f>
        <v/>
      </c>
      <c r="BY432" s="42" t="str">
        <f>IF($O432="男子",IF($AF432&gt;100,"",IF($M432=新人男子!I$76,ROW(),"")),"")</f>
        <v/>
      </c>
      <c r="BZ432" s="42" t="str">
        <f>IF($O432="男子",IF($AF432&gt;100,"",IF($M432=新人男子!P$76,ROW(),"")),"")</f>
        <v/>
      </c>
      <c r="CA432" s="42" t="str">
        <f>IF($O432="女子",IF($AF432&gt;100,"",IF($M432=選抜女子!B$2,ROW(),"")),"")</f>
        <v/>
      </c>
      <c r="CB432" s="42" t="str">
        <f>IF($O432="女子",IF($AF432&gt;100,"",IF($M432=選抜女子!I$2,ROW(),"")),"")</f>
        <v/>
      </c>
      <c r="CC432" s="42" t="str">
        <f>IF($O432="女子",IF($AF432&gt;100,"",IF($M432=選抜女子!P$2,ROW(),"")),"")</f>
        <v/>
      </c>
      <c r="CD432" s="42" t="str">
        <f>IF($O432="女子",IF($AF432&gt;100,"",IF($M432=選抜女子!B$27,ROW(),"")),"")</f>
        <v/>
      </c>
      <c r="CE432" s="42" t="str">
        <f>IF($O432="女子",IF($AF432&gt;100,"",IF($M432=選抜女子!I$27,ROW(),"")),"")</f>
        <v/>
      </c>
      <c r="CF432" s="42" t="str">
        <f>IF($O432="女子",IF($AF432&gt;100,"",IF($M432=選抜女子!P$27,ROW(),"")),"")</f>
        <v/>
      </c>
      <c r="CG432" s="42" t="str">
        <f>IF($O432="女子",IF($AF432&gt;100,"",IF($M432=選抜女子!B$51,ROW(),"")),"")</f>
        <v/>
      </c>
      <c r="CH432" s="42" t="str">
        <f>IF($O432="女子",IF($AF432&gt;100,"",IF($M432=選抜女子!I$51,ROW(),"")),"")</f>
        <v/>
      </c>
      <c r="CI432" s="42" t="str">
        <f>IF($O432="女子",IF($AF432&gt;100,"",IF($M432=選抜女子!B$76,ROW(),"")),"")</f>
        <v/>
      </c>
      <c r="CJ432" s="42" t="str">
        <f>IF($O432="女子",IF($AF432&gt;100,"",IF($M432=選抜女子!I$76,ROW(),"")),"")</f>
        <v/>
      </c>
      <c r="CK432" s="42" t="str">
        <f>IF($O432="女子",IF($AF432&gt;100,"",IF($M432=新人女子!B$2,ROW(),"")),"")</f>
        <v/>
      </c>
      <c r="CL432" s="42" t="str">
        <f>IF($O432="女子",IF($AF432&gt;100,"",IF($M432=新人女子!I$2,ROW(),"")),"")</f>
        <v/>
      </c>
      <c r="CM432" s="42" t="str">
        <f>IF($O432="女子",IF($AF432&gt;100,"",IF($M432=新人女子!P$2,ROW(),"")),"")</f>
        <v/>
      </c>
      <c r="CN432" s="42" t="str">
        <f>IF($O432="女子",IF($AF432&gt;100,"",IF($M432=新人女子!B$27,ROW(),"")),"")</f>
        <v/>
      </c>
      <c r="CO432" s="42" t="str">
        <f>IF($O432="女子",IF($AF432&gt;100,"",IF($M432=新人女子!I$27,ROW(),"")),"")</f>
        <v/>
      </c>
      <c r="CP432" s="42" t="str">
        <f>IF($O432="女子",IF($AF432&gt;100,"",IF($M432=新人女子!P$27,ROW(),"")),"")</f>
        <v/>
      </c>
      <c r="CQ432" s="42" t="str">
        <f>IF($O432="女子",IF($AF432&gt;100,"",IF($M432=新人女子!B$51,ROW(),"")),"")</f>
        <v/>
      </c>
      <c r="CR432" s="42" t="str">
        <f>IF($O432="女子",IF($AF432&gt;100,"",IF($M432=新人女子!I$51,ROW(),"")),"")</f>
        <v/>
      </c>
      <c r="CS432" s="42" t="str">
        <f>IF($O432="女子",IF($AF432&gt;100,"",IF($M432=新人女子!P$51,ROW(),"")),"")</f>
        <v/>
      </c>
      <c r="CT432" s="42" t="str">
        <f>IF($O432="女子",IF($AF432&gt;100,"",IF($M432=新人女子!B$76,ROW(),"")),"")</f>
        <v/>
      </c>
      <c r="CU432" s="42" t="str">
        <f>IF($O432="女子",IF($AF432&gt;100,"",IF($M432=新人女子!I$76,ROW(),"")),"")</f>
        <v/>
      </c>
      <c r="CV432" s="42" t="str">
        <f>IF($O432="女子",IF($AF432&gt;100,"",IF($M432=新人女子!P$76,ROW(),"")),"")</f>
        <v/>
      </c>
    </row>
    <row r="433" spans="1:100" x14ac:dyDescent="0.15">
      <c r="A433" s="36">
        <v>45285</v>
      </c>
      <c r="B433" s="36">
        <v>45287</v>
      </c>
      <c r="C433" s="35" t="s">
        <v>104</v>
      </c>
      <c r="D433" s="35" t="s">
        <v>3050</v>
      </c>
      <c r="E433" s="35" t="s">
        <v>3051</v>
      </c>
      <c r="F433" s="35" t="s">
        <v>3052</v>
      </c>
      <c r="G433" s="35" t="s">
        <v>108</v>
      </c>
      <c r="H433" s="35" t="s">
        <v>15</v>
      </c>
      <c r="I433" s="35" t="s">
        <v>3053</v>
      </c>
      <c r="J433" s="35" t="s">
        <v>303</v>
      </c>
      <c r="L433" s="35" t="s">
        <v>1121</v>
      </c>
      <c r="M433" s="35" t="s">
        <v>148</v>
      </c>
      <c r="N433" s="35" t="s">
        <v>149</v>
      </c>
      <c r="O433" s="35" t="s">
        <v>305</v>
      </c>
      <c r="Y433" s="35" t="s">
        <v>306</v>
      </c>
      <c r="AA433" s="35" t="s">
        <v>1128</v>
      </c>
      <c r="AB433" s="35" t="s">
        <v>1129</v>
      </c>
      <c r="AC433" s="35" t="str">
        <f t="shared" si="38"/>
        <v>マキヤマ</v>
      </c>
      <c r="AD433" s="35" t="s">
        <v>309</v>
      </c>
      <c r="AF433" s="35">
        <v>4</v>
      </c>
      <c r="AG433" s="41">
        <v>39147</v>
      </c>
      <c r="AN433" s="35">
        <v>158</v>
      </c>
      <c r="AO433" s="35">
        <v>48</v>
      </c>
      <c r="AP433" s="35" t="s">
        <v>310</v>
      </c>
      <c r="AV433" s="35" t="s">
        <v>311</v>
      </c>
      <c r="BB433" s="35">
        <f t="shared" si="34"/>
        <v>16</v>
      </c>
      <c r="BC433" s="35">
        <f t="shared" si="35"/>
        <v>2</v>
      </c>
      <c r="BD433" s="35" t="str">
        <f t="shared" si="36"/>
        <v>右</v>
      </c>
      <c r="BE433" s="42" t="str">
        <f>IF($O433="男子",IF($AF433&gt;100,"",IF($M433=選抜男子!B$2,ROW(),"")),"")</f>
        <v/>
      </c>
      <c r="BF433" s="42" t="str">
        <f>IF($O433="男子",IF($AF433&gt;100,"",IF($M433=選抜男子!I$2,ROW(),"")),"")</f>
        <v/>
      </c>
      <c r="BG433" s="42" t="str">
        <f>IF($O433="男子",IF($AF433&gt;100,"",IF($M433=選抜男子!P$2,ROW(),"")),"")</f>
        <v/>
      </c>
      <c r="BH433" s="42" t="str">
        <f>IF($O433="男子",IF($AF433&gt;100,"",IF($M433=選抜男子!B$27,ROW(),"")),"")</f>
        <v/>
      </c>
      <c r="BI433" s="42" t="str">
        <f>IF($O433="男子",IF($AF433&gt;100,"",IF($M433=選抜男子!I$27,ROW(),"")),"")</f>
        <v/>
      </c>
      <c r="BJ433" s="42" t="str">
        <f>IF($O433="男子",IF($AF433&gt;100,"",IF($M433=選抜男子!P$27,ROW(),"")),"")</f>
        <v/>
      </c>
      <c r="BK433" s="42" t="str">
        <f>IF($O433="男子",IF($AF433&gt;100,"",IF($M433=選抜男子!B$51,ROW(),"")),"")</f>
        <v/>
      </c>
      <c r="BL433" s="42" t="str">
        <f>IF($O433="男子",IF($AF433&gt;100,"",IF($M433=選抜男子!I$51,ROW(),"")),"")</f>
        <v/>
      </c>
      <c r="BM433" s="42" t="str">
        <f>IF($O433="男子",IF($AF433&gt;100,"",IF($M433=選抜男子!B$76,ROW(),"")),"")</f>
        <v/>
      </c>
      <c r="BN433" s="42" t="str">
        <f>IF($O433="男子",IF($AF433&gt;100,"",IF($M433=選抜男子!I$76,ROW(),"")),"")</f>
        <v/>
      </c>
      <c r="BO433" s="42" t="str">
        <f>IF($O433="男子",IF($AF433&gt;100,"",IF($M433=新人男子!B$2,ROW(),"")),"")</f>
        <v/>
      </c>
      <c r="BP433" s="42" t="str">
        <f>IF($O433="男子",IF($AF433&gt;100,"",IF($M433=新人男子!I$2,ROW(),"")),"")</f>
        <v/>
      </c>
      <c r="BQ433" s="42" t="str">
        <f>IF($O433="男子",IF($AF433&gt;100,"",IF($M433=新人男子!P$2,ROW(),"")),"")</f>
        <v/>
      </c>
      <c r="BR433" s="42" t="str">
        <f>IF($O433="男子",IF($AF433&gt;100,"",IF($M433=新人男子!B$27,ROW(),"")),"")</f>
        <v/>
      </c>
      <c r="BS433" s="42" t="str">
        <f>IF($O433="男子",IF($AF433&gt;100,"",IF($M433=新人男子!I$27,ROW(),"")),"")</f>
        <v/>
      </c>
      <c r="BT433" s="42" t="str">
        <f>IF($O433="男子",IF($AF433&gt;100,"",IF($M433=新人男子!P$27,ROW(),"")),"")</f>
        <v/>
      </c>
      <c r="BU433" s="42" t="str">
        <f>IF($O433="男子",IF($AF433&gt;100,"",IF($M433=新人男子!B$51,ROW(),"")),"")</f>
        <v/>
      </c>
      <c r="BV433" s="42" t="str">
        <f>IF($O433="男子",IF($AF433&gt;100,"",IF($M433=新人男子!I$51,ROW(),"")),"")</f>
        <v/>
      </c>
      <c r="BW433" s="42">
        <f>IF($O433="男子",IF($AF433&gt;100,"",IF($M433=新人男子!P$51,ROW(),"")),"")</f>
        <v>433</v>
      </c>
      <c r="BX433" s="42" t="str">
        <f>IF($O433="男子",IF($AF433&gt;100,"",IF($M433=新人男子!B$76,ROW(),"")),"")</f>
        <v/>
      </c>
      <c r="BY433" s="42" t="str">
        <f>IF($O433="男子",IF($AF433&gt;100,"",IF($M433=新人男子!I$76,ROW(),"")),"")</f>
        <v/>
      </c>
      <c r="BZ433" s="42" t="str">
        <f>IF($O433="男子",IF($AF433&gt;100,"",IF($M433=新人男子!P$76,ROW(),"")),"")</f>
        <v/>
      </c>
      <c r="CA433" s="42" t="str">
        <f>IF($O433="女子",IF($AF433&gt;100,"",IF($M433=選抜女子!B$2,ROW(),"")),"")</f>
        <v/>
      </c>
      <c r="CB433" s="42" t="str">
        <f>IF($O433="女子",IF($AF433&gt;100,"",IF($M433=選抜女子!I$2,ROW(),"")),"")</f>
        <v/>
      </c>
      <c r="CC433" s="42" t="str">
        <f>IF($O433="女子",IF($AF433&gt;100,"",IF($M433=選抜女子!P$2,ROW(),"")),"")</f>
        <v/>
      </c>
      <c r="CD433" s="42" t="str">
        <f>IF($O433="女子",IF($AF433&gt;100,"",IF($M433=選抜女子!B$27,ROW(),"")),"")</f>
        <v/>
      </c>
      <c r="CE433" s="42" t="str">
        <f>IF($O433="女子",IF($AF433&gt;100,"",IF($M433=選抜女子!I$27,ROW(),"")),"")</f>
        <v/>
      </c>
      <c r="CF433" s="42" t="str">
        <f>IF($O433="女子",IF($AF433&gt;100,"",IF($M433=選抜女子!P$27,ROW(),"")),"")</f>
        <v/>
      </c>
      <c r="CG433" s="42" t="str">
        <f>IF($O433="女子",IF($AF433&gt;100,"",IF($M433=選抜女子!B$51,ROW(),"")),"")</f>
        <v/>
      </c>
      <c r="CH433" s="42" t="str">
        <f>IF($O433="女子",IF($AF433&gt;100,"",IF($M433=選抜女子!I$51,ROW(),"")),"")</f>
        <v/>
      </c>
      <c r="CI433" s="42" t="str">
        <f>IF($O433="女子",IF($AF433&gt;100,"",IF($M433=選抜女子!B$76,ROW(),"")),"")</f>
        <v/>
      </c>
      <c r="CJ433" s="42" t="str">
        <f>IF($O433="女子",IF($AF433&gt;100,"",IF($M433=選抜女子!I$76,ROW(),"")),"")</f>
        <v/>
      </c>
      <c r="CK433" s="42" t="str">
        <f>IF($O433="女子",IF($AF433&gt;100,"",IF($M433=新人女子!B$2,ROW(),"")),"")</f>
        <v/>
      </c>
      <c r="CL433" s="42" t="str">
        <f>IF($O433="女子",IF($AF433&gt;100,"",IF($M433=新人女子!I$2,ROW(),"")),"")</f>
        <v/>
      </c>
      <c r="CM433" s="42" t="str">
        <f>IF($O433="女子",IF($AF433&gt;100,"",IF($M433=新人女子!P$2,ROW(),"")),"")</f>
        <v/>
      </c>
      <c r="CN433" s="42" t="str">
        <f>IF($O433="女子",IF($AF433&gt;100,"",IF($M433=新人女子!B$27,ROW(),"")),"")</f>
        <v/>
      </c>
      <c r="CO433" s="42" t="str">
        <f>IF($O433="女子",IF($AF433&gt;100,"",IF($M433=新人女子!I$27,ROW(),"")),"")</f>
        <v/>
      </c>
      <c r="CP433" s="42" t="str">
        <f>IF($O433="女子",IF($AF433&gt;100,"",IF($M433=新人女子!P$27,ROW(),"")),"")</f>
        <v/>
      </c>
      <c r="CQ433" s="42" t="str">
        <f>IF($O433="女子",IF($AF433&gt;100,"",IF($M433=新人女子!B$51,ROW(),"")),"")</f>
        <v/>
      </c>
      <c r="CR433" s="42" t="str">
        <f>IF($O433="女子",IF($AF433&gt;100,"",IF($M433=新人女子!I$51,ROW(),"")),"")</f>
        <v/>
      </c>
      <c r="CS433" s="42" t="str">
        <f>IF($O433="女子",IF($AF433&gt;100,"",IF($M433=新人女子!P$51,ROW(),"")),"")</f>
        <v/>
      </c>
      <c r="CT433" s="42" t="str">
        <f>IF($O433="女子",IF($AF433&gt;100,"",IF($M433=新人女子!B$76,ROW(),"")),"")</f>
        <v/>
      </c>
      <c r="CU433" s="42" t="str">
        <f>IF($O433="女子",IF($AF433&gt;100,"",IF($M433=新人女子!I$76,ROW(),"")),"")</f>
        <v/>
      </c>
      <c r="CV433" s="42" t="str">
        <f>IF($O433="女子",IF($AF433&gt;100,"",IF($M433=新人女子!P$76,ROW(),"")),"")</f>
        <v/>
      </c>
    </row>
    <row r="434" spans="1:100" x14ac:dyDescent="0.15">
      <c r="A434" s="36">
        <v>45285</v>
      </c>
      <c r="B434" s="36">
        <v>45287</v>
      </c>
      <c r="C434" s="35" t="s">
        <v>104</v>
      </c>
      <c r="D434" s="35" t="s">
        <v>3054</v>
      </c>
      <c r="E434" s="35" t="s">
        <v>3055</v>
      </c>
      <c r="F434" s="35" t="s">
        <v>3056</v>
      </c>
      <c r="G434" s="35" t="s">
        <v>108</v>
      </c>
      <c r="H434" s="35" t="s">
        <v>15</v>
      </c>
      <c r="I434" s="35" t="s">
        <v>3057</v>
      </c>
      <c r="J434" s="35" t="s">
        <v>303</v>
      </c>
      <c r="L434" s="35" t="s">
        <v>1121</v>
      </c>
      <c r="M434" s="35" t="s">
        <v>148</v>
      </c>
      <c r="N434" s="35" t="s">
        <v>149</v>
      </c>
      <c r="O434" s="35" t="s">
        <v>305</v>
      </c>
      <c r="Y434" s="35" t="s">
        <v>306</v>
      </c>
      <c r="AA434" s="35" t="s">
        <v>1130</v>
      </c>
      <c r="AB434" s="35" t="s">
        <v>1131</v>
      </c>
      <c r="AC434" s="35" t="str">
        <f t="shared" si="38"/>
        <v>ノノクチ</v>
      </c>
      <c r="AD434" s="35" t="s">
        <v>309</v>
      </c>
      <c r="AF434" s="35">
        <v>5</v>
      </c>
      <c r="AG434" s="41">
        <v>39430</v>
      </c>
      <c r="AN434" s="35">
        <v>163</v>
      </c>
      <c r="AO434" s="35">
        <v>55</v>
      </c>
      <c r="AP434" s="35" t="s">
        <v>310</v>
      </c>
      <c r="AV434" s="35" t="s">
        <v>311</v>
      </c>
      <c r="BB434" s="35">
        <f t="shared" si="34"/>
        <v>15</v>
      </c>
      <c r="BC434" s="35">
        <f t="shared" si="35"/>
        <v>1</v>
      </c>
      <c r="BD434" s="35" t="str">
        <f t="shared" si="36"/>
        <v>右</v>
      </c>
      <c r="BE434" s="42" t="str">
        <f>IF($O434="男子",IF($AF434&gt;100,"",IF($M434=選抜男子!B$2,ROW(),"")),"")</f>
        <v/>
      </c>
      <c r="BF434" s="42" t="str">
        <f>IF($O434="男子",IF($AF434&gt;100,"",IF($M434=選抜男子!I$2,ROW(),"")),"")</f>
        <v/>
      </c>
      <c r="BG434" s="42" t="str">
        <f>IF($O434="男子",IF($AF434&gt;100,"",IF($M434=選抜男子!P$2,ROW(),"")),"")</f>
        <v/>
      </c>
      <c r="BH434" s="42" t="str">
        <f>IF($O434="男子",IF($AF434&gt;100,"",IF($M434=選抜男子!B$27,ROW(),"")),"")</f>
        <v/>
      </c>
      <c r="BI434" s="42" t="str">
        <f>IF($O434="男子",IF($AF434&gt;100,"",IF($M434=選抜男子!I$27,ROW(),"")),"")</f>
        <v/>
      </c>
      <c r="BJ434" s="42" t="str">
        <f>IF($O434="男子",IF($AF434&gt;100,"",IF($M434=選抜男子!P$27,ROW(),"")),"")</f>
        <v/>
      </c>
      <c r="BK434" s="42" t="str">
        <f>IF($O434="男子",IF($AF434&gt;100,"",IF($M434=選抜男子!B$51,ROW(),"")),"")</f>
        <v/>
      </c>
      <c r="BL434" s="42" t="str">
        <f>IF($O434="男子",IF($AF434&gt;100,"",IF($M434=選抜男子!I$51,ROW(),"")),"")</f>
        <v/>
      </c>
      <c r="BM434" s="42" t="str">
        <f>IF($O434="男子",IF($AF434&gt;100,"",IF($M434=選抜男子!B$76,ROW(),"")),"")</f>
        <v/>
      </c>
      <c r="BN434" s="42" t="str">
        <f>IF($O434="男子",IF($AF434&gt;100,"",IF($M434=選抜男子!I$76,ROW(),"")),"")</f>
        <v/>
      </c>
      <c r="BO434" s="42" t="str">
        <f>IF($O434="男子",IF($AF434&gt;100,"",IF($M434=新人男子!B$2,ROW(),"")),"")</f>
        <v/>
      </c>
      <c r="BP434" s="42" t="str">
        <f>IF($O434="男子",IF($AF434&gt;100,"",IF($M434=新人男子!I$2,ROW(),"")),"")</f>
        <v/>
      </c>
      <c r="BQ434" s="42" t="str">
        <f>IF($O434="男子",IF($AF434&gt;100,"",IF($M434=新人男子!P$2,ROW(),"")),"")</f>
        <v/>
      </c>
      <c r="BR434" s="42" t="str">
        <f>IF($O434="男子",IF($AF434&gt;100,"",IF($M434=新人男子!B$27,ROW(),"")),"")</f>
        <v/>
      </c>
      <c r="BS434" s="42" t="str">
        <f>IF($O434="男子",IF($AF434&gt;100,"",IF($M434=新人男子!I$27,ROW(),"")),"")</f>
        <v/>
      </c>
      <c r="BT434" s="42" t="str">
        <f>IF($O434="男子",IF($AF434&gt;100,"",IF($M434=新人男子!P$27,ROW(),"")),"")</f>
        <v/>
      </c>
      <c r="BU434" s="42" t="str">
        <f>IF($O434="男子",IF($AF434&gt;100,"",IF($M434=新人男子!B$51,ROW(),"")),"")</f>
        <v/>
      </c>
      <c r="BV434" s="42" t="str">
        <f>IF($O434="男子",IF($AF434&gt;100,"",IF($M434=新人男子!I$51,ROW(),"")),"")</f>
        <v/>
      </c>
      <c r="BW434" s="42">
        <f>IF($O434="男子",IF($AF434&gt;100,"",IF($M434=新人男子!P$51,ROW(),"")),"")</f>
        <v>434</v>
      </c>
      <c r="BX434" s="42" t="str">
        <f>IF($O434="男子",IF($AF434&gt;100,"",IF($M434=新人男子!B$76,ROW(),"")),"")</f>
        <v/>
      </c>
      <c r="BY434" s="42" t="str">
        <f>IF($O434="男子",IF($AF434&gt;100,"",IF($M434=新人男子!I$76,ROW(),"")),"")</f>
        <v/>
      </c>
      <c r="BZ434" s="42" t="str">
        <f>IF($O434="男子",IF($AF434&gt;100,"",IF($M434=新人男子!P$76,ROW(),"")),"")</f>
        <v/>
      </c>
      <c r="CA434" s="42" t="str">
        <f>IF($O434="女子",IF($AF434&gt;100,"",IF($M434=選抜女子!B$2,ROW(),"")),"")</f>
        <v/>
      </c>
      <c r="CB434" s="42" t="str">
        <f>IF($O434="女子",IF($AF434&gt;100,"",IF($M434=選抜女子!I$2,ROW(),"")),"")</f>
        <v/>
      </c>
      <c r="CC434" s="42" t="str">
        <f>IF($O434="女子",IF($AF434&gt;100,"",IF($M434=選抜女子!P$2,ROW(),"")),"")</f>
        <v/>
      </c>
      <c r="CD434" s="42" t="str">
        <f>IF($O434="女子",IF($AF434&gt;100,"",IF($M434=選抜女子!B$27,ROW(),"")),"")</f>
        <v/>
      </c>
      <c r="CE434" s="42" t="str">
        <f>IF($O434="女子",IF($AF434&gt;100,"",IF($M434=選抜女子!I$27,ROW(),"")),"")</f>
        <v/>
      </c>
      <c r="CF434" s="42" t="str">
        <f>IF($O434="女子",IF($AF434&gt;100,"",IF($M434=選抜女子!P$27,ROW(),"")),"")</f>
        <v/>
      </c>
      <c r="CG434" s="42" t="str">
        <f>IF($O434="女子",IF($AF434&gt;100,"",IF($M434=選抜女子!B$51,ROW(),"")),"")</f>
        <v/>
      </c>
      <c r="CH434" s="42" t="str">
        <f>IF($O434="女子",IF($AF434&gt;100,"",IF($M434=選抜女子!I$51,ROW(),"")),"")</f>
        <v/>
      </c>
      <c r="CI434" s="42" t="str">
        <f>IF($O434="女子",IF($AF434&gt;100,"",IF($M434=選抜女子!B$76,ROW(),"")),"")</f>
        <v/>
      </c>
      <c r="CJ434" s="42" t="str">
        <f>IF($O434="女子",IF($AF434&gt;100,"",IF($M434=選抜女子!I$76,ROW(),"")),"")</f>
        <v/>
      </c>
      <c r="CK434" s="42" t="str">
        <f>IF($O434="女子",IF($AF434&gt;100,"",IF($M434=新人女子!B$2,ROW(),"")),"")</f>
        <v/>
      </c>
      <c r="CL434" s="42" t="str">
        <f>IF($O434="女子",IF($AF434&gt;100,"",IF($M434=新人女子!I$2,ROW(),"")),"")</f>
        <v/>
      </c>
      <c r="CM434" s="42" t="str">
        <f>IF($O434="女子",IF($AF434&gt;100,"",IF($M434=新人女子!P$2,ROW(),"")),"")</f>
        <v/>
      </c>
      <c r="CN434" s="42" t="str">
        <f>IF($O434="女子",IF($AF434&gt;100,"",IF($M434=新人女子!B$27,ROW(),"")),"")</f>
        <v/>
      </c>
      <c r="CO434" s="42" t="str">
        <f>IF($O434="女子",IF($AF434&gt;100,"",IF($M434=新人女子!I$27,ROW(),"")),"")</f>
        <v/>
      </c>
      <c r="CP434" s="42" t="str">
        <f>IF($O434="女子",IF($AF434&gt;100,"",IF($M434=新人女子!P$27,ROW(),"")),"")</f>
        <v/>
      </c>
      <c r="CQ434" s="42" t="str">
        <f>IF($O434="女子",IF($AF434&gt;100,"",IF($M434=新人女子!B$51,ROW(),"")),"")</f>
        <v/>
      </c>
      <c r="CR434" s="42" t="str">
        <f>IF($O434="女子",IF($AF434&gt;100,"",IF($M434=新人女子!I$51,ROW(),"")),"")</f>
        <v/>
      </c>
      <c r="CS434" s="42" t="str">
        <f>IF($O434="女子",IF($AF434&gt;100,"",IF($M434=新人女子!P$51,ROW(),"")),"")</f>
        <v/>
      </c>
      <c r="CT434" s="42" t="str">
        <f>IF($O434="女子",IF($AF434&gt;100,"",IF($M434=新人女子!B$76,ROW(),"")),"")</f>
        <v/>
      </c>
      <c r="CU434" s="42" t="str">
        <f>IF($O434="女子",IF($AF434&gt;100,"",IF($M434=新人女子!I$76,ROW(),"")),"")</f>
        <v/>
      </c>
      <c r="CV434" s="42" t="str">
        <f>IF($O434="女子",IF($AF434&gt;100,"",IF($M434=新人女子!P$76,ROW(),"")),"")</f>
        <v/>
      </c>
    </row>
    <row r="435" spans="1:100" x14ac:dyDescent="0.15">
      <c r="A435" s="36">
        <v>45285</v>
      </c>
      <c r="B435" s="36">
        <v>45287</v>
      </c>
      <c r="C435" s="35" t="s">
        <v>104</v>
      </c>
      <c r="D435" s="35" t="s">
        <v>3058</v>
      </c>
      <c r="E435" s="35" t="s">
        <v>3059</v>
      </c>
      <c r="F435" s="35" t="s">
        <v>3060</v>
      </c>
      <c r="G435" s="35" t="s">
        <v>108</v>
      </c>
      <c r="H435" s="35" t="s">
        <v>15</v>
      </c>
      <c r="I435" s="35" t="s">
        <v>3061</v>
      </c>
      <c r="J435" s="35" t="s">
        <v>303</v>
      </c>
      <c r="L435" s="35" t="s">
        <v>1121</v>
      </c>
      <c r="M435" s="35" t="s">
        <v>148</v>
      </c>
      <c r="N435" s="35" t="s">
        <v>149</v>
      </c>
      <c r="O435" s="35" t="s">
        <v>305</v>
      </c>
      <c r="Y435" s="35" t="s">
        <v>306</v>
      </c>
      <c r="AA435" s="35" t="s">
        <v>1132</v>
      </c>
      <c r="AB435" s="35" t="s">
        <v>1133</v>
      </c>
      <c r="AC435" s="35" t="str">
        <f t="shared" si="38"/>
        <v>カナガワ</v>
      </c>
      <c r="AD435" s="35" t="s">
        <v>309</v>
      </c>
      <c r="AE435" s="35" t="s">
        <v>362</v>
      </c>
      <c r="AF435" s="35">
        <v>6</v>
      </c>
      <c r="AG435" s="41">
        <v>39524</v>
      </c>
      <c r="AN435" s="35">
        <v>155</v>
      </c>
      <c r="AO435" s="35">
        <v>55</v>
      </c>
      <c r="AP435" s="35" t="s">
        <v>310</v>
      </c>
      <c r="AV435" s="35" t="s">
        <v>311</v>
      </c>
      <c r="BB435" s="35">
        <f t="shared" si="34"/>
        <v>15</v>
      </c>
      <c r="BC435" s="35">
        <f t="shared" si="35"/>
        <v>1</v>
      </c>
      <c r="BD435" s="35" t="str">
        <f t="shared" si="36"/>
        <v>右</v>
      </c>
      <c r="BE435" s="42" t="str">
        <f>IF($O435="男子",IF($AF435&gt;100,"",IF($M435=選抜男子!B$2,ROW(),"")),"")</f>
        <v/>
      </c>
      <c r="BF435" s="42" t="str">
        <f>IF($O435="男子",IF($AF435&gt;100,"",IF($M435=選抜男子!I$2,ROW(),"")),"")</f>
        <v/>
      </c>
      <c r="BG435" s="42" t="str">
        <f>IF($O435="男子",IF($AF435&gt;100,"",IF($M435=選抜男子!P$2,ROW(),"")),"")</f>
        <v/>
      </c>
      <c r="BH435" s="42" t="str">
        <f>IF($O435="男子",IF($AF435&gt;100,"",IF($M435=選抜男子!B$27,ROW(),"")),"")</f>
        <v/>
      </c>
      <c r="BI435" s="42" t="str">
        <f>IF($O435="男子",IF($AF435&gt;100,"",IF($M435=選抜男子!I$27,ROW(),"")),"")</f>
        <v/>
      </c>
      <c r="BJ435" s="42" t="str">
        <f>IF($O435="男子",IF($AF435&gt;100,"",IF($M435=選抜男子!P$27,ROW(),"")),"")</f>
        <v/>
      </c>
      <c r="BK435" s="42" t="str">
        <f>IF($O435="男子",IF($AF435&gt;100,"",IF($M435=選抜男子!B$51,ROW(),"")),"")</f>
        <v/>
      </c>
      <c r="BL435" s="42" t="str">
        <f>IF($O435="男子",IF($AF435&gt;100,"",IF($M435=選抜男子!I$51,ROW(),"")),"")</f>
        <v/>
      </c>
      <c r="BM435" s="42" t="str">
        <f>IF($O435="男子",IF($AF435&gt;100,"",IF($M435=選抜男子!B$76,ROW(),"")),"")</f>
        <v/>
      </c>
      <c r="BN435" s="42" t="str">
        <f>IF($O435="男子",IF($AF435&gt;100,"",IF($M435=選抜男子!I$76,ROW(),"")),"")</f>
        <v/>
      </c>
      <c r="BO435" s="42" t="str">
        <f>IF($O435="男子",IF($AF435&gt;100,"",IF($M435=新人男子!B$2,ROW(),"")),"")</f>
        <v/>
      </c>
      <c r="BP435" s="42" t="str">
        <f>IF($O435="男子",IF($AF435&gt;100,"",IF($M435=新人男子!I$2,ROW(),"")),"")</f>
        <v/>
      </c>
      <c r="BQ435" s="42" t="str">
        <f>IF($O435="男子",IF($AF435&gt;100,"",IF($M435=新人男子!P$2,ROW(),"")),"")</f>
        <v/>
      </c>
      <c r="BR435" s="42" t="str">
        <f>IF($O435="男子",IF($AF435&gt;100,"",IF($M435=新人男子!B$27,ROW(),"")),"")</f>
        <v/>
      </c>
      <c r="BS435" s="42" t="str">
        <f>IF($O435="男子",IF($AF435&gt;100,"",IF($M435=新人男子!I$27,ROW(),"")),"")</f>
        <v/>
      </c>
      <c r="BT435" s="42" t="str">
        <f>IF($O435="男子",IF($AF435&gt;100,"",IF($M435=新人男子!P$27,ROW(),"")),"")</f>
        <v/>
      </c>
      <c r="BU435" s="42" t="str">
        <f>IF($O435="男子",IF($AF435&gt;100,"",IF($M435=新人男子!B$51,ROW(),"")),"")</f>
        <v/>
      </c>
      <c r="BV435" s="42" t="str">
        <f>IF($O435="男子",IF($AF435&gt;100,"",IF($M435=新人男子!I$51,ROW(),"")),"")</f>
        <v/>
      </c>
      <c r="BW435" s="42">
        <f>IF($O435="男子",IF($AF435&gt;100,"",IF($M435=新人男子!P$51,ROW(),"")),"")</f>
        <v>435</v>
      </c>
      <c r="BX435" s="42" t="str">
        <f>IF($O435="男子",IF($AF435&gt;100,"",IF($M435=新人男子!B$76,ROW(),"")),"")</f>
        <v/>
      </c>
      <c r="BY435" s="42" t="str">
        <f>IF($O435="男子",IF($AF435&gt;100,"",IF($M435=新人男子!I$76,ROW(),"")),"")</f>
        <v/>
      </c>
      <c r="BZ435" s="42" t="str">
        <f>IF($O435="男子",IF($AF435&gt;100,"",IF($M435=新人男子!P$76,ROW(),"")),"")</f>
        <v/>
      </c>
      <c r="CA435" s="42" t="str">
        <f>IF($O435="女子",IF($AF435&gt;100,"",IF($M435=選抜女子!B$2,ROW(),"")),"")</f>
        <v/>
      </c>
      <c r="CB435" s="42" t="str">
        <f>IF($O435="女子",IF($AF435&gt;100,"",IF($M435=選抜女子!I$2,ROW(),"")),"")</f>
        <v/>
      </c>
      <c r="CC435" s="42" t="str">
        <f>IF($O435="女子",IF($AF435&gt;100,"",IF($M435=選抜女子!P$2,ROW(),"")),"")</f>
        <v/>
      </c>
      <c r="CD435" s="42" t="str">
        <f>IF($O435="女子",IF($AF435&gt;100,"",IF($M435=選抜女子!B$27,ROW(),"")),"")</f>
        <v/>
      </c>
      <c r="CE435" s="42" t="str">
        <f>IF($O435="女子",IF($AF435&gt;100,"",IF($M435=選抜女子!I$27,ROW(),"")),"")</f>
        <v/>
      </c>
      <c r="CF435" s="42" t="str">
        <f>IF($O435="女子",IF($AF435&gt;100,"",IF($M435=選抜女子!P$27,ROW(),"")),"")</f>
        <v/>
      </c>
      <c r="CG435" s="42" t="str">
        <f>IF($O435="女子",IF($AF435&gt;100,"",IF($M435=選抜女子!B$51,ROW(),"")),"")</f>
        <v/>
      </c>
      <c r="CH435" s="42" t="str">
        <f>IF($O435="女子",IF($AF435&gt;100,"",IF($M435=選抜女子!I$51,ROW(),"")),"")</f>
        <v/>
      </c>
      <c r="CI435" s="42" t="str">
        <f>IF($O435="女子",IF($AF435&gt;100,"",IF($M435=選抜女子!B$76,ROW(),"")),"")</f>
        <v/>
      </c>
      <c r="CJ435" s="42" t="str">
        <f>IF($O435="女子",IF($AF435&gt;100,"",IF($M435=選抜女子!I$76,ROW(),"")),"")</f>
        <v/>
      </c>
      <c r="CK435" s="42" t="str">
        <f>IF($O435="女子",IF($AF435&gt;100,"",IF($M435=新人女子!B$2,ROW(),"")),"")</f>
        <v/>
      </c>
      <c r="CL435" s="42" t="str">
        <f>IF($O435="女子",IF($AF435&gt;100,"",IF($M435=新人女子!I$2,ROW(),"")),"")</f>
        <v/>
      </c>
      <c r="CM435" s="42" t="str">
        <f>IF($O435="女子",IF($AF435&gt;100,"",IF($M435=新人女子!P$2,ROW(),"")),"")</f>
        <v/>
      </c>
      <c r="CN435" s="42" t="str">
        <f>IF($O435="女子",IF($AF435&gt;100,"",IF($M435=新人女子!B$27,ROW(),"")),"")</f>
        <v/>
      </c>
      <c r="CO435" s="42" t="str">
        <f>IF($O435="女子",IF($AF435&gt;100,"",IF($M435=新人女子!I$27,ROW(),"")),"")</f>
        <v/>
      </c>
      <c r="CP435" s="42" t="str">
        <f>IF($O435="女子",IF($AF435&gt;100,"",IF($M435=新人女子!P$27,ROW(),"")),"")</f>
        <v/>
      </c>
      <c r="CQ435" s="42" t="str">
        <f>IF($O435="女子",IF($AF435&gt;100,"",IF($M435=新人女子!B$51,ROW(),"")),"")</f>
        <v/>
      </c>
      <c r="CR435" s="42" t="str">
        <f>IF($O435="女子",IF($AF435&gt;100,"",IF($M435=新人女子!I$51,ROW(),"")),"")</f>
        <v/>
      </c>
      <c r="CS435" s="42" t="str">
        <f>IF($O435="女子",IF($AF435&gt;100,"",IF($M435=新人女子!P$51,ROW(),"")),"")</f>
        <v/>
      </c>
      <c r="CT435" s="42" t="str">
        <f>IF($O435="女子",IF($AF435&gt;100,"",IF($M435=新人女子!B$76,ROW(),"")),"")</f>
        <v/>
      </c>
      <c r="CU435" s="42" t="str">
        <f>IF($O435="女子",IF($AF435&gt;100,"",IF($M435=新人女子!I$76,ROW(),"")),"")</f>
        <v/>
      </c>
      <c r="CV435" s="42" t="str">
        <f>IF($O435="女子",IF($AF435&gt;100,"",IF($M435=新人女子!P$76,ROW(),"")),"")</f>
        <v/>
      </c>
    </row>
    <row r="436" spans="1:100" x14ac:dyDescent="0.15">
      <c r="A436" s="36">
        <v>45285</v>
      </c>
      <c r="B436" s="36">
        <v>45287</v>
      </c>
      <c r="C436" s="35" t="s">
        <v>104</v>
      </c>
      <c r="D436" s="35" t="s">
        <v>3062</v>
      </c>
      <c r="E436" s="35" t="s">
        <v>3063</v>
      </c>
      <c r="F436" s="35" t="s">
        <v>3064</v>
      </c>
      <c r="G436" s="35" t="s">
        <v>108</v>
      </c>
      <c r="H436" s="35" t="s">
        <v>15</v>
      </c>
      <c r="I436" s="35" t="s">
        <v>3065</v>
      </c>
      <c r="J436" s="35" t="s">
        <v>303</v>
      </c>
      <c r="L436" s="35" t="s">
        <v>1121</v>
      </c>
      <c r="M436" s="35" t="s">
        <v>148</v>
      </c>
      <c r="N436" s="35" t="s">
        <v>149</v>
      </c>
      <c r="O436" s="35" t="s">
        <v>305</v>
      </c>
      <c r="Y436" s="35" t="s">
        <v>306</v>
      </c>
      <c r="AA436" s="35" t="s">
        <v>1134</v>
      </c>
      <c r="AB436" s="35" t="s">
        <v>1135</v>
      </c>
      <c r="AC436" s="35" t="str">
        <f t="shared" si="38"/>
        <v>タケベ</v>
      </c>
      <c r="AD436" s="35" t="s">
        <v>309</v>
      </c>
      <c r="AF436" s="35">
        <v>7</v>
      </c>
      <c r="AG436" s="41">
        <v>39247</v>
      </c>
      <c r="AN436" s="35">
        <v>156</v>
      </c>
      <c r="AO436" s="35">
        <v>55</v>
      </c>
      <c r="AP436" s="35" t="s">
        <v>310</v>
      </c>
      <c r="AV436" s="35" t="s">
        <v>311</v>
      </c>
      <c r="BB436" s="35">
        <f t="shared" si="34"/>
        <v>15</v>
      </c>
      <c r="BC436" s="35">
        <f t="shared" si="35"/>
        <v>1</v>
      </c>
      <c r="BD436" s="35" t="str">
        <f t="shared" si="36"/>
        <v>右</v>
      </c>
      <c r="BE436" s="42" t="str">
        <f>IF($O436="男子",IF($AF436&gt;100,"",IF($M436=選抜男子!B$2,ROW(),"")),"")</f>
        <v/>
      </c>
      <c r="BF436" s="42" t="str">
        <f>IF($O436="男子",IF($AF436&gt;100,"",IF($M436=選抜男子!I$2,ROW(),"")),"")</f>
        <v/>
      </c>
      <c r="BG436" s="42" t="str">
        <f>IF($O436="男子",IF($AF436&gt;100,"",IF($M436=選抜男子!P$2,ROW(),"")),"")</f>
        <v/>
      </c>
      <c r="BH436" s="42" t="str">
        <f>IF($O436="男子",IF($AF436&gt;100,"",IF($M436=選抜男子!B$27,ROW(),"")),"")</f>
        <v/>
      </c>
      <c r="BI436" s="42" t="str">
        <f>IF($O436="男子",IF($AF436&gt;100,"",IF($M436=選抜男子!I$27,ROW(),"")),"")</f>
        <v/>
      </c>
      <c r="BJ436" s="42" t="str">
        <f>IF($O436="男子",IF($AF436&gt;100,"",IF($M436=選抜男子!P$27,ROW(),"")),"")</f>
        <v/>
      </c>
      <c r="BK436" s="42" t="str">
        <f>IF($O436="男子",IF($AF436&gt;100,"",IF($M436=選抜男子!B$51,ROW(),"")),"")</f>
        <v/>
      </c>
      <c r="BL436" s="42" t="str">
        <f>IF($O436="男子",IF($AF436&gt;100,"",IF($M436=選抜男子!I$51,ROW(),"")),"")</f>
        <v/>
      </c>
      <c r="BM436" s="42" t="str">
        <f>IF($O436="男子",IF($AF436&gt;100,"",IF($M436=選抜男子!B$76,ROW(),"")),"")</f>
        <v/>
      </c>
      <c r="BN436" s="42" t="str">
        <f>IF($O436="男子",IF($AF436&gt;100,"",IF($M436=選抜男子!I$76,ROW(),"")),"")</f>
        <v/>
      </c>
      <c r="BO436" s="42" t="str">
        <f>IF($O436="男子",IF($AF436&gt;100,"",IF($M436=新人男子!B$2,ROW(),"")),"")</f>
        <v/>
      </c>
      <c r="BP436" s="42" t="str">
        <f>IF($O436="男子",IF($AF436&gt;100,"",IF($M436=新人男子!I$2,ROW(),"")),"")</f>
        <v/>
      </c>
      <c r="BQ436" s="42" t="str">
        <f>IF($O436="男子",IF($AF436&gt;100,"",IF($M436=新人男子!P$2,ROW(),"")),"")</f>
        <v/>
      </c>
      <c r="BR436" s="42" t="str">
        <f>IF($O436="男子",IF($AF436&gt;100,"",IF($M436=新人男子!B$27,ROW(),"")),"")</f>
        <v/>
      </c>
      <c r="BS436" s="42" t="str">
        <f>IF($O436="男子",IF($AF436&gt;100,"",IF($M436=新人男子!I$27,ROW(),"")),"")</f>
        <v/>
      </c>
      <c r="BT436" s="42" t="str">
        <f>IF($O436="男子",IF($AF436&gt;100,"",IF($M436=新人男子!P$27,ROW(),"")),"")</f>
        <v/>
      </c>
      <c r="BU436" s="42" t="str">
        <f>IF($O436="男子",IF($AF436&gt;100,"",IF($M436=新人男子!B$51,ROW(),"")),"")</f>
        <v/>
      </c>
      <c r="BV436" s="42" t="str">
        <f>IF($O436="男子",IF($AF436&gt;100,"",IF($M436=新人男子!I$51,ROW(),"")),"")</f>
        <v/>
      </c>
      <c r="BW436" s="42">
        <f>IF($O436="男子",IF($AF436&gt;100,"",IF($M436=新人男子!P$51,ROW(),"")),"")</f>
        <v>436</v>
      </c>
      <c r="BX436" s="42" t="str">
        <f>IF($O436="男子",IF($AF436&gt;100,"",IF($M436=新人男子!B$76,ROW(),"")),"")</f>
        <v/>
      </c>
      <c r="BY436" s="42" t="str">
        <f>IF($O436="男子",IF($AF436&gt;100,"",IF($M436=新人男子!I$76,ROW(),"")),"")</f>
        <v/>
      </c>
      <c r="BZ436" s="42" t="str">
        <f>IF($O436="男子",IF($AF436&gt;100,"",IF($M436=新人男子!P$76,ROW(),"")),"")</f>
        <v/>
      </c>
      <c r="CA436" s="42" t="str">
        <f>IF($O436="女子",IF($AF436&gt;100,"",IF($M436=選抜女子!B$2,ROW(),"")),"")</f>
        <v/>
      </c>
      <c r="CB436" s="42" t="str">
        <f>IF($O436="女子",IF($AF436&gt;100,"",IF($M436=選抜女子!I$2,ROW(),"")),"")</f>
        <v/>
      </c>
      <c r="CC436" s="42" t="str">
        <f>IF($O436="女子",IF($AF436&gt;100,"",IF($M436=選抜女子!P$2,ROW(),"")),"")</f>
        <v/>
      </c>
      <c r="CD436" s="42" t="str">
        <f>IF($O436="女子",IF($AF436&gt;100,"",IF($M436=選抜女子!B$27,ROW(),"")),"")</f>
        <v/>
      </c>
      <c r="CE436" s="42" t="str">
        <f>IF($O436="女子",IF($AF436&gt;100,"",IF($M436=選抜女子!I$27,ROW(),"")),"")</f>
        <v/>
      </c>
      <c r="CF436" s="42" t="str">
        <f>IF($O436="女子",IF($AF436&gt;100,"",IF($M436=選抜女子!P$27,ROW(),"")),"")</f>
        <v/>
      </c>
      <c r="CG436" s="42" t="str">
        <f>IF($O436="女子",IF($AF436&gt;100,"",IF($M436=選抜女子!B$51,ROW(),"")),"")</f>
        <v/>
      </c>
      <c r="CH436" s="42" t="str">
        <f>IF($O436="女子",IF($AF436&gt;100,"",IF($M436=選抜女子!I$51,ROW(),"")),"")</f>
        <v/>
      </c>
      <c r="CI436" s="42" t="str">
        <f>IF($O436="女子",IF($AF436&gt;100,"",IF($M436=選抜女子!B$76,ROW(),"")),"")</f>
        <v/>
      </c>
      <c r="CJ436" s="42" t="str">
        <f>IF($O436="女子",IF($AF436&gt;100,"",IF($M436=選抜女子!I$76,ROW(),"")),"")</f>
        <v/>
      </c>
      <c r="CK436" s="42" t="str">
        <f>IF($O436="女子",IF($AF436&gt;100,"",IF($M436=新人女子!B$2,ROW(),"")),"")</f>
        <v/>
      </c>
      <c r="CL436" s="42" t="str">
        <f>IF($O436="女子",IF($AF436&gt;100,"",IF($M436=新人女子!I$2,ROW(),"")),"")</f>
        <v/>
      </c>
      <c r="CM436" s="42" t="str">
        <f>IF($O436="女子",IF($AF436&gt;100,"",IF($M436=新人女子!P$2,ROW(),"")),"")</f>
        <v/>
      </c>
      <c r="CN436" s="42" t="str">
        <f>IF($O436="女子",IF($AF436&gt;100,"",IF($M436=新人女子!B$27,ROW(),"")),"")</f>
        <v/>
      </c>
      <c r="CO436" s="42" t="str">
        <f>IF($O436="女子",IF($AF436&gt;100,"",IF($M436=新人女子!I$27,ROW(),"")),"")</f>
        <v/>
      </c>
      <c r="CP436" s="42" t="str">
        <f>IF($O436="女子",IF($AF436&gt;100,"",IF($M436=新人女子!P$27,ROW(),"")),"")</f>
        <v/>
      </c>
      <c r="CQ436" s="42" t="str">
        <f>IF($O436="女子",IF($AF436&gt;100,"",IF($M436=新人女子!B$51,ROW(),"")),"")</f>
        <v/>
      </c>
      <c r="CR436" s="42" t="str">
        <f>IF($O436="女子",IF($AF436&gt;100,"",IF($M436=新人女子!I$51,ROW(),"")),"")</f>
        <v/>
      </c>
      <c r="CS436" s="42" t="str">
        <f>IF($O436="女子",IF($AF436&gt;100,"",IF($M436=新人女子!P$51,ROW(),"")),"")</f>
        <v/>
      </c>
      <c r="CT436" s="42" t="str">
        <f>IF($O436="女子",IF($AF436&gt;100,"",IF($M436=新人女子!B$76,ROW(),"")),"")</f>
        <v/>
      </c>
      <c r="CU436" s="42" t="str">
        <f>IF($O436="女子",IF($AF436&gt;100,"",IF($M436=新人女子!I$76,ROW(),"")),"")</f>
        <v/>
      </c>
      <c r="CV436" s="42" t="str">
        <f>IF($O436="女子",IF($AF436&gt;100,"",IF($M436=新人女子!P$76,ROW(),"")),"")</f>
        <v/>
      </c>
    </row>
    <row r="437" spans="1:100" x14ac:dyDescent="0.15">
      <c r="A437" s="36">
        <v>45285</v>
      </c>
      <c r="B437" s="36">
        <v>45287</v>
      </c>
      <c r="C437" s="35" t="s">
        <v>104</v>
      </c>
      <c r="D437" s="35" t="s">
        <v>3066</v>
      </c>
      <c r="E437" s="35" t="s">
        <v>3067</v>
      </c>
      <c r="F437" s="35" t="s">
        <v>3068</v>
      </c>
      <c r="G437" s="35" t="s">
        <v>108</v>
      </c>
      <c r="H437" s="35" t="s">
        <v>15</v>
      </c>
      <c r="I437" s="35" t="s">
        <v>3069</v>
      </c>
      <c r="J437" s="35" t="s">
        <v>303</v>
      </c>
      <c r="L437" s="35" t="s">
        <v>1121</v>
      </c>
      <c r="M437" s="35" t="s">
        <v>148</v>
      </c>
      <c r="N437" s="35" t="s">
        <v>149</v>
      </c>
      <c r="O437" s="35" t="s">
        <v>305</v>
      </c>
      <c r="Y437" s="35" t="s">
        <v>306</v>
      </c>
      <c r="AA437" s="35" t="s">
        <v>1136</v>
      </c>
      <c r="AB437" s="35" t="s">
        <v>1137</v>
      </c>
      <c r="AC437" s="35" t="str">
        <f t="shared" si="38"/>
        <v>フクワタリ</v>
      </c>
      <c r="AD437" s="35" t="s">
        <v>309</v>
      </c>
      <c r="AF437" s="35">
        <v>8</v>
      </c>
      <c r="AG437" s="41">
        <v>39246</v>
      </c>
      <c r="AN437" s="35">
        <v>162</v>
      </c>
      <c r="AO437" s="35">
        <v>55</v>
      </c>
      <c r="AP437" s="35" t="s">
        <v>310</v>
      </c>
      <c r="AV437" s="35" t="s">
        <v>311</v>
      </c>
      <c r="BB437" s="35">
        <f t="shared" si="34"/>
        <v>15</v>
      </c>
      <c r="BC437" s="35">
        <f t="shared" si="35"/>
        <v>1</v>
      </c>
      <c r="BD437" s="35" t="str">
        <f t="shared" si="36"/>
        <v>右</v>
      </c>
      <c r="BE437" s="42" t="str">
        <f>IF($O437="男子",IF($AF437&gt;100,"",IF($M437=選抜男子!B$2,ROW(),"")),"")</f>
        <v/>
      </c>
      <c r="BF437" s="42" t="str">
        <f>IF($O437="男子",IF($AF437&gt;100,"",IF($M437=選抜男子!I$2,ROW(),"")),"")</f>
        <v/>
      </c>
      <c r="BG437" s="42" t="str">
        <f>IF($O437="男子",IF($AF437&gt;100,"",IF($M437=選抜男子!P$2,ROW(),"")),"")</f>
        <v/>
      </c>
      <c r="BH437" s="42" t="str">
        <f>IF($O437="男子",IF($AF437&gt;100,"",IF($M437=選抜男子!B$27,ROW(),"")),"")</f>
        <v/>
      </c>
      <c r="BI437" s="42" t="str">
        <f>IF($O437="男子",IF($AF437&gt;100,"",IF($M437=選抜男子!I$27,ROW(),"")),"")</f>
        <v/>
      </c>
      <c r="BJ437" s="42" t="str">
        <f>IF($O437="男子",IF($AF437&gt;100,"",IF($M437=選抜男子!P$27,ROW(),"")),"")</f>
        <v/>
      </c>
      <c r="BK437" s="42" t="str">
        <f>IF($O437="男子",IF($AF437&gt;100,"",IF($M437=選抜男子!B$51,ROW(),"")),"")</f>
        <v/>
      </c>
      <c r="BL437" s="42" t="str">
        <f>IF($O437="男子",IF($AF437&gt;100,"",IF($M437=選抜男子!I$51,ROW(),"")),"")</f>
        <v/>
      </c>
      <c r="BM437" s="42" t="str">
        <f>IF($O437="男子",IF($AF437&gt;100,"",IF($M437=選抜男子!B$76,ROW(),"")),"")</f>
        <v/>
      </c>
      <c r="BN437" s="42" t="str">
        <f>IF($O437="男子",IF($AF437&gt;100,"",IF($M437=選抜男子!I$76,ROW(),"")),"")</f>
        <v/>
      </c>
      <c r="BO437" s="42" t="str">
        <f>IF($O437="男子",IF($AF437&gt;100,"",IF($M437=新人男子!B$2,ROW(),"")),"")</f>
        <v/>
      </c>
      <c r="BP437" s="42" t="str">
        <f>IF($O437="男子",IF($AF437&gt;100,"",IF($M437=新人男子!I$2,ROW(),"")),"")</f>
        <v/>
      </c>
      <c r="BQ437" s="42" t="str">
        <f>IF($O437="男子",IF($AF437&gt;100,"",IF($M437=新人男子!P$2,ROW(),"")),"")</f>
        <v/>
      </c>
      <c r="BR437" s="42" t="str">
        <f>IF($O437="男子",IF($AF437&gt;100,"",IF($M437=新人男子!B$27,ROW(),"")),"")</f>
        <v/>
      </c>
      <c r="BS437" s="42" t="str">
        <f>IF($O437="男子",IF($AF437&gt;100,"",IF($M437=新人男子!I$27,ROW(),"")),"")</f>
        <v/>
      </c>
      <c r="BT437" s="42" t="str">
        <f>IF($O437="男子",IF($AF437&gt;100,"",IF($M437=新人男子!P$27,ROW(),"")),"")</f>
        <v/>
      </c>
      <c r="BU437" s="42" t="str">
        <f>IF($O437="男子",IF($AF437&gt;100,"",IF($M437=新人男子!B$51,ROW(),"")),"")</f>
        <v/>
      </c>
      <c r="BV437" s="42" t="str">
        <f>IF($O437="男子",IF($AF437&gt;100,"",IF($M437=新人男子!I$51,ROW(),"")),"")</f>
        <v/>
      </c>
      <c r="BW437" s="42">
        <f>IF($O437="男子",IF($AF437&gt;100,"",IF($M437=新人男子!P$51,ROW(),"")),"")</f>
        <v>437</v>
      </c>
      <c r="BX437" s="42" t="str">
        <f>IF($O437="男子",IF($AF437&gt;100,"",IF($M437=新人男子!B$76,ROW(),"")),"")</f>
        <v/>
      </c>
      <c r="BY437" s="42" t="str">
        <f>IF($O437="男子",IF($AF437&gt;100,"",IF($M437=新人男子!I$76,ROW(),"")),"")</f>
        <v/>
      </c>
      <c r="BZ437" s="42" t="str">
        <f>IF($O437="男子",IF($AF437&gt;100,"",IF($M437=新人男子!P$76,ROW(),"")),"")</f>
        <v/>
      </c>
      <c r="CA437" s="42" t="str">
        <f>IF($O437="女子",IF($AF437&gt;100,"",IF($M437=選抜女子!B$2,ROW(),"")),"")</f>
        <v/>
      </c>
      <c r="CB437" s="42" t="str">
        <f>IF($O437="女子",IF($AF437&gt;100,"",IF($M437=選抜女子!I$2,ROW(),"")),"")</f>
        <v/>
      </c>
      <c r="CC437" s="42" t="str">
        <f>IF($O437="女子",IF($AF437&gt;100,"",IF($M437=選抜女子!P$2,ROW(),"")),"")</f>
        <v/>
      </c>
      <c r="CD437" s="42" t="str">
        <f>IF($O437="女子",IF($AF437&gt;100,"",IF($M437=選抜女子!B$27,ROW(),"")),"")</f>
        <v/>
      </c>
      <c r="CE437" s="42" t="str">
        <f>IF($O437="女子",IF($AF437&gt;100,"",IF($M437=選抜女子!I$27,ROW(),"")),"")</f>
        <v/>
      </c>
      <c r="CF437" s="42" t="str">
        <f>IF($O437="女子",IF($AF437&gt;100,"",IF($M437=選抜女子!P$27,ROW(),"")),"")</f>
        <v/>
      </c>
      <c r="CG437" s="42" t="str">
        <f>IF($O437="女子",IF($AF437&gt;100,"",IF($M437=選抜女子!B$51,ROW(),"")),"")</f>
        <v/>
      </c>
      <c r="CH437" s="42" t="str">
        <f>IF($O437="女子",IF($AF437&gt;100,"",IF($M437=選抜女子!I$51,ROW(),"")),"")</f>
        <v/>
      </c>
      <c r="CI437" s="42" t="str">
        <f>IF($O437="女子",IF($AF437&gt;100,"",IF($M437=選抜女子!B$76,ROW(),"")),"")</f>
        <v/>
      </c>
      <c r="CJ437" s="42" t="str">
        <f>IF($O437="女子",IF($AF437&gt;100,"",IF($M437=選抜女子!I$76,ROW(),"")),"")</f>
        <v/>
      </c>
      <c r="CK437" s="42" t="str">
        <f>IF($O437="女子",IF($AF437&gt;100,"",IF($M437=新人女子!B$2,ROW(),"")),"")</f>
        <v/>
      </c>
      <c r="CL437" s="42" t="str">
        <f>IF($O437="女子",IF($AF437&gt;100,"",IF($M437=新人女子!I$2,ROW(),"")),"")</f>
        <v/>
      </c>
      <c r="CM437" s="42" t="str">
        <f>IF($O437="女子",IF($AF437&gt;100,"",IF($M437=新人女子!P$2,ROW(),"")),"")</f>
        <v/>
      </c>
      <c r="CN437" s="42" t="str">
        <f>IF($O437="女子",IF($AF437&gt;100,"",IF($M437=新人女子!B$27,ROW(),"")),"")</f>
        <v/>
      </c>
      <c r="CO437" s="42" t="str">
        <f>IF($O437="女子",IF($AF437&gt;100,"",IF($M437=新人女子!I$27,ROW(),"")),"")</f>
        <v/>
      </c>
      <c r="CP437" s="42" t="str">
        <f>IF($O437="女子",IF($AF437&gt;100,"",IF($M437=新人女子!P$27,ROW(),"")),"")</f>
        <v/>
      </c>
      <c r="CQ437" s="42" t="str">
        <f>IF($O437="女子",IF($AF437&gt;100,"",IF($M437=新人女子!B$51,ROW(),"")),"")</f>
        <v/>
      </c>
      <c r="CR437" s="42" t="str">
        <f>IF($O437="女子",IF($AF437&gt;100,"",IF($M437=新人女子!I$51,ROW(),"")),"")</f>
        <v/>
      </c>
      <c r="CS437" s="42" t="str">
        <f>IF($O437="女子",IF($AF437&gt;100,"",IF($M437=新人女子!P$51,ROW(),"")),"")</f>
        <v/>
      </c>
      <c r="CT437" s="42" t="str">
        <f>IF($O437="女子",IF($AF437&gt;100,"",IF($M437=新人女子!B$76,ROW(),"")),"")</f>
        <v/>
      </c>
      <c r="CU437" s="42" t="str">
        <f>IF($O437="女子",IF($AF437&gt;100,"",IF($M437=新人女子!I$76,ROW(),"")),"")</f>
        <v/>
      </c>
      <c r="CV437" s="42" t="str">
        <f>IF($O437="女子",IF($AF437&gt;100,"",IF($M437=新人女子!P$76,ROW(),"")),"")</f>
        <v/>
      </c>
    </row>
    <row r="438" spans="1:100" x14ac:dyDescent="0.15">
      <c r="A438" s="36">
        <v>45285</v>
      </c>
      <c r="B438" s="36">
        <v>45287</v>
      </c>
      <c r="C438" s="35" t="s">
        <v>104</v>
      </c>
      <c r="D438" s="35" t="s">
        <v>3070</v>
      </c>
      <c r="E438" s="35" t="s">
        <v>3071</v>
      </c>
      <c r="F438" s="35" t="s">
        <v>3072</v>
      </c>
      <c r="G438" s="35" t="s">
        <v>108</v>
      </c>
      <c r="H438" s="35" t="s">
        <v>15</v>
      </c>
      <c r="I438" s="35" t="s">
        <v>3073</v>
      </c>
      <c r="J438" s="35" t="s">
        <v>303</v>
      </c>
      <c r="L438" s="35" t="s">
        <v>1121</v>
      </c>
      <c r="M438" s="35" t="s">
        <v>148</v>
      </c>
      <c r="N438" s="35" t="s">
        <v>149</v>
      </c>
      <c r="O438" s="35" t="s">
        <v>305</v>
      </c>
      <c r="Y438" s="35" t="s">
        <v>306</v>
      </c>
      <c r="AA438" s="35" t="s">
        <v>1138</v>
      </c>
      <c r="AB438" s="35" t="s">
        <v>1139</v>
      </c>
      <c r="AC438" s="35" t="str">
        <f t="shared" si="38"/>
        <v>コウメ</v>
      </c>
      <c r="AD438" s="35" t="s">
        <v>309</v>
      </c>
      <c r="AF438" s="35">
        <v>9</v>
      </c>
      <c r="AG438" s="41">
        <v>39224</v>
      </c>
      <c r="AN438" s="35">
        <v>166.5</v>
      </c>
      <c r="AO438" s="35">
        <v>55</v>
      </c>
      <c r="AP438" s="35" t="s">
        <v>310</v>
      </c>
      <c r="AV438" s="35" t="s">
        <v>311</v>
      </c>
      <c r="BB438" s="35">
        <f t="shared" si="34"/>
        <v>15</v>
      </c>
      <c r="BC438" s="35">
        <f t="shared" si="35"/>
        <v>1</v>
      </c>
      <c r="BD438" s="35" t="str">
        <f t="shared" si="36"/>
        <v>右</v>
      </c>
      <c r="BE438" s="42" t="str">
        <f>IF($O438="男子",IF($AF438&gt;100,"",IF($M438=選抜男子!B$2,ROW(),"")),"")</f>
        <v/>
      </c>
      <c r="BF438" s="42" t="str">
        <f>IF($O438="男子",IF($AF438&gt;100,"",IF($M438=選抜男子!I$2,ROW(),"")),"")</f>
        <v/>
      </c>
      <c r="BG438" s="42" t="str">
        <f>IF($O438="男子",IF($AF438&gt;100,"",IF($M438=選抜男子!P$2,ROW(),"")),"")</f>
        <v/>
      </c>
      <c r="BH438" s="42" t="str">
        <f>IF($O438="男子",IF($AF438&gt;100,"",IF($M438=選抜男子!B$27,ROW(),"")),"")</f>
        <v/>
      </c>
      <c r="BI438" s="42" t="str">
        <f>IF($O438="男子",IF($AF438&gt;100,"",IF($M438=選抜男子!I$27,ROW(),"")),"")</f>
        <v/>
      </c>
      <c r="BJ438" s="42" t="str">
        <f>IF($O438="男子",IF($AF438&gt;100,"",IF($M438=選抜男子!P$27,ROW(),"")),"")</f>
        <v/>
      </c>
      <c r="BK438" s="42" t="str">
        <f>IF($O438="男子",IF($AF438&gt;100,"",IF($M438=選抜男子!B$51,ROW(),"")),"")</f>
        <v/>
      </c>
      <c r="BL438" s="42" t="str">
        <f>IF($O438="男子",IF($AF438&gt;100,"",IF($M438=選抜男子!I$51,ROW(),"")),"")</f>
        <v/>
      </c>
      <c r="BM438" s="42" t="str">
        <f>IF($O438="男子",IF($AF438&gt;100,"",IF($M438=選抜男子!B$76,ROW(),"")),"")</f>
        <v/>
      </c>
      <c r="BN438" s="42" t="str">
        <f>IF($O438="男子",IF($AF438&gt;100,"",IF($M438=選抜男子!I$76,ROW(),"")),"")</f>
        <v/>
      </c>
      <c r="BO438" s="42" t="str">
        <f>IF($O438="男子",IF($AF438&gt;100,"",IF($M438=新人男子!B$2,ROW(),"")),"")</f>
        <v/>
      </c>
      <c r="BP438" s="42" t="str">
        <f>IF($O438="男子",IF($AF438&gt;100,"",IF($M438=新人男子!I$2,ROW(),"")),"")</f>
        <v/>
      </c>
      <c r="BQ438" s="42" t="str">
        <f>IF($O438="男子",IF($AF438&gt;100,"",IF($M438=新人男子!P$2,ROW(),"")),"")</f>
        <v/>
      </c>
      <c r="BR438" s="42" t="str">
        <f>IF($O438="男子",IF($AF438&gt;100,"",IF($M438=新人男子!B$27,ROW(),"")),"")</f>
        <v/>
      </c>
      <c r="BS438" s="42" t="str">
        <f>IF($O438="男子",IF($AF438&gt;100,"",IF($M438=新人男子!I$27,ROW(),"")),"")</f>
        <v/>
      </c>
      <c r="BT438" s="42" t="str">
        <f>IF($O438="男子",IF($AF438&gt;100,"",IF($M438=新人男子!P$27,ROW(),"")),"")</f>
        <v/>
      </c>
      <c r="BU438" s="42" t="str">
        <f>IF($O438="男子",IF($AF438&gt;100,"",IF($M438=新人男子!B$51,ROW(),"")),"")</f>
        <v/>
      </c>
      <c r="BV438" s="42" t="str">
        <f>IF($O438="男子",IF($AF438&gt;100,"",IF($M438=新人男子!I$51,ROW(),"")),"")</f>
        <v/>
      </c>
      <c r="BW438" s="42">
        <f>IF($O438="男子",IF($AF438&gt;100,"",IF($M438=新人男子!P$51,ROW(),"")),"")</f>
        <v>438</v>
      </c>
      <c r="BX438" s="42" t="str">
        <f>IF($O438="男子",IF($AF438&gt;100,"",IF($M438=新人男子!B$76,ROW(),"")),"")</f>
        <v/>
      </c>
      <c r="BY438" s="42" t="str">
        <f>IF($O438="男子",IF($AF438&gt;100,"",IF($M438=新人男子!I$76,ROW(),"")),"")</f>
        <v/>
      </c>
      <c r="BZ438" s="42" t="str">
        <f>IF($O438="男子",IF($AF438&gt;100,"",IF($M438=新人男子!P$76,ROW(),"")),"")</f>
        <v/>
      </c>
      <c r="CA438" s="42" t="str">
        <f>IF($O438="女子",IF($AF438&gt;100,"",IF($M438=選抜女子!B$2,ROW(),"")),"")</f>
        <v/>
      </c>
      <c r="CB438" s="42" t="str">
        <f>IF($O438="女子",IF($AF438&gt;100,"",IF($M438=選抜女子!I$2,ROW(),"")),"")</f>
        <v/>
      </c>
      <c r="CC438" s="42" t="str">
        <f>IF($O438="女子",IF($AF438&gt;100,"",IF($M438=選抜女子!P$2,ROW(),"")),"")</f>
        <v/>
      </c>
      <c r="CD438" s="42" t="str">
        <f>IF($O438="女子",IF($AF438&gt;100,"",IF($M438=選抜女子!B$27,ROW(),"")),"")</f>
        <v/>
      </c>
      <c r="CE438" s="42" t="str">
        <f>IF($O438="女子",IF($AF438&gt;100,"",IF($M438=選抜女子!I$27,ROW(),"")),"")</f>
        <v/>
      </c>
      <c r="CF438" s="42" t="str">
        <f>IF($O438="女子",IF($AF438&gt;100,"",IF($M438=選抜女子!P$27,ROW(),"")),"")</f>
        <v/>
      </c>
      <c r="CG438" s="42" t="str">
        <f>IF($O438="女子",IF($AF438&gt;100,"",IF($M438=選抜女子!B$51,ROW(),"")),"")</f>
        <v/>
      </c>
      <c r="CH438" s="42" t="str">
        <f>IF($O438="女子",IF($AF438&gt;100,"",IF($M438=選抜女子!I$51,ROW(),"")),"")</f>
        <v/>
      </c>
      <c r="CI438" s="42" t="str">
        <f>IF($O438="女子",IF($AF438&gt;100,"",IF($M438=選抜女子!B$76,ROW(),"")),"")</f>
        <v/>
      </c>
      <c r="CJ438" s="42" t="str">
        <f>IF($O438="女子",IF($AF438&gt;100,"",IF($M438=選抜女子!I$76,ROW(),"")),"")</f>
        <v/>
      </c>
      <c r="CK438" s="42" t="str">
        <f>IF($O438="女子",IF($AF438&gt;100,"",IF($M438=新人女子!B$2,ROW(),"")),"")</f>
        <v/>
      </c>
      <c r="CL438" s="42" t="str">
        <f>IF($O438="女子",IF($AF438&gt;100,"",IF($M438=新人女子!I$2,ROW(),"")),"")</f>
        <v/>
      </c>
      <c r="CM438" s="42" t="str">
        <f>IF($O438="女子",IF($AF438&gt;100,"",IF($M438=新人女子!P$2,ROW(),"")),"")</f>
        <v/>
      </c>
      <c r="CN438" s="42" t="str">
        <f>IF($O438="女子",IF($AF438&gt;100,"",IF($M438=新人女子!B$27,ROW(),"")),"")</f>
        <v/>
      </c>
      <c r="CO438" s="42" t="str">
        <f>IF($O438="女子",IF($AF438&gt;100,"",IF($M438=新人女子!I$27,ROW(),"")),"")</f>
        <v/>
      </c>
      <c r="CP438" s="42" t="str">
        <f>IF($O438="女子",IF($AF438&gt;100,"",IF($M438=新人女子!P$27,ROW(),"")),"")</f>
        <v/>
      </c>
      <c r="CQ438" s="42" t="str">
        <f>IF($O438="女子",IF($AF438&gt;100,"",IF($M438=新人女子!B$51,ROW(),"")),"")</f>
        <v/>
      </c>
      <c r="CR438" s="42" t="str">
        <f>IF($O438="女子",IF($AF438&gt;100,"",IF($M438=新人女子!I$51,ROW(),"")),"")</f>
        <v/>
      </c>
      <c r="CS438" s="42" t="str">
        <f>IF($O438="女子",IF($AF438&gt;100,"",IF($M438=新人女子!P$51,ROW(),"")),"")</f>
        <v/>
      </c>
      <c r="CT438" s="42" t="str">
        <f>IF($O438="女子",IF($AF438&gt;100,"",IF($M438=新人女子!B$76,ROW(),"")),"")</f>
        <v/>
      </c>
      <c r="CU438" s="42" t="str">
        <f>IF($O438="女子",IF($AF438&gt;100,"",IF($M438=新人女子!I$76,ROW(),"")),"")</f>
        <v/>
      </c>
      <c r="CV438" s="42" t="str">
        <f>IF($O438="女子",IF($AF438&gt;100,"",IF($M438=新人女子!P$76,ROW(),"")),"")</f>
        <v/>
      </c>
    </row>
    <row r="439" spans="1:100" x14ac:dyDescent="0.15">
      <c r="A439" s="36">
        <v>45285</v>
      </c>
      <c r="B439" s="36">
        <v>45287</v>
      </c>
      <c r="C439" s="35" t="s">
        <v>104</v>
      </c>
      <c r="D439" s="35" t="s">
        <v>3074</v>
      </c>
      <c r="E439" s="35" t="s">
        <v>3075</v>
      </c>
      <c r="F439" s="35" t="s">
        <v>3076</v>
      </c>
      <c r="G439" s="35" t="s">
        <v>108</v>
      </c>
      <c r="H439" s="35" t="s">
        <v>15</v>
      </c>
      <c r="I439" s="35" t="s">
        <v>3077</v>
      </c>
      <c r="J439" s="35" t="s">
        <v>303</v>
      </c>
      <c r="L439" s="35" t="s">
        <v>1121</v>
      </c>
      <c r="M439" s="35" t="s">
        <v>148</v>
      </c>
      <c r="N439" s="35" t="s">
        <v>149</v>
      </c>
      <c r="O439" s="35" t="s">
        <v>305</v>
      </c>
      <c r="Y439" s="35" t="s">
        <v>306</v>
      </c>
      <c r="AA439" s="35" t="s">
        <v>1140</v>
      </c>
      <c r="AB439" s="35" t="s">
        <v>1141</v>
      </c>
      <c r="AC439" s="35" t="str">
        <f t="shared" si="38"/>
        <v>ユゲ</v>
      </c>
      <c r="AD439" s="35" t="s">
        <v>309</v>
      </c>
      <c r="AF439" s="35">
        <v>10</v>
      </c>
      <c r="AG439" s="41">
        <v>39210</v>
      </c>
      <c r="AN439" s="35">
        <v>166.5</v>
      </c>
      <c r="AO439" s="35">
        <v>55</v>
      </c>
      <c r="AP439" s="35" t="s">
        <v>310</v>
      </c>
      <c r="AV439" s="35" t="s">
        <v>311</v>
      </c>
      <c r="BB439" s="35">
        <f t="shared" si="34"/>
        <v>15</v>
      </c>
      <c r="BC439" s="35">
        <f t="shared" si="35"/>
        <v>1</v>
      </c>
      <c r="BD439" s="35" t="str">
        <f t="shared" si="36"/>
        <v>右</v>
      </c>
      <c r="BE439" s="42" t="str">
        <f>IF($O439="男子",IF($AF439&gt;100,"",IF($M439=選抜男子!B$2,ROW(),"")),"")</f>
        <v/>
      </c>
      <c r="BF439" s="42" t="str">
        <f>IF($O439="男子",IF($AF439&gt;100,"",IF($M439=選抜男子!I$2,ROW(),"")),"")</f>
        <v/>
      </c>
      <c r="BG439" s="42" t="str">
        <f>IF($O439="男子",IF($AF439&gt;100,"",IF($M439=選抜男子!P$2,ROW(),"")),"")</f>
        <v/>
      </c>
      <c r="BH439" s="42" t="str">
        <f>IF($O439="男子",IF($AF439&gt;100,"",IF($M439=選抜男子!B$27,ROW(),"")),"")</f>
        <v/>
      </c>
      <c r="BI439" s="42" t="str">
        <f>IF($O439="男子",IF($AF439&gt;100,"",IF($M439=選抜男子!I$27,ROW(),"")),"")</f>
        <v/>
      </c>
      <c r="BJ439" s="42" t="str">
        <f>IF($O439="男子",IF($AF439&gt;100,"",IF($M439=選抜男子!P$27,ROW(),"")),"")</f>
        <v/>
      </c>
      <c r="BK439" s="42" t="str">
        <f>IF($O439="男子",IF($AF439&gt;100,"",IF($M439=選抜男子!B$51,ROW(),"")),"")</f>
        <v/>
      </c>
      <c r="BL439" s="42" t="str">
        <f>IF($O439="男子",IF($AF439&gt;100,"",IF($M439=選抜男子!I$51,ROW(),"")),"")</f>
        <v/>
      </c>
      <c r="BM439" s="42" t="str">
        <f>IF($O439="男子",IF($AF439&gt;100,"",IF($M439=選抜男子!B$76,ROW(),"")),"")</f>
        <v/>
      </c>
      <c r="BN439" s="42" t="str">
        <f>IF($O439="男子",IF($AF439&gt;100,"",IF($M439=選抜男子!I$76,ROW(),"")),"")</f>
        <v/>
      </c>
      <c r="BO439" s="42" t="str">
        <f>IF($O439="男子",IF($AF439&gt;100,"",IF($M439=新人男子!B$2,ROW(),"")),"")</f>
        <v/>
      </c>
      <c r="BP439" s="42" t="str">
        <f>IF($O439="男子",IF($AF439&gt;100,"",IF($M439=新人男子!I$2,ROW(),"")),"")</f>
        <v/>
      </c>
      <c r="BQ439" s="42" t="str">
        <f>IF($O439="男子",IF($AF439&gt;100,"",IF($M439=新人男子!P$2,ROW(),"")),"")</f>
        <v/>
      </c>
      <c r="BR439" s="42" t="str">
        <f>IF($O439="男子",IF($AF439&gt;100,"",IF($M439=新人男子!B$27,ROW(),"")),"")</f>
        <v/>
      </c>
      <c r="BS439" s="42" t="str">
        <f>IF($O439="男子",IF($AF439&gt;100,"",IF($M439=新人男子!I$27,ROW(),"")),"")</f>
        <v/>
      </c>
      <c r="BT439" s="42" t="str">
        <f>IF($O439="男子",IF($AF439&gt;100,"",IF($M439=新人男子!P$27,ROW(),"")),"")</f>
        <v/>
      </c>
      <c r="BU439" s="42" t="str">
        <f>IF($O439="男子",IF($AF439&gt;100,"",IF($M439=新人男子!B$51,ROW(),"")),"")</f>
        <v/>
      </c>
      <c r="BV439" s="42" t="str">
        <f>IF($O439="男子",IF($AF439&gt;100,"",IF($M439=新人男子!I$51,ROW(),"")),"")</f>
        <v/>
      </c>
      <c r="BW439" s="42">
        <f>IF($O439="男子",IF($AF439&gt;100,"",IF($M439=新人男子!P$51,ROW(),"")),"")</f>
        <v>439</v>
      </c>
      <c r="BX439" s="42" t="str">
        <f>IF($O439="男子",IF($AF439&gt;100,"",IF($M439=新人男子!B$76,ROW(),"")),"")</f>
        <v/>
      </c>
      <c r="BY439" s="42" t="str">
        <f>IF($O439="男子",IF($AF439&gt;100,"",IF($M439=新人男子!I$76,ROW(),"")),"")</f>
        <v/>
      </c>
      <c r="BZ439" s="42" t="str">
        <f>IF($O439="男子",IF($AF439&gt;100,"",IF($M439=新人男子!P$76,ROW(),"")),"")</f>
        <v/>
      </c>
      <c r="CA439" s="42" t="str">
        <f>IF($O439="女子",IF($AF439&gt;100,"",IF($M439=選抜女子!B$2,ROW(),"")),"")</f>
        <v/>
      </c>
      <c r="CB439" s="42" t="str">
        <f>IF($O439="女子",IF($AF439&gt;100,"",IF($M439=選抜女子!I$2,ROW(),"")),"")</f>
        <v/>
      </c>
      <c r="CC439" s="42" t="str">
        <f>IF($O439="女子",IF($AF439&gt;100,"",IF($M439=選抜女子!P$2,ROW(),"")),"")</f>
        <v/>
      </c>
      <c r="CD439" s="42" t="str">
        <f>IF($O439="女子",IF($AF439&gt;100,"",IF($M439=選抜女子!B$27,ROW(),"")),"")</f>
        <v/>
      </c>
      <c r="CE439" s="42" t="str">
        <f>IF($O439="女子",IF($AF439&gt;100,"",IF($M439=選抜女子!I$27,ROW(),"")),"")</f>
        <v/>
      </c>
      <c r="CF439" s="42" t="str">
        <f>IF($O439="女子",IF($AF439&gt;100,"",IF($M439=選抜女子!P$27,ROW(),"")),"")</f>
        <v/>
      </c>
      <c r="CG439" s="42" t="str">
        <f>IF($O439="女子",IF($AF439&gt;100,"",IF($M439=選抜女子!B$51,ROW(),"")),"")</f>
        <v/>
      </c>
      <c r="CH439" s="42" t="str">
        <f>IF($O439="女子",IF($AF439&gt;100,"",IF($M439=選抜女子!I$51,ROW(),"")),"")</f>
        <v/>
      </c>
      <c r="CI439" s="42" t="str">
        <f>IF($O439="女子",IF($AF439&gt;100,"",IF($M439=選抜女子!B$76,ROW(),"")),"")</f>
        <v/>
      </c>
      <c r="CJ439" s="42" t="str">
        <f>IF($O439="女子",IF($AF439&gt;100,"",IF($M439=選抜女子!I$76,ROW(),"")),"")</f>
        <v/>
      </c>
      <c r="CK439" s="42" t="str">
        <f>IF($O439="女子",IF($AF439&gt;100,"",IF($M439=新人女子!B$2,ROW(),"")),"")</f>
        <v/>
      </c>
      <c r="CL439" s="42" t="str">
        <f>IF($O439="女子",IF($AF439&gt;100,"",IF($M439=新人女子!I$2,ROW(),"")),"")</f>
        <v/>
      </c>
      <c r="CM439" s="42" t="str">
        <f>IF($O439="女子",IF($AF439&gt;100,"",IF($M439=新人女子!P$2,ROW(),"")),"")</f>
        <v/>
      </c>
      <c r="CN439" s="42" t="str">
        <f>IF($O439="女子",IF($AF439&gt;100,"",IF($M439=新人女子!B$27,ROW(),"")),"")</f>
        <v/>
      </c>
      <c r="CO439" s="42" t="str">
        <f>IF($O439="女子",IF($AF439&gt;100,"",IF($M439=新人女子!I$27,ROW(),"")),"")</f>
        <v/>
      </c>
      <c r="CP439" s="42" t="str">
        <f>IF($O439="女子",IF($AF439&gt;100,"",IF($M439=新人女子!P$27,ROW(),"")),"")</f>
        <v/>
      </c>
      <c r="CQ439" s="42" t="str">
        <f>IF($O439="女子",IF($AF439&gt;100,"",IF($M439=新人女子!B$51,ROW(),"")),"")</f>
        <v/>
      </c>
      <c r="CR439" s="42" t="str">
        <f>IF($O439="女子",IF($AF439&gt;100,"",IF($M439=新人女子!I$51,ROW(),"")),"")</f>
        <v/>
      </c>
      <c r="CS439" s="42" t="str">
        <f>IF($O439="女子",IF($AF439&gt;100,"",IF($M439=新人女子!P$51,ROW(),"")),"")</f>
        <v/>
      </c>
      <c r="CT439" s="42" t="str">
        <f>IF($O439="女子",IF($AF439&gt;100,"",IF($M439=新人女子!B$76,ROW(),"")),"")</f>
        <v/>
      </c>
      <c r="CU439" s="42" t="str">
        <f>IF($O439="女子",IF($AF439&gt;100,"",IF($M439=新人女子!I$76,ROW(),"")),"")</f>
        <v/>
      </c>
      <c r="CV439" s="42" t="str">
        <f>IF($O439="女子",IF($AF439&gt;100,"",IF($M439=新人女子!P$76,ROW(),"")),"")</f>
        <v/>
      </c>
    </row>
    <row r="440" spans="1:100" x14ac:dyDescent="0.15">
      <c r="A440" s="36">
        <v>45285</v>
      </c>
      <c r="B440" s="36">
        <v>45287</v>
      </c>
      <c r="C440" s="35" t="s">
        <v>104</v>
      </c>
      <c r="D440" s="35" t="s">
        <v>3078</v>
      </c>
      <c r="E440" s="35" t="s">
        <v>3079</v>
      </c>
      <c r="F440" s="35" t="s">
        <v>3080</v>
      </c>
      <c r="G440" s="35" t="s">
        <v>108</v>
      </c>
      <c r="H440" s="35" t="s">
        <v>15</v>
      </c>
      <c r="I440" s="35" t="s">
        <v>3081</v>
      </c>
      <c r="J440" s="35" t="s">
        <v>303</v>
      </c>
      <c r="L440" s="35" t="s">
        <v>1121</v>
      </c>
      <c r="M440" s="35" t="s">
        <v>148</v>
      </c>
      <c r="N440" s="35" t="s">
        <v>149</v>
      </c>
      <c r="O440" s="35" t="s">
        <v>305</v>
      </c>
      <c r="Y440" s="35" t="s">
        <v>306</v>
      </c>
      <c r="Z440" s="35">
        <v>1</v>
      </c>
      <c r="AA440" s="35" t="s">
        <v>1142</v>
      </c>
      <c r="AB440" s="35" t="s">
        <v>1143</v>
      </c>
      <c r="AC440" s="35" t="str">
        <f t="shared" si="38"/>
        <v>タンジョウジ</v>
      </c>
      <c r="AD440" s="35" t="s">
        <v>309</v>
      </c>
      <c r="AF440" s="35">
        <v>101</v>
      </c>
      <c r="AG440" s="41">
        <v>32106</v>
      </c>
      <c r="AN440" s="35">
        <v>166.5</v>
      </c>
      <c r="AO440" s="35">
        <v>55</v>
      </c>
      <c r="AP440" s="35" t="s">
        <v>310</v>
      </c>
      <c r="AV440" s="35" t="s">
        <v>344</v>
      </c>
      <c r="AW440" s="35" t="s">
        <v>345</v>
      </c>
      <c r="BB440" s="35">
        <f t="shared" si="34"/>
        <v>35</v>
      </c>
      <c r="BC440" s="35" t="str">
        <f t="shared" si="35"/>
        <v>役員</v>
      </c>
      <c r="BD440" s="35" t="str">
        <f t="shared" si="36"/>
        <v>右</v>
      </c>
      <c r="BE440" s="42" t="str">
        <f>IF($O440="男子",IF($AF440&gt;100,"",IF($M440=選抜男子!B$2,ROW(),"")),"")</f>
        <v/>
      </c>
      <c r="BF440" s="42" t="str">
        <f>IF($O440="男子",IF($AF440&gt;100,"",IF($M440=選抜男子!I$2,ROW(),"")),"")</f>
        <v/>
      </c>
      <c r="BG440" s="42" t="str">
        <f>IF($O440="男子",IF($AF440&gt;100,"",IF($M440=選抜男子!P$2,ROW(),"")),"")</f>
        <v/>
      </c>
      <c r="BH440" s="42" t="str">
        <f>IF($O440="男子",IF($AF440&gt;100,"",IF($M440=選抜男子!B$27,ROW(),"")),"")</f>
        <v/>
      </c>
      <c r="BI440" s="42" t="str">
        <f>IF($O440="男子",IF($AF440&gt;100,"",IF($M440=選抜男子!I$27,ROW(),"")),"")</f>
        <v/>
      </c>
      <c r="BJ440" s="42" t="str">
        <f>IF($O440="男子",IF($AF440&gt;100,"",IF($M440=選抜男子!P$27,ROW(),"")),"")</f>
        <v/>
      </c>
      <c r="BK440" s="42" t="str">
        <f>IF($O440="男子",IF($AF440&gt;100,"",IF($M440=選抜男子!B$51,ROW(),"")),"")</f>
        <v/>
      </c>
      <c r="BL440" s="42" t="str">
        <f>IF($O440="男子",IF($AF440&gt;100,"",IF($M440=選抜男子!I$51,ROW(),"")),"")</f>
        <v/>
      </c>
      <c r="BM440" s="42" t="str">
        <f>IF($O440="男子",IF($AF440&gt;100,"",IF($M440=選抜男子!B$76,ROW(),"")),"")</f>
        <v/>
      </c>
      <c r="BN440" s="42" t="str">
        <f>IF($O440="男子",IF($AF440&gt;100,"",IF($M440=選抜男子!I$76,ROW(),"")),"")</f>
        <v/>
      </c>
      <c r="BO440" s="42" t="str">
        <f>IF($O440="男子",IF($AF440&gt;100,"",IF($M440=新人男子!B$2,ROW(),"")),"")</f>
        <v/>
      </c>
      <c r="BP440" s="42" t="str">
        <f>IF($O440="男子",IF($AF440&gt;100,"",IF($M440=新人男子!I$2,ROW(),"")),"")</f>
        <v/>
      </c>
      <c r="BQ440" s="42" t="str">
        <f>IF($O440="男子",IF($AF440&gt;100,"",IF($M440=新人男子!P$2,ROW(),"")),"")</f>
        <v/>
      </c>
      <c r="BR440" s="42" t="str">
        <f>IF($O440="男子",IF($AF440&gt;100,"",IF($M440=新人男子!B$27,ROW(),"")),"")</f>
        <v/>
      </c>
      <c r="BS440" s="42" t="str">
        <f>IF($O440="男子",IF($AF440&gt;100,"",IF($M440=新人男子!I$27,ROW(),"")),"")</f>
        <v/>
      </c>
      <c r="BT440" s="42" t="str">
        <f>IF($O440="男子",IF($AF440&gt;100,"",IF($M440=新人男子!P$27,ROW(),"")),"")</f>
        <v/>
      </c>
      <c r="BU440" s="42" t="str">
        <f>IF($O440="男子",IF($AF440&gt;100,"",IF($M440=新人男子!B$51,ROW(),"")),"")</f>
        <v/>
      </c>
      <c r="BV440" s="42" t="str">
        <f>IF($O440="男子",IF($AF440&gt;100,"",IF($M440=新人男子!I$51,ROW(),"")),"")</f>
        <v/>
      </c>
      <c r="BW440" s="42" t="str">
        <f>IF($O440="男子",IF($AF440&gt;100,"",IF($M440=新人男子!P$51,ROW(),"")),"")</f>
        <v/>
      </c>
      <c r="BX440" s="42" t="str">
        <f>IF($O440="男子",IF($AF440&gt;100,"",IF($M440=新人男子!B$76,ROW(),"")),"")</f>
        <v/>
      </c>
      <c r="BY440" s="42" t="str">
        <f>IF($O440="男子",IF($AF440&gt;100,"",IF($M440=新人男子!I$76,ROW(),"")),"")</f>
        <v/>
      </c>
      <c r="BZ440" s="42" t="str">
        <f>IF($O440="男子",IF($AF440&gt;100,"",IF($M440=新人男子!P$76,ROW(),"")),"")</f>
        <v/>
      </c>
      <c r="CA440" s="42" t="str">
        <f>IF($O440="女子",IF($AF440&gt;100,"",IF($M440=選抜女子!B$2,ROW(),"")),"")</f>
        <v/>
      </c>
      <c r="CB440" s="42" t="str">
        <f>IF($O440="女子",IF($AF440&gt;100,"",IF($M440=選抜女子!I$2,ROW(),"")),"")</f>
        <v/>
      </c>
      <c r="CC440" s="42" t="str">
        <f>IF($O440="女子",IF($AF440&gt;100,"",IF($M440=選抜女子!P$2,ROW(),"")),"")</f>
        <v/>
      </c>
      <c r="CD440" s="42" t="str">
        <f>IF($O440="女子",IF($AF440&gt;100,"",IF($M440=選抜女子!B$27,ROW(),"")),"")</f>
        <v/>
      </c>
      <c r="CE440" s="42" t="str">
        <f>IF($O440="女子",IF($AF440&gt;100,"",IF($M440=選抜女子!I$27,ROW(),"")),"")</f>
        <v/>
      </c>
      <c r="CF440" s="42" t="str">
        <f>IF($O440="女子",IF($AF440&gt;100,"",IF($M440=選抜女子!P$27,ROW(),"")),"")</f>
        <v/>
      </c>
      <c r="CG440" s="42" t="str">
        <f>IF($O440="女子",IF($AF440&gt;100,"",IF($M440=選抜女子!B$51,ROW(),"")),"")</f>
        <v/>
      </c>
      <c r="CH440" s="42" t="str">
        <f>IF($O440="女子",IF($AF440&gt;100,"",IF($M440=選抜女子!I$51,ROW(),"")),"")</f>
        <v/>
      </c>
      <c r="CI440" s="42" t="str">
        <f>IF($O440="女子",IF($AF440&gt;100,"",IF($M440=選抜女子!B$76,ROW(),"")),"")</f>
        <v/>
      </c>
      <c r="CJ440" s="42" t="str">
        <f>IF($O440="女子",IF($AF440&gt;100,"",IF($M440=選抜女子!I$76,ROW(),"")),"")</f>
        <v/>
      </c>
      <c r="CK440" s="42" t="str">
        <f>IF($O440="女子",IF($AF440&gt;100,"",IF($M440=新人女子!B$2,ROW(),"")),"")</f>
        <v/>
      </c>
      <c r="CL440" s="42" t="str">
        <f>IF($O440="女子",IF($AF440&gt;100,"",IF($M440=新人女子!I$2,ROW(),"")),"")</f>
        <v/>
      </c>
      <c r="CM440" s="42" t="str">
        <f>IF($O440="女子",IF($AF440&gt;100,"",IF($M440=新人女子!P$2,ROW(),"")),"")</f>
        <v/>
      </c>
      <c r="CN440" s="42" t="str">
        <f>IF($O440="女子",IF($AF440&gt;100,"",IF($M440=新人女子!B$27,ROW(),"")),"")</f>
        <v/>
      </c>
      <c r="CO440" s="42" t="str">
        <f>IF($O440="女子",IF($AF440&gt;100,"",IF($M440=新人女子!I$27,ROW(),"")),"")</f>
        <v/>
      </c>
      <c r="CP440" s="42" t="str">
        <f>IF($O440="女子",IF($AF440&gt;100,"",IF($M440=新人女子!P$27,ROW(),"")),"")</f>
        <v/>
      </c>
      <c r="CQ440" s="42" t="str">
        <f>IF($O440="女子",IF($AF440&gt;100,"",IF($M440=新人女子!B$51,ROW(),"")),"")</f>
        <v/>
      </c>
      <c r="CR440" s="42" t="str">
        <f>IF($O440="女子",IF($AF440&gt;100,"",IF($M440=新人女子!I$51,ROW(),"")),"")</f>
        <v/>
      </c>
      <c r="CS440" s="42" t="str">
        <f>IF($O440="女子",IF($AF440&gt;100,"",IF($M440=新人女子!P$51,ROW(),"")),"")</f>
        <v/>
      </c>
      <c r="CT440" s="42" t="str">
        <f>IF($O440="女子",IF($AF440&gt;100,"",IF($M440=新人女子!B$76,ROW(),"")),"")</f>
        <v/>
      </c>
      <c r="CU440" s="42" t="str">
        <f>IF($O440="女子",IF($AF440&gt;100,"",IF($M440=新人女子!I$76,ROW(),"")),"")</f>
        <v/>
      </c>
      <c r="CV440" s="42" t="str">
        <f>IF($O440="女子",IF($AF440&gt;100,"",IF($M440=新人女子!P$76,ROW(),"")),"")</f>
        <v/>
      </c>
    </row>
    <row r="441" spans="1:100" x14ac:dyDescent="0.15">
      <c r="A441" s="36">
        <v>45285</v>
      </c>
      <c r="B441" s="36">
        <v>45287</v>
      </c>
      <c r="C441" s="35" t="s">
        <v>104</v>
      </c>
      <c r="D441" s="35" t="s">
        <v>3082</v>
      </c>
      <c r="E441" s="35" t="s">
        <v>3083</v>
      </c>
      <c r="F441" s="35" t="s">
        <v>3084</v>
      </c>
      <c r="G441" s="35" t="s">
        <v>108</v>
      </c>
      <c r="H441" s="35" t="s">
        <v>15</v>
      </c>
      <c r="I441" s="35" t="s">
        <v>3085</v>
      </c>
      <c r="J441" s="35" t="s">
        <v>303</v>
      </c>
      <c r="L441" s="35" t="s">
        <v>1121</v>
      </c>
      <c r="M441" s="35" t="s">
        <v>148</v>
      </c>
      <c r="N441" s="35" t="s">
        <v>149</v>
      </c>
      <c r="O441" s="35" t="s">
        <v>305</v>
      </c>
      <c r="Y441" s="35" t="s">
        <v>306</v>
      </c>
      <c r="Z441" s="35">
        <v>1</v>
      </c>
      <c r="AA441" s="35" t="s">
        <v>1144</v>
      </c>
      <c r="AB441" s="35" t="s">
        <v>1145</v>
      </c>
      <c r="AC441" s="35" t="str">
        <f t="shared" si="38"/>
        <v>オバラ</v>
      </c>
      <c r="AD441" s="35" t="s">
        <v>309</v>
      </c>
      <c r="AF441" s="35">
        <v>102</v>
      </c>
      <c r="AG441" s="41">
        <v>24544</v>
      </c>
      <c r="AN441" s="35">
        <v>166.5</v>
      </c>
      <c r="AO441" s="35">
        <v>55</v>
      </c>
      <c r="AP441" s="35" t="s">
        <v>310</v>
      </c>
      <c r="AV441" s="35" t="s">
        <v>344</v>
      </c>
      <c r="BB441" s="35">
        <f t="shared" si="34"/>
        <v>56</v>
      </c>
      <c r="BC441" s="35" t="str">
        <f t="shared" si="35"/>
        <v>役員</v>
      </c>
      <c r="BD441" s="35" t="str">
        <f t="shared" si="36"/>
        <v>右</v>
      </c>
      <c r="BE441" s="42" t="str">
        <f>IF($O441="男子",IF($AF441&gt;100,"",IF($M441=選抜男子!B$2,ROW(),"")),"")</f>
        <v/>
      </c>
      <c r="BF441" s="42" t="str">
        <f>IF($O441="男子",IF($AF441&gt;100,"",IF($M441=選抜男子!I$2,ROW(),"")),"")</f>
        <v/>
      </c>
      <c r="BG441" s="42" t="str">
        <f>IF($O441="男子",IF($AF441&gt;100,"",IF($M441=選抜男子!P$2,ROW(),"")),"")</f>
        <v/>
      </c>
      <c r="BH441" s="42" t="str">
        <f>IF($O441="男子",IF($AF441&gt;100,"",IF($M441=選抜男子!B$27,ROW(),"")),"")</f>
        <v/>
      </c>
      <c r="BI441" s="42" t="str">
        <f>IF($O441="男子",IF($AF441&gt;100,"",IF($M441=選抜男子!I$27,ROW(),"")),"")</f>
        <v/>
      </c>
      <c r="BJ441" s="42" t="str">
        <f>IF($O441="男子",IF($AF441&gt;100,"",IF($M441=選抜男子!P$27,ROW(),"")),"")</f>
        <v/>
      </c>
      <c r="BK441" s="42" t="str">
        <f>IF($O441="男子",IF($AF441&gt;100,"",IF($M441=選抜男子!B$51,ROW(),"")),"")</f>
        <v/>
      </c>
      <c r="BL441" s="42" t="str">
        <f>IF($O441="男子",IF($AF441&gt;100,"",IF($M441=選抜男子!I$51,ROW(),"")),"")</f>
        <v/>
      </c>
      <c r="BM441" s="42" t="str">
        <f>IF($O441="男子",IF($AF441&gt;100,"",IF($M441=選抜男子!B$76,ROW(),"")),"")</f>
        <v/>
      </c>
      <c r="BN441" s="42" t="str">
        <f>IF($O441="男子",IF($AF441&gt;100,"",IF($M441=選抜男子!I$76,ROW(),"")),"")</f>
        <v/>
      </c>
      <c r="BO441" s="42" t="str">
        <f>IF($O441="男子",IF($AF441&gt;100,"",IF($M441=新人男子!B$2,ROW(),"")),"")</f>
        <v/>
      </c>
      <c r="BP441" s="42" t="str">
        <f>IF($O441="男子",IF($AF441&gt;100,"",IF($M441=新人男子!I$2,ROW(),"")),"")</f>
        <v/>
      </c>
      <c r="BQ441" s="42" t="str">
        <f>IF($O441="男子",IF($AF441&gt;100,"",IF($M441=新人男子!P$2,ROW(),"")),"")</f>
        <v/>
      </c>
      <c r="BR441" s="42" t="str">
        <f>IF($O441="男子",IF($AF441&gt;100,"",IF($M441=新人男子!B$27,ROW(),"")),"")</f>
        <v/>
      </c>
      <c r="BS441" s="42" t="str">
        <f>IF($O441="男子",IF($AF441&gt;100,"",IF($M441=新人男子!I$27,ROW(),"")),"")</f>
        <v/>
      </c>
      <c r="BT441" s="42" t="str">
        <f>IF($O441="男子",IF($AF441&gt;100,"",IF($M441=新人男子!P$27,ROW(),"")),"")</f>
        <v/>
      </c>
      <c r="BU441" s="42" t="str">
        <f>IF($O441="男子",IF($AF441&gt;100,"",IF($M441=新人男子!B$51,ROW(),"")),"")</f>
        <v/>
      </c>
      <c r="BV441" s="42" t="str">
        <f>IF($O441="男子",IF($AF441&gt;100,"",IF($M441=新人男子!I$51,ROW(),"")),"")</f>
        <v/>
      </c>
      <c r="BW441" s="42" t="str">
        <f>IF($O441="男子",IF($AF441&gt;100,"",IF($M441=新人男子!P$51,ROW(),"")),"")</f>
        <v/>
      </c>
      <c r="BX441" s="42" t="str">
        <f>IF($O441="男子",IF($AF441&gt;100,"",IF($M441=新人男子!B$76,ROW(),"")),"")</f>
        <v/>
      </c>
      <c r="BY441" s="42" t="str">
        <f>IF($O441="男子",IF($AF441&gt;100,"",IF($M441=新人男子!I$76,ROW(),"")),"")</f>
        <v/>
      </c>
      <c r="BZ441" s="42" t="str">
        <f>IF($O441="男子",IF($AF441&gt;100,"",IF($M441=新人男子!P$76,ROW(),"")),"")</f>
        <v/>
      </c>
      <c r="CA441" s="42" t="str">
        <f>IF($O441="女子",IF($AF441&gt;100,"",IF($M441=選抜女子!B$2,ROW(),"")),"")</f>
        <v/>
      </c>
      <c r="CB441" s="42" t="str">
        <f>IF($O441="女子",IF($AF441&gt;100,"",IF($M441=選抜女子!I$2,ROW(),"")),"")</f>
        <v/>
      </c>
      <c r="CC441" s="42" t="str">
        <f>IF($O441="女子",IF($AF441&gt;100,"",IF($M441=選抜女子!P$2,ROW(),"")),"")</f>
        <v/>
      </c>
      <c r="CD441" s="42" t="str">
        <f>IF($O441="女子",IF($AF441&gt;100,"",IF($M441=選抜女子!B$27,ROW(),"")),"")</f>
        <v/>
      </c>
      <c r="CE441" s="42" t="str">
        <f>IF($O441="女子",IF($AF441&gt;100,"",IF($M441=選抜女子!I$27,ROW(),"")),"")</f>
        <v/>
      </c>
      <c r="CF441" s="42" t="str">
        <f>IF($O441="女子",IF($AF441&gt;100,"",IF($M441=選抜女子!P$27,ROW(),"")),"")</f>
        <v/>
      </c>
      <c r="CG441" s="42" t="str">
        <f>IF($O441="女子",IF($AF441&gt;100,"",IF($M441=選抜女子!B$51,ROW(),"")),"")</f>
        <v/>
      </c>
      <c r="CH441" s="42" t="str">
        <f>IF($O441="女子",IF($AF441&gt;100,"",IF($M441=選抜女子!I$51,ROW(),"")),"")</f>
        <v/>
      </c>
      <c r="CI441" s="42" t="str">
        <f>IF($O441="女子",IF($AF441&gt;100,"",IF($M441=選抜女子!B$76,ROW(),"")),"")</f>
        <v/>
      </c>
      <c r="CJ441" s="42" t="str">
        <f>IF($O441="女子",IF($AF441&gt;100,"",IF($M441=選抜女子!I$76,ROW(),"")),"")</f>
        <v/>
      </c>
      <c r="CK441" s="42" t="str">
        <f>IF($O441="女子",IF($AF441&gt;100,"",IF($M441=新人女子!B$2,ROW(),"")),"")</f>
        <v/>
      </c>
      <c r="CL441" s="42" t="str">
        <f>IF($O441="女子",IF($AF441&gt;100,"",IF($M441=新人女子!I$2,ROW(),"")),"")</f>
        <v/>
      </c>
      <c r="CM441" s="42" t="str">
        <f>IF($O441="女子",IF($AF441&gt;100,"",IF($M441=新人女子!P$2,ROW(),"")),"")</f>
        <v/>
      </c>
      <c r="CN441" s="42" t="str">
        <f>IF($O441="女子",IF($AF441&gt;100,"",IF($M441=新人女子!B$27,ROW(),"")),"")</f>
        <v/>
      </c>
      <c r="CO441" s="42" t="str">
        <f>IF($O441="女子",IF($AF441&gt;100,"",IF($M441=新人女子!I$27,ROW(),"")),"")</f>
        <v/>
      </c>
      <c r="CP441" s="42" t="str">
        <f>IF($O441="女子",IF($AF441&gt;100,"",IF($M441=新人女子!P$27,ROW(),"")),"")</f>
        <v/>
      </c>
      <c r="CQ441" s="42" t="str">
        <f>IF($O441="女子",IF($AF441&gt;100,"",IF($M441=新人女子!B$51,ROW(),"")),"")</f>
        <v/>
      </c>
      <c r="CR441" s="42" t="str">
        <f>IF($O441="女子",IF($AF441&gt;100,"",IF($M441=新人女子!I$51,ROW(),"")),"")</f>
        <v/>
      </c>
      <c r="CS441" s="42" t="str">
        <f>IF($O441="女子",IF($AF441&gt;100,"",IF($M441=新人女子!P$51,ROW(),"")),"")</f>
        <v/>
      </c>
      <c r="CT441" s="42" t="str">
        <f>IF($O441="女子",IF($AF441&gt;100,"",IF($M441=新人女子!B$76,ROW(),"")),"")</f>
        <v/>
      </c>
      <c r="CU441" s="42" t="str">
        <f>IF($O441="女子",IF($AF441&gt;100,"",IF($M441=新人女子!I$76,ROW(),"")),"")</f>
        <v/>
      </c>
      <c r="CV441" s="42" t="str">
        <f>IF($O441="女子",IF($AF441&gt;100,"",IF($M441=新人女子!P$76,ROW(),"")),"")</f>
        <v/>
      </c>
    </row>
    <row r="442" spans="1:100" x14ac:dyDescent="0.15">
      <c r="A442" s="36">
        <v>45285</v>
      </c>
      <c r="B442" s="36">
        <v>45287</v>
      </c>
      <c r="C442" s="35" t="s">
        <v>104</v>
      </c>
      <c r="D442" s="35" t="s">
        <v>3086</v>
      </c>
      <c r="E442" s="35" t="s">
        <v>3087</v>
      </c>
      <c r="F442" s="35" t="s">
        <v>3088</v>
      </c>
      <c r="G442" s="35" t="s">
        <v>108</v>
      </c>
      <c r="H442" s="35" t="s">
        <v>15</v>
      </c>
      <c r="I442" s="35" t="s">
        <v>3089</v>
      </c>
      <c r="J442" s="35" t="s">
        <v>303</v>
      </c>
      <c r="L442" s="35" t="s">
        <v>1121</v>
      </c>
      <c r="M442" s="35" t="s">
        <v>148</v>
      </c>
      <c r="N442" s="35" t="s">
        <v>149</v>
      </c>
      <c r="O442" s="35" t="s">
        <v>305</v>
      </c>
      <c r="Y442" s="35" t="s">
        <v>306</v>
      </c>
      <c r="AA442" s="35" t="s">
        <v>1146</v>
      </c>
      <c r="AB442" s="35" t="s">
        <v>1147</v>
      </c>
      <c r="AC442" s="35" t="str">
        <f t="shared" si="38"/>
        <v>カメノコウ</v>
      </c>
      <c r="AD442" s="35" t="s">
        <v>309</v>
      </c>
      <c r="AF442" s="35">
        <v>11</v>
      </c>
      <c r="AG442" s="41">
        <v>39244</v>
      </c>
      <c r="AN442" s="35">
        <v>166.5</v>
      </c>
      <c r="AO442" s="35">
        <v>55</v>
      </c>
      <c r="AP442" s="35" t="s">
        <v>310</v>
      </c>
      <c r="AV442" s="35" t="s">
        <v>413</v>
      </c>
      <c r="AW442" s="35" t="s">
        <v>373</v>
      </c>
      <c r="BB442" s="35">
        <f t="shared" si="34"/>
        <v>15</v>
      </c>
      <c r="BC442" s="35">
        <f t="shared" si="35"/>
        <v>1</v>
      </c>
      <c r="BD442" s="35" t="str">
        <f t="shared" si="36"/>
        <v>右</v>
      </c>
      <c r="BE442" s="42" t="str">
        <f>IF($O442="男子",IF($AF442&gt;100,"",IF($M442=選抜男子!B$2,ROW(),"")),"")</f>
        <v/>
      </c>
      <c r="BF442" s="42" t="str">
        <f>IF($O442="男子",IF($AF442&gt;100,"",IF($M442=選抜男子!I$2,ROW(),"")),"")</f>
        <v/>
      </c>
      <c r="BG442" s="42" t="str">
        <f>IF($O442="男子",IF($AF442&gt;100,"",IF($M442=選抜男子!P$2,ROW(),"")),"")</f>
        <v/>
      </c>
      <c r="BH442" s="42" t="str">
        <f>IF($O442="男子",IF($AF442&gt;100,"",IF($M442=選抜男子!B$27,ROW(),"")),"")</f>
        <v/>
      </c>
      <c r="BI442" s="42" t="str">
        <f>IF($O442="男子",IF($AF442&gt;100,"",IF($M442=選抜男子!I$27,ROW(),"")),"")</f>
        <v/>
      </c>
      <c r="BJ442" s="42" t="str">
        <f>IF($O442="男子",IF($AF442&gt;100,"",IF($M442=選抜男子!P$27,ROW(),"")),"")</f>
        <v/>
      </c>
      <c r="BK442" s="42" t="str">
        <f>IF($O442="男子",IF($AF442&gt;100,"",IF($M442=選抜男子!B$51,ROW(),"")),"")</f>
        <v/>
      </c>
      <c r="BL442" s="42" t="str">
        <f>IF($O442="男子",IF($AF442&gt;100,"",IF($M442=選抜男子!I$51,ROW(),"")),"")</f>
        <v/>
      </c>
      <c r="BM442" s="42" t="str">
        <f>IF($O442="男子",IF($AF442&gt;100,"",IF($M442=選抜男子!B$76,ROW(),"")),"")</f>
        <v/>
      </c>
      <c r="BN442" s="42" t="str">
        <f>IF($O442="男子",IF($AF442&gt;100,"",IF($M442=選抜男子!I$76,ROW(),"")),"")</f>
        <v/>
      </c>
      <c r="BO442" s="42" t="str">
        <f>IF($O442="男子",IF($AF442&gt;100,"",IF($M442=新人男子!B$2,ROW(),"")),"")</f>
        <v/>
      </c>
      <c r="BP442" s="42" t="str">
        <f>IF($O442="男子",IF($AF442&gt;100,"",IF($M442=新人男子!I$2,ROW(),"")),"")</f>
        <v/>
      </c>
      <c r="BQ442" s="42" t="str">
        <f>IF($O442="男子",IF($AF442&gt;100,"",IF($M442=新人男子!P$2,ROW(),"")),"")</f>
        <v/>
      </c>
      <c r="BR442" s="42" t="str">
        <f>IF($O442="男子",IF($AF442&gt;100,"",IF($M442=新人男子!B$27,ROW(),"")),"")</f>
        <v/>
      </c>
      <c r="BS442" s="42" t="str">
        <f>IF($O442="男子",IF($AF442&gt;100,"",IF($M442=新人男子!I$27,ROW(),"")),"")</f>
        <v/>
      </c>
      <c r="BT442" s="42" t="str">
        <f>IF($O442="男子",IF($AF442&gt;100,"",IF($M442=新人男子!P$27,ROW(),"")),"")</f>
        <v/>
      </c>
      <c r="BU442" s="42" t="str">
        <f>IF($O442="男子",IF($AF442&gt;100,"",IF($M442=新人男子!B$51,ROW(),"")),"")</f>
        <v/>
      </c>
      <c r="BV442" s="42" t="str">
        <f>IF($O442="男子",IF($AF442&gt;100,"",IF($M442=新人男子!I$51,ROW(),"")),"")</f>
        <v/>
      </c>
      <c r="BW442" s="42">
        <f>IF($O442="男子",IF($AF442&gt;100,"",IF($M442=新人男子!P$51,ROW(),"")),"")</f>
        <v>442</v>
      </c>
      <c r="BX442" s="42" t="str">
        <f>IF($O442="男子",IF($AF442&gt;100,"",IF($M442=新人男子!B$76,ROW(),"")),"")</f>
        <v/>
      </c>
      <c r="BY442" s="42" t="str">
        <f>IF($O442="男子",IF($AF442&gt;100,"",IF($M442=新人男子!I$76,ROW(),"")),"")</f>
        <v/>
      </c>
      <c r="BZ442" s="42" t="str">
        <f>IF($O442="男子",IF($AF442&gt;100,"",IF($M442=新人男子!P$76,ROW(),"")),"")</f>
        <v/>
      </c>
      <c r="CA442" s="42" t="str">
        <f>IF($O442="女子",IF($AF442&gt;100,"",IF($M442=選抜女子!B$2,ROW(),"")),"")</f>
        <v/>
      </c>
      <c r="CB442" s="42" t="str">
        <f>IF($O442="女子",IF($AF442&gt;100,"",IF($M442=選抜女子!I$2,ROW(),"")),"")</f>
        <v/>
      </c>
      <c r="CC442" s="42" t="str">
        <f>IF($O442="女子",IF($AF442&gt;100,"",IF($M442=選抜女子!P$2,ROW(),"")),"")</f>
        <v/>
      </c>
      <c r="CD442" s="42" t="str">
        <f>IF($O442="女子",IF($AF442&gt;100,"",IF($M442=選抜女子!B$27,ROW(),"")),"")</f>
        <v/>
      </c>
      <c r="CE442" s="42" t="str">
        <f>IF($O442="女子",IF($AF442&gt;100,"",IF($M442=選抜女子!I$27,ROW(),"")),"")</f>
        <v/>
      </c>
      <c r="CF442" s="42" t="str">
        <f>IF($O442="女子",IF($AF442&gt;100,"",IF($M442=選抜女子!P$27,ROW(),"")),"")</f>
        <v/>
      </c>
      <c r="CG442" s="42" t="str">
        <f>IF($O442="女子",IF($AF442&gt;100,"",IF($M442=選抜女子!B$51,ROW(),"")),"")</f>
        <v/>
      </c>
      <c r="CH442" s="42" t="str">
        <f>IF($O442="女子",IF($AF442&gt;100,"",IF($M442=選抜女子!I$51,ROW(),"")),"")</f>
        <v/>
      </c>
      <c r="CI442" s="42" t="str">
        <f>IF($O442="女子",IF($AF442&gt;100,"",IF($M442=選抜女子!B$76,ROW(),"")),"")</f>
        <v/>
      </c>
      <c r="CJ442" s="42" t="str">
        <f>IF($O442="女子",IF($AF442&gt;100,"",IF($M442=選抜女子!I$76,ROW(),"")),"")</f>
        <v/>
      </c>
      <c r="CK442" s="42" t="str">
        <f>IF($O442="女子",IF($AF442&gt;100,"",IF($M442=新人女子!B$2,ROW(),"")),"")</f>
        <v/>
      </c>
      <c r="CL442" s="42" t="str">
        <f>IF($O442="女子",IF($AF442&gt;100,"",IF($M442=新人女子!I$2,ROW(),"")),"")</f>
        <v/>
      </c>
      <c r="CM442" s="42" t="str">
        <f>IF($O442="女子",IF($AF442&gt;100,"",IF($M442=新人女子!P$2,ROW(),"")),"")</f>
        <v/>
      </c>
      <c r="CN442" s="42" t="str">
        <f>IF($O442="女子",IF($AF442&gt;100,"",IF($M442=新人女子!B$27,ROW(),"")),"")</f>
        <v/>
      </c>
      <c r="CO442" s="42" t="str">
        <f>IF($O442="女子",IF($AF442&gt;100,"",IF($M442=新人女子!I$27,ROW(),"")),"")</f>
        <v/>
      </c>
      <c r="CP442" s="42" t="str">
        <f>IF($O442="女子",IF($AF442&gt;100,"",IF($M442=新人女子!P$27,ROW(),"")),"")</f>
        <v/>
      </c>
      <c r="CQ442" s="42" t="str">
        <f>IF($O442="女子",IF($AF442&gt;100,"",IF($M442=新人女子!B$51,ROW(),"")),"")</f>
        <v/>
      </c>
      <c r="CR442" s="42" t="str">
        <f>IF($O442="女子",IF($AF442&gt;100,"",IF($M442=新人女子!I$51,ROW(),"")),"")</f>
        <v/>
      </c>
      <c r="CS442" s="42" t="str">
        <f>IF($O442="女子",IF($AF442&gt;100,"",IF($M442=新人女子!P$51,ROW(),"")),"")</f>
        <v/>
      </c>
      <c r="CT442" s="42" t="str">
        <f>IF($O442="女子",IF($AF442&gt;100,"",IF($M442=新人女子!B$76,ROW(),"")),"")</f>
        <v/>
      </c>
      <c r="CU442" s="42" t="str">
        <f>IF($O442="女子",IF($AF442&gt;100,"",IF($M442=新人女子!I$76,ROW(),"")),"")</f>
        <v/>
      </c>
      <c r="CV442" s="42" t="str">
        <f>IF($O442="女子",IF($AF442&gt;100,"",IF($M442=新人女子!P$76,ROW(),"")),"")</f>
        <v/>
      </c>
    </row>
    <row r="443" spans="1:100" x14ac:dyDescent="0.15">
      <c r="A443" s="36">
        <v>45285</v>
      </c>
      <c r="B443" s="36">
        <v>45287</v>
      </c>
      <c r="C443" s="35" t="s">
        <v>104</v>
      </c>
      <c r="D443" s="35" t="s">
        <v>3090</v>
      </c>
      <c r="E443" s="35" t="s">
        <v>3091</v>
      </c>
      <c r="F443" s="35" t="s">
        <v>3092</v>
      </c>
      <c r="G443" s="35" t="s">
        <v>108</v>
      </c>
      <c r="H443" s="35" t="s">
        <v>15</v>
      </c>
      <c r="I443" s="35" t="s">
        <v>3093</v>
      </c>
      <c r="J443" s="35" t="s">
        <v>303</v>
      </c>
      <c r="L443" s="35" t="s">
        <v>1121</v>
      </c>
      <c r="M443" s="35" t="s">
        <v>148</v>
      </c>
      <c r="N443" s="35" t="s">
        <v>149</v>
      </c>
      <c r="O443" s="35" t="s">
        <v>305</v>
      </c>
      <c r="Y443" s="35" t="s">
        <v>306</v>
      </c>
      <c r="AA443" s="35" t="s">
        <v>1148</v>
      </c>
      <c r="AB443" s="35" t="s">
        <v>1149</v>
      </c>
      <c r="AC443" s="35" t="str">
        <f t="shared" si="38"/>
        <v>サラヤマ</v>
      </c>
      <c r="AD443" s="35" t="s">
        <v>309</v>
      </c>
      <c r="AF443" s="35">
        <v>103</v>
      </c>
      <c r="AG443" s="41">
        <v>23046</v>
      </c>
      <c r="AN443" s="35">
        <v>166.5</v>
      </c>
      <c r="AO443" s="35">
        <v>55</v>
      </c>
      <c r="AP443" s="35" t="s">
        <v>310</v>
      </c>
      <c r="AV443" s="35" t="s">
        <v>344</v>
      </c>
      <c r="AW443" s="35" t="s">
        <v>348</v>
      </c>
      <c r="BB443" s="35">
        <f t="shared" si="34"/>
        <v>60</v>
      </c>
      <c r="BC443" s="35" t="str">
        <f t="shared" si="35"/>
        <v>役員</v>
      </c>
      <c r="BD443" s="35" t="str">
        <f t="shared" si="36"/>
        <v>右</v>
      </c>
      <c r="BE443" s="42" t="str">
        <f>IF($O443="男子",IF($AF443&gt;100,"",IF($M443=選抜男子!B$2,ROW(),"")),"")</f>
        <v/>
      </c>
      <c r="BF443" s="42" t="str">
        <f>IF($O443="男子",IF($AF443&gt;100,"",IF($M443=選抜男子!I$2,ROW(),"")),"")</f>
        <v/>
      </c>
      <c r="BG443" s="42" t="str">
        <f>IF($O443="男子",IF($AF443&gt;100,"",IF($M443=選抜男子!P$2,ROW(),"")),"")</f>
        <v/>
      </c>
      <c r="BH443" s="42" t="str">
        <f>IF($O443="男子",IF($AF443&gt;100,"",IF($M443=選抜男子!B$27,ROW(),"")),"")</f>
        <v/>
      </c>
      <c r="BI443" s="42" t="str">
        <f>IF($O443="男子",IF($AF443&gt;100,"",IF($M443=選抜男子!I$27,ROW(),"")),"")</f>
        <v/>
      </c>
      <c r="BJ443" s="42" t="str">
        <f>IF($O443="男子",IF($AF443&gt;100,"",IF($M443=選抜男子!P$27,ROW(),"")),"")</f>
        <v/>
      </c>
      <c r="BK443" s="42" t="str">
        <f>IF($O443="男子",IF($AF443&gt;100,"",IF($M443=選抜男子!B$51,ROW(),"")),"")</f>
        <v/>
      </c>
      <c r="BL443" s="42" t="str">
        <f>IF($O443="男子",IF($AF443&gt;100,"",IF($M443=選抜男子!I$51,ROW(),"")),"")</f>
        <v/>
      </c>
      <c r="BM443" s="42" t="str">
        <f>IF($O443="男子",IF($AF443&gt;100,"",IF($M443=選抜男子!B$76,ROW(),"")),"")</f>
        <v/>
      </c>
      <c r="BN443" s="42" t="str">
        <f>IF($O443="男子",IF($AF443&gt;100,"",IF($M443=選抜男子!I$76,ROW(),"")),"")</f>
        <v/>
      </c>
      <c r="BO443" s="42" t="str">
        <f>IF($O443="男子",IF($AF443&gt;100,"",IF($M443=新人男子!B$2,ROW(),"")),"")</f>
        <v/>
      </c>
      <c r="BP443" s="42" t="str">
        <f>IF($O443="男子",IF($AF443&gt;100,"",IF($M443=新人男子!I$2,ROW(),"")),"")</f>
        <v/>
      </c>
      <c r="BQ443" s="42" t="str">
        <f>IF($O443="男子",IF($AF443&gt;100,"",IF($M443=新人男子!P$2,ROW(),"")),"")</f>
        <v/>
      </c>
      <c r="BR443" s="42" t="str">
        <f>IF($O443="男子",IF($AF443&gt;100,"",IF($M443=新人男子!B$27,ROW(),"")),"")</f>
        <v/>
      </c>
      <c r="BS443" s="42" t="str">
        <f>IF($O443="男子",IF($AF443&gt;100,"",IF($M443=新人男子!I$27,ROW(),"")),"")</f>
        <v/>
      </c>
      <c r="BT443" s="42" t="str">
        <f>IF($O443="男子",IF($AF443&gt;100,"",IF($M443=新人男子!P$27,ROW(),"")),"")</f>
        <v/>
      </c>
      <c r="BU443" s="42" t="str">
        <f>IF($O443="男子",IF($AF443&gt;100,"",IF($M443=新人男子!B$51,ROW(),"")),"")</f>
        <v/>
      </c>
      <c r="BV443" s="42" t="str">
        <f>IF($O443="男子",IF($AF443&gt;100,"",IF($M443=新人男子!I$51,ROW(),"")),"")</f>
        <v/>
      </c>
      <c r="BW443" s="42" t="str">
        <f>IF($O443="男子",IF($AF443&gt;100,"",IF($M443=新人男子!P$51,ROW(),"")),"")</f>
        <v/>
      </c>
      <c r="BX443" s="42" t="str">
        <f>IF($O443="男子",IF($AF443&gt;100,"",IF($M443=新人男子!B$76,ROW(),"")),"")</f>
        <v/>
      </c>
      <c r="BY443" s="42" t="str">
        <f>IF($O443="男子",IF($AF443&gt;100,"",IF($M443=新人男子!I$76,ROW(),"")),"")</f>
        <v/>
      </c>
      <c r="BZ443" s="42" t="str">
        <f>IF($O443="男子",IF($AF443&gt;100,"",IF($M443=新人男子!P$76,ROW(),"")),"")</f>
        <v/>
      </c>
      <c r="CA443" s="42" t="str">
        <f>IF($O443="女子",IF($AF443&gt;100,"",IF($M443=選抜女子!B$2,ROW(),"")),"")</f>
        <v/>
      </c>
      <c r="CB443" s="42" t="str">
        <f>IF($O443="女子",IF($AF443&gt;100,"",IF($M443=選抜女子!I$2,ROW(),"")),"")</f>
        <v/>
      </c>
      <c r="CC443" s="42" t="str">
        <f>IF($O443="女子",IF($AF443&gt;100,"",IF($M443=選抜女子!P$2,ROW(),"")),"")</f>
        <v/>
      </c>
      <c r="CD443" s="42" t="str">
        <f>IF($O443="女子",IF($AF443&gt;100,"",IF($M443=選抜女子!B$27,ROW(),"")),"")</f>
        <v/>
      </c>
      <c r="CE443" s="42" t="str">
        <f>IF($O443="女子",IF($AF443&gt;100,"",IF($M443=選抜女子!I$27,ROW(),"")),"")</f>
        <v/>
      </c>
      <c r="CF443" s="42" t="str">
        <f>IF($O443="女子",IF($AF443&gt;100,"",IF($M443=選抜女子!P$27,ROW(),"")),"")</f>
        <v/>
      </c>
      <c r="CG443" s="42" t="str">
        <f>IF($O443="女子",IF($AF443&gt;100,"",IF($M443=選抜女子!B$51,ROW(),"")),"")</f>
        <v/>
      </c>
      <c r="CH443" s="42" t="str">
        <f>IF($O443="女子",IF($AF443&gt;100,"",IF($M443=選抜女子!I$51,ROW(),"")),"")</f>
        <v/>
      </c>
      <c r="CI443" s="42" t="str">
        <f>IF($O443="女子",IF($AF443&gt;100,"",IF($M443=選抜女子!B$76,ROW(),"")),"")</f>
        <v/>
      </c>
      <c r="CJ443" s="42" t="str">
        <f>IF($O443="女子",IF($AF443&gt;100,"",IF($M443=選抜女子!I$76,ROW(),"")),"")</f>
        <v/>
      </c>
      <c r="CK443" s="42" t="str">
        <f>IF($O443="女子",IF($AF443&gt;100,"",IF($M443=新人女子!B$2,ROW(),"")),"")</f>
        <v/>
      </c>
      <c r="CL443" s="42" t="str">
        <f>IF($O443="女子",IF($AF443&gt;100,"",IF($M443=新人女子!I$2,ROW(),"")),"")</f>
        <v/>
      </c>
      <c r="CM443" s="42" t="str">
        <f>IF($O443="女子",IF($AF443&gt;100,"",IF($M443=新人女子!P$2,ROW(),"")),"")</f>
        <v/>
      </c>
      <c r="CN443" s="42" t="str">
        <f>IF($O443="女子",IF($AF443&gt;100,"",IF($M443=新人女子!B$27,ROW(),"")),"")</f>
        <v/>
      </c>
      <c r="CO443" s="42" t="str">
        <f>IF($O443="女子",IF($AF443&gt;100,"",IF($M443=新人女子!I$27,ROW(),"")),"")</f>
        <v/>
      </c>
      <c r="CP443" s="42" t="str">
        <f>IF($O443="女子",IF($AF443&gt;100,"",IF($M443=新人女子!P$27,ROW(),"")),"")</f>
        <v/>
      </c>
      <c r="CQ443" s="42" t="str">
        <f>IF($O443="女子",IF($AF443&gt;100,"",IF($M443=新人女子!B$51,ROW(),"")),"")</f>
        <v/>
      </c>
      <c r="CR443" s="42" t="str">
        <f>IF($O443="女子",IF($AF443&gt;100,"",IF($M443=新人女子!I$51,ROW(),"")),"")</f>
        <v/>
      </c>
      <c r="CS443" s="42" t="str">
        <f>IF($O443="女子",IF($AF443&gt;100,"",IF($M443=新人女子!P$51,ROW(),"")),"")</f>
        <v/>
      </c>
      <c r="CT443" s="42" t="str">
        <f>IF($O443="女子",IF($AF443&gt;100,"",IF($M443=新人女子!B$76,ROW(),"")),"")</f>
        <v/>
      </c>
      <c r="CU443" s="42" t="str">
        <f>IF($O443="女子",IF($AF443&gt;100,"",IF($M443=新人女子!I$76,ROW(),"")),"")</f>
        <v/>
      </c>
      <c r="CV443" s="42" t="str">
        <f>IF($O443="女子",IF($AF443&gt;100,"",IF($M443=新人女子!P$76,ROW(),"")),"")</f>
        <v/>
      </c>
    </row>
    <row r="444" spans="1:100" x14ac:dyDescent="0.15">
      <c r="A444" s="36">
        <v>45285</v>
      </c>
      <c r="B444" s="36">
        <v>45287</v>
      </c>
      <c r="C444" s="35" t="s">
        <v>104</v>
      </c>
      <c r="D444" s="35" t="s">
        <v>3094</v>
      </c>
      <c r="E444" s="35" t="s">
        <v>3095</v>
      </c>
      <c r="F444" s="35" t="s">
        <v>3096</v>
      </c>
      <c r="G444" s="35" t="s">
        <v>108</v>
      </c>
      <c r="H444" s="35" t="s">
        <v>15</v>
      </c>
      <c r="I444" s="35" t="s">
        <v>3097</v>
      </c>
      <c r="J444" s="35" t="s">
        <v>303</v>
      </c>
      <c r="M444" s="35" t="s">
        <v>148</v>
      </c>
      <c r="N444" s="35" t="s">
        <v>149</v>
      </c>
      <c r="O444" s="35" t="s">
        <v>305</v>
      </c>
      <c r="Y444" s="35" t="s">
        <v>306</v>
      </c>
      <c r="AA444" s="35" t="s">
        <v>1148</v>
      </c>
      <c r="AB444" s="35" t="s">
        <v>1150</v>
      </c>
      <c r="AC444" s="35" t="str">
        <f t="shared" si="38"/>
        <v>ツヤマグチ</v>
      </c>
      <c r="AD444" s="35" t="s">
        <v>309</v>
      </c>
      <c r="AF444" s="35">
        <v>104</v>
      </c>
      <c r="AG444" s="41">
        <v>23046</v>
      </c>
      <c r="AN444" s="35">
        <v>166.5</v>
      </c>
      <c r="AO444" s="35">
        <v>55</v>
      </c>
      <c r="AP444" s="35" t="s">
        <v>310</v>
      </c>
      <c r="BB444" s="35">
        <f t="shared" si="34"/>
        <v>60</v>
      </c>
      <c r="BC444" s="35" t="str">
        <f t="shared" si="35"/>
        <v>役員</v>
      </c>
      <c r="BD444" s="35" t="str">
        <f t="shared" si="36"/>
        <v>右</v>
      </c>
      <c r="BE444" s="42" t="str">
        <f>IF($O444="男子",IF($AF444&gt;100,"",IF($M444=選抜男子!B$2,ROW(),"")),"")</f>
        <v/>
      </c>
      <c r="BF444" s="42" t="str">
        <f>IF($O444="男子",IF($AF444&gt;100,"",IF($M444=選抜男子!I$2,ROW(),"")),"")</f>
        <v/>
      </c>
      <c r="BG444" s="42" t="str">
        <f>IF($O444="男子",IF($AF444&gt;100,"",IF($M444=選抜男子!P$2,ROW(),"")),"")</f>
        <v/>
      </c>
      <c r="BH444" s="42" t="str">
        <f>IF($O444="男子",IF($AF444&gt;100,"",IF($M444=選抜男子!B$27,ROW(),"")),"")</f>
        <v/>
      </c>
      <c r="BI444" s="42" t="str">
        <f>IF($O444="男子",IF($AF444&gt;100,"",IF($M444=選抜男子!I$27,ROW(),"")),"")</f>
        <v/>
      </c>
      <c r="BJ444" s="42" t="str">
        <f>IF($O444="男子",IF($AF444&gt;100,"",IF($M444=選抜男子!P$27,ROW(),"")),"")</f>
        <v/>
      </c>
      <c r="BK444" s="42" t="str">
        <f>IF($O444="男子",IF($AF444&gt;100,"",IF($M444=選抜男子!B$51,ROW(),"")),"")</f>
        <v/>
      </c>
      <c r="BL444" s="42" t="str">
        <f>IF($O444="男子",IF($AF444&gt;100,"",IF($M444=選抜男子!I$51,ROW(),"")),"")</f>
        <v/>
      </c>
      <c r="BM444" s="42" t="str">
        <f>IF($O444="男子",IF($AF444&gt;100,"",IF($M444=選抜男子!B$76,ROW(),"")),"")</f>
        <v/>
      </c>
      <c r="BN444" s="42" t="str">
        <f>IF($O444="男子",IF($AF444&gt;100,"",IF($M444=選抜男子!I$76,ROW(),"")),"")</f>
        <v/>
      </c>
      <c r="BO444" s="42" t="str">
        <f>IF($O444="男子",IF($AF444&gt;100,"",IF($M444=新人男子!B$2,ROW(),"")),"")</f>
        <v/>
      </c>
      <c r="BP444" s="42" t="str">
        <f>IF($O444="男子",IF($AF444&gt;100,"",IF($M444=新人男子!I$2,ROW(),"")),"")</f>
        <v/>
      </c>
      <c r="BQ444" s="42" t="str">
        <f>IF($O444="男子",IF($AF444&gt;100,"",IF($M444=新人男子!P$2,ROW(),"")),"")</f>
        <v/>
      </c>
      <c r="BR444" s="42" t="str">
        <f>IF($O444="男子",IF($AF444&gt;100,"",IF($M444=新人男子!B$27,ROW(),"")),"")</f>
        <v/>
      </c>
      <c r="BS444" s="42" t="str">
        <f>IF($O444="男子",IF($AF444&gt;100,"",IF($M444=新人男子!I$27,ROW(),"")),"")</f>
        <v/>
      </c>
      <c r="BT444" s="42" t="str">
        <f>IF($O444="男子",IF($AF444&gt;100,"",IF($M444=新人男子!P$27,ROW(),"")),"")</f>
        <v/>
      </c>
      <c r="BU444" s="42" t="str">
        <f>IF($O444="男子",IF($AF444&gt;100,"",IF($M444=新人男子!B$51,ROW(),"")),"")</f>
        <v/>
      </c>
      <c r="BV444" s="42" t="str">
        <f>IF($O444="男子",IF($AF444&gt;100,"",IF($M444=新人男子!I$51,ROW(),"")),"")</f>
        <v/>
      </c>
      <c r="BW444" s="42" t="str">
        <f>IF($O444="男子",IF($AF444&gt;100,"",IF($M444=新人男子!P$51,ROW(),"")),"")</f>
        <v/>
      </c>
      <c r="BX444" s="42" t="str">
        <f>IF($O444="男子",IF($AF444&gt;100,"",IF($M444=新人男子!B$76,ROW(),"")),"")</f>
        <v/>
      </c>
      <c r="BY444" s="42" t="str">
        <f>IF($O444="男子",IF($AF444&gt;100,"",IF($M444=新人男子!I$76,ROW(),"")),"")</f>
        <v/>
      </c>
      <c r="BZ444" s="42" t="str">
        <f>IF($O444="男子",IF($AF444&gt;100,"",IF($M444=新人男子!P$76,ROW(),"")),"")</f>
        <v/>
      </c>
      <c r="CA444" s="42" t="str">
        <f>IF($O444="女子",IF($AF444&gt;100,"",IF($M444=選抜女子!B$2,ROW(),"")),"")</f>
        <v/>
      </c>
      <c r="CB444" s="42" t="str">
        <f>IF($O444="女子",IF($AF444&gt;100,"",IF($M444=選抜女子!I$2,ROW(),"")),"")</f>
        <v/>
      </c>
      <c r="CC444" s="42" t="str">
        <f>IF($O444="女子",IF($AF444&gt;100,"",IF($M444=選抜女子!P$2,ROW(),"")),"")</f>
        <v/>
      </c>
      <c r="CD444" s="42" t="str">
        <f>IF($O444="女子",IF($AF444&gt;100,"",IF($M444=選抜女子!B$27,ROW(),"")),"")</f>
        <v/>
      </c>
      <c r="CE444" s="42" t="str">
        <f>IF($O444="女子",IF($AF444&gt;100,"",IF($M444=選抜女子!I$27,ROW(),"")),"")</f>
        <v/>
      </c>
      <c r="CF444" s="42" t="str">
        <f>IF($O444="女子",IF($AF444&gt;100,"",IF($M444=選抜女子!P$27,ROW(),"")),"")</f>
        <v/>
      </c>
      <c r="CG444" s="42" t="str">
        <f>IF($O444="女子",IF($AF444&gt;100,"",IF($M444=選抜女子!B$51,ROW(),"")),"")</f>
        <v/>
      </c>
      <c r="CH444" s="42" t="str">
        <f>IF($O444="女子",IF($AF444&gt;100,"",IF($M444=選抜女子!I$51,ROW(),"")),"")</f>
        <v/>
      </c>
      <c r="CI444" s="42" t="str">
        <f>IF($O444="女子",IF($AF444&gt;100,"",IF($M444=選抜女子!B$76,ROW(),"")),"")</f>
        <v/>
      </c>
      <c r="CJ444" s="42" t="str">
        <f>IF($O444="女子",IF($AF444&gt;100,"",IF($M444=選抜女子!I$76,ROW(),"")),"")</f>
        <v/>
      </c>
      <c r="CK444" s="42" t="str">
        <f>IF($O444="女子",IF($AF444&gt;100,"",IF($M444=新人女子!B$2,ROW(),"")),"")</f>
        <v/>
      </c>
      <c r="CL444" s="42" t="str">
        <f>IF($O444="女子",IF($AF444&gt;100,"",IF($M444=新人女子!I$2,ROW(),"")),"")</f>
        <v/>
      </c>
      <c r="CM444" s="42" t="str">
        <f>IF($O444="女子",IF($AF444&gt;100,"",IF($M444=新人女子!P$2,ROW(),"")),"")</f>
        <v/>
      </c>
      <c r="CN444" s="42" t="str">
        <f>IF($O444="女子",IF($AF444&gt;100,"",IF($M444=新人女子!B$27,ROW(),"")),"")</f>
        <v/>
      </c>
      <c r="CO444" s="42" t="str">
        <f>IF($O444="女子",IF($AF444&gt;100,"",IF($M444=新人女子!I$27,ROW(),"")),"")</f>
        <v/>
      </c>
      <c r="CP444" s="42" t="str">
        <f>IF($O444="女子",IF($AF444&gt;100,"",IF($M444=新人女子!P$27,ROW(),"")),"")</f>
        <v/>
      </c>
      <c r="CQ444" s="42" t="str">
        <f>IF($O444="女子",IF($AF444&gt;100,"",IF($M444=新人女子!B$51,ROW(),"")),"")</f>
        <v/>
      </c>
      <c r="CR444" s="42" t="str">
        <f>IF($O444="女子",IF($AF444&gt;100,"",IF($M444=新人女子!I$51,ROW(),"")),"")</f>
        <v/>
      </c>
      <c r="CS444" s="42" t="str">
        <f>IF($O444="女子",IF($AF444&gt;100,"",IF($M444=新人女子!P$51,ROW(),"")),"")</f>
        <v/>
      </c>
      <c r="CT444" s="42" t="str">
        <f>IF($O444="女子",IF($AF444&gt;100,"",IF($M444=新人女子!B$76,ROW(),"")),"")</f>
        <v/>
      </c>
      <c r="CU444" s="42" t="str">
        <f>IF($O444="女子",IF($AF444&gt;100,"",IF($M444=新人女子!I$76,ROW(),"")),"")</f>
        <v/>
      </c>
      <c r="CV444" s="42" t="str">
        <f>IF($O444="女子",IF($AF444&gt;100,"",IF($M444=新人女子!P$76,ROW(),"")),"")</f>
        <v/>
      </c>
    </row>
    <row r="445" spans="1:100" x14ac:dyDescent="0.15">
      <c r="A445" s="36">
        <v>45285</v>
      </c>
      <c r="B445" s="36">
        <v>45287</v>
      </c>
      <c r="C445" s="35" t="s">
        <v>104</v>
      </c>
      <c r="D445" s="35" t="s">
        <v>3098</v>
      </c>
      <c r="E445" s="35" t="s">
        <v>3099</v>
      </c>
      <c r="F445" s="35" t="s">
        <v>3100</v>
      </c>
      <c r="G445" s="35" t="s">
        <v>108</v>
      </c>
      <c r="H445" s="35" t="s">
        <v>15</v>
      </c>
      <c r="I445" s="35" t="s">
        <v>3101</v>
      </c>
      <c r="J445" s="35" t="s">
        <v>303</v>
      </c>
      <c r="AG445" s="41"/>
      <c r="AP445" s="35" t="s">
        <v>310</v>
      </c>
      <c r="BB445" s="35" t="str">
        <f t="shared" si="34"/>
        <v/>
      </c>
      <c r="BC445" s="35" t="str">
        <f t="shared" si="35"/>
        <v/>
      </c>
      <c r="BD445" s="35" t="str">
        <f t="shared" si="36"/>
        <v>右</v>
      </c>
      <c r="BE445" s="42" t="str">
        <f>IF($O445="男子",IF($AF445&gt;100,"",IF($M445=選抜男子!B$2,ROW(),"")),"")</f>
        <v/>
      </c>
      <c r="BF445" s="42" t="str">
        <f>IF($O445="男子",IF($AF445&gt;100,"",IF($M445=選抜男子!I$2,ROW(),"")),"")</f>
        <v/>
      </c>
      <c r="BG445" s="42" t="str">
        <f>IF($O445="男子",IF($AF445&gt;100,"",IF($M445=選抜男子!P$2,ROW(),"")),"")</f>
        <v/>
      </c>
      <c r="BH445" s="42" t="str">
        <f>IF($O445="男子",IF($AF445&gt;100,"",IF($M445=選抜男子!B$27,ROW(),"")),"")</f>
        <v/>
      </c>
      <c r="BI445" s="42" t="str">
        <f>IF($O445="男子",IF($AF445&gt;100,"",IF($M445=選抜男子!I$27,ROW(),"")),"")</f>
        <v/>
      </c>
      <c r="BJ445" s="42" t="str">
        <f>IF($O445="男子",IF($AF445&gt;100,"",IF($M445=選抜男子!P$27,ROW(),"")),"")</f>
        <v/>
      </c>
      <c r="BK445" s="42" t="str">
        <f>IF($O445="男子",IF($AF445&gt;100,"",IF($M445=選抜男子!B$51,ROW(),"")),"")</f>
        <v/>
      </c>
      <c r="BL445" s="42" t="str">
        <f>IF($O445="男子",IF($AF445&gt;100,"",IF($M445=選抜男子!I$51,ROW(),"")),"")</f>
        <v/>
      </c>
      <c r="BM445" s="42" t="str">
        <f>IF($O445="男子",IF($AF445&gt;100,"",IF($M445=選抜男子!B$76,ROW(),"")),"")</f>
        <v/>
      </c>
      <c r="BN445" s="42" t="str">
        <f>IF($O445="男子",IF($AF445&gt;100,"",IF($M445=選抜男子!I$76,ROW(),"")),"")</f>
        <v/>
      </c>
      <c r="BO445" s="42" t="str">
        <f>IF($O445="男子",IF($AF445&gt;100,"",IF($M445=新人男子!B$2,ROW(),"")),"")</f>
        <v/>
      </c>
      <c r="BP445" s="42" t="str">
        <f>IF($O445="男子",IF($AF445&gt;100,"",IF($M445=新人男子!I$2,ROW(),"")),"")</f>
        <v/>
      </c>
      <c r="BQ445" s="42" t="str">
        <f>IF($O445="男子",IF($AF445&gt;100,"",IF($M445=新人男子!P$2,ROW(),"")),"")</f>
        <v/>
      </c>
      <c r="BR445" s="42" t="str">
        <f>IF($O445="男子",IF($AF445&gt;100,"",IF($M445=新人男子!B$27,ROW(),"")),"")</f>
        <v/>
      </c>
      <c r="BS445" s="42" t="str">
        <f>IF($O445="男子",IF($AF445&gt;100,"",IF($M445=新人男子!I$27,ROW(),"")),"")</f>
        <v/>
      </c>
      <c r="BT445" s="42" t="str">
        <f>IF($O445="男子",IF($AF445&gt;100,"",IF($M445=新人男子!P$27,ROW(),"")),"")</f>
        <v/>
      </c>
      <c r="BU445" s="42" t="str">
        <f>IF($O445="男子",IF($AF445&gt;100,"",IF($M445=新人男子!B$51,ROW(),"")),"")</f>
        <v/>
      </c>
      <c r="BV445" s="42" t="str">
        <f>IF($O445="男子",IF($AF445&gt;100,"",IF($M445=新人男子!I$51,ROW(),"")),"")</f>
        <v/>
      </c>
      <c r="BW445" s="42" t="str">
        <f>IF($O445="男子",IF($AF445&gt;100,"",IF($M445=新人男子!P$51,ROW(),"")),"")</f>
        <v/>
      </c>
      <c r="BX445" s="42" t="str">
        <f>IF($O445="男子",IF($AF445&gt;100,"",IF($M445=新人男子!B$76,ROW(),"")),"")</f>
        <v/>
      </c>
      <c r="BY445" s="42" t="str">
        <f>IF($O445="男子",IF($AF445&gt;100,"",IF($M445=新人男子!I$76,ROW(),"")),"")</f>
        <v/>
      </c>
      <c r="BZ445" s="42" t="str">
        <f>IF($O445="男子",IF($AF445&gt;100,"",IF($M445=新人男子!P$76,ROW(),"")),"")</f>
        <v/>
      </c>
      <c r="CA445" s="42" t="str">
        <f>IF($O445="女子",IF($AF445&gt;100,"",IF($M445=選抜女子!B$2,ROW(),"")),"")</f>
        <v/>
      </c>
      <c r="CB445" s="42" t="str">
        <f>IF($O445="女子",IF($AF445&gt;100,"",IF($M445=選抜女子!I$2,ROW(),"")),"")</f>
        <v/>
      </c>
      <c r="CC445" s="42" t="str">
        <f>IF($O445="女子",IF($AF445&gt;100,"",IF($M445=選抜女子!P$2,ROW(),"")),"")</f>
        <v/>
      </c>
      <c r="CD445" s="42" t="str">
        <f>IF($O445="女子",IF($AF445&gt;100,"",IF($M445=選抜女子!B$27,ROW(),"")),"")</f>
        <v/>
      </c>
      <c r="CE445" s="42" t="str">
        <f>IF($O445="女子",IF($AF445&gt;100,"",IF($M445=選抜女子!I$27,ROW(),"")),"")</f>
        <v/>
      </c>
      <c r="CF445" s="42" t="str">
        <f>IF($O445="女子",IF($AF445&gt;100,"",IF($M445=選抜女子!P$27,ROW(),"")),"")</f>
        <v/>
      </c>
      <c r="CG445" s="42" t="str">
        <f>IF($O445="女子",IF($AF445&gt;100,"",IF($M445=選抜女子!B$51,ROW(),"")),"")</f>
        <v/>
      </c>
      <c r="CH445" s="42" t="str">
        <f>IF($O445="女子",IF($AF445&gt;100,"",IF($M445=選抜女子!I$51,ROW(),"")),"")</f>
        <v/>
      </c>
      <c r="CI445" s="42" t="str">
        <f>IF($O445="女子",IF($AF445&gt;100,"",IF($M445=選抜女子!B$76,ROW(),"")),"")</f>
        <v/>
      </c>
      <c r="CJ445" s="42" t="str">
        <f>IF($O445="女子",IF($AF445&gt;100,"",IF($M445=選抜女子!I$76,ROW(),"")),"")</f>
        <v/>
      </c>
      <c r="CK445" s="42" t="str">
        <f>IF($O445="女子",IF($AF445&gt;100,"",IF($M445=新人女子!B$2,ROW(),"")),"")</f>
        <v/>
      </c>
      <c r="CL445" s="42" t="str">
        <f>IF($O445="女子",IF($AF445&gt;100,"",IF($M445=新人女子!I$2,ROW(),"")),"")</f>
        <v/>
      </c>
      <c r="CM445" s="42" t="str">
        <f>IF($O445="女子",IF($AF445&gt;100,"",IF($M445=新人女子!P$2,ROW(),"")),"")</f>
        <v/>
      </c>
      <c r="CN445" s="42" t="str">
        <f>IF($O445="女子",IF($AF445&gt;100,"",IF($M445=新人女子!B$27,ROW(),"")),"")</f>
        <v/>
      </c>
      <c r="CO445" s="42" t="str">
        <f>IF($O445="女子",IF($AF445&gt;100,"",IF($M445=新人女子!I$27,ROW(),"")),"")</f>
        <v/>
      </c>
      <c r="CP445" s="42" t="str">
        <f>IF($O445="女子",IF($AF445&gt;100,"",IF($M445=新人女子!P$27,ROW(),"")),"")</f>
        <v/>
      </c>
      <c r="CQ445" s="42" t="str">
        <f>IF($O445="女子",IF($AF445&gt;100,"",IF($M445=新人女子!B$51,ROW(),"")),"")</f>
        <v/>
      </c>
      <c r="CR445" s="42" t="str">
        <f>IF($O445="女子",IF($AF445&gt;100,"",IF($M445=新人女子!I$51,ROW(),"")),"")</f>
        <v/>
      </c>
      <c r="CS445" s="42" t="str">
        <f>IF($O445="女子",IF($AF445&gt;100,"",IF($M445=新人女子!P$51,ROW(),"")),"")</f>
        <v/>
      </c>
      <c r="CT445" s="42" t="str">
        <f>IF($O445="女子",IF($AF445&gt;100,"",IF($M445=新人女子!B$76,ROW(),"")),"")</f>
        <v/>
      </c>
      <c r="CU445" s="42" t="str">
        <f>IF($O445="女子",IF($AF445&gt;100,"",IF($M445=新人女子!I$76,ROW(),"")),"")</f>
        <v/>
      </c>
      <c r="CV445" s="42" t="str">
        <f>IF($O445="女子",IF($AF445&gt;100,"",IF($M445=新人女子!P$76,ROW(),"")),"")</f>
        <v/>
      </c>
    </row>
    <row r="446" spans="1:100" x14ac:dyDescent="0.15">
      <c r="A446" s="36">
        <v>45285</v>
      </c>
      <c r="B446" s="36">
        <v>45287</v>
      </c>
      <c r="C446" s="35" t="s">
        <v>104</v>
      </c>
      <c r="D446" s="35" t="s">
        <v>3102</v>
      </c>
      <c r="E446" s="35" t="s">
        <v>3103</v>
      </c>
      <c r="F446" s="35" t="s">
        <v>3104</v>
      </c>
      <c r="G446" s="35" t="s">
        <v>108</v>
      </c>
      <c r="H446" s="35" t="s">
        <v>15</v>
      </c>
      <c r="I446" s="35" t="s">
        <v>3105</v>
      </c>
      <c r="J446" s="35" t="s">
        <v>303</v>
      </c>
      <c r="L446" s="35" t="s">
        <v>1151</v>
      </c>
      <c r="M446" s="35" t="s">
        <v>198</v>
      </c>
      <c r="N446" s="35" t="s">
        <v>199</v>
      </c>
      <c r="O446" s="101" t="s">
        <v>1441</v>
      </c>
      <c r="Y446" s="35" t="s">
        <v>306</v>
      </c>
      <c r="AA446" s="35" t="s">
        <v>1153</v>
      </c>
      <c r="AB446" s="35" t="s">
        <v>1154</v>
      </c>
      <c r="AC446" s="35" t="str">
        <f t="shared" si="38"/>
        <v>トットリ</v>
      </c>
      <c r="AD446" s="35" t="s">
        <v>309</v>
      </c>
      <c r="AF446" s="35">
        <v>1</v>
      </c>
      <c r="AG446" s="41">
        <v>39097</v>
      </c>
      <c r="AN446" s="35">
        <v>171</v>
      </c>
      <c r="AO446" s="35">
        <v>65</v>
      </c>
      <c r="AP446" s="35" t="s">
        <v>310</v>
      </c>
      <c r="AV446" s="35" t="s">
        <v>413</v>
      </c>
      <c r="BB446" s="35">
        <f t="shared" si="34"/>
        <v>16</v>
      </c>
      <c r="BC446" s="35">
        <f t="shared" si="35"/>
        <v>2</v>
      </c>
      <c r="BD446" s="35" t="str">
        <f t="shared" si="36"/>
        <v>右</v>
      </c>
      <c r="BE446" s="42" t="str">
        <f>IF($O446="男子",IF($AF446&gt;100,"",IF($M446=選抜男子!B$2,ROW(),"")),"")</f>
        <v/>
      </c>
      <c r="BF446" s="42" t="str">
        <f>IF($O446="男子",IF($AF446&gt;100,"",IF($M446=選抜男子!I$2,ROW(),"")),"")</f>
        <v/>
      </c>
      <c r="BG446" s="42" t="str">
        <f>IF($O446="男子",IF($AF446&gt;100,"",IF($M446=選抜男子!P$2,ROW(),"")),"")</f>
        <v/>
      </c>
      <c r="BH446" s="42" t="str">
        <f>IF($O446="男子",IF($AF446&gt;100,"",IF($M446=選抜男子!B$27,ROW(),"")),"")</f>
        <v/>
      </c>
      <c r="BI446" s="42" t="str">
        <f>IF($O446="男子",IF($AF446&gt;100,"",IF($M446=選抜男子!I$27,ROW(),"")),"")</f>
        <v/>
      </c>
      <c r="BJ446" s="42" t="str">
        <f>IF($O446="男子",IF($AF446&gt;100,"",IF($M446=選抜男子!P$27,ROW(),"")),"")</f>
        <v/>
      </c>
      <c r="BK446" s="42" t="str">
        <f>IF($O446="男子",IF($AF446&gt;100,"",IF($M446=選抜男子!B$51,ROW(),"")),"")</f>
        <v/>
      </c>
      <c r="BL446" s="42" t="str">
        <f>IF($O446="男子",IF($AF446&gt;100,"",IF($M446=選抜男子!I$51,ROW(),"")),"")</f>
        <v/>
      </c>
      <c r="BM446" s="42" t="str">
        <f>IF($O446="男子",IF($AF446&gt;100,"",IF($M446=選抜男子!B$76,ROW(),"")),"")</f>
        <v/>
      </c>
      <c r="BN446" s="42" t="str">
        <f>IF($O446="男子",IF($AF446&gt;100,"",IF($M446=選抜男子!I$76,ROW(),"")),"")</f>
        <v/>
      </c>
      <c r="BO446" s="42">
        <f>IF($O446="男子",IF($AF446&gt;100,"",IF($M446=新人男子!B$2,ROW(),"")),"")</f>
        <v>446</v>
      </c>
      <c r="BP446" s="42" t="str">
        <f>IF($O446="男子",IF($AF446&gt;100,"",IF($M446=新人男子!I$2,ROW(),"")),"")</f>
        <v/>
      </c>
      <c r="BQ446" s="42" t="str">
        <f>IF($O446="男子",IF($AF446&gt;100,"",IF($M446=新人男子!P$2,ROW(),"")),"")</f>
        <v/>
      </c>
      <c r="BR446" s="42" t="str">
        <f>IF($O446="男子",IF($AF446&gt;100,"",IF($M446=新人男子!B$27,ROW(),"")),"")</f>
        <v/>
      </c>
      <c r="BS446" s="42" t="str">
        <f>IF($O446="男子",IF($AF446&gt;100,"",IF($M446=新人男子!I$27,ROW(),"")),"")</f>
        <v/>
      </c>
      <c r="BT446" s="42" t="str">
        <f>IF($O446="男子",IF($AF446&gt;100,"",IF($M446=新人男子!P$27,ROW(),"")),"")</f>
        <v/>
      </c>
      <c r="BU446" s="42" t="str">
        <f>IF($O446="男子",IF($AF446&gt;100,"",IF($M446=新人男子!B$51,ROW(),"")),"")</f>
        <v/>
      </c>
      <c r="BV446" s="42" t="str">
        <f>IF($O446="男子",IF($AF446&gt;100,"",IF($M446=新人男子!I$51,ROW(),"")),"")</f>
        <v/>
      </c>
      <c r="BW446" s="42" t="str">
        <f>IF($O446="男子",IF($AF446&gt;100,"",IF($M446=新人男子!P$51,ROW(),"")),"")</f>
        <v/>
      </c>
      <c r="BX446" s="42" t="str">
        <f>IF($O446="男子",IF($AF446&gt;100,"",IF($M446=新人男子!B$76,ROW(),"")),"")</f>
        <v/>
      </c>
      <c r="BY446" s="42" t="str">
        <f>IF($O446="男子",IF($AF446&gt;100,"",IF($M446=新人男子!I$76,ROW(),"")),"")</f>
        <v/>
      </c>
      <c r="BZ446" s="42" t="str">
        <f>IF($O446="男子",IF($AF446&gt;100,"",IF($M446=新人男子!P$76,ROW(),"")),"")</f>
        <v/>
      </c>
      <c r="CA446" s="42" t="str">
        <f>IF($O446="女子",IF($AF446&gt;100,"",IF($M446=選抜女子!B$2,ROW(),"")),"")</f>
        <v/>
      </c>
      <c r="CB446" s="42" t="str">
        <f>IF($O446="女子",IF($AF446&gt;100,"",IF($M446=選抜女子!I$2,ROW(),"")),"")</f>
        <v/>
      </c>
      <c r="CC446" s="42" t="str">
        <f>IF($O446="女子",IF($AF446&gt;100,"",IF($M446=選抜女子!P$2,ROW(),"")),"")</f>
        <v/>
      </c>
      <c r="CD446" s="42" t="str">
        <f>IF($O446="女子",IF($AF446&gt;100,"",IF($M446=選抜女子!B$27,ROW(),"")),"")</f>
        <v/>
      </c>
      <c r="CE446" s="42" t="str">
        <f>IF($O446="女子",IF($AF446&gt;100,"",IF($M446=選抜女子!I$27,ROW(),"")),"")</f>
        <v/>
      </c>
      <c r="CF446" s="42" t="str">
        <f>IF($O446="女子",IF($AF446&gt;100,"",IF($M446=選抜女子!P$27,ROW(),"")),"")</f>
        <v/>
      </c>
      <c r="CG446" s="42" t="str">
        <f>IF($O446="女子",IF($AF446&gt;100,"",IF($M446=選抜女子!B$51,ROW(),"")),"")</f>
        <v/>
      </c>
      <c r="CH446" s="42" t="str">
        <f>IF($O446="女子",IF($AF446&gt;100,"",IF($M446=選抜女子!I$51,ROW(),"")),"")</f>
        <v/>
      </c>
      <c r="CI446" s="42" t="str">
        <f>IF($O446="女子",IF($AF446&gt;100,"",IF($M446=選抜女子!B$76,ROW(),"")),"")</f>
        <v/>
      </c>
      <c r="CJ446" s="42" t="str">
        <f>IF($O446="女子",IF($AF446&gt;100,"",IF($M446=選抜女子!I$76,ROW(),"")),"")</f>
        <v/>
      </c>
      <c r="CK446" s="42" t="str">
        <f>IF($O446="女子",IF($AF446&gt;100,"",IF($M446=新人女子!B$2,ROW(),"")),"")</f>
        <v/>
      </c>
      <c r="CL446" s="42" t="str">
        <f>IF($O446="女子",IF($AF446&gt;100,"",IF($M446=新人女子!I$2,ROW(),"")),"")</f>
        <v/>
      </c>
      <c r="CM446" s="42" t="str">
        <f>IF($O446="女子",IF($AF446&gt;100,"",IF($M446=新人女子!P$2,ROW(),"")),"")</f>
        <v/>
      </c>
      <c r="CN446" s="42" t="str">
        <f>IF($O446="女子",IF($AF446&gt;100,"",IF($M446=新人女子!B$27,ROW(),"")),"")</f>
        <v/>
      </c>
      <c r="CO446" s="42" t="str">
        <f>IF($O446="女子",IF($AF446&gt;100,"",IF($M446=新人女子!I$27,ROW(),"")),"")</f>
        <v/>
      </c>
      <c r="CP446" s="42" t="str">
        <f>IF($O446="女子",IF($AF446&gt;100,"",IF($M446=新人女子!P$27,ROW(),"")),"")</f>
        <v/>
      </c>
      <c r="CQ446" s="42" t="str">
        <f>IF($O446="女子",IF($AF446&gt;100,"",IF($M446=新人女子!B$51,ROW(),"")),"")</f>
        <v/>
      </c>
      <c r="CR446" s="42" t="str">
        <f>IF($O446="女子",IF($AF446&gt;100,"",IF($M446=新人女子!I$51,ROW(),"")),"")</f>
        <v/>
      </c>
      <c r="CS446" s="42" t="str">
        <f>IF($O446="女子",IF($AF446&gt;100,"",IF($M446=新人女子!P$51,ROW(),"")),"")</f>
        <v/>
      </c>
      <c r="CT446" s="42" t="str">
        <f>IF($O446="女子",IF($AF446&gt;100,"",IF($M446=新人女子!B$76,ROW(),"")),"")</f>
        <v/>
      </c>
      <c r="CU446" s="42" t="str">
        <f>IF($O446="女子",IF($AF446&gt;100,"",IF($M446=新人女子!I$76,ROW(),"")),"")</f>
        <v/>
      </c>
      <c r="CV446" s="42" t="str">
        <f>IF($O446="女子",IF($AF446&gt;100,"",IF($M446=新人女子!P$76,ROW(),"")),"")</f>
        <v/>
      </c>
    </row>
    <row r="447" spans="1:100" x14ac:dyDescent="0.15">
      <c r="A447" s="36">
        <v>45285</v>
      </c>
      <c r="B447" s="36">
        <v>45287</v>
      </c>
      <c r="C447" s="35" t="s">
        <v>104</v>
      </c>
      <c r="D447" s="35" t="s">
        <v>3106</v>
      </c>
      <c r="E447" s="35" t="s">
        <v>3107</v>
      </c>
      <c r="F447" s="35" t="s">
        <v>3108</v>
      </c>
      <c r="G447" s="35" t="s">
        <v>108</v>
      </c>
      <c r="H447" s="35" t="s">
        <v>15</v>
      </c>
      <c r="I447" s="35" t="s">
        <v>3109</v>
      </c>
      <c r="J447" s="35" t="s">
        <v>303</v>
      </c>
      <c r="L447" s="35" t="s">
        <v>1151</v>
      </c>
      <c r="M447" s="35" t="s">
        <v>198</v>
      </c>
      <c r="N447" s="35" t="s">
        <v>199</v>
      </c>
      <c r="O447" s="101" t="s">
        <v>1441</v>
      </c>
      <c r="Y447" s="35" t="s">
        <v>306</v>
      </c>
      <c r="AA447" s="35" t="s">
        <v>1155</v>
      </c>
      <c r="AB447" s="35" t="s">
        <v>1156</v>
      </c>
      <c r="AC447" s="35" t="str">
        <f t="shared" si="38"/>
        <v>コヤマ</v>
      </c>
      <c r="AD447" s="35" t="s">
        <v>309</v>
      </c>
      <c r="AF447" s="35">
        <v>2</v>
      </c>
      <c r="AG447" s="41">
        <v>38994</v>
      </c>
      <c r="AN447" s="35">
        <v>156</v>
      </c>
      <c r="AO447" s="35">
        <v>53</v>
      </c>
      <c r="AP447" s="35" t="s">
        <v>310</v>
      </c>
      <c r="AV447" s="35" t="s">
        <v>413</v>
      </c>
      <c r="BB447" s="35">
        <f t="shared" si="34"/>
        <v>16</v>
      </c>
      <c r="BC447" s="35">
        <f t="shared" si="35"/>
        <v>2</v>
      </c>
      <c r="BD447" s="35" t="str">
        <f t="shared" si="36"/>
        <v>右</v>
      </c>
      <c r="BE447" s="42" t="str">
        <f>IF($O447="男子",IF($AF447&gt;100,"",IF($M447=選抜男子!B$2,ROW(),"")),"")</f>
        <v/>
      </c>
      <c r="BF447" s="42" t="str">
        <f>IF($O447="男子",IF($AF447&gt;100,"",IF($M447=選抜男子!I$2,ROW(),"")),"")</f>
        <v/>
      </c>
      <c r="BG447" s="42" t="str">
        <f>IF($O447="男子",IF($AF447&gt;100,"",IF($M447=選抜男子!P$2,ROW(),"")),"")</f>
        <v/>
      </c>
      <c r="BH447" s="42" t="str">
        <f>IF($O447="男子",IF($AF447&gt;100,"",IF($M447=選抜男子!B$27,ROW(),"")),"")</f>
        <v/>
      </c>
      <c r="BI447" s="42" t="str">
        <f>IF($O447="男子",IF($AF447&gt;100,"",IF($M447=選抜男子!I$27,ROW(),"")),"")</f>
        <v/>
      </c>
      <c r="BJ447" s="42" t="str">
        <f>IF($O447="男子",IF($AF447&gt;100,"",IF($M447=選抜男子!P$27,ROW(),"")),"")</f>
        <v/>
      </c>
      <c r="BK447" s="42" t="str">
        <f>IF($O447="男子",IF($AF447&gt;100,"",IF($M447=選抜男子!B$51,ROW(),"")),"")</f>
        <v/>
      </c>
      <c r="BL447" s="42" t="str">
        <f>IF($O447="男子",IF($AF447&gt;100,"",IF($M447=選抜男子!I$51,ROW(),"")),"")</f>
        <v/>
      </c>
      <c r="BM447" s="42" t="str">
        <f>IF($O447="男子",IF($AF447&gt;100,"",IF($M447=選抜男子!B$76,ROW(),"")),"")</f>
        <v/>
      </c>
      <c r="BN447" s="42" t="str">
        <f>IF($O447="男子",IF($AF447&gt;100,"",IF($M447=選抜男子!I$76,ROW(),"")),"")</f>
        <v/>
      </c>
      <c r="BO447" s="42">
        <f>IF($O447="男子",IF($AF447&gt;100,"",IF($M447=新人男子!B$2,ROW(),"")),"")</f>
        <v>447</v>
      </c>
      <c r="BP447" s="42" t="str">
        <f>IF($O447="男子",IF($AF447&gt;100,"",IF($M447=新人男子!I$2,ROW(),"")),"")</f>
        <v/>
      </c>
      <c r="BQ447" s="42" t="str">
        <f>IF($O447="男子",IF($AF447&gt;100,"",IF($M447=新人男子!P$2,ROW(),"")),"")</f>
        <v/>
      </c>
      <c r="BR447" s="42" t="str">
        <f>IF($O447="男子",IF($AF447&gt;100,"",IF($M447=新人男子!B$27,ROW(),"")),"")</f>
        <v/>
      </c>
      <c r="BS447" s="42" t="str">
        <f>IF($O447="男子",IF($AF447&gt;100,"",IF($M447=新人男子!I$27,ROW(),"")),"")</f>
        <v/>
      </c>
      <c r="BT447" s="42" t="str">
        <f>IF($O447="男子",IF($AF447&gt;100,"",IF($M447=新人男子!P$27,ROW(),"")),"")</f>
        <v/>
      </c>
      <c r="BU447" s="42" t="str">
        <f>IF($O447="男子",IF($AF447&gt;100,"",IF($M447=新人男子!B$51,ROW(),"")),"")</f>
        <v/>
      </c>
      <c r="BV447" s="42" t="str">
        <f>IF($O447="男子",IF($AF447&gt;100,"",IF($M447=新人男子!I$51,ROW(),"")),"")</f>
        <v/>
      </c>
      <c r="BW447" s="42" t="str">
        <f>IF($O447="男子",IF($AF447&gt;100,"",IF($M447=新人男子!P$51,ROW(),"")),"")</f>
        <v/>
      </c>
      <c r="BX447" s="42" t="str">
        <f>IF($O447="男子",IF($AF447&gt;100,"",IF($M447=新人男子!B$76,ROW(),"")),"")</f>
        <v/>
      </c>
      <c r="BY447" s="42" t="str">
        <f>IF($O447="男子",IF($AF447&gt;100,"",IF($M447=新人男子!I$76,ROW(),"")),"")</f>
        <v/>
      </c>
      <c r="BZ447" s="42" t="str">
        <f>IF($O447="男子",IF($AF447&gt;100,"",IF($M447=新人男子!P$76,ROW(),"")),"")</f>
        <v/>
      </c>
      <c r="CA447" s="42" t="str">
        <f>IF($O447="女子",IF($AF447&gt;100,"",IF($M447=選抜女子!B$2,ROW(),"")),"")</f>
        <v/>
      </c>
      <c r="CB447" s="42" t="str">
        <f>IF($O447="女子",IF($AF447&gt;100,"",IF($M447=選抜女子!I$2,ROW(),"")),"")</f>
        <v/>
      </c>
      <c r="CC447" s="42" t="str">
        <f>IF($O447="女子",IF($AF447&gt;100,"",IF($M447=選抜女子!P$2,ROW(),"")),"")</f>
        <v/>
      </c>
      <c r="CD447" s="42" t="str">
        <f>IF($O447="女子",IF($AF447&gt;100,"",IF($M447=選抜女子!B$27,ROW(),"")),"")</f>
        <v/>
      </c>
      <c r="CE447" s="42" t="str">
        <f>IF($O447="女子",IF($AF447&gt;100,"",IF($M447=選抜女子!I$27,ROW(),"")),"")</f>
        <v/>
      </c>
      <c r="CF447" s="42" t="str">
        <f>IF($O447="女子",IF($AF447&gt;100,"",IF($M447=選抜女子!P$27,ROW(),"")),"")</f>
        <v/>
      </c>
      <c r="CG447" s="42" t="str">
        <f>IF($O447="女子",IF($AF447&gt;100,"",IF($M447=選抜女子!B$51,ROW(),"")),"")</f>
        <v/>
      </c>
      <c r="CH447" s="42" t="str">
        <f>IF($O447="女子",IF($AF447&gt;100,"",IF($M447=選抜女子!I$51,ROW(),"")),"")</f>
        <v/>
      </c>
      <c r="CI447" s="42" t="str">
        <f>IF($O447="女子",IF($AF447&gt;100,"",IF($M447=選抜女子!B$76,ROW(),"")),"")</f>
        <v/>
      </c>
      <c r="CJ447" s="42" t="str">
        <f>IF($O447="女子",IF($AF447&gt;100,"",IF($M447=選抜女子!I$76,ROW(),"")),"")</f>
        <v/>
      </c>
      <c r="CK447" s="42" t="str">
        <f>IF($O447="女子",IF($AF447&gt;100,"",IF($M447=新人女子!B$2,ROW(),"")),"")</f>
        <v/>
      </c>
      <c r="CL447" s="42" t="str">
        <f>IF($O447="女子",IF($AF447&gt;100,"",IF($M447=新人女子!I$2,ROW(),"")),"")</f>
        <v/>
      </c>
      <c r="CM447" s="42" t="str">
        <f>IF($O447="女子",IF($AF447&gt;100,"",IF($M447=新人女子!P$2,ROW(),"")),"")</f>
        <v/>
      </c>
      <c r="CN447" s="42" t="str">
        <f>IF($O447="女子",IF($AF447&gt;100,"",IF($M447=新人女子!B$27,ROW(),"")),"")</f>
        <v/>
      </c>
      <c r="CO447" s="42" t="str">
        <f>IF($O447="女子",IF($AF447&gt;100,"",IF($M447=新人女子!I$27,ROW(),"")),"")</f>
        <v/>
      </c>
      <c r="CP447" s="42" t="str">
        <f>IF($O447="女子",IF($AF447&gt;100,"",IF($M447=新人女子!P$27,ROW(),"")),"")</f>
        <v/>
      </c>
      <c r="CQ447" s="42" t="str">
        <f>IF($O447="女子",IF($AF447&gt;100,"",IF($M447=新人女子!B$51,ROW(),"")),"")</f>
        <v/>
      </c>
      <c r="CR447" s="42" t="str">
        <f>IF($O447="女子",IF($AF447&gt;100,"",IF($M447=新人女子!I$51,ROW(),"")),"")</f>
        <v/>
      </c>
      <c r="CS447" s="42" t="str">
        <f>IF($O447="女子",IF($AF447&gt;100,"",IF($M447=新人女子!P$51,ROW(),"")),"")</f>
        <v/>
      </c>
      <c r="CT447" s="42" t="str">
        <f>IF($O447="女子",IF($AF447&gt;100,"",IF($M447=新人女子!B$76,ROW(),"")),"")</f>
        <v/>
      </c>
      <c r="CU447" s="42" t="str">
        <f>IF($O447="女子",IF($AF447&gt;100,"",IF($M447=新人女子!I$76,ROW(),"")),"")</f>
        <v/>
      </c>
      <c r="CV447" s="42" t="str">
        <f>IF($O447="女子",IF($AF447&gt;100,"",IF($M447=新人女子!P$76,ROW(),"")),"")</f>
        <v/>
      </c>
    </row>
    <row r="448" spans="1:100" x14ac:dyDescent="0.15">
      <c r="A448" s="36">
        <v>45285</v>
      </c>
      <c r="B448" s="36">
        <v>45287</v>
      </c>
      <c r="C448" s="35" t="s">
        <v>104</v>
      </c>
      <c r="D448" s="35" t="s">
        <v>3110</v>
      </c>
      <c r="E448" s="35" t="s">
        <v>3111</v>
      </c>
      <c r="F448" s="35" t="s">
        <v>3112</v>
      </c>
      <c r="G448" s="35" t="s">
        <v>108</v>
      </c>
      <c r="H448" s="35" t="s">
        <v>15</v>
      </c>
      <c r="I448" s="35" t="s">
        <v>3113</v>
      </c>
      <c r="J448" s="35" t="s">
        <v>303</v>
      </c>
      <c r="L448" s="35" t="s">
        <v>1151</v>
      </c>
      <c r="M448" s="35" t="s">
        <v>198</v>
      </c>
      <c r="N448" s="35" t="s">
        <v>199</v>
      </c>
      <c r="O448" s="101" t="s">
        <v>1441</v>
      </c>
      <c r="Y448" s="35" t="s">
        <v>306</v>
      </c>
      <c r="AA448" s="35" t="s">
        <v>1157</v>
      </c>
      <c r="AB448" s="35" t="s">
        <v>1158</v>
      </c>
      <c r="AC448" s="35" t="str">
        <f t="shared" si="38"/>
        <v>トットリダイガクマエ</v>
      </c>
      <c r="AD448" s="35" t="s">
        <v>309</v>
      </c>
      <c r="AE448" s="35" t="s">
        <v>324</v>
      </c>
      <c r="AF448" s="35">
        <v>3</v>
      </c>
      <c r="AG448" s="41">
        <v>39147</v>
      </c>
      <c r="AN448" s="35">
        <v>161</v>
      </c>
      <c r="AO448" s="35">
        <v>52</v>
      </c>
      <c r="AP448" s="35" t="s">
        <v>310</v>
      </c>
      <c r="AV448" s="35" t="s">
        <v>413</v>
      </c>
      <c r="BB448" s="35">
        <f t="shared" si="34"/>
        <v>16</v>
      </c>
      <c r="BC448" s="35">
        <f t="shared" si="35"/>
        <v>2</v>
      </c>
      <c r="BD448" s="35" t="str">
        <f t="shared" si="36"/>
        <v>右</v>
      </c>
      <c r="BE448" s="42" t="str">
        <f>IF($O448="男子",IF($AF448&gt;100,"",IF($M448=選抜男子!B$2,ROW(),"")),"")</f>
        <v/>
      </c>
      <c r="BF448" s="42" t="str">
        <f>IF($O448="男子",IF($AF448&gt;100,"",IF($M448=選抜男子!I$2,ROW(),"")),"")</f>
        <v/>
      </c>
      <c r="BG448" s="42" t="str">
        <f>IF($O448="男子",IF($AF448&gt;100,"",IF($M448=選抜男子!P$2,ROW(),"")),"")</f>
        <v/>
      </c>
      <c r="BH448" s="42" t="str">
        <f>IF($O448="男子",IF($AF448&gt;100,"",IF($M448=選抜男子!B$27,ROW(),"")),"")</f>
        <v/>
      </c>
      <c r="BI448" s="42" t="str">
        <f>IF($O448="男子",IF($AF448&gt;100,"",IF($M448=選抜男子!I$27,ROW(),"")),"")</f>
        <v/>
      </c>
      <c r="BJ448" s="42" t="str">
        <f>IF($O448="男子",IF($AF448&gt;100,"",IF($M448=選抜男子!P$27,ROW(),"")),"")</f>
        <v/>
      </c>
      <c r="BK448" s="42" t="str">
        <f>IF($O448="男子",IF($AF448&gt;100,"",IF($M448=選抜男子!B$51,ROW(),"")),"")</f>
        <v/>
      </c>
      <c r="BL448" s="42" t="str">
        <f>IF($O448="男子",IF($AF448&gt;100,"",IF($M448=選抜男子!I$51,ROW(),"")),"")</f>
        <v/>
      </c>
      <c r="BM448" s="42" t="str">
        <f>IF($O448="男子",IF($AF448&gt;100,"",IF($M448=選抜男子!B$76,ROW(),"")),"")</f>
        <v/>
      </c>
      <c r="BN448" s="42" t="str">
        <f>IF($O448="男子",IF($AF448&gt;100,"",IF($M448=選抜男子!I$76,ROW(),"")),"")</f>
        <v/>
      </c>
      <c r="BO448" s="42">
        <f>IF($O448="男子",IF($AF448&gt;100,"",IF($M448=新人男子!B$2,ROW(),"")),"")</f>
        <v>448</v>
      </c>
      <c r="BP448" s="42" t="str">
        <f>IF($O448="男子",IF($AF448&gt;100,"",IF($M448=新人男子!I$2,ROW(),"")),"")</f>
        <v/>
      </c>
      <c r="BQ448" s="42" t="str">
        <f>IF($O448="男子",IF($AF448&gt;100,"",IF($M448=新人男子!P$2,ROW(),"")),"")</f>
        <v/>
      </c>
      <c r="BR448" s="42" t="str">
        <f>IF($O448="男子",IF($AF448&gt;100,"",IF($M448=新人男子!B$27,ROW(),"")),"")</f>
        <v/>
      </c>
      <c r="BS448" s="42" t="str">
        <f>IF($O448="男子",IF($AF448&gt;100,"",IF($M448=新人男子!I$27,ROW(),"")),"")</f>
        <v/>
      </c>
      <c r="BT448" s="42" t="str">
        <f>IF($O448="男子",IF($AF448&gt;100,"",IF($M448=新人男子!P$27,ROW(),"")),"")</f>
        <v/>
      </c>
      <c r="BU448" s="42" t="str">
        <f>IF($O448="男子",IF($AF448&gt;100,"",IF($M448=新人男子!B$51,ROW(),"")),"")</f>
        <v/>
      </c>
      <c r="BV448" s="42" t="str">
        <f>IF($O448="男子",IF($AF448&gt;100,"",IF($M448=新人男子!I$51,ROW(),"")),"")</f>
        <v/>
      </c>
      <c r="BW448" s="42" t="str">
        <f>IF($O448="男子",IF($AF448&gt;100,"",IF($M448=新人男子!P$51,ROW(),"")),"")</f>
        <v/>
      </c>
      <c r="BX448" s="42" t="str">
        <f>IF($O448="男子",IF($AF448&gt;100,"",IF($M448=新人男子!B$76,ROW(),"")),"")</f>
        <v/>
      </c>
      <c r="BY448" s="42" t="str">
        <f>IF($O448="男子",IF($AF448&gt;100,"",IF($M448=新人男子!I$76,ROW(),"")),"")</f>
        <v/>
      </c>
      <c r="BZ448" s="42" t="str">
        <f>IF($O448="男子",IF($AF448&gt;100,"",IF($M448=新人男子!P$76,ROW(),"")),"")</f>
        <v/>
      </c>
      <c r="CA448" s="42" t="str">
        <f>IF($O448="女子",IF($AF448&gt;100,"",IF($M448=選抜女子!B$2,ROW(),"")),"")</f>
        <v/>
      </c>
      <c r="CB448" s="42" t="str">
        <f>IF($O448="女子",IF($AF448&gt;100,"",IF($M448=選抜女子!I$2,ROW(),"")),"")</f>
        <v/>
      </c>
      <c r="CC448" s="42" t="str">
        <f>IF($O448="女子",IF($AF448&gt;100,"",IF($M448=選抜女子!P$2,ROW(),"")),"")</f>
        <v/>
      </c>
      <c r="CD448" s="42" t="str">
        <f>IF($O448="女子",IF($AF448&gt;100,"",IF($M448=選抜女子!B$27,ROW(),"")),"")</f>
        <v/>
      </c>
      <c r="CE448" s="42" t="str">
        <f>IF($O448="女子",IF($AF448&gt;100,"",IF($M448=選抜女子!I$27,ROW(),"")),"")</f>
        <v/>
      </c>
      <c r="CF448" s="42" t="str">
        <f>IF($O448="女子",IF($AF448&gt;100,"",IF($M448=選抜女子!P$27,ROW(),"")),"")</f>
        <v/>
      </c>
      <c r="CG448" s="42" t="str">
        <f>IF($O448="女子",IF($AF448&gt;100,"",IF($M448=選抜女子!B$51,ROW(),"")),"")</f>
        <v/>
      </c>
      <c r="CH448" s="42" t="str">
        <f>IF($O448="女子",IF($AF448&gt;100,"",IF($M448=選抜女子!I$51,ROW(),"")),"")</f>
        <v/>
      </c>
      <c r="CI448" s="42" t="str">
        <f>IF($O448="女子",IF($AF448&gt;100,"",IF($M448=選抜女子!B$76,ROW(),"")),"")</f>
        <v/>
      </c>
      <c r="CJ448" s="42" t="str">
        <f>IF($O448="女子",IF($AF448&gt;100,"",IF($M448=選抜女子!I$76,ROW(),"")),"")</f>
        <v/>
      </c>
      <c r="CK448" s="42" t="str">
        <f>IF($O448="女子",IF($AF448&gt;100,"",IF($M448=新人女子!B$2,ROW(),"")),"")</f>
        <v/>
      </c>
      <c r="CL448" s="42" t="str">
        <f>IF($O448="女子",IF($AF448&gt;100,"",IF($M448=新人女子!I$2,ROW(),"")),"")</f>
        <v/>
      </c>
      <c r="CM448" s="42" t="str">
        <f>IF($O448="女子",IF($AF448&gt;100,"",IF($M448=新人女子!P$2,ROW(),"")),"")</f>
        <v/>
      </c>
      <c r="CN448" s="42" t="str">
        <f>IF($O448="女子",IF($AF448&gt;100,"",IF($M448=新人女子!B$27,ROW(),"")),"")</f>
        <v/>
      </c>
      <c r="CO448" s="42" t="str">
        <f>IF($O448="女子",IF($AF448&gt;100,"",IF($M448=新人女子!I$27,ROW(),"")),"")</f>
        <v/>
      </c>
      <c r="CP448" s="42" t="str">
        <f>IF($O448="女子",IF($AF448&gt;100,"",IF($M448=新人女子!P$27,ROW(),"")),"")</f>
        <v/>
      </c>
      <c r="CQ448" s="42" t="str">
        <f>IF($O448="女子",IF($AF448&gt;100,"",IF($M448=新人女子!B$51,ROW(),"")),"")</f>
        <v/>
      </c>
      <c r="CR448" s="42" t="str">
        <f>IF($O448="女子",IF($AF448&gt;100,"",IF($M448=新人女子!I$51,ROW(),"")),"")</f>
        <v/>
      </c>
      <c r="CS448" s="42" t="str">
        <f>IF($O448="女子",IF($AF448&gt;100,"",IF($M448=新人女子!P$51,ROW(),"")),"")</f>
        <v/>
      </c>
      <c r="CT448" s="42" t="str">
        <f>IF($O448="女子",IF($AF448&gt;100,"",IF($M448=新人女子!B$76,ROW(),"")),"")</f>
        <v/>
      </c>
      <c r="CU448" s="42" t="str">
        <f>IF($O448="女子",IF($AF448&gt;100,"",IF($M448=新人女子!I$76,ROW(),"")),"")</f>
        <v/>
      </c>
      <c r="CV448" s="42" t="str">
        <f>IF($O448="女子",IF($AF448&gt;100,"",IF($M448=新人女子!P$76,ROW(),"")),"")</f>
        <v/>
      </c>
    </row>
    <row r="449" spans="1:100" x14ac:dyDescent="0.15">
      <c r="A449" s="36">
        <v>45285</v>
      </c>
      <c r="B449" s="36">
        <v>45287</v>
      </c>
      <c r="C449" s="35" t="s">
        <v>104</v>
      </c>
      <c r="D449" s="35" t="s">
        <v>3114</v>
      </c>
      <c r="E449" s="35" t="s">
        <v>3115</v>
      </c>
      <c r="F449" s="35" t="s">
        <v>3116</v>
      </c>
      <c r="G449" s="35" t="s">
        <v>108</v>
      </c>
      <c r="H449" s="35" t="s">
        <v>15</v>
      </c>
      <c r="I449" s="35" t="s">
        <v>3117</v>
      </c>
      <c r="J449" s="35" t="s">
        <v>303</v>
      </c>
      <c r="L449" s="35" t="s">
        <v>1151</v>
      </c>
      <c r="M449" s="35" t="s">
        <v>198</v>
      </c>
      <c r="N449" s="35" t="s">
        <v>199</v>
      </c>
      <c r="O449" s="101" t="s">
        <v>1441</v>
      </c>
      <c r="Y449" s="35" t="s">
        <v>306</v>
      </c>
      <c r="AA449" s="35" t="s">
        <v>1159</v>
      </c>
      <c r="AB449" s="35" t="s">
        <v>1160</v>
      </c>
      <c r="AC449" s="35" t="str">
        <f t="shared" si="38"/>
        <v>スエツネ</v>
      </c>
      <c r="AD449" s="35" t="s">
        <v>309</v>
      </c>
      <c r="AF449" s="35">
        <v>4</v>
      </c>
      <c r="AG449" s="41">
        <v>39139</v>
      </c>
      <c r="AN449" s="35">
        <v>160</v>
      </c>
      <c r="AO449" s="35">
        <v>52</v>
      </c>
      <c r="AP449" s="35" t="s">
        <v>310</v>
      </c>
      <c r="AV449" s="35" t="s">
        <v>413</v>
      </c>
      <c r="BB449" s="35">
        <f t="shared" si="34"/>
        <v>16</v>
      </c>
      <c r="BC449" s="35">
        <f t="shared" si="35"/>
        <v>2</v>
      </c>
      <c r="BD449" s="35" t="str">
        <f t="shared" si="36"/>
        <v>右</v>
      </c>
      <c r="BE449" s="42" t="str">
        <f>IF($O449="男子",IF($AF449&gt;100,"",IF($M449=選抜男子!B$2,ROW(),"")),"")</f>
        <v/>
      </c>
      <c r="BF449" s="42" t="str">
        <f>IF($O449="男子",IF($AF449&gt;100,"",IF($M449=選抜男子!I$2,ROW(),"")),"")</f>
        <v/>
      </c>
      <c r="BG449" s="42" t="str">
        <f>IF($O449="男子",IF($AF449&gt;100,"",IF($M449=選抜男子!P$2,ROW(),"")),"")</f>
        <v/>
      </c>
      <c r="BH449" s="42" t="str">
        <f>IF($O449="男子",IF($AF449&gt;100,"",IF($M449=選抜男子!B$27,ROW(),"")),"")</f>
        <v/>
      </c>
      <c r="BI449" s="42" t="str">
        <f>IF($O449="男子",IF($AF449&gt;100,"",IF($M449=選抜男子!I$27,ROW(),"")),"")</f>
        <v/>
      </c>
      <c r="BJ449" s="42" t="str">
        <f>IF($O449="男子",IF($AF449&gt;100,"",IF($M449=選抜男子!P$27,ROW(),"")),"")</f>
        <v/>
      </c>
      <c r="BK449" s="42" t="str">
        <f>IF($O449="男子",IF($AF449&gt;100,"",IF($M449=選抜男子!B$51,ROW(),"")),"")</f>
        <v/>
      </c>
      <c r="BL449" s="42" t="str">
        <f>IF($O449="男子",IF($AF449&gt;100,"",IF($M449=選抜男子!I$51,ROW(),"")),"")</f>
        <v/>
      </c>
      <c r="BM449" s="42" t="str">
        <f>IF($O449="男子",IF($AF449&gt;100,"",IF($M449=選抜男子!B$76,ROW(),"")),"")</f>
        <v/>
      </c>
      <c r="BN449" s="42" t="str">
        <f>IF($O449="男子",IF($AF449&gt;100,"",IF($M449=選抜男子!I$76,ROW(),"")),"")</f>
        <v/>
      </c>
      <c r="BO449" s="42">
        <f>IF($O449="男子",IF($AF449&gt;100,"",IF($M449=新人男子!B$2,ROW(),"")),"")</f>
        <v>449</v>
      </c>
      <c r="BP449" s="42" t="str">
        <f>IF($O449="男子",IF($AF449&gt;100,"",IF($M449=新人男子!I$2,ROW(),"")),"")</f>
        <v/>
      </c>
      <c r="BQ449" s="42" t="str">
        <f>IF($O449="男子",IF($AF449&gt;100,"",IF($M449=新人男子!P$2,ROW(),"")),"")</f>
        <v/>
      </c>
      <c r="BR449" s="42" t="str">
        <f>IF($O449="男子",IF($AF449&gt;100,"",IF($M449=新人男子!B$27,ROW(),"")),"")</f>
        <v/>
      </c>
      <c r="BS449" s="42" t="str">
        <f>IF($O449="男子",IF($AF449&gt;100,"",IF($M449=新人男子!I$27,ROW(),"")),"")</f>
        <v/>
      </c>
      <c r="BT449" s="42" t="str">
        <f>IF($O449="男子",IF($AF449&gt;100,"",IF($M449=新人男子!P$27,ROW(),"")),"")</f>
        <v/>
      </c>
      <c r="BU449" s="42" t="str">
        <f>IF($O449="男子",IF($AF449&gt;100,"",IF($M449=新人男子!B$51,ROW(),"")),"")</f>
        <v/>
      </c>
      <c r="BV449" s="42" t="str">
        <f>IF($O449="男子",IF($AF449&gt;100,"",IF($M449=新人男子!I$51,ROW(),"")),"")</f>
        <v/>
      </c>
      <c r="BW449" s="42" t="str">
        <f>IF($O449="男子",IF($AF449&gt;100,"",IF($M449=新人男子!P$51,ROW(),"")),"")</f>
        <v/>
      </c>
      <c r="BX449" s="42" t="str">
        <f>IF($O449="男子",IF($AF449&gt;100,"",IF($M449=新人男子!B$76,ROW(),"")),"")</f>
        <v/>
      </c>
      <c r="BY449" s="42" t="str">
        <f>IF($O449="男子",IF($AF449&gt;100,"",IF($M449=新人男子!I$76,ROW(),"")),"")</f>
        <v/>
      </c>
      <c r="BZ449" s="42" t="str">
        <f>IF($O449="男子",IF($AF449&gt;100,"",IF($M449=新人男子!P$76,ROW(),"")),"")</f>
        <v/>
      </c>
      <c r="CA449" s="42" t="str">
        <f>IF($O449="女子",IF($AF449&gt;100,"",IF($M449=選抜女子!B$2,ROW(),"")),"")</f>
        <v/>
      </c>
      <c r="CB449" s="42" t="str">
        <f>IF($O449="女子",IF($AF449&gt;100,"",IF($M449=選抜女子!I$2,ROW(),"")),"")</f>
        <v/>
      </c>
      <c r="CC449" s="42" t="str">
        <f>IF($O449="女子",IF($AF449&gt;100,"",IF($M449=選抜女子!P$2,ROW(),"")),"")</f>
        <v/>
      </c>
      <c r="CD449" s="42" t="str">
        <f>IF($O449="女子",IF($AF449&gt;100,"",IF($M449=選抜女子!B$27,ROW(),"")),"")</f>
        <v/>
      </c>
      <c r="CE449" s="42" t="str">
        <f>IF($O449="女子",IF($AF449&gt;100,"",IF($M449=選抜女子!I$27,ROW(),"")),"")</f>
        <v/>
      </c>
      <c r="CF449" s="42" t="str">
        <f>IF($O449="女子",IF($AF449&gt;100,"",IF($M449=選抜女子!P$27,ROW(),"")),"")</f>
        <v/>
      </c>
      <c r="CG449" s="42" t="str">
        <f>IF($O449="女子",IF($AF449&gt;100,"",IF($M449=選抜女子!B$51,ROW(),"")),"")</f>
        <v/>
      </c>
      <c r="CH449" s="42" t="str">
        <f>IF($O449="女子",IF($AF449&gt;100,"",IF($M449=選抜女子!I$51,ROW(),"")),"")</f>
        <v/>
      </c>
      <c r="CI449" s="42" t="str">
        <f>IF($O449="女子",IF($AF449&gt;100,"",IF($M449=選抜女子!B$76,ROW(),"")),"")</f>
        <v/>
      </c>
      <c r="CJ449" s="42" t="str">
        <f>IF($O449="女子",IF($AF449&gt;100,"",IF($M449=選抜女子!I$76,ROW(),"")),"")</f>
        <v/>
      </c>
      <c r="CK449" s="42" t="str">
        <f>IF($O449="女子",IF($AF449&gt;100,"",IF($M449=新人女子!B$2,ROW(),"")),"")</f>
        <v/>
      </c>
      <c r="CL449" s="42" t="str">
        <f>IF($O449="女子",IF($AF449&gt;100,"",IF($M449=新人女子!I$2,ROW(),"")),"")</f>
        <v/>
      </c>
      <c r="CM449" s="42" t="str">
        <f>IF($O449="女子",IF($AF449&gt;100,"",IF($M449=新人女子!P$2,ROW(),"")),"")</f>
        <v/>
      </c>
      <c r="CN449" s="42" t="str">
        <f>IF($O449="女子",IF($AF449&gt;100,"",IF($M449=新人女子!B$27,ROW(),"")),"")</f>
        <v/>
      </c>
      <c r="CO449" s="42" t="str">
        <f>IF($O449="女子",IF($AF449&gt;100,"",IF($M449=新人女子!I$27,ROW(),"")),"")</f>
        <v/>
      </c>
      <c r="CP449" s="42" t="str">
        <f>IF($O449="女子",IF($AF449&gt;100,"",IF($M449=新人女子!P$27,ROW(),"")),"")</f>
        <v/>
      </c>
      <c r="CQ449" s="42" t="str">
        <f>IF($O449="女子",IF($AF449&gt;100,"",IF($M449=新人女子!B$51,ROW(),"")),"")</f>
        <v/>
      </c>
      <c r="CR449" s="42" t="str">
        <f>IF($O449="女子",IF($AF449&gt;100,"",IF($M449=新人女子!I$51,ROW(),"")),"")</f>
        <v/>
      </c>
      <c r="CS449" s="42" t="str">
        <f>IF($O449="女子",IF($AF449&gt;100,"",IF($M449=新人女子!P$51,ROW(),"")),"")</f>
        <v/>
      </c>
      <c r="CT449" s="42" t="str">
        <f>IF($O449="女子",IF($AF449&gt;100,"",IF($M449=新人女子!B$76,ROW(),"")),"")</f>
        <v/>
      </c>
      <c r="CU449" s="42" t="str">
        <f>IF($O449="女子",IF($AF449&gt;100,"",IF($M449=新人女子!I$76,ROW(),"")),"")</f>
        <v/>
      </c>
      <c r="CV449" s="42" t="str">
        <f>IF($O449="女子",IF($AF449&gt;100,"",IF($M449=新人女子!P$76,ROW(),"")),"")</f>
        <v/>
      </c>
    </row>
    <row r="450" spans="1:100" x14ac:dyDescent="0.15">
      <c r="A450" s="36">
        <v>45285</v>
      </c>
      <c r="B450" s="36">
        <v>45287</v>
      </c>
      <c r="C450" s="35" t="s">
        <v>104</v>
      </c>
      <c r="D450" s="35" t="s">
        <v>3118</v>
      </c>
      <c r="E450" s="35" t="s">
        <v>3119</v>
      </c>
      <c r="F450" s="35" t="s">
        <v>3120</v>
      </c>
      <c r="G450" s="35" t="s">
        <v>108</v>
      </c>
      <c r="H450" s="35" t="s">
        <v>15</v>
      </c>
      <c r="I450" s="35" t="s">
        <v>3121</v>
      </c>
      <c r="J450" s="35" t="s">
        <v>303</v>
      </c>
      <c r="L450" s="35" t="s">
        <v>1151</v>
      </c>
      <c r="M450" s="35" t="s">
        <v>198</v>
      </c>
      <c r="N450" s="35" t="s">
        <v>199</v>
      </c>
      <c r="O450" s="101" t="s">
        <v>1441</v>
      </c>
      <c r="Y450" s="35" t="s">
        <v>306</v>
      </c>
      <c r="AA450" s="35" t="s">
        <v>1161</v>
      </c>
      <c r="AB450" s="35" t="s">
        <v>1162</v>
      </c>
      <c r="AC450" s="35" t="str">
        <f t="shared" si="38"/>
        <v>ホウギ</v>
      </c>
      <c r="AD450" s="35" t="s">
        <v>309</v>
      </c>
      <c r="AF450" s="35">
        <v>5</v>
      </c>
      <c r="AG450" s="41">
        <v>38993</v>
      </c>
      <c r="AN450" s="35">
        <v>163</v>
      </c>
      <c r="AO450" s="35">
        <v>51</v>
      </c>
      <c r="AP450" s="35" t="s">
        <v>310</v>
      </c>
      <c r="AV450" s="35" t="s">
        <v>413</v>
      </c>
      <c r="BB450" s="35">
        <f t="shared" si="34"/>
        <v>16</v>
      </c>
      <c r="BC450" s="35">
        <f t="shared" si="35"/>
        <v>2</v>
      </c>
      <c r="BD450" s="35" t="str">
        <f t="shared" si="36"/>
        <v>右</v>
      </c>
      <c r="BE450" s="42" t="str">
        <f>IF($O450="男子",IF($AF450&gt;100,"",IF($M450=選抜男子!B$2,ROW(),"")),"")</f>
        <v/>
      </c>
      <c r="BF450" s="42" t="str">
        <f>IF($O450="男子",IF($AF450&gt;100,"",IF($M450=選抜男子!I$2,ROW(),"")),"")</f>
        <v/>
      </c>
      <c r="BG450" s="42" t="str">
        <f>IF($O450="男子",IF($AF450&gt;100,"",IF($M450=選抜男子!P$2,ROW(),"")),"")</f>
        <v/>
      </c>
      <c r="BH450" s="42" t="str">
        <f>IF($O450="男子",IF($AF450&gt;100,"",IF($M450=選抜男子!B$27,ROW(),"")),"")</f>
        <v/>
      </c>
      <c r="BI450" s="42" t="str">
        <f>IF($O450="男子",IF($AF450&gt;100,"",IF($M450=選抜男子!I$27,ROW(),"")),"")</f>
        <v/>
      </c>
      <c r="BJ450" s="42" t="str">
        <f>IF($O450="男子",IF($AF450&gt;100,"",IF($M450=選抜男子!P$27,ROW(),"")),"")</f>
        <v/>
      </c>
      <c r="BK450" s="42" t="str">
        <f>IF($O450="男子",IF($AF450&gt;100,"",IF($M450=選抜男子!B$51,ROW(),"")),"")</f>
        <v/>
      </c>
      <c r="BL450" s="42" t="str">
        <f>IF($O450="男子",IF($AF450&gt;100,"",IF($M450=選抜男子!I$51,ROW(),"")),"")</f>
        <v/>
      </c>
      <c r="BM450" s="42" t="str">
        <f>IF($O450="男子",IF($AF450&gt;100,"",IF($M450=選抜男子!B$76,ROW(),"")),"")</f>
        <v/>
      </c>
      <c r="BN450" s="42" t="str">
        <f>IF($O450="男子",IF($AF450&gt;100,"",IF($M450=選抜男子!I$76,ROW(),"")),"")</f>
        <v/>
      </c>
      <c r="BO450" s="42">
        <f>IF($O450="男子",IF($AF450&gt;100,"",IF($M450=新人男子!B$2,ROW(),"")),"")</f>
        <v>450</v>
      </c>
      <c r="BP450" s="42" t="str">
        <f>IF($O450="男子",IF($AF450&gt;100,"",IF($M450=新人男子!I$2,ROW(),"")),"")</f>
        <v/>
      </c>
      <c r="BQ450" s="42" t="str">
        <f>IF($O450="男子",IF($AF450&gt;100,"",IF($M450=新人男子!P$2,ROW(),"")),"")</f>
        <v/>
      </c>
      <c r="BR450" s="42" t="str">
        <f>IF($O450="男子",IF($AF450&gt;100,"",IF($M450=新人男子!B$27,ROW(),"")),"")</f>
        <v/>
      </c>
      <c r="BS450" s="42" t="str">
        <f>IF($O450="男子",IF($AF450&gt;100,"",IF($M450=新人男子!I$27,ROW(),"")),"")</f>
        <v/>
      </c>
      <c r="BT450" s="42" t="str">
        <f>IF($O450="男子",IF($AF450&gt;100,"",IF($M450=新人男子!P$27,ROW(),"")),"")</f>
        <v/>
      </c>
      <c r="BU450" s="42" t="str">
        <f>IF($O450="男子",IF($AF450&gt;100,"",IF($M450=新人男子!B$51,ROW(),"")),"")</f>
        <v/>
      </c>
      <c r="BV450" s="42" t="str">
        <f>IF($O450="男子",IF($AF450&gt;100,"",IF($M450=新人男子!I$51,ROW(),"")),"")</f>
        <v/>
      </c>
      <c r="BW450" s="42" t="str">
        <f>IF($O450="男子",IF($AF450&gt;100,"",IF($M450=新人男子!P$51,ROW(),"")),"")</f>
        <v/>
      </c>
      <c r="BX450" s="42" t="str">
        <f>IF($O450="男子",IF($AF450&gt;100,"",IF($M450=新人男子!B$76,ROW(),"")),"")</f>
        <v/>
      </c>
      <c r="BY450" s="42" t="str">
        <f>IF($O450="男子",IF($AF450&gt;100,"",IF($M450=新人男子!I$76,ROW(),"")),"")</f>
        <v/>
      </c>
      <c r="BZ450" s="42" t="str">
        <f>IF($O450="男子",IF($AF450&gt;100,"",IF($M450=新人男子!P$76,ROW(),"")),"")</f>
        <v/>
      </c>
      <c r="CA450" s="42" t="str">
        <f>IF($O450="女子",IF($AF450&gt;100,"",IF($M450=選抜女子!B$2,ROW(),"")),"")</f>
        <v/>
      </c>
      <c r="CB450" s="42" t="str">
        <f>IF($O450="女子",IF($AF450&gt;100,"",IF($M450=選抜女子!I$2,ROW(),"")),"")</f>
        <v/>
      </c>
      <c r="CC450" s="42" t="str">
        <f>IF($O450="女子",IF($AF450&gt;100,"",IF($M450=選抜女子!P$2,ROW(),"")),"")</f>
        <v/>
      </c>
      <c r="CD450" s="42" t="str">
        <f>IF($O450="女子",IF($AF450&gt;100,"",IF($M450=選抜女子!B$27,ROW(),"")),"")</f>
        <v/>
      </c>
      <c r="CE450" s="42" t="str">
        <f>IF($O450="女子",IF($AF450&gt;100,"",IF($M450=選抜女子!I$27,ROW(),"")),"")</f>
        <v/>
      </c>
      <c r="CF450" s="42" t="str">
        <f>IF($O450="女子",IF($AF450&gt;100,"",IF($M450=選抜女子!P$27,ROW(),"")),"")</f>
        <v/>
      </c>
      <c r="CG450" s="42" t="str">
        <f>IF($O450="女子",IF($AF450&gt;100,"",IF($M450=選抜女子!B$51,ROW(),"")),"")</f>
        <v/>
      </c>
      <c r="CH450" s="42" t="str">
        <f>IF($O450="女子",IF($AF450&gt;100,"",IF($M450=選抜女子!I$51,ROW(),"")),"")</f>
        <v/>
      </c>
      <c r="CI450" s="42" t="str">
        <f>IF($O450="女子",IF($AF450&gt;100,"",IF($M450=選抜女子!B$76,ROW(),"")),"")</f>
        <v/>
      </c>
      <c r="CJ450" s="42" t="str">
        <f>IF($O450="女子",IF($AF450&gt;100,"",IF($M450=選抜女子!I$76,ROW(),"")),"")</f>
        <v/>
      </c>
      <c r="CK450" s="42" t="str">
        <f>IF($O450="女子",IF($AF450&gt;100,"",IF($M450=新人女子!B$2,ROW(),"")),"")</f>
        <v/>
      </c>
      <c r="CL450" s="42" t="str">
        <f>IF($O450="女子",IF($AF450&gt;100,"",IF($M450=新人女子!I$2,ROW(),"")),"")</f>
        <v/>
      </c>
      <c r="CM450" s="42" t="str">
        <f>IF($O450="女子",IF($AF450&gt;100,"",IF($M450=新人女子!P$2,ROW(),"")),"")</f>
        <v/>
      </c>
      <c r="CN450" s="42" t="str">
        <f>IF($O450="女子",IF($AF450&gt;100,"",IF($M450=新人女子!B$27,ROW(),"")),"")</f>
        <v/>
      </c>
      <c r="CO450" s="42" t="str">
        <f>IF($O450="女子",IF($AF450&gt;100,"",IF($M450=新人女子!I$27,ROW(),"")),"")</f>
        <v/>
      </c>
      <c r="CP450" s="42" t="str">
        <f>IF($O450="女子",IF($AF450&gt;100,"",IF($M450=新人女子!P$27,ROW(),"")),"")</f>
        <v/>
      </c>
      <c r="CQ450" s="42" t="str">
        <f>IF($O450="女子",IF($AF450&gt;100,"",IF($M450=新人女子!B$51,ROW(),"")),"")</f>
        <v/>
      </c>
      <c r="CR450" s="42" t="str">
        <f>IF($O450="女子",IF($AF450&gt;100,"",IF($M450=新人女子!I$51,ROW(),"")),"")</f>
        <v/>
      </c>
      <c r="CS450" s="42" t="str">
        <f>IF($O450="女子",IF($AF450&gt;100,"",IF($M450=新人女子!P$51,ROW(),"")),"")</f>
        <v/>
      </c>
      <c r="CT450" s="42" t="str">
        <f>IF($O450="女子",IF($AF450&gt;100,"",IF($M450=新人女子!B$76,ROW(),"")),"")</f>
        <v/>
      </c>
      <c r="CU450" s="42" t="str">
        <f>IF($O450="女子",IF($AF450&gt;100,"",IF($M450=新人女子!I$76,ROW(),"")),"")</f>
        <v/>
      </c>
      <c r="CV450" s="42" t="str">
        <f>IF($O450="女子",IF($AF450&gt;100,"",IF($M450=新人女子!P$76,ROW(),"")),"")</f>
        <v/>
      </c>
    </row>
    <row r="451" spans="1:100" x14ac:dyDescent="0.15">
      <c r="A451" s="36">
        <v>45285</v>
      </c>
      <c r="B451" s="36">
        <v>45287</v>
      </c>
      <c r="C451" s="35" t="s">
        <v>104</v>
      </c>
      <c r="D451" s="35" t="s">
        <v>3122</v>
      </c>
      <c r="E451" s="35" t="s">
        <v>3123</v>
      </c>
      <c r="F451" s="35" t="s">
        <v>3124</v>
      </c>
      <c r="G451" s="35" t="s">
        <v>108</v>
      </c>
      <c r="H451" s="35" t="s">
        <v>15</v>
      </c>
      <c r="I451" s="35" t="s">
        <v>3125</v>
      </c>
      <c r="J451" s="35" t="s">
        <v>303</v>
      </c>
      <c r="L451" s="35" t="s">
        <v>1151</v>
      </c>
      <c r="M451" s="35" t="s">
        <v>198</v>
      </c>
      <c r="N451" s="35" t="s">
        <v>199</v>
      </c>
      <c r="O451" s="101" t="s">
        <v>1441</v>
      </c>
      <c r="Y451" s="35" t="s">
        <v>306</v>
      </c>
      <c r="AA451" s="35" t="s">
        <v>1163</v>
      </c>
      <c r="AB451" s="35" t="s">
        <v>1164</v>
      </c>
      <c r="AC451" s="35" t="str">
        <f t="shared" si="38"/>
        <v>ハマムラ</v>
      </c>
      <c r="AD451" s="35" t="s">
        <v>309</v>
      </c>
      <c r="AF451" s="35">
        <v>6</v>
      </c>
      <c r="AG451" s="41">
        <v>38853</v>
      </c>
      <c r="AN451" s="35">
        <v>155</v>
      </c>
      <c r="AO451" s="35">
        <v>53</v>
      </c>
      <c r="AP451" s="35" t="s">
        <v>310</v>
      </c>
      <c r="AV451" s="35" t="s">
        <v>413</v>
      </c>
      <c r="BB451" s="35">
        <f t="shared" si="34"/>
        <v>16</v>
      </c>
      <c r="BC451" s="35">
        <f t="shared" si="35"/>
        <v>2</v>
      </c>
      <c r="BD451" s="35" t="str">
        <f t="shared" si="36"/>
        <v>右</v>
      </c>
      <c r="BE451" s="42" t="str">
        <f>IF($O451="男子",IF($AF451&gt;100,"",IF($M451=選抜男子!B$2,ROW(),"")),"")</f>
        <v/>
      </c>
      <c r="BF451" s="42" t="str">
        <f>IF($O451="男子",IF($AF451&gt;100,"",IF($M451=選抜男子!I$2,ROW(),"")),"")</f>
        <v/>
      </c>
      <c r="BG451" s="42" t="str">
        <f>IF($O451="男子",IF($AF451&gt;100,"",IF($M451=選抜男子!P$2,ROW(),"")),"")</f>
        <v/>
      </c>
      <c r="BH451" s="42" t="str">
        <f>IF($O451="男子",IF($AF451&gt;100,"",IF($M451=選抜男子!B$27,ROW(),"")),"")</f>
        <v/>
      </c>
      <c r="BI451" s="42" t="str">
        <f>IF($O451="男子",IF($AF451&gt;100,"",IF($M451=選抜男子!I$27,ROW(),"")),"")</f>
        <v/>
      </c>
      <c r="BJ451" s="42" t="str">
        <f>IF($O451="男子",IF($AF451&gt;100,"",IF($M451=選抜男子!P$27,ROW(),"")),"")</f>
        <v/>
      </c>
      <c r="BK451" s="42" t="str">
        <f>IF($O451="男子",IF($AF451&gt;100,"",IF($M451=選抜男子!B$51,ROW(),"")),"")</f>
        <v/>
      </c>
      <c r="BL451" s="42" t="str">
        <f>IF($O451="男子",IF($AF451&gt;100,"",IF($M451=選抜男子!I$51,ROW(),"")),"")</f>
        <v/>
      </c>
      <c r="BM451" s="42" t="str">
        <f>IF($O451="男子",IF($AF451&gt;100,"",IF($M451=選抜男子!B$76,ROW(),"")),"")</f>
        <v/>
      </c>
      <c r="BN451" s="42" t="str">
        <f>IF($O451="男子",IF($AF451&gt;100,"",IF($M451=選抜男子!I$76,ROW(),"")),"")</f>
        <v/>
      </c>
      <c r="BO451" s="42">
        <f>IF($O451="男子",IF($AF451&gt;100,"",IF($M451=新人男子!B$2,ROW(),"")),"")</f>
        <v>451</v>
      </c>
      <c r="BP451" s="42" t="str">
        <f>IF($O451="男子",IF($AF451&gt;100,"",IF($M451=新人男子!I$2,ROW(),"")),"")</f>
        <v/>
      </c>
      <c r="BQ451" s="42" t="str">
        <f>IF($O451="男子",IF($AF451&gt;100,"",IF($M451=新人男子!P$2,ROW(),"")),"")</f>
        <v/>
      </c>
      <c r="BR451" s="42" t="str">
        <f>IF($O451="男子",IF($AF451&gt;100,"",IF($M451=新人男子!B$27,ROW(),"")),"")</f>
        <v/>
      </c>
      <c r="BS451" s="42" t="str">
        <f>IF($O451="男子",IF($AF451&gt;100,"",IF($M451=新人男子!I$27,ROW(),"")),"")</f>
        <v/>
      </c>
      <c r="BT451" s="42" t="str">
        <f>IF($O451="男子",IF($AF451&gt;100,"",IF($M451=新人男子!P$27,ROW(),"")),"")</f>
        <v/>
      </c>
      <c r="BU451" s="42" t="str">
        <f>IF($O451="男子",IF($AF451&gt;100,"",IF($M451=新人男子!B$51,ROW(),"")),"")</f>
        <v/>
      </c>
      <c r="BV451" s="42" t="str">
        <f>IF($O451="男子",IF($AF451&gt;100,"",IF($M451=新人男子!I$51,ROW(),"")),"")</f>
        <v/>
      </c>
      <c r="BW451" s="42" t="str">
        <f>IF($O451="男子",IF($AF451&gt;100,"",IF($M451=新人男子!P$51,ROW(),"")),"")</f>
        <v/>
      </c>
      <c r="BX451" s="42" t="str">
        <f>IF($O451="男子",IF($AF451&gt;100,"",IF($M451=新人男子!B$76,ROW(),"")),"")</f>
        <v/>
      </c>
      <c r="BY451" s="42" t="str">
        <f>IF($O451="男子",IF($AF451&gt;100,"",IF($M451=新人男子!I$76,ROW(),"")),"")</f>
        <v/>
      </c>
      <c r="BZ451" s="42" t="str">
        <f>IF($O451="男子",IF($AF451&gt;100,"",IF($M451=新人男子!P$76,ROW(),"")),"")</f>
        <v/>
      </c>
      <c r="CA451" s="42" t="str">
        <f>IF($O451="女子",IF($AF451&gt;100,"",IF($M451=選抜女子!B$2,ROW(),"")),"")</f>
        <v/>
      </c>
      <c r="CB451" s="42" t="str">
        <f>IF($O451="女子",IF($AF451&gt;100,"",IF($M451=選抜女子!I$2,ROW(),"")),"")</f>
        <v/>
      </c>
      <c r="CC451" s="42" t="str">
        <f>IF($O451="女子",IF($AF451&gt;100,"",IF($M451=選抜女子!P$2,ROW(),"")),"")</f>
        <v/>
      </c>
      <c r="CD451" s="42" t="str">
        <f>IF($O451="女子",IF($AF451&gt;100,"",IF($M451=選抜女子!B$27,ROW(),"")),"")</f>
        <v/>
      </c>
      <c r="CE451" s="42" t="str">
        <f>IF($O451="女子",IF($AF451&gt;100,"",IF($M451=選抜女子!I$27,ROW(),"")),"")</f>
        <v/>
      </c>
      <c r="CF451" s="42" t="str">
        <f>IF($O451="女子",IF($AF451&gt;100,"",IF($M451=選抜女子!P$27,ROW(),"")),"")</f>
        <v/>
      </c>
      <c r="CG451" s="42" t="str">
        <f>IF($O451="女子",IF($AF451&gt;100,"",IF($M451=選抜女子!B$51,ROW(),"")),"")</f>
        <v/>
      </c>
      <c r="CH451" s="42" t="str">
        <f>IF($O451="女子",IF($AF451&gt;100,"",IF($M451=選抜女子!I$51,ROW(),"")),"")</f>
        <v/>
      </c>
      <c r="CI451" s="42" t="str">
        <f>IF($O451="女子",IF($AF451&gt;100,"",IF($M451=選抜女子!B$76,ROW(),"")),"")</f>
        <v/>
      </c>
      <c r="CJ451" s="42" t="str">
        <f>IF($O451="女子",IF($AF451&gt;100,"",IF($M451=選抜女子!I$76,ROW(),"")),"")</f>
        <v/>
      </c>
      <c r="CK451" s="42" t="str">
        <f>IF($O451="女子",IF($AF451&gt;100,"",IF($M451=新人女子!B$2,ROW(),"")),"")</f>
        <v/>
      </c>
      <c r="CL451" s="42" t="str">
        <f>IF($O451="女子",IF($AF451&gt;100,"",IF($M451=新人女子!I$2,ROW(),"")),"")</f>
        <v/>
      </c>
      <c r="CM451" s="42" t="str">
        <f>IF($O451="女子",IF($AF451&gt;100,"",IF($M451=新人女子!P$2,ROW(),"")),"")</f>
        <v/>
      </c>
      <c r="CN451" s="42" t="str">
        <f>IF($O451="女子",IF($AF451&gt;100,"",IF($M451=新人女子!B$27,ROW(),"")),"")</f>
        <v/>
      </c>
      <c r="CO451" s="42" t="str">
        <f>IF($O451="女子",IF($AF451&gt;100,"",IF($M451=新人女子!I$27,ROW(),"")),"")</f>
        <v/>
      </c>
      <c r="CP451" s="42" t="str">
        <f>IF($O451="女子",IF($AF451&gt;100,"",IF($M451=新人女子!P$27,ROW(),"")),"")</f>
        <v/>
      </c>
      <c r="CQ451" s="42" t="str">
        <f>IF($O451="女子",IF($AF451&gt;100,"",IF($M451=新人女子!B$51,ROW(),"")),"")</f>
        <v/>
      </c>
      <c r="CR451" s="42" t="str">
        <f>IF($O451="女子",IF($AF451&gt;100,"",IF($M451=新人女子!I$51,ROW(),"")),"")</f>
        <v/>
      </c>
      <c r="CS451" s="42" t="str">
        <f>IF($O451="女子",IF($AF451&gt;100,"",IF($M451=新人女子!P$51,ROW(),"")),"")</f>
        <v/>
      </c>
      <c r="CT451" s="42" t="str">
        <f>IF($O451="女子",IF($AF451&gt;100,"",IF($M451=新人女子!B$76,ROW(),"")),"")</f>
        <v/>
      </c>
      <c r="CU451" s="42" t="str">
        <f>IF($O451="女子",IF($AF451&gt;100,"",IF($M451=新人女子!I$76,ROW(),"")),"")</f>
        <v/>
      </c>
      <c r="CV451" s="42" t="str">
        <f>IF($O451="女子",IF($AF451&gt;100,"",IF($M451=新人女子!P$76,ROW(),"")),"")</f>
        <v/>
      </c>
    </row>
    <row r="452" spans="1:100" x14ac:dyDescent="0.15">
      <c r="A452" s="36">
        <v>45285</v>
      </c>
      <c r="B452" s="36">
        <v>45287</v>
      </c>
      <c r="C452" s="35" t="s">
        <v>104</v>
      </c>
      <c r="D452" s="35" t="s">
        <v>3126</v>
      </c>
      <c r="E452" s="35" t="s">
        <v>3127</v>
      </c>
      <c r="F452" s="35" t="s">
        <v>3128</v>
      </c>
      <c r="G452" s="35" t="s">
        <v>108</v>
      </c>
      <c r="H452" s="35" t="s">
        <v>15</v>
      </c>
      <c r="I452" s="35" t="s">
        <v>3129</v>
      </c>
      <c r="J452" s="35" t="s">
        <v>303</v>
      </c>
      <c r="L452" s="35" t="s">
        <v>1151</v>
      </c>
      <c r="M452" s="35" t="s">
        <v>198</v>
      </c>
      <c r="N452" s="35" t="s">
        <v>199</v>
      </c>
      <c r="O452" s="101" t="s">
        <v>1441</v>
      </c>
      <c r="Y452" s="35" t="s">
        <v>306</v>
      </c>
      <c r="AA452" s="35" t="s">
        <v>1165</v>
      </c>
      <c r="AB452" s="35" t="s">
        <v>1166</v>
      </c>
      <c r="AC452" s="35" t="str">
        <f t="shared" si="38"/>
        <v>アオヤ</v>
      </c>
      <c r="AD452" s="35" t="s">
        <v>309</v>
      </c>
      <c r="AF452" s="35">
        <v>7</v>
      </c>
      <c r="AG452" s="41">
        <v>39134</v>
      </c>
      <c r="AN452" s="35">
        <v>163</v>
      </c>
      <c r="AO452" s="35">
        <v>58</v>
      </c>
      <c r="AP452" s="35" t="s">
        <v>310</v>
      </c>
      <c r="AV452" s="35" t="s">
        <v>413</v>
      </c>
      <c r="BB452" s="35">
        <f t="shared" si="34"/>
        <v>16</v>
      </c>
      <c r="BC452" s="35">
        <f t="shared" si="35"/>
        <v>2</v>
      </c>
      <c r="BD452" s="35" t="str">
        <f t="shared" si="36"/>
        <v>右</v>
      </c>
      <c r="BE452" s="42" t="str">
        <f>IF($O452="男子",IF($AF452&gt;100,"",IF($M452=選抜男子!B$2,ROW(),"")),"")</f>
        <v/>
      </c>
      <c r="BF452" s="42" t="str">
        <f>IF($O452="男子",IF($AF452&gt;100,"",IF($M452=選抜男子!I$2,ROW(),"")),"")</f>
        <v/>
      </c>
      <c r="BG452" s="42" t="str">
        <f>IF($O452="男子",IF($AF452&gt;100,"",IF($M452=選抜男子!P$2,ROW(),"")),"")</f>
        <v/>
      </c>
      <c r="BH452" s="42" t="str">
        <f>IF($O452="男子",IF($AF452&gt;100,"",IF($M452=選抜男子!B$27,ROW(),"")),"")</f>
        <v/>
      </c>
      <c r="BI452" s="42" t="str">
        <f>IF($O452="男子",IF($AF452&gt;100,"",IF($M452=選抜男子!I$27,ROW(),"")),"")</f>
        <v/>
      </c>
      <c r="BJ452" s="42" t="str">
        <f>IF($O452="男子",IF($AF452&gt;100,"",IF($M452=選抜男子!P$27,ROW(),"")),"")</f>
        <v/>
      </c>
      <c r="BK452" s="42" t="str">
        <f>IF($O452="男子",IF($AF452&gt;100,"",IF($M452=選抜男子!B$51,ROW(),"")),"")</f>
        <v/>
      </c>
      <c r="BL452" s="42" t="str">
        <f>IF($O452="男子",IF($AF452&gt;100,"",IF($M452=選抜男子!I$51,ROW(),"")),"")</f>
        <v/>
      </c>
      <c r="BM452" s="42" t="str">
        <f>IF($O452="男子",IF($AF452&gt;100,"",IF($M452=選抜男子!B$76,ROW(),"")),"")</f>
        <v/>
      </c>
      <c r="BN452" s="42" t="str">
        <f>IF($O452="男子",IF($AF452&gt;100,"",IF($M452=選抜男子!I$76,ROW(),"")),"")</f>
        <v/>
      </c>
      <c r="BO452" s="42">
        <f>IF($O452="男子",IF($AF452&gt;100,"",IF($M452=新人男子!B$2,ROW(),"")),"")</f>
        <v>452</v>
      </c>
      <c r="BP452" s="42" t="str">
        <f>IF($O452="男子",IF($AF452&gt;100,"",IF($M452=新人男子!I$2,ROW(),"")),"")</f>
        <v/>
      </c>
      <c r="BQ452" s="42" t="str">
        <f>IF($O452="男子",IF($AF452&gt;100,"",IF($M452=新人男子!P$2,ROW(),"")),"")</f>
        <v/>
      </c>
      <c r="BR452" s="42" t="str">
        <f>IF($O452="男子",IF($AF452&gt;100,"",IF($M452=新人男子!B$27,ROW(),"")),"")</f>
        <v/>
      </c>
      <c r="BS452" s="42" t="str">
        <f>IF($O452="男子",IF($AF452&gt;100,"",IF($M452=新人男子!I$27,ROW(),"")),"")</f>
        <v/>
      </c>
      <c r="BT452" s="42" t="str">
        <f>IF($O452="男子",IF($AF452&gt;100,"",IF($M452=新人男子!P$27,ROW(),"")),"")</f>
        <v/>
      </c>
      <c r="BU452" s="42" t="str">
        <f>IF($O452="男子",IF($AF452&gt;100,"",IF($M452=新人男子!B$51,ROW(),"")),"")</f>
        <v/>
      </c>
      <c r="BV452" s="42" t="str">
        <f>IF($O452="男子",IF($AF452&gt;100,"",IF($M452=新人男子!I$51,ROW(),"")),"")</f>
        <v/>
      </c>
      <c r="BW452" s="42" t="str">
        <f>IF($O452="男子",IF($AF452&gt;100,"",IF($M452=新人男子!P$51,ROW(),"")),"")</f>
        <v/>
      </c>
      <c r="BX452" s="42" t="str">
        <f>IF($O452="男子",IF($AF452&gt;100,"",IF($M452=新人男子!B$76,ROW(),"")),"")</f>
        <v/>
      </c>
      <c r="BY452" s="42" t="str">
        <f>IF($O452="男子",IF($AF452&gt;100,"",IF($M452=新人男子!I$76,ROW(),"")),"")</f>
        <v/>
      </c>
      <c r="BZ452" s="42" t="str">
        <f>IF($O452="男子",IF($AF452&gt;100,"",IF($M452=新人男子!P$76,ROW(),"")),"")</f>
        <v/>
      </c>
      <c r="CA452" s="42" t="str">
        <f>IF($O452="女子",IF($AF452&gt;100,"",IF($M452=選抜女子!B$2,ROW(),"")),"")</f>
        <v/>
      </c>
      <c r="CB452" s="42" t="str">
        <f>IF($O452="女子",IF($AF452&gt;100,"",IF($M452=選抜女子!I$2,ROW(),"")),"")</f>
        <v/>
      </c>
      <c r="CC452" s="42" t="str">
        <f>IF($O452="女子",IF($AF452&gt;100,"",IF($M452=選抜女子!P$2,ROW(),"")),"")</f>
        <v/>
      </c>
      <c r="CD452" s="42" t="str">
        <f>IF($O452="女子",IF($AF452&gt;100,"",IF($M452=選抜女子!B$27,ROW(),"")),"")</f>
        <v/>
      </c>
      <c r="CE452" s="42" t="str">
        <f>IF($O452="女子",IF($AF452&gt;100,"",IF($M452=選抜女子!I$27,ROW(),"")),"")</f>
        <v/>
      </c>
      <c r="CF452" s="42" t="str">
        <f>IF($O452="女子",IF($AF452&gt;100,"",IF($M452=選抜女子!P$27,ROW(),"")),"")</f>
        <v/>
      </c>
      <c r="CG452" s="42" t="str">
        <f>IF($O452="女子",IF($AF452&gt;100,"",IF($M452=選抜女子!B$51,ROW(),"")),"")</f>
        <v/>
      </c>
      <c r="CH452" s="42" t="str">
        <f>IF($O452="女子",IF($AF452&gt;100,"",IF($M452=選抜女子!I$51,ROW(),"")),"")</f>
        <v/>
      </c>
      <c r="CI452" s="42" t="str">
        <f>IF($O452="女子",IF($AF452&gt;100,"",IF($M452=選抜女子!B$76,ROW(),"")),"")</f>
        <v/>
      </c>
      <c r="CJ452" s="42" t="str">
        <f>IF($O452="女子",IF($AF452&gt;100,"",IF($M452=選抜女子!I$76,ROW(),"")),"")</f>
        <v/>
      </c>
      <c r="CK452" s="42" t="str">
        <f>IF($O452="女子",IF($AF452&gt;100,"",IF($M452=新人女子!B$2,ROW(),"")),"")</f>
        <v/>
      </c>
      <c r="CL452" s="42" t="str">
        <f>IF($O452="女子",IF($AF452&gt;100,"",IF($M452=新人女子!I$2,ROW(),"")),"")</f>
        <v/>
      </c>
      <c r="CM452" s="42" t="str">
        <f>IF($O452="女子",IF($AF452&gt;100,"",IF($M452=新人女子!P$2,ROW(),"")),"")</f>
        <v/>
      </c>
      <c r="CN452" s="42" t="str">
        <f>IF($O452="女子",IF($AF452&gt;100,"",IF($M452=新人女子!B$27,ROW(),"")),"")</f>
        <v/>
      </c>
      <c r="CO452" s="42" t="str">
        <f>IF($O452="女子",IF($AF452&gt;100,"",IF($M452=新人女子!I$27,ROW(),"")),"")</f>
        <v/>
      </c>
      <c r="CP452" s="42" t="str">
        <f>IF($O452="女子",IF($AF452&gt;100,"",IF($M452=新人女子!P$27,ROW(),"")),"")</f>
        <v/>
      </c>
      <c r="CQ452" s="42" t="str">
        <f>IF($O452="女子",IF($AF452&gt;100,"",IF($M452=新人女子!B$51,ROW(),"")),"")</f>
        <v/>
      </c>
      <c r="CR452" s="42" t="str">
        <f>IF($O452="女子",IF($AF452&gt;100,"",IF($M452=新人女子!I$51,ROW(),"")),"")</f>
        <v/>
      </c>
      <c r="CS452" s="42" t="str">
        <f>IF($O452="女子",IF($AF452&gt;100,"",IF($M452=新人女子!P$51,ROW(),"")),"")</f>
        <v/>
      </c>
      <c r="CT452" s="42" t="str">
        <f>IF($O452="女子",IF($AF452&gt;100,"",IF($M452=新人女子!B$76,ROW(),"")),"")</f>
        <v/>
      </c>
      <c r="CU452" s="42" t="str">
        <f>IF($O452="女子",IF($AF452&gt;100,"",IF($M452=新人女子!I$76,ROW(),"")),"")</f>
        <v/>
      </c>
      <c r="CV452" s="42" t="str">
        <f>IF($O452="女子",IF($AF452&gt;100,"",IF($M452=新人女子!P$76,ROW(),"")),"")</f>
        <v/>
      </c>
    </row>
    <row r="453" spans="1:100" x14ac:dyDescent="0.15">
      <c r="A453" s="36">
        <v>45285</v>
      </c>
      <c r="B453" s="36">
        <v>45287</v>
      </c>
      <c r="C453" s="35" t="s">
        <v>104</v>
      </c>
      <c r="D453" s="35" t="s">
        <v>3130</v>
      </c>
      <c r="E453" s="35" t="s">
        <v>3131</v>
      </c>
      <c r="F453" s="35" t="s">
        <v>3132</v>
      </c>
      <c r="G453" s="35" t="s">
        <v>108</v>
      </c>
      <c r="H453" s="35" t="s">
        <v>15</v>
      </c>
      <c r="I453" s="35" t="s">
        <v>3133</v>
      </c>
      <c r="J453" s="35" t="s">
        <v>303</v>
      </c>
      <c r="L453" s="35" t="s">
        <v>1151</v>
      </c>
      <c r="M453" s="35" t="s">
        <v>198</v>
      </c>
      <c r="N453" s="35" t="s">
        <v>199</v>
      </c>
      <c r="O453" s="101" t="s">
        <v>1441</v>
      </c>
      <c r="Y453" s="35" t="s">
        <v>306</v>
      </c>
      <c r="AA453" s="35" t="s">
        <v>1167</v>
      </c>
      <c r="AB453" s="35" t="s">
        <v>1168</v>
      </c>
      <c r="AC453" s="35" t="str">
        <f t="shared" si="38"/>
        <v>トマリ</v>
      </c>
      <c r="AD453" s="35" t="s">
        <v>309</v>
      </c>
      <c r="AF453" s="35">
        <v>8</v>
      </c>
      <c r="AG453" s="41">
        <v>39307</v>
      </c>
      <c r="AN453" s="35">
        <v>158.69999999999999</v>
      </c>
      <c r="AO453" s="35">
        <v>52.8</v>
      </c>
      <c r="AP453" s="35" t="s">
        <v>310</v>
      </c>
      <c r="AV453" s="35" t="s">
        <v>413</v>
      </c>
      <c r="BB453" s="35">
        <f t="shared" ref="BB453:BB516" si="39">IF(AG453="","",DATEDIF(AG453,DATE(2023,4,1),"y"))</f>
        <v>15</v>
      </c>
      <c r="BC453" s="35">
        <f t="shared" si="35"/>
        <v>1</v>
      </c>
      <c r="BD453" s="35" t="str">
        <f t="shared" si="36"/>
        <v>右</v>
      </c>
      <c r="BE453" s="42" t="str">
        <f>IF($O453="男子",IF($AF453&gt;100,"",IF($M453=選抜男子!B$2,ROW(),"")),"")</f>
        <v/>
      </c>
      <c r="BF453" s="42" t="str">
        <f>IF($O453="男子",IF($AF453&gt;100,"",IF($M453=選抜男子!I$2,ROW(),"")),"")</f>
        <v/>
      </c>
      <c r="BG453" s="42" t="str">
        <f>IF($O453="男子",IF($AF453&gt;100,"",IF($M453=選抜男子!P$2,ROW(),"")),"")</f>
        <v/>
      </c>
      <c r="BH453" s="42" t="str">
        <f>IF($O453="男子",IF($AF453&gt;100,"",IF($M453=選抜男子!B$27,ROW(),"")),"")</f>
        <v/>
      </c>
      <c r="BI453" s="42" t="str">
        <f>IF($O453="男子",IF($AF453&gt;100,"",IF($M453=選抜男子!I$27,ROW(),"")),"")</f>
        <v/>
      </c>
      <c r="BJ453" s="42" t="str">
        <f>IF($O453="男子",IF($AF453&gt;100,"",IF($M453=選抜男子!P$27,ROW(),"")),"")</f>
        <v/>
      </c>
      <c r="BK453" s="42" t="str">
        <f>IF($O453="男子",IF($AF453&gt;100,"",IF($M453=選抜男子!B$51,ROW(),"")),"")</f>
        <v/>
      </c>
      <c r="BL453" s="42" t="str">
        <f>IF($O453="男子",IF($AF453&gt;100,"",IF($M453=選抜男子!I$51,ROW(),"")),"")</f>
        <v/>
      </c>
      <c r="BM453" s="42" t="str">
        <f>IF($O453="男子",IF($AF453&gt;100,"",IF($M453=選抜男子!B$76,ROW(),"")),"")</f>
        <v/>
      </c>
      <c r="BN453" s="42" t="str">
        <f>IF($O453="男子",IF($AF453&gt;100,"",IF($M453=選抜男子!I$76,ROW(),"")),"")</f>
        <v/>
      </c>
      <c r="BO453" s="42">
        <f>IF($O453="男子",IF($AF453&gt;100,"",IF($M453=新人男子!B$2,ROW(),"")),"")</f>
        <v>453</v>
      </c>
      <c r="BP453" s="42" t="str">
        <f>IF($O453="男子",IF($AF453&gt;100,"",IF($M453=新人男子!I$2,ROW(),"")),"")</f>
        <v/>
      </c>
      <c r="BQ453" s="42" t="str">
        <f>IF($O453="男子",IF($AF453&gt;100,"",IF($M453=新人男子!P$2,ROW(),"")),"")</f>
        <v/>
      </c>
      <c r="BR453" s="42" t="str">
        <f>IF($O453="男子",IF($AF453&gt;100,"",IF($M453=新人男子!B$27,ROW(),"")),"")</f>
        <v/>
      </c>
      <c r="BS453" s="42" t="str">
        <f>IF($O453="男子",IF($AF453&gt;100,"",IF($M453=新人男子!I$27,ROW(),"")),"")</f>
        <v/>
      </c>
      <c r="BT453" s="42" t="str">
        <f>IF($O453="男子",IF($AF453&gt;100,"",IF($M453=新人男子!P$27,ROW(),"")),"")</f>
        <v/>
      </c>
      <c r="BU453" s="42" t="str">
        <f>IF($O453="男子",IF($AF453&gt;100,"",IF($M453=新人男子!B$51,ROW(),"")),"")</f>
        <v/>
      </c>
      <c r="BV453" s="42" t="str">
        <f>IF($O453="男子",IF($AF453&gt;100,"",IF($M453=新人男子!I$51,ROW(),"")),"")</f>
        <v/>
      </c>
      <c r="BW453" s="42" t="str">
        <f>IF($O453="男子",IF($AF453&gt;100,"",IF($M453=新人男子!P$51,ROW(),"")),"")</f>
        <v/>
      </c>
      <c r="BX453" s="42" t="str">
        <f>IF($O453="男子",IF($AF453&gt;100,"",IF($M453=新人男子!B$76,ROW(),"")),"")</f>
        <v/>
      </c>
      <c r="BY453" s="42" t="str">
        <f>IF($O453="男子",IF($AF453&gt;100,"",IF($M453=新人男子!I$76,ROW(),"")),"")</f>
        <v/>
      </c>
      <c r="BZ453" s="42" t="str">
        <f>IF($O453="男子",IF($AF453&gt;100,"",IF($M453=新人男子!P$76,ROW(),"")),"")</f>
        <v/>
      </c>
      <c r="CA453" s="42" t="str">
        <f>IF($O453="女子",IF($AF453&gt;100,"",IF($M453=選抜女子!B$2,ROW(),"")),"")</f>
        <v/>
      </c>
      <c r="CB453" s="42" t="str">
        <f>IF($O453="女子",IF($AF453&gt;100,"",IF($M453=選抜女子!I$2,ROW(),"")),"")</f>
        <v/>
      </c>
      <c r="CC453" s="42" t="str">
        <f>IF($O453="女子",IF($AF453&gt;100,"",IF($M453=選抜女子!P$2,ROW(),"")),"")</f>
        <v/>
      </c>
      <c r="CD453" s="42" t="str">
        <f>IF($O453="女子",IF($AF453&gt;100,"",IF($M453=選抜女子!B$27,ROW(),"")),"")</f>
        <v/>
      </c>
      <c r="CE453" s="42" t="str">
        <f>IF($O453="女子",IF($AF453&gt;100,"",IF($M453=選抜女子!I$27,ROW(),"")),"")</f>
        <v/>
      </c>
      <c r="CF453" s="42" t="str">
        <f>IF($O453="女子",IF($AF453&gt;100,"",IF($M453=選抜女子!P$27,ROW(),"")),"")</f>
        <v/>
      </c>
      <c r="CG453" s="42" t="str">
        <f>IF($O453="女子",IF($AF453&gt;100,"",IF($M453=選抜女子!B$51,ROW(),"")),"")</f>
        <v/>
      </c>
      <c r="CH453" s="42" t="str">
        <f>IF($O453="女子",IF($AF453&gt;100,"",IF($M453=選抜女子!I$51,ROW(),"")),"")</f>
        <v/>
      </c>
      <c r="CI453" s="42" t="str">
        <f>IF($O453="女子",IF($AF453&gt;100,"",IF($M453=選抜女子!B$76,ROW(),"")),"")</f>
        <v/>
      </c>
      <c r="CJ453" s="42" t="str">
        <f>IF($O453="女子",IF($AF453&gt;100,"",IF($M453=選抜女子!I$76,ROW(),"")),"")</f>
        <v/>
      </c>
      <c r="CK453" s="42" t="str">
        <f>IF($O453="女子",IF($AF453&gt;100,"",IF($M453=新人女子!B$2,ROW(),"")),"")</f>
        <v/>
      </c>
      <c r="CL453" s="42" t="str">
        <f>IF($O453="女子",IF($AF453&gt;100,"",IF($M453=新人女子!I$2,ROW(),"")),"")</f>
        <v/>
      </c>
      <c r="CM453" s="42" t="str">
        <f>IF($O453="女子",IF($AF453&gt;100,"",IF($M453=新人女子!P$2,ROW(),"")),"")</f>
        <v/>
      </c>
      <c r="CN453" s="42" t="str">
        <f>IF($O453="女子",IF($AF453&gt;100,"",IF($M453=新人女子!B$27,ROW(),"")),"")</f>
        <v/>
      </c>
      <c r="CO453" s="42" t="str">
        <f>IF($O453="女子",IF($AF453&gt;100,"",IF($M453=新人女子!I$27,ROW(),"")),"")</f>
        <v/>
      </c>
      <c r="CP453" s="42" t="str">
        <f>IF($O453="女子",IF($AF453&gt;100,"",IF($M453=新人女子!P$27,ROW(),"")),"")</f>
        <v/>
      </c>
      <c r="CQ453" s="42" t="str">
        <f>IF($O453="女子",IF($AF453&gt;100,"",IF($M453=新人女子!B$51,ROW(),"")),"")</f>
        <v/>
      </c>
      <c r="CR453" s="42" t="str">
        <f>IF($O453="女子",IF($AF453&gt;100,"",IF($M453=新人女子!I$51,ROW(),"")),"")</f>
        <v/>
      </c>
      <c r="CS453" s="42" t="str">
        <f>IF($O453="女子",IF($AF453&gt;100,"",IF($M453=新人女子!P$51,ROW(),"")),"")</f>
        <v/>
      </c>
      <c r="CT453" s="42" t="str">
        <f>IF($O453="女子",IF($AF453&gt;100,"",IF($M453=新人女子!B$76,ROW(),"")),"")</f>
        <v/>
      </c>
      <c r="CU453" s="42" t="str">
        <f>IF($O453="女子",IF($AF453&gt;100,"",IF($M453=新人女子!I$76,ROW(),"")),"")</f>
        <v/>
      </c>
      <c r="CV453" s="42" t="str">
        <f>IF($O453="女子",IF($AF453&gt;100,"",IF($M453=新人女子!P$76,ROW(),"")),"")</f>
        <v/>
      </c>
    </row>
    <row r="454" spans="1:100" x14ac:dyDescent="0.15">
      <c r="A454" s="36">
        <v>45285</v>
      </c>
      <c r="B454" s="36">
        <v>45287</v>
      </c>
      <c r="C454" s="35" t="s">
        <v>104</v>
      </c>
      <c r="D454" s="35" t="s">
        <v>3134</v>
      </c>
      <c r="E454" s="35" t="s">
        <v>3135</v>
      </c>
      <c r="F454" s="35" t="s">
        <v>3136</v>
      </c>
      <c r="G454" s="35" t="s">
        <v>108</v>
      </c>
      <c r="H454" s="35" t="s">
        <v>15</v>
      </c>
      <c r="I454" s="35" t="s">
        <v>3137</v>
      </c>
      <c r="J454" s="35" t="s">
        <v>303</v>
      </c>
      <c r="L454" s="35" t="s">
        <v>1151</v>
      </c>
      <c r="M454" s="35" t="s">
        <v>198</v>
      </c>
      <c r="N454" s="35" t="s">
        <v>199</v>
      </c>
      <c r="O454" s="101" t="s">
        <v>1441</v>
      </c>
      <c r="Y454" s="35" t="s">
        <v>306</v>
      </c>
      <c r="AA454" s="35" t="s">
        <v>1169</v>
      </c>
      <c r="AB454" s="35" t="s">
        <v>1170</v>
      </c>
      <c r="AC454" s="35" t="str">
        <f t="shared" si="38"/>
        <v>マツザキ</v>
      </c>
      <c r="AD454" s="35" t="s">
        <v>309</v>
      </c>
      <c r="AF454" s="35">
        <v>101</v>
      </c>
      <c r="AG454" s="41">
        <v>23906</v>
      </c>
      <c r="AN454" s="35">
        <v>164</v>
      </c>
      <c r="AO454" s="35">
        <v>51</v>
      </c>
      <c r="AP454" s="35" t="s">
        <v>310</v>
      </c>
      <c r="AV454" s="35" t="s">
        <v>413</v>
      </c>
      <c r="BB454" s="35">
        <f t="shared" si="39"/>
        <v>57</v>
      </c>
      <c r="BC454" s="35" t="str">
        <f t="shared" ref="BC454:BC517" si="40">IF(BB454="","",IF(BB454=15,1,IF(BB454=16,2,IF(BB454=17,3,"役員"))))</f>
        <v>役員</v>
      </c>
      <c r="BD454" s="35" t="str">
        <f t="shared" ref="BD454:BD517" si="41">LEFT(AP454,1)</f>
        <v>右</v>
      </c>
      <c r="BE454" s="42" t="str">
        <f>IF($O454="男子",IF($AF454&gt;100,"",IF($M454=選抜男子!B$2,ROW(),"")),"")</f>
        <v/>
      </c>
      <c r="BF454" s="42" t="str">
        <f>IF($O454="男子",IF($AF454&gt;100,"",IF($M454=選抜男子!I$2,ROW(),"")),"")</f>
        <v/>
      </c>
      <c r="BG454" s="42" t="str">
        <f>IF($O454="男子",IF($AF454&gt;100,"",IF($M454=選抜男子!P$2,ROW(),"")),"")</f>
        <v/>
      </c>
      <c r="BH454" s="42" t="str">
        <f>IF($O454="男子",IF($AF454&gt;100,"",IF($M454=選抜男子!B$27,ROW(),"")),"")</f>
        <v/>
      </c>
      <c r="BI454" s="42" t="str">
        <f>IF($O454="男子",IF($AF454&gt;100,"",IF($M454=選抜男子!I$27,ROW(),"")),"")</f>
        <v/>
      </c>
      <c r="BJ454" s="42" t="str">
        <f>IF($O454="男子",IF($AF454&gt;100,"",IF($M454=選抜男子!P$27,ROW(),"")),"")</f>
        <v/>
      </c>
      <c r="BK454" s="42" t="str">
        <f>IF($O454="男子",IF($AF454&gt;100,"",IF($M454=選抜男子!B$51,ROW(),"")),"")</f>
        <v/>
      </c>
      <c r="BL454" s="42" t="str">
        <f>IF($O454="男子",IF($AF454&gt;100,"",IF($M454=選抜男子!I$51,ROW(),"")),"")</f>
        <v/>
      </c>
      <c r="BM454" s="42" t="str">
        <f>IF($O454="男子",IF($AF454&gt;100,"",IF($M454=選抜男子!B$76,ROW(),"")),"")</f>
        <v/>
      </c>
      <c r="BN454" s="42" t="str">
        <f>IF($O454="男子",IF($AF454&gt;100,"",IF($M454=選抜男子!I$76,ROW(),"")),"")</f>
        <v/>
      </c>
      <c r="BO454" s="42" t="str">
        <f>IF($O454="男子",IF($AF454&gt;100,"",IF($M454=新人男子!B$2,ROW(),"")),"")</f>
        <v/>
      </c>
      <c r="BP454" s="42" t="str">
        <f>IF($O454="男子",IF($AF454&gt;100,"",IF($M454=新人男子!I$2,ROW(),"")),"")</f>
        <v/>
      </c>
      <c r="BQ454" s="42" t="str">
        <f>IF($O454="男子",IF($AF454&gt;100,"",IF($M454=新人男子!P$2,ROW(),"")),"")</f>
        <v/>
      </c>
      <c r="BR454" s="42" t="str">
        <f>IF($O454="男子",IF($AF454&gt;100,"",IF($M454=新人男子!B$27,ROW(),"")),"")</f>
        <v/>
      </c>
      <c r="BS454" s="42" t="str">
        <f>IF($O454="男子",IF($AF454&gt;100,"",IF($M454=新人男子!I$27,ROW(),"")),"")</f>
        <v/>
      </c>
      <c r="BT454" s="42" t="str">
        <f>IF($O454="男子",IF($AF454&gt;100,"",IF($M454=新人男子!P$27,ROW(),"")),"")</f>
        <v/>
      </c>
      <c r="BU454" s="42" t="str">
        <f>IF($O454="男子",IF($AF454&gt;100,"",IF($M454=新人男子!B$51,ROW(),"")),"")</f>
        <v/>
      </c>
      <c r="BV454" s="42" t="str">
        <f>IF($O454="男子",IF($AF454&gt;100,"",IF($M454=新人男子!I$51,ROW(),"")),"")</f>
        <v/>
      </c>
      <c r="BW454" s="42" t="str">
        <f>IF($O454="男子",IF($AF454&gt;100,"",IF($M454=新人男子!P$51,ROW(),"")),"")</f>
        <v/>
      </c>
      <c r="BX454" s="42" t="str">
        <f>IF($O454="男子",IF($AF454&gt;100,"",IF($M454=新人男子!B$76,ROW(),"")),"")</f>
        <v/>
      </c>
      <c r="BY454" s="42" t="str">
        <f>IF($O454="男子",IF($AF454&gt;100,"",IF($M454=新人男子!I$76,ROW(),"")),"")</f>
        <v/>
      </c>
      <c r="BZ454" s="42" t="str">
        <f>IF($O454="男子",IF($AF454&gt;100,"",IF($M454=新人男子!P$76,ROW(),"")),"")</f>
        <v/>
      </c>
      <c r="CA454" s="42" t="str">
        <f>IF($O454="女子",IF($AF454&gt;100,"",IF($M454=選抜女子!B$2,ROW(),"")),"")</f>
        <v/>
      </c>
      <c r="CB454" s="42" t="str">
        <f>IF($O454="女子",IF($AF454&gt;100,"",IF($M454=選抜女子!I$2,ROW(),"")),"")</f>
        <v/>
      </c>
      <c r="CC454" s="42" t="str">
        <f>IF($O454="女子",IF($AF454&gt;100,"",IF($M454=選抜女子!P$2,ROW(),"")),"")</f>
        <v/>
      </c>
      <c r="CD454" s="42" t="str">
        <f>IF($O454="女子",IF($AF454&gt;100,"",IF($M454=選抜女子!B$27,ROW(),"")),"")</f>
        <v/>
      </c>
      <c r="CE454" s="42" t="str">
        <f>IF($O454="女子",IF($AF454&gt;100,"",IF($M454=選抜女子!I$27,ROW(),"")),"")</f>
        <v/>
      </c>
      <c r="CF454" s="42" t="str">
        <f>IF($O454="女子",IF($AF454&gt;100,"",IF($M454=選抜女子!P$27,ROW(),"")),"")</f>
        <v/>
      </c>
      <c r="CG454" s="42" t="str">
        <f>IF($O454="女子",IF($AF454&gt;100,"",IF($M454=選抜女子!B$51,ROW(),"")),"")</f>
        <v/>
      </c>
      <c r="CH454" s="42" t="str">
        <f>IF($O454="女子",IF($AF454&gt;100,"",IF($M454=選抜女子!I$51,ROW(),"")),"")</f>
        <v/>
      </c>
      <c r="CI454" s="42" t="str">
        <f>IF($O454="女子",IF($AF454&gt;100,"",IF($M454=選抜女子!B$76,ROW(),"")),"")</f>
        <v/>
      </c>
      <c r="CJ454" s="42" t="str">
        <f>IF($O454="女子",IF($AF454&gt;100,"",IF($M454=選抜女子!I$76,ROW(),"")),"")</f>
        <v/>
      </c>
      <c r="CK454" s="42" t="str">
        <f>IF($O454="女子",IF($AF454&gt;100,"",IF($M454=新人女子!B$2,ROW(),"")),"")</f>
        <v/>
      </c>
      <c r="CL454" s="42" t="str">
        <f>IF($O454="女子",IF($AF454&gt;100,"",IF($M454=新人女子!I$2,ROW(),"")),"")</f>
        <v/>
      </c>
      <c r="CM454" s="42" t="str">
        <f>IF($O454="女子",IF($AF454&gt;100,"",IF($M454=新人女子!P$2,ROW(),"")),"")</f>
        <v/>
      </c>
      <c r="CN454" s="42" t="str">
        <f>IF($O454="女子",IF($AF454&gt;100,"",IF($M454=新人女子!B$27,ROW(),"")),"")</f>
        <v/>
      </c>
      <c r="CO454" s="42" t="str">
        <f>IF($O454="女子",IF($AF454&gt;100,"",IF($M454=新人女子!I$27,ROW(),"")),"")</f>
        <v/>
      </c>
      <c r="CP454" s="42" t="str">
        <f>IF($O454="女子",IF($AF454&gt;100,"",IF($M454=新人女子!P$27,ROW(),"")),"")</f>
        <v/>
      </c>
      <c r="CQ454" s="42" t="str">
        <f>IF($O454="女子",IF($AF454&gt;100,"",IF($M454=新人女子!B$51,ROW(),"")),"")</f>
        <v/>
      </c>
      <c r="CR454" s="42" t="str">
        <f>IF($O454="女子",IF($AF454&gt;100,"",IF($M454=新人女子!I$51,ROW(),"")),"")</f>
        <v/>
      </c>
      <c r="CS454" s="42" t="str">
        <f>IF($O454="女子",IF($AF454&gt;100,"",IF($M454=新人女子!P$51,ROW(),"")),"")</f>
        <v/>
      </c>
      <c r="CT454" s="42" t="str">
        <f>IF($O454="女子",IF($AF454&gt;100,"",IF($M454=新人女子!B$76,ROW(),"")),"")</f>
        <v/>
      </c>
      <c r="CU454" s="42" t="str">
        <f>IF($O454="女子",IF($AF454&gt;100,"",IF($M454=新人女子!I$76,ROW(),"")),"")</f>
        <v/>
      </c>
      <c r="CV454" s="42" t="str">
        <f>IF($O454="女子",IF($AF454&gt;100,"",IF($M454=新人女子!P$76,ROW(),"")),"")</f>
        <v/>
      </c>
    </row>
    <row r="455" spans="1:100" x14ac:dyDescent="0.15">
      <c r="A455" s="36">
        <v>45285</v>
      </c>
      <c r="B455" s="36">
        <v>45287</v>
      </c>
      <c r="C455" s="35" t="s">
        <v>104</v>
      </c>
      <c r="D455" s="35" t="s">
        <v>3138</v>
      </c>
      <c r="E455" s="35" t="s">
        <v>3139</v>
      </c>
      <c r="F455" s="35" t="s">
        <v>3140</v>
      </c>
      <c r="G455" s="35" t="s">
        <v>108</v>
      </c>
      <c r="H455" s="35" t="s">
        <v>15</v>
      </c>
      <c r="I455" s="35" t="s">
        <v>3141</v>
      </c>
      <c r="J455" s="35" t="s">
        <v>303</v>
      </c>
      <c r="L455" s="35" t="s">
        <v>1151</v>
      </c>
      <c r="M455" s="35" t="s">
        <v>198</v>
      </c>
      <c r="N455" s="35" t="s">
        <v>199</v>
      </c>
      <c r="O455" s="101" t="s">
        <v>1441</v>
      </c>
      <c r="Y455" s="35" t="s">
        <v>306</v>
      </c>
      <c r="AA455" s="35" t="s">
        <v>1171</v>
      </c>
      <c r="AB455" s="35" t="s">
        <v>1172</v>
      </c>
      <c r="AC455" s="35" t="str">
        <f t="shared" si="38"/>
        <v>クラヨシ</v>
      </c>
      <c r="AD455" s="35" t="s">
        <v>309</v>
      </c>
      <c r="AF455" s="35">
        <v>102</v>
      </c>
      <c r="AG455" s="41">
        <v>38714</v>
      </c>
      <c r="AN455" s="35">
        <v>156</v>
      </c>
      <c r="AO455" s="35">
        <v>50</v>
      </c>
      <c r="AP455" s="35" t="s">
        <v>310</v>
      </c>
      <c r="AV455" s="35" t="s">
        <v>413</v>
      </c>
      <c r="BB455" s="35">
        <f t="shared" si="39"/>
        <v>17</v>
      </c>
      <c r="BC455" s="35">
        <f t="shared" si="40"/>
        <v>3</v>
      </c>
      <c r="BD455" s="35" t="str">
        <f t="shared" si="41"/>
        <v>右</v>
      </c>
      <c r="BE455" s="42" t="str">
        <f>IF($O455="男子",IF($AF455&gt;100,"",IF($M455=選抜男子!B$2,ROW(),"")),"")</f>
        <v/>
      </c>
      <c r="BF455" s="42" t="str">
        <f>IF($O455="男子",IF($AF455&gt;100,"",IF($M455=選抜男子!I$2,ROW(),"")),"")</f>
        <v/>
      </c>
      <c r="BG455" s="42" t="str">
        <f>IF($O455="男子",IF($AF455&gt;100,"",IF($M455=選抜男子!P$2,ROW(),"")),"")</f>
        <v/>
      </c>
      <c r="BH455" s="42" t="str">
        <f>IF($O455="男子",IF($AF455&gt;100,"",IF($M455=選抜男子!B$27,ROW(),"")),"")</f>
        <v/>
      </c>
      <c r="BI455" s="42" t="str">
        <f>IF($O455="男子",IF($AF455&gt;100,"",IF($M455=選抜男子!I$27,ROW(),"")),"")</f>
        <v/>
      </c>
      <c r="BJ455" s="42" t="str">
        <f>IF($O455="男子",IF($AF455&gt;100,"",IF($M455=選抜男子!P$27,ROW(),"")),"")</f>
        <v/>
      </c>
      <c r="BK455" s="42" t="str">
        <f>IF($O455="男子",IF($AF455&gt;100,"",IF($M455=選抜男子!B$51,ROW(),"")),"")</f>
        <v/>
      </c>
      <c r="BL455" s="42" t="str">
        <f>IF($O455="男子",IF($AF455&gt;100,"",IF($M455=選抜男子!I$51,ROW(),"")),"")</f>
        <v/>
      </c>
      <c r="BM455" s="42" t="str">
        <f>IF($O455="男子",IF($AF455&gt;100,"",IF($M455=選抜男子!B$76,ROW(),"")),"")</f>
        <v/>
      </c>
      <c r="BN455" s="42" t="str">
        <f>IF($O455="男子",IF($AF455&gt;100,"",IF($M455=選抜男子!I$76,ROW(),"")),"")</f>
        <v/>
      </c>
      <c r="BO455" s="42" t="str">
        <f>IF($O455="男子",IF($AF455&gt;100,"",IF($M455=新人男子!B$2,ROW(),"")),"")</f>
        <v/>
      </c>
      <c r="BP455" s="42" t="str">
        <f>IF($O455="男子",IF($AF455&gt;100,"",IF($M455=新人男子!I$2,ROW(),"")),"")</f>
        <v/>
      </c>
      <c r="BQ455" s="42" t="str">
        <f>IF($O455="男子",IF($AF455&gt;100,"",IF($M455=新人男子!P$2,ROW(),"")),"")</f>
        <v/>
      </c>
      <c r="BR455" s="42" t="str">
        <f>IF($O455="男子",IF($AF455&gt;100,"",IF($M455=新人男子!B$27,ROW(),"")),"")</f>
        <v/>
      </c>
      <c r="BS455" s="42" t="str">
        <f>IF($O455="男子",IF($AF455&gt;100,"",IF($M455=新人男子!I$27,ROW(),"")),"")</f>
        <v/>
      </c>
      <c r="BT455" s="42" t="str">
        <f>IF($O455="男子",IF($AF455&gt;100,"",IF($M455=新人男子!P$27,ROW(),"")),"")</f>
        <v/>
      </c>
      <c r="BU455" s="42" t="str">
        <f>IF($O455="男子",IF($AF455&gt;100,"",IF($M455=新人男子!B$51,ROW(),"")),"")</f>
        <v/>
      </c>
      <c r="BV455" s="42" t="str">
        <f>IF($O455="男子",IF($AF455&gt;100,"",IF($M455=新人男子!I$51,ROW(),"")),"")</f>
        <v/>
      </c>
      <c r="BW455" s="42" t="str">
        <f>IF($O455="男子",IF($AF455&gt;100,"",IF($M455=新人男子!P$51,ROW(),"")),"")</f>
        <v/>
      </c>
      <c r="BX455" s="42" t="str">
        <f>IF($O455="男子",IF($AF455&gt;100,"",IF($M455=新人男子!B$76,ROW(),"")),"")</f>
        <v/>
      </c>
      <c r="BY455" s="42" t="str">
        <f>IF($O455="男子",IF($AF455&gt;100,"",IF($M455=新人男子!I$76,ROW(),"")),"")</f>
        <v/>
      </c>
      <c r="BZ455" s="42" t="str">
        <f>IF($O455="男子",IF($AF455&gt;100,"",IF($M455=新人男子!P$76,ROW(),"")),"")</f>
        <v/>
      </c>
      <c r="CA455" s="42" t="str">
        <f>IF($O455="女子",IF($AF455&gt;100,"",IF($M455=選抜女子!B$2,ROW(),"")),"")</f>
        <v/>
      </c>
      <c r="CB455" s="42" t="str">
        <f>IF($O455="女子",IF($AF455&gt;100,"",IF($M455=選抜女子!I$2,ROW(),"")),"")</f>
        <v/>
      </c>
      <c r="CC455" s="42" t="str">
        <f>IF($O455="女子",IF($AF455&gt;100,"",IF($M455=選抜女子!P$2,ROW(),"")),"")</f>
        <v/>
      </c>
      <c r="CD455" s="42" t="str">
        <f>IF($O455="女子",IF($AF455&gt;100,"",IF($M455=選抜女子!B$27,ROW(),"")),"")</f>
        <v/>
      </c>
      <c r="CE455" s="42" t="str">
        <f>IF($O455="女子",IF($AF455&gt;100,"",IF($M455=選抜女子!I$27,ROW(),"")),"")</f>
        <v/>
      </c>
      <c r="CF455" s="42" t="str">
        <f>IF($O455="女子",IF($AF455&gt;100,"",IF($M455=選抜女子!P$27,ROW(),"")),"")</f>
        <v/>
      </c>
      <c r="CG455" s="42" t="str">
        <f>IF($O455="女子",IF($AF455&gt;100,"",IF($M455=選抜女子!B$51,ROW(),"")),"")</f>
        <v/>
      </c>
      <c r="CH455" s="42" t="str">
        <f>IF($O455="女子",IF($AF455&gt;100,"",IF($M455=選抜女子!I$51,ROW(),"")),"")</f>
        <v/>
      </c>
      <c r="CI455" s="42" t="str">
        <f>IF($O455="女子",IF($AF455&gt;100,"",IF($M455=選抜女子!B$76,ROW(),"")),"")</f>
        <v/>
      </c>
      <c r="CJ455" s="42" t="str">
        <f>IF($O455="女子",IF($AF455&gt;100,"",IF($M455=選抜女子!I$76,ROW(),"")),"")</f>
        <v/>
      </c>
      <c r="CK455" s="42" t="str">
        <f>IF($O455="女子",IF($AF455&gt;100,"",IF($M455=新人女子!B$2,ROW(),"")),"")</f>
        <v/>
      </c>
      <c r="CL455" s="42" t="str">
        <f>IF($O455="女子",IF($AF455&gt;100,"",IF($M455=新人女子!I$2,ROW(),"")),"")</f>
        <v/>
      </c>
      <c r="CM455" s="42" t="str">
        <f>IF($O455="女子",IF($AF455&gt;100,"",IF($M455=新人女子!P$2,ROW(),"")),"")</f>
        <v/>
      </c>
      <c r="CN455" s="42" t="str">
        <f>IF($O455="女子",IF($AF455&gt;100,"",IF($M455=新人女子!B$27,ROW(),"")),"")</f>
        <v/>
      </c>
      <c r="CO455" s="42" t="str">
        <f>IF($O455="女子",IF($AF455&gt;100,"",IF($M455=新人女子!I$27,ROW(),"")),"")</f>
        <v/>
      </c>
      <c r="CP455" s="42" t="str">
        <f>IF($O455="女子",IF($AF455&gt;100,"",IF($M455=新人女子!P$27,ROW(),"")),"")</f>
        <v/>
      </c>
      <c r="CQ455" s="42" t="str">
        <f>IF($O455="女子",IF($AF455&gt;100,"",IF($M455=新人女子!B$51,ROW(),"")),"")</f>
        <v/>
      </c>
      <c r="CR455" s="42" t="str">
        <f>IF($O455="女子",IF($AF455&gt;100,"",IF($M455=新人女子!I$51,ROW(),"")),"")</f>
        <v/>
      </c>
      <c r="CS455" s="42" t="str">
        <f>IF($O455="女子",IF($AF455&gt;100,"",IF($M455=新人女子!P$51,ROW(),"")),"")</f>
        <v/>
      </c>
      <c r="CT455" s="42" t="str">
        <f>IF($O455="女子",IF($AF455&gt;100,"",IF($M455=新人女子!B$76,ROW(),"")),"")</f>
        <v/>
      </c>
      <c r="CU455" s="42" t="str">
        <f>IF($O455="女子",IF($AF455&gt;100,"",IF($M455=新人女子!I$76,ROW(),"")),"")</f>
        <v/>
      </c>
      <c r="CV455" s="42" t="str">
        <f>IF($O455="女子",IF($AF455&gt;100,"",IF($M455=新人女子!P$76,ROW(),"")),"")</f>
        <v/>
      </c>
    </row>
    <row r="456" spans="1:100" x14ac:dyDescent="0.15">
      <c r="A456" s="36">
        <v>45285</v>
      </c>
      <c r="B456" s="36">
        <v>45287</v>
      </c>
      <c r="C456" s="35" t="s">
        <v>104</v>
      </c>
      <c r="D456" s="35" t="s">
        <v>3142</v>
      </c>
      <c r="E456" s="35" t="s">
        <v>3143</v>
      </c>
      <c r="F456" s="35" t="s">
        <v>3144</v>
      </c>
      <c r="G456" s="35" t="s">
        <v>108</v>
      </c>
      <c r="H456" s="35" t="s">
        <v>15</v>
      </c>
      <c r="I456" s="35" t="s">
        <v>3145</v>
      </c>
      <c r="J456" s="35" t="s">
        <v>303</v>
      </c>
      <c r="O456" s="101"/>
      <c r="AG456" s="41"/>
      <c r="AP456" s="35" t="s">
        <v>310</v>
      </c>
      <c r="BB456" s="35" t="str">
        <f t="shared" si="39"/>
        <v/>
      </c>
      <c r="BC456" s="35" t="str">
        <f t="shared" si="40"/>
        <v/>
      </c>
      <c r="BD456" s="35" t="str">
        <f t="shared" si="41"/>
        <v>右</v>
      </c>
      <c r="BE456" s="42" t="str">
        <f>IF($O456="男子",IF($AF456&gt;100,"",IF($M456=選抜男子!B$2,ROW(),"")),"")</f>
        <v/>
      </c>
      <c r="BF456" s="42" t="str">
        <f>IF($O456="男子",IF($AF456&gt;100,"",IF($M456=選抜男子!I$2,ROW(),"")),"")</f>
        <v/>
      </c>
      <c r="BG456" s="42" t="str">
        <f>IF($O456="男子",IF($AF456&gt;100,"",IF($M456=選抜男子!P$2,ROW(),"")),"")</f>
        <v/>
      </c>
      <c r="BH456" s="42" t="str">
        <f>IF($O456="男子",IF($AF456&gt;100,"",IF($M456=選抜男子!B$27,ROW(),"")),"")</f>
        <v/>
      </c>
      <c r="BI456" s="42" t="str">
        <f>IF($O456="男子",IF($AF456&gt;100,"",IF($M456=選抜男子!I$27,ROW(),"")),"")</f>
        <v/>
      </c>
      <c r="BJ456" s="42" t="str">
        <f>IF($O456="男子",IF($AF456&gt;100,"",IF($M456=選抜男子!P$27,ROW(),"")),"")</f>
        <v/>
      </c>
      <c r="BK456" s="42" t="str">
        <f>IF($O456="男子",IF($AF456&gt;100,"",IF($M456=選抜男子!B$51,ROW(),"")),"")</f>
        <v/>
      </c>
      <c r="BL456" s="42" t="str">
        <f>IF($O456="男子",IF($AF456&gt;100,"",IF($M456=選抜男子!I$51,ROW(),"")),"")</f>
        <v/>
      </c>
      <c r="BM456" s="42" t="str">
        <f>IF($O456="男子",IF($AF456&gt;100,"",IF($M456=選抜男子!B$76,ROW(),"")),"")</f>
        <v/>
      </c>
      <c r="BN456" s="42" t="str">
        <f>IF($O456="男子",IF($AF456&gt;100,"",IF($M456=選抜男子!I$76,ROW(),"")),"")</f>
        <v/>
      </c>
      <c r="BO456" s="42" t="str">
        <f>IF($O456="男子",IF($AF456&gt;100,"",IF($M456=新人男子!B$2,ROW(),"")),"")</f>
        <v/>
      </c>
      <c r="BP456" s="42" t="str">
        <f>IF($O456="男子",IF($AF456&gt;100,"",IF($M456=新人男子!I$2,ROW(),"")),"")</f>
        <v/>
      </c>
      <c r="BQ456" s="42" t="str">
        <f>IF($O456="男子",IF($AF456&gt;100,"",IF($M456=新人男子!P$2,ROW(),"")),"")</f>
        <v/>
      </c>
      <c r="BR456" s="42" t="str">
        <f>IF($O456="男子",IF($AF456&gt;100,"",IF($M456=新人男子!B$27,ROW(),"")),"")</f>
        <v/>
      </c>
      <c r="BS456" s="42" t="str">
        <f>IF($O456="男子",IF($AF456&gt;100,"",IF($M456=新人男子!I$27,ROW(),"")),"")</f>
        <v/>
      </c>
      <c r="BT456" s="42" t="str">
        <f>IF($O456="男子",IF($AF456&gt;100,"",IF($M456=新人男子!P$27,ROW(),"")),"")</f>
        <v/>
      </c>
      <c r="BU456" s="42" t="str">
        <f>IF($O456="男子",IF($AF456&gt;100,"",IF($M456=新人男子!B$51,ROW(),"")),"")</f>
        <v/>
      </c>
      <c r="BV456" s="42" t="str">
        <f>IF($O456="男子",IF($AF456&gt;100,"",IF($M456=新人男子!I$51,ROW(),"")),"")</f>
        <v/>
      </c>
      <c r="BW456" s="42" t="str">
        <f>IF($O456="男子",IF($AF456&gt;100,"",IF($M456=新人男子!P$51,ROW(),"")),"")</f>
        <v/>
      </c>
      <c r="BX456" s="42" t="str">
        <f>IF($O456="男子",IF($AF456&gt;100,"",IF($M456=新人男子!B$76,ROW(),"")),"")</f>
        <v/>
      </c>
      <c r="BY456" s="42" t="str">
        <f>IF($O456="男子",IF($AF456&gt;100,"",IF($M456=新人男子!I$76,ROW(),"")),"")</f>
        <v/>
      </c>
      <c r="BZ456" s="42" t="str">
        <f>IF($O456="男子",IF($AF456&gt;100,"",IF($M456=新人男子!P$76,ROW(),"")),"")</f>
        <v/>
      </c>
      <c r="CA456" s="42" t="str">
        <f>IF($O456="女子",IF($AF456&gt;100,"",IF($M456=選抜女子!B$2,ROW(),"")),"")</f>
        <v/>
      </c>
      <c r="CB456" s="42" t="str">
        <f>IF($O456="女子",IF($AF456&gt;100,"",IF($M456=選抜女子!I$2,ROW(),"")),"")</f>
        <v/>
      </c>
      <c r="CC456" s="42" t="str">
        <f>IF($O456="女子",IF($AF456&gt;100,"",IF($M456=選抜女子!P$2,ROW(),"")),"")</f>
        <v/>
      </c>
      <c r="CD456" s="42" t="str">
        <f>IF($O456="女子",IF($AF456&gt;100,"",IF($M456=選抜女子!B$27,ROW(),"")),"")</f>
        <v/>
      </c>
      <c r="CE456" s="42" t="str">
        <f>IF($O456="女子",IF($AF456&gt;100,"",IF($M456=選抜女子!I$27,ROW(),"")),"")</f>
        <v/>
      </c>
      <c r="CF456" s="42" t="str">
        <f>IF($O456="女子",IF($AF456&gt;100,"",IF($M456=選抜女子!P$27,ROW(),"")),"")</f>
        <v/>
      </c>
      <c r="CG456" s="42" t="str">
        <f>IF($O456="女子",IF($AF456&gt;100,"",IF($M456=選抜女子!B$51,ROW(),"")),"")</f>
        <v/>
      </c>
      <c r="CH456" s="42" t="str">
        <f>IF($O456="女子",IF($AF456&gt;100,"",IF($M456=選抜女子!I$51,ROW(),"")),"")</f>
        <v/>
      </c>
      <c r="CI456" s="42" t="str">
        <f>IF($O456="女子",IF($AF456&gt;100,"",IF($M456=選抜女子!B$76,ROW(),"")),"")</f>
        <v/>
      </c>
      <c r="CJ456" s="42" t="str">
        <f>IF($O456="女子",IF($AF456&gt;100,"",IF($M456=選抜女子!I$76,ROW(),"")),"")</f>
        <v/>
      </c>
      <c r="CK456" s="42" t="str">
        <f>IF($O456="女子",IF($AF456&gt;100,"",IF($M456=新人女子!B$2,ROW(),"")),"")</f>
        <v/>
      </c>
      <c r="CL456" s="42" t="str">
        <f>IF($O456="女子",IF($AF456&gt;100,"",IF($M456=新人女子!I$2,ROW(),"")),"")</f>
        <v/>
      </c>
      <c r="CM456" s="42" t="str">
        <f>IF($O456="女子",IF($AF456&gt;100,"",IF($M456=新人女子!P$2,ROW(),"")),"")</f>
        <v/>
      </c>
      <c r="CN456" s="42" t="str">
        <f>IF($O456="女子",IF($AF456&gt;100,"",IF($M456=新人女子!B$27,ROW(),"")),"")</f>
        <v/>
      </c>
      <c r="CO456" s="42" t="str">
        <f>IF($O456="女子",IF($AF456&gt;100,"",IF($M456=新人女子!I$27,ROW(),"")),"")</f>
        <v/>
      </c>
      <c r="CP456" s="42" t="str">
        <f>IF($O456="女子",IF($AF456&gt;100,"",IF($M456=新人女子!P$27,ROW(),"")),"")</f>
        <v/>
      </c>
      <c r="CQ456" s="42" t="str">
        <f>IF($O456="女子",IF($AF456&gt;100,"",IF($M456=新人女子!B$51,ROW(),"")),"")</f>
        <v/>
      </c>
      <c r="CR456" s="42" t="str">
        <f>IF($O456="女子",IF($AF456&gt;100,"",IF($M456=新人女子!I$51,ROW(),"")),"")</f>
        <v/>
      </c>
      <c r="CS456" s="42" t="str">
        <f>IF($O456="女子",IF($AF456&gt;100,"",IF($M456=新人女子!P$51,ROW(),"")),"")</f>
        <v/>
      </c>
      <c r="CT456" s="42" t="str">
        <f>IF($O456="女子",IF($AF456&gt;100,"",IF($M456=新人女子!B$76,ROW(),"")),"")</f>
        <v/>
      </c>
      <c r="CU456" s="42" t="str">
        <f>IF($O456="女子",IF($AF456&gt;100,"",IF($M456=新人女子!I$76,ROW(),"")),"")</f>
        <v/>
      </c>
      <c r="CV456" s="42" t="str">
        <f>IF($O456="女子",IF($AF456&gt;100,"",IF($M456=新人女子!P$76,ROW(),"")),"")</f>
        <v/>
      </c>
    </row>
    <row r="457" spans="1:100" x14ac:dyDescent="0.15">
      <c r="A457" s="36">
        <v>45285</v>
      </c>
      <c r="B457" s="36">
        <v>45287</v>
      </c>
      <c r="C457" s="35" t="s">
        <v>104</v>
      </c>
      <c r="D457" s="35" t="s">
        <v>3146</v>
      </c>
      <c r="E457" s="35" t="s">
        <v>3147</v>
      </c>
      <c r="F457" s="35" t="s">
        <v>3148</v>
      </c>
      <c r="G457" s="35" t="s">
        <v>108</v>
      </c>
      <c r="H457" s="35" t="s">
        <v>15</v>
      </c>
      <c r="I457" s="35" t="s">
        <v>3149</v>
      </c>
      <c r="J457" s="35" t="s">
        <v>303</v>
      </c>
      <c r="L457" s="35" t="s">
        <v>1151</v>
      </c>
      <c r="M457" s="35" t="s">
        <v>206</v>
      </c>
      <c r="N457" s="35" t="s">
        <v>207</v>
      </c>
      <c r="O457" s="101" t="s">
        <v>1441</v>
      </c>
      <c r="Y457" s="35" t="s">
        <v>306</v>
      </c>
      <c r="AA457" s="35" t="s">
        <v>1173</v>
      </c>
      <c r="AB457" s="35" t="s">
        <v>1174</v>
      </c>
      <c r="AC457" s="35" t="str">
        <f t="shared" ref="AC457:AC470" si="42">PHONETIC(AB457)</f>
        <v>シモホウジョウ</v>
      </c>
      <c r="AD457" s="35" t="s">
        <v>309</v>
      </c>
      <c r="AF457" s="35">
        <v>1</v>
      </c>
      <c r="AG457" s="41">
        <v>39410</v>
      </c>
      <c r="AN457" s="35">
        <v>158</v>
      </c>
      <c r="AO457" s="35">
        <v>58</v>
      </c>
      <c r="AP457" s="35" t="s">
        <v>310</v>
      </c>
      <c r="AV457" s="35" t="s">
        <v>413</v>
      </c>
      <c r="BB457" s="35">
        <f t="shared" si="39"/>
        <v>15</v>
      </c>
      <c r="BC457" s="35">
        <f t="shared" si="40"/>
        <v>1</v>
      </c>
      <c r="BD457" s="35" t="str">
        <f t="shared" si="41"/>
        <v>右</v>
      </c>
      <c r="BE457" s="42" t="str">
        <f>IF($O457="男子",IF($AF457&gt;100,"",IF($M457=選抜男子!B$2,ROW(),"")),"")</f>
        <v/>
      </c>
      <c r="BF457" s="42" t="str">
        <f>IF($O457="男子",IF($AF457&gt;100,"",IF($M457=選抜男子!I$2,ROW(),"")),"")</f>
        <v/>
      </c>
      <c r="BG457" s="42" t="str">
        <f>IF($O457="男子",IF($AF457&gt;100,"",IF($M457=選抜男子!P$2,ROW(),"")),"")</f>
        <v/>
      </c>
      <c r="BH457" s="42" t="str">
        <f>IF($O457="男子",IF($AF457&gt;100,"",IF($M457=選抜男子!B$27,ROW(),"")),"")</f>
        <v/>
      </c>
      <c r="BI457" s="42" t="str">
        <f>IF($O457="男子",IF($AF457&gt;100,"",IF($M457=選抜男子!I$27,ROW(),"")),"")</f>
        <v/>
      </c>
      <c r="BJ457" s="42" t="str">
        <f>IF($O457="男子",IF($AF457&gt;100,"",IF($M457=選抜男子!P$27,ROW(),"")),"")</f>
        <v/>
      </c>
      <c r="BK457" s="42" t="str">
        <f>IF($O457="男子",IF($AF457&gt;100,"",IF($M457=選抜男子!B$51,ROW(),"")),"")</f>
        <v/>
      </c>
      <c r="BL457" s="42" t="str">
        <f>IF($O457="男子",IF($AF457&gt;100,"",IF($M457=選抜男子!I$51,ROW(),"")),"")</f>
        <v/>
      </c>
      <c r="BM457" s="42" t="str">
        <f>IF($O457="男子",IF($AF457&gt;100,"",IF($M457=選抜男子!B$76,ROW(),"")),"")</f>
        <v/>
      </c>
      <c r="BN457" s="42" t="str">
        <f>IF($O457="男子",IF($AF457&gt;100,"",IF($M457=選抜男子!I$76,ROW(),"")),"")</f>
        <v/>
      </c>
      <c r="BO457" s="42" t="str">
        <f>IF($O457="男子",IF($AF457&gt;100,"",IF($M457=新人男子!B$2,ROW(),"")),"")</f>
        <v/>
      </c>
      <c r="BP457" s="42" t="str">
        <f>IF($O457="男子",IF($AF457&gt;100,"",IF($M457=新人男子!I$2,ROW(),"")),"")</f>
        <v/>
      </c>
      <c r="BQ457" s="42" t="str">
        <f>IF($O457="男子",IF($AF457&gt;100,"",IF($M457=新人男子!P$2,ROW(),"")),"")</f>
        <v/>
      </c>
      <c r="BR457" s="42">
        <f>IF($O457="男子",IF($AF457&gt;100,"",IF($M457=新人男子!B$27,ROW(),"")),"")</f>
        <v>457</v>
      </c>
      <c r="BS457" s="42" t="str">
        <f>IF($O457="男子",IF($AF457&gt;100,"",IF($M457=新人男子!I$27,ROW(),"")),"")</f>
        <v/>
      </c>
      <c r="BT457" s="42" t="str">
        <f>IF($O457="男子",IF($AF457&gt;100,"",IF($M457=新人男子!P$27,ROW(),"")),"")</f>
        <v/>
      </c>
      <c r="BU457" s="42" t="str">
        <f>IF($O457="男子",IF($AF457&gt;100,"",IF($M457=新人男子!B$51,ROW(),"")),"")</f>
        <v/>
      </c>
      <c r="BV457" s="42" t="str">
        <f>IF($O457="男子",IF($AF457&gt;100,"",IF($M457=新人男子!I$51,ROW(),"")),"")</f>
        <v/>
      </c>
      <c r="BW457" s="42" t="str">
        <f>IF($O457="男子",IF($AF457&gt;100,"",IF($M457=新人男子!P$51,ROW(),"")),"")</f>
        <v/>
      </c>
      <c r="BX457" s="42" t="str">
        <f>IF($O457="男子",IF($AF457&gt;100,"",IF($M457=新人男子!B$76,ROW(),"")),"")</f>
        <v/>
      </c>
      <c r="BY457" s="42" t="str">
        <f>IF($O457="男子",IF($AF457&gt;100,"",IF($M457=新人男子!I$76,ROW(),"")),"")</f>
        <v/>
      </c>
      <c r="BZ457" s="42" t="str">
        <f>IF($O457="男子",IF($AF457&gt;100,"",IF($M457=新人男子!P$76,ROW(),"")),"")</f>
        <v/>
      </c>
      <c r="CA457" s="42" t="str">
        <f>IF($O457="女子",IF($AF457&gt;100,"",IF($M457=選抜女子!B$2,ROW(),"")),"")</f>
        <v/>
      </c>
      <c r="CB457" s="42" t="str">
        <f>IF($O457="女子",IF($AF457&gt;100,"",IF($M457=選抜女子!I$2,ROW(),"")),"")</f>
        <v/>
      </c>
      <c r="CC457" s="42" t="str">
        <f>IF($O457="女子",IF($AF457&gt;100,"",IF($M457=選抜女子!P$2,ROW(),"")),"")</f>
        <v/>
      </c>
      <c r="CD457" s="42" t="str">
        <f>IF($O457="女子",IF($AF457&gt;100,"",IF($M457=選抜女子!B$27,ROW(),"")),"")</f>
        <v/>
      </c>
      <c r="CE457" s="42" t="str">
        <f>IF($O457="女子",IF($AF457&gt;100,"",IF($M457=選抜女子!I$27,ROW(),"")),"")</f>
        <v/>
      </c>
      <c r="CF457" s="42" t="str">
        <f>IF($O457="女子",IF($AF457&gt;100,"",IF($M457=選抜女子!P$27,ROW(),"")),"")</f>
        <v/>
      </c>
      <c r="CG457" s="42" t="str">
        <f>IF($O457="女子",IF($AF457&gt;100,"",IF($M457=選抜女子!B$51,ROW(),"")),"")</f>
        <v/>
      </c>
      <c r="CH457" s="42" t="str">
        <f>IF($O457="女子",IF($AF457&gt;100,"",IF($M457=選抜女子!I$51,ROW(),"")),"")</f>
        <v/>
      </c>
      <c r="CI457" s="42" t="str">
        <f>IF($O457="女子",IF($AF457&gt;100,"",IF($M457=選抜女子!B$76,ROW(),"")),"")</f>
        <v/>
      </c>
      <c r="CJ457" s="42" t="str">
        <f>IF($O457="女子",IF($AF457&gt;100,"",IF($M457=選抜女子!I$76,ROW(),"")),"")</f>
        <v/>
      </c>
      <c r="CK457" s="42" t="str">
        <f>IF($O457="女子",IF($AF457&gt;100,"",IF($M457=新人女子!B$2,ROW(),"")),"")</f>
        <v/>
      </c>
      <c r="CL457" s="42" t="str">
        <f>IF($O457="女子",IF($AF457&gt;100,"",IF($M457=新人女子!I$2,ROW(),"")),"")</f>
        <v/>
      </c>
      <c r="CM457" s="42" t="str">
        <f>IF($O457="女子",IF($AF457&gt;100,"",IF($M457=新人女子!P$2,ROW(),"")),"")</f>
        <v/>
      </c>
      <c r="CN457" s="42" t="str">
        <f>IF($O457="女子",IF($AF457&gt;100,"",IF($M457=新人女子!B$27,ROW(),"")),"")</f>
        <v/>
      </c>
      <c r="CO457" s="42" t="str">
        <f>IF($O457="女子",IF($AF457&gt;100,"",IF($M457=新人女子!I$27,ROW(),"")),"")</f>
        <v/>
      </c>
      <c r="CP457" s="42" t="str">
        <f>IF($O457="女子",IF($AF457&gt;100,"",IF($M457=新人女子!P$27,ROW(),"")),"")</f>
        <v/>
      </c>
      <c r="CQ457" s="42" t="str">
        <f>IF($O457="女子",IF($AF457&gt;100,"",IF($M457=新人女子!B$51,ROW(),"")),"")</f>
        <v/>
      </c>
      <c r="CR457" s="42" t="str">
        <f>IF($O457="女子",IF($AF457&gt;100,"",IF($M457=新人女子!I$51,ROW(),"")),"")</f>
        <v/>
      </c>
      <c r="CS457" s="42" t="str">
        <f>IF($O457="女子",IF($AF457&gt;100,"",IF($M457=新人女子!P$51,ROW(),"")),"")</f>
        <v/>
      </c>
      <c r="CT457" s="42" t="str">
        <f>IF($O457="女子",IF($AF457&gt;100,"",IF($M457=新人女子!B$76,ROW(),"")),"")</f>
        <v/>
      </c>
      <c r="CU457" s="42" t="str">
        <f>IF($O457="女子",IF($AF457&gt;100,"",IF($M457=新人女子!I$76,ROW(),"")),"")</f>
        <v/>
      </c>
      <c r="CV457" s="42" t="str">
        <f>IF($O457="女子",IF($AF457&gt;100,"",IF($M457=新人女子!P$76,ROW(),"")),"")</f>
        <v/>
      </c>
    </row>
    <row r="458" spans="1:100" x14ac:dyDescent="0.15">
      <c r="A458" s="36">
        <v>45285</v>
      </c>
      <c r="B458" s="36">
        <v>45287</v>
      </c>
      <c r="C458" s="35" t="s">
        <v>104</v>
      </c>
      <c r="D458" s="35" t="s">
        <v>3150</v>
      </c>
      <c r="E458" s="35" t="s">
        <v>3151</v>
      </c>
      <c r="F458" s="35" t="s">
        <v>3152</v>
      </c>
      <c r="G458" s="35" t="s">
        <v>108</v>
      </c>
      <c r="H458" s="35" t="s">
        <v>15</v>
      </c>
      <c r="I458" s="35" t="s">
        <v>3153</v>
      </c>
      <c r="J458" s="35" t="s">
        <v>303</v>
      </c>
      <c r="L458" s="35" t="s">
        <v>1175</v>
      </c>
      <c r="M458" s="35" t="s">
        <v>206</v>
      </c>
      <c r="N458" s="35" t="s">
        <v>207</v>
      </c>
      <c r="O458" s="101" t="s">
        <v>1441</v>
      </c>
      <c r="Y458" s="35" t="s">
        <v>306</v>
      </c>
      <c r="AA458" s="35" t="s">
        <v>1176</v>
      </c>
      <c r="AB458" s="35" t="s">
        <v>1177</v>
      </c>
      <c r="AC458" s="35" t="str">
        <f t="shared" si="42"/>
        <v>ユラ</v>
      </c>
      <c r="AD458" s="35" t="s">
        <v>309</v>
      </c>
      <c r="AF458" s="35">
        <v>2</v>
      </c>
      <c r="AG458" s="41">
        <v>39137</v>
      </c>
      <c r="AN458" s="35">
        <v>160</v>
      </c>
      <c r="AO458" s="35">
        <v>51</v>
      </c>
      <c r="AP458" s="35" t="s">
        <v>310</v>
      </c>
      <c r="AV458" s="35" t="s">
        <v>413</v>
      </c>
      <c r="BB458" s="35">
        <f t="shared" si="39"/>
        <v>16</v>
      </c>
      <c r="BC458" s="35">
        <f t="shared" si="40"/>
        <v>2</v>
      </c>
      <c r="BD458" s="35" t="str">
        <f t="shared" si="41"/>
        <v>右</v>
      </c>
      <c r="BE458" s="42" t="str">
        <f>IF($O458="男子",IF($AF458&gt;100,"",IF($M458=選抜男子!B$2,ROW(),"")),"")</f>
        <v/>
      </c>
      <c r="BF458" s="42" t="str">
        <f>IF($O458="男子",IF($AF458&gt;100,"",IF($M458=選抜男子!I$2,ROW(),"")),"")</f>
        <v/>
      </c>
      <c r="BG458" s="42" t="str">
        <f>IF($O458="男子",IF($AF458&gt;100,"",IF($M458=選抜男子!P$2,ROW(),"")),"")</f>
        <v/>
      </c>
      <c r="BH458" s="42" t="str">
        <f>IF($O458="男子",IF($AF458&gt;100,"",IF($M458=選抜男子!B$27,ROW(),"")),"")</f>
        <v/>
      </c>
      <c r="BI458" s="42" t="str">
        <f>IF($O458="男子",IF($AF458&gt;100,"",IF($M458=選抜男子!I$27,ROW(),"")),"")</f>
        <v/>
      </c>
      <c r="BJ458" s="42" t="str">
        <f>IF($O458="男子",IF($AF458&gt;100,"",IF($M458=選抜男子!P$27,ROW(),"")),"")</f>
        <v/>
      </c>
      <c r="BK458" s="42" t="str">
        <f>IF($O458="男子",IF($AF458&gt;100,"",IF($M458=選抜男子!B$51,ROW(),"")),"")</f>
        <v/>
      </c>
      <c r="BL458" s="42" t="str">
        <f>IF($O458="男子",IF($AF458&gt;100,"",IF($M458=選抜男子!I$51,ROW(),"")),"")</f>
        <v/>
      </c>
      <c r="BM458" s="42" t="str">
        <f>IF($O458="男子",IF($AF458&gt;100,"",IF($M458=選抜男子!B$76,ROW(),"")),"")</f>
        <v/>
      </c>
      <c r="BN458" s="42" t="str">
        <f>IF($O458="男子",IF($AF458&gt;100,"",IF($M458=選抜男子!I$76,ROW(),"")),"")</f>
        <v/>
      </c>
      <c r="BO458" s="42" t="str">
        <f>IF($O458="男子",IF($AF458&gt;100,"",IF($M458=新人男子!B$2,ROW(),"")),"")</f>
        <v/>
      </c>
      <c r="BP458" s="42" t="str">
        <f>IF($O458="男子",IF($AF458&gt;100,"",IF($M458=新人男子!I$2,ROW(),"")),"")</f>
        <v/>
      </c>
      <c r="BQ458" s="42" t="str">
        <f>IF($O458="男子",IF($AF458&gt;100,"",IF($M458=新人男子!P$2,ROW(),"")),"")</f>
        <v/>
      </c>
      <c r="BR458" s="42">
        <f>IF($O458="男子",IF($AF458&gt;100,"",IF($M458=新人男子!B$27,ROW(),"")),"")</f>
        <v>458</v>
      </c>
      <c r="BS458" s="42" t="str">
        <f>IF($O458="男子",IF($AF458&gt;100,"",IF($M458=新人男子!I$27,ROW(),"")),"")</f>
        <v/>
      </c>
      <c r="BT458" s="42" t="str">
        <f>IF($O458="男子",IF($AF458&gt;100,"",IF($M458=新人男子!P$27,ROW(),"")),"")</f>
        <v/>
      </c>
      <c r="BU458" s="42" t="str">
        <f>IF($O458="男子",IF($AF458&gt;100,"",IF($M458=新人男子!B$51,ROW(),"")),"")</f>
        <v/>
      </c>
      <c r="BV458" s="42" t="str">
        <f>IF($O458="男子",IF($AF458&gt;100,"",IF($M458=新人男子!I$51,ROW(),"")),"")</f>
        <v/>
      </c>
      <c r="BW458" s="42" t="str">
        <f>IF($O458="男子",IF($AF458&gt;100,"",IF($M458=新人男子!P$51,ROW(),"")),"")</f>
        <v/>
      </c>
      <c r="BX458" s="42" t="str">
        <f>IF($O458="男子",IF($AF458&gt;100,"",IF($M458=新人男子!B$76,ROW(),"")),"")</f>
        <v/>
      </c>
      <c r="BY458" s="42" t="str">
        <f>IF($O458="男子",IF($AF458&gt;100,"",IF($M458=新人男子!I$76,ROW(),"")),"")</f>
        <v/>
      </c>
      <c r="BZ458" s="42" t="str">
        <f>IF($O458="男子",IF($AF458&gt;100,"",IF($M458=新人男子!P$76,ROW(),"")),"")</f>
        <v/>
      </c>
      <c r="CA458" s="42" t="str">
        <f>IF($O458="女子",IF($AF458&gt;100,"",IF($M458=選抜女子!B$2,ROW(),"")),"")</f>
        <v/>
      </c>
      <c r="CB458" s="42" t="str">
        <f>IF($O458="女子",IF($AF458&gt;100,"",IF($M458=選抜女子!I$2,ROW(),"")),"")</f>
        <v/>
      </c>
      <c r="CC458" s="42" t="str">
        <f>IF($O458="女子",IF($AF458&gt;100,"",IF($M458=選抜女子!P$2,ROW(),"")),"")</f>
        <v/>
      </c>
      <c r="CD458" s="42" t="str">
        <f>IF($O458="女子",IF($AF458&gt;100,"",IF($M458=選抜女子!B$27,ROW(),"")),"")</f>
        <v/>
      </c>
      <c r="CE458" s="42" t="str">
        <f>IF($O458="女子",IF($AF458&gt;100,"",IF($M458=選抜女子!I$27,ROW(),"")),"")</f>
        <v/>
      </c>
      <c r="CF458" s="42" t="str">
        <f>IF($O458="女子",IF($AF458&gt;100,"",IF($M458=選抜女子!P$27,ROW(),"")),"")</f>
        <v/>
      </c>
      <c r="CG458" s="42" t="str">
        <f>IF($O458="女子",IF($AF458&gt;100,"",IF($M458=選抜女子!B$51,ROW(),"")),"")</f>
        <v/>
      </c>
      <c r="CH458" s="42" t="str">
        <f>IF($O458="女子",IF($AF458&gt;100,"",IF($M458=選抜女子!I$51,ROW(),"")),"")</f>
        <v/>
      </c>
      <c r="CI458" s="42" t="str">
        <f>IF($O458="女子",IF($AF458&gt;100,"",IF($M458=選抜女子!B$76,ROW(),"")),"")</f>
        <v/>
      </c>
      <c r="CJ458" s="42" t="str">
        <f>IF($O458="女子",IF($AF458&gt;100,"",IF($M458=選抜女子!I$76,ROW(),"")),"")</f>
        <v/>
      </c>
      <c r="CK458" s="42" t="str">
        <f>IF($O458="女子",IF($AF458&gt;100,"",IF($M458=新人女子!B$2,ROW(),"")),"")</f>
        <v/>
      </c>
      <c r="CL458" s="42" t="str">
        <f>IF($O458="女子",IF($AF458&gt;100,"",IF($M458=新人女子!I$2,ROW(),"")),"")</f>
        <v/>
      </c>
      <c r="CM458" s="42" t="str">
        <f>IF($O458="女子",IF($AF458&gt;100,"",IF($M458=新人女子!P$2,ROW(),"")),"")</f>
        <v/>
      </c>
      <c r="CN458" s="42" t="str">
        <f>IF($O458="女子",IF($AF458&gt;100,"",IF($M458=新人女子!B$27,ROW(),"")),"")</f>
        <v/>
      </c>
      <c r="CO458" s="42" t="str">
        <f>IF($O458="女子",IF($AF458&gt;100,"",IF($M458=新人女子!I$27,ROW(),"")),"")</f>
        <v/>
      </c>
      <c r="CP458" s="42" t="str">
        <f>IF($O458="女子",IF($AF458&gt;100,"",IF($M458=新人女子!P$27,ROW(),"")),"")</f>
        <v/>
      </c>
      <c r="CQ458" s="42" t="str">
        <f>IF($O458="女子",IF($AF458&gt;100,"",IF($M458=新人女子!B$51,ROW(),"")),"")</f>
        <v/>
      </c>
      <c r="CR458" s="42" t="str">
        <f>IF($O458="女子",IF($AF458&gt;100,"",IF($M458=新人女子!I$51,ROW(),"")),"")</f>
        <v/>
      </c>
      <c r="CS458" s="42" t="str">
        <f>IF($O458="女子",IF($AF458&gt;100,"",IF($M458=新人女子!P$51,ROW(),"")),"")</f>
        <v/>
      </c>
      <c r="CT458" s="42" t="str">
        <f>IF($O458="女子",IF($AF458&gt;100,"",IF($M458=新人女子!B$76,ROW(),"")),"")</f>
        <v/>
      </c>
      <c r="CU458" s="42" t="str">
        <f>IF($O458="女子",IF($AF458&gt;100,"",IF($M458=新人女子!I$76,ROW(),"")),"")</f>
        <v/>
      </c>
      <c r="CV458" s="42" t="str">
        <f>IF($O458="女子",IF($AF458&gt;100,"",IF($M458=新人女子!P$76,ROW(),"")),"")</f>
        <v/>
      </c>
    </row>
    <row r="459" spans="1:100" x14ac:dyDescent="0.15">
      <c r="A459" s="36">
        <v>45285</v>
      </c>
      <c r="B459" s="36">
        <v>45287</v>
      </c>
      <c r="C459" s="35" t="s">
        <v>104</v>
      </c>
      <c r="D459" s="35" t="s">
        <v>3154</v>
      </c>
      <c r="E459" s="35" t="s">
        <v>3155</v>
      </c>
      <c r="F459" s="35" t="s">
        <v>3156</v>
      </c>
      <c r="G459" s="35" t="s">
        <v>108</v>
      </c>
      <c r="H459" s="35" t="s">
        <v>15</v>
      </c>
      <c r="I459" s="35" t="s">
        <v>3157</v>
      </c>
      <c r="J459" s="35" t="s">
        <v>303</v>
      </c>
      <c r="L459" s="35" t="s">
        <v>1175</v>
      </c>
      <c r="M459" s="35" t="s">
        <v>206</v>
      </c>
      <c r="N459" s="35" t="s">
        <v>207</v>
      </c>
      <c r="O459" s="101" t="s">
        <v>1441</v>
      </c>
      <c r="Y459" s="35" t="s">
        <v>306</v>
      </c>
      <c r="AA459" s="35" t="s">
        <v>1178</v>
      </c>
      <c r="AB459" s="35" t="s">
        <v>1179</v>
      </c>
      <c r="AC459" s="35" t="str">
        <f t="shared" si="42"/>
        <v>ウラヤス</v>
      </c>
      <c r="AD459" s="35" t="s">
        <v>309</v>
      </c>
      <c r="AE459" s="35" t="s">
        <v>376</v>
      </c>
      <c r="AF459" s="35">
        <v>3</v>
      </c>
      <c r="AG459" s="41">
        <v>39438</v>
      </c>
      <c r="AN459" s="35">
        <v>156</v>
      </c>
      <c r="AO459" s="35">
        <v>49</v>
      </c>
      <c r="AP459" s="35" t="s">
        <v>310</v>
      </c>
      <c r="AV459" s="35" t="s">
        <v>413</v>
      </c>
      <c r="BB459" s="35">
        <f t="shared" si="39"/>
        <v>15</v>
      </c>
      <c r="BC459" s="35">
        <f t="shared" si="40"/>
        <v>1</v>
      </c>
      <c r="BD459" s="35" t="str">
        <f t="shared" si="41"/>
        <v>右</v>
      </c>
      <c r="BE459" s="42" t="str">
        <f>IF($O459="男子",IF($AF459&gt;100,"",IF($M459=選抜男子!B$2,ROW(),"")),"")</f>
        <v/>
      </c>
      <c r="BF459" s="42" t="str">
        <f>IF($O459="男子",IF($AF459&gt;100,"",IF($M459=選抜男子!I$2,ROW(),"")),"")</f>
        <v/>
      </c>
      <c r="BG459" s="42" t="str">
        <f>IF($O459="男子",IF($AF459&gt;100,"",IF($M459=選抜男子!P$2,ROW(),"")),"")</f>
        <v/>
      </c>
      <c r="BH459" s="42" t="str">
        <f>IF($O459="男子",IF($AF459&gt;100,"",IF($M459=選抜男子!B$27,ROW(),"")),"")</f>
        <v/>
      </c>
      <c r="BI459" s="42" t="str">
        <f>IF($O459="男子",IF($AF459&gt;100,"",IF($M459=選抜男子!I$27,ROW(),"")),"")</f>
        <v/>
      </c>
      <c r="BJ459" s="42" t="str">
        <f>IF($O459="男子",IF($AF459&gt;100,"",IF($M459=選抜男子!P$27,ROW(),"")),"")</f>
        <v/>
      </c>
      <c r="BK459" s="42" t="str">
        <f>IF($O459="男子",IF($AF459&gt;100,"",IF($M459=選抜男子!B$51,ROW(),"")),"")</f>
        <v/>
      </c>
      <c r="BL459" s="42" t="str">
        <f>IF($O459="男子",IF($AF459&gt;100,"",IF($M459=選抜男子!I$51,ROW(),"")),"")</f>
        <v/>
      </c>
      <c r="BM459" s="42" t="str">
        <f>IF($O459="男子",IF($AF459&gt;100,"",IF($M459=選抜男子!B$76,ROW(),"")),"")</f>
        <v/>
      </c>
      <c r="BN459" s="42" t="str">
        <f>IF($O459="男子",IF($AF459&gt;100,"",IF($M459=選抜男子!I$76,ROW(),"")),"")</f>
        <v/>
      </c>
      <c r="BO459" s="42" t="str">
        <f>IF($O459="男子",IF($AF459&gt;100,"",IF($M459=新人男子!B$2,ROW(),"")),"")</f>
        <v/>
      </c>
      <c r="BP459" s="42" t="str">
        <f>IF($O459="男子",IF($AF459&gt;100,"",IF($M459=新人男子!I$2,ROW(),"")),"")</f>
        <v/>
      </c>
      <c r="BQ459" s="42" t="str">
        <f>IF($O459="男子",IF($AF459&gt;100,"",IF($M459=新人男子!P$2,ROW(),"")),"")</f>
        <v/>
      </c>
      <c r="BR459" s="42">
        <f>IF($O459="男子",IF($AF459&gt;100,"",IF($M459=新人男子!B$27,ROW(),"")),"")</f>
        <v>459</v>
      </c>
      <c r="BS459" s="42" t="str">
        <f>IF($O459="男子",IF($AF459&gt;100,"",IF($M459=新人男子!I$27,ROW(),"")),"")</f>
        <v/>
      </c>
      <c r="BT459" s="42" t="str">
        <f>IF($O459="男子",IF($AF459&gt;100,"",IF($M459=新人男子!P$27,ROW(),"")),"")</f>
        <v/>
      </c>
      <c r="BU459" s="42" t="str">
        <f>IF($O459="男子",IF($AF459&gt;100,"",IF($M459=新人男子!B$51,ROW(),"")),"")</f>
        <v/>
      </c>
      <c r="BV459" s="42" t="str">
        <f>IF($O459="男子",IF($AF459&gt;100,"",IF($M459=新人男子!I$51,ROW(),"")),"")</f>
        <v/>
      </c>
      <c r="BW459" s="42" t="str">
        <f>IF($O459="男子",IF($AF459&gt;100,"",IF($M459=新人男子!P$51,ROW(),"")),"")</f>
        <v/>
      </c>
      <c r="BX459" s="42" t="str">
        <f>IF($O459="男子",IF($AF459&gt;100,"",IF($M459=新人男子!B$76,ROW(),"")),"")</f>
        <v/>
      </c>
      <c r="BY459" s="42" t="str">
        <f>IF($O459="男子",IF($AF459&gt;100,"",IF($M459=新人男子!I$76,ROW(),"")),"")</f>
        <v/>
      </c>
      <c r="BZ459" s="42" t="str">
        <f>IF($O459="男子",IF($AF459&gt;100,"",IF($M459=新人男子!P$76,ROW(),"")),"")</f>
        <v/>
      </c>
      <c r="CA459" s="42" t="str">
        <f>IF($O459="女子",IF($AF459&gt;100,"",IF($M459=選抜女子!B$2,ROW(),"")),"")</f>
        <v/>
      </c>
      <c r="CB459" s="42" t="str">
        <f>IF($O459="女子",IF($AF459&gt;100,"",IF($M459=選抜女子!I$2,ROW(),"")),"")</f>
        <v/>
      </c>
      <c r="CC459" s="42" t="str">
        <f>IF($O459="女子",IF($AF459&gt;100,"",IF($M459=選抜女子!P$2,ROW(),"")),"")</f>
        <v/>
      </c>
      <c r="CD459" s="42" t="str">
        <f>IF($O459="女子",IF($AF459&gt;100,"",IF($M459=選抜女子!B$27,ROW(),"")),"")</f>
        <v/>
      </c>
      <c r="CE459" s="42" t="str">
        <f>IF($O459="女子",IF($AF459&gt;100,"",IF($M459=選抜女子!I$27,ROW(),"")),"")</f>
        <v/>
      </c>
      <c r="CF459" s="42" t="str">
        <f>IF($O459="女子",IF($AF459&gt;100,"",IF($M459=選抜女子!P$27,ROW(),"")),"")</f>
        <v/>
      </c>
      <c r="CG459" s="42" t="str">
        <f>IF($O459="女子",IF($AF459&gt;100,"",IF($M459=選抜女子!B$51,ROW(),"")),"")</f>
        <v/>
      </c>
      <c r="CH459" s="42" t="str">
        <f>IF($O459="女子",IF($AF459&gt;100,"",IF($M459=選抜女子!I$51,ROW(),"")),"")</f>
        <v/>
      </c>
      <c r="CI459" s="42" t="str">
        <f>IF($O459="女子",IF($AF459&gt;100,"",IF($M459=選抜女子!B$76,ROW(),"")),"")</f>
        <v/>
      </c>
      <c r="CJ459" s="42" t="str">
        <f>IF($O459="女子",IF($AF459&gt;100,"",IF($M459=選抜女子!I$76,ROW(),"")),"")</f>
        <v/>
      </c>
      <c r="CK459" s="42" t="str">
        <f>IF($O459="女子",IF($AF459&gt;100,"",IF($M459=新人女子!B$2,ROW(),"")),"")</f>
        <v/>
      </c>
      <c r="CL459" s="42" t="str">
        <f>IF($O459="女子",IF($AF459&gt;100,"",IF($M459=新人女子!I$2,ROW(),"")),"")</f>
        <v/>
      </c>
      <c r="CM459" s="42" t="str">
        <f>IF($O459="女子",IF($AF459&gt;100,"",IF($M459=新人女子!P$2,ROW(),"")),"")</f>
        <v/>
      </c>
      <c r="CN459" s="42" t="str">
        <f>IF($O459="女子",IF($AF459&gt;100,"",IF($M459=新人女子!B$27,ROW(),"")),"")</f>
        <v/>
      </c>
      <c r="CO459" s="42" t="str">
        <f>IF($O459="女子",IF($AF459&gt;100,"",IF($M459=新人女子!I$27,ROW(),"")),"")</f>
        <v/>
      </c>
      <c r="CP459" s="42" t="str">
        <f>IF($O459="女子",IF($AF459&gt;100,"",IF($M459=新人女子!P$27,ROW(),"")),"")</f>
        <v/>
      </c>
      <c r="CQ459" s="42" t="str">
        <f>IF($O459="女子",IF($AF459&gt;100,"",IF($M459=新人女子!B$51,ROW(),"")),"")</f>
        <v/>
      </c>
      <c r="CR459" s="42" t="str">
        <f>IF($O459="女子",IF($AF459&gt;100,"",IF($M459=新人女子!I$51,ROW(),"")),"")</f>
        <v/>
      </c>
      <c r="CS459" s="42" t="str">
        <f>IF($O459="女子",IF($AF459&gt;100,"",IF($M459=新人女子!P$51,ROW(),"")),"")</f>
        <v/>
      </c>
      <c r="CT459" s="42" t="str">
        <f>IF($O459="女子",IF($AF459&gt;100,"",IF($M459=新人女子!B$76,ROW(),"")),"")</f>
        <v/>
      </c>
      <c r="CU459" s="42" t="str">
        <f>IF($O459="女子",IF($AF459&gt;100,"",IF($M459=新人女子!I$76,ROW(),"")),"")</f>
        <v/>
      </c>
      <c r="CV459" s="42" t="str">
        <f>IF($O459="女子",IF($AF459&gt;100,"",IF($M459=新人女子!P$76,ROW(),"")),"")</f>
        <v/>
      </c>
    </row>
    <row r="460" spans="1:100" x14ac:dyDescent="0.15">
      <c r="A460" s="36">
        <v>45285</v>
      </c>
      <c r="B460" s="36">
        <v>45287</v>
      </c>
      <c r="C460" s="35" t="s">
        <v>104</v>
      </c>
      <c r="D460" s="35" t="s">
        <v>3158</v>
      </c>
      <c r="E460" s="35" t="s">
        <v>3159</v>
      </c>
      <c r="F460" s="35" t="s">
        <v>3160</v>
      </c>
      <c r="G460" s="35" t="s">
        <v>108</v>
      </c>
      <c r="H460" s="35" t="s">
        <v>15</v>
      </c>
      <c r="I460" s="35" t="s">
        <v>3161</v>
      </c>
      <c r="J460" s="35" t="s">
        <v>303</v>
      </c>
      <c r="L460" s="35" t="s">
        <v>1175</v>
      </c>
      <c r="M460" s="35" t="s">
        <v>206</v>
      </c>
      <c r="N460" s="35" t="s">
        <v>207</v>
      </c>
      <c r="O460" s="101" t="s">
        <v>1441</v>
      </c>
      <c r="Y460" s="35" t="s">
        <v>306</v>
      </c>
      <c r="AA460" s="35" t="s">
        <v>1180</v>
      </c>
      <c r="AB460" s="35" t="s">
        <v>1181</v>
      </c>
      <c r="AC460" s="35" t="str">
        <f t="shared" si="42"/>
        <v>ヤバセ</v>
      </c>
      <c r="AD460" s="35" t="s">
        <v>309</v>
      </c>
      <c r="AF460" s="35">
        <v>4</v>
      </c>
      <c r="AG460" s="41">
        <v>39441</v>
      </c>
      <c r="AN460" s="35">
        <v>155</v>
      </c>
      <c r="AO460" s="35">
        <v>46</v>
      </c>
      <c r="AP460" s="35" t="s">
        <v>310</v>
      </c>
      <c r="AV460" s="35" t="s">
        <v>413</v>
      </c>
      <c r="BB460" s="35">
        <f t="shared" si="39"/>
        <v>15</v>
      </c>
      <c r="BC460" s="35">
        <f t="shared" si="40"/>
        <v>1</v>
      </c>
      <c r="BD460" s="35" t="str">
        <f t="shared" si="41"/>
        <v>右</v>
      </c>
      <c r="BE460" s="42" t="str">
        <f>IF($O460="男子",IF($AF460&gt;100,"",IF($M460=選抜男子!B$2,ROW(),"")),"")</f>
        <v/>
      </c>
      <c r="BF460" s="42" t="str">
        <f>IF($O460="男子",IF($AF460&gt;100,"",IF($M460=選抜男子!I$2,ROW(),"")),"")</f>
        <v/>
      </c>
      <c r="BG460" s="42" t="str">
        <f>IF($O460="男子",IF($AF460&gt;100,"",IF($M460=選抜男子!P$2,ROW(),"")),"")</f>
        <v/>
      </c>
      <c r="BH460" s="42" t="str">
        <f>IF($O460="男子",IF($AF460&gt;100,"",IF($M460=選抜男子!B$27,ROW(),"")),"")</f>
        <v/>
      </c>
      <c r="BI460" s="42" t="str">
        <f>IF($O460="男子",IF($AF460&gt;100,"",IF($M460=選抜男子!I$27,ROW(),"")),"")</f>
        <v/>
      </c>
      <c r="BJ460" s="42" t="str">
        <f>IF($O460="男子",IF($AF460&gt;100,"",IF($M460=選抜男子!P$27,ROW(),"")),"")</f>
        <v/>
      </c>
      <c r="BK460" s="42" t="str">
        <f>IF($O460="男子",IF($AF460&gt;100,"",IF($M460=選抜男子!B$51,ROW(),"")),"")</f>
        <v/>
      </c>
      <c r="BL460" s="42" t="str">
        <f>IF($O460="男子",IF($AF460&gt;100,"",IF($M460=選抜男子!I$51,ROW(),"")),"")</f>
        <v/>
      </c>
      <c r="BM460" s="42" t="str">
        <f>IF($O460="男子",IF($AF460&gt;100,"",IF($M460=選抜男子!B$76,ROW(),"")),"")</f>
        <v/>
      </c>
      <c r="BN460" s="42" t="str">
        <f>IF($O460="男子",IF($AF460&gt;100,"",IF($M460=選抜男子!I$76,ROW(),"")),"")</f>
        <v/>
      </c>
      <c r="BO460" s="42" t="str">
        <f>IF($O460="男子",IF($AF460&gt;100,"",IF($M460=新人男子!B$2,ROW(),"")),"")</f>
        <v/>
      </c>
      <c r="BP460" s="42" t="str">
        <f>IF($O460="男子",IF($AF460&gt;100,"",IF($M460=新人男子!I$2,ROW(),"")),"")</f>
        <v/>
      </c>
      <c r="BQ460" s="42" t="str">
        <f>IF($O460="男子",IF($AF460&gt;100,"",IF($M460=新人男子!P$2,ROW(),"")),"")</f>
        <v/>
      </c>
      <c r="BR460" s="42">
        <f>IF($O460="男子",IF($AF460&gt;100,"",IF($M460=新人男子!B$27,ROW(),"")),"")</f>
        <v>460</v>
      </c>
      <c r="BS460" s="42" t="str">
        <f>IF($O460="男子",IF($AF460&gt;100,"",IF($M460=新人男子!I$27,ROW(),"")),"")</f>
        <v/>
      </c>
      <c r="BT460" s="42" t="str">
        <f>IF($O460="男子",IF($AF460&gt;100,"",IF($M460=新人男子!P$27,ROW(),"")),"")</f>
        <v/>
      </c>
      <c r="BU460" s="42" t="str">
        <f>IF($O460="男子",IF($AF460&gt;100,"",IF($M460=新人男子!B$51,ROW(),"")),"")</f>
        <v/>
      </c>
      <c r="BV460" s="42" t="str">
        <f>IF($O460="男子",IF($AF460&gt;100,"",IF($M460=新人男子!I$51,ROW(),"")),"")</f>
        <v/>
      </c>
      <c r="BW460" s="42" t="str">
        <f>IF($O460="男子",IF($AF460&gt;100,"",IF($M460=新人男子!P$51,ROW(),"")),"")</f>
        <v/>
      </c>
      <c r="BX460" s="42" t="str">
        <f>IF($O460="男子",IF($AF460&gt;100,"",IF($M460=新人男子!B$76,ROW(),"")),"")</f>
        <v/>
      </c>
      <c r="BY460" s="42" t="str">
        <f>IF($O460="男子",IF($AF460&gt;100,"",IF($M460=新人男子!I$76,ROW(),"")),"")</f>
        <v/>
      </c>
      <c r="BZ460" s="42" t="str">
        <f>IF($O460="男子",IF($AF460&gt;100,"",IF($M460=新人男子!P$76,ROW(),"")),"")</f>
        <v/>
      </c>
      <c r="CA460" s="42" t="str">
        <f>IF($O460="女子",IF($AF460&gt;100,"",IF($M460=選抜女子!B$2,ROW(),"")),"")</f>
        <v/>
      </c>
      <c r="CB460" s="42" t="str">
        <f>IF($O460="女子",IF($AF460&gt;100,"",IF($M460=選抜女子!I$2,ROW(),"")),"")</f>
        <v/>
      </c>
      <c r="CC460" s="42" t="str">
        <f>IF($O460="女子",IF($AF460&gt;100,"",IF($M460=選抜女子!P$2,ROW(),"")),"")</f>
        <v/>
      </c>
      <c r="CD460" s="42" t="str">
        <f>IF($O460="女子",IF($AF460&gt;100,"",IF($M460=選抜女子!B$27,ROW(),"")),"")</f>
        <v/>
      </c>
      <c r="CE460" s="42" t="str">
        <f>IF($O460="女子",IF($AF460&gt;100,"",IF($M460=選抜女子!I$27,ROW(),"")),"")</f>
        <v/>
      </c>
      <c r="CF460" s="42" t="str">
        <f>IF($O460="女子",IF($AF460&gt;100,"",IF($M460=選抜女子!P$27,ROW(),"")),"")</f>
        <v/>
      </c>
      <c r="CG460" s="42" t="str">
        <f>IF($O460="女子",IF($AF460&gt;100,"",IF($M460=選抜女子!B$51,ROW(),"")),"")</f>
        <v/>
      </c>
      <c r="CH460" s="42" t="str">
        <f>IF($O460="女子",IF($AF460&gt;100,"",IF($M460=選抜女子!I$51,ROW(),"")),"")</f>
        <v/>
      </c>
      <c r="CI460" s="42" t="str">
        <f>IF($O460="女子",IF($AF460&gt;100,"",IF($M460=選抜女子!B$76,ROW(),"")),"")</f>
        <v/>
      </c>
      <c r="CJ460" s="42" t="str">
        <f>IF($O460="女子",IF($AF460&gt;100,"",IF($M460=選抜女子!I$76,ROW(),"")),"")</f>
        <v/>
      </c>
      <c r="CK460" s="42" t="str">
        <f>IF($O460="女子",IF($AF460&gt;100,"",IF($M460=新人女子!B$2,ROW(),"")),"")</f>
        <v/>
      </c>
      <c r="CL460" s="42" t="str">
        <f>IF($O460="女子",IF($AF460&gt;100,"",IF($M460=新人女子!I$2,ROW(),"")),"")</f>
        <v/>
      </c>
      <c r="CM460" s="42" t="str">
        <f>IF($O460="女子",IF($AF460&gt;100,"",IF($M460=新人女子!P$2,ROW(),"")),"")</f>
        <v/>
      </c>
      <c r="CN460" s="42" t="str">
        <f>IF($O460="女子",IF($AF460&gt;100,"",IF($M460=新人女子!B$27,ROW(),"")),"")</f>
        <v/>
      </c>
      <c r="CO460" s="42" t="str">
        <f>IF($O460="女子",IF($AF460&gt;100,"",IF($M460=新人女子!I$27,ROW(),"")),"")</f>
        <v/>
      </c>
      <c r="CP460" s="42" t="str">
        <f>IF($O460="女子",IF($AF460&gt;100,"",IF($M460=新人女子!P$27,ROW(),"")),"")</f>
        <v/>
      </c>
      <c r="CQ460" s="42" t="str">
        <f>IF($O460="女子",IF($AF460&gt;100,"",IF($M460=新人女子!B$51,ROW(),"")),"")</f>
        <v/>
      </c>
      <c r="CR460" s="42" t="str">
        <f>IF($O460="女子",IF($AF460&gt;100,"",IF($M460=新人女子!I$51,ROW(),"")),"")</f>
        <v/>
      </c>
      <c r="CS460" s="42" t="str">
        <f>IF($O460="女子",IF($AF460&gt;100,"",IF($M460=新人女子!P$51,ROW(),"")),"")</f>
        <v/>
      </c>
      <c r="CT460" s="42" t="str">
        <f>IF($O460="女子",IF($AF460&gt;100,"",IF($M460=新人女子!B$76,ROW(),"")),"")</f>
        <v/>
      </c>
      <c r="CU460" s="42" t="str">
        <f>IF($O460="女子",IF($AF460&gt;100,"",IF($M460=新人女子!I$76,ROW(),"")),"")</f>
        <v/>
      </c>
      <c r="CV460" s="42" t="str">
        <f>IF($O460="女子",IF($AF460&gt;100,"",IF($M460=新人女子!P$76,ROW(),"")),"")</f>
        <v/>
      </c>
    </row>
    <row r="461" spans="1:100" x14ac:dyDescent="0.15">
      <c r="A461" s="36">
        <v>45285</v>
      </c>
      <c r="B461" s="36">
        <v>45287</v>
      </c>
      <c r="C461" s="35" t="s">
        <v>104</v>
      </c>
      <c r="D461" s="35" t="s">
        <v>3162</v>
      </c>
      <c r="E461" s="35" t="s">
        <v>3163</v>
      </c>
      <c r="F461" s="35" t="s">
        <v>3164</v>
      </c>
      <c r="G461" s="35" t="s">
        <v>108</v>
      </c>
      <c r="H461" s="35" t="s">
        <v>15</v>
      </c>
      <c r="I461" s="35" t="s">
        <v>3165</v>
      </c>
      <c r="J461" s="35" t="s">
        <v>303</v>
      </c>
      <c r="L461" s="35" t="s">
        <v>1175</v>
      </c>
      <c r="M461" s="35" t="s">
        <v>206</v>
      </c>
      <c r="N461" s="35" t="s">
        <v>207</v>
      </c>
      <c r="O461" s="101" t="s">
        <v>1441</v>
      </c>
      <c r="Y461" s="35" t="s">
        <v>306</v>
      </c>
      <c r="AA461" s="35" t="s">
        <v>1182</v>
      </c>
      <c r="AB461" s="35" t="s">
        <v>1183</v>
      </c>
      <c r="AC461" s="35" t="str">
        <f t="shared" si="42"/>
        <v>アカサキ</v>
      </c>
      <c r="AD461" s="35" t="s">
        <v>309</v>
      </c>
      <c r="AF461" s="35">
        <v>5</v>
      </c>
      <c r="AG461" s="41">
        <v>38975</v>
      </c>
      <c r="AN461" s="35">
        <v>160</v>
      </c>
      <c r="AO461" s="35">
        <v>48</v>
      </c>
      <c r="AP461" s="35" t="s">
        <v>310</v>
      </c>
      <c r="AV461" s="35" t="s">
        <v>413</v>
      </c>
      <c r="BB461" s="35">
        <f t="shared" si="39"/>
        <v>16</v>
      </c>
      <c r="BC461" s="35">
        <f t="shared" si="40"/>
        <v>2</v>
      </c>
      <c r="BD461" s="35" t="str">
        <f t="shared" si="41"/>
        <v>右</v>
      </c>
      <c r="BE461" s="42" t="str">
        <f>IF($O461="男子",IF($AF461&gt;100,"",IF($M461=選抜男子!B$2,ROW(),"")),"")</f>
        <v/>
      </c>
      <c r="BF461" s="42" t="str">
        <f>IF($O461="男子",IF($AF461&gt;100,"",IF($M461=選抜男子!I$2,ROW(),"")),"")</f>
        <v/>
      </c>
      <c r="BG461" s="42" t="str">
        <f>IF($O461="男子",IF($AF461&gt;100,"",IF($M461=選抜男子!P$2,ROW(),"")),"")</f>
        <v/>
      </c>
      <c r="BH461" s="42" t="str">
        <f>IF($O461="男子",IF($AF461&gt;100,"",IF($M461=選抜男子!B$27,ROW(),"")),"")</f>
        <v/>
      </c>
      <c r="BI461" s="42" t="str">
        <f>IF($O461="男子",IF($AF461&gt;100,"",IF($M461=選抜男子!I$27,ROW(),"")),"")</f>
        <v/>
      </c>
      <c r="BJ461" s="42" t="str">
        <f>IF($O461="男子",IF($AF461&gt;100,"",IF($M461=選抜男子!P$27,ROW(),"")),"")</f>
        <v/>
      </c>
      <c r="BK461" s="42" t="str">
        <f>IF($O461="男子",IF($AF461&gt;100,"",IF($M461=選抜男子!B$51,ROW(),"")),"")</f>
        <v/>
      </c>
      <c r="BL461" s="42" t="str">
        <f>IF($O461="男子",IF($AF461&gt;100,"",IF($M461=選抜男子!I$51,ROW(),"")),"")</f>
        <v/>
      </c>
      <c r="BM461" s="42" t="str">
        <f>IF($O461="男子",IF($AF461&gt;100,"",IF($M461=選抜男子!B$76,ROW(),"")),"")</f>
        <v/>
      </c>
      <c r="BN461" s="42" t="str">
        <f>IF($O461="男子",IF($AF461&gt;100,"",IF($M461=選抜男子!I$76,ROW(),"")),"")</f>
        <v/>
      </c>
      <c r="BO461" s="42" t="str">
        <f>IF($O461="男子",IF($AF461&gt;100,"",IF($M461=新人男子!B$2,ROW(),"")),"")</f>
        <v/>
      </c>
      <c r="BP461" s="42" t="str">
        <f>IF($O461="男子",IF($AF461&gt;100,"",IF($M461=新人男子!I$2,ROW(),"")),"")</f>
        <v/>
      </c>
      <c r="BQ461" s="42" t="str">
        <f>IF($O461="男子",IF($AF461&gt;100,"",IF($M461=新人男子!P$2,ROW(),"")),"")</f>
        <v/>
      </c>
      <c r="BR461" s="42">
        <f>IF($O461="男子",IF($AF461&gt;100,"",IF($M461=新人男子!B$27,ROW(),"")),"")</f>
        <v>461</v>
      </c>
      <c r="BS461" s="42" t="str">
        <f>IF($O461="男子",IF($AF461&gt;100,"",IF($M461=新人男子!I$27,ROW(),"")),"")</f>
        <v/>
      </c>
      <c r="BT461" s="42" t="str">
        <f>IF($O461="男子",IF($AF461&gt;100,"",IF($M461=新人男子!P$27,ROW(),"")),"")</f>
        <v/>
      </c>
      <c r="BU461" s="42" t="str">
        <f>IF($O461="男子",IF($AF461&gt;100,"",IF($M461=新人男子!B$51,ROW(),"")),"")</f>
        <v/>
      </c>
      <c r="BV461" s="42" t="str">
        <f>IF($O461="男子",IF($AF461&gt;100,"",IF($M461=新人男子!I$51,ROW(),"")),"")</f>
        <v/>
      </c>
      <c r="BW461" s="42" t="str">
        <f>IF($O461="男子",IF($AF461&gt;100,"",IF($M461=新人男子!P$51,ROW(),"")),"")</f>
        <v/>
      </c>
      <c r="BX461" s="42" t="str">
        <f>IF($O461="男子",IF($AF461&gt;100,"",IF($M461=新人男子!B$76,ROW(),"")),"")</f>
        <v/>
      </c>
      <c r="BY461" s="42" t="str">
        <f>IF($O461="男子",IF($AF461&gt;100,"",IF($M461=新人男子!I$76,ROW(),"")),"")</f>
        <v/>
      </c>
      <c r="BZ461" s="42" t="str">
        <f>IF($O461="男子",IF($AF461&gt;100,"",IF($M461=新人男子!P$76,ROW(),"")),"")</f>
        <v/>
      </c>
      <c r="CA461" s="42" t="str">
        <f>IF($O461="女子",IF($AF461&gt;100,"",IF($M461=選抜女子!B$2,ROW(),"")),"")</f>
        <v/>
      </c>
      <c r="CB461" s="42" t="str">
        <f>IF($O461="女子",IF($AF461&gt;100,"",IF($M461=選抜女子!I$2,ROW(),"")),"")</f>
        <v/>
      </c>
      <c r="CC461" s="42" t="str">
        <f>IF($O461="女子",IF($AF461&gt;100,"",IF($M461=選抜女子!P$2,ROW(),"")),"")</f>
        <v/>
      </c>
      <c r="CD461" s="42" t="str">
        <f>IF($O461="女子",IF($AF461&gt;100,"",IF($M461=選抜女子!B$27,ROW(),"")),"")</f>
        <v/>
      </c>
      <c r="CE461" s="42" t="str">
        <f>IF($O461="女子",IF($AF461&gt;100,"",IF($M461=選抜女子!I$27,ROW(),"")),"")</f>
        <v/>
      </c>
      <c r="CF461" s="42" t="str">
        <f>IF($O461="女子",IF($AF461&gt;100,"",IF($M461=選抜女子!P$27,ROW(),"")),"")</f>
        <v/>
      </c>
      <c r="CG461" s="42" t="str">
        <f>IF($O461="女子",IF($AF461&gt;100,"",IF($M461=選抜女子!B$51,ROW(),"")),"")</f>
        <v/>
      </c>
      <c r="CH461" s="42" t="str">
        <f>IF($O461="女子",IF($AF461&gt;100,"",IF($M461=選抜女子!I$51,ROW(),"")),"")</f>
        <v/>
      </c>
      <c r="CI461" s="42" t="str">
        <f>IF($O461="女子",IF($AF461&gt;100,"",IF($M461=選抜女子!B$76,ROW(),"")),"")</f>
        <v/>
      </c>
      <c r="CJ461" s="42" t="str">
        <f>IF($O461="女子",IF($AF461&gt;100,"",IF($M461=選抜女子!I$76,ROW(),"")),"")</f>
        <v/>
      </c>
      <c r="CK461" s="42" t="str">
        <f>IF($O461="女子",IF($AF461&gt;100,"",IF($M461=新人女子!B$2,ROW(),"")),"")</f>
        <v/>
      </c>
      <c r="CL461" s="42" t="str">
        <f>IF($O461="女子",IF($AF461&gt;100,"",IF($M461=新人女子!I$2,ROW(),"")),"")</f>
        <v/>
      </c>
      <c r="CM461" s="42" t="str">
        <f>IF($O461="女子",IF($AF461&gt;100,"",IF($M461=新人女子!P$2,ROW(),"")),"")</f>
        <v/>
      </c>
      <c r="CN461" s="42" t="str">
        <f>IF($O461="女子",IF($AF461&gt;100,"",IF($M461=新人女子!B$27,ROW(),"")),"")</f>
        <v/>
      </c>
      <c r="CO461" s="42" t="str">
        <f>IF($O461="女子",IF($AF461&gt;100,"",IF($M461=新人女子!I$27,ROW(),"")),"")</f>
        <v/>
      </c>
      <c r="CP461" s="42" t="str">
        <f>IF($O461="女子",IF($AF461&gt;100,"",IF($M461=新人女子!P$27,ROW(),"")),"")</f>
        <v/>
      </c>
      <c r="CQ461" s="42" t="str">
        <f>IF($O461="女子",IF($AF461&gt;100,"",IF($M461=新人女子!B$51,ROW(),"")),"")</f>
        <v/>
      </c>
      <c r="CR461" s="42" t="str">
        <f>IF($O461="女子",IF($AF461&gt;100,"",IF($M461=新人女子!I$51,ROW(),"")),"")</f>
        <v/>
      </c>
      <c r="CS461" s="42" t="str">
        <f>IF($O461="女子",IF($AF461&gt;100,"",IF($M461=新人女子!P$51,ROW(),"")),"")</f>
        <v/>
      </c>
      <c r="CT461" s="42" t="str">
        <f>IF($O461="女子",IF($AF461&gt;100,"",IF($M461=新人女子!B$76,ROW(),"")),"")</f>
        <v/>
      </c>
      <c r="CU461" s="42" t="str">
        <f>IF($O461="女子",IF($AF461&gt;100,"",IF($M461=新人女子!I$76,ROW(),"")),"")</f>
        <v/>
      </c>
      <c r="CV461" s="42" t="str">
        <f>IF($O461="女子",IF($AF461&gt;100,"",IF($M461=新人女子!P$76,ROW(),"")),"")</f>
        <v/>
      </c>
    </row>
    <row r="462" spans="1:100" x14ac:dyDescent="0.15">
      <c r="A462" s="36">
        <v>45285</v>
      </c>
      <c r="B462" s="36">
        <v>45287</v>
      </c>
      <c r="C462" s="35" t="s">
        <v>104</v>
      </c>
      <c r="D462" s="35" t="s">
        <v>3166</v>
      </c>
      <c r="E462" s="35" t="s">
        <v>3167</v>
      </c>
      <c r="F462" s="35" t="s">
        <v>3168</v>
      </c>
      <c r="G462" s="35" t="s">
        <v>108</v>
      </c>
      <c r="H462" s="35" t="s">
        <v>15</v>
      </c>
      <c r="I462" s="35" t="s">
        <v>3169</v>
      </c>
      <c r="J462" s="35" t="s">
        <v>303</v>
      </c>
      <c r="L462" s="35" t="s">
        <v>1175</v>
      </c>
      <c r="M462" s="35" t="s">
        <v>206</v>
      </c>
      <c r="N462" s="35" t="s">
        <v>207</v>
      </c>
      <c r="O462" s="101" t="s">
        <v>1441</v>
      </c>
      <c r="Y462" s="35" t="s">
        <v>306</v>
      </c>
      <c r="AA462" s="35" t="s">
        <v>1184</v>
      </c>
      <c r="AB462" s="35" t="s">
        <v>1185</v>
      </c>
      <c r="AC462" s="35" t="str">
        <f t="shared" si="42"/>
        <v>ナカヤマグチ</v>
      </c>
      <c r="AD462" s="35" t="s">
        <v>309</v>
      </c>
      <c r="AF462" s="35">
        <v>6</v>
      </c>
      <c r="AG462" s="41">
        <v>39224</v>
      </c>
      <c r="AN462" s="35">
        <v>150</v>
      </c>
      <c r="AO462" s="35">
        <v>40</v>
      </c>
      <c r="AP462" s="35" t="s">
        <v>310</v>
      </c>
      <c r="AV462" s="35" t="s">
        <v>413</v>
      </c>
      <c r="BB462" s="35">
        <f t="shared" si="39"/>
        <v>15</v>
      </c>
      <c r="BC462" s="35">
        <f t="shared" si="40"/>
        <v>1</v>
      </c>
      <c r="BD462" s="35" t="str">
        <f t="shared" si="41"/>
        <v>右</v>
      </c>
      <c r="BE462" s="42" t="str">
        <f>IF($O462="男子",IF($AF462&gt;100,"",IF($M462=選抜男子!B$2,ROW(),"")),"")</f>
        <v/>
      </c>
      <c r="BF462" s="42" t="str">
        <f>IF($O462="男子",IF($AF462&gt;100,"",IF($M462=選抜男子!I$2,ROW(),"")),"")</f>
        <v/>
      </c>
      <c r="BG462" s="42" t="str">
        <f>IF($O462="男子",IF($AF462&gt;100,"",IF($M462=選抜男子!P$2,ROW(),"")),"")</f>
        <v/>
      </c>
      <c r="BH462" s="42" t="str">
        <f>IF($O462="男子",IF($AF462&gt;100,"",IF($M462=選抜男子!B$27,ROW(),"")),"")</f>
        <v/>
      </c>
      <c r="BI462" s="42" t="str">
        <f>IF($O462="男子",IF($AF462&gt;100,"",IF($M462=選抜男子!I$27,ROW(),"")),"")</f>
        <v/>
      </c>
      <c r="BJ462" s="42" t="str">
        <f>IF($O462="男子",IF($AF462&gt;100,"",IF($M462=選抜男子!P$27,ROW(),"")),"")</f>
        <v/>
      </c>
      <c r="BK462" s="42" t="str">
        <f>IF($O462="男子",IF($AF462&gt;100,"",IF($M462=選抜男子!B$51,ROW(),"")),"")</f>
        <v/>
      </c>
      <c r="BL462" s="42" t="str">
        <f>IF($O462="男子",IF($AF462&gt;100,"",IF($M462=選抜男子!I$51,ROW(),"")),"")</f>
        <v/>
      </c>
      <c r="BM462" s="42" t="str">
        <f>IF($O462="男子",IF($AF462&gt;100,"",IF($M462=選抜男子!B$76,ROW(),"")),"")</f>
        <v/>
      </c>
      <c r="BN462" s="42" t="str">
        <f>IF($O462="男子",IF($AF462&gt;100,"",IF($M462=選抜男子!I$76,ROW(),"")),"")</f>
        <v/>
      </c>
      <c r="BO462" s="42" t="str">
        <f>IF($O462="男子",IF($AF462&gt;100,"",IF($M462=新人男子!B$2,ROW(),"")),"")</f>
        <v/>
      </c>
      <c r="BP462" s="42" t="str">
        <f>IF($O462="男子",IF($AF462&gt;100,"",IF($M462=新人男子!I$2,ROW(),"")),"")</f>
        <v/>
      </c>
      <c r="BQ462" s="42" t="str">
        <f>IF($O462="男子",IF($AF462&gt;100,"",IF($M462=新人男子!P$2,ROW(),"")),"")</f>
        <v/>
      </c>
      <c r="BR462" s="42">
        <f>IF($O462="男子",IF($AF462&gt;100,"",IF($M462=新人男子!B$27,ROW(),"")),"")</f>
        <v>462</v>
      </c>
      <c r="BS462" s="42" t="str">
        <f>IF($O462="男子",IF($AF462&gt;100,"",IF($M462=新人男子!I$27,ROW(),"")),"")</f>
        <v/>
      </c>
      <c r="BT462" s="42" t="str">
        <f>IF($O462="男子",IF($AF462&gt;100,"",IF($M462=新人男子!P$27,ROW(),"")),"")</f>
        <v/>
      </c>
      <c r="BU462" s="42" t="str">
        <f>IF($O462="男子",IF($AF462&gt;100,"",IF($M462=新人男子!B$51,ROW(),"")),"")</f>
        <v/>
      </c>
      <c r="BV462" s="42" t="str">
        <f>IF($O462="男子",IF($AF462&gt;100,"",IF($M462=新人男子!I$51,ROW(),"")),"")</f>
        <v/>
      </c>
      <c r="BW462" s="42" t="str">
        <f>IF($O462="男子",IF($AF462&gt;100,"",IF($M462=新人男子!P$51,ROW(),"")),"")</f>
        <v/>
      </c>
      <c r="BX462" s="42" t="str">
        <f>IF($O462="男子",IF($AF462&gt;100,"",IF($M462=新人男子!B$76,ROW(),"")),"")</f>
        <v/>
      </c>
      <c r="BY462" s="42" t="str">
        <f>IF($O462="男子",IF($AF462&gt;100,"",IF($M462=新人男子!I$76,ROW(),"")),"")</f>
        <v/>
      </c>
      <c r="BZ462" s="42" t="str">
        <f>IF($O462="男子",IF($AF462&gt;100,"",IF($M462=新人男子!P$76,ROW(),"")),"")</f>
        <v/>
      </c>
      <c r="CA462" s="42" t="str">
        <f>IF($O462="女子",IF($AF462&gt;100,"",IF($M462=選抜女子!B$2,ROW(),"")),"")</f>
        <v/>
      </c>
      <c r="CB462" s="42" t="str">
        <f>IF($O462="女子",IF($AF462&gt;100,"",IF($M462=選抜女子!I$2,ROW(),"")),"")</f>
        <v/>
      </c>
      <c r="CC462" s="42" t="str">
        <f>IF($O462="女子",IF($AF462&gt;100,"",IF($M462=選抜女子!P$2,ROW(),"")),"")</f>
        <v/>
      </c>
      <c r="CD462" s="42" t="str">
        <f>IF($O462="女子",IF($AF462&gt;100,"",IF($M462=選抜女子!B$27,ROW(),"")),"")</f>
        <v/>
      </c>
      <c r="CE462" s="42" t="str">
        <f>IF($O462="女子",IF($AF462&gt;100,"",IF($M462=選抜女子!I$27,ROW(),"")),"")</f>
        <v/>
      </c>
      <c r="CF462" s="42" t="str">
        <f>IF($O462="女子",IF($AF462&gt;100,"",IF($M462=選抜女子!P$27,ROW(),"")),"")</f>
        <v/>
      </c>
      <c r="CG462" s="42" t="str">
        <f>IF($O462="女子",IF($AF462&gt;100,"",IF($M462=選抜女子!B$51,ROW(),"")),"")</f>
        <v/>
      </c>
      <c r="CH462" s="42" t="str">
        <f>IF($O462="女子",IF($AF462&gt;100,"",IF($M462=選抜女子!I$51,ROW(),"")),"")</f>
        <v/>
      </c>
      <c r="CI462" s="42" t="str">
        <f>IF($O462="女子",IF($AF462&gt;100,"",IF($M462=選抜女子!B$76,ROW(),"")),"")</f>
        <v/>
      </c>
      <c r="CJ462" s="42" t="str">
        <f>IF($O462="女子",IF($AF462&gt;100,"",IF($M462=選抜女子!I$76,ROW(),"")),"")</f>
        <v/>
      </c>
      <c r="CK462" s="42" t="str">
        <f>IF($O462="女子",IF($AF462&gt;100,"",IF($M462=新人女子!B$2,ROW(),"")),"")</f>
        <v/>
      </c>
      <c r="CL462" s="42" t="str">
        <f>IF($O462="女子",IF($AF462&gt;100,"",IF($M462=新人女子!I$2,ROW(),"")),"")</f>
        <v/>
      </c>
      <c r="CM462" s="42" t="str">
        <f>IF($O462="女子",IF($AF462&gt;100,"",IF($M462=新人女子!P$2,ROW(),"")),"")</f>
        <v/>
      </c>
      <c r="CN462" s="42" t="str">
        <f>IF($O462="女子",IF($AF462&gt;100,"",IF($M462=新人女子!B$27,ROW(),"")),"")</f>
        <v/>
      </c>
      <c r="CO462" s="42" t="str">
        <f>IF($O462="女子",IF($AF462&gt;100,"",IF($M462=新人女子!I$27,ROW(),"")),"")</f>
        <v/>
      </c>
      <c r="CP462" s="42" t="str">
        <f>IF($O462="女子",IF($AF462&gt;100,"",IF($M462=新人女子!P$27,ROW(),"")),"")</f>
        <v/>
      </c>
      <c r="CQ462" s="42" t="str">
        <f>IF($O462="女子",IF($AF462&gt;100,"",IF($M462=新人女子!B$51,ROW(),"")),"")</f>
        <v/>
      </c>
      <c r="CR462" s="42" t="str">
        <f>IF($O462="女子",IF($AF462&gt;100,"",IF($M462=新人女子!I$51,ROW(),"")),"")</f>
        <v/>
      </c>
      <c r="CS462" s="42" t="str">
        <f>IF($O462="女子",IF($AF462&gt;100,"",IF($M462=新人女子!P$51,ROW(),"")),"")</f>
        <v/>
      </c>
      <c r="CT462" s="42" t="str">
        <f>IF($O462="女子",IF($AF462&gt;100,"",IF($M462=新人女子!B$76,ROW(),"")),"")</f>
        <v/>
      </c>
      <c r="CU462" s="42" t="str">
        <f>IF($O462="女子",IF($AF462&gt;100,"",IF($M462=新人女子!I$76,ROW(),"")),"")</f>
        <v/>
      </c>
      <c r="CV462" s="42" t="str">
        <f>IF($O462="女子",IF($AF462&gt;100,"",IF($M462=新人女子!P$76,ROW(),"")),"")</f>
        <v/>
      </c>
    </row>
    <row r="463" spans="1:100" x14ac:dyDescent="0.15">
      <c r="A463" s="36">
        <v>45285</v>
      </c>
      <c r="B463" s="36">
        <v>45287</v>
      </c>
      <c r="C463" s="35" t="s">
        <v>104</v>
      </c>
      <c r="D463" s="35" t="s">
        <v>3170</v>
      </c>
      <c r="E463" s="35" t="s">
        <v>3171</v>
      </c>
      <c r="F463" s="35" t="s">
        <v>3172</v>
      </c>
      <c r="G463" s="35" t="s">
        <v>108</v>
      </c>
      <c r="H463" s="35" t="s">
        <v>15</v>
      </c>
      <c r="I463" s="35" t="s">
        <v>3173</v>
      </c>
      <c r="J463" s="35" t="s">
        <v>303</v>
      </c>
      <c r="L463" s="35" t="s">
        <v>1151</v>
      </c>
      <c r="M463" s="35" t="s">
        <v>206</v>
      </c>
      <c r="N463" s="35" t="s">
        <v>207</v>
      </c>
      <c r="O463" s="101" t="s">
        <v>1441</v>
      </c>
      <c r="Y463" s="35" t="s">
        <v>306</v>
      </c>
      <c r="AA463" s="35" t="s">
        <v>1186</v>
      </c>
      <c r="AB463" s="35" t="s">
        <v>1187</v>
      </c>
      <c r="AC463" s="35" t="str">
        <f t="shared" si="42"/>
        <v>シモイチ</v>
      </c>
      <c r="AD463" s="35" t="s">
        <v>309</v>
      </c>
      <c r="AF463" s="35">
        <v>7</v>
      </c>
      <c r="AG463" s="41">
        <v>39438</v>
      </c>
      <c r="AN463" s="35">
        <v>163.4</v>
      </c>
      <c r="AO463" s="35">
        <v>65.400000000000006</v>
      </c>
      <c r="AP463" s="35" t="s">
        <v>310</v>
      </c>
      <c r="AV463" s="35" t="s">
        <v>344</v>
      </c>
      <c r="AW463" s="35" t="s">
        <v>345</v>
      </c>
      <c r="BB463" s="35">
        <f t="shared" si="39"/>
        <v>15</v>
      </c>
      <c r="BC463" s="35">
        <f t="shared" si="40"/>
        <v>1</v>
      </c>
      <c r="BD463" s="35" t="str">
        <f t="shared" si="41"/>
        <v>右</v>
      </c>
      <c r="BE463" s="42" t="str">
        <f>IF($O463="男子",IF($AF463&gt;100,"",IF($M463=選抜男子!B$2,ROW(),"")),"")</f>
        <v/>
      </c>
      <c r="BF463" s="42" t="str">
        <f>IF($O463="男子",IF($AF463&gt;100,"",IF($M463=選抜男子!I$2,ROW(),"")),"")</f>
        <v/>
      </c>
      <c r="BG463" s="42" t="str">
        <f>IF($O463="男子",IF($AF463&gt;100,"",IF($M463=選抜男子!P$2,ROW(),"")),"")</f>
        <v/>
      </c>
      <c r="BH463" s="42" t="str">
        <f>IF($O463="男子",IF($AF463&gt;100,"",IF($M463=選抜男子!B$27,ROW(),"")),"")</f>
        <v/>
      </c>
      <c r="BI463" s="42" t="str">
        <f>IF($O463="男子",IF($AF463&gt;100,"",IF($M463=選抜男子!I$27,ROW(),"")),"")</f>
        <v/>
      </c>
      <c r="BJ463" s="42" t="str">
        <f>IF($O463="男子",IF($AF463&gt;100,"",IF($M463=選抜男子!P$27,ROW(),"")),"")</f>
        <v/>
      </c>
      <c r="BK463" s="42" t="str">
        <f>IF($O463="男子",IF($AF463&gt;100,"",IF($M463=選抜男子!B$51,ROW(),"")),"")</f>
        <v/>
      </c>
      <c r="BL463" s="42" t="str">
        <f>IF($O463="男子",IF($AF463&gt;100,"",IF($M463=選抜男子!I$51,ROW(),"")),"")</f>
        <v/>
      </c>
      <c r="BM463" s="42" t="str">
        <f>IF($O463="男子",IF($AF463&gt;100,"",IF($M463=選抜男子!B$76,ROW(),"")),"")</f>
        <v/>
      </c>
      <c r="BN463" s="42" t="str">
        <f>IF($O463="男子",IF($AF463&gt;100,"",IF($M463=選抜男子!I$76,ROW(),"")),"")</f>
        <v/>
      </c>
      <c r="BO463" s="42" t="str">
        <f>IF($O463="男子",IF($AF463&gt;100,"",IF($M463=新人男子!B$2,ROW(),"")),"")</f>
        <v/>
      </c>
      <c r="BP463" s="42" t="str">
        <f>IF($O463="男子",IF($AF463&gt;100,"",IF($M463=新人男子!I$2,ROW(),"")),"")</f>
        <v/>
      </c>
      <c r="BQ463" s="42" t="str">
        <f>IF($O463="男子",IF($AF463&gt;100,"",IF($M463=新人男子!P$2,ROW(),"")),"")</f>
        <v/>
      </c>
      <c r="BR463" s="42">
        <f>IF($O463="男子",IF($AF463&gt;100,"",IF($M463=新人男子!B$27,ROW(),"")),"")</f>
        <v>463</v>
      </c>
      <c r="BS463" s="42" t="str">
        <f>IF($O463="男子",IF($AF463&gt;100,"",IF($M463=新人男子!I$27,ROW(),"")),"")</f>
        <v/>
      </c>
      <c r="BT463" s="42" t="str">
        <f>IF($O463="男子",IF($AF463&gt;100,"",IF($M463=新人男子!P$27,ROW(),"")),"")</f>
        <v/>
      </c>
      <c r="BU463" s="42" t="str">
        <f>IF($O463="男子",IF($AF463&gt;100,"",IF($M463=新人男子!B$51,ROW(),"")),"")</f>
        <v/>
      </c>
      <c r="BV463" s="42" t="str">
        <f>IF($O463="男子",IF($AF463&gt;100,"",IF($M463=新人男子!I$51,ROW(),"")),"")</f>
        <v/>
      </c>
      <c r="BW463" s="42" t="str">
        <f>IF($O463="男子",IF($AF463&gt;100,"",IF($M463=新人男子!P$51,ROW(),"")),"")</f>
        <v/>
      </c>
      <c r="BX463" s="42" t="str">
        <f>IF($O463="男子",IF($AF463&gt;100,"",IF($M463=新人男子!B$76,ROW(),"")),"")</f>
        <v/>
      </c>
      <c r="BY463" s="42" t="str">
        <f>IF($O463="男子",IF($AF463&gt;100,"",IF($M463=新人男子!I$76,ROW(),"")),"")</f>
        <v/>
      </c>
      <c r="BZ463" s="42" t="str">
        <f>IF($O463="男子",IF($AF463&gt;100,"",IF($M463=新人男子!P$76,ROW(),"")),"")</f>
        <v/>
      </c>
      <c r="CA463" s="42" t="str">
        <f>IF($O463="女子",IF($AF463&gt;100,"",IF($M463=選抜女子!B$2,ROW(),"")),"")</f>
        <v/>
      </c>
      <c r="CB463" s="42" t="str">
        <f>IF($O463="女子",IF($AF463&gt;100,"",IF($M463=選抜女子!I$2,ROW(),"")),"")</f>
        <v/>
      </c>
      <c r="CC463" s="42" t="str">
        <f>IF($O463="女子",IF($AF463&gt;100,"",IF($M463=選抜女子!P$2,ROW(),"")),"")</f>
        <v/>
      </c>
      <c r="CD463" s="42" t="str">
        <f>IF($O463="女子",IF($AF463&gt;100,"",IF($M463=選抜女子!B$27,ROW(),"")),"")</f>
        <v/>
      </c>
      <c r="CE463" s="42" t="str">
        <f>IF($O463="女子",IF($AF463&gt;100,"",IF($M463=選抜女子!I$27,ROW(),"")),"")</f>
        <v/>
      </c>
      <c r="CF463" s="42" t="str">
        <f>IF($O463="女子",IF($AF463&gt;100,"",IF($M463=選抜女子!P$27,ROW(),"")),"")</f>
        <v/>
      </c>
      <c r="CG463" s="42" t="str">
        <f>IF($O463="女子",IF($AF463&gt;100,"",IF($M463=選抜女子!B$51,ROW(),"")),"")</f>
        <v/>
      </c>
      <c r="CH463" s="42" t="str">
        <f>IF($O463="女子",IF($AF463&gt;100,"",IF($M463=選抜女子!I$51,ROW(),"")),"")</f>
        <v/>
      </c>
      <c r="CI463" s="42" t="str">
        <f>IF($O463="女子",IF($AF463&gt;100,"",IF($M463=選抜女子!B$76,ROW(),"")),"")</f>
        <v/>
      </c>
      <c r="CJ463" s="42" t="str">
        <f>IF($O463="女子",IF($AF463&gt;100,"",IF($M463=選抜女子!I$76,ROW(),"")),"")</f>
        <v/>
      </c>
      <c r="CK463" s="42" t="str">
        <f>IF($O463="女子",IF($AF463&gt;100,"",IF($M463=新人女子!B$2,ROW(),"")),"")</f>
        <v/>
      </c>
      <c r="CL463" s="42" t="str">
        <f>IF($O463="女子",IF($AF463&gt;100,"",IF($M463=新人女子!I$2,ROW(),"")),"")</f>
        <v/>
      </c>
      <c r="CM463" s="42" t="str">
        <f>IF($O463="女子",IF($AF463&gt;100,"",IF($M463=新人女子!P$2,ROW(),"")),"")</f>
        <v/>
      </c>
      <c r="CN463" s="42" t="str">
        <f>IF($O463="女子",IF($AF463&gt;100,"",IF($M463=新人女子!B$27,ROW(),"")),"")</f>
        <v/>
      </c>
      <c r="CO463" s="42" t="str">
        <f>IF($O463="女子",IF($AF463&gt;100,"",IF($M463=新人女子!I$27,ROW(),"")),"")</f>
        <v/>
      </c>
      <c r="CP463" s="42" t="str">
        <f>IF($O463="女子",IF($AF463&gt;100,"",IF($M463=新人女子!P$27,ROW(),"")),"")</f>
        <v/>
      </c>
      <c r="CQ463" s="42" t="str">
        <f>IF($O463="女子",IF($AF463&gt;100,"",IF($M463=新人女子!B$51,ROW(),"")),"")</f>
        <v/>
      </c>
      <c r="CR463" s="42" t="str">
        <f>IF($O463="女子",IF($AF463&gt;100,"",IF($M463=新人女子!I$51,ROW(),"")),"")</f>
        <v/>
      </c>
      <c r="CS463" s="42" t="str">
        <f>IF($O463="女子",IF($AF463&gt;100,"",IF($M463=新人女子!P$51,ROW(),"")),"")</f>
        <v/>
      </c>
      <c r="CT463" s="42" t="str">
        <f>IF($O463="女子",IF($AF463&gt;100,"",IF($M463=新人女子!B$76,ROW(),"")),"")</f>
        <v/>
      </c>
      <c r="CU463" s="42" t="str">
        <f>IF($O463="女子",IF($AF463&gt;100,"",IF($M463=新人女子!I$76,ROW(),"")),"")</f>
        <v/>
      </c>
      <c r="CV463" s="42" t="str">
        <f>IF($O463="女子",IF($AF463&gt;100,"",IF($M463=新人女子!P$76,ROW(),"")),"")</f>
        <v/>
      </c>
    </row>
    <row r="464" spans="1:100" x14ac:dyDescent="0.15">
      <c r="A464" s="36">
        <v>45285</v>
      </c>
      <c r="B464" s="36">
        <v>45287</v>
      </c>
      <c r="C464" s="35" t="s">
        <v>104</v>
      </c>
      <c r="D464" s="35" t="s">
        <v>3174</v>
      </c>
      <c r="E464" s="35" t="s">
        <v>3175</v>
      </c>
      <c r="F464" s="35" t="s">
        <v>3176</v>
      </c>
      <c r="G464" s="35" t="s">
        <v>108</v>
      </c>
      <c r="H464" s="35" t="s">
        <v>15</v>
      </c>
      <c r="I464" s="35" t="s">
        <v>3177</v>
      </c>
      <c r="J464" s="35" t="s">
        <v>303</v>
      </c>
      <c r="L464" s="35" t="s">
        <v>1151</v>
      </c>
      <c r="M464" s="35" t="s">
        <v>206</v>
      </c>
      <c r="N464" s="35" t="s">
        <v>207</v>
      </c>
      <c r="O464" s="101" t="s">
        <v>1441</v>
      </c>
      <c r="Y464" s="35" t="s">
        <v>306</v>
      </c>
      <c r="AA464" s="35" t="s">
        <v>1188</v>
      </c>
      <c r="AB464" s="35" t="s">
        <v>1189</v>
      </c>
      <c r="AC464" s="35" t="str">
        <f t="shared" si="42"/>
        <v>ミクリヤ</v>
      </c>
      <c r="AD464" s="35" t="s">
        <v>309</v>
      </c>
      <c r="AF464" s="35">
        <v>8</v>
      </c>
      <c r="AG464" s="41">
        <v>39441</v>
      </c>
      <c r="AN464" s="35">
        <v>167</v>
      </c>
      <c r="AO464" s="35">
        <v>60</v>
      </c>
      <c r="AP464" s="35" t="s">
        <v>310</v>
      </c>
      <c r="AV464" s="35" t="s">
        <v>413</v>
      </c>
      <c r="BB464" s="35">
        <f t="shared" si="39"/>
        <v>15</v>
      </c>
      <c r="BC464" s="35">
        <f t="shared" si="40"/>
        <v>1</v>
      </c>
      <c r="BD464" s="35" t="str">
        <f t="shared" si="41"/>
        <v>右</v>
      </c>
      <c r="BE464" s="42" t="str">
        <f>IF($O464="男子",IF($AF464&gt;100,"",IF($M464=選抜男子!B$2,ROW(),"")),"")</f>
        <v/>
      </c>
      <c r="BF464" s="42" t="str">
        <f>IF($O464="男子",IF($AF464&gt;100,"",IF($M464=選抜男子!I$2,ROW(),"")),"")</f>
        <v/>
      </c>
      <c r="BG464" s="42" t="str">
        <f>IF($O464="男子",IF($AF464&gt;100,"",IF($M464=選抜男子!P$2,ROW(),"")),"")</f>
        <v/>
      </c>
      <c r="BH464" s="42" t="str">
        <f>IF($O464="男子",IF($AF464&gt;100,"",IF($M464=選抜男子!B$27,ROW(),"")),"")</f>
        <v/>
      </c>
      <c r="BI464" s="42" t="str">
        <f>IF($O464="男子",IF($AF464&gt;100,"",IF($M464=選抜男子!I$27,ROW(),"")),"")</f>
        <v/>
      </c>
      <c r="BJ464" s="42" t="str">
        <f>IF($O464="男子",IF($AF464&gt;100,"",IF($M464=選抜男子!P$27,ROW(),"")),"")</f>
        <v/>
      </c>
      <c r="BK464" s="42" t="str">
        <f>IF($O464="男子",IF($AF464&gt;100,"",IF($M464=選抜男子!B$51,ROW(),"")),"")</f>
        <v/>
      </c>
      <c r="BL464" s="42" t="str">
        <f>IF($O464="男子",IF($AF464&gt;100,"",IF($M464=選抜男子!I$51,ROW(),"")),"")</f>
        <v/>
      </c>
      <c r="BM464" s="42" t="str">
        <f>IF($O464="男子",IF($AF464&gt;100,"",IF($M464=選抜男子!B$76,ROW(),"")),"")</f>
        <v/>
      </c>
      <c r="BN464" s="42" t="str">
        <f>IF($O464="男子",IF($AF464&gt;100,"",IF($M464=選抜男子!I$76,ROW(),"")),"")</f>
        <v/>
      </c>
      <c r="BO464" s="42" t="str">
        <f>IF($O464="男子",IF($AF464&gt;100,"",IF($M464=新人男子!B$2,ROW(),"")),"")</f>
        <v/>
      </c>
      <c r="BP464" s="42" t="str">
        <f>IF($O464="男子",IF($AF464&gt;100,"",IF($M464=新人男子!I$2,ROW(),"")),"")</f>
        <v/>
      </c>
      <c r="BQ464" s="42" t="str">
        <f>IF($O464="男子",IF($AF464&gt;100,"",IF($M464=新人男子!P$2,ROW(),"")),"")</f>
        <v/>
      </c>
      <c r="BR464" s="42">
        <f>IF($O464="男子",IF($AF464&gt;100,"",IF($M464=新人男子!B$27,ROW(),"")),"")</f>
        <v>464</v>
      </c>
      <c r="BS464" s="42" t="str">
        <f>IF($O464="男子",IF($AF464&gt;100,"",IF($M464=新人男子!I$27,ROW(),"")),"")</f>
        <v/>
      </c>
      <c r="BT464" s="42" t="str">
        <f>IF($O464="男子",IF($AF464&gt;100,"",IF($M464=新人男子!P$27,ROW(),"")),"")</f>
        <v/>
      </c>
      <c r="BU464" s="42" t="str">
        <f>IF($O464="男子",IF($AF464&gt;100,"",IF($M464=新人男子!B$51,ROW(),"")),"")</f>
        <v/>
      </c>
      <c r="BV464" s="42" t="str">
        <f>IF($O464="男子",IF($AF464&gt;100,"",IF($M464=新人男子!I$51,ROW(),"")),"")</f>
        <v/>
      </c>
      <c r="BW464" s="42" t="str">
        <f>IF($O464="男子",IF($AF464&gt;100,"",IF($M464=新人男子!P$51,ROW(),"")),"")</f>
        <v/>
      </c>
      <c r="BX464" s="42" t="str">
        <f>IF($O464="男子",IF($AF464&gt;100,"",IF($M464=新人男子!B$76,ROW(),"")),"")</f>
        <v/>
      </c>
      <c r="BY464" s="42" t="str">
        <f>IF($O464="男子",IF($AF464&gt;100,"",IF($M464=新人男子!I$76,ROW(),"")),"")</f>
        <v/>
      </c>
      <c r="BZ464" s="42" t="str">
        <f>IF($O464="男子",IF($AF464&gt;100,"",IF($M464=新人男子!P$76,ROW(),"")),"")</f>
        <v/>
      </c>
      <c r="CA464" s="42" t="str">
        <f>IF($O464="女子",IF($AF464&gt;100,"",IF($M464=選抜女子!B$2,ROW(),"")),"")</f>
        <v/>
      </c>
      <c r="CB464" s="42" t="str">
        <f>IF($O464="女子",IF($AF464&gt;100,"",IF($M464=選抜女子!I$2,ROW(),"")),"")</f>
        <v/>
      </c>
      <c r="CC464" s="42" t="str">
        <f>IF($O464="女子",IF($AF464&gt;100,"",IF($M464=選抜女子!P$2,ROW(),"")),"")</f>
        <v/>
      </c>
      <c r="CD464" s="42" t="str">
        <f>IF($O464="女子",IF($AF464&gt;100,"",IF($M464=選抜女子!B$27,ROW(),"")),"")</f>
        <v/>
      </c>
      <c r="CE464" s="42" t="str">
        <f>IF($O464="女子",IF($AF464&gt;100,"",IF($M464=選抜女子!I$27,ROW(),"")),"")</f>
        <v/>
      </c>
      <c r="CF464" s="42" t="str">
        <f>IF($O464="女子",IF($AF464&gt;100,"",IF($M464=選抜女子!P$27,ROW(),"")),"")</f>
        <v/>
      </c>
      <c r="CG464" s="42" t="str">
        <f>IF($O464="女子",IF($AF464&gt;100,"",IF($M464=選抜女子!B$51,ROW(),"")),"")</f>
        <v/>
      </c>
      <c r="CH464" s="42" t="str">
        <f>IF($O464="女子",IF($AF464&gt;100,"",IF($M464=選抜女子!I$51,ROW(),"")),"")</f>
        <v/>
      </c>
      <c r="CI464" s="42" t="str">
        <f>IF($O464="女子",IF($AF464&gt;100,"",IF($M464=選抜女子!B$76,ROW(),"")),"")</f>
        <v/>
      </c>
      <c r="CJ464" s="42" t="str">
        <f>IF($O464="女子",IF($AF464&gt;100,"",IF($M464=選抜女子!I$76,ROW(),"")),"")</f>
        <v/>
      </c>
      <c r="CK464" s="42" t="str">
        <f>IF($O464="女子",IF($AF464&gt;100,"",IF($M464=新人女子!B$2,ROW(),"")),"")</f>
        <v/>
      </c>
      <c r="CL464" s="42" t="str">
        <f>IF($O464="女子",IF($AF464&gt;100,"",IF($M464=新人女子!I$2,ROW(),"")),"")</f>
        <v/>
      </c>
      <c r="CM464" s="42" t="str">
        <f>IF($O464="女子",IF($AF464&gt;100,"",IF($M464=新人女子!P$2,ROW(),"")),"")</f>
        <v/>
      </c>
      <c r="CN464" s="42" t="str">
        <f>IF($O464="女子",IF($AF464&gt;100,"",IF($M464=新人女子!B$27,ROW(),"")),"")</f>
        <v/>
      </c>
      <c r="CO464" s="42" t="str">
        <f>IF($O464="女子",IF($AF464&gt;100,"",IF($M464=新人女子!I$27,ROW(),"")),"")</f>
        <v/>
      </c>
      <c r="CP464" s="42" t="str">
        <f>IF($O464="女子",IF($AF464&gt;100,"",IF($M464=新人女子!P$27,ROW(),"")),"")</f>
        <v/>
      </c>
      <c r="CQ464" s="42" t="str">
        <f>IF($O464="女子",IF($AF464&gt;100,"",IF($M464=新人女子!B$51,ROW(),"")),"")</f>
        <v/>
      </c>
      <c r="CR464" s="42" t="str">
        <f>IF($O464="女子",IF($AF464&gt;100,"",IF($M464=新人女子!I$51,ROW(),"")),"")</f>
        <v/>
      </c>
      <c r="CS464" s="42" t="str">
        <f>IF($O464="女子",IF($AF464&gt;100,"",IF($M464=新人女子!P$51,ROW(),"")),"")</f>
        <v/>
      </c>
      <c r="CT464" s="42" t="str">
        <f>IF($O464="女子",IF($AF464&gt;100,"",IF($M464=新人女子!B$76,ROW(),"")),"")</f>
        <v/>
      </c>
      <c r="CU464" s="42" t="str">
        <f>IF($O464="女子",IF($AF464&gt;100,"",IF($M464=新人女子!I$76,ROW(),"")),"")</f>
        <v/>
      </c>
      <c r="CV464" s="42" t="str">
        <f>IF($O464="女子",IF($AF464&gt;100,"",IF($M464=新人女子!P$76,ROW(),"")),"")</f>
        <v/>
      </c>
    </row>
    <row r="465" spans="1:100" x14ac:dyDescent="0.15">
      <c r="A465" s="36">
        <v>45285</v>
      </c>
      <c r="B465" s="36">
        <v>45287</v>
      </c>
      <c r="C465" s="35" t="s">
        <v>104</v>
      </c>
      <c r="D465" s="35" t="s">
        <v>3178</v>
      </c>
      <c r="E465" s="35" t="s">
        <v>3179</v>
      </c>
      <c r="F465" s="35" t="s">
        <v>3180</v>
      </c>
      <c r="G465" s="35" t="s">
        <v>108</v>
      </c>
      <c r="H465" s="35" t="s">
        <v>15</v>
      </c>
      <c r="I465" s="35" t="s">
        <v>3181</v>
      </c>
      <c r="J465" s="35" t="s">
        <v>303</v>
      </c>
      <c r="L465" s="35" t="s">
        <v>1151</v>
      </c>
      <c r="M465" s="35" t="s">
        <v>206</v>
      </c>
      <c r="N465" s="35" t="s">
        <v>207</v>
      </c>
      <c r="O465" s="101" t="s">
        <v>1441</v>
      </c>
      <c r="Y465" s="35" t="s">
        <v>306</v>
      </c>
      <c r="AA465" s="35" t="s">
        <v>1190</v>
      </c>
      <c r="AB465" s="35" t="s">
        <v>1191</v>
      </c>
      <c r="AC465" s="35" t="str">
        <f t="shared" si="42"/>
        <v>ナワ</v>
      </c>
      <c r="AD465" s="35" t="s">
        <v>309</v>
      </c>
      <c r="AF465" s="35">
        <v>9</v>
      </c>
      <c r="AG465" s="41">
        <v>38975</v>
      </c>
      <c r="AN465" s="35">
        <v>159</v>
      </c>
      <c r="AO465" s="35">
        <v>51</v>
      </c>
      <c r="AP465" s="35" t="s">
        <v>310</v>
      </c>
      <c r="AV465" s="35" t="s">
        <v>413</v>
      </c>
      <c r="BB465" s="35">
        <f t="shared" si="39"/>
        <v>16</v>
      </c>
      <c r="BC465" s="35">
        <f t="shared" si="40"/>
        <v>2</v>
      </c>
      <c r="BD465" s="35" t="str">
        <f t="shared" si="41"/>
        <v>右</v>
      </c>
      <c r="BE465" s="42" t="str">
        <f>IF($O465="男子",IF($AF465&gt;100,"",IF($M465=選抜男子!B$2,ROW(),"")),"")</f>
        <v/>
      </c>
      <c r="BF465" s="42" t="str">
        <f>IF($O465="男子",IF($AF465&gt;100,"",IF($M465=選抜男子!I$2,ROW(),"")),"")</f>
        <v/>
      </c>
      <c r="BG465" s="42" t="str">
        <f>IF($O465="男子",IF($AF465&gt;100,"",IF($M465=選抜男子!P$2,ROW(),"")),"")</f>
        <v/>
      </c>
      <c r="BH465" s="42" t="str">
        <f>IF($O465="男子",IF($AF465&gt;100,"",IF($M465=選抜男子!B$27,ROW(),"")),"")</f>
        <v/>
      </c>
      <c r="BI465" s="42" t="str">
        <f>IF($O465="男子",IF($AF465&gt;100,"",IF($M465=選抜男子!I$27,ROW(),"")),"")</f>
        <v/>
      </c>
      <c r="BJ465" s="42" t="str">
        <f>IF($O465="男子",IF($AF465&gt;100,"",IF($M465=選抜男子!P$27,ROW(),"")),"")</f>
        <v/>
      </c>
      <c r="BK465" s="42" t="str">
        <f>IF($O465="男子",IF($AF465&gt;100,"",IF($M465=選抜男子!B$51,ROW(),"")),"")</f>
        <v/>
      </c>
      <c r="BL465" s="42" t="str">
        <f>IF($O465="男子",IF($AF465&gt;100,"",IF($M465=選抜男子!I$51,ROW(),"")),"")</f>
        <v/>
      </c>
      <c r="BM465" s="42" t="str">
        <f>IF($O465="男子",IF($AF465&gt;100,"",IF($M465=選抜男子!B$76,ROW(),"")),"")</f>
        <v/>
      </c>
      <c r="BN465" s="42" t="str">
        <f>IF($O465="男子",IF($AF465&gt;100,"",IF($M465=選抜男子!I$76,ROW(),"")),"")</f>
        <v/>
      </c>
      <c r="BO465" s="42" t="str">
        <f>IF($O465="男子",IF($AF465&gt;100,"",IF($M465=新人男子!B$2,ROW(),"")),"")</f>
        <v/>
      </c>
      <c r="BP465" s="42" t="str">
        <f>IF($O465="男子",IF($AF465&gt;100,"",IF($M465=新人男子!I$2,ROW(),"")),"")</f>
        <v/>
      </c>
      <c r="BQ465" s="42" t="str">
        <f>IF($O465="男子",IF($AF465&gt;100,"",IF($M465=新人男子!P$2,ROW(),"")),"")</f>
        <v/>
      </c>
      <c r="BR465" s="42">
        <f>IF($O465="男子",IF($AF465&gt;100,"",IF($M465=新人男子!B$27,ROW(),"")),"")</f>
        <v>465</v>
      </c>
      <c r="BS465" s="42" t="str">
        <f>IF($O465="男子",IF($AF465&gt;100,"",IF($M465=新人男子!I$27,ROW(),"")),"")</f>
        <v/>
      </c>
      <c r="BT465" s="42" t="str">
        <f>IF($O465="男子",IF($AF465&gt;100,"",IF($M465=新人男子!P$27,ROW(),"")),"")</f>
        <v/>
      </c>
      <c r="BU465" s="42" t="str">
        <f>IF($O465="男子",IF($AF465&gt;100,"",IF($M465=新人男子!B$51,ROW(),"")),"")</f>
        <v/>
      </c>
      <c r="BV465" s="42" t="str">
        <f>IF($O465="男子",IF($AF465&gt;100,"",IF($M465=新人男子!I$51,ROW(),"")),"")</f>
        <v/>
      </c>
      <c r="BW465" s="42" t="str">
        <f>IF($O465="男子",IF($AF465&gt;100,"",IF($M465=新人男子!P$51,ROW(),"")),"")</f>
        <v/>
      </c>
      <c r="BX465" s="42" t="str">
        <f>IF($O465="男子",IF($AF465&gt;100,"",IF($M465=新人男子!B$76,ROW(),"")),"")</f>
        <v/>
      </c>
      <c r="BY465" s="42" t="str">
        <f>IF($O465="男子",IF($AF465&gt;100,"",IF($M465=新人男子!I$76,ROW(),"")),"")</f>
        <v/>
      </c>
      <c r="BZ465" s="42" t="str">
        <f>IF($O465="男子",IF($AF465&gt;100,"",IF($M465=新人男子!P$76,ROW(),"")),"")</f>
        <v/>
      </c>
      <c r="CA465" s="42" t="str">
        <f>IF($O465="女子",IF($AF465&gt;100,"",IF($M465=選抜女子!B$2,ROW(),"")),"")</f>
        <v/>
      </c>
      <c r="CB465" s="42" t="str">
        <f>IF($O465="女子",IF($AF465&gt;100,"",IF($M465=選抜女子!I$2,ROW(),"")),"")</f>
        <v/>
      </c>
      <c r="CC465" s="42" t="str">
        <f>IF($O465="女子",IF($AF465&gt;100,"",IF($M465=選抜女子!P$2,ROW(),"")),"")</f>
        <v/>
      </c>
      <c r="CD465" s="42" t="str">
        <f>IF($O465="女子",IF($AF465&gt;100,"",IF($M465=選抜女子!B$27,ROW(),"")),"")</f>
        <v/>
      </c>
      <c r="CE465" s="42" t="str">
        <f>IF($O465="女子",IF($AF465&gt;100,"",IF($M465=選抜女子!I$27,ROW(),"")),"")</f>
        <v/>
      </c>
      <c r="CF465" s="42" t="str">
        <f>IF($O465="女子",IF($AF465&gt;100,"",IF($M465=選抜女子!P$27,ROW(),"")),"")</f>
        <v/>
      </c>
      <c r="CG465" s="42" t="str">
        <f>IF($O465="女子",IF($AF465&gt;100,"",IF($M465=選抜女子!B$51,ROW(),"")),"")</f>
        <v/>
      </c>
      <c r="CH465" s="42" t="str">
        <f>IF($O465="女子",IF($AF465&gt;100,"",IF($M465=選抜女子!I$51,ROW(),"")),"")</f>
        <v/>
      </c>
      <c r="CI465" s="42" t="str">
        <f>IF($O465="女子",IF($AF465&gt;100,"",IF($M465=選抜女子!B$76,ROW(),"")),"")</f>
        <v/>
      </c>
      <c r="CJ465" s="42" t="str">
        <f>IF($O465="女子",IF($AF465&gt;100,"",IF($M465=選抜女子!I$76,ROW(),"")),"")</f>
        <v/>
      </c>
      <c r="CK465" s="42" t="str">
        <f>IF($O465="女子",IF($AF465&gt;100,"",IF($M465=新人女子!B$2,ROW(),"")),"")</f>
        <v/>
      </c>
      <c r="CL465" s="42" t="str">
        <f>IF($O465="女子",IF($AF465&gt;100,"",IF($M465=新人女子!I$2,ROW(),"")),"")</f>
        <v/>
      </c>
      <c r="CM465" s="42" t="str">
        <f>IF($O465="女子",IF($AF465&gt;100,"",IF($M465=新人女子!P$2,ROW(),"")),"")</f>
        <v/>
      </c>
      <c r="CN465" s="42" t="str">
        <f>IF($O465="女子",IF($AF465&gt;100,"",IF($M465=新人女子!B$27,ROW(),"")),"")</f>
        <v/>
      </c>
      <c r="CO465" s="42" t="str">
        <f>IF($O465="女子",IF($AF465&gt;100,"",IF($M465=新人女子!I$27,ROW(),"")),"")</f>
        <v/>
      </c>
      <c r="CP465" s="42" t="str">
        <f>IF($O465="女子",IF($AF465&gt;100,"",IF($M465=新人女子!P$27,ROW(),"")),"")</f>
        <v/>
      </c>
      <c r="CQ465" s="42" t="str">
        <f>IF($O465="女子",IF($AF465&gt;100,"",IF($M465=新人女子!B$51,ROW(),"")),"")</f>
        <v/>
      </c>
      <c r="CR465" s="42" t="str">
        <f>IF($O465="女子",IF($AF465&gt;100,"",IF($M465=新人女子!I$51,ROW(),"")),"")</f>
        <v/>
      </c>
      <c r="CS465" s="42" t="str">
        <f>IF($O465="女子",IF($AF465&gt;100,"",IF($M465=新人女子!P$51,ROW(),"")),"")</f>
        <v/>
      </c>
      <c r="CT465" s="42" t="str">
        <f>IF($O465="女子",IF($AF465&gt;100,"",IF($M465=新人女子!B$76,ROW(),"")),"")</f>
        <v/>
      </c>
      <c r="CU465" s="42" t="str">
        <f>IF($O465="女子",IF($AF465&gt;100,"",IF($M465=新人女子!I$76,ROW(),"")),"")</f>
        <v/>
      </c>
      <c r="CV465" s="42" t="str">
        <f>IF($O465="女子",IF($AF465&gt;100,"",IF($M465=新人女子!P$76,ROW(),"")),"")</f>
        <v/>
      </c>
    </row>
    <row r="466" spans="1:100" x14ac:dyDescent="0.15">
      <c r="A466" s="36">
        <v>45285</v>
      </c>
      <c r="B466" s="36">
        <v>45287</v>
      </c>
      <c r="C466" s="35" t="s">
        <v>104</v>
      </c>
      <c r="D466" s="35" t="s">
        <v>3182</v>
      </c>
      <c r="E466" s="35" t="s">
        <v>3183</v>
      </c>
      <c r="F466" s="35" t="s">
        <v>3184</v>
      </c>
      <c r="G466" s="35" t="s">
        <v>108</v>
      </c>
      <c r="H466" s="35" t="s">
        <v>15</v>
      </c>
      <c r="I466" s="35" t="s">
        <v>3185</v>
      </c>
      <c r="J466" s="35" t="s">
        <v>303</v>
      </c>
      <c r="L466" s="35" t="s">
        <v>1151</v>
      </c>
      <c r="M466" s="35" t="s">
        <v>206</v>
      </c>
      <c r="N466" s="35" t="s">
        <v>207</v>
      </c>
      <c r="O466" s="101" t="s">
        <v>1441</v>
      </c>
      <c r="Y466" s="35" t="s">
        <v>306</v>
      </c>
      <c r="AA466" s="35" t="s">
        <v>1192</v>
      </c>
      <c r="AB466" s="35" t="s">
        <v>1193</v>
      </c>
      <c r="AC466" s="35" t="str">
        <f t="shared" si="42"/>
        <v>ダイセングチ</v>
      </c>
      <c r="AD466" s="35" t="s">
        <v>309</v>
      </c>
      <c r="AF466" s="35">
        <v>10</v>
      </c>
      <c r="AG466" s="41">
        <v>39224</v>
      </c>
      <c r="AN466" s="35">
        <v>164</v>
      </c>
      <c r="AO466" s="35">
        <v>60</v>
      </c>
      <c r="AP466" s="35" t="s">
        <v>310</v>
      </c>
      <c r="AV466" s="35" t="s">
        <v>413</v>
      </c>
      <c r="BB466" s="35">
        <f t="shared" si="39"/>
        <v>15</v>
      </c>
      <c r="BC466" s="35">
        <f t="shared" si="40"/>
        <v>1</v>
      </c>
      <c r="BD466" s="35" t="str">
        <f t="shared" si="41"/>
        <v>右</v>
      </c>
      <c r="BE466" s="42" t="str">
        <f>IF($O466="男子",IF($AF466&gt;100,"",IF($M466=選抜男子!B$2,ROW(),"")),"")</f>
        <v/>
      </c>
      <c r="BF466" s="42" t="str">
        <f>IF($O466="男子",IF($AF466&gt;100,"",IF($M466=選抜男子!I$2,ROW(),"")),"")</f>
        <v/>
      </c>
      <c r="BG466" s="42" t="str">
        <f>IF($O466="男子",IF($AF466&gt;100,"",IF($M466=選抜男子!P$2,ROW(),"")),"")</f>
        <v/>
      </c>
      <c r="BH466" s="42" t="str">
        <f>IF($O466="男子",IF($AF466&gt;100,"",IF($M466=選抜男子!B$27,ROW(),"")),"")</f>
        <v/>
      </c>
      <c r="BI466" s="42" t="str">
        <f>IF($O466="男子",IF($AF466&gt;100,"",IF($M466=選抜男子!I$27,ROW(),"")),"")</f>
        <v/>
      </c>
      <c r="BJ466" s="42" t="str">
        <f>IF($O466="男子",IF($AF466&gt;100,"",IF($M466=選抜男子!P$27,ROW(),"")),"")</f>
        <v/>
      </c>
      <c r="BK466" s="42" t="str">
        <f>IF($O466="男子",IF($AF466&gt;100,"",IF($M466=選抜男子!B$51,ROW(),"")),"")</f>
        <v/>
      </c>
      <c r="BL466" s="42" t="str">
        <f>IF($O466="男子",IF($AF466&gt;100,"",IF($M466=選抜男子!I$51,ROW(),"")),"")</f>
        <v/>
      </c>
      <c r="BM466" s="42" t="str">
        <f>IF($O466="男子",IF($AF466&gt;100,"",IF($M466=選抜男子!B$76,ROW(),"")),"")</f>
        <v/>
      </c>
      <c r="BN466" s="42" t="str">
        <f>IF($O466="男子",IF($AF466&gt;100,"",IF($M466=選抜男子!I$76,ROW(),"")),"")</f>
        <v/>
      </c>
      <c r="BO466" s="42" t="str">
        <f>IF($O466="男子",IF($AF466&gt;100,"",IF($M466=新人男子!B$2,ROW(),"")),"")</f>
        <v/>
      </c>
      <c r="BP466" s="42" t="str">
        <f>IF($O466="男子",IF($AF466&gt;100,"",IF($M466=新人男子!I$2,ROW(),"")),"")</f>
        <v/>
      </c>
      <c r="BQ466" s="42" t="str">
        <f>IF($O466="男子",IF($AF466&gt;100,"",IF($M466=新人男子!P$2,ROW(),"")),"")</f>
        <v/>
      </c>
      <c r="BR466" s="42">
        <f>IF($O466="男子",IF($AF466&gt;100,"",IF($M466=新人男子!B$27,ROW(),"")),"")</f>
        <v>466</v>
      </c>
      <c r="BS466" s="42" t="str">
        <f>IF($O466="男子",IF($AF466&gt;100,"",IF($M466=新人男子!I$27,ROW(),"")),"")</f>
        <v/>
      </c>
      <c r="BT466" s="42" t="str">
        <f>IF($O466="男子",IF($AF466&gt;100,"",IF($M466=新人男子!P$27,ROW(),"")),"")</f>
        <v/>
      </c>
      <c r="BU466" s="42" t="str">
        <f>IF($O466="男子",IF($AF466&gt;100,"",IF($M466=新人男子!B$51,ROW(),"")),"")</f>
        <v/>
      </c>
      <c r="BV466" s="42" t="str">
        <f>IF($O466="男子",IF($AF466&gt;100,"",IF($M466=新人男子!I$51,ROW(),"")),"")</f>
        <v/>
      </c>
      <c r="BW466" s="42" t="str">
        <f>IF($O466="男子",IF($AF466&gt;100,"",IF($M466=新人男子!P$51,ROW(),"")),"")</f>
        <v/>
      </c>
      <c r="BX466" s="42" t="str">
        <f>IF($O466="男子",IF($AF466&gt;100,"",IF($M466=新人男子!B$76,ROW(),"")),"")</f>
        <v/>
      </c>
      <c r="BY466" s="42" t="str">
        <f>IF($O466="男子",IF($AF466&gt;100,"",IF($M466=新人男子!I$76,ROW(),"")),"")</f>
        <v/>
      </c>
      <c r="BZ466" s="42" t="str">
        <f>IF($O466="男子",IF($AF466&gt;100,"",IF($M466=新人男子!P$76,ROW(),"")),"")</f>
        <v/>
      </c>
      <c r="CA466" s="42" t="str">
        <f>IF($O466="女子",IF($AF466&gt;100,"",IF($M466=選抜女子!B$2,ROW(),"")),"")</f>
        <v/>
      </c>
      <c r="CB466" s="42" t="str">
        <f>IF($O466="女子",IF($AF466&gt;100,"",IF($M466=選抜女子!I$2,ROW(),"")),"")</f>
        <v/>
      </c>
      <c r="CC466" s="42" t="str">
        <f>IF($O466="女子",IF($AF466&gt;100,"",IF($M466=選抜女子!P$2,ROW(),"")),"")</f>
        <v/>
      </c>
      <c r="CD466" s="42" t="str">
        <f>IF($O466="女子",IF($AF466&gt;100,"",IF($M466=選抜女子!B$27,ROW(),"")),"")</f>
        <v/>
      </c>
      <c r="CE466" s="42" t="str">
        <f>IF($O466="女子",IF($AF466&gt;100,"",IF($M466=選抜女子!I$27,ROW(),"")),"")</f>
        <v/>
      </c>
      <c r="CF466" s="42" t="str">
        <f>IF($O466="女子",IF($AF466&gt;100,"",IF($M466=選抜女子!P$27,ROW(),"")),"")</f>
        <v/>
      </c>
      <c r="CG466" s="42" t="str">
        <f>IF($O466="女子",IF($AF466&gt;100,"",IF($M466=選抜女子!B$51,ROW(),"")),"")</f>
        <v/>
      </c>
      <c r="CH466" s="42" t="str">
        <f>IF($O466="女子",IF($AF466&gt;100,"",IF($M466=選抜女子!I$51,ROW(),"")),"")</f>
        <v/>
      </c>
      <c r="CI466" s="42" t="str">
        <f>IF($O466="女子",IF($AF466&gt;100,"",IF($M466=選抜女子!B$76,ROW(),"")),"")</f>
        <v/>
      </c>
      <c r="CJ466" s="42" t="str">
        <f>IF($O466="女子",IF($AF466&gt;100,"",IF($M466=選抜女子!I$76,ROW(),"")),"")</f>
        <v/>
      </c>
      <c r="CK466" s="42" t="str">
        <f>IF($O466="女子",IF($AF466&gt;100,"",IF($M466=新人女子!B$2,ROW(),"")),"")</f>
        <v/>
      </c>
      <c r="CL466" s="42" t="str">
        <f>IF($O466="女子",IF($AF466&gt;100,"",IF($M466=新人女子!I$2,ROW(),"")),"")</f>
        <v/>
      </c>
      <c r="CM466" s="42" t="str">
        <f>IF($O466="女子",IF($AF466&gt;100,"",IF($M466=新人女子!P$2,ROW(),"")),"")</f>
        <v/>
      </c>
      <c r="CN466" s="42" t="str">
        <f>IF($O466="女子",IF($AF466&gt;100,"",IF($M466=新人女子!B$27,ROW(),"")),"")</f>
        <v/>
      </c>
      <c r="CO466" s="42" t="str">
        <f>IF($O466="女子",IF($AF466&gt;100,"",IF($M466=新人女子!I$27,ROW(),"")),"")</f>
        <v/>
      </c>
      <c r="CP466" s="42" t="str">
        <f>IF($O466="女子",IF($AF466&gt;100,"",IF($M466=新人女子!P$27,ROW(),"")),"")</f>
        <v/>
      </c>
      <c r="CQ466" s="42" t="str">
        <f>IF($O466="女子",IF($AF466&gt;100,"",IF($M466=新人女子!B$51,ROW(),"")),"")</f>
        <v/>
      </c>
      <c r="CR466" s="42" t="str">
        <f>IF($O466="女子",IF($AF466&gt;100,"",IF($M466=新人女子!I$51,ROW(),"")),"")</f>
        <v/>
      </c>
      <c r="CS466" s="42" t="str">
        <f>IF($O466="女子",IF($AF466&gt;100,"",IF($M466=新人女子!P$51,ROW(),"")),"")</f>
        <v/>
      </c>
      <c r="CT466" s="42" t="str">
        <f>IF($O466="女子",IF($AF466&gt;100,"",IF($M466=新人女子!B$76,ROW(),"")),"")</f>
        <v/>
      </c>
      <c r="CU466" s="42" t="str">
        <f>IF($O466="女子",IF($AF466&gt;100,"",IF($M466=新人女子!I$76,ROW(),"")),"")</f>
        <v/>
      </c>
      <c r="CV466" s="42" t="str">
        <f>IF($O466="女子",IF($AF466&gt;100,"",IF($M466=新人女子!P$76,ROW(),"")),"")</f>
        <v/>
      </c>
    </row>
    <row r="467" spans="1:100" x14ac:dyDescent="0.15">
      <c r="A467" s="36">
        <v>45285</v>
      </c>
      <c r="B467" s="36">
        <v>45287</v>
      </c>
      <c r="C467" s="35" t="s">
        <v>104</v>
      </c>
      <c r="D467" s="35" t="s">
        <v>3186</v>
      </c>
      <c r="E467" s="35" t="s">
        <v>3187</v>
      </c>
      <c r="F467" s="35" t="s">
        <v>3188</v>
      </c>
      <c r="G467" s="35" t="s">
        <v>108</v>
      </c>
      <c r="H467" s="35" t="s">
        <v>15</v>
      </c>
      <c r="I467" s="35" t="s">
        <v>3189</v>
      </c>
      <c r="J467" s="35" t="s">
        <v>303</v>
      </c>
      <c r="M467" s="35" t="s">
        <v>206</v>
      </c>
      <c r="N467" s="35" t="s">
        <v>207</v>
      </c>
      <c r="O467" s="101" t="s">
        <v>1441</v>
      </c>
      <c r="Y467" s="35" t="s">
        <v>306</v>
      </c>
      <c r="AA467" s="35" t="s">
        <v>1176</v>
      </c>
      <c r="AB467" s="35" t="s">
        <v>1194</v>
      </c>
      <c r="AC467" s="35" t="str">
        <f t="shared" si="42"/>
        <v>ヨドエ</v>
      </c>
      <c r="AD467" s="35" t="s">
        <v>309</v>
      </c>
      <c r="AF467" s="35">
        <v>101</v>
      </c>
      <c r="AG467" s="41">
        <v>23906</v>
      </c>
      <c r="AP467" s="35" t="s">
        <v>310</v>
      </c>
      <c r="BB467" s="35">
        <f t="shared" si="39"/>
        <v>57</v>
      </c>
      <c r="BC467" s="35" t="str">
        <f t="shared" si="40"/>
        <v>役員</v>
      </c>
      <c r="BD467" s="35" t="str">
        <f t="shared" si="41"/>
        <v>右</v>
      </c>
      <c r="BE467" s="42" t="str">
        <f>IF($O467="男子",IF($AF467&gt;100,"",IF($M467=選抜男子!B$2,ROW(),"")),"")</f>
        <v/>
      </c>
      <c r="BF467" s="42" t="str">
        <f>IF($O467="男子",IF($AF467&gt;100,"",IF($M467=選抜男子!I$2,ROW(),"")),"")</f>
        <v/>
      </c>
      <c r="BG467" s="42" t="str">
        <f>IF($O467="男子",IF($AF467&gt;100,"",IF($M467=選抜男子!P$2,ROW(),"")),"")</f>
        <v/>
      </c>
      <c r="BH467" s="42" t="str">
        <f>IF($O467="男子",IF($AF467&gt;100,"",IF($M467=選抜男子!B$27,ROW(),"")),"")</f>
        <v/>
      </c>
      <c r="BI467" s="42" t="str">
        <f>IF($O467="男子",IF($AF467&gt;100,"",IF($M467=選抜男子!I$27,ROW(),"")),"")</f>
        <v/>
      </c>
      <c r="BJ467" s="42" t="str">
        <f>IF($O467="男子",IF($AF467&gt;100,"",IF($M467=選抜男子!P$27,ROW(),"")),"")</f>
        <v/>
      </c>
      <c r="BK467" s="42" t="str">
        <f>IF($O467="男子",IF($AF467&gt;100,"",IF($M467=選抜男子!B$51,ROW(),"")),"")</f>
        <v/>
      </c>
      <c r="BL467" s="42" t="str">
        <f>IF($O467="男子",IF($AF467&gt;100,"",IF($M467=選抜男子!I$51,ROW(),"")),"")</f>
        <v/>
      </c>
      <c r="BM467" s="42" t="str">
        <f>IF($O467="男子",IF($AF467&gt;100,"",IF($M467=選抜男子!B$76,ROW(),"")),"")</f>
        <v/>
      </c>
      <c r="BN467" s="42" t="str">
        <f>IF($O467="男子",IF($AF467&gt;100,"",IF($M467=選抜男子!I$76,ROW(),"")),"")</f>
        <v/>
      </c>
      <c r="BO467" s="42" t="str">
        <f>IF($O467="男子",IF($AF467&gt;100,"",IF($M467=新人男子!B$2,ROW(),"")),"")</f>
        <v/>
      </c>
      <c r="BP467" s="42" t="str">
        <f>IF($O467="男子",IF($AF467&gt;100,"",IF($M467=新人男子!I$2,ROW(),"")),"")</f>
        <v/>
      </c>
      <c r="BQ467" s="42" t="str">
        <f>IF($O467="男子",IF($AF467&gt;100,"",IF($M467=新人男子!P$2,ROW(),"")),"")</f>
        <v/>
      </c>
      <c r="BR467" s="42" t="str">
        <f>IF($O467="男子",IF($AF467&gt;100,"",IF($M467=新人男子!B$27,ROW(),"")),"")</f>
        <v/>
      </c>
      <c r="BS467" s="42" t="str">
        <f>IF($O467="男子",IF($AF467&gt;100,"",IF($M467=新人男子!I$27,ROW(),"")),"")</f>
        <v/>
      </c>
      <c r="BT467" s="42" t="str">
        <f>IF($O467="男子",IF($AF467&gt;100,"",IF($M467=新人男子!P$27,ROW(),"")),"")</f>
        <v/>
      </c>
      <c r="BU467" s="42" t="str">
        <f>IF($O467="男子",IF($AF467&gt;100,"",IF($M467=新人男子!B$51,ROW(),"")),"")</f>
        <v/>
      </c>
      <c r="BV467" s="42" t="str">
        <f>IF($O467="男子",IF($AF467&gt;100,"",IF($M467=新人男子!I$51,ROW(),"")),"")</f>
        <v/>
      </c>
      <c r="BW467" s="42" t="str">
        <f>IF($O467="男子",IF($AF467&gt;100,"",IF($M467=新人男子!P$51,ROW(),"")),"")</f>
        <v/>
      </c>
      <c r="BX467" s="42" t="str">
        <f>IF($O467="男子",IF($AF467&gt;100,"",IF($M467=新人男子!B$76,ROW(),"")),"")</f>
        <v/>
      </c>
      <c r="BY467" s="42" t="str">
        <f>IF($O467="男子",IF($AF467&gt;100,"",IF($M467=新人男子!I$76,ROW(),"")),"")</f>
        <v/>
      </c>
      <c r="BZ467" s="42" t="str">
        <f>IF($O467="男子",IF($AF467&gt;100,"",IF($M467=新人男子!P$76,ROW(),"")),"")</f>
        <v/>
      </c>
      <c r="CA467" s="42" t="str">
        <f>IF($O467="女子",IF($AF467&gt;100,"",IF($M467=選抜女子!B$2,ROW(),"")),"")</f>
        <v/>
      </c>
      <c r="CB467" s="42" t="str">
        <f>IF($O467="女子",IF($AF467&gt;100,"",IF($M467=選抜女子!I$2,ROW(),"")),"")</f>
        <v/>
      </c>
      <c r="CC467" s="42" t="str">
        <f>IF($O467="女子",IF($AF467&gt;100,"",IF($M467=選抜女子!P$2,ROW(),"")),"")</f>
        <v/>
      </c>
      <c r="CD467" s="42" t="str">
        <f>IF($O467="女子",IF($AF467&gt;100,"",IF($M467=選抜女子!B$27,ROW(),"")),"")</f>
        <v/>
      </c>
      <c r="CE467" s="42" t="str">
        <f>IF($O467="女子",IF($AF467&gt;100,"",IF($M467=選抜女子!I$27,ROW(),"")),"")</f>
        <v/>
      </c>
      <c r="CF467" s="42" t="str">
        <f>IF($O467="女子",IF($AF467&gt;100,"",IF($M467=選抜女子!P$27,ROW(),"")),"")</f>
        <v/>
      </c>
      <c r="CG467" s="42" t="str">
        <f>IF($O467="女子",IF($AF467&gt;100,"",IF($M467=選抜女子!B$51,ROW(),"")),"")</f>
        <v/>
      </c>
      <c r="CH467" s="42" t="str">
        <f>IF($O467="女子",IF($AF467&gt;100,"",IF($M467=選抜女子!I$51,ROW(),"")),"")</f>
        <v/>
      </c>
      <c r="CI467" s="42" t="str">
        <f>IF($O467="女子",IF($AF467&gt;100,"",IF($M467=選抜女子!B$76,ROW(),"")),"")</f>
        <v/>
      </c>
      <c r="CJ467" s="42" t="str">
        <f>IF($O467="女子",IF($AF467&gt;100,"",IF($M467=選抜女子!I$76,ROW(),"")),"")</f>
        <v/>
      </c>
      <c r="CK467" s="42" t="str">
        <f>IF($O467="女子",IF($AF467&gt;100,"",IF($M467=新人女子!B$2,ROW(),"")),"")</f>
        <v/>
      </c>
      <c r="CL467" s="42" t="str">
        <f>IF($O467="女子",IF($AF467&gt;100,"",IF($M467=新人女子!I$2,ROW(),"")),"")</f>
        <v/>
      </c>
      <c r="CM467" s="42" t="str">
        <f>IF($O467="女子",IF($AF467&gt;100,"",IF($M467=新人女子!P$2,ROW(),"")),"")</f>
        <v/>
      </c>
      <c r="CN467" s="42" t="str">
        <f>IF($O467="女子",IF($AF467&gt;100,"",IF($M467=新人女子!B$27,ROW(),"")),"")</f>
        <v/>
      </c>
      <c r="CO467" s="42" t="str">
        <f>IF($O467="女子",IF($AF467&gt;100,"",IF($M467=新人女子!I$27,ROW(),"")),"")</f>
        <v/>
      </c>
      <c r="CP467" s="42" t="str">
        <f>IF($O467="女子",IF($AF467&gt;100,"",IF($M467=新人女子!P$27,ROW(),"")),"")</f>
        <v/>
      </c>
      <c r="CQ467" s="42" t="str">
        <f>IF($O467="女子",IF($AF467&gt;100,"",IF($M467=新人女子!B$51,ROW(),"")),"")</f>
        <v/>
      </c>
      <c r="CR467" s="42" t="str">
        <f>IF($O467="女子",IF($AF467&gt;100,"",IF($M467=新人女子!I$51,ROW(),"")),"")</f>
        <v/>
      </c>
      <c r="CS467" s="42" t="str">
        <f>IF($O467="女子",IF($AF467&gt;100,"",IF($M467=新人女子!P$51,ROW(),"")),"")</f>
        <v/>
      </c>
      <c r="CT467" s="42" t="str">
        <f>IF($O467="女子",IF($AF467&gt;100,"",IF($M467=新人女子!B$76,ROW(),"")),"")</f>
        <v/>
      </c>
      <c r="CU467" s="42" t="str">
        <f>IF($O467="女子",IF($AF467&gt;100,"",IF($M467=新人女子!I$76,ROW(),"")),"")</f>
        <v/>
      </c>
      <c r="CV467" s="42" t="str">
        <f>IF($O467="女子",IF($AF467&gt;100,"",IF($M467=新人女子!P$76,ROW(),"")),"")</f>
        <v/>
      </c>
    </row>
    <row r="468" spans="1:100" x14ac:dyDescent="0.15">
      <c r="A468" s="36">
        <v>45285</v>
      </c>
      <c r="B468" s="36">
        <v>45287</v>
      </c>
      <c r="C468" s="35" t="s">
        <v>104</v>
      </c>
      <c r="D468" s="35" t="s">
        <v>3190</v>
      </c>
      <c r="E468" s="35" t="s">
        <v>3191</v>
      </c>
      <c r="F468" s="35" t="s">
        <v>3192</v>
      </c>
      <c r="G468" s="35" t="s">
        <v>108</v>
      </c>
      <c r="H468" s="35" t="s">
        <v>15</v>
      </c>
      <c r="I468" s="35" t="s">
        <v>3193</v>
      </c>
      <c r="J468" s="35" t="s">
        <v>303</v>
      </c>
      <c r="M468" s="35" t="s">
        <v>206</v>
      </c>
      <c r="N468" s="35" t="s">
        <v>207</v>
      </c>
      <c r="O468" s="101" t="s">
        <v>1441</v>
      </c>
      <c r="Y468" s="35" t="s">
        <v>306</v>
      </c>
      <c r="AA468" s="35" t="s">
        <v>1178</v>
      </c>
      <c r="AB468" s="35" t="s">
        <v>1195</v>
      </c>
      <c r="AC468" s="35" t="str">
        <f t="shared" si="42"/>
        <v>ホウキダイセン</v>
      </c>
      <c r="AD468" s="35" t="s">
        <v>309</v>
      </c>
      <c r="AF468" s="35">
        <v>102</v>
      </c>
      <c r="AG468" s="41">
        <v>38714</v>
      </c>
      <c r="AP468" s="35" t="s">
        <v>310</v>
      </c>
      <c r="BB468" s="35">
        <f t="shared" si="39"/>
        <v>17</v>
      </c>
      <c r="BC468" s="35">
        <f t="shared" si="40"/>
        <v>3</v>
      </c>
      <c r="BD468" s="35" t="str">
        <f t="shared" si="41"/>
        <v>右</v>
      </c>
      <c r="BE468" s="42" t="str">
        <f>IF($O468="男子",IF($AF468&gt;100,"",IF($M468=選抜男子!B$2,ROW(),"")),"")</f>
        <v/>
      </c>
      <c r="BF468" s="42" t="str">
        <f>IF($O468="男子",IF($AF468&gt;100,"",IF($M468=選抜男子!I$2,ROW(),"")),"")</f>
        <v/>
      </c>
      <c r="BG468" s="42" t="str">
        <f>IF($O468="男子",IF($AF468&gt;100,"",IF($M468=選抜男子!P$2,ROW(),"")),"")</f>
        <v/>
      </c>
      <c r="BH468" s="42" t="str">
        <f>IF($O468="男子",IF($AF468&gt;100,"",IF($M468=選抜男子!B$27,ROW(),"")),"")</f>
        <v/>
      </c>
      <c r="BI468" s="42" t="str">
        <f>IF($O468="男子",IF($AF468&gt;100,"",IF($M468=選抜男子!I$27,ROW(),"")),"")</f>
        <v/>
      </c>
      <c r="BJ468" s="42" t="str">
        <f>IF($O468="男子",IF($AF468&gt;100,"",IF($M468=選抜男子!P$27,ROW(),"")),"")</f>
        <v/>
      </c>
      <c r="BK468" s="42" t="str">
        <f>IF($O468="男子",IF($AF468&gt;100,"",IF($M468=選抜男子!B$51,ROW(),"")),"")</f>
        <v/>
      </c>
      <c r="BL468" s="42" t="str">
        <f>IF($O468="男子",IF($AF468&gt;100,"",IF($M468=選抜男子!I$51,ROW(),"")),"")</f>
        <v/>
      </c>
      <c r="BM468" s="42" t="str">
        <f>IF($O468="男子",IF($AF468&gt;100,"",IF($M468=選抜男子!B$76,ROW(),"")),"")</f>
        <v/>
      </c>
      <c r="BN468" s="42" t="str">
        <f>IF($O468="男子",IF($AF468&gt;100,"",IF($M468=選抜男子!I$76,ROW(),"")),"")</f>
        <v/>
      </c>
      <c r="BO468" s="42" t="str">
        <f>IF($O468="男子",IF($AF468&gt;100,"",IF($M468=新人男子!B$2,ROW(),"")),"")</f>
        <v/>
      </c>
      <c r="BP468" s="42" t="str">
        <f>IF($O468="男子",IF($AF468&gt;100,"",IF($M468=新人男子!I$2,ROW(),"")),"")</f>
        <v/>
      </c>
      <c r="BQ468" s="42" t="str">
        <f>IF($O468="男子",IF($AF468&gt;100,"",IF($M468=新人男子!P$2,ROW(),"")),"")</f>
        <v/>
      </c>
      <c r="BR468" s="42" t="str">
        <f>IF($O468="男子",IF($AF468&gt;100,"",IF($M468=新人男子!B$27,ROW(),"")),"")</f>
        <v/>
      </c>
      <c r="BS468" s="42" t="str">
        <f>IF($O468="男子",IF($AF468&gt;100,"",IF($M468=新人男子!I$27,ROW(),"")),"")</f>
        <v/>
      </c>
      <c r="BT468" s="42" t="str">
        <f>IF($O468="男子",IF($AF468&gt;100,"",IF($M468=新人男子!P$27,ROW(),"")),"")</f>
        <v/>
      </c>
      <c r="BU468" s="42" t="str">
        <f>IF($O468="男子",IF($AF468&gt;100,"",IF($M468=新人男子!B$51,ROW(),"")),"")</f>
        <v/>
      </c>
      <c r="BV468" s="42" t="str">
        <f>IF($O468="男子",IF($AF468&gt;100,"",IF($M468=新人男子!I$51,ROW(),"")),"")</f>
        <v/>
      </c>
      <c r="BW468" s="42" t="str">
        <f>IF($O468="男子",IF($AF468&gt;100,"",IF($M468=新人男子!P$51,ROW(),"")),"")</f>
        <v/>
      </c>
      <c r="BX468" s="42" t="str">
        <f>IF($O468="男子",IF($AF468&gt;100,"",IF($M468=新人男子!B$76,ROW(),"")),"")</f>
        <v/>
      </c>
      <c r="BY468" s="42" t="str">
        <f>IF($O468="男子",IF($AF468&gt;100,"",IF($M468=新人男子!I$76,ROW(),"")),"")</f>
        <v/>
      </c>
      <c r="BZ468" s="42" t="str">
        <f>IF($O468="男子",IF($AF468&gt;100,"",IF($M468=新人男子!P$76,ROW(),"")),"")</f>
        <v/>
      </c>
      <c r="CA468" s="42" t="str">
        <f>IF($O468="女子",IF($AF468&gt;100,"",IF($M468=選抜女子!B$2,ROW(),"")),"")</f>
        <v/>
      </c>
      <c r="CB468" s="42" t="str">
        <f>IF($O468="女子",IF($AF468&gt;100,"",IF($M468=選抜女子!I$2,ROW(),"")),"")</f>
        <v/>
      </c>
      <c r="CC468" s="42" t="str">
        <f>IF($O468="女子",IF($AF468&gt;100,"",IF($M468=選抜女子!P$2,ROW(),"")),"")</f>
        <v/>
      </c>
      <c r="CD468" s="42" t="str">
        <f>IF($O468="女子",IF($AF468&gt;100,"",IF($M468=選抜女子!B$27,ROW(),"")),"")</f>
        <v/>
      </c>
      <c r="CE468" s="42" t="str">
        <f>IF($O468="女子",IF($AF468&gt;100,"",IF($M468=選抜女子!I$27,ROW(),"")),"")</f>
        <v/>
      </c>
      <c r="CF468" s="42" t="str">
        <f>IF($O468="女子",IF($AF468&gt;100,"",IF($M468=選抜女子!P$27,ROW(),"")),"")</f>
        <v/>
      </c>
      <c r="CG468" s="42" t="str">
        <f>IF($O468="女子",IF($AF468&gt;100,"",IF($M468=選抜女子!B$51,ROW(),"")),"")</f>
        <v/>
      </c>
      <c r="CH468" s="42" t="str">
        <f>IF($O468="女子",IF($AF468&gt;100,"",IF($M468=選抜女子!I$51,ROW(),"")),"")</f>
        <v/>
      </c>
      <c r="CI468" s="42" t="str">
        <f>IF($O468="女子",IF($AF468&gt;100,"",IF($M468=選抜女子!B$76,ROW(),"")),"")</f>
        <v/>
      </c>
      <c r="CJ468" s="42" t="str">
        <f>IF($O468="女子",IF($AF468&gt;100,"",IF($M468=選抜女子!I$76,ROW(),"")),"")</f>
        <v/>
      </c>
      <c r="CK468" s="42" t="str">
        <f>IF($O468="女子",IF($AF468&gt;100,"",IF($M468=新人女子!B$2,ROW(),"")),"")</f>
        <v/>
      </c>
      <c r="CL468" s="42" t="str">
        <f>IF($O468="女子",IF($AF468&gt;100,"",IF($M468=新人女子!I$2,ROW(),"")),"")</f>
        <v/>
      </c>
      <c r="CM468" s="42" t="str">
        <f>IF($O468="女子",IF($AF468&gt;100,"",IF($M468=新人女子!P$2,ROW(),"")),"")</f>
        <v/>
      </c>
      <c r="CN468" s="42" t="str">
        <f>IF($O468="女子",IF($AF468&gt;100,"",IF($M468=新人女子!B$27,ROW(),"")),"")</f>
        <v/>
      </c>
      <c r="CO468" s="42" t="str">
        <f>IF($O468="女子",IF($AF468&gt;100,"",IF($M468=新人女子!I$27,ROW(),"")),"")</f>
        <v/>
      </c>
      <c r="CP468" s="42" t="str">
        <f>IF($O468="女子",IF($AF468&gt;100,"",IF($M468=新人女子!P$27,ROW(),"")),"")</f>
        <v/>
      </c>
      <c r="CQ468" s="42" t="str">
        <f>IF($O468="女子",IF($AF468&gt;100,"",IF($M468=新人女子!B$51,ROW(),"")),"")</f>
        <v/>
      </c>
      <c r="CR468" s="42" t="str">
        <f>IF($O468="女子",IF($AF468&gt;100,"",IF($M468=新人女子!I$51,ROW(),"")),"")</f>
        <v/>
      </c>
      <c r="CS468" s="42" t="str">
        <f>IF($O468="女子",IF($AF468&gt;100,"",IF($M468=新人女子!P$51,ROW(),"")),"")</f>
        <v/>
      </c>
      <c r="CT468" s="42" t="str">
        <f>IF($O468="女子",IF($AF468&gt;100,"",IF($M468=新人女子!B$76,ROW(),"")),"")</f>
        <v/>
      </c>
      <c r="CU468" s="42" t="str">
        <f>IF($O468="女子",IF($AF468&gt;100,"",IF($M468=新人女子!I$76,ROW(),"")),"")</f>
        <v/>
      </c>
      <c r="CV468" s="42" t="str">
        <f>IF($O468="女子",IF($AF468&gt;100,"",IF($M468=新人女子!P$76,ROW(),"")),"")</f>
        <v/>
      </c>
    </row>
    <row r="469" spans="1:100" x14ac:dyDescent="0.15">
      <c r="A469" s="36">
        <v>45285</v>
      </c>
      <c r="B469" s="36">
        <v>45287</v>
      </c>
      <c r="C469" s="35" t="s">
        <v>104</v>
      </c>
      <c r="D469" s="35" t="s">
        <v>3194</v>
      </c>
      <c r="E469" s="35" t="s">
        <v>3195</v>
      </c>
      <c r="F469" s="35" t="s">
        <v>3196</v>
      </c>
      <c r="G469" s="35" t="s">
        <v>108</v>
      </c>
      <c r="H469" s="35" t="s">
        <v>15</v>
      </c>
      <c r="I469" s="35" t="s">
        <v>3197</v>
      </c>
      <c r="J469" s="35" t="s">
        <v>303</v>
      </c>
      <c r="M469" s="35" t="s">
        <v>206</v>
      </c>
      <c r="N469" s="35" t="s">
        <v>207</v>
      </c>
      <c r="O469" s="101" t="s">
        <v>1441</v>
      </c>
      <c r="Y469" s="35" t="s">
        <v>306</v>
      </c>
      <c r="AA469" s="35" t="s">
        <v>1180</v>
      </c>
      <c r="AB469" s="35" t="s">
        <v>1196</v>
      </c>
      <c r="AC469" s="35" t="str">
        <f t="shared" si="42"/>
        <v>ヒガシヤマコウエン</v>
      </c>
      <c r="AD469" s="35" t="s">
        <v>309</v>
      </c>
      <c r="AF469" s="35">
        <v>103</v>
      </c>
      <c r="AG469" s="41">
        <v>38599</v>
      </c>
      <c r="AP469" s="35" t="s">
        <v>310</v>
      </c>
      <c r="BB469" s="35">
        <f t="shared" si="39"/>
        <v>17</v>
      </c>
      <c r="BC469" s="35">
        <f t="shared" si="40"/>
        <v>3</v>
      </c>
      <c r="BD469" s="35" t="str">
        <f t="shared" si="41"/>
        <v>右</v>
      </c>
      <c r="BE469" s="42" t="str">
        <f>IF($O469="男子",IF($AF469&gt;100,"",IF($M469=選抜男子!B$2,ROW(),"")),"")</f>
        <v/>
      </c>
      <c r="BF469" s="42" t="str">
        <f>IF($O469="男子",IF($AF469&gt;100,"",IF($M469=選抜男子!I$2,ROW(),"")),"")</f>
        <v/>
      </c>
      <c r="BG469" s="42" t="str">
        <f>IF($O469="男子",IF($AF469&gt;100,"",IF($M469=選抜男子!P$2,ROW(),"")),"")</f>
        <v/>
      </c>
      <c r="BH469" s="42" t="str">
        <f>IF($O469="男子",IF($AF469&gt;100,"",IF($M469=選抜男子!B$27,ROW(),"")),"")</f>
        <v/>
      </c>
      <c r="BI469" s="42" t="str">
        <f>IF($O469="男子",IF($AF469&gt;100,"",IF($M469=選抜男子!I$27,ROW(),"")),"")</f>
        <v/>
      </c>
      <c r="BJ469" s="42" t="str">
        <f>IF($O469="男子",IF($AF469&gt;100,"",IF($M469=選抜男子!P$27,ROW(),"")),"")</f>
        <v/>
      </c>
      <c r="BK469" s="42" t="str">
        <f>IF($O469="男子",IF($AF469&gt;100,"",IF($M469=選抜男子!B$51,ROW(),"")),"")</f>
        <v/>
      </c>
      <c r="BL469" s="42" t="str">
        <f>IF($O469="男子",IF($AF469&gt;100,"",IF($M469=選抜男子!I$51,ROW(),"")),"")</f>
        <v/>
      </c>
      <c r="BM469" s="42" t="str">
        <f>IF($O469="男子",IF($AF469&gt;100,"",IF($M469=選抜男子!B$76,ROW(),"")),"")</f>
        <v/>
      </c>
      <c r="BN469" s="42" t="str">
        <f>IF($O469="男子",IF($AF469&gt;100,"",IF($M469=選抜男子!I$76,ROW(),"")),"")</f>
        <v/>
      </c>
      <c r="BO469" s="42" t="str">
        <f>IF($O469="男子",IF($AF469&gt;100,"",IF($M469=新人男子!B$2,ROW(),"")),"")</f>
        <v/>
      </c>
      <c r="BP469" s="42" t="str">
        <f>IF($O469="男子",IF($AF469&gt;100,"",IF($M469=新人男子!I$2,ROW(),"")),"")</f>
        <v/>
      </c>
      <c r="BQ469" s="42" t="str">
        <f>IF($O469="男子",IF($AF469&gt;100,"",IF($M469=新人男子!P$2,ROW(),"")),"")</f>
        <v/>
      </c>
      <c r="BR469" s="42" t="str">
        <f>IF($O469="男子",IF($AF469&gt;100,"",IF($M469=新人男子!B$27,ROW(),"")),"")</f>
        <v/>
      </c>
      <c r="BS469" s="42" t="str">
        <f>IF($O469="男子",IF($AF469&gt;100,"",IF($M469=新人男子!I$27,ROW(),"")),"")</f>
        <v/>
      </c>
      <c r="BT469" s="42" t="str">
        <f>IF($O469="男子",IF($AF469&gt;100,"",IF($M469=新人男子!P$27,ROW(),"")),"")</f>
        <v/>
      </c>
      <c r="BU469" s="42" t="str">
        <f>IF($O469="男子",IF($AF469&gt;100,"",IF($M469=新人男子!B$51,ROW(),"")),"")</f>
        <v/>
      </c>
      <c r="BV469" s="42" t="str">
        <f>IF($O469="男子",IF($AF469&gt;100,"",IF($M469=新人男子!I$51,ROW(),"")),"")</f>
        <v/>
      </c>
      <c r="BW469" s="42" t="str">
        <f>IF($O469="男子",IF($AF469&gt;100,"",IF($M469=新人男子!P$51,ROW(),"")),"")</f>
        <v/>
      </c>
      <c r="BX469" s="42" t="str">
        <f>IF($O469="男子",IF($AF469&gt;100,"",IF($M469=新人男子!B$76,ROW(),"")),"")</f>
        <v/>
      </c>
      <c r="BY469" s="42" t="str">
        <f>IF($O469="男子",IF($AF469&gt;100,"",IF($M469=新人男子!I$76,ROW(),"")),"")</f>
        <v/>
      </c>
      <c r="BZ469" s="42" t="str">
        <f>IF($O469="男子",IF($AF469&gt;100,"",IF($M469=新人男子!P$76,ROW(),"")),"")</f>
        <v/>
      </c>
      <c r="CA469" s="42" t="str">
        <f>IF($O469="女子",IF($AF469&gt;100,"",IF($M469=選抜女子!B$2,ROW(),"")),"")</f>
        <v/>
      </c>
      <c r="CB469" s="42" t="str">
        <f>IF($O469="女子",IF($AF469&gt;100,"",IF($M469=選抜女子!I$2,ROW(),"")),"")</f>
        <v/>
      </c>
      <c r="CC469" s="42" t="str">
        <f>IF($O469="女子",IF($AF469&gt;100,"",IF($M469=選抜女子!P$2,ROW(),"")),"")</f>
        <v/>
      </c>
      <c r="CD469" s="42" t="str">
        <f>IF($O469="女子",IF($AF469&gt;100,"",IF($M469=選抜女子!B$27,ROW(),"")),"")</f>
        <v/>
      </c>
      <c r="CE469" s="42" t="str">
        <f>IF($O469="女子",IF($AF469&gt;100,"",IF($M469=選抜女子!I$27,ROW(),"")),"")</f>
        <v/>
      </c>
      <c r="CF469" s="42" t="str">
        <f>IF($O469="女子",IF($AF469&gt;100,"",IF($M469=選抜女子!P$27,ROW(),"")),"")</f>
        <v/>
      </c>
      <c r="CG469" s="42" t="str">
        <f>IF($O469="女子",IF($AF469&gt;100,"",IF($M469=選抜女子!B$51,ROW(),"")),"")</f>
        <v/>
      </c>
      <c r="CH469" s="42" t="str">
        <f>IF($O469="女子",IF($AF469&gt;100,"",IF($M469=選抜女子!I$51,ROW(),"")),"")</f>
        <v/>
      </c>
      <c r="CI469" s="42" t="str">
        <f>IF($O469="女子",IF($AF469&gt;100,"",IF($M469=選抜女子!B$76,ROW(),"")),"")</f>
        <v/>
      </c>
      <c r="CJ469" s="42" t="str">
        <f>IF($O469="女子",IF($AF469&gt;100,"",IF($M469=選抜女子!I$76,ROW(),"")),"")</f>
        <v/>
      </c>
      <c r="CK469" s="42" t="str">
        <f>IF($O469="女子",IF($AF469&gt;100,"",IF($M469=新人女子!B$2,ROW(),"")),"")</f>
        <v/>
      </c>
      <c r="CL469" s="42" t="str">
        <f>IF($O469="女子",IF($AF469&gt;100,"",IF($M469=新人女子!I$2,ROW(),"")),"")</f>
        <v/>
      </c>
      <c r="CM469" s="42" t="str">
        <f>IF($O469="女子",IF($AF469&gt;100,"",IF($M469=新人女子!P$2,ROW(),"")),"")</f>
        <v/>
      </c>
      <c r="CN469" s="42" t="str">
        <f>IF($O469="女子",IF($AF469&gt;100,"",IF($M469=新人女子!B$27,ROW(),"")),"")</f>
        <v/>
      </c>
      <c r="CO469" s="42" t="str">
        <f>IF($O469="女子",IF($AF469&gt;100,"",IF($M469=新人女子!I$27,ROW(),"")),"")</f>
        <v/>
      </c>
      <c r="CP469" s="42" t="str">
        <f>IF($O469="女子",IF($AF469&gt;100,"",IF($M469=新人女子!P$27,ROW(),"")),"")</f>
        <v/>
      </c>
      <c r="CQ469" s="42" t="str">
        <f>IF($O469="女子",IF($AF469&gt;100,"",IF($M469=新人女子!B$51,ROW(),"")),"")</f>
        <v/>
      </c>
      <c r="CR469" s="42" t="str">
        <f>IF($O469="女子",IF($AF469&gt;100,"",IF($M469=新人女子!I$51,ROW(),"")),"")</f>
        <v/>
      </c>
      <c r="CS469" s="42" t="str">
        <f>IF($O469="女子",IF($AF469&gt;100,"",IF($M469=新人女子!P$51,ROW(),"")),"")</f>
        <v/>
      </c>
      <c r="CT469" s="42" t="str">
        <f>IF($O469="女子",IF($AF469&gt;100,"",IF($M469=新人女子!B$76,ROW(),"")),"")</f>
        <v/>
      </c>
      <c r="CU469" s="42" t="str">
        <f>IF($O469="女子",IF($AF469&gt;100,"",IF($M469=新人女子!I$76,ROW(),"")),"")</f>
        <v/>
      </c>
      <c r="CV469" s="42" t="str">
        <f>IF($O469="女子",IF($AF469&gt;100,"",IF($M469=新人女子!P$76,ROW(),"")),"")</f>
        <v/>
      </c>
    </row>
    <row r="470" spans="1:100" x14ac:dyDescent="0.15">
      <c r="A470" s="36">
        <v>45285</v>
      </c>
      <c r="B470" s="36">
        <v>45287</v>
      </c>
      <c r="C470" s="35" t="s">
        <v>104</v>
      </c>
      <c r="D470" s="35" t="s">
        <v>3198</v>
      </c>
      <c r="E470" s="35" t="s">
        <v>3199</v>
      </c>
      <c r="F470" s="35" t="s">
        <v>3200</v>
      </c>
      <c r="G470" s="35" t="s">
        <v>108</v>
      </c>
      <c r="H470" s="35" t="s">
        <v>15</v>
      </c>
      <c r="I470" s="35" t="s">
        <v>3201</v>
      </c>
      <c r="J470" s="35" t="s">
        <v>303</v>
      </c>
      <c r="M470" s="35" t="s">
        <v>206</v>
      </c>
      <c r="N470" s="35" t="s">
        <v>207</v>
      </c>
      <c r="O470" s="101" t="s">
        <v>1441</v>
      </c>
      <c r="Y470" s="35" t="s">
        <v>306</v>
      </c>
      <c r="AA470" s="35" t="s">
        <v>1182</v>
      </c>
      <c r="AB470" s="35" t="s">
        <v>1197</v>
      </c>
      <c r="AC470" s="35" t="str">
        <f t="shared" si="42"/>
        <v>ヨナゴ</v>
      </c>
      <c r="AD470" s="35" t="s">
        <v>309</v>
      </c>
      <c r="AF470" s="35">
        <v>104</v>
      </c>
      <c r="AG470" s="41">
        <v>38673</v>
      </c>
      <c r="AP470" s="35" t="s">
        <v>310</v>
      </c>
      <c r="BB470" s="35">
        <f t="shared" si="39"/>
        <v>17</v>
      </c>
      <c r="BC470" s="35">
        <f t="shared" si="40"/>
        <v>3</v>
      </c>
      <c r="BD470" s="35" t="str">
        <f t="shared" si="41"/>
        <v>右</v>
      </c>
      <c r="BE470" s="42" t="str">
        <f>IF($O470="男子",IF($AF470&gt;100,"",IF($M470=選抜男子!B$2,ROW(),"")),"")</f>
        <v/>
      </c>
      <c r="BF470" s="42" t="str">
        <f>IF($O470="男子",IF($AF470&gt;100,"",IF($M470=選抜男子!I$2,ROW(),"")),"")</f>
        <v/>
      </c>
      <c r="BG470" s="42" t="str">
        <f>IF($O470="男子",IF($AF470&gt;100,"",IF($M470=選抜男子!P$2,ROW(),"")),"")</f>
        <v/>
      </c>
      <c r="BH470" s="42" t="str">
        <f>IF($O470="男子",IF($AF470&gt;100,"",IF($M470=選抜男子!B$27,ROW(),"")),"")</f>
        <v/>
      </c>
      <c r="BI470" s="42" t="str">
        <f>IF($O470="男子",IF($AF470&gt;100,"",IF($M470=選抜男子!I$27,ROW(),"")),"")</f>
        <v/>
      </c>
      <c r="BJ470" s="42" t="str">
        <f>IF($O470="男子",IF($AF470&gt;100,"",IF($M470=選抜男子!P$27,ROW(),"")),"")</f>
        <v/>
      </c>
      <c r="BK470" s="42" t="str">
        <f>IF($O470="男子",IF($AF470&gt;100,"",IF($M470=選抜男子!B$51,ROW(),"")),"")</f>
        <v/>
      </c>
      <c r="BL470" s="42" t="str">
        <f>IF($O470="男子",IF($AF470&gt;100,"",IF($M470=選抜男子!I$51,ROW(),"")),"")</f>
        <v/>
      </c>
      <c r="BM470" s="42" t="str">
        <f>IF($O470="男子",IF($AF470&gt;100,"",IF($M470=選抜男子!B$76,ROW(),"")),"")</f>
        <v/>
      </c>
      <c r="BN470" s="42" t="str">
        <f>IF($O470="男子",IF($AF470&gt;100,"",IF($M470=選抜男子!I$76,ROW(),"")),"")</f>
        <v/>
      </c>
      <c r="BO470" s="42" t="str">
        <f>IF($O470="男子",IF($AF470&gt;100,"",IF($M470=新人男子!B$2,ROW(),"")),"")</f>
        <v/>
      </c>
      <c r="BP470" s="42" t="str">
        <f>IF($O470="男子",IF($AF470&gt;100,"",IF($M470=新人男子!I$2,ROW(),"")),"")</f>
        <v/>
      </c>
      <c r="BQ470" s="42" t="str">
        <f>IF($O470="男子",IF($AF470&gt;100,"",IF($M470=新人男子!P$2,ROW(),"")),"")</f>
        <v/>
      </c>
      <c r="BR470" s="42" t="str">
        <f>IF($O470="男子",IF($AF470&gt;100,"",IF($M470=新人男子!B$27,ROW(),"")),"")</f>
        <v/>
      </c>
      <c r="BS470" s="42" t="str">
        <f>IF($O470="男子",IF($AF470&gt;100,"",IF($M470=新人男子!I$27,ROW(),"")),"")</f>
        <v/>
      </c>
      <c r="BT470" s="42" t="str">
        <f>IF($O470="男子",IF($AF470&gt;100,"",IF($M470=新人男子!P$27,ROW(),"")),"")</f>
        <v/>
      </c>
      <c r="BU470" s="42" t="str">
        <f>IF($O470="男子",IF($AF470&gt;100,"",IF($M470=新人男子!B$51,ROW(),"")),"")</f>
        <v/>
      </c>
      <c r="BV470" s="42" t="str">
        <f>IF($O470="男子",IF($AF470&gt;100,"",IF($M470=新人男子!I$51,ROW(),"")),"")</f>
        <v/>
      </c>
      <c r="BW470" s="42" t="str">
        <f>IF($O470="男子",IF($AF470&gt;100,"",IF($M470=新人男子!P$51,ROW(),"")),"")</f>
        <v/>
      </c>
      <c r="BX470" s="42" t="str">
        <f>IF($O470="男子",IF($AF470&gt;100,"",IF($M470=新人男子!B$76,ROW(),"")),"")</f>
        <v/>
      </c>
      <c r="BY470" s="42" t="str">
        <f>IF($O470="男子",IF($AF470&gt;100,"",IF($M470=新人男子!I$76,ROW(),"")),"")</f>
        <v/>
      </c>
      <c r="BZ470" s="42" t="str">
        <f>IF($O470="男子",IF($AF470&gt;100,"",IF($M470=新人男子!P$76,ROW(),"")),"")</f>
        <v/>
      </c>
      <c r="CA470" s="42" t="str">
        <f>IF($O470="女子",IF($AF470&gt;100,"",IF($M470=選抜女子!B$2,ROW(),"")),"")</f>
        <v/>
      </c>
      <c r="CB470" s="42" t="str">
        <f>IF($O470="女子",IF($AF470&gt;100,"",IF($M470=選抜女子!I$2,ROW(),"")),"")</f>
        <v/>
      </c>
      <c r="CC470" s="42" t="str">
        <f>IF($O470="女子",IF($AF470&gt;100,"",IF($M470=選抜女子!P$2,ROW(),"")),"")</f>
        <v/>
      </c>
      <c r="CD470" s="42" t="str">
        <f>IF($O470="女子",IF($AF470&gt;100,"",IF($M470=選抜女子!B$27,ROW(),"")),"")</f>
        <v/>
      </c>
      <c r="CE470" s="42" t="str">
        <f>IF($O470="女子",IF($AF470&gt;100,"",IF($M470=選抜女子!I$27,ROW(),"")),"")</f>
        <v/>
      </c>
      <c r="CF470" s="42" t="str">
        <f>IF($O470="女子",IF($AF470&gt;100,"",IF($M470=選抜女子!P$27,ROW(),"")),"")</f>
        <v/>
      </c>
      <c r="CG470" s="42" t="str">
        <f>IF($O470="女子",IF($AF470&gt;100,"",IF($M470=選抜女子!B$51,ROW(),"")),"")</f>
        <v/>
      </c>
      <c r="CH470" s="42" t="str">
        <f>IF($O470="女子",IF($AF470&gt;100,"",IF($M470=選抜女子!I$51,ROW(),"")),"")</f>
        <v/>
      </c>
      <c r="CI470" s="42" t="str">
        <f>IF($O470="女子",IF($AF470&gt;100,"",IF($M470=選抜女子!B$76,ROW(),"")),"")</f>
        <v/>
      </c>
      <c r="CJ470" s="42" t="str">
        <f>IF($O470="女子",IF($AF470&gt;100,"",IF($M470=選抜女子!I$76,ROW(),"")),"")</f>
        <v/>
      </c>
      <c r="CK470" s="42" t="str">
        <f>IF($O470="女子",IF($AF470&gt;100,"",IF($M470=新人女子!B$2,ROW(),"")),"")</f>
        <v/>
      </c>
      <c r="CL470" s="42" t="str">
        <f>IF($O470="女子",IF($AF470&gt;100,"",IF($M470=新人女子!I$2,ROW(),"")),"")</f>
        <v/>
      </c>
      <c r="CM470" s="42" t="str">
        <f>IF($O470="女子",IF($AF470&gt;100,"",IF($M470=新人女子!P$2,ROW(),"")),"")</f>
        <v/>
      </c>
      <c r="CN470" s="42" t="str">
        <f>IF($O470="女子",IF($AF470&gt;100,"",IF($M470=新人女子!B$27,ROW(),"")),"")</f>
        <v/>
      </c>
      <c r="CO470" s="42" t="str">
        <f>IF($O470="女子",IF($AF470&gt;100,"",IF($M470=新人女子!I$27,ROW(),"")),"")</f>
        <v/>
      </c>
      <c r="CP470" s="42" t="str">
        <f>IF($O470="女子",IF($AF470&gt;100,"",IF($M470=新人女子!P$27,ROW(),"")),"")</f>
        <v/>
      </c>
      <c r="CQ470" s="42" t="str">
        <f>IF($O470="女子",IF($AF470&gt;100,"",IF($M470=新人女子!B$51,ROW(),"")),"")</f>
        <v/>
      </c>
      <c r="CR470" s="42" t="str">
        <f>IF($O470="女子",IF($AF470&gt;100,"",IF($M470=新人女子!I$51,ROW(),"")),"")</f>
        <v/>
      </c>
      <c r="CS470" s="42" t="str">
        <f>IF($O470="女子",IF($AF470&gt;100,"",IF($M470=新人女子!P$51,ROW(),"")),"")</f>
        <v/>
      </c>
      <c r="CT470" s="42" t="str">
        <f>IF($O470="女子",IF($AF470&gt;100,"",IF($M470=新人女子!B$76,ROW(),"")),"")</f>
        <v/>
      </c>
      <c r="CU470" s="42" t="str">
        <f>IF($O470="女子",IF($AF470&gt;100,"",IF($M470=新人女子!I$76,ROW(),"")),"")</f>
        <v/>
      </c>
      <c r="CV470" s="42" t="str">
        <f>IF($O470="女子",IF($AF470&gt;100,"",IF($M470=新人女子!P$76,ROW(),"")),"")</f>
        <v/>
      </c>
    </row>
    <row r="471" spans="1:100" x14ac:dyDescent="0.15">
      <c r="A471" s="36">
        <v>45285</v>
      </c>
      <c r="B471" s="36">
        <v>45287</v>
      </c>
      <c r="C471" s="35" t="s">
        <v>104</v>
      </c>
      <c r="D471" s="35" t="s">
        <v>3202</v>
      </c>
      <c r="E471" s="35" t="s">
        <v>3203</v>
      </c>
      <c r="F471" s="35" t="s">
        <v>3204</v>
      </c>
      <c r="G471" s="35" t="s">
        <v>108</v>
      </c>
      <c r="H471" s="35" t="s">
        <v>15</v>
      </c>
      <c r="I471" s="35" t="s">
        <v>3205</v>
      </c>
      <c r="J471" s="35" t="s">
        <v>303</v>
      </c>
      <c r="AG471" s="41"/>
      <c r="AP471" s="35" t="s">
        <v>310</v>
      </c>
      <c r="BB471" s="35" t="str">
        <f t="shared" si="39"/>
        <v/>
      </c>
      <c r="BC471" s="35" t="str">
        <f t="shared" si="40"/>
        <v/>
      </c>
      <c r="BD471" s="35" t="str">
        <f t="shared" si="41"/>
        <v>右</v>
      </c>
      <c r="BE471" s="42" t="str">
        <f>IF($O471="男子",IF($AF471&gt;100,"",IF($M471=選抜男子!B$2,ROW(),"")),"")</f>
        <v/>
      </c>
      <c r="BF471" s="42" t="str">
        <f>IF($O471="男子",IF($AF471&gt;100,"",IF($M471=選抜男子!I$2,ROW(),"")),"")</f>
        <v/>
      </c>
      <c r="BG471" s="42" t="str">
        <f>IF($O471="男子",IF($AF471&gt;100,"",IF($M471=選抜男子!P$2,ROW(),"")),"")</f>
        <v/>
      </c>
      <c r="BH471" s="42" t="str">
        <f>IF($O471="男子",IF($AF471&gt;100,"",IF($M471=選抜男子!B$27,ROW(),"")),"")</f>
        <v/>
      </c>
      <c r="BI471" s="42" t="str">
        <f>IF($O471="男子",IF($AF471&gt;100,"",IF($M471=選抜男子!I$27,ROW(),"")),"")</f>
        <v/>
      </c>
      <c r="BJ471" s="42" t="str">
        <f>IF($O471="男子",IF($AF471&gt;100,"",IF($M471=選抜男子!P$27,ROW(),"")),"")</f>
        <v/>
      </c>
      <c r="BK471" s="42" t="str">
        <f>IF($O471="男子",IF($AF471&gt;100,"",IF($M471=選抜男子!B$51,ROW(),"")),"")</f>
        <v/>
      </c>
      <c r="BL471" s="42" t="str">
        <f>IF($O471="男子",IF($AF471&gt;100,"",IF($M471=選抜男子!I$51,ROW(),"")),"")</f>
        <v/>
      </c>
      <c r="BM471" s="42" t="str">
        <f>IF($O471="男子",IF($AF471&gt;100,"",IF($M471=選抜男子!B$76,ROW(),"")),"")</f>
        <v/>
      </c>
      <c r="BN471" s="42" t="str">
        <f>IF($O471="男子",IF($AF471&gt;100,"",IF($M471=選抜男子!I$76,ROW(),"")),"")</f>
        <v/>
      </c>
      <c r="BO471" s="42" t="str">
        <f>IF($O471="男子",IF($AF471&gt;100,"",IF($M471=新人男子!B$2,ROW(),"")),"")</f>
        <v/>
      </c>
      <c r="BP471" s="42" t="str">
        <f>IF($O471="男子",IF($AF471&gt;100,"",IF($M471=新人男子!I$2,ROW(),"")),"")</f>
        <v/>
      </c>
      <c r="BQ471" s="42" t="str">
        <f>IF($O471="男子",IF($AF471&gt;100,"",IF($M471=新人男子!P$2,ROW(),"")),"")</f>
        <v/>
      </c>
      <c r="BR471" s="42" t="str">
        <f>IF($O471="男子",IF($AF471&gt;100,"",IF($M471=新人男子!B$27,ROW(),"")),"")</f>
        <v/>
      </c>
      <c r="BS471" s="42" t="str">
        <f>IF($O471="男子",IF($AF471&gt;100,"",IF($M471=新人男子!I$27,ROW(),"")),"")</f>
        <v/>
      </c>
      <c r="BT471" s="42" t="str">
        <f>IF($O471="男子",IF($AF471&gt;100,"",IF($M471=新人男子!P$27,ROW(),"")),"")</f>
        <v/>
      </c>
      <c r="BU471" s="42" t="str">
        <f>IF($O471="男子",IF($AF471&gt;100,"",IF($M471=新人男子!B$51,ROW(),"")),"")</f>
        <v/>
      </c>
      <c r="BV471" s="42" t="str">
        <f>IF($O471="男子",IF($AF471&gt;100,"",IF($M471=新人男子!I$51,ROW(),"")),"")</f>
        <v/>
      </c>
      <c r="BW471" s="42" t="str">
        <f>IF($O471="男子",IF($AF471&gt;100,"",IF($M471=新人男子!P$51,ROW(),"")),"")</f>
        <v/>
      </c>
      <c r="BX471" s="42" t="str">
        <f>IF($O471="男子",IF($AF471&gt;100,"",IF($M471=新人男子!B$76,ROW(),"")),"")</f>
        <v/>
      </c>
      <c r="BY471" s="42" t="str">
        <f>IF($O471="男子",IF($AF471&gt;100,"",IF($M471=新人男子!I$76,ROW(),"")),"")</f>
        <v/>
      </c>
      <c r="BZ471" s="42" t="str">
        <f>IF($O471="男子",IF($AF471&gt;100,"",IF($M471=新人男子!P$76,ROW(),"")),"")</f>
        <v/>
      </c>
      <c r="CA471" s="42" t="str">
        <f>IF($O471="女子",IF($AF471&gt;100,"",IF($M471=選抜女子!B$2,ROW(),"")),"")</f>
        <v/>
      </c>
      <c r="CB471" s="42" t="str">
        <f>IF($O471="女子",IF($AF471&gt;100,"",IF($M471=選抜女子!I$2,ROW(),"")),"")</f>
        <v/>
      </c>
      <c r="CC471" s="42" t="str">
        <f>IF($O471="女子",IF($AF471&gt;100,"",IF($M471=選抜女子!P$2,ROW(),"")),"")</f>
        <v/>
      </c>
      <c r="CD471" s="42" t="str">
        <f>IF($O471="女子",IF($AF471&gt;100,"",IF($M471=選抜女子!B$27,ROW(),"")),"")</f>
        <v/>
      </c>
      <c r="CE471" s="42" t="str">
        <f>IF($O471="女子",IF($AF471&gt;100,"",IF($M471=選抜女子!I$27,ROW(),"")),"")</f>
        <v/>
      </c>
      <c r="CF471" s="42" t="str">
        <f>IF($O471="女子",IF($AF471&gt;100,"",IF($M471=選抜女子!P$27,ROW(),"")),"")</f>
        <v/>
      </c>
      <c r="CG471" s="42" t="str">
        <f>IF($O471="女子",IF($AF471&gt;100,"",IF($M471=選抜女子!B$51,ROW(),"")),"")</f>
        <v/>
      </c>
      <c r="CH471" s="42" t="str">
        <f>IF($O471="女子",IF($AF471&gt;100,"",IF($M471=選抜女子!I$51,ROW(),"")),"")</f>
        <v/>
      </c>
      <c r="CI471" s="42" t="str">
        <f>IF($O471="女子",IF($AF471&gt;100,"",IF($M471=選抜女子!B$76,ROW(),"")),"")</f>
        <v/>
      </c>
      <c r="CJ471" s="42" t="str">
        <f>IF($O471="女子",IF($AF471&gt;100,"",IF($M471=選抜女子!I$76,ROW(),"")),"")</f>
        <v/>
      </c>
      <c r="CK471" s="42" t="str">
        <f>IF($O471="女子",IF($AF471&gt;100,"",IF($M471=新人女子!B$2,ROW(),"")),"")</f>
        <v/>
      </c>
      <c r="CL471" s="42" t="str">
        <f>IF($O471="女子",IF($AF471&gt;100,"",IF($M471=新人女子!I$2,ROW(),"")),"")</f>
        <v/>
      </c>
      <c r="CM471" s="42" t="str">
        <f>IF($O471="女子",IF($AF471&gt;100,"",IF($M471=新人女子!P$2,ROW(),"")),"")</f>
        <v/>
      </c>
      <c r="CN471" s="42" t="str">
        <f>IF($O471="女子",IF($AF471&gt;100,"",IF($M471=新人女子!B$27,ROW(),"")),"")</f>
        <v/>
      </c>
      <c r="CO471" s="42" t="str">
        <f>IF($O471="女子",IF($AF471&gt;100,"",IF($M471=新人女子!I$27,ROW(),"")),"")</f>
        <v/>
      </c>
      <c r="CP471" s="42" t="str">
        <f>IF($O471="女子",IF($AF471&gt;100,"",IF($M471=新人女子!P$27,ROW(),"")),"")</f>
        <v/>
      </c>
      <c r="CQ471" s="42" t="str">
        <f>IF($O471="女子",IF($AF471&gt;100,"",IF($M471=新人女子!B$51,ROW(),"")),"")</f>
        <v/>
      </c>
      <c r="CR471" s="42" t="str">
        <f>IF($O471="女子",IF($AF471&gt;100,"",IF($M471=新人女子!I$51,ROW(),"")),"")</f>
        <v/>
      </c>
      <c r="CS471" s="42" t="str">
        <f>IF($O471="女子",IF($AF471&gt;100,"",IF($M471=新人女子!P$51,ROW(),"")),"")</f>
        <v/>
      </c>
      <c r="CT471" s="42" t="str">
        <f>IF($O471="女子",IF($AF471&gt;100,"",IF($M471=新人女子!B$76,ROW(),"")),"")</f>
        <v/>
      </c>
      <c r="CU471" s="42" t="str">
        <f>IF($O471="女子",IF($AF471&gt;100,"",IF($M471=新人女子!I$76,ROW(),"")),"")</f>
        <v/>
      </c>
      <c r="CV471" s="42" t="str">
        <f>IF($O471="女子",IF($AF471&gt;100,"",IF($M471=新人女子!P$76,ROW(),"")),"")</f>
        <v/>
      </c>
    </row>
    <row r="472" spans="1:100" x14ac:dyDescent="0.15">
      <c r="A472" s="36">
        <v>45285</v>
      </c>
      <c r="B472" s="36">
        <v>45287</v>
      </c>
      <c r="C472" s="35" t="s">
        <v>104</v>
      </c>
      <c r="D472" s="35" t="s">
        <v>3206</v>
      </c>
      <c r="E472" s="35" t="s">
        <v>3207</v>
      </c>
      <c r="F472" s="35" t="s">
        <v>3208</v>
      </c>
      <c r="G472" s="35" t="s">
        <v>108</v>
      </c>
      <c r="H472" s="35" t="s">
        <v>15</v>
      </c>
      <c r="I472" s="35" t="s">
        <v>3209</v>
      </c>
      <c r="J472" s="35" t="s">
        <v>303</v>
      </c>
      <c r="L472" s="35" t="s">
        <v>1175</v>
      </c>
      <c r="M472" s="35" t="s">
        <v>210</v>
      </c>
      <c r="N472" s="35" t="s">
        <v>211</v>
      </c>
      <c r="O472" s="35" t="s">
        <v>1152</v>
      </c>
      <c r="Y472" s="35" t="s">
        <v>306</v>
      </c>
      <c r="AA472" s="35" t="s">
        <v>1176</v>
      </c>
      <c r="AB472" s="35" t="s">
        <v>1198</v>
      </c>
      <c r="AC472" s="35" t="str">
        <f t="shared" ref="AC472:AC483" si="43">PHONETIC(AB472)</f>
        <v>ヤスギ</v>
      </c>
      <c r="AD472" s="35" t="s">
        <v>309</v>
      </c>
      <c r="AF472" s="35">
        <v>1</v>
      </c>
      <c r="AG472" s="41">
        <v>39137</v>
      </c>
      <c r="AN472" s="35">
        <v>160</v>
      </c>
      <c r="AO472" s="35">
        <v>51</v>
      </c>
      <c r="AP472" s="35" t="s">
        <v>310</v>
      </c>
      <c r="AV472" s="35" t="s">
        <v>413</v>
      </c>
      <c r="BB472" s="35">
        <f t="shared" si="39"/>
        <v>16</v>
      </c>
      <c r="BC472" s="35">
        <f t="shared" si="40"/>
        <v>2</v>
      </c>
      <c r="BD472" s="35" t="str">
        <f t="shared" si="41"/>
        <v>右</v>
      </c>
      <c r="BE472" s="42" t="str">
        <f>IF($O472="男子",IF($AF472&gt;100,"",IF($M472=選抜男子!B$2,ROW(),"")),"")</f>
        <v/>
      </c>
      <c r="BF472" s="42" t="str">
        <f>IF($O472="男子",IF($AF472&gt;100,"",IF($M472=選抜男子!I$2,ROW(),"")),"")</f>
        <v/>
      </c>
      <c r="BG472" s="42" t="str">
        <f>IF($O472="男子",IF($AF472&gt;100,"",IF($M472=選抜男子!P$2,ROW(),"")),"")</f>
        <v/>
      </c>
      <c r="BH472" s="42" t="str">
        <f>IF($O472="男子",IF($AF472&gt;100,"",IF($M472=選抜男子!B$27,ROW(),"")),"")</f>
        <v/>
      </c>
      <c r="BI472" s="42" t="str">
        <f>IF($O472="男子",IF($AF472&gt;100,"",IF($M472=選抜男子!I$27,ROW(),"")),"")</f>
        <v/>
      </c>
      <c r="BJ472" s="42" t="str">
        <f>IF($O472="男子",IF($AF472&gt;100,"",IF($M472=選抜男子!P$27,ROW(),"")),"")</f>
        <v/>
      </c>
      <c r="BK472" s="42" t="str">
        <f>IF($O472="男子",IF($AF472&gt;100,"",IF($M472=選抜男子!B$51,ROW(),"")),"")</f>
        <v/>
      </c>
      <c r="BL472" s="42" t="str">
        <f>IF($O472="男子",IF($AF472&gt;100,"",IF($M472=選抜男子!I$51,ROW(),"")),"")</f>
        <v/>
      </c>
      <c r="BM472" s="42" t="str">
        <f>IF($O472="男子",IF($AF472&gt;100,"",IF($M472=選抜男子!B$76,ROW(),"")),"")</f>
        <v/>
      </c>
      <c r="BN472" s="42" t="str">
        <f>IF($O472="男子",IF($AF472&gt;100,"",IF($M472=選抜男子!I$76,ROW(),"")),"")</f>
        <v/>
      </c>
      <c r="BO472" s="42" t="str">
        <f>IF($O472="男子",IF($AF472&gt;100,"",IF($M472=新人男子!B$2,ROW(),"")),"")</f>
        <v/>
      </c>
      <c r="BP472" s="42" t="str">
        <f>IF($O472="男子",IF($AF472&gt;100,"",IF($M472=新人男子!I$2,ROW(),"")),"")</f>
        <v/>
      </c>
      <c r="BQ472" s="42" t="str">
        <f>IF($O472="男子",IF($AF472&gt;100,"",IF($M472=新人男子!P$2,ROW(),"")),"")</f>
        <v/>
      </c>
      <c r="BR472" s="42" t="str">
        <f>IF($O472="男子",IF($AF472&gt;100,"",IF($M472=新人男子!B$27,ROW(),"")),"")</f>
        <v/>
      </c>
      <c r="BS472" s="42" t="str">
        <f>IF($O472="男子",IF($AF472&gt;100,"",IF($M472=新人男子!I$27,ROW(),"")),"")</f>
        <v/>
      </c>
      <c r="BT472" s="42" t="str">
        <f>IF($O472="男子",IF($AF472&gt;100,"",IF($M472=新人男子!P$27,ROW(),"")),"")</f>
        <v/>
      </c>
      <c r="BU472" s="42" t="str">
        <f>IF($O472="男子",IF($AF472&gt;100,"",IF($M472=新人男子!B$51,ROW(),"")),"")</f>
        <v/>
      </c>
      <c r="BV472" s="42" t="str">
        <f>IF($O472="男子",IF($AF472&gt;100,"",IF($M472=新人男子!I$51,ROW(),"")),"")</f>
        <v/>
      </c>
      <c r="BW472" s="42" t="str">
        <f>IF($O472="男子",IF($AF472&gt;100,"",IF($M472=新人男子!P$51,ROW(),"")),"")</f>
        <v/>
      </c>
      <c r="BX472" s="42" t="str">
        <f>IF($O472="男子",IF($AF472&gt;100,"",IF($M472=新人男子!B$76,ROW(),"")),"")</f>
        <v/>
      </c>
      <c r="BY472" s="42" t="str">
        <f>IF($O472="男子",IF($AF472&gt;100,"",IF($M472=新人男子!I$76,ROW(),"")),"")</f>
        <v/>
      </c>
      <c r="BZ472" s="42" t="str">
        <f>IF($O472="男子",IF($AF472&gt;100,"",IF($M472=新人男子!P$76,ROW(),"")),"")</f>
        <v/>
      </c>
      <c r="CA472" s="42" t="str">
        <f>IF($O472="女子",IF($AF472&gt;100,"",IF($M472=選抜女子!B$2,ROW(),"")),"")</f>
        <v/>
      </c>
      <c r="CB472" s="42" t="str">
        <f>IF($O472="女子",IF($AF472&gt;100,"",IF($M472=選抜女子!I$2,ROW(),"")),"")</f>
        <v/>
      </c>
      <c r="CC472" s="42" t="str">
        <f>IF($O472="女子",IF($AF472&gt;100,"",IF($M472=選抜女子!P$2,ROW(),"")),"")</f>
        <v/>
      </c>
      <c r="CD472" s="42" t="str">
        <f>IF($O472="女子",IF($AF472&gt;100,"",IF($M472=選抜女子!B$27,ROW(),"")),"")</f>
        <v/>
      </c>
      <c r="CE472" s="42" t="str">
        <f>IF($O472="女子",IF($AF472&gt;100,"",IF($M472=選抜女子!I$27,ROW(),"")),"")</f>
        <v/>
      </c>
      <c r="CF472" s="42" t="str">
        <f>IF($O472="女子",IF($AF472&gt;100,"",IF($M472=選抜女子!P$27,ROW(),"")),"")</f>
        <v/>
      </c>
      <c r="CG472" s="42" t="str">
        <f>IF($O472="女子",IF($AF472&gt;100,"",IF($M472=選抜女子!B$51,ROW(),"")),"")</f>
        <v/>
      </c>
      <c r="CH472" s="42">
        <f>IF($O472="女子",IF($AF472&gt;100,"",IF($M472=選抜女子!I$51,ROW(),"")),"")</f>
        <v>472</v>
      </c>
      <c r="CI472" s="42" t="str">
        <f>IF($O472="女子",IF($AF472&gt;100,"",IF($M472=選抜女子!B$76,ROW(),"")),"")</f>
        <v/>
      </c>
      <c r="CJ472" s="42" t="str">
        <f>IF($O472="女子",IF($AF472&gt;100,"",IF($M472=選抜女子!I$76,ROW(),"")),"")</f>
        <v/>
      </c>
      <c r="CK472" s="42" t="str">
        <f>IF($O472="女子",IF($AF472&gt;100,"",IF($M472=新人女子!B$2,ROW(),"")),"")</f>
        <v/>
      </c>
      <c r="CL472" s="42" t="str">
        <f>IF($O472="女子",IF($AF472&gt;100,"",IF($M472=新人女子!I$2,ROW(),"")),"")</f>
        <v/>
      </c>
      <c r="CM472" s="42" t="str">
        <f>IF($O472="女子",IF($AF472&gt;100,"",IF($M472=新人女子!P$2,ROW(),"")),"")</f>
        <v/>
      </c>
      <c r="CN472" s="42" t="str">
        <f>IF($O472="女子",IF($AF472&gt;100,"",IF($M472=新人女子!B$27,ROW(),"")),"")</f>
        <v/>
      </c>
      <c r="CO472" s="42" t="str">
        <f>IF($O472="女子",IF($AF472&gt;100,"",IF($M472=新人女子!I$27,ROW(),"")),"")</f>
        <v/>
      </c>
      <c r="CP472" s="42" t="str">
        <f>IF($O472="女子",IF($AF472&gt;100,"",IF($M472=新人女子!P$27,ROW(),"")),"")</f>
        <v/>
      </c>
      <c r="CQ472" s="42" t="str">
        <f>IF($O472="女子",IF($AF472&gt;100,"",IF($M472=新人女子!B$51,ROW(),"")),"")</f>
        <v/>
      </c>
      <c r="CR472" s="42" t="str">
        <f>IF($O472="女子",IF($AF472&gt;100,"",IF($M472=新人女子!I$51,ROW(),"")),"")</f>
        <v/>
      </c>
      <c r="CS472" s="42" t="str">
        <f>IF($O472="女子",IF($AF472&gt;100,"",IF($M472=新人女子!P$51,ROW(),"")),"")</f>
        <v/>
      </c>
      <c r="CT472" s="42" t="str">
        <f>IF($O472="女子",IF($AF472&gt;100,"",IF($M472=新人女子!B$76,ROW(),"")),"")</f>
        <v/>
      </c>
      <c r="CU472" s="42" t="str">
        <f>IF($O472="女子",IF($AF472&gt;100,"",IF($M472=新人女子!I$76,ROW(),"")),"")</f>
        <v/>
      </c>
      <c r="CV472" s="42" t="str">
        <f>IF($O472="女子",IF($AF472&gt;100,"",IF($M472=新人女子!P$76,ROW(),"")),"")</f>
        <v/>
      </c>
    </row>
    <row r="473" spans="1:100" x14ac:dyDescent="0.15">
      <c r="A473" s="36">
        <v>45285</v>
      </c>
      <c r="B473" s="36">
        <v>45287</v>
      </c>
      <c r="C473" s="35" t="s">
        <v>104</v>
      </c>
      <c r="D473" s="35" t="s">
        <v>3210</v>
      </c>
      <c r="E473" s="35" t="s">
        <v>3211</v>
      </c>
      <c r="F473" s="35" t="s">
        <v>3212</v>
      </c>
      <c r="G473" s="35" t="s">
        <v>108</v>
      </c>
      <c r="H473" s="35" t="s">
        <v>15</v>
      </c>
      <c r="I473" s="35" t="s">
        <v>3213</v>
      </c>
      <c r="J473" s="35" t="s">
        <v>303</v>
      </c>
      <c r="L473" s="35" t="s">
        <v>1175</v>
      </c>
      <c r="M473" s="35" t="s">
        <v>210</v>
      </c>
      <c r="N473" s="35" t="s">
        <v>211</v>
      </c>
      <c r="O473" s="35" t="s">
        <v>1152</v>
      </c>
      <c r="Y473" s="35" t="s">
        <v>306</v>
      </c>
      <c r="AA473" s="35" t="s">
        <v>1178</v>
      </c>
      <c r="AB473" s="35" t="s">
        <v>1199</v>
      </c>
      <c r="AC473" s="35" t="str">
        <f t="shared" si="43"/>
        <v>アラシマ</v>
      </c>
      <c r="AD473" s="35" t="s">
        <v>309</v>
      </c>
      <c r="AF473" s="35">
        <v>2</v>
      </c>
      <c r="AG473" s="41">
        <v>39438</v>
      </c>
      <c r="AN473" s="35">
        <v>156</v>
      </c>
      <c r="AO473" s="35">
        <v>49</v>
      </c>
      <c r="AP473" s="35" t="s">
        <v>310</v>
      </c>
      <c r="AV473" s="35" t="s">
        <v>413</v>
      </c>
      <c r="BB473" s="35">
        <f t="shared" si="39"/>
        <v>15</v>
      </c>
      <c r="BC473" s="35">
        <f t="shared" si="40"/>
        <v>1</v>
      </c>
      <c r="BD473" s="35" t="str">
        <f t="shared" si="41"/>
        <v>右</v>
      </c>
      <c r="BE473" s="42" t="str">
        <f>IF($O473="男子",IF($AF473&gt;100,"",IF($M473=選抜男子!B$2,ROW(),"")),"")</f>
        <v/>
      </c>
      <c r="BF473" s="42" t="str">
        <f>IF($O473="男子",IF($AF473&gt;100,"",IF($M473=選抜男子!I$2,ROW(),"")),"")</f>
        <v/>
      </c>
      <c r="BG473" s="42" t="str">
        <f>IF($O473="男子",IF($AF473&gt;100,"",IF($M473=選抜男子!P$2,ROW(),"")),"")</f>
        <v/>
      </c>
      <c r="BH473" s="42" t="str">
        <f>IF($O473="男子",IF($AF473&gt;100,"",IF($M473=選抜男子!B$27,ROW(),"")),"")</f>
        <v/>
      </c>
      <c r="BI473" s="42" t="str">
        <f>IF($O473="男子",IF($AF473&gt;100,"",IF($M473=選抜男子!I$27,ROW(),"")),"")</f>
        <v/>
      </c>
      <c r="BJ473" s="42" t="str">
        <f>IF($O473="男子",IF($AF473&gt;100,"",IF($M473=選抜男子!P$27,ROW(),"")),"")</f>
        <v/>
      </c>
      <c r="BK473" s="42" t="str">
        <f>IF($O473="男子",IF($AF473&gt;100,"",IF($M473=選抜男子!B$51,ROW(),"")),"")</f>
        <v/>
      </c>
      <c r="BL473" s="42" t="str">
        <f>IF($O473="男子",IF($AF473&gt;100,"",IF($M473=選抜男子!I$51,ROW(),"")),"")</f>
        <v/>
      </c>
      <c r="BM473" s="42" t="str">
        <f>IF($O473="男子",IF($AF473&gt;100,"",IF($M473=選抜男子!B$76,ROW(),"")),"")</f>
        <v/>
      </c>
      <c r="BN473" s="42" t="str">
        <f>IF($O473="男子",IF($AF473&gt;100,"",IF($M473=選抜男子!I$76,ROW(),"")),"")</f>
        <v/>
      </c>
      <c r="BO473" s="42" t="str">
        <f>IF($O473="男子",IF($AF473&gt;100,"",IF($M473=新人男子!B$2,ROW(),"")),"")</f>
        <v/>
      </c>
      <c r="BP473" s="42" t="str">
        <f>IF($O473="男子",IF($AF473&gt;100,"",IF($M473=新人男子!I$2,ROW(),"")),"")</f>
        <v/>
      </c>
      <c r="BQ473" s="42" t="str">
        <f>IF($O473="男子",IF($AF473&gt;100,"",IF($M473=新人男子!P$2,ROW(),"")),"")</f>
        <v/>
      </c>
      <c r="BR473" s="42" t="str">
        <f>IF($O473="男子",IF($AF473&gt;100,"",IF($M473=新人男子!B$27,ROW(),"")),"")</f>
        <v/>
      </c>
      <c r="BS473" s="42" t="str">
        <f>IF($O473="男子",IF($AF473&gt;100,"",IF($M473=新人男子!I$27,ROW(),"")),"")</f>
        <v/>
      </c>
      <c r="BT473" s="42" t="str">
        <f>IF($O473="男子",IF($AF473&gt;100,"",IF($M473=新人男子!P$27,ROW(),"")),"")</f>
        <v/>
      </c>
      <c r="BU473" s="42" t="str">
        <f>IF($O473="男子",IF($AF473&gt;100,"",IF($M473=新人男子!B$51,ROW(),"")),"")</f>
        <v/>
      </c>
      <c r="BV473" s="42" t="str">
        <f>IF($O473="男子",IF($AF473&gt;100,"",IF($M473=新人男子!I$51,ROW(),"")),"")</f>
        <v/>
      </c>
      <c r="BW473" s="42" t="str">
        <f>IF($O473="男子",IF($AF473&gt;100,"",IF($M473=新人男子!P$51,ROW(),"")),"")</f>
        <v/>
      </c>
      <c r="BX473" s="42" t="str">
        <f>IF($O473="男子",IF($AF473&gt;100,"",IF($M473=新人男子!B$76,ROW(),"")),"")</f>
        <v/>
      </c>
      <c r="BY473" s="42" t="str">
        <f>IF($O473="男子",IF($AF473&gt;100,"",IF($M473=新人男子!I$76,ROW(),"")),"")</f>
        <v/>
      </c>
      <c r="BZ473" s="42" t="str">
        <f>IF($O473="男子",IF($AF473&gt;100,"",IF($M473=新人男子!P$76,ROW(),"")),"")</f>
        <v/>
      </c>
      <c r="CA473" s="42" t="str">
        <f>IF($O473="女子",IF($AF473&gt;100,"",IF($M473=選抜女子!B$2,ROW(),"")),"")</f>
        <v/>
      </c>
      <c r="CB473" s="42" t="str">
        <f>IF($O473="女子",IF($AF473&gt;100,"",IF($M473=選抜女子!I$2,ROW(),"")),"")</f>
        <v/>
      </c>
      <c r="CC473" s="42" t="str">
        <f>IF($O473="女子",IF($AF473&gt;100,"",IF($M473=選抜女子!P$2,ROW(),"")),"")</f>
        <v/>
      </c>
      <c r="CD473" s="42" t="str">
        <f>IF($O473="女子",IF($AF473&gt;100,"",IF($M473=選抜女子!B$27,ROW(),"")),"")</f>
        <v/>
      </c>
      <c r="CE473" s="42" t="str">
        <f>IF($O473="女子",IF($AF473&gt;100,"",IF($M473=選抜女子!I$27,ROW(),"")),"")</f>
        <v/>
      </c>
      <c r="CF473" s="42" t="str">
        <f>IF($O473="女子",IF($AF473&gt;100,"",IF($M473=選抜女子!P$27,ROW(),"")),"")</f>
        <v/>
      </c>
      <c r="CG473" s="42" t="str">
        <f>IF($O473="女子",IF($AF473&gt;100,"",IF($M473=選抜女子!B$51,ROW(),"")),"")</f>
        <v/>
      </c>
      <c r="CH473" s="42">
        <f>IF($O473="女子",IF($AF473&gt;100,"",IF($M473=選抜女子!I$51,ROW(),"")),"")</f>
        <v>473</v>
      </c>
      <c r="CI473" s="42" t="str">
        <f>IF($O473="女子",IF($AF473&gt;100,"",IF($M473=選抜女子!B$76,ROW(),"")),"")</f>
        <v/>
      </c>
      <c r="CJ473" s="42" t="str">
        <f>IF($O473="女子",IF($AF473&gt;100,"",IF($M473=選抜女子!I$76,ROW(),"")),"")</f>
        <v/>
      </c>
      <c r="CK473" s="42" t="str">
        <f>IF($O473="女子",IF($AF473&gt;100,"",IF($M473=新人女子!B$2,ROW(),"")),"")</f>
        <v/>
      </c>
      <c r="CL473" s="42" t="str">
        <f>IF($O473="女子",IF($AF473&gt;100,"",IF($M473=新人女子!I$2,ROW(),"")),"")</f>
        <v/>
      </c>
      <c r="CM473" s="42" t="str">
        <f>IF($O473="女子",IF($AF473&gt;100,"",IF($M473=新人女子!P$2,ROW(),"")),"")</f>
        <v/>
      </c>
      <c r="CN473" s="42" t="str">
        <f>IF($O473="女子",IF($AF473&gt;100,"",IF($M473=新人女子!B$27,ROW(),"")),"")</f>
        <v/>
      </c>
      <c r="CO473" s="42" t="str">
        <f>IF($O473="女子",IF($AF473&gt;100,"",IF($M473=新人女子!I$27,ROW(),"")),"")</f>
        <v/>
      </c>
      <c r="CP473" s="42" t="str">
        <f>IF($O473="女子",IF($AF473&gt;100,"",IF($M473=新人女子!P$27,ROW(),"")),"")</f>
        <v/>
      </c>
      <c r="CQ473" s="42" t="str">
        <f>IF($O473="女子",IF($AF473&gt;100,"",IF($M473=新人女子!B$51,ROW(),"")),"")</f>
        <v/>
      </c>
      <c r="CR473" s="42" t="str">
        <f>IF($O473="女子",IF($AF473&gt;100,"",IF($M473=新人女子!I$51,ROW(),"")),"")</f>
        <v/>
      </c>
      <c r="CS473" s="42" t="str">
        <f>IF($O473="女子",IF($AF473&gt;100,"",IF($M473=新人女子!P$51,ROW(),"")),"")</f>
        <v/>
      </c>
      <c r="CT473" s="42" t="str">
        <f>IF($O473="女子",IF($AF473&gt;100,"",IF($M473=新人女子!B$76,ROW(),"")),"")</f>
        <v/>
      </c>
      <c r="CU473" s="42" t="str">
        <f>IF($O473="女子",IF($AF473&gt;100,"",IF($M473=新人女子!I$76,ROW(),"")),"")</f>
        <v/>
      </c>
      <c r="CV473" s="42" t="str">
        <f>IF($O473="女子",IF($AF473&gt;100,"",IF($M473=新人女子!P$76,ROW(),"")),"")</f>
        <v/>
      </c>
    </row>
    <row r="474" spans="1:100" x14ac:dyDescent="0.15">
      <c r="A474" s="36">
        <v>45285</v>
      </c>
      <c r="B474" s="36">
        <v>45287</v>
      </c>
      <c r="C474" s="35" t="s">
        <v>104</v>
      </c>
      <c r="D474" s="35" t="s">
        <v>3214</v>
      </c>
      <c r="E474" s="35" t="s">
        <v>3215</v>
      </c>
      <c r="F474" s="35" t="s">
        <v>3216</v>
      </c>
      <c r="G474" s="35" t="s">
        <v>108</v>
      </c>
      <c r="H474" s="35" t="s">
        <v>15</v>
      </c>
      <c r="I474" s="35" t="s">
        <v>3217</v>
      </c>
      <c r="J474" s="35" t="s">
        <v>303</v>
      </c>
      <c r="L474" s="35" t="s">
        <v>1175</v>
      </c>
      <c r="M474" s="35" t="s">
        <v>210</v>
      </c>
      <c r="N474" s="35" t="s">
        <v>211</v>
      </c>
      <c r="O474" s="35" t="s">
        <v>1152</v>
      </c>
      <c r="Y474" s="35" t="s">
        <v>306</v>
      </c>
      <c r="AA474" s="35" t="s">
        <v>1180</v>
      </c>
      <c r="AB474" s="35" t="s">
        <v>1200</v>
      </c>
      <c r="AC474" s="35" t="str">
        <f t="shared" si="43"/>
        <v>イヤ</v>
      </c>
      <c r="AD474" s="35" t="s">
        <v>309</v>
      </c>
      <c r="AF474" s="35">
        <v>3</v>
      </c>
      <c r="AG474" s="41">
        <v>39441</v>
      </c>
      <c r="AN474" s="35">
        <v>155</v>
      </c>
      <c r="AO474" s="35">
        <v>46</v>
      </c>
      <c r="AP474" s="35" t="s">
        <v>310</v>
      </c>
      <c r="AV474" s="35" t="s">
        <v>413</v>
      </c>
      <c r="BB474" s="35">
        <f t="shared" si="39"/>
        <v>15</v>
      </c>
      <c r="BC474" s="35">
        <f t="shared" si="40"/>
        <v>1</v>
      </c>
      <c r="BD474" s="35" t="str">
        <f t="shared" si="41"/>
        <v>右</v>
      </c>
      <c r="BE474" s="42" t="str">
        <f>IF($O474="男子",IF($AF474&gt;100,"",IF($M474=選抜男子!B$2,ROW(),"")),"")</f>
        <v/>
      </c>
      <c r="BF474" s="42" t="str">
        <f>IF($O474="男子",IF($AF474&gt;100,"",IF($M474=選抜男子!I$2,ROW(),"")),"")</f>
        <v/>
      </c>
      <c r="BG474" s="42" t="str">
        <f>IF($O474="男子",IF($AF474&gt;100,"",IF($M474=選抜男子!P$2,ROW(),"")),"")</f>
        <v/>
      </c>
      <c r="BH474" s="42" t="str">
        <f>IF($O474="男子",IF($AF474&gt;100,"",IF($M474=選抜男子!B$27,ROW(),"")),"")</f>
        <v/>
      </c>
      <c r="BI474" s="42" t="str">
        <f>IF($O474="男子",IF($AF474&gt;100,"",IF($M474=選抜男子!I$27,ROW(),"")),"")</f>
        <v/>
      </c>
      <c r="BJ474" s="42" t="str">
        <f>IF($O474="男子",IF($AF474&gt;100,"",IF($M474=選抜男子!P$27,ROW(),"")),"")</f>
        <v/>
      </c>
      <c r="BK474" s="42" t="str">
        <f>IF($O474="男子",IF($AF474&gt;100,"",IF($M474=選抜男子!B$51,ROW(),"")),"")</f>
        <v/>
      </c>
      <c r="BL474" s="42" t="str">
        <f>IF($O474="男子",IF($AF474&gt;100,"",IF($M474=選抜男子!I$51,ROW(),"")),"")</f>
        <v/>
      </c>
      <c r="BM474" s="42" t="str">
        <f>IF($O474="男子",IF($AF474&gt;100,"",IF($M474=選抜男子!B$76,ROW(),"")),"")</f>
        <v/>
      </c>
      <c r="BN474" s="42" t="str">
        <f>IF($O474="男子",IF($AF474&gt;100,"",IF($M474=選抜男子!I$76,ROW(),"")),"")</f>
        <v/>
      </c>
      <c r="BO474" s="42" t="str">
        <f>IF($O474="男子",IF($AF474&gt;100,"",IF($M474=新人男子!B$2,ROW(),"")),"")</f>
        <v/>
      </c>
      <c r="BP474" s="42" t="str">
        <f>IF($O474="男子",IF($AF474&gt;100,"",IF($M474=新人男子!I$2,ROW(),"")),"")</f>
        <v/>
      </c>
      <c r="BQ474" s="42" t="str">
        <f>IF($O474="男子",IF($AF474&gt;100,"",IF($M474=新人男子!P$2,ROW(),"")),"")</f>
        <v/>
      </c>
      <c r="BR474" s="42" t="str">
        <f>IF($O474="男子",IF($AF474&gt;100,"",IF($M474=新人男子!B$27,ROW(),"")),"")</f>
        <v/>
      </c>
      <c r="BS474" s="42" t="str">
        <f>IF($O474="男子",IF($AF474&gt;100,"",IF($M474=新人男子!I$27,ROW(),"")),"")</f>
        <v/>
      </c>
      <c r="BT474" s="42" t="str">
        <f>IF($O474="男子",IF($AF474&gt;100,"",IF($M474=新人男子!P$27,ROW(),"")),"")</f>
        <v/>
      </c>
      <c r="BU474" s="42" t="str">
        <f>IF($O474="男子",IF($AF474&gt;100,"",IF($M474=新人男子!B$51,ROW(),"")),"")</f>
        <v/>
      </c>
      <c r="BV474" s="42" t="str">
        <f>IF($O474="男子",IF($AF474&gt;100,"",IF($M474=新人男子!I$51,ROW(),"")),"")</f>
        <v/>
      </c>
      <c r="BW474" s="42" t="str">
        <f>IF($O474="男子",IF($AF474&gt;100,"",IF($M474=新人男子!P$51,ROW(),"")),"")</f>
        <v/>
      </c>
      <c r="BX474" s="42" t="str">
        <f>IF($O474="男子",IF($AF474&gt;100,"",IF($M474=新人男子!B$76,ROW(),"")),"")</f>
        <v/>
      </c>
      <c r="BY474" s="42" t="str">
        <f>IF($O474="男子",IF($AF474&gt;100,"",IF($M474=新人男子!I$76,ROW(),"")),"")</f>
        <v/>
      </c>
      <c r="BZ474" s="42" t="str">
        <f>IF($O474="男子",IF($AF474&gt;100,"",IF($M474=新人男子!P$76,ROW(),"")),"")</f>
        <v/>
      </c>
      <c r="CA474" s="42" t="str">
        <f>IF($O474="女子",IF($AF474&gt;100,"",IF($M474=選抜女子!B$2,ROW(),"")),"")</f>
        <v/>
      </c>
      <c r="CB474" s="42" t="str">
        <f>IF($O474="女子",IF($AF474&gt;100,"",IF($M474=選抜女子!I$2,ROW(),"")),"")</f>
        <v/>
      </c>
      <c r="CC474" s="42" t="str">
        <f>IF($O474="女子",IF($AF474&gt;100,"",IF($M474=選抜女子!P$2,ROW(),"")),"")</f>
        <v/>
      </c>
      <c r="CD474" s="42" t="str">
        <f>IF($O474="女子",IF($AF474&gt;100,"",IF($M474=選抜女子!B$27,ROW(),"")),"")</f>
        <v/>
      </c>
      <c r="CE474" s="42" t="str">
        <f>IF($O474="女子",IF($AF474&gt;100,"",IF($M474=選抜女子!I$27,ROW(),"")),"")</f>
        <v/>
      </c>
      <c r="CF474" s="42" t="str">
        <f>IF($O474="女子",IF($AF474&gt;100,"",IF($M474=選抜女子!P$27,ROW(),"")),"")</f>
        <v/>
      </c>
      <c r="CG474" s="42" t="str">
        <f>IF($O474="女子",IF($AF474&gt;100,"",IF($M474=選抜女子!B$51,ROW(),"")),"")</f>
        <v/>
      </c>
      <c r="CH474" s="42">
        <f>IF($O474="女子",IF($AF474&gt;100,"",IF($M474=選抜女子!I$51,ROW(),"")),"")</f>
        <v>474</v>
      </c>
      <c r="CI474" s="42" t="str">
        <f>IF($O474="女子",IF($AF474&gt;100,"",IF($M474=選抜女子!B$76,ROW(),"")),"")</f>
        <v/>
      </c>
      <c r="CJ474" s="42" t="str">
        <f>IF($O474="女子",IF($AF474&gt;100,"",IF($M474=選抜女子!I$76,ROW(),"")),"")</f>
        <v/>
      </c>
      <c r="CK474" s="42" t="str">
        <f>IF($O474="女子",IF($AF474&gt;100,"",IF($M474=新人女子!B$2,ROW(),"")),"")</f>
        <v/>
      </c>
      <c r="CL474" s="42" t="str">
        <f>IF($O474="女子",IF($AF474&gt;100,"",IF($M474=新人女子!I$2,ROW(),"")),"")</f>
        <v/>
      </c>
      <c r="CM474" s="42" t="str">
        <f>IF($O474="女子",IF($AF474&gt;100,"",IF($M474=新人女子!P$2,ROW(),"")),"")</f>
        <v/>
      </c>
      <c r="CN474" s="42" t="str">
        <f>IF($O474="女子",IF($AF474&gt;100,"",IF($M474=新人女子!B$27,ROW(),"")),"")</f>
        <v/>
      </c>
      <c r="CO474" s="42" t="str">
        <f>IF($O474="女子",IF($AF474&gt;100,"",IF($M474=新人女子!I$27,ROW(),"")),"")</f>
        <v/>
      </c>
      <c r="CP474" s="42" t="str">
        <f>IF($O474="女子",IF($AF474&gt;100,"",IF($M474=新人女子!P$27,ROW(),"")),"")</f>
        <v/>
      </c>
      <c r="CQ474" s="42" t="str">
        <f>IF($O474="女子",IF($AF474&gt;100,"",IF($M474=新人女子!B$51,ROW(),"")),"")</f>
        <v/>
      </c>
      <c r="CR474" s="42" t="str">
        <f>IF($O474="女子",IF($AF474&gt;100,"",IF($M474=新人女子!I$51,ROW(),"")),"")</f>
        <v/>
      </c>
      <c r="CS474" s="42" t="str">
        <f>IF($O474="女子",IF($AF474&gt;100,"",IF($M474=新人女子!P$51,ROW(),"")),"")</f>
        <v/>
      </c>
      <c r="CT474" s="42" t="str">
        <f>IF($O474="女子",IF($AF474&gt;100,"",IF($M474=新人女子!B$76,ROW(),"")),"")</f>
        <v/>
      </c>
      <c r="CU474" s="42" t="str">
        <f>IF($O474="女子",IF($AF474&gt;100,"",IF($M474=新人女子!I$76,ROW(),"")),"")</f>
        <v/>
      </c>
      <c r="CV474" s="42" t="str">
        <f>IF($O474="女子",IF($AF474&gt;100,"",IF($M474=新人女子!P$76,ROW(),"")),"")</f>
        <v/>
      </c>
    </row>
    <row r="475" spans="1:100" x14ac:dyDescent="0.15">
      <c r="A475" s="36">
        <v>45285</v>
      </c>
      <c r="B475" s="36">
        <v>45287</v>
      </c>
      <c r="C475" s="35" t="s">
        <v>104</v>
      </c>
      <c r="D475" s="35" t="s">
        <v>3218</v>
      </c>
      <c r="E475" s="35" t="s">
        <v>3219</v>
      </c>
      <c r="F475" s="35" t="s">
        <v>3220</v>
      </c>
      <c r="G475" s="35" t="s">
        <v>108</v>
      </c>
      <c r="H475" s="35" t="s">
        <v>15</v>
      </c>
      <c r="I475" s="35" t="s">
        <v>3221</v>
      </c>
      <c r="J475" s="35" t="s">
        <v>303</v>
      </c>
      <c r="L475" s="35" t="s">
        <v>1175</v>
      </c>
      <c r="M475" s="35" t="s">
        <v>210</v>
      </c>
      <c r="N475" s="35" t="s">
        <v>211</v>
      </c>
      <c r="O475" s="35" t="s">
        <v>1152</v>
      </c>
      <c r="Y475" s="35" t="s">
        <v>306</v>
      </c>
      <c r="AA475" s="35" t="s">
        <v>1182</v>
      </c>
      <c r="AB475" s="35" t="s">
        <v>1201</v>
      </c>
      <c r="AC475" s="35" t="str">
        <f t="shared" si="43"/>
        <v>東松江</v>
      </c>
      <c r="AD475" s="35" t="s">
        <v>309</v>
      </c>
      <c r="AE475" s="35" t="s">
        <v>324</v>
      </c>
      <c r="AF475" s="35">
        <v>4</v>
      </c>
      <c r="AG475" s="41">
        <v>38975</v>
      </c>
      <c r="AN475" s="35">
        <v>160</v>
      </c>
      <c r="AO475" s="35">
        <v>48</v>
      </c>
      <c r="AP475" s="35" t="s">
        <v>310</v>
      </c>
      <c r="AV475" s="35" t="s">
        <v>413</v>
      </c>
      <c r="BB475" s="35">
        <f t="shared" si="39"/>
        <v>16</v>
      </c>
      <c r="BC475" s="35">
        <f t="shared" si="40"/>
        <v>2</v>
      </c>
      <c r="BD475" s="35" t="str">
        <f t="shared" si="41"/>
        <v>右</v>
      </c>
      <c r="BE475" s="42" t="str">
        <f>IF($O475="男子",IF($AF475&gt;100,"",IF($M475=選抜男子!B$2,ROW(),"")),"")</f>
        <v/>
      </c>
      <c r="BF475" s="42" t="str">
        <f>IF($O475="男子",IF($AF475&gt;100,"",IF($M475=選抜男子!I$2,ROW(),"")),"")</f>
        <v/>
      </c>
      <c r="BG475" s="42" t="str">
        <f>IF($O475="男子",IF($AF475&gt;100,"",IF($M475=選抜男子!P$2,ROW(),"")),"")</f>
        <v/>
      </c>
      <c r="BH475" s="42" t="str">
        <f>IF($O475="男子",IF($AF475&gt;100,"",IF($M475=選抜男子!B$27,ROW(),"")),"")</f>
        <v/>
      </c>
      <c r="BI475" s="42" t="str">
        <f>IF($O475="男子",IF($AF475&gt;100,"",IF($M475=選抜男子!I$27,ROW(),"")),"")</f>
        <v/>
      </c>
      <c r="BJ475" s="42" t="str">
        <f>IF($O475="男子",IF($AF475&gt;100,"",IF($M475=選抜男子!P$27,ROW(),"")),"")</f>
        <v/>
      </c>
      <c r="BK475" s="42" t="str">
        <f>IF($O475="男子",IF($AF475&gt;100,"",IF($M475=選抜男子!B$51,ROW(),"")),"")</f>
        <v/>
      </c>
      <c r="BL475" s="42" t="str">
        <f>IF($O475="男子",IF($AF475&gt;100,"",IF($M475=選抜男子!I$51,ROW(),"")),"")</f>
        <v/>
      </c>
      <c r="BM475" s="42" t="str">
        <f>IF($O475="男子",IF($AF475&gt;100,"",IF($M475=選抜男子!B$76,ROW(),"")),"")</f>
        <v/>
      </c>
      <c r="BN475" s="42" t="str">
        <f>IF($O475="男子",IF($AF475&gt;100,"",IF($M475=選抜男子!I$76,ROW(),"")),"")</f>
        <v/>
      </c>
      <c r="BO475" s="42" t="str">
        <f>IF($O475="男子",IF($AF475&gt;100,"",IF($M475=新人男子!B$2,ROW(),"")),"")</f>
        <v/>
      </c>
      <c r="BP475" s="42" t="str">
        <f>IF($O475="男子",IF($AF475&gt;100,"",IF($M475=新人男子!I$2,ROW(),"")),"")</f>
        <v/>
      </c>
      <c r="BQ475" s="42" t="str">
        <f>IF($O475="男子",IF($AF475&gt;100,"",IF($M475=新人男子!P$2,ROW(),"")),"")</f>
        <v/>
      </c>
      <c r="BR475" s="42" t="str">
        <f>IF($O475="男子",IF($AF475&gt;100,"",IF($M475=新人男子!B$27,ROW(),"")),"")</f>
        <v/>
      </c>
      <c r="BS475" s="42" t="str">
        <f>IF($O475="男子",IF($AF475&gt;100,"",IF($M475=新人男子!I$27,ROW(),"")),"")</f>
        <v/>
      </c>
      <c r="BT475" s="42" t="str">
        <f>IF($O475="男子",IF($AF475&gt;100,"",IF($M475=新人男子!P$27,ROW(),"")),"")</f>
        <v/>
      </c>
      <c r="BU475" s="42" t="str">
        <f>IF($O475="男子",IF($AF475&gt;100,"",IF($M475=新人男子!B$51,ROW(),"")),"")</f>
        <v/>
      </c>
      <c r="BV475" s="42" t="str">
        <f>IF($O475="男子",IF($AF475&gt;100,"",IF($M475=新人男子!I$51,ROW(),"")),"")</f>
        <v/>
      </c>
      <c r="BW475" s="42" t="str">
        <f>IF($O475="男子",IF($AF475&gt;100,"",IF($M475=新人男子!P$51,ROW(),"")),"")</f>
        <v/>
      </c>
      <c r="BX475" s="42" t="str">
        <f>IF($O475="男子",IF($AF475&gt;100,"",IF($M475=新人男子!B$76,ROW(),"")),"")</f>
        <v/>
      </c>
      <c r="BY475" s="42" t="str">
        <f>IF($O475="男子",IF($AF475&gt;100,"",IF($M475=新人男子!I$76,ROW(),"")),"")</f>
        <v/>
      </c>
      <c r="BZ475" s="42" t="str">
        <f>IF($O475="男子",IF($AF475&gt;100,"",IF($M475=新人男子!P$76,ROW(),"")),"")</f>
        <v/>
      </c>
      <c r="CA475" s="42" t="str">
        <f>IF($O475="女子",IF($AF475&gt;100,"",IF($M475=選抜女子!B$2,ROW(),"")),"")</f>
        <v/>
      </c>
      <c r="CB475" s="42" t="str">
        <f>IF($O475="女子",IF($AF475&gt;100,"",IF($M475=選抜女子!I$2,ROW(),"")),"")</f>
        <v/>
      </c>
      <c r="CC475" s="42" t="str">
        <f>IF($O475="女子",IF($AF475&gt;100,"",IF($M475=選抜女子!P$2,ROW(),"")),"")</f>
        <v/>
      </c>
      <c r="CD475" s="42" t="str">
        <f>IF($O475="女子",IF($AF475&gt;100,"",IF($M475=選抜女子!B$27,ROW(),"")),"")</f>
        <v/>
      </c>
      <c r="CE475" s="42" t="str">
        <f>IF($O475="女子",IF($AF475&gt;100,"",IF($M475=選抜女子!I$27,ROW(),"")),"")</f>
        <v/>
      </c>
      <c r="CF475" s="42" t="str">
        <f>IF($O475="女子",IF($AF475&gt;100,"",IF($M475=選抜女子!P$27,ROW(),"")),"")</f>
        <v/>
      </c>
      <c r="CG475" s="42" t="str">
        <f>IF($O475="女子",IF($AF475&gt;100,"",IF($M475=選抜女子!B$51,ROW(),"")),"")</f>
        <v/>
      </c>
      <c r="CH475" s="42">
        <f>IF($O475="女子",IF($AF475&gt;100,"",IF($M475=選抜女子!I$51,ROW(),"")),"")</f>
        <v>475</v>
      </c>
      <c r="CI475" s="42" t="str">
        <f>IF($O475="女子",IF($AF475&gt;100,"",IF($M475=選抜女子!B$76,ROW(),"")),"")</f>
        <v/>
      </c>
      <c r="CJ475" s="42" t="str">
        <f>IF($O475="女子",IF($AF475&gt;100,"",IF($M475=選抜女子!I$76,ROW(),"")),"")</f>
        <v/>
      </c>
      <c r="CK475" s="42" t="str">
        <f>IF($O475="女子",IF($AF475&gt;100,"",IF($M475=新人女子!B$2,ROW(),"")),"")</f>
        <v/>
      </c>
      <c r="CL475" s="42" t="str">
        <f>IF($O475="女子",IF($AF475&gt;100,"",IF($M475=新人女子!I$2,ROW(),"")),"")</f>
        <v/>
      </c>
      <c r="CM475" s="42" t="str">
        <f>IF($O475="女子",IF($AF475&gt;100,"",IF($M475=新人女子!P$2,ROW(),"")),"")</f>
        <v/>
      </c>
      <c r="CN475" s="42" t="str">
        <f>IF($O475="女子",IF($AF475&gt;100,"",IF($M475=新人女子!B$27,ROW(),"")),"")</f>
        <v/>
      </c>
      <c r="CO475" s="42" t="str">
        <f>IF($O475="女子",IF($AF475&gt;100,"",IF($M475=新人女子!I$27,ROW(),"")),"")</f>
        <v/>
      </c>
      <c r="CP475" s="42" t="str">
        <f>IF($O475="女子",IF($AF475&gt;100,"",IF($M475=新人女子!P$27,ROW(),"")),"")</f>
        <v/>
      </c>
      <c r="CQ475" s="42" t="str">
        <f>IF($O475="女子",IF($AF475&gt;100,"",IF($M475=新人女子!B$51,ROW(),"")),"")</f>
        <v/>
      </c>
      <c r="CR475" s="42" t="str">
        <f>IF($O475="女子",IF($AF475&gt;100,"",IF($M475=新人女子!I$51,ROW(),"")),"")</f>
        <v/>
      </c>
      <c r="CS475" s="42" t="str">
        <f>IF($O475="女子",IF($AF475&gt;100,"",IF($M475=新人女子!P$51,ROW(),"")),"")</f>
        <v/>
      </c>
      <c r="CT475" s="42" t="str">
        <f>IF($O475="女子",IF($AF475&gt;100,"",IF($M475=新人女子!B$76,ROW(),"")),"")</f>
        <v/>
      </c>
      <c r="CU475" s="42" t="str">
        <f>IF($O475="女子",IF($AF475&gt;100,"",IF($M475=新人女子!I$76,ROW(),"")),"")</f>
        <v/>
      </c>
      <c r="CV475" s="42" t="str">
        <f>IF($O475="女子",IF($AF475&gt;100,"",IF($M475=新人女子!P$76,ROW(),"")),"")</f>
        <v/>
      </c>
    </row>
    <row r="476" spans="1:100" x14ac:dyDescent="0.15">
      <c r="A476" s="36">
        <v>45285</v>
      </c>
      <c r="B476" s="36">
        <v>45287</v>
      </c>
      <c r="C476" s="35" t="s">
        <v>104</v>
      </c>
      <c r="D476" s="35" t="s">
        <v>3222</v>
      </c>
      <c r="E476" s="35" t="s">
        <v>3223</v>
      </c>
      <c r="F476" s="35" t="s">
        <v>3224</v>
      </c>
      <c r="G476" s="35" t="s">
        <v>108</v>
      </c>
      <c r="H476" s="35" t="s">
        <v>15</v>
      </c>
      <c r="I476" s="35" t="s">
        <v>3225</v>
      </c>
      <c r="J476" s="35" t="s">
        <v>303</v>
      </c>
      <c r="L476" s="35" t="s">
        <v>1175</v>
      </c>
      <c r="M476" s="35" t="s">
        <v>210</v>
      </c>
      <c r="N476" s="35" t="s">
        <v>211</v>
      </c>
      <c r="O476" s="35" t="s">
        <v>1152</v>
      </c>
      <c r="Y476" s="35" t="s">
        <v>306</v>
      </c>
      <c r="AA476" s="35" t="s">
        <v>1184</v>
      </c>
      <c r="AB476" s="35" t="s">
        <v>1202</v>
      </c>
      <c r="AC476" s="35" t="str">
        <f t="shared" si="43"/>
        <v>マツエ</v>
      </c>
      <c r="AD476" s="35" t="s">
        <v>309</v>
      </c>
      <c r="AF476" s="35">
        <v>5</v>
      </c>
      <c r="AG476" s="41">
        <v>39224</v>
      </c>
      <c r="AN476" s="35">
        <v>150</v>
      </c>
      <c r="AO476" s="35">
        <v>40</v>
      </c>
      <c r="AP476" s="35" t="s">
        <v>310</v>
      </c>
      <c r="AV476" s="35" t="s">
        <v>413</v>
      </c>
      <c r="BB476" s="35">
        <f t="shared" si="39"/>
        <v>15</v>
      </c>
      <c r="BC476" s="35">
        <f t="shared" si="40"/>
        <v>1</v>
      </c>
      <c r="BD476" s="35" t="str">
        <f t="shared" si="41"/>
        <v>右</v>
      </c>
      <c r="BE476" s="42" t="str">
        <f>IF($O476="男子",IF($AF476&gt;100,"",IF($M476=選抜男子!B$2,ROW(),"")),"")</f>
        <v/>
      </c>
      <c r="BF476" s="42" t="str">
        <f>IF($O476="男子",IF($AF476&gt;100,"",IF($M476=選抜男子!I$2,ROW(),"")),"")</f>
        <v/>
      </c>
      <c r="BG476" s="42" t="str">
        <f>IF($O476="男子",IF($AF476&gt;100,"",IF($M476=選抜男子!P$2,ROW(),"")),"")</f>
        <v/>
      </c>
      <c r="BH476" s="42" t="str">
        <f>IF($O476="男子",IF($AF476&gt;100,"",IF($M476=選抜男子!B$27,ROW(),"")),"")</f>
        <v/>
      </c>
      <c r="BI476" s="42" t="str">
        <f>IF($O476="男子",IF($AF476&gt;100,"",IF($M476=選抜男子!I$27,ROW(),"")),"")</f>
        <v/>
      </c>
      <c r="BJ476" s="42" t="str">
        <f>IF($O476="男子",IF($AF476&gt;100,"",IF($M476=選抜男子!P$27,ROW(),"")),"")</f>
        <v/>
      </c>
      <c r="BK476" s="42" t="str">
        <f>IF($O476="男子",IF($AF476&gt;100,"",IF($M476=選抜男子!B$51,ROW(),"")),"")</f>
        <v/>
      </c>
      <c r="BL476" s="42" t="str">
        <f>IF($O476="男子",IF($AF476&gt;100,"",IF($M476=選抜男子!I$51,ROW(),"")),"")</f>
        <v/>
      </c>
      <c r="BM476" s="42" t="str">
        <f>IF($O476="男子",IF($AF476&gt;100,"",IF($M476=選抜男子!B$76,ROW(),"")),"")</f>
        <v/>
      </c>
      <c r="BN476" s="42" t="str">
        <f>IF($O476="男子",IF($AF476&gt;100,"",IF($M476=選抜男子!I$76,ROW(),"")),"")</f>
        <v/>
      </c>
      <c r="BO476" s="42" t="str">
        <f>IF($O476="男子",IF($AF476&gt;100,"",IF($M476=新人男子!B$2,ROW(),"")),"")</f>
        <v/>
      </c>
      <c r="BP476" s="42" t="str">
        <f>IF($O476="男子",IF($AF476&gt;100,"",IF($M476=新人男子!I$2,ROW(),"")),"")</f>
        <v/>
      </c>
      <c r="BQ476" s="42" t="str">
        <f>IF($O476="男子",IF($AF476&gt;100,"",IF($M476=新人男子!P$2,ROW(),"")),"")</f>
        <v/>
      </c>
      <c r="BR476" s="42" t="str">
        <f>IF($O476="男子",IF($AF476&gt;100,"",IF($M476=新人男子!B$27,ROW(),"")),"")</f>
        <v/>
      </c>
      <c r="BS476" s="42" t="str">
        <f>IF($O476="男子",IF($AF476&gt;100,"",IF($M476=新人男子!I$27,ROW(),"")),"")</f>
        <v/>
      </c>
      <c r="BT476" s="42" t="str">
        <f>IF($O476="男子",IF($AF476&gt;100,"",IF($M476=新人男子!P$27,ROW(),"")),"")</f>
        <v/>
      </c>
      <c r="BU476" s="42" t="str">
        <f>IF($O476="男子",IF($AF476&gt;100,"",IF($M476=新人男子!B$51,ROW(),"")),"")</f>
        <v/>
      </c>
      <c r="BV476" s="42" t="str">
        <f>IF($O476="男子",IF($AF476&gt;100,"",IF($M476=新人男子!I$51,ROW(),"")),"")</f>
        <v/>
      </c>
      <c r="BW476" s="42" t="str">
        <f>IF($O476="男子",IF($AF476&gt;100,"",IF($M476=新人男子!P$51,ROW(),"")),"")</f>
        <v/>
      </c>
      <c r="BX476" s="42" t="str">
        <f>IF($O476="男子",IF($AF476&gt;100,"",IF($M476=新人男子!B$76,ROW(),"")),"")</f>
        <v/>
      </c>
      <c r="BY476" s="42" t="str">
        <f>IF($O476="男子",IF($AF476&gt;100,"",IF($M476=新人男子!I$76,ROW(),"")),"")</f>
        <v/>
      </c>
      <c r="BZ476" s="42" t="str">
        <f>IF($O476="男子",IF($AF476&gt;100,"",IF($M476=新人男子!P$76,ROW(),"")),"")</f>
        <v/>
      </c>
      <c r="CA476" s="42" t="str">
        <f>IF($O476="女子",IF($AF476&gt;100,"",IF($M476=選抜女子!B$2,ROW(),"")),"")</f>
        <v/>
      </c>
      <c r="CB476" s="42" t="str">
        <f>IF($O476="女子",IF($AF476&gt;100,"",IF($M476=選抜女子!I$2,ROW(),"")),"")</f>
        <v/>
      </c>
      <c r="CC476" s="42" t="str">
        <f>IF($O476="女子",IF($AF476&gt;100,"",IF($M476=選抜女子!P$2,ROW(),"")),"")</f>
        <v/>
      </c>
      <c r="CD476" s="42" t="str">
        <f>IF($O476="女子",IF($AF476&gt;100,"",IF($M476=選抜女子!B$27,ROW(),"")),"")</f>
        <v/>
      </c>
      <c r="CE476" s="42" t="str">
        <f>IF($O476="女子",IF($AF476&gt;100,"",IF($M476=選抜女子!I$27,ROW(),"")),"")</f>
        <v/>
      </c>
      <c r="CF476" s="42" t="str">
        <f>IF($O476="女子",IF($AF476&gt;100,"",IF($M476=選抜女子!P$27,ROW(),"")),"")</f>
        <v/>
      </c>
      <c r="CG476" s="42" t="str">
        <f>IF($O476="女子",IF($AF476&gt;100,"",IF($M476=選抜女子!B$51,ROW(),"")),"")</f>
        <v/>
      </c>
      <c r="CH476" s="42">
        <f>IF($O476="女子",IF($AF476&gt;100,"",IF($M476=選抜女子!I$51,ROW(),"")),"")</f>
        <v>476</v>
      </c>
      <c r="CI476" s="42" t="str">
        <f>IF($O476="女子",IF($AF476&gt;100,"",IF($M476=選抜女子!B$76,ROW(),"")),"")</f>
        <v/>
      </c>
      <c r="CJ476" s="42" t="str">
        <f>IF($O476="女子",IF($AF476&gt;100,"",IF($M476=選抜女子!I$76,ROW(),"")),"")</f>
        <v/>
      </c>
      <c r="CK476" s="42" t="str">
        <f>IF($O476="女子",IF($AF476&gt;100,"",IF($M476=新人女子!B$2,ROW(),"")),"")</f>
        <v/>
      </c>
      <c r="CL476" s="42" t="str">
        <f>IF($O476="女子",IF($AF476&gt;100,"",IF($M476=新人女子!I$2,ROW(),"")),"")</f>
        <v/>
      </c>
      <c r="CM476" s="42" t="str">
        <f>IF($O476="女子",IF($AF476&gt;100,"",IF($M476=新人女子!P$2,ROW(),"")),"")</f>
        <v/>
      </c>
      <c r="CN476" s="42" t="str">
        <f>IF($O476="女子",IF($AF476&gt;100,"",IF($M476=新人女子!B$27,ROW(),"")),"")</f>
        <v/>
      </c>
      <c r="CO476" s="42" t="str">
        <f>IF($O476="女子",IF($AF476&gt;100,"",IF($M476=新人女子!I$27,ROW(),"")),"")</f>
        <v/>
      </c>
      <c r="CP476" s="42" t="str">
        <f>IF($O476="女子",IF($AF476&gt;100,"",IF($M476=新人女子!P$27,ROW(),"")),"")</f>
        <v/>
      </c>
      <c r="CQ476" s="42" t="str">
        <f>IF($O476="女子",IF($AF476&gt;100,"",IF($M476=新人女子!B$51,ROW(),"")),"")</f>
        <v/>
      </c>
      <c r="CR476" s="42" t="str">
        <f>IF($O476="女子",IF($AF476&gt;100,"",IF($M476=新人女子!I$51,ROW(),"")),"")</f>
        <v/>
      </c>
      <c r="CS476" s="42" t="str">
        <f>IF($O476="女子",IF($AF476&gt;100,"",IF($M476=新人女子!P$51,ROW(),"")),"")</f>
        <v/>
      </c>
      <c r="CT476" s="42" t="str">
        <f>IF($O476="女子",IF($AF476&gt;100,"",IF($M476=新人女子!B$76,ROW(),"")),"")</f>
        <v/>
      </c>
      <c r="CU476" s="42" t="str">
        <f>IF($O476="女子",IF($AF476&gt;100,"",IF($M476=新人女子!I$76,ROW(),"")),"")</f>
        <v/>
      </c>
      <c r="CV476" s="42" t="str">
        <f>IF($O476="女子",IF($AF476&gt;100,"",IF($M476=新人女子!P$76,ROW(),"")),"")</f>
        <v/>
      </c>
    </row>
    <row r="477" spans="1:100" x14ac:dyDescent="0.15">
      <c r="A477" s="36">
        <v>45285</v>
      </c>
      <c r="B477" s="36">
        <v>45287</v>
      </c>
      <c r="C477" s="35" t="s">
        <v>104</v>
      </c>
      <c r="D477" s="35" t="s">
        <v>3226</v>
      </c>
      <c r="E477" s="35" t="s">
        <v>3227</v>
      </c>
      <c r="F477" s="35" t="s">
        <v>3228</v>
      </c>
      <c r="G477" s="35" t="s">
        <v>108</v>
      </c>
      <c r="H477" s="35" t="s">
        <v>15</v>
      </c>
      <c r="I477" s="35" t="s">
        <v>3229</v>
      </c>
      <c r="J477" s="35" t="s">
        <v>303</v>
      </c>
      <c r="L477" s="35" t="s">
        <v>1175</v>
      </c>
      <c r="M477" s="35" t="s">
        <v>210</v>
      </c>
      <c r="N477" s="35" t="s">
        <v>211</v>
      </c>
      <c r="O477" s="35" t="s">
        <v>1152</v>
      </c>
      <c r="Y477" s="35" t="s">
        <v>306</v>
      </c>
      <c r="AA477" s="35" t="s">
        <v>1203</v>
      </c>
      <c r="AB477" s="35" t="s">
        <v>1204</v>
      </c>
      <c r="AC477" s="35" t="str">
        <f t="shared" si="43"/>
        <v>ノギ</v>
      </c>
      <c r="AD477" s="35" t="s">
        <v>309</v>
      </c>
      <c r="AF477" s="35">
        <v>6</v>
      </c>
      <c r="AG477" s="41">
        <v>39188</v>
      </c>
      <c r="AN477" s="35">
        <v>158</v>
      </c>
      <c r="AO477" s="35">
        <v>55</v>
      </c>
      <c r="AP477" s="35" t="s">
        <v>310</v>
      </c>
      <c r="AV477" s="35" t="s">
        <v>413</v>
      </c>
      <c r="BB477" s="35">
        <f t="shared" si="39"/>
        <v>15</v>
      </c>
      <c r="BC477" s="35">
        <f t="shared" si="40"/>
        <v>1</v>
      </c>
      <c r="BD477" s="35" t="str">
        <f t="shared" si="41"/>
        <v>右</v>
      </c>
      <c r="BE477" s="42" t="str">
        <f>IF($O477="男子",IF($AF477&gt;100,"",IF($M477=選抜男子!B$2,ROW(),"")),"")</f>
        <v/>
      </c>
      <c r="BF477" s="42" t="str">
        <f>IF($O477="男子",IF($AF477&gt;100,"",IF($M477=選抜男子!I$2,ROW(),"")),"")</f>
        <v/>
      </c>
      <c r="BG477" s="42" t="str">
        <f>IF($O477="男子",IF($AF477&gt;100,"",IF($M477=選抜男子!P$2,ROW(),"")),"")</f>
        <v/>
      </c>
      <c r="BH477" s="42" t="str">
        <f>IF($O477="男子",IF($AF477&gt;100,"",IF($M477=選抜男子!B$27,ROW(),"")),"")</f>
        <v/>
      </c>
      <c r="BI477" s="42" t="str">
        <f>IF($O477="男子",IF($AF477&gt;100,"",IF($M477=選抜男子!I$27,ROW(),"")),"")</f>
        <v/>
      </c>
      <c r="BJ477" s="42" t="str">
        <f>IF($O477="男子",IF($AF477&gt;100,"",IF($M477=選抜男子!P$27,ROW(),"")),"")</f>
        <v/>
      </c>
      <c r="BK477" s="42" t="str">
        <f>IF($O477="男子",IF($AF477&gt;100,"",IF($M477=選抜男子!B$51,ROW(),"")),"")</f>
        <v/>
      </c>
      <c r="BL477" s="42" t="str">
        <f>IF($O477="男子",IF($AF477&gt;100,"",IF($M477=選抜男子!I$51,ROW(),"")),"")</f>
        <v/>
      </c>
      <c r="BM477" s="42" t="str">
        <f>IF($O477="男子",IF($AF477&gt;100,"",IF($M477=選抜男子!B$76,ROW(),"")),"")</f>
        <v/>
      </c>
      <c r="BN477" s="42" t="str">
        <f>IF($O477="男子",IF($AF477&gt;100,"",IF($M477=選抜男子!I$76,ROW(),"")),"")</f>
        <v/>
      </c>
      <c r="BO477" s="42" t="str">
        <f>IF($O477="男子",IF($AF477&gt;100,"",IF($M477=新人男子!B$2,ROW(),"")),"")</f>
        <v/>
      </c>
      <c r="BP477" s="42" t="str">
        <f>IF($O477="男子",IF($AF477&gt;100,"",IF($M477=新人男子!I$2,ROW(),"")),"")</f>
        <v/>
      </c>
      <c r="BQ477" s="42" t="str">
        <f>IF($O477="男子",IF($AF477&gt;100,"",IF($M477=新人男子!P$2,ROW(),"")),"")</f>
        <v/>
      </c>
      <c r="BR477" s="42" t="str">
        <f>IF($O477="男子",IF($AF477&gt;100,"",IF($M477=新人男子!B$27,ROW(),"")),"")</f>
        <v/>
      </c>
      <c r="BS477" s="42" t="str">
        <f>IF($O477="男子",IF($AF477&gt;100,"",IF($M477=新人男子!I$27,ROW(),"")),"")</f>
        <v/>
      </c>
      <c r="BT477" s="42" t="str">
        <f>IF($O477="男子",IF($AF477&gt;100,"",IF($M477=新人男子!P$27,ROW(),"")),"")</f>
        <v/>
      </c>
      <c r="BU477" s="42" t="str">
        <f>IF($O477="男子",IF($AF477&gt;100,"",IF($M477=新人男子!B$51,ROW(),"")),"")</f>
        <v/>
      </c>
      <c r="BV477" s="42" t="str">
        <f>IF($O477="男子",IF($AF477&gt;100,"",IF($M477=新人男子!I$51,ROW(),"")),"")</f>
        <v/>
      </c>
      <c r="BW477" s="42" t="str">
        <f>IF($O477="男子",IF($AF477&gt;100,"",IF($M477=新人男子!P$51,ROW(),"")),"")</f>
        <v/>
      </c>
      <c r="BX477" s="42" t="str">
        <f>IF($O477="男子",IF($AF477&gt;100,"",IF($M477=新人男子!B$76,ROW(),"")),"")</f>
        <v/>
      </c>
      <c r="BY477" s="42" t="str">
        <f>IF($O477="男子",IF($AF477&gt;100,"",IF($M477=新人男子!I$76,ROW(),"")),"")</f>
        <v/>
      </c>
      <c r="BZ477" s="42" t="str">
        <f>IF($O477="男子",IF($AF477&gt;100,"",IF($M477=新人男子!P$76,ROW(),"")),"")</f>
        <v/>
      </c>
      <c r="CA477" s="42" t="str">
        <f>IF($O477="女子",IF($AF477&gt;100,"",IF($M477=選抜女子!B$2,ROW(),"")),"")</f>
        <v/>
      </c>
      <c r="CB477" s="42" t="str">
        <f>IF($O477="女子",IF($AF477&gt;100,"",IF($M477=選抜女子!I$2,ROW(),"")),"")</f>
        <v/>
      </c>
      <c r="CC477" s="42" t="str">
        <f>IF($O477="女子",IF($AF477&gt;100,"",IF($M477=選抜女子!P$2,ROW(),"")),"")</f>
        <v/>
      </c>
      <c r="CD477" s="42" t="str">
        <f>IF($O477="女子",IF($AF477&gt;100,"",IF($M477=選抜女子!B$27,ROW(),"")),"")</f>
        <v/>
      </c>
      <c r="CE477" s="42" t="str">
        <f>IF($O477="女子",IF($AF477&gt;100,"",IF($M477=選抜女子!I$27,ROW(),"")),"")</f>
        <v/>
      </c>
      <c r="CF477" s="42" t="str">
        <f>IF($O477="女子",IF($AF477&gt;100,"",IF($M477=選抜女子!P$27,ROW(),"")),"")</f>
        <v/>
      </c>
      <c r="CG477" s="42" t="str">
        <f>IF($O477="女子",IF($AF477&gt;100,"",IF($M477=選抜女子!B$51,ROW(),"")),"")</f>
        <v/>
      </c>
      <c r="CH477" s="42">
        <f>IF($O477="女子",IF($AF477&gt;100,"",IF($M477=選抜女子!I$51,ROW(),"")),"")</f>
        <v>477</v>
      </c>
      <c r="CI477" s="42" t="str">
        <f>IF($O477="女子",IF($AF477&gt;100,"",IF($M477=選抜女子!B$76,ROW(),"")),"")</f>
        <v/>
      </c>
      <c r="CJ477" s="42" t="str">
        <f>IF($O477="女子",IF($AF477&gt;100,"",IF($M477=選抜女子!I$76,ROW(),"")),"")</f>
        <v/>
      </c>
      <c r="CK477" s="42" t="str">
        <f>IF($O477="女子",IF($AF477&gt;100,"",IF($M477=新人女子!B$2,ROW(),"")),"")</f>
        <v/>
      </c>
      <c r="CL477" s="42" t="str">
        <f>IF($O477="女子",IF($AF477&gt;100,"",IF($M477=新人女子!I$2,ROW(),"")),"")</f>
        <v/>
      </c>
      <c r="CM477" s="42" t="str">
        <f>IF($O477="女子",IF($AF477&gt;100,"",IF($M477=新人女子!P$2,ROW(),"")),"")</f>
        <v/>
      </c>
      <c r="CN477" s="42" t="str">
        <f>IF($O477="女子",IF($AF477&gt;100,"",IF($M477=新人女子!B$27,ROW(),"")),"")</f>
        <v/>
      </c>
      <c r="CO477" s="42" t="str">
        <f>IF($O477="女子",IF($AF477&gt;100,"",IF($M477=新人女子!I$27,ROW(),"")),"")</f>
        <v/>
      </c>
      <c r="CP477" s="42" t="str">
        <f>IF($O477="女子",IF($AF477&gt;100,"",IF($M477=新人女子!P$27,ROW(),"")),"")</f>
        <v/>
      </c>
      <c r="CQ477" s="42" t="str">
        <f>IF($O477="女子",IF($AF477&gt;100,"",IF($M477=新人女子!B$51,ROW(),"")),"")</f>
        <v/>
      </c>
      <c r="CR477" s="42" t="str">
        <f>IF($O477="女子",IF($AF477&gt;100,"",IF($M477=新人女子!I$51,ROW(),"")),"")</f>
        <v/>
      </c>
      <c r="CS477" s="42" t="str">
        <f>IF($O477="女子",IF($AF477&gt;100,"",IF($M477=新人女子!P$51,ROW(),"")),"")</f>
        <v/>
      </c>
      <c r="CT477" s="42" t="str">
        <f>IF($O477="女子",IF($AF477&gt;100,"",IF($M477=新人女子!B$76,ROW(),"")),"")</f>
        <v/>
      </c>
      <c r="CU477" s="42" t="str">
        <f>IF($O477="女子",IF($AF477&gt;100,"",IF($M477=新人女子!I$76,ROW(),"")),"")</f>
        <v/>
      </c>
      <c r="CV477" s="42" t="str">
        <f>IF($O477="女子",IF($AF477&gt;100,"",IF($M477=新人女子!P$76,ROW(),"")),"")</f>
        <v/>
      </c>
    </row>
    <row r="478" spans="1:100" x14ac:dyDescent="0.15">
      <c r="A478" s="36">
        <v>45285</v>
      </c>
      <c r="B478" s="36">
        <v>45287</v>
      </c>
      <c r="C478" s="35" t="s">
        <v>104</v>
      </c>
      <c r="D478" s="35" t="s">
        <v>3230</v>
      </c>
      <c r="E478" s="35" t="s">
        <v>3231</v>
      </c>
      <c r="F478" s="35" t="s">
        <v>3232</v>
      </c>
      <c r="G478" s="35" t="s">
        <v>108</v>
      </c>
      <c r="H478" s="35" t="s">
        <v>15</v>
      </c>
      <c r="I478" s="35" t="s">
        <v>3233</v>
      </c>
      <c r="J478" s="35" t="s">
        <v>303</v>
      </c>
      <c r="L478" s="35" t="s">
        <v>1175</v>
      </c>
      <c r="M478" s="35" t="s">
        <v>210</v>
      </c>
      <c r="N478" s="35" t="s">
        <v>211</v>
      </c>
      <c r="O478" s="35" t="s">
        <v>1152</v>
      </c>
      <c r="Y478" s="35" t="s">
        <v>306</v>
      </c>
      <c r="AA478" s="35" t="s">
        <v>1205</v>
      </c>
      <c r="AB478" s="35" t="s">
        <v>1206</v>
      </c>
      <c r="AC478" s="35" t="str">
        <f t="shared" si="43"/>
        <v>タマツクリオンセン</v>
      </c>
      <c r="AD478" s="35" t="s">
        <v>309</v>
      </c>
      <c r="AF478" s="35">
        <v>7</v>
      </c>
      <c r="AG478" s="41">
        <v>39379</v>
      </c>
      <c r="AN478" s="35">
        <v>150</v>
      </c>
      <c r="AO478" s="35">
        <v>50</v>
      </c>
      <c r="AP478" s="35" t="s">
        <v>310</v>
      </c>
      <c r="AV478" s="35" t="s">
        <v>413</v>
      </c>
      <c r="BB478" s="35">
        <f t="shared" si="39"/>
        <v>15</v>
      </c>
      <c r="BC478" s="35">
        <f t="shared" si="40"/>
        <v>1</v>
      </c>
      <c r="BD478" s="35" t="str">
        <f t="shared" si="41"/>
        <v>右</v>
      </c>
      <c r="BE478" s="42" t="str">
        <f>IF($O478="男子",IF($AF478&gt;100,"",IF($M478=選抜男子!B$2,ROW(),"")),"")</f>
        <v/>
      </c>
      <c r="BF478" s="42" t="str">
        <f>IF($O478="男子",IF($AF478&gt;100,"",IF($M478=選抜男子!I$2,ROW(),"")),"")</f>
        <v/>
      </c>
      <c r="BG478" s="42" t="str">
        <f>IF($O478="男子",IF($AF478&gt;100,"",IF($M478=選抜男子!P$2,ROW(),"")),"")</f>
        <v/>
      </c>
      <c r="BH478" s="42" t="str">
        <f>IF($O478="男子",IF($AF478&gt;100,"",IF($M478=選抜男子!B$27,ROW(),"")),"")</f>
        <v/>
      </c>
      <c r="BI478" s="42" t="str">
        <f>IF($O478="男子",IF($AF478&gt;100,"",IF($M478=選抜男子!I$27,ROW(),"")),"")</f>
        <v/>
      </c>
      <c r="BJ478" s="42" t="str">
        <f>IF($O478="男子",IF($AF478&gt;100,"",IF($M478=選抜男子!P$27,ROW(),"")),"")</f>
        <v/>
      </c>
      <c r="BK478" s="42" t="str">
        <f>IF($O478="男子",IF($AF478&gt;100,"",IF($M478=選抜男子!B$51,ROW(),"")),"")</f>
        <v/>
      </c>
      <c r="BL478" s="42" t="str">
        <f>IF($O478="男子",IF($AF478&gt;100,"",IF($M478=選抜男子!I$51,ROW(),"")),"")</f>
        <v/>
      </c>
      <c r="BM478" s="42" t="str">
        <f>IF($O478="男子",IF($AF478&gt;100,"",IF($M478=選抜男子!B$76,ROW(),"")),"")</f>
        <v/>
      </c>
      <c r="BN478" s="42" t="str">
        <f>IF($O478="男子",IF($AF478&gt;100,"",IF($M478=選抜男子!I$76,ROW(),"")),"")</f>
        <v/>
      </c>
      <c r="BO478" s="42" t="str">
        <f>IF($O478="男子",IF($AF478&gt;100,"",IF($M478=新人男子!B$2,ROW(),"")),"")</f>
        <v/>
      </c>
      <c r="BP478" s="42" t="str">
        <f>IF($O478="男子",IF($AF478&gt;100,"",IF($M478=新人男子!I$2,ROW(),"")),"")</f>
        <v/>
      </c>
      <c r="BQ478" s="42" t="str">
        <f>IF($O478="男子",IF($AF478&gt;100,"",IF($M478=新人男子!P$2,ROW(),"")),"")</f>
        <v/>
      </c>
      <c r="BR478" s="42" t="str">
        <f>IF($O478="男子",IF($AF478&gt;100,"",IF($M478=新人男子!B$27,ROW(),"")),"")</f>
        <v/>
      </c>
      <c r="BS478" s="42" t="str">
        <f>IF($O478="男子",IF($AF478&gt;100,"",IF($M478=新人男子!I$27,ROW(),"")),"")</f>
        <v/>
      </c>
      <c r="BT478" s="42" t="str">
        <f>IF($O478="男子",IF($AF478&gt;100,"",IF($M478=新人男子!P$27,ROW(),"")),"")</f>
        <v/>
      </c>
      <c r="BU478" s="42" t="str">
        <f>IF($O478="男子",IF($AF478&gt;100,"",IF($M478=新人男子!B$51,ROW(),"")),"")</f>
        <v/>
      </c>
      <c r="BV478" s="42" t="str">
        <f>IF($O478="男子",IF($AF478&gt;100,"",IF($M478=新人男子!I$51,ROW(),"")),"")</f>
        <v/>
      </c>
      <c r="BW478" s="42" t="str">
        <f>IF($O478="男子",IF($AF478&gt;100,"",IF($M478=新人男子!P$51,ROW(),"")),"")</f>
        <v/>
      </c>
      <c r="BX478" s="42" t="str">
        <f>IF($O478="男子",IF($AF478&gt;100,"",IF($M478=新人男子!B$76,ROW(),"")),"")</f>
        <v/>
      </c>
      <c r="BY478" s="42" t="str">
        <f>IF($O478="男子",IF($AF478&gt;100,"",IF($M478=新人男子!I$76,ROW(),"")),"")</f>
        <v/>
      </c>
      <c r="BZ478" s="42" t="str">
        <f>IF($O478="男子",IF($AF478&gt;100,"",IF($M478=新人男子!P$76,ROW(),"")),"")</f>
        <v/>
      </c>
      <c r="CA478" s="42" t="str">
        <f>IF($O478="女子",IF($AF478&gt;100,"",IF($M478=選抜女子!B$2,ROW(),"")),"")</f>
        <v/>
      </c>
      <c r="CB478" s="42" t="str">
        <f>IF($O478="女子",IF($AF478&gt;100,"",IF($M478=選抜女子!I$2,ROW(),"")),"")</f>
        <v/>
      </c>
      <c r="CC478" s="42" t="str">
        <f>IF($O478="女子",IF($AF478&gt;100,"",IF($M478=選抜女子!P$2,ROW(),"")),"")</f>
        <v/>
      </c>
      <c r="CD478" s="42" t="str">
        <f>IF($O478="女子",IF($AF478&gt;100,"",IF($M478=選抜女子!B$27,ROW(),"")),"")</f>
        <v/>
      </c>
      <c r="CE478" s="42" t="str">
        <f>IF($O478="女子",IF($AF478&gt;100,"",IF($M478=選抜女子!I$27,ROW(),"")),"")</f>
        <v/>
      </c>
      <c r="CF478" s="42" t="str">
        <f>IF($O478="女子",IF($AF478&gt;100,"",IF($M478=選抜女子!P$27,ROW(),"")),"")</f>
        <v/>
      </c>
      <c r="CG478" s="42" t="str">
        <f>IF($O478="女子",IF($AF478&gt;100,"",IF($M478=選抜女子!B$51,ROW(),"")),"")</f>
        <v/>
      </c>
      <c r="CH478" s="42">
        <f>IF($O478="女子",IF($AF478&gt;100,"",IF($M478=選抜女子!I$51,ROW(),"")),"")</f>
        <v>478</v>
      </c>
      <c r="CI478" s="42" t="str">
        <f>IF($O478="女子",IF($AF478&gt;100,"",IF($M478=選抜女子!B$76,ROW(),"")),"")</f>
        <v/>
      </c>
      <c r="CJ478" s="42" t="str">
        <f>IF($O478="女子",IF($AF478&gt;100,"",IF($M478=選抜女子!I$76,ROW(),"")),"")</f>
        <v/>
      </c>
      <c r="CK478" s="42" t="str">
        <f>IF($O478="女子",IF($AF478&gt;100,"",IF($M478=新人女子!B$2,ROW(),"")),"")</f>
        <v/>
      </c>
      <c r="CL478" s="42" t="str">
        <f>IF($O478="女子",IF($AF478&gt;100,"",IF($M478=新人女子!I$2,ROW(),"")),"")</f>
        <v/>
      </c>
      <c r="CM478" s="42" t="str">
        <f>IF($O478="女子",IF($AF478&gt;100,"",IF($M478=新人女子!P$2,ROW(),"")),"")</f>
        <v/>
      </c>
      <c r="CN478" s="42" t="str">
        <f>IF($O478="女子",IF($AF478&gt;100,"",IF($M478=新人女子!B$27,ROW(),"")),"")</f>
        <v/>
      </c>
      <c r="CO478" s="42" t="str">
        <f>IF($O478="女子",IF($AF478&gt;100,"",IF($M478=新人女子!I$27,ROW(),"")),"")</f>
        <v/>
      </c>
      <c r="CP478" s="42" t="str">
        <f>IF($O478="女子",IF($AF478&gt;100,"",IF($M478=新人女子!P$27,ROW(),"")),"")</f>
        <v/>
      </c>
      <c r="CQ478" s="42" t="str">
        <f>IF($O478="女子",IF($AF478&gt;100,"",IF($M478=新人女子!B$51,ROW(),"")),"")</f>
        <v/>
      </c>
      <c r="CR478" s="42" t="str">
        <f>IF($O478="女子",IF($AF478&gt;100,"",IF($M478=新人女子!I$51,ROW(),"")),"")</f>
        <v/>
      </c>
      <c r="CS478" s="42" t="str">
        <f>IF($O478="女子",IF($AF478&gt;100,"",IF($M478=新人女子!P$51,ROW(),"")),"")</f>
        <v/>
      </c>
      <c r="CT478" s="42" t="str">
        <f>IF($O478="女子",IF($AF478&gt;100,"",IF($M478=新人女子!B$76,ROW(),"")),"")</f>
        <v/>
      </c>
      <c r="CU478" s="42" t="str">
        <f>IF($O478="女子",IF($AF478&gt;100,"",IF($M478=新人女子!I$76,ROW(),"")),"")</f>
        <v/>
      </c>
      <c r="CV478" s="42" t="str">
        <f>IF($O478="女子",IF($AF478&gt;100,"",IF($M478=新人女子!P$76,ROW(),"")),"")</f>
        <v/>
      </c>
    </row>
    <row r="479" spans="1:100" x14ac:dyDescent="0.15">
      <c r="A479" s="36">
        <v>45285</v>
      </c>
      <c r="B479" s="36">
        <v>45287</v>
      </c>
      <c r="C479" s="35" t="s">
        <v>104</v>
      </c>
      <c r="D479" s="35" t="s">
        <v>3234</v>
      </c>
      <c r="E479" s="35" t="s">
        <v>3235</v>
      </c>
      <c r="F479" s="35" t="s">
        <v>3236</v>
      </c>
      <c r="G479" s="35" t="s">
        <v>108</v>
      </c>
      <c r="H479" s="35" t="s">
        <v>15</v>
      </c>
      <c r="I479" s="35" t="s">
        <v>3237</v>
      </c>
      <c r="J479" s="35" t="s">
        <v>303</v>
      </c>
      <c r="L479" s="35" t="s">
        <v>1175</v>
      </c>
      <c r="M479" s="35" t="s">
        <v>210</v>
      </c>
      <c r="N479" s="35" t="s">
        <v>211</v>
      </c>
      <c r="O479" s="35" t="s">
        <v>1152</v>
      </c>
      <c r="Y479" s="35" t="s">
        <v>306</v>
      </c>
      <c r="AA479" s="35" t="s">
        <v>1207</v>
      </c>
      <c r="AB479" s="35" t="s">
        <v>1208</v>
      </c>
      <c r="AC479" s="35" t="str">
        <f t="shared" si="43"/>
        <v>キマチ</v>
      </c>
      <c r="AD479" s="35" t="s">
        <v>309</v>
      </c>
      <c r="AF479" s="35">
        <v>8</v>
      </c>
      <c r="AG479" s="41">
        <v>39496</v>
      </c>
      <c r="AN479" s="35">
        <v>157</v>
      </c>
      <c r="AO479" s="35">
        <v>48</v>
      </c>
      <c r="AP479" s="35" t="s">
        <v>310</v>
      </c>
      <c r="AV479" s="35" t="s">
        <v>413</v>
      </c>
      <c r="BB479" s="35">
        <f t="shared" si="39"/>
        <v>15</v>
      </c>
      <c r="BC479" s="35">
        <f t="shared" si="40"/>
        <v>1</v>
      </c>
      <c r="BD479" s="35" t="str">
        <f t="shared" si="41"/>
        <v>右</v>
      </c>
      <c r="BE479" s="42" t="str">
        <f>IF($O479="男子",IF($AF479&gt;100,"",IF($M479=選抜男子!B$2,ROW(),"")),"")</f>
        <v/>
      </c>
      <c r="BF479" s="42" t="str">
        <f>IF($O479="男子",IF($AF479&gt;100,"",IF($M479=選抜男子!I$2,ROW(),"")),"")</f>
        <v/>
      </c>
      <c r="BG479" s="42" t="str">
        <f>IF($O479="男子",IF($AF479&gt;100,"",IF($M479=選抜男子!P$2,ROW(),"")),"")</f>
        <v/>
      </c>
      <c r="BH479" s="42" t="str">
        <f>IF($O479="男子",IF($AF479&gt;100,"",IF($M479=選抜男子!B$27,ROW(),"")),"")</f>
        <v/>
      </c>
      <c r="BI479" s="42" t="str">
        <f>IF($O479="男子",IF($AF479&gt;100,"",IF($M479=選抜男子!I$27,ROW(),"")),"")</f>
        <v/>
      </c>
      <c r="BJ479" s="42" t="str">
        <f>IF($O479="男子",IF($AF479&gt;100,"",IF($M479=選抜男子!P$27,ROW(),"")),"")</f>
        <v/>
      </c>
      <c r="BK479" s="42" t="str">
        <f>IF($O479="男子",IF($AF479&gt;100,"",IF($M479=選抜男子!B$51,ROW(),"")),"")</f>
        <v/>
      </c>
      <c r="BL479" s="42" t="str">
        <f>IF($O479="男子",IF($AF479&gt;100,"",IF($M479=選抜男子!I$51,ROW(),"")),"")</f>
        <v/>
      </c>
      <c r="BM479" s="42" t="str">
        <f>IF($O479="男子",IF($AF479&gt;100,"",IF($M479=選抜男子!B$76,ROW(),"")),"")</f>
        <v/>
      </c>
      <c r="BN479" s="42" t="str">
        <f>IF($O479="男子",IF($AF479&gt;100,"",IF($M479=選抜男子!I$76,ROW(),"")),"")</f>
        <v/>
      </c>
      <c r="BO479" s="42" t="str">
        <f>IF($O479="男子",IF($AF479&gt;100,"",IF($M479=新人男子!B$2,ROW(),"")),"")</f>
        <v/>
      </c>
      <c r="BP479" s="42" t="str">
        <f>IF($O479="男子",IF($AF479&gt;100,"",IF($M479=新人男子!I$2,ROW(),"")),"")</f>
        <v/>
      </c>
      <c r="BQ479" s="42" t="str">
        <f>IF($O479="男子",IF($AF479&gt;100,"",IF($M479=新人男子!P$2,ROW(),"")),"")</f>
        <v/>
      </c>
      <c r="BR479" s="42" t="str">
        <f>IF($O479="男子",IF($AF479&gt;100,"",IF($M479=新人男子!B$27,ROW(),"")),"")</f>
        <v/>
      </c>
      <c r="BS479" s="42" t="str">
        <f>IF($O479="男子",IF($AF479&gt;100,"",IF($M479=新人男子!I$27,ROW(),"")),"")</f>
        <v/>
      </c>
      <c r="BT479" s="42" t="str">
        <f>IF($O479="男子",IF($AF479&gt;100,"",IF($M479=新人男子!P$27,ROW(),"")),"")</f>
        <v/>
      </c>
      <c r="BU479" s="42" t="str">
        <f>IF($O479="男子",IF($AF479&gt;100,"",IF($M479=新人男子!B$51,ROW(),"")),"")</f>
        <v/>
      </c>
      <c r="BV479" s="42" t="str">
        <f>IF($O479="男子",IF($AF479&gt;100,"",IF($M479=新人男子!I$51,ROW(),"")),"")</f>
        <v/>
      </c>
      <c r="BW479" s="42" t="str">
        <f>IF($O479="男子",IF($AF479&gt;100,"",IF($M479=新人男子!P$51,ROW(),"")),"")</f>
        <v/>
      </c>
      <c r="BX479" s="42" t="str">
        <f>IF($O479="男子",IF($AF479&gt;100,"",IF($M479=新人男子!B$76,ROW(),"")),"")</f>
        <v/>
      </c>
      <c r="BY479" s="42" t="str">
        <f>IF($O479="男子",IF($AF479&gt;100,"",IF($M479=新人男子!I$76,ROW(),"")),"")</f>
        <v/>
      </c>
      <c r="BZ479" s="42" t="str">
        <f>IF($O479="男子",IF($AF479&gt;100,"",IF($M479=新人男子!P$76,ROW(),"")),"")</f>
        <v/>
      </c>
      <c r="CA479" s="42" t="str">
        <f>IF($O479="女子",IF($AF479&gt;100,"",IF($M479=選抜女子!B$2,ROW(),"")),"")</f>
        <v/>
      </c>
      <c r="CB479" s="42" t="str">
        <f>IF($O479="女子",IF($AF479&gt;100,"",IF($M479=選抜女子!I$2,ROW(),"")),"")</f>
        <v/>
      </c>
      <c r="CC479" s="42" t="str">
        <f>IF($O479="女子",IF($AF479&gt;100,"",IF($M479=選抜女子!P$2,ROW(),"")),"")</f>
        <v/>
      </c>
      <c r="CD479" s="42" t="str">
        <f>IF($O479="女子",IF($AF479&gt;100,"",IF($M479=選抜女子!B$27,ROW(),"")),"")</f>
        <v/>
      </c>
      <c r="CE479" s="42" t="str">
        <f>IF($O479="女子",IF($AF479&gt;100,"",IF($M479=選抜女子!I$27,ROW(),"")),"")</f>
        <v/>
      </c>
      <c r="CF479" s="42" t="str">
        <f>IF($O479="女子",IF($AF479&gt;100,"",IF($M479=選抜女子!P$27,ROW(),"")),"")</f>
        <v/>
      </c>
      <c r="CG479" s="42" t="str">
        <f>IF($O479="女子",IF($AF479&gt;100,"",IF($M479=選抜女子!B$51,ROW(),"")),"")</f>
        <v/>
      </c>
      <c r="CH479" s="42">
        <f>IF($O479="女子",IF($AF479&gt;100,"",IF($M479=選抜女子!I$51,ROW(),"")),"")</f>
        <v>479</v>
      </c>
      <c r="CI479" s="42" t="str">
        <f>IF($O479="女子",IF($AF479&gt;100,"",IF($M479=選抜女子!B$76,ROW(),"")),"")</f>
        <v/>
      </c>
      <c r="CJ479" s="42" t="str">
        <f>IF($O479="女子",IF($AF479&gt;100,"",IF($M479=選抜女子!I$76,ROW(),"")),"")</f>
        <v/>
      </c>
      <c r="CK479" s="42" t="str">
        <f>IF($O479="女子",IF($AF479&gt;100,"",IF($M479=新人女子!B$2,ROW(),"")),"")</f>
        <v/>
      </c>
      <c r="CL479" s="42" t="str">
        <f>IF($O479="女子",IF($AF479&gt;100,"",IF($M479=新人女子!I$2,ROW(),"")),"")</f>
        <v/>
      </c>
      <c r="CM479" s="42" t="str">
        <f>IF($O479="女子",IF($AF479&gt;100,"",IF($M479=新人女子!P$2,ROW(),"")),"")</f>
        <v/>
      </c>
      <c r="CN479" s="42" t="str">
        <f>IF($O479="女子",IF($AF479&gt;100,"",IF($M479=新人女子!B$27,ROW(),"")),"")</f>
        <v/>
      </c>
      <c r="CO479" s="42" t="str">
        <f>IF($O479="女子",IF($AF479&gt;100,"",IF($M479=新人女子!I$27,ROW(),"")),"")</f>
        <v/>
      </c>
      <c r="CP479" s="42" t="str">
        <f>IF($O479="女子",IF($AF479&gt;100,"",IF($M479=新人女子!P$27,ROW(),"")),"")</f>
        <v/>
      </c>
      <c r="CQ479" s="42" t="str">
        <f>IF($O479="女子",IF($AF479&gt;100,"",IF($M479=新人女子!B$51,ROW(),"")),"")</f>
        <v/>
      </c>
      <c r="CR479" s="42" t="str">
        <f>IF($O479="女子",IF($AF479&gt;100,"",IF($M479=新人女子!I$51,ROW(),"")),"")</f>
        <v/>
      </c>
      <c r="CS479" s="42" t="str">
        <f>IF($O479="女子",IF($AF479&gt;100,"",IF($M479=新人女子!P$51,ROW(),"")),"")</f>
        <v/>
      </c>
      <c r="CT479" s="42" t="str">
        <f>IF($O479="女子",IF($AF479&gt;100,"",IF($M479=新人女子!B$76,ROW(),"")),"")</f>
        <v/>
      </c>
      <c r="CU479" s="42" t="str">
        <f>IF($O479="女子",IF($AF479&gt;100,"",IF($M479=新人女子!I$76,ROW(),"")),"")</f>
        <v/>
      </c>
      <c r="CV479" s="42" t="str">
        <f>IF($O479="女子",IF($AF479&gt;100,"",IF($M479=新人女子!P$76,ROW(),"")),"")</f>
        <v/>
      </c>
    </row>
    <row r="480" spans="1:100" x14ac:dyDescent="0.15">
      <c r="A480" s="36">
        <v>45285</v>
      </c>
      <c r="B480" s="36">
        <v>45287</v>
      </c>
      <c r="C480" s="35" t="s">
        <v>104</v>
      </c>
      <c r="D480" s="35" t="s">
        <v>3238</v>
      </c>
      <c r="E480" s="35" t="s">
        <v>3239</v>
      </c>
      <c r="F480" s="35" t="s">
        <v>3240</v>
      </c>
      <c r="G480" s="35" t="s">
        <v>108</v>
      </c>
      <c r="H480" s="35" t="s">
        <v>15</v>
      </c>
      <c r="I480" s="35" t="s">
        <v>3241</v>
      </c>
      <c r="J480" s="35" t="s">
        <v>303</v>
      </c>
      <c r="L480" s="35" t="s">
        <v>1175</v>
      </c>
      <c r="M480" s="35" t="s">
        <v>210</v>
      </c>
      <c r="N480" s="35" t="s">
        <v>211</v>
      </c>
      <c r="O480" s="35" t="s">
        <v>1152</v>
      </c>
      <c r="Y480" s="35" t="s">
        <v>306</v>
      </c>
      <c r="AA480" s="35" t="s">
        <v>1209</v>
      </c>
      <c r="AB480" s="35" t="s">
        <v>1210</v>
      </c>
      <c r="AC480" s="35" t="str">
        <f t="shared" si="43"/>
        <v>シンジ</v>
      </c>
      <c r="AD480" s="35" t="s">
        <v>309</v>
      </c>
      <c r="AF480" s="35">
        <v>9</v>
      </c>
      <c r="AG480" s="41">
        <v>38942</v>
      </c>
      <c r="AN480" s="35">
        <v>158</v>
      </c>
      <c r="AO480" s="35">
        <v>48</v>
      </c>
      <c r="AP480" s="35" t="s">
        <v>310</v>
      </c>
      <c r="AV480" s="35" t="s">
        <v>413</v>
      </c>
      <c r="BB480" s="35">
        <f t="shared" si="39"/>
        <v>16</v>
      </c>
      <c r="BC480" s="35">
        <f t="shared" si="40"/>
        <v>2</v>
      </c>
      <c r="BD480" s="35" t="str">
        <f t="shared" si="41"/>
        <v>右</v>
      </c>
      <c r="BE480" s="42" t="str">
        <f>IF($O480="男子",IF($AF480&gt;100,"",IF($M480=選抜男子!B$2,ROW(),"")),"")</f>
        <v/>
      </c>
      <c r="BF480" s="42" t="str">
        <f>IF($O480="男子",IF($AF480&gt;100,"",IF($M480=選抜男子!I$2,ROW(),"")),"")</f>
        <v/>
      </c>
      <c r="BG480" s="42" t="str">
        <f>IF($O480="男子",IF($AF480&gt;100,"",IF($M480=選抜男子!P$2,ROW(),"")),"")</f>
        <v/>
      </c>
      <c r="BH480" s="42" t="str">
        <f>IF($O480="男子",IF($AF480&gt;100,"",IF($M480=選抜男子!B$27,ROW(),"")),"")</f>
        <v/>
      </c>
      <c r="BI480" s="42" t="str">
        <f>IF($O480="男子",IF($AF480&gt;100,"",IF($M480=選抜男子!I$27,ROW(),"")),"")</f>
        <v/>
      </c>
      <c r="BJ480" s="42" t="str">
        <f>IF($O480="男子",IF($AF480&gt;100,"",IF($M480=選抜男子!P$27,ROW(),"")),"")</f>
        <v/>
      </c>
      <c r="BK480" s="42" t="str">
        <f>IF($O480="男子",IF($AF480&gt;100,"",IF($M480=選抜男子!B$51,ROW(),"")),"")</f>
        <v/>
      </c>
      <c r="BL480" s="42" t="str">
        <f>IF($O480="男子",IF($AF480&gt;100,"",IF($M480=選抜男子!I$51,ROW(),"")),"")</f>
        <v/>
      </c>
      <c r="BM480" s="42" t="str">
        <f>IF($O480="男子",IF($AF480&gt;100,"",IF($M480=選抜男子!B$76,ROW(),"")),"")</f>
        <v/>
      </c>
      <c r="BN480" s="42" t="str">
        <f>IF($O480="男子",IF($AF480&gt;100,"",IF($M480=選抜男子!I$76,ROW(),"")),"")</f>
        <v/>
      </c>
      <c r="BO480" s="42" t="str">
        <f>IF($O480="男子",IF($AF480&gt;100,"",IF($M480=新人男子!B$2,ROW(),"")),"")</f>
        <v/>
      </c>
      <c r="BP480" s="42" t="str">
        <f>IF($O480="男子",IF($AF480&gt;100,"",IF($M480=新人男子!I$2,ROW(),"")),"")</f>
        <v/>
      </c>
      <c r="BQ480" s="42" t="str">
        <f>IF($O480="男子",IF($AF480&gt;100,"",IF($M480=新人男子!P$2,ROW(),"")),"")</f>
        <v/>
      </c>
      <c r="BR480" s="42" t="str">
        <f>IF($O480="男子",IF($AF480&gt;100,"",IF($M480=新人男子!B$27,ROW(),"")),"")</f>
        <v/>
      </c>
      <c r="BS480" s="42" t="str">
        <f>IF($O480="男子",IF($AF480&gt;100,"",IF($M480=新人男子!I$27,ROW(),"")),"")</f>
        <v/>
      </c>
      <c r="BT480" s="42" t="str">
        <f>IF($O480="男子",IF($AF480&gt;100,"",IF($M480=新人男子!P$27,ROW(),"")),"")</f>
        <v/>
      </c>
      <c r="BU480" s="42" t="str">
        <f>IF($O480="男子",IF($AF480&gt;100,"",IF($M480=新人男子!B$51,ROW(),"")),"")</f>
        <v/>
      </c>
      <c r="BV480" s="42" t="str">
        <f>IF($O480="男子",IF($AF480&gt;100,"",IF($M480=新人男子!I$51,ROW(),"")),"")</f>
        <v/>
      </c>
      <c r="BW480" s="42" t="str">
        <f>IF($O480="男子",IF($AF480&gt;100,"",IF($M480=新人男子!P$51,ROW(),"")),"")</f>
        <v/>
      </c>
      <c r="BX480" s="42" t="str">
        <f>IF($O480="男子",IF($AF480&gt;100,"",IF($M480=新人男子!B$76,ROW(),"")),"")</f>
        <v/>
      </c>
      <c r="BY480" s="42" t="str">
        <f>IF($O480="男子",IF($AF480&gt;100,"",IF($M480=新人男子!I$76,ROW(),"")),"")</f>
        <v/>
      </c>
      <c r="BZ480" s="42" t="str">
        <f>IF($O480="男子",IF($AF480&gt;100,"",IF($M480=新人男子!P$76,ROW(),"")),"")</f>
        <v/>
      </c>
      <c r="CA480" s="42" t="str">
        <f>IF($O480="女子",IF($AF480&gt;100,"",IF($M480=選抜女子!B$2,ROW(),"")),"")</f>
        <v/>
      </c>
      <c r="CB480" s="42" t="str">
        <f>IF($O480="女子",IF($AF480&gt;100,"",IF($M480=選抜女子!I$2,ROW(),"")),"")</f>
        <v/>
      </c>
      <c r="CC480" s="42" t="str">
        <f>IF($O480="女子",IF($AF480&gt;100,"",IF($M480=選抜女子!P$2,ROW(),"")),"")</f>
        <v/>
      </c>
      <c r="CD480" s="42" t="str">
        <f>IF($O480="女子",IF($AF480&gt;100,"",IF($M480=選抜女子!B$27,ROW(),"")),"")</f>
        <v/>
      </c>
      <c r="CE480" s="42" t="str">
        <f>IF($O480="女子",IF($AF480&gt;100,"",IF($M480=選抜女子!I$27,ROW(),"")),"")</f>
        <v/>
      </c>
      <c r="CF480" s="42" t="str">
        <f>IF($O480="女子",IF($AF480&gt;100,"",IF($M480=選抜女子!P$27,ROW(),"")),"")</f>
        <v/>
      </c>
      <c r="CG480" s="42" t="str">
        <f>IF($O480="女子",IF($AF480&gt;100,"",IF($M480=選抜女子!B$51,ROW(),"")),"")</f>
        <v/>
      </c>
      <c r="CH480" s="42">
        <f>IF($O480="女子",IF($AF480&gt;100,"",IF($M480=選抜女子!I$51,ROW(),"")),"")</f>
        <v>480</v>
      </c>
      <c r="CI480" s="42" t="str">
        <f>IF($O480="女子",IF($AF480&gt;100,"",IF($M480=選抜女子!B$76,ROW(),"")),"")</f>
        <v/>
      </c>
      <c r="CJ480" s="42" t="str">
        <f>IF($O480="女子",IF($AF480&gt;100,"",IF($M480=選抜女子!I$76,ROW(),"")),"")</f>
        <v/>
      </c>
      <c r="CK480" s="42" t="str">
        <f>IF($O480="女子",IF($AF480&gt;100,"",IF($M480=新人女子!B$2,ROW(),"")),"")</f>
        <v/>
      </c>
      <c r="CL480" s="42" t="str">
        <f>IF($O480="女子",IF($AF480&gt;100,"",IF($M480=新人女子!I$2,ROW(),"")),"")</f>
        <v/>
      </c>
      <c r="CM480" s="42" t="str">
        <f>IF($O480="女子",IF($AF480&gt;100,"",IF($M480=新人女子!P$2,ROW(),"")),"")</f>
        <v/>
      </c>
      <c r="CN480" s="42" t="str">
        <f>IF($O480="女子",IF($AF480&gt;100,"",IF($M480=新人女子!B$27,ROW(),"")),"")</f>
        <v/>
      </c>
      <c r="CO480" s="42" t="str">
        <f>IF($O480="女子",IF($AF480&gt;100,"",IF($M480=新人女子!I$27,ROW(),"")),"")</f>
        <v/>
      </c>
      <c r="CP480" s="42" t="str">
        <f>IF($O480="女子",IF($AF480&gt;100,"",IF($M480=新人女子!P$27,ROW(),"")),"")</f>
        <v/>
      </c>
      <c r="CQ480" s="42" t="str">
        <f>IF($O480="女子",IF($AF480&gt;100,"",IF($M480=新人女子!B$51,ROW(),"")),"")</f>
        <v/>
      </c>
      <c r="CR480" s="42" t="str">
        <f>IF($O480="女子",IF($AF480&gt;100,"",IF($M480=新人女子!I$51,ROW(),"")),"")</f>
        <v/>
      </c>
      <c r="CS480" s="42" t="str">
        <f>IF($O480="女子",IF($AF480&gt;100,"",IF($M480=新人女子!P$51,ROW(),"")),"")</f>
        <v/>
      </c>
      <c r="CT480" s="42" t="str">
        <f>IF($O480="女子",IF($AF480&gt;100,"",IF($M480=新人女子!B$76,ROW(),"")),"")</f>
        <v/>
      </c>
      <c r="CU480" s="42" t="str">
        <f>IF($O480="女子",IF($AF480&gt;100,"",IF($M480=新人女子!I$76,ROW(),"")),"")</f>
        <v/>
      </c>
      <c r="CV480" s="42" t="str">
        <f>IF($O480="女子",IF($AF480&gt;100,"",IF($M480=新人女子!P$76,ROW(),"")),"")</f>
        <v/>
      </c>
    </row>
    <row r="481" spans="1:100" x14ac:dyDescent="0.15">
      <c r="A481" s="36">
        <v>45285</v>
      </c>
      <c r="B481" s="36">
        <v>45287</v>
      </c>
      <c r="C481" s="35" t="s">
        <v>104</v>
      </c>
      <c r="D481" s="35" t="s">
        <v>3242</v>
      </c>
      <c r="E481" s="35" t="s">
        <v>3243</v>
      </c>
      <c r="F481" s="35" t="s">
        <v>3244</v>
      </c>
      <c r="G481" s="35" t="s">
        <v>108</v>
      </c>
      <c r="H481" s="35" t="s">
        <v>15</v>
      </c>
      <c r="I481" s="35" t="s">
        <v>3245</v>
      </c>
      <c r="J481" s="35" t="s">
        <v>303</v>
      </c>
      <c r="L481" s="35" t="s">
        <v>1175</v>
      </c>
      <c r="M481" s="35" t="s">
        <v>210</v>
      </c>
      <c r="N481" s="35" t="s">
        <v>211</v>
      </c>
      <c r="O481" s="35" t="s">
        <v>1152</v>
      </c>
      <c r="Y481" s="35" t="s">
        <v>306</v>
      </c>
      <c r="AA481" s="35" t="s">
        <v>1211</v>
      </c>
      <c r="AB481" s="35" t="s">
        <v>1212</v>
      </c>
      <c r="AC481" s="35" t="str">
        <f t="shared" si="43"/>
        <v>ショウバラ</v>
      </c>
      <c r="AD481" s="35" t="s">
        <v>309</v>
      </c>
      <c r="AF481" s="35">
        <v>10</v>
      </c>
      <c r="AG481" s="41">
        <v>39283</v>
      </c>
      <c r="AN481" s="35">
        <v>160</v>
      </c>
      <c r="AO481" s="35">
        <v>52</v>
      </c>
      <c r="AP481" s="35" t="s">
        <v>310</v>
      </c>
      <c r="AV481" s="35" t="s">
        <v>413</v>
      </c>
      <c r="BB481" s="35">
        <f t="shared" si="39"/>
        <v>15</v>
      </c>
      <c r="BC481" s="35">
        <f t="shared" si="40"/>
        <v>1</v>
      </c>
      <c r="BD481" s="35" t="str">
        <f t="shared" si="41"/>
        <v>右</v>
      </c>
      <c r="BE481" s="42" t="str">
        <f>IF($O481="男子",IF($AF481&gt;100,"",IF($M481=選抜男子!B$2,ROW(),"")),"")</f>
        <v/>
      </c>
      <c r="BF481" s="42" t="str">
        <f>IF($O481="男子",IF($AF481&gt;100,"",IF($M481=選抜男子!I$2,ROW(),"")),"")</f>
        <v/>
      </c>
      <c r="BG481" s="42" t="str">
        <f>IF($O481="男子",IF($AF481&gt;100,"",IF($M481=選抜男子!P$2,ROW(),"")),"")</f>
        <v/>
      </c>
      <c r="BH481" s="42" t="str">
        <f>IF($O481="男子",IF($AF481&gt;100,"",IF($M481=選抜男子!B$27,ROW(),"")),"")</f>
        <v/>
      </c>
      <c r="BI481" s="42" t="str">
        <f>IF($O481="男子",IF($AF481&gt;100,"",IF($M481=選抜男子!I$27,ROW(),"")),"")</f>
        <v/>
      </c>
      <c r="BJ481" s="42" t="str">
        <f>IF($O481="男子",IF($AF481&gt;100,"",IF($M481=選抜男子!P$27,ROW(),"")),"")</f>
        <v/>
      </c>
      <c r="BK481" s="42" t="str">
        <f>IF($O481="男子",IF($AF481&gt;100,"",IF($M481=選抜男子!B$51,ROW(),"")),"")</f>
        <v/>
      </c>
      <c r="BL481" s="42" t="str">
        <f>IF($O481="男子",IF($AF481&gt;100,"",IF($M481=選抜男子!I$51,ROW(),"")),"")</f>
        <v/>
      </c>
      <c r="BM481" s="42" t="str">
        <f>IF($O481="男子",IF($AF481&gt;100,"",IF($M481=選抜男子!B$76,ROW(),"")),"")</f>
        <v/>
      </c>
      <c r="BN481" s="42" t="str">
        <f>IF($O481="男子",IF($AF481&gt;100,"",IF($M481=選抜男子!I$76,ROW(),"")),"")</f>
        <v/>
      </c>
      <c r="BO481" s="42" t="str">
        <f>IF($O481="男子",IF($AF481&gt;100,"",IF($M481=新人男子!B$2,ROW(),"")),"")</f>
        <v/>
      </c>
      <c r="BP481" s="42" t="str">
        <f>IF($O481="男子",IF($AF481&gt;100,"",IF($M481=新人男子!I$2,ROW(),"")),"")</f>
        <v/>
      </c>
      <c r="BQ481" s="42" t="str">
        <f>IF($O481="男子",IF($AF481&gt;100,"",IF($M481=新人男子!P$2,ROW(),"")),"")</f>
        <v/>
      </c>
      <c r="BR481" s="42" t="str">
        <f>IF($O481="男子",IF($AF481&gt;100,"",IF($M481=新人男子!B$27,ROW(),"")),"")</f>
        <v/>
      </c>
      <c r="BS481" s="42" t="str">
        <f>IF($O481="男子",IF($AF481&gt;100,"",IF($M481=新人男子!I$27,ROW(),"")),"")</f>
        <v/>
      </c>
      <c r="BT481" s="42" t="str">
        <f>IF($O481="男子",IF($AF481&gt;100,"",IF($M481=新人男子!P$27,ROW(),"")),"")</f>
        <v/>
      </c>
      <c r="BU481" s="42" t="str">
        <f>IF($O481="男子",IF($AF481&gt;100,"",IF($M481=新人男子!B$51,ROW(),"")),"")</f>
        <v/>
      </c>
      <c r="BV481" s="42" t="str">
        <f>IF($O481="男子",IF($AF481&gt;100,"",IF($M481=新人男子!I$51,ROW(),"")),"")</f>
        <v/>
      </c>
      <c r="BW481" s="42" t="str">
        <f>IF($O481="男子",IF($AF481&gt;100,"",IF($M481=新人男子!P$51,ROW(),"")),"")</f>
        <v/>
      </c>
      <c r="BX481" s="42" t="str">
        <f>IF($O481="男子",IF($AF481&gt;100,"",IF($M481=新人男子!B$76,ROW(),"")),"")</f>
        <v/>
      </c>
      <c r="BY481" s="42" t="str">
        <f>IF($O481="男子",IF($AF481&gt;100,"",IF($M481=新人男子!I$76,ROW(),"")),"")</f>
        <v/>
      </c>
      <c r="BZ481" s="42" t="str">
        <f>IF($O481="男子",IF($AF481&gt;100,"",IF($M481=新人男子!P$76,ROW(),"")),"")</f>
        <v/>
      </c>
      <c r="CA481" s="42" t="str">
        <f>IF($O481="女子",IF($AF481&gt;100,"",IF($M481=選抜女子!B$2,ROW(),"")),"")</f>
        <v/>
      </c>
      <c r="CB481" s="42" t="str">
        <f>IF($O481="女子",IF($AF481&gt;100,"",IF($M481=選抜女子!I$2,ROW(),"")),"")</f>
        <v/>
      </c>
      <c r="CC481" s="42" t="str">
        <f>IF($O481="女子",IF($AF481&gt;100,"",IF($M481=選抜女子!P$2,ROW(),"")),"")</f>
        <v/>
      </c>
      <c r="CD481" s="42" t="str">
        <f>IF($O481="女子",IF($AF481&gt;100,"",IF($M481=選抜女子!B$27,ROW(),"")),"")</f>
        <v/>
      </c>
      <c r="CE481" s="42" t="str">
        <f>IF($O481="女子",IF($AF481&gt;100,"",IF($M481=選抜女子!I$27,ROW(),"")),"")</f>
        <v/>
      </c>
      <c r="CF481" s="42" t="str">
        <f>IF($O481="女子",IF($AF481&gt;100,"",IF($M481=選抜女子!P$27,ROW(),"")),"")</f>
        <v/>
      </c>
      <c r="CG481" s="42" t="str">
        <f>IF($O481="女子",IF($AF481&gt;100,"",IF($M481=選抜女子!B$51,ROW(),"")),"")</f>
        <v/>
      </c>
      <c r="CH481" s="42">
        <f>IF($O481="女子",IF($AF481&gt;100,"",IF($M481=選抜女子!I$51,ROW(),"")),"")</f>
        <v>481</v>
      </c>
      <c r="CI481" s="42" t="str">
        <f>IF($O481="女子",IF($AF481&gt;100,"",IF($M481=選抜女子!B$76,ROW(),"")),"")</f>
        <v/>
      </c>
      <c r="CJ481" s="42" t="str">
        <f>IF($O481="女子",IF($AF481&gt;100,"",IF($M481=選抜女子!I$76,ROW(),"")),"")</f>
        <v/>
      </c>
      <c r="CK481" s="42" t="str">
        <f>IF($O481="女子",IF($AF481&gt;100,"",IF($M481=新人女子!B$2,ROW(),"")),"")</f>
        <v/>
      </c>
      <c r="CL481" s="42" t="str">
        <f>IF($O481="女子",IF($AF481&gt;100,"",IF($M481=新人女子!I$2,ROW(),"")),"")</f>
        <v/>
      </c>
      <c r="CM481" s="42" t="str">
        <f>IF($O481="女子",IF($AF481&gt;100,"",IF($M481=新人女子!P$2,ROW(),"")),"")</f>
        <v/>
      </c>
      <c r="CN481" s="42" t="str">
        <f>IF($O481="女子",IF($AF481&gt;100,"",IF($M481=新人女子!B$27,ROW(),"")),"")</f>
        <v/>
      </c>
      <c r="CO481" s="42" t="str">
        <f>IF($O481="女子",IF($AF481&gt;100,"",IF($M481=新人女子!I$27,ROW(),"")),"")</f>
        <v/>
      </c>
      <c r="CP481" s="42" t="str">
        <f>IF($O481="女子",IF($AF481&gt;100,"",IF($M481=新人女子!P$27,ROW(),"")),"")</f>
        <v/>
      </c>
      <c r="CQ481" s="42" t="str">
        <f>IF($O481="女子",IF($AF481&gt;100,"",IF($M481=新人女子!B$51,ROW(),"")),"")</f>
        <v/>
      </c>
      <c r="CR481" s="42" t="str">
        <f>IF($O481="女子",IF($AF481&gt;100,"",IF($M481=新人女子!I$51,ROW(),"")),"")</f>
        <v/>
      </c>
      <c r="CS481" s="42" t="str">
        <f>IF($O481="女子",IF($AF481&gt;100,"",IF($M481=新人女子!P$51,ROW(),"")),"")</f>
        <v/>
      </c>
      <c r="CT481" s="42" t="str">
        <f>IF($O481="女子",IF($AF481&gt;100,"",IF($M481=新人女子!B$76,ROW(),"")),"")</f>
        <v/>
      </c>
      <c r="CU481" s="42" t="str">
        <f>IF($O481="女子",IF($AF481&gt;100,"",IF($M481=新人女子!I$76,ROW(),"")),"")</f>
        <v/>
      </c>
      <c r="CV481" s="42" t="str">
        <f>IF($O481="女子",IF($AF481&gt;100,"",IF($M481=新人女子!P$76,ROW(),"")),"")</f>
        <v/>
      </c>
    </row>
    <row r="482" spans="1:100" x14ac:dyDescent="0.15">
      <c r="A482" s="36">
        <v>45285</v>
      </c>
      <c r="B482" s="36">
        <v>45287</v>
      </c>
      <c r="C482" s="35" t="s">
        <v>104</v>
      </c>
      <c r="D482" s="35" t="s">
        <v>3246</v>
      </c>
      <c r="E482" s="35" t="s">
        <v>3247</v>
      </c>
      <c r="F482" s="35" t="s">
        <v>3248</v>
      </c>
      <c r="G482" s="35" t="s">
        <v>108</v>
      </c>
      <c r="H482" s="35" t="s">
        <v>15</v>
      </c>
      <c r="I482" s="35" t="s">
        <v>3249</v>
      </c>
      <c r="J482" s="35" t="s">
        <v>303</v>
      </c>
      <c r="L482" s="35" t="s">
        <v>1175</v>
      </c>
      <c r="M482" s="35" t="s">
        <v>210</v>
      </c>
      <c r="N482" s="35" t="s">
        <v>211</v>
      </c>
      <c r="O482" s="35" t="s">
        <v>1152</v>
      </c>
      <c r="Y482" s="35" t="s">
        <v>306</v>
      </c>
      <c r="AA482" s="35" t="s">
        <v>1213</v>
      </c>
      <c r="AB482" s="35" t="s">
        <v>1214</v>
      </c>
      <c r="AC482" s="35" t="str">
        <f t="shared" si="43"/>
        <v>ナオエ</v>
      </c>
      <c r="AD482" s="35" t="s">
        <v>309</v>
      </c>
      <c r="AF482" s="35">
        <v>11</v>
      </c>
      <c r="AG482" s="41">
        <v>39349</v>
      </c>
      <c r="AN482" s="35">
        <v>153</v>
      </c>
      <c r="AO482" s="35">
        <v>49</v>
      </c>
      <c r="AP482" s="35" t="s">
        <v>310</v>
      </c>
      <c r="AV482" s="35" t="s">
        <v>413</v>
      </c>
      <c r="BB482" s="35">
        <f t="shared" si="39"/>
        <v>15</v>
      </c>
      <c r="BC482" s="35">
        <f t="shared" si="40"/>
        <v>1</v>
      </c>
      <c r="BD482" s="35" t="str">
        <f t="shared" si="41"/>
        <v>右</v>
      </c>
      <c r="BE482" s="42" t="str">
        <f>IF($O482="男子",IF($AF482&gt;100,"",IF($M482=選抜男子!B$2,ROW(),"")),"")</f>
        <v/>
      </c>
      <c r="BF482" s="42" t="str">
        <f>IF($O482="男子",IF($AF482&gt;100,"",IF($M482=選抜男子!I$2,ROW(),"")),"")</f>
        <v/>
      </c>
      <c r="BG482" s="42" t="str">
        <f>IF($O482="男子",IF($AF482&gt;100,"",IF($M482=選抜男子!P$2,ROW(),"")),"")</f>
        <v/>
      </c>
      <c r="BH482" s="42" t="str">
        <f>IF($O482="男子",IF($AF482&gt;100,"",IF($M482=選抜男子!B$27,ROW(),"")),"")</f>
        <v/>
      </c>
      <c r="BI482" s="42" t="str">
        <f>IF($O482="男子",IF($AF482&gt;100,"",IF($M482=選抜男子!I$27,ROW(),"")),"")</f>
        <v/>
      </c>
      <c r="BJ482" s="42" t="str">
        <f>IF($O482="男子",IF($AF482&gt;100,"",IF($M482=選抜男子!P$27,ROW(),"")),"")</f>
        <v/>
      </c>
      <c r="BK482" s="42" t="str">
        <f>IF($O482="男子",IF($AF482&gt;100,"",IF($M482=選抜男子!B$51,ROW(),"")),"")</f>
        <v/>
      </c>
      <c r="BL482" s="42" t="str">
        <f>IF($O482="男子",IF($AF482&gt;100,"",IF($M482=選抜男子!I$51,ROW(),"")),"")</f>
        <v/>
      </c>
      <c r="BM482" s="42" t="str">
        <f>IF($O482="男子",IF($AF482&gt;100,"",IF($M482=選抜男子!B$76,ROW(),"")),"")</f>
        <v/>
      </c>
      <c r="BN482" s="42" t="str">
        <f>IF($O482="男子",IF($AF482&gt;100,"",IF($M482=選抜男子!I$76,ROW(),"")),"")</f>
        <v/>
      </c>
      <c r="BO482" s="42" t="str">
        <f>IF($O482="男子",IF($AF482&gt;100,"",IF($M482=新人男子!B$2,ROW(),"")),"")</f>
        <v/>
      </c>
      <c r="BP482" s="42" t="str">
        <f>IF($O482="男子",IF($AF482&gt;100,"",IF($M482=新人男子!I$2,ROW(),"")),"")</f>
        <v/>
      </c>
      <c r="BQ482" s="42" t="str">
        <f>IF($O482="男子",IF($AF482&gt;100,"",IF($M482=新人男子!P$2,ROW(),"")),"")</f>
        <v/>
      </c>
      <c r="BR482" s="42" t="str">
        <f>IF($O482="男子",IF($AF482&gt;100,"",IF($M482=新人男子!B$27,ROW(),"")),"")</f>
        <v/>
      </c>
      <c r="BS482" s="42" t="str">
        <f>IF($O482="男子",IF($AF482&gt;100,"",IF($M482=新人男子!I$27,ROW(),"")),"")</f>
        <v/>
      </c>
      <c r="BT482" s="42" t="str">
        <f>IF($O482="男子",IF($AF482&gt;100,"",IF($M482=新人男子!P$27,ROW(),"")),"")</f>
        <v/>
      </c>
      <c r="BU482" s="42" t="str">
        <f>IF($O482="男子",IF($AF482&gt;100,"",IF($M482=新人男子!B$51,ROW(),"")),"")</f>
        <v/>
      </c>
      <c r="BV482" s="42" t="str">
        <f>IF($O482="男子",IF($AF482&gt;100,"",IF($M482=新人男子!I$51,ROW(),"")),"")</f>
        <v/>
      </c>
      <c r="BW482" s="42" t="str">
        <f>IF($O482="男子",IF($AF482&gt;100,"",IF($M482=新人男子!P$51,ROW(),"")),"")</f>
        <v/>
      </c>
      <c r="BX482" s="42" t="str">
        <f>IF($O482="男子",IF($AF482&gt;100,"",IF($M482=新人男子!B$76,ROW(),"")),"")</f>
        <v/>
      </c>
      <c r="BY482" s="42" t="str">
        <f>IF($O482="男子",IF($AF482&gt;100,"",IF($M482=新人男子!I$76,ROW(),"")),"")</f>
        <v/>
      </c>
      <c r="BZ482" s="42" t="str">
        <f>IF($O482="男子",IF($AF482&gt;100,"",IF($M482=新人男子!P$76,ROW(),"")),"")</f>
        <v/>
      </c>
      <c r="CA482" s="42" t="str">
        <f>IF($O482="女子",IF($AF482&gt;100,"",IF($M482=選抜女子!B$2,ROW(),"")),"")</f>
        <v/>
      </c>
      <c r="CB482" s="42" t="str">
        <f>IF($O482="女子",IF($AF482&gt;100,"",IF($M482=選抜女子!I$2,ROW(),"")),"")</f>
        <v/>
      </c>
      <c r="CC482" s="42" t="str">
        <f>IF($O482="女子",IF($AF482&gt;100,"",IF($M482=選抜女子!P$2,ROW(),"")),"")</f>
        <v/>
      </c>
      <c r="CD482" s="42" t="str">
        <f>IF($O482="女子",IF($AF482&gt;100,"",IF($M482=選抜女子!B$27,ROW(),"")),"")</f>
        <v/>
      </c>
      <c r="CE482" s="42" t="str">
        <f>IF($O482="女子",IF($AF482&gt;100,"",IF($M482=選抜女子!I$27,ROW(),"")),"")</f>
        <v/>
      </c>
      <c r="CF482" s="42" t="str">
        <f>IF($O482="女子",IF($AF482&gt;100,"",IF($M482=選抜女子!P$27,ROW(),"")),"")</f>
        <v/>
      </c>
      <c r="CG482" s="42" t="str">
        <f>IF($O482="女子",IF($AF482&gt;100,"",IF($M482=選抜女子!B$51,ROW(),"")),"")</f>
        <v/>
      </c>
      <c r="CH482" s="42">
        <f>IF($O482="女子",IF($AF482&gt;100,"",IF($M482=選抜女子!I$51,ROW(),"")),"")</f>
        <v>482</v>
      </c>
      <c r="CI482" s="42" t="str">
        <f>IF($O482="女子",IF($AF482&gt;100,"",IF($M482=選抜女子!B$76,ROW(),"")),"")</f>
        <v/>
      </c>
      <c r="CJ482" s="42" t="str">
        <f>IF($O482="女子",IF($AF482&gt;100,"",IF($M482=選抜女子!I$76,ROW(),"")),"")</f>
        <v/>
      </c>
      <c r="CK482" s="42" t="str">
        <f>IF($O482="女子",IF($AF482&gt;100,"",IF($M482=新人女子!B$2,ROW(),"")),"")</f>
        <v/>
      </c>
      <c r="CL482" s="42" t="str">
        <f>IF($O482="女子",IF($AF482&gt;100,"",IF($M482=新人女子!I$2,ROW(),"")),"")</f>
        <v/>
      </c>
      <c r="CM482" s="42" t="str">
        <f>IF($O482="女子",IF($AF482&gt;100,"",IF($M482=新人女子!P$2,ROW(),"")),"")</f>
        <v/>
      </c>
      <c r="CN482" s="42" t="str">
        <f>IF($O482="女子",IF($AF482&gt;100,"",IF($M482=新人女子!B$27,ROW(),"")),"")</f>
        <v/>
      </c>
      <c r="CO482" s="42" t="str">
        <f>IF($O482="女子",IF($AF482&gt;100,"",IF($M482=新人女子!I$27,ROW(),"")),"")</f>
        <v/>
      </c>
      <c r="CP482" s="42" t="str">
        <f>IF($O482="女子",IF($AF482&gt;100,"",IF($M482=新人女子!P$27,ROW(),"")),"")</f>
        <v/>
      </c>
      <c r="CQ482" s="42" t="str">
        <f>IF($O482="女子",IF($AF482&gt;100,"",IF($M482=新人女子!B$51,ROW(),"")),"")</f>
        <v/>
      </c>
      <c r="CR482" s="42" t="str">
        <f>IF($O482="女子",IF($AF482&gt;100,"",IF($M482=新人女子!I$51,ROW(),"")),"")</f>
        <v/>
      </c>
      <c r="CS482" s="42" t="str">
        <f>IF($O482="女子",IF($AF482&gt;100,"",IF($M482=新人女子!P$51,ROW(),"")),"")</f>
        <v/>
      </c>
      <c r="CT482" s="42" t="str">
        <f>IF($O482="女子",IF($AF482&gt;100,"",IF($M482=新人女子!B$76,ROW(),"")),"")</f>
        <v/>
      </c>
      <c r="CU482" s="42" t="str">
        <f>IF($O482="女子",IF($AF482&gt;100,"",IF($M482=新人女子!I$76,ROW(),"")),"")</f>
        <v/>
      </c>
      <c r="CV482" s="42" t="str">
        <f>IF($O482="女子",IF($AF482&gt;100,"",IF($M482=新人女子!P$76,ROW(),"")),"")</f>
        <v/>
      </c>
    </row>
    <row r="483" spans="1:100" x14ac:dyDescent="0.15">
      <c r="A483" s="36">
        <v>45285</v>
      </c>
      <c r="B483" s="36">
        <v>45287</v>
      </c>
      <c r="C483" s="35" t="s">
        <v>104</v>
      </c>
      <c r="D483" s="35" t="s">
        <v>3250</v>
      </c>
      <c r="E483" s="35" t="s">
        <v>3251</v>
      </c>
      <c r="F483" s="35" t="s">
        <v>3252</v>
      </c>
      <c r="G483" s="35" t="s">
        <v>108</v>
      </c>
      <c r="H483" s="35" t="s">
        <v>15</v>
      </c>
      <c r="I483" s="35" t="s">
        <v>3253</v>
      </c>
      <c r="J483" s="35" t="s">
        <v>303</v>
      </c>
      <c r="L483" s="35" t="s">
        <v>1175</v>
      </c>
      <c r="M483" s="35" t="s">
        <v>210</v>
      </c>
      <c r="N483" s="35" t="s">
        <v>211</v>
      </c>
      <c r="O483" s="35" t="s">
        <v>1152</v>
      </c>
      <c r="Y483" s="35" t="s">
        <v>306</v>
      </c>
      <c r="AA483" s="35" t="s">
        <v>1215</v>
      </c>
      <c r="AB483" s="35" t="s">
        <v>1216</v>
      </c>
      <c r="AC483" s="35" t="str">
        <f t="shared" si="43"/>
        <v>イズモシ</v>
      </c>
      <c r="AD483" s="35" t="s">
        <v>309</v>
      </c>
      <c r="AF483" s="35">
        <v>101</v>
      </c>
      <c r="AG483" s="41">
        <v>23410</v>
      </c>
      <c r="AN483" s="35">
        <v>190</v>
      </c>
      <c r="AO483" s="35">
        <v>82</v>
      </c>
      <c r="AP483" s="35" t="s">
        <v>310</v>
      </c>
      <c r="AV483" s="35" t="s">
        <v>344</v>
      </c>
      <c r="AW483" s="35" t="s">
        <v>345</v>
      </c>
      <c r="BB483" s="35">
        <f t="shared" si="39"/>
        <v>59</v>
      </c>
      <c r="BC483" s="35" t="str">
        <f t="shared" si="40"/>
        <v>役員</v>
      </c>
      <c r="BD483" s="35" t="str">
        <f t="shared" si="41"/>
        <v>右</v>
      </c>
      <c r="BE483" s="42" t="str">
        <f>IF($O483="男子",IF($AF483&gt;100,"",IF($M483=選抜男子!B$2,ROW(),"")),"")</f>
        <v/>
      </c>
      <c r="BF483" s="42" t="str">
        <f>IF($O483="男子",IF($AF483&gt;100,"",IF($M483=選抜男子!I$2,ROW(),"")),"")</f>
        <v/>
      </c>
      <c r="BG483" s="42" t="str">
        <f>IF($O483="男子",IF($AF483&gt;100,"",IF($M483=選抜男子!P$2,ROW(),"")),"")</f>
        <v/>
      </c>
      <c r="BH483" s="42" t="str">
        <f>IF($O483="男子",IF($AF483&gt;100,"",IF($M483=選抜男子!B$27,ROW(),"")),"")</f>
        <v/>
      </c>
      <c r="BI483" s="42" t="str">
        <f>IF($O483="男子",IF($AF483&gt;100,"",IF($M483=選抜男子!I$27,ROW(),"")),"")</f>
        <v/>
      </c>
      <c r="BJ483" s="42" t="str">
        <f>IF($O483="男子",IF($AF483&gt;100,"",IF($M483=選抜男子!P$27,ROW(),"")),"")</f>
        <v/>
      </c>
      <c r="BK483" s="42" t="str">
        <f>IF($O483="男子",IF($AF483&gt;100,"",IF($M483=選抜男子!B$51,ROW(),"")),"")</f>
        <v/>
      </c>
      <c r="BL483" s="42" t="str">
        <f>IF($O483="男子",IF($AF483&gt;100,"",IF($M483=選抜男子!I$51,ROW(),"")),"")</f>
        <v/>
      </c>
      <c r="BM483" s="42" t="str">
        <f>IF($O483="男子",IF($AF483&gt;100,"",IF($M483=選抜男子!B$76,ROW(),"")),"")</f>
        <v/>
      </c>
      <c r="BN483" s="42" t="str">
        <f>IF($O483="男子",IF($AF483&gt;100,"",IF($M483=選抜男子!I$76,ROW(),"")),"")</f>
        <v/>
      </c>
      <c r="BO483" s="42" t="str">
        <f>IF($O483="男子",IF($AF483&gt;100,"",IF($M483=新人男子!B$2,ROW(),"")),"")</f>
        <v/>
      </c>
      <c r="BP483" s="42" t="str">
        <f>IF($O483="男子",IF($AF483&gt;100,"",IF($M483=新人男子!I$2,ROW(),"")),"")</f>
        <v/>
      </c>
      <c r="BQ483" s="42" t="str">
        <f>IF($O483="男子",IF($AF483&gt;100,"",IF($M483=新人男子!P$2,ROW(),"")),"")</f>
        <v/>
      </c>
      <c r="BR483" s="42" t="str">
        <f>IF($O483="男子",IF($AF483&gt;100,"",IF($M483=新人男子!B$27,ROW(),"")),"")</f>
        <v/>
      </c>
      <c r="BS483" s="42" t="str">
        <f>IF($O483="男子",IF($AF483&gt;100,"",IF($M483=新人男子!I$27,ROW(),"")),"")</f>
        <v/>
      </c>
      <c r="BT483" s="42" t="str">
        <f>IF($O483="男子",IF($AF483&gt;100,"",IF($M483=新人男子!P$27,ROW(),"")),"")</f>
        <v/>
      </c>
      <c r="BU483" s="42" t="str">
        <f>IF($O483="男子",IF($AF483&gt;100,"",IF($M483=新人男子!B$51,ROW(),"")),"")</f>
        <v/>
      </c>
      <c r="BV483" s="42" t="str">
        <f>IF($O483="男子",IF($AF483&gt;100,"",IF($M483=新人男子!I$51,ROW(),"")),"")</f>
        <v/>
      </c>
      <c r="BW483" s="42" t="str">
        <f>IF($O483="男子",IF($AF483&gt;100,"",IF($M483=新人男子!P$51,ROW(),"")),"")</f>
        <v/>
      </c>
      <c r="BX483" s="42" t="str">
        <f>IF($O483="男子",IF($AF483&gt;100,"",IF($M483=新人男子!B$76,ROW(),"")),"")</f>
        <v/>
      </c>
      <c r="BY483" s="42" t="str">
        <f>IF($O483="男子",IF($AF483&gt;100,"",IF($M483=新人男子!I$76,ROW(),"")),"")</f>
        <v/>
      </c>
      <c r="BZ483" s="42" t="str">
        <f>IF($O483="男子",IF($AF483&gt;100,"",IF($M483=新人男子!P$76,ROW(),"")),"")</f>
        <v/>
      </c>
      <c r="CA483" s="42" t="str">
        <f>IF($O483="女子",IF($AF483&gt;100,"",IF($M483=選抜女子!B$2,ROW(),"")),"")</f>
        <v/>
      </c>
      <c r="CB483" s="42" t="str">
        <f>IF($O483="女子",IF($AF483&gt;100,"",IF($M483=選抜女子!I$2,ROW(),"")),"")</f>
        <v/>
      </c>
      <c r="CC483" s="42" t="str">
        <f>IF($O483="女子",IF($AF483&gt;100,"",IF($M483=選抜女子!P$2,ROW(),"")),"")</f>
        <v/>
      </c>
      <c r="CD483" s="42" t="str">
        <f>IF($O483="女子",IF($AF483&gt;100,"",IF($M483=選抜女子!B$27,ROW(),"")),"")</f>
        <v/>
      </c>
      <c r="CE483" s="42" t="str">
        <f>IF($O483="女子",IF($AF483&gt;100,"",IF($M483=選抜女子!I$27,ROW(),"")),"")</f>
        <v/>
      </c>
      <c r="CF483" s="42" t="str">
        <f>IF($O483="女子",IF($AF483&gt;100,"",IF($M483=選抜女子!P$27,ROW(),"")),"")</f>
        <v/>
      </c>
      <c r="CG483" s="42" t="str">
        <f>IF($O483="女子",IF($AF483&gt;100,"",IF($M483=選抜女子!B$51,ROW(),"")),"")</f>
        <v/>
      </c>
      <c r="CH483" s="42" t="str">
        <f>IF($O483="女子",IF($AF483&gt;100,"",IF($M483=選抜女子!I$51,ROW(),"")),"")</f>
        <v/>
      </c>
      <c r="CI483" s="42" t="str">
        <f>IF($O483="女子",IF($AF483&gt;100,"",IF($M483=選抜女子!B$76,ROW(),"")),"")</f>
        <v/>
      </c>
      <c r="CJ483" s="42" t="str">
        <f>IF($O483="女子",IF($AF483&gt;100,"",IF($M483=選抜女子!I$76,ROW(),"")),"")</f>
        <v/>
      </c>
      <c r="CK483" s="42" t="str">
        <f>IF($O483="女子",IF($AF483&gt;100,"",IF($M483=新人女子!B$2,ROW(),"")),"")</f>
        <v/>
      </c>
      <c r="CL483" s="42" t="str">
        <f>IF($O483="女子",IF($AF483&gt;100,"",IF($M483=新人女子!I$2,ROW(),"")),"")</f>
        <v/>
      </c>
      <c r="CM483" s="42" t="str">
        <f>IF($O483="女子",IF($AF483&gt;100,"",IF($M483=新人女子!P$2,ROW(),"")),"")</f>
        <v/>
      </c>
      <c r="CN483" s="42" t="str">
        <f>IF($O483="女子",IF($AF483&gt;100,"",IF($M483=新人女子!B$27,ROW(),"")),"")</f>
        <v/>
      </c>
      <c r="CO483" s="42" t="str">
        <f>IF($O483="女子",IF($AF483&gt;100,"",IF($M483=新人女子!I$27,ROW(),"")),"")</f>
        <v/>
      </c>
      <c r="CP483" s="42" t="str">
        <f>IF($O483="女子",IF($AF483&gt;100,"",IF($M483=新人女子!P$27,ROW(),"")),"")</f>
        <v/>
      </c>
      <c r="CQ483" s="42" t="str">
        <f>IF($O483="女子",IF($AF483&gt;100,"",IF($M483=新人女子!B$51,ROW(),"")),"")</f>
        <v/>
      </c>
      <c r="CR483" s="42" t="str">
        <f>IF($O483="女子",IF($AF483&gt;100,"",IF($M483=新人女子!I$51,ROW(),"")),"")</f>
        <v/>
      </c>
      <c r="CS483" s="42" t="str">
        <f>IF($O483="女子",IF($AF483&gt;100,"",IF($M483=新人女子!P$51,ROW(),"")),"")</f>
        <v/>
      </c>
      <c r="CT483" s="42" t="str">
        <f>IF($O483="女子",IF($AF483&gt;100,"",IF($M483=新人女子!B$76,ROW(),"")),"")</f>
        <v/>
      </c>
      <c r="CU483" s="42" t="str">
        <f>IF($O483="女子",IF($AF483&gt;100,"",IF($M483=新人女子!I$76,ROW(),"")),"")</f>
        <v/>
      </c>
      <c r="CV483" s="42" t="str">
        <f>IF($O483="女子",IF($AF483&gt;100,"",IF($M483=新人女子!P$76,ROW(),"")),"")</f>
        <v/>
      </c>
    </row>
    <row r="484" spans="1:100" x14ac:dyDescent="0.15">
      <c r="A484" s="36">
        <v>45285</v>
      </c>
      <c r="B484" s="36">
        <v>45287</v>
      </c>
      <c r="C484" s="35" t="s">
        <v>104</v>
      </c>
      <c r="D484" s="35" t="s">
        <v>3254</v>
      </c>
      <c r="E484" s="35" t="s">
        <v>3255</v>
      </c>
      <c r="F484" s="35" t="s">
        <v>3256</v>
      </c>
      <c r="G484" s="35" t="s">
        <v>108</v>
      </c>
      <c r="H484" s="35" t="s">
        <v>15</v>
      </c>
      <c r="I484" s="35" t="s">
        <v>3257</v>
      </c>
      <c r="J484" s="35" t="s">
        <v>303</v>
      </c>
      <c r="AG484" s="41"/>
      <c r="AP484" s="35" t="s">
        <v>310</v>
      </c>
      <c r="BB484" s="35" t="str">
        <f t="shared" si="39"/>
        <v/>
      </c>
      <c r="BC484" s="35" t="str">
        <f t="shared" si="40"/>
        <v/>
      </c>
      <c r="BD484" s="35" t="str">
        <f t="shared" si="41"/>
        <v>右</v>
      </c>
      <c r="BE484" s="42" t="str">
        <f>IF($O484="男子",IF($AF484&gt;100,"",IF($M484=選抜男子!B$2,ROW(),"")),"")</f>
        <v/>
      </c>
      <c r="BF484" s="42" t="str">
        <f>IF($O484="男子",IF($AF484&gt;100,"",IF($M484=選抜男子!I$2,ROW(),"")),"")</f>
        <v/>
      </c>
      <c r="BG484" s="42" t="str">
        <f>IF($O484="男子",IF($AF484&gt;100,"",IF($M484=選抜男子!P$2,ROW(),"")),"")</f>
        <v/>
      </c>
      <c r="BH484" s="42" t="str">
        <f>IF($O484="男子",IF($AF484&gt;100,"",IF($M484=選抜男子!B$27,ROW(),"")),"")</f>
        <v/>
      </c>
      <c r="BI484" s="42" t="str">
        <f>IF($O484="男子",IF($AF484&gt;100,"",IF($M484=選抜男子!I$27,ROW(),"")),"")</f>
        <v/>
      </c>
      <c r="BJ484" s="42" t="str">
        <f>IF($O484="男子",IF($AF484&gt;100,"",IF($M484=選抜男子!P$27,ROW(),"")),"")</f>
        <v/>
      </c>
      <c r="BK484" s="42" t="str">
        <f>IF($O484="男子",IF($AF484&gt;100,"",IF($M484=選抜男子!B$51,ROW(),"")),"")</f>
        <v/>
      </c>
      <c r="BL484" s="42" t="str">
        <f>IF($O484="男子",IF($AF484&gt;100,"",IF($M484=選抜男子!I$51,ROW(),"")),"")</f>
        <v/>
      </c>
      <c r="BM484" s="42" t="str">
        <f>IF($O484="男子",IF($AF484&gt;100,"",IF($M484=選抜男子!B$76,ROW(),"")),"")</f>
        <v/>
      </c>
      <c r="BN484" s="42" t="str">
        <f>IF($O484="男子",IF($AF484&gt;100,"",IF($M484=選抜男子!I$76,ROW(),"")),"")</f>
        <v/>
      </c>
      <c r="BO484" s="42" t="str">
        <f>IF($O484="男子",IF($AF484&gt;100,"",IF($M484=新人男子!B$2,ROW(),"")),"")</f>
        <v/>
      </c>
      <c r="BP484" s="42" t="str">
        <f>IF($O484="男子",IF($AF484&gt;100,"",IF($M484=新人男子!I$2,ROW(),"")),"")</f>
        <v/>
      </c>
      <c r="BQ484" s="42" t="str">
        <f>IF($O484="男子",IF($AF484&gt;100,"",IF($M484=新人男子!P$2,ROW(),"")),"")</f>
        <v/>
      </c>
      <c r="BR484" s="42" t="str">
        <f>IF($O484="男子",IF($AF484&gt;100,"",IF($M484=新人男子!B$27,ROW(),"")),"")</f>
        <v/>
      </c>
      <c r="BS484" s="42" t="str">
        <f>IF($O484="男子",IF($AF484&gt;100,"",IF($M484=新人男子!I$27,ROW(),"")),"")</f>
        <v/>
      </c>
      <c r="BT484" s="42" t="str">
        <f>IF($O484="男子",IF($AF484&gt;100,"",IF($M484=新人男子!P$27,ROW(),"")),"")</f>
        <v/>
      </c>
      <c r="BU484" s="42" t="str">
        <f>IF($O484="男子",IF($AF484&gt;100,"",IF($M484=新人男子!B$51,ROW(),"")),"")</f>
        <v/>
      </c>
      <c r="BV484" s="42" t="str">
        <f>IF($O484="男子",IF($AF484&gt;100,"",IF($M484=新人男子!I$51,ROW(),"")),"")</f>
        <v/>
      </c>
      <c r="BW484" s="42" t="str">
        <f>IF($O484="男子",IF($AF484&gt;100,"",IF($M484=新人男子!P$51,ROW(),"")),"")</f>
        <v/>
      </c>
      <c r="BX484" s="42" t="str">
        <f>IF($O484="男子",IF($AF484&gt;100,"",IF($M484=新人男子!B$76,ROW(),"")),"")</f>
        <v/>
      </c>
      <c r="BY484" s="42" t="str">
        <f>IF($O484="男子",IF($AF484&gt;100,"",IF($M484=新人男子!I$76,ROW(),"")),"")</f>
        <v/>
      </c>
      <c r="BZ484" s="42" t="str">
        <f>IF($O484="男子",IF($AF484&gt;100,"",IF($M484=新人男子!P$76,ROW(),"")),"")</f>
        <v/>
      </c>
      <c r="CA484" s="42" t="str">
        <f>IF($O484="女子",IF($AF484&gt;100,"",IF($M484=選抜女子!B$2,ROW(),"")),"")</f>
        <v/>
      </c>
      <c r="CB484" s="42" t="str">
        <f>IF($O484="女子",IF($AF484&gt;100,"",IF($M484=選抜女子!I$2,ROW(),"")),"")</f>
        <v/>
      </c>
      <c r="CC484" s="42" t="str">
        <f>IF($O484="女子",IF($AF484&gt;100,"",IF($M484=選抜女子!P$2,ROW(),"")),"")</f>
        <v/>
      </c>
      <c r="CD484" s="42" t="str">
        <f>IF($O484="女子",IF($AF484&gt;100,"",IF($M484=選抜女子!B$27,ROW(),"")),"")</f>
        <v/>
      </c>
      <c r="CE484" s="42" t="str">
        <f>IF($O484="女子",IF($AF484&gt;100,"",IF($M484=選抜女子!I$27,ROW(),"")),"")</f>
        <v/>
      </c>
      <c r="CF484" s="42" t="str">
        <f>IF($O484="女子",IF($AF484&gt;100,"",IF($M484=選抜女子!P$27,ROW(),"")),"")</f>
        <v/>
      </c>
      <c r="CG484" s="42" t="str">
        <f>IF($O484="女子",IF($AF484&gt;100,"",IF($M484=選抜女子!B$51,ROW(),"")),"")</f>
        <v/>
      </c>
      <c r="CH484" s="42" t="str">
        <f>IF($O484="女子",IF($AF484&gt;100,"",IF($M484=選抜女子!I$51,ROW(),"")),"")</f>
        <v/>
      </c>
      <c r="CI484" s="42" t="str">
        <f>IF($O484="女子",IF($AF484&gt;100,"",IF($M484=選抜女子!B$76,ROW(),"")),"")</f>
        <v/>
      </c>
      <c r="CJ484" s="42" t="str">
        <f>IF($O484="女子",IF($AF484&gt;100,"",IF($M484=選抜女子!I$76,ROW(),"")),"")</f>
        <v/>
      </c>
      <c r="CK484" s="42" t="str">
        <f>IF($O484="女子",IF($AF484&gt;100,"",IF($M484=新人女子!B$2,ROW(),"")),"")</f>
        <v/>
      </c>
      <c r="CL484" s="42" t="str">
        <f>IF($O484="女子",IF($AF484&gt;100,"",IF($M484=新人女子!I$2,ROW(),"")),"")</f>
        <v/>
      </c>
      <c r="CM484" s="42" t="str">
        <f>IF($O484="女子",IF($AF484&gt;100,"",IF($M484=新人女子!P$2,ROW(),"")),"")</f>
        <v/>
      </c>
      <c r="CN484" s="42" t="str">
        <f>IF($O484="女子",IF($AF484&gt;100,"",IF($M484=新人女子!B$27,ROW(),"")),"")</f>
        <v/>
      </c>
      <c r="CO484" s="42" t="str">
        <f>IF($O484="女子",IF($AF484&gt;100,"",IF($M484=新人女子!I$27,ROW(),"")),"")</f>
        <v/>
      </c>
      <c r="CP484" s="42" t="str">
        <f>IF($O484="女子",IF($AF484&gt;100,"",IF($M484=新人女子!P$27,ROW(),"")),"")</f>
        <v/>
      </c>
      <c r="CQ484" s="42" t="str">
        <f>IF($O484="女子",IF($AF484&gt;100,"",IF($M484=新人女子!B$51,ROW(),"")),"")</f>
        <v/>
      </c>
      <c r="CR484" s="42" t="str">
        <f>IF($O484="女子",IF($AF484&gt;100,"",IF($M484=新人女子!I$51,ROW(),"")),"")</f>
        <v/>
      </c>
      <c r="CS484" s="42" t="str">
        <f>IF($O484="女子",IF($AF484&gt;100,"",IF($M484=新人女子!P$51,ROW(),"")),"")</f>
        <v/>
      </c>
      <c r="CT484" s="42" t="str">
        <f>IF($O484="女子",IF($AF484&gt;100,"",IF($M484=新人女子!B$76,ROW(),"")),"")</f>
        <v/>
      </c>
      <c r="CU484" s="42" t="str">
        <f>IF($O484="女子",IF($AF484&gt;100,"",IF($M484=新人女子!I$76,ROW(),"")),"")</f>
        <v/>
      </c>
      <c r="CV484" s="42" t="str">
        <f>IF($O484="女子",IF($AF484&gt;100,"",IF($M484=新人女子!P$76,ROW(),"")),"")</f>
        <v/>
      </c>
    </row>
    <row r="485" spans="1:100" x14ac:dyDescent="0.15">
      <c r="A485" s="36">
        <v>45285</v>
      </c>
      <c r="B485" s="36">
        <v>45287</v>
      </c>
      <c r="C485" s="35" t="s">
        <v>104</v>
      </c>
      <c r="D485" s="35" t="s">
        <v>3258</v>
      </c>
      <c r="E485" s="35" t="s">
        <v>3259</v>
      </c>
      <c r="F485" s="35" t="s">
        <v>3260</v>
      </c>
      <c r="G485" s="35" t="s">
        <v>108</v>
      </c>
      <c r="H485" s="35" t="s">
        <v>15</v>
      </c>
      <c r="I485" s="35" t="s">
        <v>3261</v>
      </c>
      <c r="J485" s="35" t="s">
        <v>303</v>
      </c>
      <c r="L485" s="35" t="s">
        <v>1175</v>
      </c>
      <c r="M485" s="35" t="s">
        <v>214</v>
      </c>
      <c r="N485" s="35" t="s">
        <v>215</v>
      </c>
      <c r="O485" s="35" t="s">
        <v>1152</v>
      </c>
      <c r="Y485" s="35" t="s">
        <v>306</v>
      </c>
      <c r="Z485" s="35">
        <v>1</v>
      </c>
      <c r="AA485" s="35" t="s">
        <v>1217</v>
      </c>
      <c r="AB485" s="35" t="s">
        <v>1218</v>
      </c>
      <c r="AC485" s="35" t="str">
        <f t="shared" ref="AC485:AC502" si="44">PHONETIC(AB485)</f>
        <v>ニシイズモ</v>
      </c>
      <c r="AD485" s="35" t="s">
        <v>309</v>
      </c>
      <c r="AF485" s="35">
        <v>1</v>
      </c>
      <c r="AG485" s="41">
        <v>39114</v>
      </c>
      <c r="AN485" s="35">
        <v>155</v>
      </c>
      <c r="AO485" s="35">
        <v>47</v>
      </c>
      <c r="AP485" s="35" t="s">
        <v>310</v>
      </c>
      <c r="AV485" s="35" t="s">
        <v>344</v>
      </c>
      <c r="BB485" s="35">
        <f t="shared" si="39"/>
        <v>16</v>
      </c>
      <c r="BC485" s="35">
        <f t="shared" si="40"/>
        <v>2</v>
      </c>
      <c r="BD485" s="35" t="str">
        <f t="shared" si="41"/>
        <v>右</v>
      </c>
      <c r="BE485" s="42" t="str">
        <f>IF($O485="男子",IF($AF485&gt;100,"",IF($M485=選抜男子!B$2,ROW(),"")),"")</f>
        <v/>
      </c>
      <c r="BF485" s="42" t="str">
        <f>IF($O485="男子",IF($AF485&gt;100,"",IF($M485=選抜男子!I$2,ROW(),"")),"")</f>
        <v/>
      </c>
      <c r="BG485" s="42" t="str">
        <f>IF($O485="男子",IF($AF485&gt;100,"",IF($M485=選抜男子!P$2,ROW(),"")),"")</f>
        <v/>
      </c>
      <c r="BH485" s="42" t="str">
        <f>IF($O485="男子",IF($AF485&gt;100,"",IF($M485=選抜男子!B$27,ROW(),"")),"")</f>
        <v/>
      </c>
      <c r="BI485" s="42" t="str">
        <f>IF($O485="男子",IF($AF485&gt;100,"",IF($M485=選抜男子!I$27,ROW(),"")),"")</f>
        <v/>
      </c>
      <c r="BJ485" s="42" t="str">
        <f>IF($O485="男子",IF($AF485&gt;100,"",IF($M485=選抜男子!P$27,ROW(),"")),"")</f>
        <v/>
      </c>
      <c r="BK485" s="42" t="str">
        <f>IF($O485="男子",IF($AF485&gt;100,"",IF($M485=選抜男子!B$51,ROW(),"")),"")</f>
        <v/>
      </c>
      <c r="BL485" s="42" t="str">
        <f>IF($O485="男子",IF($AF485&gt;100,"",IF($M485=選抜男子!I$51,ROW(),"")),"")</f>
        <v/>
      </c>
      <c r="BM485" s="42" t="str">
        <f>IF($O485="男子",IF($AF485&gt;100,"",IF($M485=選抜男子!B$76,ROW(),"")),"")</f>
        <v/>
      </c>
      <c r="BN485" s="42" t="str">
        <f>IF($O485="男子",IF($AF485&gt;100,"",IF($M485=選抜男子!I$76,ROW(),"")),"")</f>
        <v/>
      </c>
      <c r="BO485" s="42" t="str">
        <f>IF($O485="男子",IF($AF485&gt;100,"",IF($M485=新人男子!B$2,ROW(),"")),"")</f>
        <v/>
      </c>
      <c r="BP485" s="42" t="str">
        <f>IF($O485="男子",IF($AF485&gt;100,"",IF($M485=新人男子!I$2,ROW(),"")),"")</f>
        <v/>
      </c>
      <c r="BQ485" s="42" t="str">
        <f>IF($O485="男子",IF($AF485&gt;100,"",IF($M485=新人男子!P$2,ROW(),"")),"")</f>
        <v/>
      </c>
      <c r="BR485" s="42" t="str">
        <f>IF($O485="男子",IF($AF485&gt;100,"",IF($M485=新人男子!B$27,ROW(),"")),"")</f>
        <v/>
      </c>
      <c r="BS485" s="42" t="str">
        <f>IF($O485="男子",IF($AF485&gt;100,"",IF($M485=新人男子!I$27,ROW(),"")),"")</f>
        <v/>
      </c>
      <c r="BT485" s="42" t="str">
        <f>IF($O485="男子",IF($AF485&gt;100,"",IF($M485=新人男子!P$27,ROW(),"")),"")</f>
        <v/>
      </c>
      <c r="BU485" s="42" t="str">
        <f>IF($O485="男子",IF($AF485&gt;100,"",IF($M485=新人男子!B$51,ROW(),"")),"")</f>
        <v/>
      </c>
      <c r="BV485" s="42" t="str">
        <f>IF($O485="男子",IF($AF485&gt;100,"",IF($M485=新人男子!I$51,ROW(),"")),"")</f>
        <v/>
      </c>
      <c r="BW485" s="42" t="str">
        <f>IF($O485="男子",IF($AF485&gt;100,"",IF($M485=新人男子!P$51,ROW(),"")),"")</f>
        <v/>
      </c>
      <c r="BX485" s="42" t="str">
        <f>IF($O485="男子",IF($AF485&gt;100,"",IF($M485=新人男子!B$76,ROW(),"")),"")</f>
        <v/>
      </c>
      <c r="BY485" s="42" t="str">
        <f>IF($O485="男子",IF($AF485&gt;100,"",IF($M485=新人男子!I$76,ROW(),"")),"")</f>
        <v/>
      </c>
      <c r="BZ485" s="42" t="str">
        <f>IF($O485="男子",IF($AF485&gt;100,"",IF($M485=新人男子!P$76,ROW(),"")),"")</f>
        <v/>
      </c>
      <c r="CA485" s="42" t="str">
        <f>IF($O485="女子",IF($AF485&gt;100,"",IF($M485=選抜女子!B$2,ROW(),"")),"")</f>
        <v/>
      </c>
      <c r="CB485" s="42" t="str">
        <f>IF($O485="女子",IF($AF485&gt;100,"",IF($M485=選抜女子!I$2,ROW(),"")),"")</f>
        <v/>
      </c>
      <c r="CC485" s="42" t="str">
        <f>IF($O485="女子",IF($AF485&gt;100,"",IF($M485=選抜女子!P$2,ROW(),"")),"")</f>
        <v/>
      </c>
      <c r="CD485" s="42" t="str">
        <f>IF($O485="女子",IF($AF485&gt;100,"",IF($M485=選抜女子!B$27,ROW(),"")),"")</f>
        <v/>
      </c>
      <c r="CE485" s="42" t="str">
        <f>IF($O485="女子",IF($AF485&gt;100,"",IF($M485=選抜女子!I$27,ROW(),"")),"")</f>
        <v/>
      </c>
      <c r="CF485" s="42" t="str">
        <f>IF($O485="女子",IF($AF485&gt;100,"",IF($M485=選抜女子!P$27,ROW(),"")),"")</f>
        <v/>
      </c>
      <c r="CG485" s="42" t="str">
        <f>IF($O485="女子",IF($AF485&gt;100,"",IF($M485=選抜女子!B$51,ROW(),"")),"")</f>
        <v/>
      </c>
      <c r="CH485" s="42" t="str">
        <f>IF($O485="女子",IF($AF485&gt;100,"",IF($M485=選抜女子!I$51,ROW(),"")),"")</f>
        <v/>
      </c>
      <c r="CI485" s="42" t="str">
        <f>IF($O485="女子",IF($AF485&gt;100,"",IF($M485=選抜女子!B$76,ROW(),"")),"")</f>
        <v/>
      </c>
      <c r="CJ485" s="42">
        <f>IF($O485="女子",IF($AF485&gt;100,"",IF($M485=選抜女子!I$76,ROW(),"")),"")</f>
        <v>485</v>
      </c>
      <c r="CK485" s="42" t="str">
        <f>IF($O485="女子",IF($AF485&gt;100,"",IF($M485=新人女子!B$2,ROW(),"")),"")</f>
        <v/>
      </c>
      <c r="CL485" s="42" t="str">
        <f>IF($O485="女子",IF($AF485&gt;100,"",IF($M485=新人女子!I$2,ROW(),"")),"")</f>
        <v/>
      </c>
      <c r="CM485" s="42" t="str">
        <f>IF($O485="女子",IF($AF485&gt;100,"",IF($M485=新人女子!P$2,ROW(),"")),"")</f>
        <v/>
      </c>
      <c r="CN485" s="42" t="str">
        <f>IF($O485="女子",IF($AF485&gt;100,"",IF($M485=新人女子!B$27,ROW(),"")),"")</f>
        <v/>
      </c>
      <c r="CO485" s="42" t="str">
        <f>IF($O485="女子",IF($AF485&gt;100,"",IF($M485=新人女子!I$27,ROW(),"")),"")</f>
        <v/>
      </c>
      <c r="CP485" s="42" t="str">
        <f>IF($O485="女子",IF($AF485&gt;100,"",IF($M485=新人女子!P$27,ROW(),"")),"")</f>
        <v/>
      </c>
      <c r="CQ485" s="42" t="str">
        <f>IF($O485="女子",IF($AF485&gt;100,"",IF($M485=新人女子!B$51,ROW(),"")),"")</f>
        <v/>
      </c>
      <c r="CR485" s="42" t="str">
        <f>IF($O485="女子",IF($AF485&gt;100,"",IF($M485=新人女子!I$51,ROW(),"")),"")</f>
        <v/>
      </c>
      <c r="CS485" s="42" t="str">
        <f>IF($O485="女子",IF($AF485&gt;100,"",IF($M485=新人女子!P$51,ROW(),"")),"")</f>
        <v/>
      </c>
      <c r="CT485" s="42" t="str">
        <f>IF($O485="女子",IF($AF485&gt;100,"",IF($M485=新人女子!B$76,ROW(),"")),"")</f>
        <v/>
      </c>
      <c r="CU485" s="42" t="str">
        <f>IF($O485="女子",IF($AF485&gt;100,"",IF($M485=新人女子!I$76,ROW(),"")),"")</f>
        <v/>
      </c>
      <c r="CV485" s="42" t="str">
        <f>IF($O485="女子",IF($AF485&gt;100,"",IF($M485=新人女子!P$76,ROW(),"")),"")</f>
        <v/>
      </c>
    </row>
    <row r="486" spans="1:100" x14ac:dyDescent="0.15">
      <c r="A486" s="36">
        <v>45285</v>
      </c>
      <c r="B486" s="36">
        <v>45287</v>
      </c>
      <c r="C486" s="35" t="s">
        <v>104</v>
      </c>
      <c r="D486" s="35" t="s">
        <v>3262</v>
      </c>
      <c r="E486" s="35" t="s">
        <v>3263</v>
      </c>
      <c r="F486" s="35" t="s">
        <v>3264</v>
      </c>
      <c r="G486" s="35" t="s">
        <v>108</v>
      </c>
      <c r="H486" s="35" t="s">
        <v>15</v>
      </c>
      <c r="I486" s="35" t="s">
        <v>3265</v>
      </c>
      <c r="J486" s="35" t="s">
        <v>303</v>
      </c>
      <c r="L486" s="35" t="s">
        <v>1175</v>
      </c>
      <c r="M486" s="35" t="s">
        <v>214</v>
      </c>
      <c r="N486" s="35" t="s">
        <v>215</v>
      </c>
      <c r="O486" s="35" t="s">
        <v>1152</v>
      </c>
      <c r="Y486" s="35" t="s">
        <v>306</v>
      </c>
      <c r="AA486" s="35" t="s">
        <v>1219</v>
      </c>
      <c r="AB486" s="35" t="s">
        <v>1220</v>
      </c>
      <c r="AC486" s="35" t="str">
        <f t="shared" si="44"/>
        <v>イズモジンザイ</v>
      </c>
      <c r="AD486" s="35" t="s">
        <v>309</v>
      </c>
      <c r="AF486" s="35">
        <v>2</v>
      </c>
      <c r="AG486" s="41">
        <v>38949</v>
      </c>
      <c r="AN486" s="35">
        <v>155</v>
      </c>
      <c r="AO486" s="35">
        <v>47</v>
      </c>
      <c r="AP486" s="35" t="s">
        <v>310</v>
      </c>
      <c r="AV486" s="35" t="s">
        <v>413</v>
      </c>
      <c r="BB486" s="35">
        <f t="shared" si="39"/>
        <v>16</v>
      </c>
      <c r="BC486" s="35">
        <f t="shared" si="40"/>
        <v>2</v>
      </c>
      <c r="BD486" s="35" t="str">
        <f t="shared" si="41"/>
        <v>右</v>
      </c>
      <c r="BE486" s="42" t="str">
        <f>IF($O486="男子",IF($AF486&gt;100,"",IF($M486=選抜男子!B$2,ROW(),"")),"")</f>
        <v/>
      </c>
      <c r="BF486" s="42" t="str">
        <f>IF($O486="男子",IF($AF486&gt;100,"",IF($M486=選抜男子!I$2,ROW(),"")),"")</f>
        <v/>
      </c>
      <c r="BG486" s="42" t="str">
        <f>IF($O486="男子",IF($AF486&gt;100,"",IF($M486=選抜男子!P$2,ROW(),"")),"")</f>
        <v/>
      </c>
      <c r="BH486" s="42" t="str">
        <f>IF($O486="男子",IF($AF486&gt;100,"",IF($M486=選抜男子!B$27,ROW(),"")),"")</f>
        <v/>
      </c>
      <c r="BI486" s="42" t="str">
        <f>IF($O486="男子",IF($AF486&gt;100,"",IF($M486=選抜男子!I$27,ROW(),"")),"")</f>
        <v/>
      </c>
      <c r="BJ486" s="42" t="str">
        <f>IF($O486="男子",IF($AF486&gt;100,"",IF($M486=選抜男子!P$27,ROW(),"")),"")</f>
        <v/>
      </c>
      <c r="BK486" s="42" t="str">
        <f>IF($O486="男子",IF($AF486&gt;100,"",IF($M486=選抜男子!B$51,ROW(),"")),"")</f>
        <v/>
      </c>
      <c r="BL486" s="42" t="str">
        <f>IF($O486="男子",IF($AF486&gt;100,"",IF($M486=選抜男子!I$51,ROW(),"")),"")</f>
        <v/>
      </c>
      <c r="BM486" s="42" t="str">
        <f>IF($O486="男子",IF($AF486&gt;100,"",IF($M486=選抜男子!B$76,ROW(),"")),"")</f>
        <v/>
      </c>
      <c r="BN486" s="42" t="str">
        <f>IF($O486="男子",IF($AF486&gt;100,"",IF($M486=選抜男子!I$76,ROW(),"")),"")</f>
        <v/>
      </c>
      <c r="BO486" s="42" t="str">
        <f>IF($O486="男子",IF($AF486&gt;100,"",IF($M486=新人男子!B$2,ROW(),"")),"")</f>
        <v/>
      </c>
      <c r="BP486" s="42" t="str">
        <f>IF($O486="男子",IF($AF486&gt;100,"",IF($M486=新人男子!I$2,ROW(),"")),"")</f>
        <v/>
      </c>
      <c r="BQ486" s="42" t="str">
        <f>IF($O486="男子",IF($AF486&gt;100,"",IF($M486=新人男子!P$2,ROW(),"")),"")</f>
        <v/>
      </c>
      <c r="BR486" s="42" t="str">
        <f>IF($O486="男子",IF($AF486&gt;100,"",IF($M486=新人男子!B$27,ROW(),"")),"")</f>
        <v/>
      </c>
      <c r="BS486" s="42" t="str">
        <f>IF($O486="男子",IF($AF486&gt;100,"",IF($M486=新人男子!I$27,ROW(),"")),"")</f>
        <v/>
      </c>
      <c r="BT486" s="42" t="str">
        <f>IF($O486="男子",IF($AF486&gt;100,"",IF($M486=新人男子!P$27,ROW(),"")),"")</f>
        <v/>
      </c>
      <c r="BU486" s="42" t="str">
        <f>IF($O486="男子",IF($AF486&gt;100,"",IF($M486=新人男子!B$51,ROW(),"")),"")</f>
        <v/>
      </c>
      <c r="BV486" s="42" t="str">
        <f>IF($O486="男子",IF($AF486&gt;100,"",IF($M486=新人男子!I$51,ROW(),"")),"")</f>
        <v/>
      </c>
      <c r="BW486" s="42" t="str">
        <f>IF($O486="男子",IF($AF486&gt;100,"",IF($M486=新人男子!P$51,ROW(),"")),"")</f>
        <v/>
      </c>
      <c r="BX486" s="42" t="str">
        <f>IF($O486="男子",IF($AF486&gt;100,"",IF($M486=新人男子!B$76,ROW(),"")),"")</f>
        <v/>
      </c>
      <c r="BY486" s="42" t="str">
        <f>IF($O486="男子",IF($AF486&gt;100,"",IF($M486=新人男子!I$76,ROW(),"")),"")</f>
        <v/>
      </c>
      <c r="BZ486" s="42" t="str">
        <f>IF($O486="男子",IF($AF486&gt;100,"",IF($M486=新人男子!P$76,ROW(),"")),"")</f>
        <v/>
      </c>
      <c r="CA486" s="42" t="str">
        <f>IF($O486="女子",IF($AF486&gt;100,"",IF($M486=選抜女子!B$2,ROW(),"")),"")</f>
        <v/>
      </c>
      <c r="CB486" s="42" t="str">
        <f>IF($O486="女子",IF($AF486&gt;100,"",IF($M486=選抜女子!I$2,ROW(),"")),"")</f>
        <v/>
      </c>
      <c r="CC486" s="42" t="str">
        <f>IF($O486="女子",IF($AF486&gt;100,"",IF($M486=選抜女子!P$2,ROW(),"")),"")</f>
        <v/>
      </c>
      <c r="CD486" s="42" t="str">
        <f>IF($O486="女子",IF($AF486&gt;100,"",IF($M486=選抜女子!B$27,ROW(),"")),"")</f>
        <v/>
      </c>
      <c r="CE486" s="42" t="str">
        <f>IF($O486="女子",IF($AF486&gt;100,"",IF($M486=選抜女子!I$27,ROW(),"")),"")</f>
        <v/>
      </c>
      <c r="CF486" s="42" t="str">
        <f>IF($O486="女子",IF($AF486&gt;100,"",IF($M486=選抜女子!P$27,ROW(),"")),"")</f>
        <v/>
      </c>
      <c r="CG486" s="42" t="str">
        <f>IF($O486="女子",IF($AF486&gt;100,"",IF($M486=選抜女子!B$51,ROW(),"")),"")</f>
        <v/>
      </c>
      <c r="CH486" s="42" t="str">
        <f>IF($O486="女子",IF($AF486&gt;100,"",IF($M486=選抜女子!I$51,ROW(),"")),"")</f>
        <v/>
      </c>
      <c r="CI486" s="42" t="str">
        <f>IF($O486="女子",IF($AF486&gt;100,"",IF($M486=選抜女子!B$76,ROW(),"")),"")</f>
        <v/>
      </c>
      <c r="CJ486" s="42">
        <f>IF($O486="女子",IF($AF486&gt;100,"",IF($M486=選抜女子!I$76,ROW(),"")),"")</f>
        <v>486</v>
      </c>
      <c r="CK486" s="42" t="str">
        <f>IF($O486="女子",IF($AF486&gt;100,"",IF($M486=新人女子!B$2,ROW(),"")),"")</f>
        <v/>
      </c>
      <c r="CL486" s="42" t="str">
        <f>IF($O486="女子",IF($AF486&gt;100,"",IF($M486=新人女子!I$2,ROW(),"")),"")</f>
        <v/>
      </c>
      <c r="CM486" s="42" t="str">
        <f>IF($O486="女子",IF($AF486&gt;100,"",IF($M486=新人女子!P$2,ROW(),"")),"")</f>
        <v/>
      </c>
      <c r="CN486" s="42" t="str">
        <f>IF($O486="女子",IF($AF486&gt;100,"",IF($M486=新人女子!B$27,ROW(),"")),"")</f>
        <v/>
      </c>
      <c r="CO486" s="42" t="str">
        <f>IF($O486="女子",IF($AF486&gt;100,"",IF($M486=新人女子!I$27,ROW(),"")),"")</f>
        <v/>
      </c>
      <c r="CP486" s="42" t="str">
        <f>IF($O486="女子",IF($AF486&gt;100,"",IF($M486=新人女子!P$27,ROW(),"")),"")</f>
        <v/>
      </c>
      <c r="CQ486" s="42" t="str">
        <f>IF($O486="女子",IF($AF486&gt;100,"",IF($M486=新人女子!B$51,ROW(),"")),"")</f>
        <v/>
      </c>
      <c r="CR486" s="42" t="str">
        <f>IF($O486="女子",IF($AF486&gt;100,"",IF($M486=新人女子!I$51,ROW(),"")),"")</f>
        <v/>
      </c>
      <c r="CS486" s="42" t="str">
        <f>IF($O486="女子",IF($AF486&gt;100,"",IF($M486=新人女子!P$51,ROW(),"")),"")</f>
        <v/>
      </c>
      <c r="CT486" s="42" t="str">
        <f>IF($O486="女子",IF($AF486&gt;100,"",IF($M486=新人女子!B$76,ROW(),"")),"")</f>
        <v/>
      </c>
      <c r="CU486" s="42" t="str">
        <f>IF($O486="女子",IF($AF486&gt;100,"",IF($M486=新人女子!I$76,ROW(),"")),"")</f>
        <v/>
      </c>
      <c r="CV486" s="42" t="str">
        <f>IF($O486="女子",IF($AF486&gt;100,"",IF($M486=新人女子!P$76,ROW(),"")),"")</f>
        <v/>
      </c>
    </row>
    <row r="487" spans="1:100" x14ac:dyDescent="0.15">
      <c r="A487" s="36">
        <v>45285</v>
      </c>
      <c r="B487" s="36">
        <v>45287</v>
      </c>
      <c r="C487" s="35" t="s">
        <v>104</v>
      </c>
      <c r="D487" s="35" t="s">
        <v>3266</v>
      </c>
      <c r="E487" s="35" t="s">
        <v>3267</v>
      </c>
      <c r="F487" s="35" t="s">
        <v>3268</v>
      </c>
      <c r="G487" s="35" t="s">
        <v>108</v>
      </c>
      <c r="H487" s="35" t="s">
        <v>15</v>
      </c>
      <c r="I487" s="35" t="s">
        <v>3269</v>
      </c>
      <c r="J487" s="35" t="s">
        <v>303</v>
      </c>
      <c r="L487" s="35" t="s">
        <v>1221</v>
      </c>
      <c r="M487" s="35" t="s">
        <v>214</v>
      </c>
      <c r="N487" s="35" t="s">
        <v>215</v>
      </c>
      <c r="O487" s="35" t="s">
        <v>1152</v>
      </c>
      <c r="Y487" s="35" t="s">
        <v>306</v>
      </c>
      <c r="AA487" s="35" t="s">
        <v>1222</v>
      </c>
      <c r="AB487" s="35" t="s">
        <v>1223</v>
      </c>
      <c r="AC487" s="35" t="str">
        <f t="shared" si="44"/>
        <v>コウナン</v>
      </c>
      <c r="AD487" s="35" t="s">
        <v>309</v>
      </c>
      <c r="AF487" s="35">
        <v>3</v>
      </c>
      <c r="AG487" s="41">
        <v>39022</v>
      </c>
      <c r="AN487" s="35">
        <v>165.8</v>
      </c>
      <c r="AO487" s="35">
        <v>62.8</v>
      </c>
      <c r="AP487" s="35" t="s">
        <v>310</v>
      </c>
      <c r="AV487" s="35" t="s">
        <v>413</v>
      </c>
      <c r="BB487" s="35">
        <f t="shared" si="39"/>
        <v>16</v>
      </c>
      <c r="BC487" s="35">
        <f t="shared" si="40"/>
        <v>2</v>
      </c>
      <c r="BD487" s="35" t="str">
        <f t="shared" si="41"/>
        <v>右</v>
      </c>
      <c r="BE487" s="42" t="str">
        <f>IF($O487="男子",IF($AF487&gt;100,"",IF($M487=選抜男子!B$2,ROW(),"")),"")</f>
        <v/>
      </c>
      <c r="BF487" s="42" t="str">
        <f>IF($O487="男子",IF($AF487&gt;100,"",IF($M487=選抜男子!I$2,ROW(),"")),"")</f>
        <v/>
      </c>
      <c r="BG487" s="42" t="str">
        <f>IF($O487="男子",IF($AF487&gt;100,"",IF($M487=選抜男子!P$2,ROW(),"")),"")</f>
        <v/>
      </c>
      <c r="BH487" s="42" t="str">
        <f>IF($O487="男子",IF($AF487&gt;100,"",IF($M487=選抜男子!B$27,ROW(),"")),"")</f>
        <v/>
      </c>
      <c r="BI487" s="42" t="str">
        <f>IF($O487="男子",IF($AF487&gt;100,"",IF($M487=選抜男子!I$27,ROW(),"")),"")</f>
        <v/>
      </c>
      <c r="BJ487" s="42" t="str">
        <f>IF($O487="男子",IF($AF487&gt;100,"",IF($M487=選抜男子!P$27,ROW(),"")),"")</f>
        <v/>
      </c>
      <c r="BK487" s="42" t="str">
        <f>IF($O487="男子",IF($AF487&gt;100,"",IF($M487=選抜男子!B$51,ROW(),"")),"")</f>
        <v/>
      </c>
      <c r="BL487" s="42" t="str">
        <f>IF($O487="男子",IF($AF487&gt;100,"",IF($M487=選抜男子!I$51,ROW(),"")),"")</f>
        <v/>
      </c>
      <c r="BM487" s="42" t="str">
        <f>IF($O487="男子",IF($AF487&gt;100,"",IF($M487=選抜男子!B$76,ROW(),"")),"")</f>
        <v/>
      </c>
      <c r="BN487" s="42" t="str">
        <f>IF($O487="男子",IF($AF487&gt;100,"",IF($M487=選抜男子!I$76,ROW(),"")),"")</f>
        <v/>
      </c>
      <c r="BO487" s="42" t="str">
        <f>IF($O487="男子",IF($AF487&gt;100,"",IF($M487=新人男子!B$2,ROW(),"")),"")</f>
        <v/>
      </c>
      <c r="BP487" s="42" t="str">
        <f>IF($O487="男子",IF($AF487&gt;100,"",IF($M487=新人男子!I$2,ROW(),"")),"")</f>
        <v/>
      </c>
      <c r="BQ487" s="42" t="str">
        <f>IF($O487="男子",IF($AF487&gt;100,"",IF($M487=新人男子!P$2,ROW(),"")),"")</f>
        <v/>
      </c>
      <c r="BR487" s="42" t="str">
        <f>IF($O487="男子",IF($AF487&gt;100,"",IF($M487=新人男子!B$27,ROW(),"")),"")</f>
        <v/>
      </c>
      <c r="BS487" s="42" t="str">
        <f>IF($O487="男子",IF($AF487&gt;100,"",IF($M487=新人男子!I$27,ROW(),"")),"")</f>
        <v/>
      </c>
      <c r="BT487" s="42" t="str">
        <f>IF($O487="男子",IF($AF487&gt;100,"",IF($M487=新人男子!P$27,ROW(),"")),"")</f>
        <v/>
      </c>
      <c r="BU487" s="42" t="str">
        <f>IF($O487="男子",IF($AF487&gt;100,"",IF($M487=新人男子!B$51,ROW(),"")),"")</f>
        <v/>
      </c>
      <c r="BV487" s="42" t="str">
        <f>IF($O487="男子",IF($AF487&gt;100,"",IF($M487=新人男子!I$51,ROW(),"")),"")</f>
        <v/>
      </c>
      <c r="BW487" s="42" t="str">
        <f>IF($O487="男子",IF($AF487&gt;100,"",IF($M487=新人男子!P$51,ROW(),"")),"")</f>
        <v/>
      </c>
      <c r="BX487" s="42" t="str">
        <f>IF($O487="男子",IF($AF487&gt;100,"",IF($M487=新人男子!B$76,ROW(),"")),"")</f>
        <v/>
      </c>
      <c r="BY487" s="42" t="str">
        <f>IF($O487="男子",IF($AF487&gt;100,"",IF($M487=新人男子!I$76,ROW(),"")),"")</f>
        <v/>
      </c>
      <c r="BZ487" s="42" t="str">
        <f>IF($O487="男子",IF($AF487&gt;100,"",IF($M487=新人男子!P$76,ROW(),"")),"")</f>
        <v/>
      </c>
      <c r="CA487" s="42" t="str">
        <f>IF($O487="女子",IF($AF487&gt;100,"",IF($M487=選抜女子!B$2,ROW(),"")),"")</f>
        <v/>
      </c>
      <c r="CB487" s="42" t="str">
        <f>IF($O487="女子",IF($AF487&gt;100,"",IF($M487=選抜女子!I$2,ROW(),"")),"")</f>
        <v/>
      </c>
      <c r="CC487" s="42" t="str">
        <f>IF($O487="女子",IF($AF487&gt;100,"",IF($M487=選抜女子!P$2,ROW(),"")),"")</f>
        <v/>
      </c>
      <c r="CD487" s="42" t="str">
        <f>IF($O487="女子",IF($AF487&gt;100,"",IF($M487=選抜女子!B$27,ROW(),"")),"")</f>
        <v/>
      </c>
      <c r="CE487" s="42" t="str">
        <f>IF($O487="女子",IF($AF487&gt;100,"",IF($M487=選抜女子!I$27,ROW(),"")),"")</f>
        <v/>
      </c>
      <c r="CF487" s="42" t="str">
        <f>IF($O487="女子",IF($AF487&gt;100,"",IF($M487=選抜女子!P$27,ROW(),"")),"")</f>
        <v/>
      </c>
      <c r="CG487" s="42" t="str">
        <f>IF($O487="女子",IF($AF487&gt;100,"",IF($M487=選抜女子!B$51,ROW(),"")),"")</f>
        <v/>
      </c>
      <c r="CH487" s="42" t="str">
        <f>IF($O487="女子",IF($AF487&gt;100,"",IF($M487=選抜女子!I$51,ROW(),"")),"")</f>
        <v/>
      </c>
      <c r="CI487" s="42" t="str">
        <f>IF($O487="女子",IF($AF487&gt;100,"",IF($M487=選抜女子!B$76,ROW(),"")),"")</f>
        <v/>
      </c>
      <c r="CJ487" s="42">
        <f>IF($O487="女子",IF($AF487&gt;100,"",IF($M487=選抜女子!I$76,ROW(),"")),"")</f>
        <v>487</v>
      </c>
      <c r="CK487" s="42" t="str">
        <f>IF($O487="女子",IF($AF487&gt;100,"",IF($M487=新人女子!B$2,ROW(),"")),"")</f>
        <v/>
      </c>
      <c r="CL487" s="42" t="str">
        <f>IF($O487="女子",IF($AF487&gt;100,"",IF($M487=新人女子!I$2,ROW(),"")),"")</f>
        <v/>
      </c>
      <c r="CM487" s="42" t="str">
        <f>IF($O487="女子",IF($AF487&gt;100,"",IF($M487=新人女子!P$2,ROW(),"")),"")</f>
        <v/>
      </c>
      <c r="CN487" s="42" t="str">
        <f>IF($O487="女子",IF($AF487&gt;100,"",IF($M487=新人女子!B$27,ROW(),"")),"")</f>
        <v/>
      </c>
      <c r="CO487" s="42" t="str">
        <f>IF($O487="女子",IF($AF487&gt;100,"",IF($M487=新人女子!I$27,ROW(),"")),"")</f>
        <v/>
      </c>
      <c r="CP487" s="42" t="str">
        <f>IF($O487="女子",IF($AF487&gt;100,"",IF($M487=新人女子!P$27,ROW(),"")),"")</f>
        <v/>
      </c>
      <c r="CQ487" s="42" t="str">
        <f>IF($O487="女子",IF($AF487&gt;100,"",IF($M487=新人女子!B$51,ROW(),"")),"")</f>
        <v/>
      </c>
      <c r="CR487" s="42" t="str">
        <f>IF($O487="女子",IF($AF487&gt;100,"",IF($M487=新人女子!I$51,ROW(),"")),"")</f>
        <v/>
      </c>
      <c r="CS487" s="42" t="str">
        <f>IF($O487="女子",IF($AF487&gt;100,"",IF($M487=新人女子!P$51,ROW(),"")),"")</f>
        <v/>
      </c>
      <c r="CT487" s="42" t="str">
        <f>IF($O487="女子",IF($AF487&gt;100,"",IF($M487=新人女子!B$76,ROW(),"")),"")</f>
        <v/>
      </c>
      <c r="CU487" s="42" t="str">
        <f>IF($O487="女子",IF($AF487&gt;100,"",IF($M487=新人女子!I$76,ROW(),"")),"")</f>
        <v/>
      </c>
      <c r="CV487" s="42" t="str">
        <f>IF($O487="女子",IF($AF487&gt;100,"",IF($M487=新人女子!P$76,ROW(),"")),"")</f>
        <v/>
      </c>
    </row>
    <row r="488" spans="1:100" x14ac:dyDescent="0.15">
      <c r="A488" s="36">
        <v>45285</v>
      </c>
      <c r="B488" s="36">
        <v>45287</v>
      </c>
      <c r="C488" s="35" t="s">
        <v>104</v>
      </c>
      <c r="D488" s="35" t="s">
        <v>3270</v>
      </c>
      <c r="E488" s="35" t="s">
        <v>3271</v>
      </c>
      <c r="F488" s="35" t="s">
        <v>3272</v>
      </c>
      <c r="G488" s="35" t="s">
        <v>108</v>
      </c>
      <c r="H488" s="35" t="s">
        <v>15</v>
      </c>
      <c r="I488" s="35" t="s">
        <v>3273</v>
      </c>
      <c r="J488" s="35" t="s">
        <v>303</v>
      </c>
      <c r="L488" s="35" t="s">
        <v>1221</v>
      </c>
      <c r="M488" s="35" t="s">
        <v>214</v>
      </c>
      <c r="N488" s="35" t="s">
        <v>215</v>
      </c>
      <c r="O488" s="35" t="s">
        <v>1152</v>
      </c>
      <c r="Y488" s="35" t="s">
        <v>306</v>
      </c>
      <c r="AA488" s="35" t="s">
        <v>1224</v>
      </c>
      <c r="AB488" s="35" t="s">
        <v>823</v>
      </c>
      <c r="AC488" s="35" t="str">
        <f t="shared" si="44"/>
        <v>オダ</v>
      </c>
      <c r="AD488" s="35" t="s">
        <v>309</v>
      </c>
      <c r="AF488" s="35">
        <v>4</v>
      </c>
      <c r="AG488" s="41">
        <v>39255</v>
      </c>
      <c r="AN488" s="35">
        <v>157</v>
      </c>
      <c r="AO488" s="35">
        <v>48</v>
      </c>
      <c r="AP488" s="35" t="s">
        <v>310</v>
      </c>
      <c r="AV488" s="35" t="s">
        <v>413</v>
      </c>
      <c r="BB488" s="35">
        <f t="shared" si="39"/>
        <v>15</v>
      </c>
      <c r="BC488" s="35">
        <f t="shared" si="40"/>
        <v>1</v>
      </c>
      <c r="BD488" s="35" t="str">
        <f t="shared" si="41"/>
        <v>右</v>
      </c>
      <c r="BE488" s="42" t="str">
        <f>IF($O488="男子",IF($AF488&gt;100,"",IF($M488=選抜男子!B$2,ROW(),"")),"")</f>
        <v/>
      </c>
      <c r="BF488" s="42" t="str">
        <f>IF($O488="男子",IF($AF488&gt;100,"",IF($M488=選抜男子!I$2,ROW(),"")),"")</f>
        <v/>
      </c>
      <c r="BG488" s="42" t="str">
        <f>IF($O488="男子",IF($AF488&gt;100,"",IF($M488=選抜男子!P$2,ROW(),"")),"")</f>
        <v/>
      </c>
      <c r="BH488" s="42" t="str">
        <f>IF($O488="男子",IF($AF488&gt;100,"",IF($M488=選抜男子!B$27,ROW(),"")),"")</f>
        <v/>
      </c>
      <c r="BI488" s="42" t="str">
        <f>IF($O488="男子",IF($AF488&gt;100,"",IF($M488=選抜男子!I$27,ROW(),"")),"")</f>
        <v/>
      </c>
      <c r="BJ488" s="42" t="str">
        <f>IF($O488="男子",IF($AF488&gt;100,"",IF($M488=選抜男子!P$27,ROW(),"")),"")</f>
        <v/>
      </c>
      <c r="BK488" s="42" t="str">
        <f>IF($O488="男子",IF($AF488&gt;100,"",IF($M488=選抜男子!B$51,ROW(),"")),"")</f>
        <v/>
      </c>
      <c r="BL488" s="42" t="str">
        <f>IF($O488="男子",IF($AF488&gt;100,"",IF($M488=選抜男子!I$51,ROW(),"")),"")</f>
        <v/>
      </c>
      <c r="BM488" s="42" t="str">
        <f>IF($O488="男子",IF($AF488&gt;100,"",IF($M488=選抜男子!B$76,ROW(),"")),"")</f>
        <v/>
      </c>
      <c r="BN488" s="42" t="str">
        <f>IF($O488="男子",IF($AF488&gt;100,"",IF($M488=選抜男子!I$76,ROW(),"")),"")</f>
        <v/>
      </c>
      <c r="BO488" s="42" t="str">
        <f>IF($O488="男子",IF($AF488&gt;100,"",IF($M488=新人男子!B$2,ROW(),"")),"")</f>
        <v/>
      </c>
      <c r="BP488" s="42" t="str">
        <f>IF($O488="男子",IF($AF488&gt;100,"",IF($M488=新人男子!I$2,ROW(),"")),"")</f>
        <v/>
      </c>
      <c r="BQ488" s="42" t="str">
        <f>IF($O488="男子",IF($AF488&gt;100,"",IF($M488=新人男子!P$2,ROW(),"")),"")</f>
        <v/>
      </c>
      <c r="BR488" s="42" t="str">
        <f>IF($O488="男子",IF($AF488&gt;100,"",IF($M488=新人男子!B$27,ROW(),"")),"")</f>
        <v/>
      </c>
      <c r="BS488" s="42" t="str">
        <f>IF($O488="男子",IF($AF488&gt;100,"",IF($M488=新人男子!I$27,ROW(),"")),"")</f>
        <v/>
      </c>
      <c r="BT488" s="42" t="str">
        <f>IF($O488="男子",IF($AF488&gt;100,"",IF($M488=新人男子!P$27,ROW(),"")),"")</f>
        <v/>
      </c>
      <c r="BU488" s="42" t="str">
        <f>IF($O488="男子",IF($AF488&gt;100,"",IF($M488=新人男子!B$51,ROW(),"")),"")</f>
        <v/>
      </c>
      <c r="BV488" s="42" t="str">
        <f>IF($O488="男子",IF($AF488&gt;100,"",IF($M488=新人男子!I$51,ROW(),"")),"")</f>
        <v/>
      </c>
      <c r="BW488" s="42" t="str">
        <f>IF($O488="男子",IF($AF488&gt;100,"",IF($M488=新人男子!P$51,ROW(),"")),"")</f>
        <v/>
      </c>
      <c r="BX488" s="42" t="str">
        <f>IF($O488="男子",IF($AF488&gt;100,"",IF($M488=新人男子!B$76,ROW(),"")),"")</f>
        <v/>
      </c>
      <c r="BY488" s="42" t="str">
        <f>IF($O488="男子",IF($AF488&gt;100,"",IF($M488=新人男子!I$76,ROW(),"")),"")</f>
        <v/>
      </c>
      <c r="BZ488" s="42" t="str">
        <f>IF($O488="男子",IF($AF488&gt;100,"",IF($M488=新人男子!P$76,ROW(),"")),"")</f>
        <v/>
      </c>
      <c r="CA488" s="42" t="str">
        <f>IF($O488="女子",IF($AF488&gt;100,"",IF($M488=選抜女子!B$2,ROW(),"")),"")</f>
        <v/>
      </c>
      <c r="CB488" s="42" t="str">
        <f>IF($O488="女子",IF($AF488&gt;100,"",IF($M488=選抜女子!I$2,ROW(),"")),"")</f>
        <v/>
      </c>
      <c r="CC488" s="42" t="str">
        <f>IF($O488="女子",IF($AF488&gt;100,"",IF($M488=選抜女子!P$2,ROW(),"")),"")</f>
        <v/>
      </c>
      <c r="CD488" s="42" t="str">
        <f>IF($O488="女子",IF($AF488&gt;100,"",IF($M488=選抜女子!B$27,ROW(),"")),"")</f>
        <v/>
      </c>
      <c r="CE488" s="42" t="str">
        <f>IF($O488="女子",IF($AF488&gt;100,"",IF($M488=選抜女子!I$27,ROW(),"")),"")</f>
        <v/>
      </c>
      <c r="CF488" s="42" t="str">
        <f>IF($O488="女子",IF($AF488&gt;100,"",IF($M488=選抜女子!P$27,ROW(),"")),"")</f>
        <v/>
      </c>
      <c r="CG488" s="42" t="str">
        <f>IF($O488="女子",IF($AF488&gt;100,"",IF($M488=選抜女子!B$51,ROW(),"")),"")</f>
        <v/>
      </c>
      <c r="CH488" s="42" t="str">
        <f>IF($O488="女子",IF($AF488&gt;100,"",IF($M488=選抜女子!I$51,ROW(),"")),"")</f>
        <v/>
      </c>
      <c r="CI488" s="42" t="str">
        <f>IF($O488="女子",IF($AF488&gt;100,"",IF($M488=選抜女子!B$76,ROW(),"")),"")</f>
        <v/>
      </c>
      <c r="CJ488" s="42">
        <f>IF($O488="女子",IF($AF488&gt;100,"",IF($M488=選抜女子!I$76,ROW(),"")),"")</f>
        <v>488</v>
      </c>
      <c r="CK488" s="42" t="str">
        <f>IF($O488="女子",IF($AF488&gt;100,"",IF($M488=新人女子!B$2,ROW(),"")),"")</f>
        <v/>
      </c>
      <c r="CL488" s="42" t="str">
        <f>IF($O488="女子",IF($AF488&gt;100,"",IF($M488=新人女子!I$2,ROW(),"")),"")</f>
        <v/>
      </c>
      <c r="CM488" s="42" t="str">
        <f>IF($O488="女子",IF($AF488&gt;100,"",IF($M488=新人女子!P$2,ROW(),"")),"")</f>
        <v/>
      </c>
      <c r="CN488" s="42" t="str">
        <f>IF($O488="女子",IF($AF488&gt;100,"",IF($M488=新人女子!B$27,ROW(),"")),"")</f>
        <v/>
      </c>
      <c r="CO488" s="42" t="str">
        <f>IF($O488="女子",IF($AF488&gt;100,"",IF($M488=新人女子!I$27,ROW(),"")),"")</f>
        <v/>
      </c>
      <c r="CP488" s="42" t="str">
        <f>IF($O488="女子",IF($AF488&gt;100,"",IF($M488=新人女子!P$27,ROW(),"")),"")</f>
        <v/>
      </c>
      <c r="CQ488" s="42" t="str">
        <f>IF($O488="女子",IF($AF488&gt;100,"",IF($M488=新人女子!B$51,ROW(),"")),"")</f>
        <v/>
      </c>
      <c r="CR488" s="42" t="str">
        <f>IF($O488="女子",IF($AF488&gt;100,"",IF($M488=新人女子!I$51,ROW(),"")),"")</f>
        <v/>
      </c>
      <c r="CS488" s="42" t="str">
        <f>IF($O488="女子",IF($AF488&gt;100,"",IF($M488=新人女子!P$51,ROW(),"")),"")</f>
        <v/>
      </c>
      <c r="CT488" s="42" t="str">
        <f>IF($O488="女子",IF($AF488&gt;100,"",IF($M488=新人女子!B$76,ROW(),"")),"")</f>
        <v/>
      </c>
      <c r="CU488" s="42" t="str">
        <f>IF($O488="女子",IF($AF488&gt;100,"",IF($M488=新人女子!I$76,ROW(),"")),"")</f>
        <v/>
      </c>
      <c r="CV488" s="42" t="str">
        <f>IF($O488="女子",IF($AF488&gt;100,"",IF($M488=新人女子!P$76,ROW(),"")),"")</f>
        <v/>
      </c>
    </row>
    <row r="489" spans="1:100" x14ac:dyDescent="0.15">
      <c r="A489" s="36">
        <v>45285</v>
      </c>
      <c r="B489" s="36">
        <v>45287</v>
      </c>
      <c r="C489" s="35" t="s">
        <v>104</v>
      </c>
      <c r="D489" s="35" t="s">
        <v>3274</v>
      </c>
      <c r="E489" s="35" t="s">
        <v>3275</v>
      </c>
      <c r="F489" s="35" t="s">
        <v>3276</v>
      </c>
      <c r="G489" s="35" t="s">
        <v>108</v>
      </c>
      <c r="H489" s="35" t="s">
        <v>15</v>
      </c>
      <c r="I489" s="35" t="s">
        <v>3277</v>
      </c>
      <c r="J489" s="35" t="s">
        <v>303</v>
      </c>
      <c r="L489" s="35" t="s">
        <v>1221</v>
      </c>
      <c r="M489" s="35" t="s">
        <v>214</v>
      </c>
      <c r="N489" s="35" t="s">
        <v>215</v>
      </c>
      <c r="O489" s="35" t="s">
        <v>1152</v>
      </c>
      <c r="Y489" s="35" t="s">
        <v>306</v>
      </c>
      <c r="AA489" s="35" t="s">
        <v>1225</v>
      </c>
      <c r="AB489" s="35" t="s">
        <v>1226</v>
      </c>
      <c r="AC489" s="35" t="str">
        <f t="shared" si="44"/>
        <v>タギ</v>
      </c>
      <c r="AD489" s="35" t="s">
        <v>309</v>
      </c>
      <c r="AF489" s="35">
        <v>5</v>
      </c>
      <c r="AG489" s="41">
        <v>39301</v>
      </c>
      <c r="AN489" s="35">
        <v>164</v>
      </c>
      <c r="AO489" s="35">
        <v>55</v>
      </c>
      <c r="AP489" s="35" t="s">
        <v>310</v>
      </c>
      <c r="AV489" s="35" t="s">
        <v>413</v>
      </c>
      <c r="BB489" s="35">
        <f t="shared" si="39"/>
        <v>15</v>
      </c>
      <c r="BC489" s="35">
        <f t="shared" si="40"/>
        <v>1</v>
      </c>
      <c r="BD489" s="35" t="str">
        <f t="shared" si="41"/>
        <v>右</v>
      </c>
      <c r="BE489" s="42" t="str">
        <f>IF($O489="男子",IF($AF489&gt;100,"",IF($M489=選抜男子!B$2,ROW(),"")),"")</f>
        <v/>
      </c>
      <c r="BF489" s="42" t="str">
        <f>IF($O489="男子",IF($AF489&gt;100,"",IF($M489=選抜男子!I$2,ROW(),"")),"")</f>
        <v/>
      </c>
      <c r="BG489" s="42" t="str">
        <f>IF($O489="男子",IF($AF489&gt;100,"",IF($M489=選抜男子!P$2,ROW(),"")),"")</f>
        <v/>
      </c>
      <c r="BH489" s="42" t="str">
        <f>IF($O489="男子",IF($AF489&gt;100,"",IF($M489=選抜男子!B$27,ROW(),"")),"")</f>
        <v/>
      </c>
      <c r="BI489" s="42" t="str">
        <f>IF($O489="男子",IF($AF489&gt;100,"",IF($M489=選抜男子!I$27,ROW(),"")),"")</f>
        <v/>
      </c>
      <c r="BJ489" s="42" t="str">
        <f>IF($O489="男子",IF($AF489&gt;100,"",IF($M489=選抜男子!P$27,ROW(),"")),"")</f>
        <v/>
      </c>
      <c r="BK489" s="42" t="str">
        <f>IF($O489="男子",IF($AF489&gt;100,"",IF($M489=選抜男子!B$51,ROW(),"")),"")</f>
        <v/>
      </c>
      <c r="BL489" s="42" t="str">
        <f>IF($O489="男子",IF($AF489&gt;100,"",IF($M489=選抜男子!I$51,ROW(),"")),"")</f>
        <v/>
      </c>
      <c r="BM489" s="42" t="str">
        <f>IF($O489="男子",IF($AF489&gt;100,"",IF($M489=選抜男子!B$76,ROW(),"")),"")</f>
        <v/>
      </c>
      <c r="BN489" s="42" t="str">
        <f>IF($O489="男子",IF($AF489&gt;100,"",IF($M489=選抜男子!I$76,ROW(),"")),"")</f>
        <v/>
      </c>
      <c r="BO489" s="42" t="str">
        <f>IF($O489="男子",IF($AF489&gt;100,"",IF($M489=新人男子!B$2,ROW(),"")),"")</f>
        <v/>
      </c>
      <c r="BP489" s="42" t="str">
        <f>IF($O489="男子",IF($AF489&gt;100,"",IF($M489=新人男子!I$2,ROW(),"")),"")</f>
        <v/>
      </c>
      <c r="BQ489" s="42" t="str">
        <f>IF($O489="男子",IF($AF489&gt;100,"",IF($M489=新人男子!P$2,ROW(),"")),"")</f>
        <v/>
      </c>
      <c r="BR489" s="42" t="str">
        <f>IF($O489="男子",IF($AF489&gt;100,"",IF($M489=新人男子!B$27,ROW(),"")),"")</f>
        <v/>
      </c>
      <c r="BS489" s="42" t="str">
        <f>IF($O489="男子",IF($AF489&gt;100,"",IF($M489=新人男子!I$27,ROW(),"")),"")</f>
        <v/>
      </c>
      <c r="BT489" s="42" t="str">
        <f>IF($O489="男子",IF($AF489&gt;100,"",IF($M489=新人男子!P$27,ROW(),"")),"")</f>
        <v/>
      </c>
      <c r="BU489" s="42" t="str">
        <f>IF($O489="男子",IF($AF489&gt;100,"",IF($M489=新人男子!B$51,ROW(),"")),"")</f>
        <v/>
      </c>
      <c r="BV489" s="42" t="str">
        <f>IF($O489="男子",IF($AF489&gt;100,"",IF($M489=新人男子!I$51,ROW(),"")),"")</f>
        <v/>
      </c>
      <c r="BW489" s="42" t="str">
        <f>IF($O489="男子",IF($AF489&gt;100,"",IF($M489=新人男子!P$51,ROW(),"")),"")</f>
        <v/>
      </c>
      <c r="BX489" s="42" t="str">
        <f>IF($O489="男子",IF($AF489&gt;100,"",IF($M489=新人男子!B$76,ROW(),"")),"")</f>
        <v/>
      </c>
      <c r="BY489" s="42" t="str">
        <f>IF($O489="男子",IF($AF489&gt;100,"",IF($M489=新人男子!I$76,ROW(),"")),"")</f>
        <v/>
      </c>
      <c r="BZ489" s="42" t="str">
        <f>IF($O489="男子",IF($AF489&gt;100,"",IF($M489=新人男子!P$76,ROW(),"")),"")</f>
        <v/>
      </c>
      <c r="CA489" s="42" t="str">
        <f>IF($O489="女子",IF($AF489&gt;100,"",IF($M489=選抜女子!B$2,ROW(),"")),"")</f>
        <v/>
      </c>
      <c r="CB489" s="42" t="str">
        <f>IF($O489="女子",IF($AF489&gt;100,"",IF($M489=選抜女子!I$2,ROW(),"")),"")</f>
        <v/>
      </c>
      <c r="CC489" s="42" t="str">
        <f>IF($O489="女子",IF($AF489&gt;100,"",IF($M489=選抜女子!P$2,ROW(),"")),"")</f>
        <v/>
      </c>
      <c r="CD489" s="42" t="str">
        <f>IF($O489="女子",IF($AF489&gt;100,"",IF($M489=選抜女子!B$27,ROW(),"")),"")</f>
        <v/>
      </c>
      <c r="CE489" s="42" t="str">
        <f>IF($O489="女子",IF($AF489&gt;100,"",IF($M489=選抜女子!I$27,ROW(),"")),"")</f>
        <v/>
      </c>
      <c r="CF489" s="42" t="str">
        <f>IF($O489="女子",IF($AF489&gt;100,"",IF($M489=選抜女子!P$27,ROW(),"")),"")</f>
        <v/>
      </c>
      <c r="CG489" s="42" t="str">
        <f>IF($O489="女子",IF($AF489&gt;100,"",IF($M489=選抜女子!B$51,ROW(),"")),"")</f>
        <v/>
      </c>
      <c r="CH489" s="42" t="str">
        <f>IF($O489="女子",IF($AF489&gt;100,"",IF($M489=選抜女子!I$51,ROW(),"")),"")</f>
        <v/>
      </c>
      <c r="CI489" s="42" t="str">
        <f>IF($O489="女子",IF($AF489&gt;100,"",IF($M489=選抜女子!B$76,ROW(),"")),"")</f>
        <v/>
      </c>
      <c r="CJ489" s="42">
        <f>IF($O489="女子",IF($AF489&gt;100,"",IF($M489=選抜女子!I$76,ROW(),"")),"")</f>
        <v>489</v>
      </c>
      <c r="CK489" s="42" t="str">
        <f>IF($O489="女子",IF($AF489&gt;100,"",IF($M489=新人女子!B$2,ROW(),"")),"")</f>
        <v/>
      </c>
      <c r="CL489" s="42" t="str">
        <f>IF($O489="女子",IF($AF489&gt;100,"",IF($M489=新人女子!I$2,ROW(),"")),"")</f>
        <v/>
      </c>
      <c r="CM489" s="42" t="str">
        <f>IF($O489="女子",IF($AF489&gt;100,"",IF($M489=新人女子!P$2,ROW(),"")),"")</f>
        <v/>
      </c>
      <c r="CN489" s="42" t="str">
        <f>IF($O489="女子",IF($AF489&gt;100,"",IF($M489=新人女子!B$27,ROW(),"")),"")</f>
        <v/>
      </c>
      <c r="CO489" s="42" t="str">
        <f>IF($O489="女子",IF($AF489&gt;100,"",IF($M489=新人女子!I$27,ROW(),"")),"")</f>
        <v/>
      </c>
      <c r="CP489" s="42" t="str">
        <f>IF($O489="女子",IF($AF489&gt;100,"",IF($M489=新人女子!P$27,ROW(),"")),"")</f>
        <v/>
      </c>
      <c r="CQ489" s="42" t="str">
        <f>IF($O489="女子",IF($AF489&gt;100,"",IF($M489=新人女子!B$51,ROW(),"")),"")</f>
        <v/>
      </c>
      <c r="CR489" s="42" t="str">
        <f>IF($O489="女子",IF($AF489&gt;100,"",IF($M489=新人女子!I$51,ROW(),"")),"")</f>
        <v/>
      </c>
      <c r="CS489" s="42" t="str">
        <f>IF($O489="女子",IF($AF489&gt;100,"",IF($M489=新人女子!P$51,ROW(),"")),"")</f>
        <v/>
      </c>
      <c r="CT489" s="42" t="str">
        <f>IF($O489="女子",IF($AF489&gt;100,"",IF($M489=新人女子!B$76,ROW(),"")),"")</f>
        <v/>
      </c>
      <c r="CU489" s="42" t="str">
        <f>IF($O489="女子",IF($AF489&gt;100,"",IF($M489=新人女子!I$76,ROW(),"")),"")</f>
        <v/>
      </c>
      <c r="CV489" s="42" t="str">
        <f>IF($O489="女子",IF($AF489&gt;100,"",IF($M489=新人女子!P$76,ROW(),"")),"")</f>
        <v/>
      </c>
    </row>
    <row r="490" spans="1:100" x14ac:dyDescent="0.15">
      <c r="A490" s="36">
        <v>45285</v>
      </c>
      <c r="B490" s="36">
        <v>45287</v>
      </c>
      <c r="C490" s="35" t="s">
        <v>104</v>
      </c>
      <c r="D490" s="35" t="s">
        <v>3278</v>
      </c>
      <c r="E490" s="35" t="s">
        <v>3279</v>
      </c>
      <c r="F490" s="35" t="s">
        <v>3280</v>
      </c>
      <c r="G490" s="35" t="s">
        <v>108</v>
      </c>
      <c r="H490" s="35" t="s">
        <v>15</v>
      </c>
      <c r="I490" s="35" t="s">
        <v>3281</v>
      </c>
      <c r="J490" s="35" t="s">
        <v>303</v>
      </c>
      <c r="L490" s="35" t="s">
        <v>1221</v>
      </c>
      <c r="M490" s="35" t="s">
        <v>214</v>
      </c>
      <c r="N490" s="35" t="s">
        <v>215</v>
      </c>
      <c r="O490" s="35" t="s">
        <v>1152</v>
      </c>
      <c r="Y490" s="35" t="s">
        <v>306</v>
      </c>
      <c r="AA490" s="35" t="s">
        <v>1227</v>
      </c>
      <c r="AB490" s="35" t="s">
        <v>1228</v>
      </c>
      <c r="AC490" s="35" t="str">
        <f t="shared" si="44"/>
        <v>ハネ</v>
      </c>
      <c r="AD490" s="35" t="s">
        <v>309</v>
      </c>
      <c r="AF490" s="35">
        <v>6</v>
      </c>
      <c r="AG490" s="41">
        <v>39308</v>
      </c>
      <c r="AN490" s="35">
        <v>163</v>
      </c>
      <c r="AO490" s="35">
        <v>45.4</v>
      </c>
      <c r="AP490" s="35" t="s">
        <v>310</v>
      </c>
      <c r="AV490" s="35" t="s">
        <v>413</v>
      </c>
      <c r="BB490" s="35">
        <f t="shared" si="39"/>
        <v>15</v>
      </c>
      <c r="BC490" s="35">
        <f t="shared" si="40"/>
        <v>1</v>
      </c>
      <c r="BD490" s="35" t="str">
        <f t="shared" si="41"/>
        <v>右</v>
      </c>
      <c r="BE490" s="42" t="str">
        <f>IF($O490="男子",IF($AF490&gt;100,"",IF($M490=選抜男子!B$2,ROW(),"")),"")</f>
        <v/>
      </c>
      <c r="BF490" s="42" t="str">
        <f>IF($O490="男子",IF($AF490&gt;100,"",IF($M490=選抜男子!I$2,ROW(),"")),"")</f>
        <v/>
      </c>
      <c r="BG490" s="42" t="str">
        <f>IF($O490="男子",IF($AF490&gt;100,"",IF($M490=選抜男子!P$2,ROW(),"")),"")</f>
        <v/>
      </c>
      <c r="BH490" s="42" t="str">
        <f>IF($O490="男子",IF($AF490&gt;100,"",IF($M490=選抜男子!B$27,ROW(),"")),"")</f>
        <v/>
      </c>
      <c r="BI490" s="42" t="str">
        <f>IF($O490="男子",IF($AF490&gt;100,"",IF($M490=選抜男子!I$27,ROW(),"")),"")</f>
        <v/>
      </c>
      <c r="BJ490" s="42" t="str">
        <f>IF($O490="男子",IF($AF490&gt;100,"",IF($M490=選抜男子!P$27,ROW(),"")),"")</f>
        <v/>
      </c>
      <c r="BK490" s="42" t="str">
        <f>IF($O490="男子",IF($AF490&gt;100,"",IF($M490=選抜男子!B$51,ROW(),"")),"")</f>
        <v/>
      </c>
      <c r="BL490" s="42" t="str">
        <f>IF($O490="男子",IF($AF490&gt;100,"",IF($M490=選抜男子!I$51,ROW(),"")),"")</f>
        <v/>
      </c>
      <c r="BM490" s="42" t="str">
        <f>IF($O490="男子",IF($AF490&gt;100,"",IF($M490=選抜男子!B$76,ROW(),"")),"")</f>
        <v/>
      </c>
      <c r="BN490" s="42" t="str">
        <f>IF($O490="男子",IF($AF490&gt;100,"",IF($M490=選抜男子!I$76,ROW(),"")),"")</f>
        <v/>
      </c>
      <c r="BO490" s="42" t="str">
        <f>IF($O490="男子",IF($AF490&gt;100,"",IF($M490=新人男子!B$2,ROW(),"")),"")</f>
        <v/>
      </c>
      <c r="BP490" s="42" t="str">
        <f>IF($O490="男子",IF($AF490&gt;100,"",IF($M490=新人男子!I$2,ROW(),"")),"")</f>
        <v/>
      </c>
      <c r="BQ490" s="42" t="str">
        <f>IF($O490="男子",IF($AF490&gt;100,"",IF($M490=新人男子!P$2,ROW(),"")),"")</f>
        <v/>
      </c>
      <c r="BR490" s="42" t="str">
        <f>IF($O490="男子",IF($AF490&gt;100,"",IF($M490=新人男子!B$27,ROW(),"")),"")</f>
        <v/>
      </c>
      <c r="BS490" s="42" t="str">
        <f>IF($O490="男子",IF($AF490&gt;100,"",IF($M490=新人男子!I$27,ROW(),"")),"")</f>
        <v/>
      </c>
      <c r="BT490" s="42" t="str">
        <f>IF($O490="男子",IF($AF490&gt;100,"",IF($M490=新人男子!P$27,ROW(),"")),"")</f>
        <v/>
      </c>
      <c r="BU490" s="42" t="str">
        <f>IF($O490="男子",IF($AF490&gt;100,"",IF($M490=新人男子!B$51,ROW(),"")),"")</f>
        <v/>
      </c>
      <c r="BV490" s="42" t="str">
        <f>IF($O490="男子",IF($AF490&gt;100,"",IF($M490=新人男子!I$51,ROW(),"")),"")</f>
        <v/>
      </c>
      <c r="BW490" s="42" t="str">
        <f>IF($O490="男子",IF($AF490&gt;100,"",IF($M490=新人男子!P$51,ROW(),"")),"")</f>
        <v/>
      </c>
      <c r="BX490" s="42" t="str">
        <f>IF($O490="男子",IF($AF490&gt;100,"",IF($M490=新人男子!B$76,ROW(),"")),"")</f>
        <v/>
      </c>
      <c r="BY490" s="42" t="str">
        <f>IF($O490="男子",IF($AF490&gt;100,"",IF($M490=新人男子!I$76,ROW(),"")),"")</f>
        <v/>
      </c>
      <c r="BZ490" s="42" t="str">
        <f>IF($O490="男子",IF($AF490&gt;100,"",IF($M490=新人男子!P$76,ROW(),"")),"")</f>
        <v/>
      </c>
      <c r="CA490" s="42" t="str">
        <f>IF($O490="女子",IF($AF490&gt;100,"",IF($M490=選抜女子!B$2,ROW(),"")),"")</f>
        <v/>
      </c>
      <c r="CB490" s="42" t="str">
        <f>IF($O490="女子",IF($AF490&gt;100,"",IF($M490=選抜女子!I$2,ROW(),"")),"")</f>
        <v/>
      </c>
      <c r="CC490" s="42" t="str">
        <f>IF($O490="女子",IF($AF490&gt;100,"",IF($M490=選抜女子!P$2,ROW(),"")),"")</f>
        <v/>
      </c>
      <c r="CD490" s="42" t="str">
        <f>IF($O490="女子",IF($AF490&gt;100,"",IF($M490=選抜女子!B$27,ROW(),"")),"")</f>
        <v/>
      </c>
      <c r="CE490" s="42" t="str">
        <f>IF($O490="女子",IF($AF490&gt;100,"",IF($M490=選抜女子!I$27,ROW(),"")),"")</f>
        <v/>
      </c>
      <c r="CF490" s="42" t="str">
        <f>IF($O490="女子",IF($AF490&gt;100,"",IF($M490=選抜女子!P$27,ROW(),"")),"")</f>
        <v/>
      </c>
      <c r="CG490" s="42" t="str">
        <f>IF($O490="女子",IF($AF490&gt;100,"",IF($M490=選抜女子!B$51,ROW(),"")),"")</f>
        <v/>
      </c>
      <c r="CH490" s="42" t="str">
        <f>IF($O490="女子",IF($AF490&gt;100,"",IF($M490=選抜女子!I$51,ROW(),"")),"")</f>
        <v/>
      </c>
      <c r="CI490" s="42" t="str">
        <f>IF($O490="女子",IF($AF490&gt;100,"",IF($M490=選抜女子!B$76,ROW(),"")),"")</f>
        <v/>
      </c>
      <c r="CJ490" s="42">
        <f>IF($O490="女子",IF($AF490&gt;100,"",IF($M490=選抜女子!I$76,ROW(),"")),"")</f>
        <v>490</v>
      </c>
      <c r="CK490" s="42" t="str">
        <f>IF($O490="女子",IF($AF490&gt;100,"",IF($M490=新人女子!B$2,ROW(),"")),"")</f>
        <v/>
      </c>
      <c r="CL490" s="42" t="str">
        <f>IF($O490="女子",IF($AF490&gt;100,"",IF($M490=新人女子!I$2,ROW(),"")),"")</f>
        <v/>
      </c>
      <c r="CM490" s="42" t="str">
        <f>IF($O490="女子",IF($AF490&gt;100,"",IF($M490=新人女子!P$2,ROW(),"")),"")</f>
        <v/>
      </c>
      <c r="CN490" s="42" t="str">
        <f>IF($O490="女子",IF($AF490&gt;100,"",IF($M490=新人女子!B$27,ROW(),"")),"")</f>
        <v/>
      </c>
      <c r="CO490" s="42" t="str">
        <f>IF($O490="女子",IF($AF490&gt;100,"",IF($M490=新人女子!I$27,ROW(),"")),"")</f>
        <v/>
      </c>
      <c r="CP490" s="42" t="str">
        <f>IF($O490="女子",IF($AF490&gt;100,"",IF($M490=新人女子!P$27,ROW(),"")),"")</f>
        <v/>
      </c>
      <c r="CQ490" s="42" t="str">
        <f>IF($O490="女子",IF($AF490&gt;100,"",IF($M490=新人女子!B$51,ROW(),"")),"")</f>
        <v/>
      </c>
      <c r="CR490" s="42" t="str">
        <f>IF($O490="女子",IF($AF490&gt;100,"",IF($M490=新人女子!I$51,ROW(),"")),"")</f>
        <v/>
      </c>
      <c r="CS490" s="42" t="str">
        <f>IF($O490="女子",IF($AF490&gt;100,"",IF($M490=新人女子!P$51,ROW(),"")),"")</f>
        <v/>
      </c>
      <c r="CT490" s="42" t="str">
        <f>IF($O490="女子",IF($AF490&gt;100,"",IF($M490=新人女子!B$76,ROW(),"")),"")</f>
        <v/>
      </c>
      <c r="CU490" s="42" t="str">
        <f>IF($O490="女子",IF($AF490&gt;100,"",IF($M490=新人女子!I$76,ROW(),"")),"")</f>
        <v/>
      </c>
      <c r="CV490" s="42" t="str">
        <f>IF($O490="女子",IF($AF490&gt;100,"",IF($M490=新人女子!P$76,ROW(),"")),"")</f>
        <v/>
      </c>
    </row>
    <row r="491" spans="1:100" x14ac:dyDescent="0.15">
      <c r="A491" s="36">
        <v>45285</v>
      </c>
      <c r="B491" s="36">
        <v>45287</v>
      </c>
      <c r="C491" s="35" t="s">
        <v>104</v>
      </c>
      <c r="D491" s="35" t="s">
        <v>3282</v>
      </c>
      <c r="E491" s="35" t="s">
        <v>3283</v>
      </c>
      <c r="F491" s="35" t="s">
        <v>3284</v>
      </c>
      <c r="G491" s="35" t="s">
        <v>108</v>
      </c>
      <c r="H491" s="35" t="s">
        <v>15</v>
      </c>
      <c r="I491" s="35" t="s">
        <v>3285</v>
      </c>
      <c r="J491" s="35" t="s">
        <v>303</v>
      </c>
      <c r="L491" s="35" t="s">
        <v>1221</v>
      </c>
      <c r="M491" s="35" t="s">
        <v>214</v>
      </c>
      <c r="N491" s="35" t="s">
        <v>215</v>
      </c>
      <c r="O491" s="35" t="s">
        <v>1152</v>
      </c>
      <c r="Y491" s="35" t="s">
        <v>306</v>
      </c>
      <c r="AA491" s="35" t="s">
        <v>1229</v>
      </c>
      <c r="AB491" s="35" t="s">
        <v>1230</v>
      </c>
      <c r="AC491" s="35" t="str">
        <f t="shared" si="44"/>
        <v>クテ</v>
      </c>
      <c r="AD491" s="35" t="s">
        <v>309</v>
      </c>
      <c r="AF491" s="35">
        <v>7</v>
      </c>
      <c r="AG491" s="41">
        <v>39315</v>
      </c>
      <c r="AN491" s="35">
        <v>150</v>
      </c>
      <c r="AO491" s="35">
        <v>47</v>
      </c>
      <c r="AP491" s="35" t="s">
        <v>310</v>
      </c>
      <c r="AV491" s="35" t="s">
        <v>413</v>
      </c>
      <c r="BB491" s="35">
        <f t="shared" si="39"/>
        <v>15</v>
      </c>
      <c r="BC491" s="35">
        <f t="shared" si="40"/>
        <v>1</v>
      </c>
      <c r="BD491" s="35" t="str">
        <f t="shared" si="41"/>
        <v>右</v>
      </c>
      <c r="BE491" s="42" t="str">
        <f>IF($O491="男子",IF($AF491&gt;100,"",IF($M491=選抜男子!B$2,ROW(),"")),"")</f>
        <v/>
      </c>
      <c r="BF491" s="42" t="str">
        <f>IF($O491="男子",IF($AF491&gt;100,"",IF($M491=選抜男子!I$2,ROW(),"")),"")</f>
        <v/>
      </c>
      <c r="BG491" s="42" t="str">
        <f>IF($O491="男子",IF($AF491&gt;100,"",IF($M491=選抜男子!P$2,ROW(),"")),"")</f>
        <v/>
      </c>
      <c r="BH491" s="42" t="str">
        <f>IF($O491="男子",IF($AF491&gt;100,"",IF($M491=選抜男子!B$27,ROW(),"")),"")</f>
        <v/>
      </c>
      <c r="BI491" s="42" t="str">
        <f>IF($O491="男子",IF($AF491&gt;100,"",IF($M491=選抜男子!I$27,ROW(),"")),"")</f>
        <v/>
      </c>
      <c r="BJ491" s="42" t="str">
        <f>IF($O491="男子",IF($AF491&gt;100,"",IF($M491=選抜男子!P$27,ROW(),"")),"")</f>
        <v/>
      </c>
      <c r="BK491" s="42" t="str">
        <f>IF($O491="男子",IF($AF491&gt;100,"",IF($M491=選抜男子!B$51,ROW(),"")),"")</f>
        <v/>
      </c>
      <c r="BL491" s="42" t="str">
        <f>IF($O491="男子",IF($AF491&gt;100,"",IF($M491=選抜男子!I$51,ROW(),"")),"")</f>
        <v/>
      </c>
      <c r="BM491" s="42" t="str">
        <f>IF($O491="男子",IF($AF491&gt;100,"",IF($M491=選抜男子!B$76,ROW(),"")),"")</f>
        <v/>
      </c>
      <c r="BN491" s="42" t="str">
        <f>IF($O491="男子",IF($AF491&gt;100,"",IF($M491=選抜男子!I$76,ROW(),"")),"")</f>
        <v/>
      </c>
      <c r="BO491" s="42" t="str">
        <f>IF($O491="男子",IF($AF491&gt;100,"",IF($M491=新人男子!B$2,ROW(),"")),"")</f>
        <v/>
      </c>
      <c r="BP491" s="42" t="str">
        <f>IF($O491="男子",IF($AF491&gt;100,"",IF($M491=新人男子!I$2,ROW(),"")),"")</f>
        <v/>
      </c>
      <c r="BQ491" s="42" t="str">
        <f>IF($O491="男子",IF($AF491&gt;100,"",IF($M491=新人男子!P$2,ROW(),"")),"")</f>
        <v/>
      </c>
      <c r="BR491" s="42" t="str">
        <f>IF($O491="男子",IF($AF491&gt;100,"",IF($M491=新人男子!B$27,ROW(),"")),"")</f>
        <v/>
      </c>
      <c r="BS491" s="42" t="str">
        <f>IF($O491="男子",IF($AF491&gt;100,"",IF($M491=新人男子!I$27,ROW(),"")),"")</f>
        <v/>
      </c>
      <c r="BT491" s="42" t="str">
        <f>IF($O491="男子",IF($AF491&gt;100,"",IF($M491=新人男子!P$27,ROW(),"")),"")</f>
        <v/>
      </c>
      <c r="BU491" s="42" t="str">
        <f>IF($O491="男子",IF($AF491&gt;100,"",IF($M491=新人男子!B$51,ROW(),"")),"")</f>
        <v/>
      </c>
      <c r="BV491" s="42" t="str">
        <f>IF($O491="男子",IF($AF491&gt;100,"",IF($M491=新人男子!I$51,ROW(),"")),"")</f>
        <v/>
      </c>
      <c r="BW491" s="42" t="str">
        <f>IF($O491="男子",IF($AF491&gt;100,"",IF($M491=新人男子!P$51,ROW(),"")),"")</f>
        <v/>
      </c>
      <c r="BX491" s="42" t="str">
        <f>IF($O491="男子",IF($AF491&gt;100,"",IF($M491=新人男子!B$76,ROW(),"")),"")</f>
        <v/>
      </c>
      <c r="BY491" s="42" t="str">
        <f>IF($O491="男子",IF($AF491&gt;100,"",IF($M491=新人男子!I$76,ROW(),"")),"")</f>
        <v/>
      </c>
      <c r="BZ491" s="42" t="str">
        <f>IF($O491="男子",IF($AF491&gt;100,"",IF($M491=新人男子!P$76,ROW(),"")),"")</f>
        <v/>
      </c>
      <c r="CA491" s="42" t="str">
        <f>IF($O491="女子",IF($AF491&gt;100,"",IF($M491=選抜女子!B$2,ROW(),"")),"")</f>
        <v/>
      </c>
      <c r="CB491" s="42" t="str">
        <f>IF($O491="女子",IF($AF491&gt;100,"",IF($M491=選抜女子!I$2,ROW(),"")),"")</f>
        <v/>
      </c>
      <c r="CC491" s="42" t="str">
        <f>IF($O491="女子",IF($AF491&gt;100,"",IF($M491=選抜女子!P$2,ROW(),"")),"")</f>
        <v/>
      </c>
      <c r="CD491" s="42" t="str">
        <f>IF($O491="女子",IF($AF491&gt;100,"",IF($M491=選抜女子!B$27,ROW(),"")),"")</f>
        <v/>
      </c>
      <c r="CE491" s="42" t="str">
        <f>IF($O491="女子",IF($AF491&gt;100,"",IF($M491=選抜女子!I$27,ROW(),"")),"")</f>
        <v/>
      </c>
      <c r="CF491" s="42" t="str">
        <f>IF($O491="女子",IF($AF491&gt;100,"",IF($M491=選抜女子!P$27,ROW(),"")),"")</f>
        <v/>
      </c>
      <c r="CG491" s="42" t="str">
        <f>IF($O491="女子",IF($AF491&gt;100,"",IF($M491=選抜女子!B$51,ROW(),"")),"")</f>
        <v/>
      </c>
      <c r="CH491" s="42" t="str">
        <f>IF($O491="女子",IF($AF491&gt;100,"",IF($M491=選抜女子!I$51,ROW(),"")),"")</f>
        <v/>
      </c>
      <c r="CI491" s="42" t="str">
        <f>IF($O491="女子",IF($AF491&gt;100,"",IF($M491=選抜女子!B$76,ROW(),"")),"")</f>
        <v/>
      </c>
      <c r="CJ491" s="42">
        <f>IF($O491="女子",IF($AF491&gt;100,"",IF($M491=選抜女子!I$76,ROW(),"")),"")</f>
        <v>491</v>
      </c>
      <c r="CK491" s="42" t="str">
        <f>IF($O491="女子",IF($AF491&gt;100,"",IF($M491=新人女子!B$2,ROW(),"")),"")</f>
        <v/>
      </c>
      <c r="CL491" s="42" t="str">
        <f>IF($O491="女子",IF($AF491&gt;100,"",IF($M491=新人女子!I$2,ROW(),"")),"")</f>
        <v/>
      </c>
      <c r="CM491" s="42" t="str">
        <f>IF($O491="女子",IF($AF491&gt;100,"",IF($M491=新人女子!P$2,ROW(),"")),"")</f>
        <v/>
      </c>
      <c r="CN491" s="42" t="str">
        <f>IF($O491="女子",IF($AF491&gt;100,"",IF($M491=新人女子!B$27,ROW(),"")),"")</f>
        <v/>
      </c>
      <c r="CO491" s="42" t="str">
        <f>IF($O491="女子",IF($AF491&gt;100,"",IF($M491=新人女子!I$27,ROW(),"")),"")</f>
        <v/>
      </c>
      <c r="CP491" s="42" t="str">
        <f>IF($O491="女子",IF($AF491&gt;100,"",IF($M491=新人女子!P$27,ROW(),"")),"")</f>
        <v/>
      </c>
      <c r="CQ491" s="42" t="str">
        <f>IF($O491="女子",IF($AF491&gt;100,"",IF($M491=新人女子!B$51,ROW(),"")),"")</f>
        <v/>
      </c>
      <c r="CR491" s="42" t="str">
        <f>IF($O491="女子",IF($AF491&gt;100,"",IF($M491=新人女子!I$51,ROW(),"")),"")</f>
        <v/>
      </c>
      <c r="CS491" s="42" t="str">
        <f>IF($O491="女子",IF($AF491&gt;100,"",IF($M491=新人女子!P$51,ROW(),"")),"")</f>
        <v/>
      </c>
      <c r="CT491" s="42" t="str">
        <f>IF($O491="女子",IF($AF491&gt;100,"",IF($M491=新人女子!B$76,ROW(),"")),"")</f>
        <v/>
      </c>
      <c r="CU491" s="42" t="str">
        <f>IF($O491="女子",IF($AF491&gt;100,"",IF($M491=新人女子!I$76,ROW(),"")),"")</f>
        <v/>
      </c>
      <c r="CV491" s="42" t="str">
        <f>IF($O491="女子",IF($AF491&gt;100,"",IF($M491=新人女子!P$76,ROW(),"")),"")</f>
        <v/>
      </c>
    </row>
    <row r="492" spans="1:100" x14ac:dyDescent="0.15">
      <c r="A492" s="36">
        <v>45285</v>
      </c>
      <c r="B492" s="36">
        <v>45287</v>
      </c>
      <c r="C492" s="35" t="s">
        <v>104</v>
      </c>
      <c r="D492" s="35" t="s">
        <v>3286</v>
      </c>
      <c r="E492" s="35" t="s">
        <v>3287</v>
      </c>
      <c r="F492" s="35" t="s">
        <v>3288</v>
      </c>
      <c r="G492" s="35" t="s">
        <v>108</v>
      </c>
      <c r="H492" s="35" t="s">
        <v>15</v>
      </c>
      <c r="I492" s="35" t="s">
        <v>3289</v>
      </c>
      <c r="J492" s="35" t="s">
        <v>303</v>
      </c>
      <c r="L492" s="35" t="s">
        <v>1221</v>
      </c>
      <c r="M492" s="35" t="s">
        <v>214</v>
      </c>
      <c r="N492" s="35" t="s">
        <v>215</v>
      </c>
      <c r="O492" s="35" t="s">
        <v>1152</v>
      </c>
      <c r="Y492" s="35" t="s">
        <v>306</v>
      </c>
      <c r="AA492" s="35" t="s">
        <v>1231</v>
      </c>
      <c r="AB492" s="35" t="s">
        <v>1232</v>
      </c>
      <c r="AC492" s="35" t="str">
        <f t="shared" si="44"/>
        <v>オオダシ</v>
      </c>
      <c r="AD492" s="35" t="s">
        <v>309</v>
      </c>
      <c r="AE492" s="35" t="s">
        <v>376</v>
      </c>
      <c r="AF492" s="35">
        <v>8</v>
      </c>
      <c r="AG492" s="41">
        <v>39326</v>
      </c>
      <c r="AN492" s="35">
        <v>163</v>
      </c>
      <c r="AO492" s="35">
        <v>53</v>
      </c>
      <c r="AP492" s="35" t="s">
        <v>310</v>
      </c>
      <c r="AV492" s="35" t="s">
        <v>413</v>
      </c>
      <c r="BB492" s="35">
        <f t="shared" si="39"/>
        <v>15</v>
      </c>
      <c r="BC492" s="35">
        <f t="shared" si="40"/>
        <v>1</v>
      </c>
      <c r="BD492" s="35" t="str">
        <f t="shared" si="41"/>
        <v>右</v>
      </c>
      <c r="BE492" s="42" t="str">
        <f>IF($O492="男子",IF($AF492&gt;100,"",IF($M492=選抜男子!B$2,ROW(),"")),"")</f>
        <v/>
      </c>
      <c r="BF492" s="42" t="str">
        <f>IF($O492="男子",IF($AF492&gt;100,"",IF($M492=選抜男子!I$2,ROW(),"")),"")</f>
        <v/>
      </c>
      <c r="BG492" s="42" t="str">
        <f>IF($O492="男子",IF($AF492&gt;100,"",IF($M492=選抜男子!P$2,ROW(),"")),"")</f>
        <v/>
      </c>
      <c r="BH492" s="42" t="str">
        <f>IF($O492="男子",IF($AF492&gt;100,"",IF($M492=選抜男子!B$27,ROW(),"")),"")</f>
        <v/>
      </c>
      <c r="BI492" s="42" t="str">
        <f>IF($O492="男子",IF($AF492&gt;100,"",IF($M492=選抜男子!I$27,ROW(),"")),"")</f>
        <v/>
      </c>
      <c r="BJ492" s="42" t="str">
        <f>IF($O492="男子",IF($AF492&gt;100,"",IF($M492=選抜男子!P$27,ROW(),"")),"")</f>
        <v/>
      </c>
      <c r="BK492" s="42" t="str">
        <f>IF($O492="男子",IF($AF492&gt;100,"",IF($M492=選抜男子!B$51,ROW(),"")),"")</f>
        <v/>
      </c>
      <c r="BL492" s="42" t="str">
        <f>IF($O492="男子",IF($AF492&gt;100,"",IF($M492=選抜男子!I$51,ROW(),"")),"")</f>
        <v/>
      </c>
      <c r="BM492" s="42" t="str">
        <f>IF($O492="男子",IF($AF492&gt;100,"",IF($M492=選抜男子!B$76,ROW(),"")),"")</f>
        <v/>
      </c>
      <c r="BN492" s="42" t="str">
        <f>IF($O492="男子",IF($AF492&gt;100,"",IF($M492=選抜男子!I$76,ROW(),"")),"")</f>
        <v/>
      </c>
      <c r="BO492" s="42" t="str">
        <f>IF($O492="男子",IF($AF492&gt;100,"",IF($M492=新人男子!B$2,ROW(),"")),"")</f>
        <v/>
      </c>
      <c r="BP492" s="42" t="str">
        <f>IF($O492="男子",IF($AF492&gt;100,"",IF($M492=新人男子!I$2,ROW(),"")),"")</f>
        <v/>
      </c>
      <c r="BQ492" s="42" t="str">
        <f>IF($O492="男子",IF($AF492&gt;100,"",IF($M492=新人男子!P$2,ROW(),"")),"")</f>
        <v/>
      </c>
      <c r="BR492" s="42" t="str">
        <f>IF($O492="男子",IF($AF492&gt;100,"",IF($M492=新人男子!B$27,ROW(),"")),"")</f>
        <v/>
      </c>
      <c r="BS492" s="42" t="str">
        <f>IF($O492="男子",IF($AF492&gt;100,"",IF($M492=新人男子!I$27,ROW(),"")),"")</f>
        <v/>
      </c>
      <c r="BT492" s="42" t="str">
        <f>IF($O492="男子",IF($AF492&gt;100,"",IF($M492=新人男子!P$27,ROW(),"")),"")</f>
        <v/>
      </c>
      <c r="BU492" s="42" t="str">
        <f>IF($O492="男子",IF($AF492&gt;100,"",IF($M492=新人男子!B$51,ROW(),"")),"")</f>
        <v/>
      </c>
      <c r="BV492" s="42" t="str">
        <f>IF($O492="男子",IF($AF492&gt;100,"",IF($M492=新人男子!I$51,ROW(),"")),"")</f>
        <v/>
      </c>
      <c r="BW492" s="42" t="str">
        <f>IF($O492="男子",IF($AF492&gt;100,"",IF($M492=新人男子!P$51,ROW(),"")),"")</f>
        <v/>
      </c>
      <c r="BX492" s="42" t="str">
        <f>IF($O492="男子",IF($AF492&gt;100,"",IF($M492=新人男子!B$76,ROW(),"")),"")</f>
        <v/>
      </c>
      <c r="BY492" s="42" t="str">
        <f>IF($O492="男子",IF($AF492&gt;100,"",IF($M492=新人男子!I$76,ROW(),"")),"")</f>
        <v/>
      </c>
      <c r="BZ492" s="42" t="str">
        <f>IF($O492="男子",IF($AF492&gt;100,"",IF($M492=新人男子!P$76,ROW(),"")),"")</f>
        <v/>
      </c>
      <c r="CA492" s="42" t="str">
        <f>IF($O492="女子",IF($AF492&gt;100,"",IF($M492=選抜女子!B$2,ROW(),"")),"")</f>
        <v/>
      </c>
      <c r="CB492" s="42" t="str">
        <f>IF($O492="女子",IF($AF492&gt;100,"",IF($M492=選抜女子!I$2,ROW(),"")),"")</f>
        <v/>
      </c>
      <c r="CC492" s="42" t="str">
        <f>IF($O492="女子",IF($AF492&gt;100,"",IF($M492=選抜女子!P$2,ROW(),"")),"")</f>
        <v/>
      </c>
      <c r="CD492" s="42" t="str">
        <f>IF($O492="女子",IF($AF492&gt;100,"",IF($M492=選抜女子!B$27,ROW(),"")),"")</f>
        <v/>
      </c>
      <c r="CE492" s="42" t="str">
        <f>IF($O492="女子",IF($AF492&gt;100,"",IF($M492=選抜女子!I$27,ROW(),"")),"")</f>
        <v/>
      </c>
      <c r="CF492" s="42" t="str">
        <f>IF($O492="女子",IF($AF492&gt;100,"",IF($M492=選抜女子!P$27,ROW(),"")),"")</f>
        <v/>
      </c>
      <c r="CG492" s="42" t="str">
        <f>IF($O492="女子",IF($AF492&gt;100,"",IF($M492=選抜女子!B$51,ROW(),"")),"")</f>
        <v/>
      </c>
      <c r="CH492" s="42" t="str">
        <f>IF($O492="女子",IF($AF492&gt;100,"",IF($M492=選抜女子!I$51,ROW(),"")),"")</f>
        <v/>
      </c>
      <c r="CI492" s="42" t="str">
        <f>IF($O492="女子",IF($AF492&gt;100,"",IF($M492=選抜女子!B$76,ROW(),"")),"")</f>
        <v/>
      </c>
      <c r="CJ492" s="42">
        <f>IF($O492="女子",IF($AF492&gt;100,"",IF($M492=選抜女子!I$76,ROW(),"")),"")</f>
        <v>492</v>
      </c>
      <c r="CK492" s="42" t="str">
        <f>IF($O492="女子",IF($AF492&gt;100,"",IF($M492=新人女子!B$2,ROW(),"")),"")</f>
        <v/>
      </c>
      <c r="CL492" s="42" t="str">
        <f>IF($O492="女子",IF($AF492&gt;100,"",IF($M492=新人女子!I$2,ROW(),"")),"")</f>
        <v/>
      </c>
      <c r="CM492" s="42" t="str">
        <f>IF($O492="女子",IF($AF492&gt;100,"",IF($M492=新人女子!P$2,ROW(),"")),"")</f>
        <v/>
      </c>
      <c r="CN492" s="42" t="str">
        <f>IF($O492="女子",IF($AF492&gt;100,"",IF($M492=新人女子!B$27,ROW(),"")),"")</f>
        <v/>
      </c>
      <c r="CO492" s="42" t="str">
        <f>IF($O492="女子",IF($AF492&gt;100,"",IF($M492=新人女子!I$27,ROW(),"")),"")</f>
        <v/>
      </c>
      <c r="CP492" s="42" t="str">
        <f>IF($O492="女子",IF($AF492&gt;100,"",IF($M492=新人女子!P$27,ROW(),"")),"")</f>
        <v/>
      </c>
      <c r="CQ492" s="42" t="str">
        <f>IF($O492="女子",IF($AF492&gt;100,"",IF($M492=新人女子!B$51,ROW(),"")),"")</f>
        <v/>
      </c>
      <c r="CR492" s="42" t="str">
        <f>IF($O492="女子",IF($AF492&gt;100,"",IF($M492=新人女子!I$51,ROW(),"")),"")</f>
        <v/>
      </c>
      <c r="CS492" s="42" t="str">
        <f>IF($O492="女子",IF($AF492&gt;100,"",IF($M492=新人女子!P$51,ROW(),"")),"")</f>
        <v/>
      </c>
      <c r="CT492" s="42" t="str">
        <f>IF($O492="女子",IF($AF492&gt;100,"",IF($M492=新人女子!B$76,ROW(),"")),"")</f>
        <v/>
      </c>
      <c r="CU492" s="42" t="str">
        <f>IF($O492="女子",IF($AF492&gt;100,"",IF($M492=新人女子!I$76,ROW(),"")),"")</f>
        <v/>
      </c>
      <c r="CV492" s="42" t="str">
        <f>IF($O492="女子",IF($AF492&gt;100,"",IF($M492=新人女子!P$76,ROW(),"")),"")</f>
        <v/>
      </c>
    </row>
    <row r="493" spans="1:100" x14ac:dyDescent="0.15">
      <c r="A493" s="36">
        <v>45285</v>
      </c>
      <c r="B493" s="36">
        <v>45287</v>
      </c>
      <c r="C493" s="35" t="s">
        <v>104</v>
      </c>
      <c r="D493" s="35" t="s">
        <v>3290</v>
      </c>
      <c r="E493" s="35" t="s">
        <v>3291</v>
      </c>
      <c r="F493" s="35" t="s">
        <v>3292</v>
      </c>
      <c r="G493" s="35" t="s">
        <v>108</v>
      </c>
      <c r="H493" s="35" t="s">
        <v>15</v>
      </c>
      <c r="I493" s="35" t="s">
        <v>3293</v>
      </c>
      <c r="J493" s="35" t="s">
        <v>303</v>
      </c>
      <c r="L493" s="35" t="s">
        <v>1221</v>
      </c>
      <c r="M493" s="35" t="s">
        <v>214</v>
      </c>
      <c r="N493" s="35" t="s">
        <v>215</v>
      </c>
      <c r="O493" s="35" t="s">
        <v>1152</v>
      </c>
      <c r="Y493" s="35" t="s">
        <v>306</v>
      </c>
      <c r="AA493" s="35" t="s">
        <v>1233</v>
      </c>
      <c r="AB493" s="35" t="s">
        <v>1234</v>
      </c>
      <c r="AC493" s="35" t="str">
        <f t="shared" si="44"/>
        <v>シズマ</v>
      </c>
      <c r="AD493" s="35" t="s">
        <v>309</v>
      </c>
      <c r="AF493" s="35">
        <v>9</v>
      </c>
      <c r="AG493" s="41">
        <v>39381</v>
      </c>
      <c r="AN493" s="35">
        <v>153</v>
      </c>
      <c r="AO493" s="35">
        <v>49</v>
      </c>
      <c r="AP493" s="35" t="s">
        <v>310</v>
      </c>
      <c r="AV493" s="35" t="s">
        <v>413</v>
      </c>
      <c r="BB493" s="35">
        <f t="shared" si="39"/>
        <v>15</v>
      </c>
      <c r="BC493" s="35">
        <f t="shared" si="40"/>
        <v>1</v>
      </c>
      <c r="BD493" s="35" t="str">
        <f t="shared" si="41"/>
        <v>右</v>
      </c>
      <c r="BE493" s="42" t="str">
        <f>IF($O493="男子",IF($AF493&gt;100,"",IF($M493=選抜男子!B$2,ROW(),"")),"")</f>
        <v/>
      </c>
      <c r="BF493" s="42" t="str">
        <f>IF($O493="男子",IF($AF493&gt;100,"",IF($M493=選抜男子!I$2,ROW(),"")),"")</f>
        <v/>
      </c>
      <c r="BG493" s="42" t="str">
        <f>IF($O493="男子",IF($AF493&gt;100,"",IF($M493=選抜男子!P$2,ROW(),"")),"")</f>
        <v/>
      </c>
      <c r="BH493" s="42" t="str">
        <f>IF($O493="男子",IF($AF493&gt;100,"",IF($M493=選抜男子!B$27,ROW(),"")),"")</f>
        <v/>
      </c>
      <c r="BI493" s="42" t="str">
        <f>IF($O493="男子",IF($AF493&gt;100,"",IF($M493=選抜男子!I$27,ROW(),"")),"")</f>
        <v/>
      </c>
      <c r="BJ493" s="42" t="str">
        <f>IF($O493="男子",IF($AF493&gt;100,"",IF($M493=選抜男子!P$27,ROW(),"")),"")</f>
        <v/>
      </c>
      <c r="BK493" s="42" t="str">
        <f>IF($O493="男子",IF($AF493&gt;100,"",IF($M493=選抜男子!B$51,ROW(),"")),"")</f>
        <v/>
      </c>
      <c r="BL493" s="42" t="str">
        <f>IF($O493="男子",IF($AF493&gt;100,"",IF($M493=選抜男子!I$51,ROW(),"")),"")</f>
        <v/>
      </c>
      <c r="BM493" s="42" t="str">
        <f>IF($O493="男子",IF($AF493&gt;100,"",IF($M493=選抜男子!B$76,ROW(),"")),"")</f>
        <v/>
      </c>
      <c r="BN493" s="42" t="str">
        <f>IF($O493="男子",IF($AF493&gt;100,"",IF($M493=選抜男子!I$76,ROW(),"")),"")</f>
        <v/>
      </c>
      <c r="BO493" s="42" t="str">
        <f>IF($O493="男子",IF($AF493&gt;100,"",IF($M493=新人男子!B$2,ROW(),"")),"")</f>
        <v/>
      </c>
      <c r="BP493" s="42" t="str">
        <f>IF($O493="男子",IF($AF493&gt;100,"",IF($M493=新人男子!I$2,ROW(),"")),"")</f>
        <v/>
      </c>
      <c r="BQ493" s="42" t="str">
        <f>IF($O493="男子",IF($AF493&gt;100,"",IF($M493=新人男子!P$2,ROW(),"")),"")</f>
        <v/>
      </c>
      <c r="BR493" s="42" t="str">
        <f>IF($O493="男子",IF($AF493&gt;100,"",IF($M493=新人男子!B$27,ROW(),"")),"")</f>
        <v/>
      </c>
      <c r="BS493" s="42" t="str">
        <f>IF($O493="男子",IF($AF493&gt;100,"",IF($M493=新人男子!I$27,ROW(),"")),"")</f>
        <v/>
      </c>
      <c r="BT493" s="42" t="str">
        <f>IF($O493="男子",IF($AF493&gt;100,"",IF($M493=新人男子!P$27,ROW(),"")),"")</f>
        <v/>
      </c>
      <c r="BU493" s="42" t="str">
        <f>IF($O493="男子",IF($AF493&gt;100,"",IF($M493=新人男子!B$51,ROW(),"")),"")</f>
        <v/>
      </c>
      <c r="BV493" s="42" t="str">
        <f>IF($O493="男子",IF($AF493&gt;100,"",IF($M493=新人男子!I$51,ROW(),"")),"")</f>
        <v/>
      </c>
      <c r="BW493" s="42" t="str">
        <f>IF($O493="男子",IF($AF493&gt;100,"",IF($M493=新人男子!P$51,ROW(),"")),"")</f>
        <v/>
      </c>
      <c r="BX493" s="42" t="str">
        <f>IF($O493="男子",IF($AF493&gt;100,"",IF($M493=新人男子!B$76,ROW(),"")),"")</f>
        <v/>
      </c>
      <c r="BY493" s="42" t="str">
        <f>IF($O493="男子",IF($AF493&gt;100,"",IF($M493=新人男子!I$76,ROW(),"")),"")</f>
        <v/>
      </c>
      <c r="BZ493" s="42" t="str">
        <f>IF($O493="男子",IF($AF493&gt;100,"",IF($M493=新人男子!P$76,ROW(),"")),"")</f>
        <v/>
      </c>
      <c r="CA493" s="42" t="str">
        <f>IF($O493="女子",IF($AF493&gt;100,"",IF($M493=選抜女子!B$2,ROW(),"")),"")</f>
        <v/>
      </c>
      <c r="CB493" s="42" t="str">
        <f>IF($O493="女子",IF($AF493&gt;100,"",IF($M493=選抜女子!I$2,ROW(),"")),"")</f>
        <v/>
      </c>
      <c r="CC493" s="42" t="str">
        <f>IF($O493="女子",IF($AF493&gt;100,"",IF($M493=選抜女子!P$2,ROW(),"")),"")</f>
        <v/>
      </c>
      <c r="CD493" s="42" t="str">
        <f>IF($O493="女子",IF($AF493&gt;100,"",IF($M493=選抜女子!B$27,ROW(),"")),"")</f>
        <v/>
      </c>
      <c r="CE493" s="42" t="str">
        <f>IF($O493="女子",IF($AF493&gt;100,"",IF($M493=選抜女子!I$27,ROW(),"")),"")</f>
        <v/>
      </c>
      <c r="CF493" s="42" t="str">
        <f>IF($O493="女子",IF($AF493&gt;100,"",IF($M493=選抜女子!P$27,ROW(),"")),"")</f>
        <v/>
      </c>
      <c r="CG493" s="42" t="str">
        <f>IF($O493="女子",IF($AF493&gt;100,"",IF($M493=選抜女子!B$51,ROW(),"")),"")</f>
        <v/>
      </c>
      <c r="CH493" s="42" t="str">
        <f>IF($O493="女子",IF($AF493&gt;100,"",IF($M493=選抜女子!I$51,ROW(),"")),"")</f>
        <v/>
      </c>
      <c r="CI493" s="42" t="str">
        <f>IF($O493="女子",IF($AF493&gt;100,"",IF($M493=選抜女子!B$76,ROW(),"")),"")</f>
        <v/>
      </c>
      <c r="CJ493" s="42">
        <f>IF($O493="女子",IF($AF493&gt;100,"",IF($M493=選抜女子!I$76,ROW(),"")),"")</f>
        <v>493</v>
      </c>
      <c r="CK493" s="42" t="str">
        <f>IF($O493="女子",IF($AF493&gt;100,"",IF($M493=新人女子!B$2,ROW(),"")),"")</f>
        <v/>
      </c>
      <c r="CL493" s="42" t="str">
        <f>IF($O493="女子",IF($AF493&gt;100,"",IF($M493=新人女子!I$2,ROW(),"")),"")</f>
        <v/>
      </c>
      <c r="CM493" s="42" t="str">
        <f>IF($O493="女子",IF($AF493&gt;100,"",IF($M493=新人女子!P$2,ROW(),"")),"")</f>
        <v/>
      </c>
      <c r="CN493" s="42" t="str">
        <f>IF($O493="女子",IF($AF493&gt;100,"",IF($M493=新人女子!B$27,ROW(),"")),"")</f>
        <v/>
      </c>
      <c r="CO493" s="42" t="str">
        <f>IF($O493="女子",IF($AF493&gt;100,"",IF($M493=新人女子!I$27,ROW(),"")),"")</f>
        <v/>
      </c>
      <c r="CP493" s="42" t="str">
        <f>IF($O493="女子",IF($AF493&gt;100,"",IF($M493=新人女子!P$27,ROW(),"")),"")</f>
        <v/>
      </c>
      <c r="CQ493" s="42" t="str">
        <f>IF($O493="女子",IF($AF493&gt;100,"",IF($M493=新人女子!B$51,ROW(),"")),"")</f>
        <v/>
      </c>
      <c r="CR493" s="42" t="str">
        <f>IF($O493="女子",IF($AF493&gt;100,"",IF($M493=新人女子!I$51,ROW(),"")),"")</f>
        <v/>
      </c>
      <c r="CS493" s="42" t="str">
        <f>IF($O493="女子",IF($AF493&gt;100,"",IF($M493=新人女子!P$51,ROW(),"")),"")</f>
        <v/>
      </c>
      <c r="CT493" s="42" t="str">
        <f>IF($O493="女子",IF($AF493&gt;100,"",IF($M493=新人女子!B$76,ROW(),"")),"")</f>
        <v/>
      </c>
      <c r="CU493" s="42" t="str">
        <f>IF($O493="女子",IF($AF493&gt;100,"",IF($M493=新人女子!I$76,ROW(),"")),"")</f>
        <v/>
      </c>
      <c r="CV493" s="42" t="str">
        <f>IF($O493="女子",IF($AF493&gt;100,"",IF($M493=新人女子!P$76,ROW(),"")),"")</f>
        <v/>
      </c>
    </row>
    <row r="494" spans="1:100" x14ac:dyDescent="0.15">
      <c r="A494" s="36">
        <v>45285</v>
      </c>
      <c r="B494" s="36">
        <v>45287</v>
      </c>
      <c r="C494" s="35" t="s">
        <v>104</v>
      </c>
      <c r="D494" s="35" t="s">
        <v>3294</v>
      </c>
      <c r="E494" s="35" t="s">
        <v>3295</v>
      </c>
      <c r="F494" s="35" t="s">
        <v>3296</v>
      </c>
      <c r="G494" s="35" t="s">
        <v>108</v>
      </c>
      <c r="H494" s="35" t="s">
        <v>15</v>
      </c>
      <c r="I494" s="35" t="s">
        <v>3297</v>
      </c>
      <c r="J494" s="35" t="s">
        <v>303</v>
      </c>
      <c r="L494" s="35" t="s">
        <v>1221</v>
      </c>
      <c r="M494" s="35" t="s">
        <v>214</v>
      </c>
      <c r="N494" s="35" t="s">
        <v>215</v>
      </c>
      <c r="O494" s="35" t="s">
        <v>1152</v>
      </c>
      <c r="Y494" s="35" t="s">
        <v>306</v>
      </c>
      <c r="AA494" s="35" t="s">
        <v>1235</v>
      </c>
      <c r="AB494" s="35" t="s">
        <v>1236</v>
      </c>
      <c r="AC494" s="35" t="str">
        <f t="shared" si="44"/>
        <v>イソタケ</v>
      </c>
      <c r="AD494" s="35" t="s">
        <v>309</v>
      </c>
      <c r="AF494" s="35">
        <v>10</v>
      </c>
      <c r="AG494" s="41">
        <v>39382</v>
      </c>
      <c r="AN494" s="35">
        <v>160</v>
      </c>
      <c r="AO494" s="35">
        <v>48</v>
      </c>
      <c r="AP494" s="35" t="s">
        <v>310</v>
      </c>
      <c r="AV494" s="35" t="s">
        <v>413</v>
      </c>
      <c r="BB494" s="35">
        <f t="shared" si="39"/>
        <v>15</v>
      </c>
      <c r="BC494" s="35">
        <f t="shared" si="40"/>
        <v>1</v>
      </c>
      <c r="BD494" s="35" t="str">
        <f t="shared" si="41"/>
        <v>右</v>
      </c>
      <c r="BE494" s="42" t="str">
        <f>IF($O494="男子",IF($AF494&gt;100,"",IF($M494=選抜男子!B$2,ROW(),"")),"")</f>
        <v/>
      </c>
      <c r="BF494" s="42" t="str">
        <f>IF($O494="男子",IF($AF494&gt;100,"",IF($M494=選抜男子!I$2,ROW(),"")),"")</f>
        <v/>
      </c>
      <c r="BG494" s="42" t="str">
        <f>IF($O494="男子",IF($AF494&gt;100,"",IF($M494=選抜男子!P$2,ROW(),"")),"")</f>
        <v/>
      </c>
      <c r="BH494" s="42" t="str">
        <f>IF($O494="男子",IF($AF494&gt;100,"",IF($M494=選抜男子!B$27,ROW(),"")),"")</f>
        <v/>
      </c>
      <c r="BI494" s="42" t="str">
        <f>IF($O494="男子",IF($AF494&gt;100,"",IF($M494=選抜男子!I$27,ROW(),"")),"")</f>
        <v/>
      </c>
      <c r="BJ494" s="42" t="str">
        <f>IF($O494="男子",IF($AF494&gt;100,"",IF($M494=選抜男子!P$27,ROW(),"")),"")</f>
        <v/>
      </c>
      <c r="BK494" s="42" t="str">
        <f>IF($O494="男子",IF($AF494&gt;100,"",IF($M494=選抜男子!B$51,ROW(),"")),"")</f>
        <v/>
      </c>
      <c r="BL494" s="42" t="str">
        <f>IF($O494="男子",IF($AF494&gt;100,"",IF($M494=選抜男子!I$51,ROW(),"")),"")</f>
        <v/>
      </c>
      <c r="BM494" s="42" t="str">
        <f>IF($O494="男子",IF($AF494&gt;100,"",IF($M494=選抜男子!B$76,ROW(),"")),"")</f>
        <v/>
      </c>
      <c r="BN494" s="42" t="str">
        <f>IF($O494="男子",IF($AF494&gt;100,"",IF($M494=選抜男子!I$76,ROW(),"")),"")</f>
        <v/>
      </c>
      <c r="BO494" s="42" t="str">
        <f>IF($O494="男子",IF($AF494&gt;100,"",IF($M494=新人男子!B$2,ROW(),"")),"")</f>
        <v/>
      </c>
      <c r="BP494" s="42" t="str">
        <f>IF($O494="男子",IF($AF494&gt;100,"",IF($M494=新人男子!I$2,ROW(),"")),"")</f>
        <v/>
      </c>
      <c r="BQ494" s="42" t="str">
        <f>IF($O494="男子",IF($AF494&gt;100,"",IF($M494=新人男子!P$2,ROW(),"")),"")</f>
        <v/>
      </c>
      <c r="BR494" s="42" t="str">
        <f>IF($O494="男子",IF($AF494&gt;100,"",IF($M494=新人男子!B$27,ROW(),"")),"")</f>
        <v/>
      </c>
      <c r="BS494" s="42" t="str">
        <f>IF($O494="男子",IF($AF494&gt;100,"",IF($M494=新人男子!I$27,ROW(),"")),"")</f>
        <v/>
      </c>
      <c r="BT494" s="42" t="str">
        <f>IF($O494="男子",IF($AF494&gt;100,"",IF($M494=新人男子!P$27,ROW(),"")),"")</f>
        <v/>
      </c>
      <c r="BU494" s="42" t="str">
        <f>IF($O494="男子",IF($AF494&gt;100,"",IF($M494=新人男子!B$51,ROW(),"")),"")</f>
        <v/>
      </c>
      <c r="BV494" s="42" t="str">
        <f>IF($O494="男子",IF($AF494&gt;100,"",IF($M494=新人男子!I$51,ROW(),"")),"")</f>
        <v/>
      </c>
      <c r="BW494" s="42" t="str">
        <f>IF($O494="男子",IF($AF494&gt;100,"",IF($M494=新人男子!P$51,ROW(),"")),"")</f>
        <v/>
      </c>
      <c r="BX494" s="42" t="str">
        <f>IF($O494="男子",IF($AF494&gt;100,"",IF($M494=新人男子!B$76,ROW(),"")),"")</f>
        <v/>
      </c>
      <c r="BY494" s="42" t="str">
        <f>IF($O494="男子",IF($AF494&gt;100,"",IF($M494=新人男子!I$76,ROW(),"")),"")</f>
        <v/>
      </c>
      <c r="BZ494" s="42" t="str">
        <f>IF($O494="男子",IF($AF494&gt;100,"",IF($M494=新人男子!P$76,ROW(),"")),"")</f>
        <v/>
      </c>
      <c r="CA494" s="42" t="str">
        <f>IF($O494="女子",IF($AF494&gt;100,"",IF($M494=選抜女子!B$2,ROW(),"")),"")</f>
        <v/>
      </c>
      <c r="CB494" s="42" t="str">
        <f>IF($O494="女子",IF($AF494&gt;100,"",IF($M494=選抜女子!I$2,ROW(),"")),"")</f>
        <v/>
      </c>
      <c r="CC494" s="42" t="str">
        <f>IF($O494="女子",IF($AF494&gt;100,"",IF($M494=選抜女子!P$2,ROW(),"")),"")</f>
        <v/>
      </c>
      <c r="CD494" s="42" t="str">
        <f>IF($O494="女子",IF($AF494&gt;100,"",IF($M494=選抜女子!B$27,ROW(),"")),"")</f>
        <v/>
      </c>
      <c r="CE494" s="42" t="str">
        <f>IF($O494="女子",IF($AF494&gt;100,"",IF($M494=選抜女子!I$27,ROW(),"")),"")</f>
        <v/>
      </c>
      <c r="CF494" s="42" t="str">
        <f>IF($O494="女子",IF($AF494&gt;100,"",IF($M494=選抜女子!P$27,ROW(),"")),"")</f>
        <v/>
      </c>
      <c r="CG494" s="42" t="str">
        <f>IF($O494="女子",IF($AF494&gt;100,"",IF($M494=選抜女子!B$51,ROW(),"")),"")</f>
        <v/>
      </c>
      <c r="CH494" s="42" t="str">
        <f>IF($O494="女子",IF($AF494&gt;100,"",IF($M494=選抜女子!I$51,ROW(),"")),"")</f>
        <v/>
      </c>
      <c r="CI494" s="42" t="str">
        <f>IF($O494="女子",IF($AF494&gt;100,"",IF($M494=選抜女子!B$76,ROW(),"")),"")</f>
        <v/>
      </c>
      <c r="CJ494" s="42">
        <f>IF($O494="女子",IF($AF494&gt;100,"",IF($M494=選抜女子!I$76,ROW(),"")),"")</f>
        <v>494</v>
      </c>
      <c r="CK494" s="42" t="str">
        <f>IF($O494="女子",IF($AF494&gt;100,"",IF($M494=新人女子!B$2,ROW(),"")),"")</f>
        <v/>
      </c>
      <c r="CL494" s="42" t="str">
        <f>IF($O494="女子",IF($AF494&gt;100,"",IF($M494=新人女子!I$2,ROW(),"")),"")</f>
        <v/>
      </c>
      <c r="CM494" s="42" t="str">
        <f>IF($O494="女子",IF($AF494&gt;100,"",IF($M494=新人女子!P$2,ROW(),"")),"")</f>
        <v/>
      </c>
      <c r="CN494" s="42" t="str">
        <f>IF($O494="女子",IF($AF494&gt;100,"",IF($M494=新人女子!B$27,ROW(),"")),"")</f>
        <v/>
      </c>
      <c r="CO494" s="42" t="str">
        <f>IF($O494="女子",IF($AF494&gt;100,"",IF($M494=新人女子!I$27,ROW(),"")),"")</f>
        <v/>
      </c>
      <c r="CP494" s="42" t="str">
        <f>IF($O494="女子",IF($AF494&gt;100,"",IF($M494=新人女子!P$27,ROW(),"")),"")</f>
        <v/>
      </c>
      <c r="CQ494" s="42" t="str">
        <f>IF($O494="女子",IF($AF494&gt;100,"",IF($M494=新人女子!B$51,ROW(),"")),"")</f>
        <v/>
      </c>
      <c r="CR494" s="42" t="str">
        <f>IF($O494="女子",IF($AF494&gt;100,"",IF($M494=新人女子!I$51,ROW(),"")),"")</f>
        <v/>
      </c>
      <c r="CS494" s="42" t="str">
        <f>IF($O494="女子",IF($AF494&gt;100,"",IF($M494=新人女子!P$51,ROW(),"")),"")</f>
        <v/>
      </c>
      <c r="CT494" s="42" t="str">
        <f>IF($O494="女子",IF($AF494&gt;100,"",IF($M494=新人女子!B$76,ROW(),"")),"")</f>
        <v/>
      </c>
      <c r="CU494" s="42" t="str">
        <f>IF($O494="女子",IF($AF494&gt;100,"",IF($M494=新人女子!I$76,ROW(),"")),"")</f>
        <v/>
      </c>
      <c r="CV494" s="42" t="str">
        <f>IF($O494="女子",IF($AF494&gt;100,"",IF($M494=新人女子!P$76,ROW(),"")),"")</f>
        <v/>
      </c>
    </row>
    <row r="495" spans="1:100" x14ac:dyDescent="0.15">
      <c r="A495" s="36">
        <v>45285</v>
      </c>
      <c r="B495" s="36">
        <v>45287</v>
      </c>
      <c r="C495" s="35" t="s">
        <v>104</v>
      </c>
      <c r="D495" s="35" t="s">
        <v>3298</v>
      </c>
      <c r="E495" s="35" t="s">
        <v>3299</v>
      </c>
      <c r="F495" s="35" t="s">
        <v>3300</v>
      </c>
      <c r="G495" s="35" t="s">
        <v>108</v>
      </c>
      <c r="H495" s="35" t="s">
        <v>15</v>
      </c>
      <c r="I495" s="35" t="s">
        <v>3301</v>
      </c>
      <c r="J495" s="35" t="s">
        <v>303</v>
      </c>
      <c r="L495" s="35" t="s">
        <v>1221</v>
      </c>
      <c r="M495" s="35" t="s">
        <v>214</v>
      </c>
      <c r="N495" s="35" t="s">
        <v>215</v>
      </c>
      <c r="O495" s="35" t="s">
        <v>1152</v>
      </c>
      <c r="Y495" s="35" t="s">
        <v>306</v>
      </c>
      <c r="AA495" s="35" t="s">
        <v>1237</v>
      </c>
      <c r="AB495" s="35" t="s">
        <v>1238</v>
      </c>
      <c r="AC495" s="35" t="str">
        <f t="shared" si="44"/>
        <v>ニマ</v>
      </c>
      <c r="AD495" s="35" t="s">
        <v>309</v>
      </c>
      <c r="AF495" s="35">
        <v>11</v>
      </c>
      <c r="AG495" s="41">
        <v>39438</v>
      </c>
      <c r="AN495" s="35">
        <v>162</v>
      </c>
      <c r="AO495" s="35">
        <v>48</v>
      </c>
      <c r="AP495" s="35" t="s">
        <v>310</v>
      </c>
      <c r="AV495" s="35" t="s">
        <v>413</v>
      </c>
      <c r="BB495" s="35">
        <f t="shared" si="39"/>
        <v>15</v>
      </c>
      <c r="BC495" s="35">
        <f t="shared" si="40"/>
        <v>1</v>
      </c>
      <c r="BD495" s="35" t="str">
        <f t="shared" si="41"/>
        <v>右</v>
      </c>
      <c r="BE495" s="42" t="str">
        <f>IF($O495="男子",IF($AF495&gt;100,"",IF($M495=選抜男子!B$2,ROW(),"")),"")</f>
        <v/>
      </c>
      <c r="BF495" s="42" t="str">
        <f>IF($O495="男子",IF($AF495&gt;100,"",IF($M495=選抜男子!I$2,ROW(),"")),"")</f>
        <v/>
      </c>
      <c r="BG495" s="42" t="str">
        <f>IF($O495="男子",IF($AF495&gt;100,"",IF($M495=選抜男子!P$2,ROW(),"")),"")</f>
        <v/>
      </c>
      <c r="BH495" s="42" t="str">
        <f>IF($O495="男子",IF($AF495&gt;100,"",IF($M495=選抜男子!B$27,ROW(),"")),"")</f>
        <v/>
      </c>
      <c r="BI495" s="42" t="str">
        <f>IF($O495="男子",IF($AF495&gt;100,"",IF($M495=選抜男子!I$27,ROW(),"")),"")</f>
        <v/>
      </c>
      <c r="BJ495" s="42" t="str">
        <f>IF($O495="男子",IF($AF495&gt;100,"",IF($M495=選抜男子!P$27,ROW(),"")),"")</f>
        <v/>
      </c>
      <c r="BK495" s="42" t="str">
        <f>IF($O495="男子",IF($AF495&gt;100,"",IF($M495=選抜男子!B$51,ROW(),"")),"")</f>
        <v/>
      </c>
      <c r="BL495" s="42" t="str">
        <f>IF($O495="男子",IF($AF495&gt;100,"",IF($M495=選抜男子!I$51,ROW(),"")),"")</f>
        <v/>
      </c>
      <c r="BM495" s="42" t="str">
        <f>IF($O495="男子",IF($AF495&gt;100,"",IF($M495=選抜男子!B$76,ROW(),"")),"")</f>
        <v/>
      </c>
      <c r="BN495" s="42" t="str">
        <f>IF($O495="男子",IF($AF495&gt;100,"",IF($M495=選抜男子!I$76,ROW(),"")),"")</f>
        <v/>
      </c>
      <c r="BO495" s="42" t="str">
        <f>IF($O495="男子",IF($AF495&gt;100,"",IF($M495=新人男子!B$2,ROW(),"")),"")</f>
        <v/>
      </c>
      <c r="BP495" s="42" t="str">
        <f>IF($O495="男子",IF($AF495&gt;100,"",IF($M495=新人男子!I$2,ROW(),"")),"")</f>
        <v/>
      </c>
      <c r="BQ495" s="42" t="str">
        <f>IF($O495="男子",IF($AF495&gt;100,"",IF($M495=新人男子!P$2,ROW(),"")),"")</f>
        <v/>
      </c>
      <c r="BR495" s="42" t="str">
        <f>IF($O495="男子",IF($AF495&gt;100,"",IF($M495=新人男子!B$27,ROW(),"")),"")</f>
        <v/>
      </c>
      <c r="BS495" s="42" t="str">
        <f>IF($O495="男子",IF($AF495&gt;100,"",IF($M495=新人男子!I$27,ROW(),"")),"")</f>
        <v/>
      </c>
      <c r="BT495" s="42" t="str">
        <f>IF($O495="男子",IF($AF495&gt;100,"",IF($M495=新人男子!P$27,ROW(),"")),"")</f>
        <v/>
      </c>
      <c r="BU495" s="42" t="str">
        <f>IF($O495="男子",IF($AF495&gt;100,"",IF($M495=新人男子!B$51,ROW(),"")),"")</f>
        <v/>
      </c>
      <c r="BV495" s="42" t="str">
        <f>IF($O495="男子",IF($AF495&gt;100,"",IF($M495=新人男子!I$51,ROW(),"")),"")</f>
        <v/>
      </c>
      <c r="BW495" s="42" t="str">
        <f>IF($O495="男子",IF($AF495&gt;100,"",IF($M495=新人男子!P$51,ROW(),"")),"")</f>
        <v/>
      </c>
      <c r="BX495" s="42" t="str">
        <f>IF($O495="男子",IF($AF495&gt;100,"",IF($M495=新人男子!B$76,ROW(),"")),"")</f>
        <v/>
      </c>
      <c r="BY495" s="42" t="str">
        <f>IF($O495="男子",IF($AF495&gt;100,"",IF($M495=新人男子!I$76,ROW(),"")),"")</f>
        <v/>
      </c>
      <c r="BZ495" s="42" t="str">
        <f>IF($O495="男子",IF($AF495&gt;100,"",IF($M495=新人男子!P$76,ROW(),"")),"")</f>
        <v/>
      </c>
      <c r="CA495" s="42" t="str">
        <f>IF($O495="女子",IF($AF495&gt;100,"",IF($M495=選抜女子!B$2,ROW(),"")),"")</f>
        <v/>
      </c>
      <c r="CB495" s="42" t="str">
        <f>IF($O495="女子",IF($AF495&gt;100,"",IF($M495=選抜女子!I$2,ROW(),"")),"")</f>
        <v/>
      </c>
      <c r="CC495" s="42" t="str">
        <f>IF($O495="女子",IF($AF495&gt;100,"",IF($M495=選抜女子!P$2,ROW(),"")),"")</f>
        <v/>
      </c>
      <c r="CD495" s="42" t="str">
        <f>IF($O495="女子",IF($AF495&gt;100,"",IF($M495=選抜女子!B$27,ROW(),"")),"")</f>
        <v/>
      </c>
      <c r="CE495" s="42" t="str">
        <f>IF($O495="女子",IF($AF495&gt;100,"",IF($M495=選抜女子!I$27,ROW(),"")),"")</f>
        <v/>
      </c>
      <c r="CF495" s="42" t="str">
        <f>IF($O495="女子",IF($AF495&gt;100,"",IF($M495=選抜女子!P$27,ROW(),"")),"")</f>
        <v/>
      </c>
      <c r="CG495" s="42" t="str">
        <f>IF($O495="女子",IF($AF495&gt;100,"",IF($M495=選抜女子!B$51,ROW(),"")),"")</f>
        <v/>
      </c>
      <c r="CH495" s="42" t="str">
        <f>IF($O495="女子",IF($AF495&gt;100,"",IF($M495=選抜女子!I$51,ROW(),"")),"")</f>
        <v/>
      </c>
      <c r="CI495" s="42" t="str">
        <f>IF($O495="女子",IF($AF495&gt;100,"",IF($M495=選抜女子!B$76,ROW(),"")),"")</f>
        <v/>
      </c>
      <c r="CJ495" s="42">
        <f>IF($O495="女子",IF($AF495&gt;100,"",IF($M495=選抜女子!I$76,ROW(),"")),"")</f>
        <v>495</v>
      </c>
      <c r="CK495" s="42" t="str">
        <f>IF($O495="女子",IF($AF495&gt;100,"",IF($M495=新人女子!B$2,ROW(),"")),"")</f>
        <v/>
      </c>
      <c r="CL495" s="42" t="str">
        <f>IF($O495="女子",IF($AF495&gt;100,"",IF($M495=新人女子!I$2,ROW(),"")),"")</f>
        <v/>
      </c>
      <c r="CM495" s="42" t="str">
        <f>IF($O495="女子",IF($AF495&gt;100,"",IF($M495=新人女子!P$2,ROW(),"")),"")</f>
        <v/>
      </c>
      <c r="CN495" s="42" t="str">
        <f>IF($O495="女子",IF($AF495&gt;100,"",IF($M495=新人女子!B$27,ROW(),"")),"")</f>
        <v/>
      </c>
      <c r="CO495" s="42" t="str">
        <f>IF($O495="女子",IF($AF495&gt;100,"",IF($M495=新人女子!I$27,ROW(),"")),"")</f>
        <v/>
      </c>
      <c r="CP495" s="42" t="str">
        <f>IF($O495="女子",IF($AF495&gt;100,"",IF($M495=新人女子!P$27,ROW(),"")),"")</f>
        <v/>
      </c>
      <c r="CQ495" s="42" t="str">
        <f>IF($O495="女子",IF($AF495&gt;100,"",IF($M495=新人女子!B$51,ROW(),"")),"")</f>
        <v/>
      </c>
      <c r="CR495" s="42" t="str">
        <f>IF($O495="女子",IF($AF495&gt;100,"",IF($M495=新人女子!I$51,ROW(),"")),"")</f>
        <v/>
      </c>
      <c r="CS495" s="42" t="str">
        <f>IF($O495="女子",IF($AF495&gt;100,"",IF($M495=新人女子!P$51,ROW(),"")),"")</f>
        <v/>
      </c>
      <c r="CT495" s="42" t="str">
        <f>IF($O495="女子",IF($AF495&gt;100,"",IF($M495=新人女子!B$76,ROW(),"")),"")</f>
        <v/>
      </c>
      <c r="CU495" s="42" t="str">
        <f>IF($O495="女子",IF($AF495&gt;100,"",IF($M495=新人女子!I$76,ROW(),"")),"")</f>
        <v/>
      </c>
      <c r="CV495" s="42" t="str">
        <f>IF($O495="女子",IF($AF495&gt;100,"",IF($M495=新人女子!P$76,ROW(),"")),"")</f>
        <v/>
      </c>
    </row>
    <row r="496" spans="1:100" x14ac:dyDescent="0.15">
      <c r="A496" s="36">
        <v>45285</v>
      </c>
      <c r="B496" s="36">
        <v>45287</v>
      </c>
      <c r="C496" s="35" t="s">
        <v>104</v>
      </c>
      <c r="D496" s="35" t="s">
        <v>3302</v>
      </c>
      <c r="E496" s="35" t="s">
        <v>3303</v>
      </c>
      <c r="F496" s="35" t="s">
        <v>3304</v>
      </c>
      <c r="G496" s="35" t="s">
        <v>108</v>
      </c>
      <c r="H496" s="35" t="s">
        <v>15</v>
      </c>
      <c r="I496" s="35" t="s">
        <v>3305</v>
      </c>
      <c r="J496" s="35" t="s">
        <v>303</v>
      </c>
      <c r="L496" s="35" t="s">
        <v>1221</v>
      </c>
      <c r="M496" s="35" t="s">
        <v>214</v>
      </c>
      <c r="N496" s="35" t="s">
        <v>215</v>
      </c>
      <c r="O496" s="35" t="s">
        <v>1152</v>
      </c>
      <c r="Y496" s="35" t="s">
        <v>306</v>
      </c>
      <c r="AA496" s="35" t="s">
        <v>1239</v>
      </c>
      <c r="AB496" s="35" t="s">
        <v>1240</v>
      </c>
      <c r="AC496" s="35" t="str">
        <f t="shared" si="44"/>
        <v>マジ</v>
      </c>
      <c r="AD496" s="35" t="s">
        <v>309</v>
      </c>
      <c r="AF496" s="35">
        <v>12</v>
      </c>
      <c r="AG496" s="41">
        <v>39285</v>
      </c>
      <c r="AN496" s="35">
        <v>153</v>
      </c>
      <c r="AO496" s="35">
        <v>44</v>
      </c>
      <c r="AP496" s="35" t="s">
        <v>310</v>
      </c>
      <c r="AV496" s="35" t="s">
        <v>413</v>
      </c>
      <c r="BB496" s="35">
        <f t="shared" si="39"/>
        <v>15</v>
      </c>
      <c r="BC496" s="35">
        <f t="shared" si="40"/>
        <v>1</v>
      </c>
      <c r="BD496" s="35" t="str">
        <f t="shared" si="41"/>
        <v>右</v>
      </c>
      <c r="BE496" s="42" t="str">
        <f>IF($O496="男子",IF($AF496&gt;100,"",IF($M496=選抜男子!B$2,ROW(),"")),"")</f>
        <v/>
      </c>
      <c r="BF496" s="42" t="str">
        <f>IF($O496="男子",IF($AF496&gt;100,"",IF($M496=選抜男子!I$2,ROW(),"")),"")</f>
        <v/>
      </c>
      <c r="BG496" s="42" t="str">
        <f>IF($O496="男子",IF($AF496&gt;100,"",IF($M496=選抜男子!P$2,ROW(),"")),"")</f>
        <v/>
      </c>
      <c r="BH496" s="42" t="str">
        <f>IF($O496="男子",IF($AF496&gt;100,"",IF($M496=選抜男子!B$27,ROW(),"")),"")</f>
        <v/>
      </c>
      <c r="BI496" s="42" t="str">
        <f>IF($O496="男子",IF($AF496&gt;100,"",IF($M496=選抜男子!I$27,ROW(),"")),"")</f>
        <v/>
      </c>
      <c r="BJ496" s="42" t="str">
        <f>IF($O496="男子",IF($AF496&gt;100,"",IF($M496=選抜男子!P$27,ROW(),"")),"")</f>
        <v/>
      </c>
      <c r="BK496" s="42" t="str">
        <f>IF($O496="男子",IF($AF496&gt;100,"",IF($M496=選抜男子!B$51,ROW(),"")),"")</f>
        <v/>
      </c>
      <c r="BL496" s="42" t="str">
        <f>IF($O496="男子",IF($AF496&gt;100,"",IF($M496=選抜男子!I$51,ROW(),"")),"")</f>
        <v/>
      </c>
      <c r="BM496" s="42" t="str">
        <f>IF($O496="男子",IF($AF496&gt;100,"",IF($M496=選抜男子!B$76,ROW(),"")),"")</f>
        <v/>
      </c>
      <c r="BN496" s="42" t="str">
        <f>IF($O496="男子",IF($AF496&gt;100,"",IF($M496=選抜男子!I$76,ROW(),"")),"")</f>
        <v/>
      </c>
      <c r="BO496" s="42" t="str">
        <f>IF($O496="男子",IF($AF496&gt;100,"",IF($M496=新人男子!B$2,ROW(),"")),"")</f>
        <v/>
      </c>
      <c r="BP496" s="42" t="str">
        <f>IF($O496="男子",IF($AF496&gt;100,"",IF($M496=新人男子!I$2,ROW(),"")),"")</f>
        <v/>
      </c>
      <c r="BQ496" s="42" t="str">
        <f>IF($O496="男子",IF($AF496&gt;100,"",IF($M496=新人男子!P$2,ROW(),"")),"")</f>
        <v/>
      </c>
      <c r="BR496" s="42" t="str">
        <f>IF($O496="男子",IF($AF496&gt;100,"",IF($M496=新人男子!B$27,ROW(),"")),"")</f>
        <v/>
      </c>
      <c r="BS496" s="42" t="str">
        <f>IF($O496="男子",IF($AF496&gt;100,"",IF($M496=新人男子!I$27,ROW(),"")),"")</f>
        <v/>
      </c>
      <c r="BT496" s="42" t="str">
        <f>IF($O496="男子",IF($AF496&gt;100,"",IF($M496=新人男子!P$27,ROW(),"")),"")</f>
        <v/>
      </c>
      <c r="BU496" s="42" t="str">
        <f>IF($O496="男子",IF($AF496&gt;100,"",IF($M496=新人男子!B$51,ROW(),"")),"")</f>
        <v/>
      </c>
      <c r="BV496" s="42" t="str">
        <f>IF($O496="男子",IF($AF496&gt;100,"",IF($M496=新人男子!I$51,ROW(),"")),"")</f>
        <v/>
      </c>
      <c r="BW496" s="42" t="str">
        <f>IF($O496="男子",IF($AF496&gt;100,"",IF($M496=新人男子!P$51,ROW(),"")),"")</f>
        <v/>
      </c>
      <c r="BX496" s="42" t="str">
        <f>IF($O496="男子",IF($AF496&gt;100,"",IF($M496=新人男子!B$76,ROW(),"")),"")</f>
        <v/>
      </c>
      <c r="BY496" s="42" t="str">
        <f>IF($O496="男子",IF($AF496&gt;100,"",IF($M496=新人男子!I$76,ROW(),"")),"")</f>
        <v/>
      </c>
      <c r="BZ496" s="42" t="str">
        <f>IF($O496="男子",IF($AF496&gt;100,"",IF($M496=新人男子!P$76,ROW(),"")),"")</f>
        <v/>
      </c>
      <c r="CA496" s="42" t="str">
        <f>IF($O496="女子",IF($AF496&gt;100,"",IF($M496=選抜女子!B$2,ROW(),"")),"")</f>
        <v/>
      </c>
      <c r="CB496" s="42" t="str">
        <f>IF($O496="女子",IF($AF496&gt;100,"",IF($M496=選抜女子!I$2,ROW(),"")),"")</f>
        <v/>
      </c>
      <c r="CC496" s="42" t="str">
        <f>IF($O496="女子",IF($AF496&gt;100,"",IF($M496=選抜女子!P$2,ROW(),"")),"")</f>
        <v/>
      </c>
      <c r="CD496" s="42" t="str">
        <f>IF($O496="女子",IF($AF496&gt;100,"",IF($M496=選抜女子!B$27,ROW(),"")),"")</f>
        <v/>
      </c>
      <c r="CE496" s="42" t="str">
        <f>IF($O496="女子",IF($AF496&gt;100,"",IF($M496=選抜女子!I$27,ROW(),"")),"")</f>
        <v/>
      </c>
      <c r="CF496" s="42" t="str">
        <f>IF($O496="女子",IF($AF496&gt;100,"",IF($M496=選抜女子!P$27,ROW(),"")),"")</f>
        <v/>
      </c>
      <c r="CG496" s="42" t="str">
        <f>IF($O496="女子",IF($AF496&gt;100,"",IF($M496=選抜女子!B$51,ROW(),"")),"")</f>
        <v/>
      </c>
      <c r="CH496" s="42" t="str">
        <f>IF($O496="女子",IF($AF496&gt;100,"",IF($M496=選抜女子!I$51,ROW(),"")),"")</f>
        <v/>
      </c>
      <c r="CI496" s="42" t="str">
        <f>IF($O496="女子",IF($AF496&gt;100,"",IF($M496=選抜女子!B$76,ROW(),"")),"")</f>
        <v/>
      </c>
      <c r="CJ496" s="42">
        <f>IF($O496="女子",IF($AF496&gt;100,"",IF($M496=選抜女子!I$76,ROW(),"")),"")</f>
        <v>496</v>
      </c>
      <c r="CK496" s="42" t="str">
        <f>IF($O496="女子",IF($AF496&gt;100,"",IF($M496=新人女子!B$2,ROW(),"")),"")</f>
        <v/>
      </c>
      <c r="CL496" s="42" t="str">
        <f>IF($O496="女子",IF($AF496&gt;100,"",IF($M496=新人女子!I$2,ROW(),"")),"")</f>
        <v/>
      </c>
      <c r="CM496" s="42" t="str">
        <f>IF($O496="女子",IF($AF496&gt;100,"",IF($M496=新人女子!P$2,ROW(),"")),"")</f>
        <v/>
      </c>
      <c r="CN496" s="42" t="str">
        <f>IF($O496="女子",IF($AF496&gt;100,"",IF($M496=新人女子!B$27,ROW(),"")),"")</f>
        <v/>
      </c>
      <c r="CO496" s="42" t="str">
        <f>IF($O496="女子",IF($AF496&gt;100,"",IF($M496=新人女子!I$27,ROW(),"")),"")</f>
        <v/>
      </c>
      <c r="CP496" s="42" t="str">
        <f>IF($O496="女子",IF($AF496&gt;100,"",IF($M496=新人女子!P$27,ROW(),"")),"")</f>
        <v/>
      </c>
      <c r="CQ496" s="42" t="str">
        <f>IF($O496="女子",IF($AF496&gt;100,"",IF($M496=新人女子!B$51,ROW(),"")),"")</f>
        <v/>
      </c>
      <c r="CR496" s="42" t="str">
        <f>IF($O496="女子",IF($AF496&gt;100,"",IF($M496=新人女子!I$51,ROW(),"")),"")</f>
        <v/>
      </c>
      <c r="CS496" s="42" t="str">
        <f>IF($O496="女子",IF($AF496&gt;100,"",IF($M496=新人女子!P$51,ROW(),"")),"")</f>
        <v/>
      </c>
      <c r="CT496" s="42" t="str">
        <f>IF($O496="女子",IF($AF496&gt;100,"",IF($M496=新人女子!B$76,ROW(),"")),"")</f>
        <v/>
      </c>
      <c r="CU496" s="42" t="str">
        <f>IF($O496="女子",IF($AF496&gt;100,"",IF($M496=新人女子!I$76,ROW(),"")),"")</f>
        <v/>
      </c>
      <c r="CV496" s="42" t="str">
        <f>IF($O496="女子",IF($AF496&gt;100,"",IF($M496=新人女子!P$76,ROW(),"")),"")</f>
        <v/>
      </c>
    </row>
    <row r="497" spans="1:100" x14ac:dyDescent="0.15">
      <c r="A497" s="36">
        <v>45285</v>
      </c>
      <c r="B497" s="36">
        <v>45287</v>
      </c>
      <c r="C497" s="35" t="s">
        <v>104</v>
      </c>
      <c r="D497" s="35" t="s">
        <v>3306</v>
      </c>
      <c r="E497" s="35" t="s">
        <v>3307</v>
      </c>
      <c r="F497" s="35" t="s">
        <v>3308</v>
      </c>
      <c r="G497" s="35" t="s">
        <v>108</v>
      </c>
      <c r="H497" s="35" t="s">
        <v>15</v>
      </c>
      <c r="I497" s="35" t="s">
        <v>3309</v>
      </c>
      <c r="J497" s="35" t="s">
        <v>303</v>
      </c>
      <c r="L497" s="35" t="s">
        <v>1221</v>
      </c>
      <c r="M497" s="35" t="s">
        <v>214</v>
      </c>
      <c r="N497" s="35" t="s">
        <v>215</v>
      </c>
      <c r="O497" s="35" t="s">
        <v>1152</v>
      </c>
      <c r="Y497" s="35" t="s">
        <v>306</v>
      </c>
      <c r="AA497" s="35" t="s">
        <v>1241</v>
      </c>
      <c r="AB497" s="35" t="s">
        <v>1242</v>
      </c>
      <c r="AC497" s="35" t="str">
        <f t="shared" si="44"/>
        <v>ユサト</v>
      </c>
      <c r="AD497" s="35" t="s">
        <v>309</v>
      </c>
      <c r="AF497" s="35">
        <v>13</v>
      </c>
      <c r="AG497" s="41">
        <v>39510</v>
      </c>
      <c r="AN497" s="35">
        <v>156.69999999999999</v>
      </c>
      <c r="AO497" s="35">
        <v>54.2</v>
      </c>
      <c r="AP497" s="35" t="s">
        <v>310</v>
      </c>
      <c r="AV497" s="35" t="s">
        <v>413</v>
      </c>
      <c r="BB497" s="35">
        <f t="shared" si="39"/>
        <v>15</v>
      </c>
      <c r="BC497" s="35">
        <f t="shared" si="40"/>
        <v>1</v>
      </c>
      <c r="BD497" s="35" t="str">
        <f t="shared" si="41"/>
        <v>右</v>
      </c>
      <c r="BE497" s="42" t="str">
        <f>IF($O497="男子",IF($AF497&gt;100,"",IF($M497=選抜男子!B$2,ROW(),"")),"")</f>
        <v/>
      </c>
      <c r="BF497" s="42" t="str">
        <f>IF($O497="男子",IF($AF497&gt;100,"",IF($M497=選抜男子!I$2,ROW(),"")),"")</f>
        <v/>
      </c>
      <c r="BG497" s="42" t="str">
        <f>IF($O497="男子",IF($AF497&gt;100,"",IF($M497=選抜男子!P$2,ROW(),"")),"")</f>
        <v/>
      </c>
      <c r="BH497" s="42" t="str">
        <f>IF($O497="男子",IF($AF497&gt;100,"",IF($M497=選抜男子!B$27,ROW(),"")),"")</f>
        <v/>
      </c>
      <c r="BI497" s="42" t="str">
        <f>IF($O497="男子",IF($AF497&gt;100,"",IF($M497=選抜男子!I$27,ROW(),"")),"")</f>
        <v/>
      </c>
      <c r="BJ497" s="42" t="str">
        <f>IF($O497="男子",IF($AF497&gt;100,"",IF($M497=選抜男子!P$27,ROW(),"")),"")</f>
        <v/>
      </c>
      <c r="BK497" s="42" t="str">
        <f>IF($O497="男子",IF($AF497&gt;100,"",IF($M497=選抜男子!B$51,ROW(),"")),"")</f>
        <v/>
      </c>
      <c r="BL497" s="42" t="str">
        <f>IF($O497="男子",IF($AF497&gt;100,"",IF($M497=選抜男子!I$51,ROW(),"")),"")</f>
        <v/>
      </c>
      <c r="BM497" s="42" t="str">
        <f>IF($O497="男子",IF($AF497&gt;100,"",IF($M497=選抜男子!B$76,ROW(),"")),"")</f>
        <v/>
      </c>
      <c r="BN497" s="42" t="str">
        <f>IF($O497="男子",IF($AF497&gt;100,"",IF($M497=選抜男子!I$76,ROW(),"")),"")</f>
        <v/>
      </c>
      <c r="BO497" s="42" t="str">
        <f>IF($O497="男子",IF($AF497&gt;100,"",IF($M497=新人男子!B$2,ROW(),"")),"")</f>
        <v/>
      </c>
      <c r="BP497" s="42" t="str">
        <f>IF($O497="男子",IF($AF497&gt;100,"",IF($M497=新人男子!I$2,ROW(),"")),"")</f>
        <v/>
      </c>
      <c r="BQ497" s="42" t="str">
        <f>IF($O497="男子",IF($AF497&gt;100,"",IF($M497=新人男子!P$2,ROW(),"")),"")</f>
        <v/>
      </c>
      <c r="BR497" s="42" t="str">
        <f>IF($O497="男子",IF($AF497&gt;100,"",IF($M497=新人男子!B$27,ROW(),"")),"")</f>
        <v/>
      </c>
      <c r="BS497" s="42" t="str">
        <f>IF($O497="男子",IF($AF497&gt;100,"",IF($M497=新人男子!I$27,ROW(),"")),"")</f>
        <v/>
      </c>
      <c r="BT497" s="42" t="str">
        <f>IF($O497="男子",IF($AF497&gt;100,"",IF($M497=新人男子!P$27,ROW(),"")),"")</f>
        <v/>
      </c>
      <c r="BU497" s="42" t="str">
        <f>IF($O497="男子",IF($AF497&gt;100,"",IF($M497=新人男子!B$51,ROW(),"")),"")</f>
        <v/>
      </c>
      <c r="BV497" s="42" t="str">
        <f>IF($O497="男子",IF($AF497&gt;100,"",IF($M497=新人男子!I$51,ROW(),"")),"")</f>
        <v/>
      </c>
      <c r="BW497" s="42" t="str">
        <f>IF($O497="男子",IF($AF497&gt;100,"",IF($M497=新人男子!P$51,ROW(),"")),"")</f>
        <v/>
      </c>
      <c r="BX497" s="42" t="str">
        <f>IF($O497="男子",IF($AF497&gt;100,"",IF($M497=新人男子!B$76,ROW(),"")),"")</f>
        <v/>
      </c>
      <c r="BY497" s="42" t="str">
        <f>IF($O497="男子",IF($AF497&gt;100,"",IF($M497=新人男子!I$76,ROW(),"")),"")</f>
        <v/>
      </c>
      <c r="BZ497" s="42" t="str">
        <f>IF($O497="男子",IF($AF497&gt;100,"",IF($M497=新人男子!P$76,ROW(),"")),"")</f>
        <v/>
      </c>
      <c r="CA497" s="42" t="str">
        <f>IF($O497="女子",IF($AF497&gt;100,"",IF($M497=選抜女子!B$2,ROW(),"")),"")</f>
        <v/>
      </c>
      <c r="CB497" s="42" t="str">
        <f>IF($O497="女子",IF($AF497&gt;100,"",IF($M497=選抜女子!I$2,ROW(),"")),"")</f>
        <v/>
      </c>
      <c r="CC497" s="42" t="str">
        <f>IF($O497="女子",IF($AF497&gt;100,"",IF($M497=選抜女子!P$2,ROW(),"")),"")</f>
        <v/>
      </c>
      <c r="CD497" s="42" t="str">
        <f>IF($O497="女子",IF($AF497&gt;100,"",IF($M497=選抜女子!B$27,ROW(),"")),"")</f>
        <v/>
      </c>
      <c r="CE497" s="42" t="str">
        <f>IF($O497="女子",IF($AF497&gt;100,"",IF($M497=選抜女子!I$27,ROW(),"")),"")</f>
        <v/>
      </c>
      <c r="CF497" s="42" t="str">
        <f>IF($O497="女子",IF($AF497&gt;100,"",IF($M497=選抜女子!P$27,ROW(),"")),"")</f>
        <v/>
      </c>
      <c r="CG497" s="42" t="str">
        <f>IF($O497="女子",IF($AF497&gt;100,"",IF($M497=選抜女子!B$51,ROW(),"")),"")</f>
        <v/>
      </c>
      <c r="CH497" s="42" t="str">
        <f>IF($O497="女子",IF($AF497&gt;100,"",IF($M497=選抜女子!I$51,ROW(),"")),"")</f>
        <v/>
      </c>
      <c r="CI497" s="42" t="str">
        <f>IF($O497="女子",IF($AF497&gt;100,"",IF($M497=選抜女子!B$76,ROW(),"")),"")</f>
        <v/>
      </c>
      <c r="CJ497" s="42">
        <f>IF($O497="女子",IF($AF497&gt;100,"",IF($M497=選抜女子!I$76,ROW(),"")),"")</f>
        <v>497</v>
      </c>
      <c r="CK497" s="42" t="str">
        <f>IF($O497="女子",IF($AF497&gt;100,"",IF($M497=新人女子!B$2,ROW(),"")),"")</f>
        <v/>
      </c>
      <c r="CL497" s="42" t="str">
        <f>IF($O497="女子",IF($AF497&gt;100,"",IF($M497=新人女子!I$2,ROW(),"")),"")</f>
        <v/>
      </c>
      <c r="CM497" s="42" t="str">
        <f>IF($O497="女子",IF($AF497&gt;100,"",IF($M497=新人女子!P$2,ROW(),"")),"")</f>
        <v/>
      </c>
      <c r="CN497" s="42" t="str">
        <f>IF($O497="女子",IF($AF497&gt;100,"",IF($M497=新人女子!B$27,ROW(),"")),"")</f>
        <v/>
      </c>
      <c r="CO497" s="42" t="str">
        <f>IF($O497="女子",IF($AF497&gt;100,"",IF($M497=新人女子!I$27,ROW(),"")),"")</f>
        <v/>
      </c>
      <c r="CP497" s="42" t="str">
        <f>IF($O497="女子",IF($AF497&gt;100,"",IF($M497=新人女子!P$27,ROW(),"")),"")</f>
        <v/>
      </c>
      <c r="CQ497" s="42" t="str">
        <f>IF($O497="女子",IF($AF497&gt;100,"",IF($M497=新人女子!B$51,ROW(),"")),"")</f>
        <v/>
      </c>
      <c r="CR497" s="42" t="str">
        <f>IF($O497="女子",IF($AF497&gt;100,"",IF($M497=新人女子!I$51,ROW(),"")),"")</f>
        <v/>
      </c>
      <c r="CS497" s="42" t="str">
        <f>IF($O497="女子",IF($AF497&gt;100,"",IF($M497=新人女子!P$51,ROW(),"")),"")</f>
        <v/>
      </c>
      <c r="CT497" s="42" t="str">
        <f>IF($O497="女子",IF($AF497&gt;100,"",IF($M497=新人女子!B$76,ROW(),"")),"")</f>
        <v/>
      </c>
      <c r="CU497" s="42" t="str">
        <f>IF($O497="女子",IF($AF497&gt;100,"",IF($M497=新人女子!I$76,ROW(),"")),"")</f>
        <v/>
      </c>
      <c r="CV497" s="42" t="str">
        <f>IF($O497="女子",IF($AF497&gt;100,"",IF($M497=新人女子!P$76,ROW(),"")),"")</f>
        <v/>
      </c>
    </row>
    <row r="498" spans="1:100" x14ac:dyDescent="0.15">
      <c r="A498" s="36">
        <v>45285</v>
      </c>
      <c r="B498" s="36">
        <v>45287</v>
      </c>
      <c r="C498" s="35" t="s">
        <v>104</v>
      </c>
      <c r="D498" s="35" t="s">
        <v>3310</v>
      </c>
      <c r="E498" s="35" t="s">
        <v>3311</v>
      </c>
      <c r="F498" s="35" t="s">
        <v>3312</v>
      </c>
      <c r="G498" s="35" t="s">
        <v>108</v>
      </c>
      <c r="H498" s="35" t="s">
        <v>15</v>
      </c>
      <c r="I498" s="35" t="s">
        <v>3313</v>
      </c>
      <c r="J498" s="35" t="s">
        <v>303</v>
      </c>
      <c r="L498" s="35" t="s">
        <v>1221</v>
      </c>
      <c r="M498" s="35" t="s">
        <v>214</v>
      </c>
      <c r="N498" s="35" t="s">
        <v>215</v>
      </c>
      <c r="O498" s="35" t="s">
        <v>1152</v>
      </c>
      <c r="Y498" s="35" t="s">
        <v>306</v>
      </c>
      <c r="AA498" s="35" t="s">
        <v>1243</v>
      </c>
      <c r="AB498" s="35" t="s">
        <v>1244</v>
      </c>
      <c r="AC498" s="35" t="str">
        <f t="shared" si="44"/>
        <v>ユノツ</v>
      </c>
      <c r="AD498" s="35" t="s">
        <v>309</v>
      </c>
      <c r="AF498" s="35">
        <v>15</v>
      </c>
      <c r="AG498" s="41">
        <v>39535</v>
      </c>
      <c r="AN498" s="35">
        <v>162</v>
      </c>
      <c r="AO498" s="35">
        <v>65</v>
      </c>
      <c r="AP498" s="35" t="s">
        <v>310</v>
      </c>
      <c r="AV498" s="35" t="s">
        <v>413</v>
      </c>
      <c r="BB498" s="35">
        <f t="shared" si="39"/>
        <v>15</v>
      </c>
      <c r="BC498" s="35">
        <f t="shared" si="40"/>
        <v>1</v>
      </c>
      <c r="BD498" s="35" t="str">
        <f t="shared" si="41"/>
        <v>右</v>
      </c>
      <c r="BE498" s="42" t="str">
        <f>IF($O498="男子",IF($AF498&gt;100,"",IF($M498=選抜男子!B$2,ROW(),"")),"")</f>
        <v/>
      </c>
      <c r="BF498" s="42" t="str">
        <f>IF($O498="男子",IF($AF498&gt;100,"",IF($M498=選抜男子!I$2,ROW(),"")),"")</f>
        <v/>
      </c>
      <c r="BG498" s="42" t="str">
        <f>IF($O498="男子",IF($AF498&gt;100,"",IF($M498=選抜男子!P$2,ROW(),"")),"")</f>
        <v/>
      </c>
      <c r="BH498" s="42" t="str">
        <f>IF($O498="男子",IF($AF498&gt;100,"",IF($M498=選抜男子!B$27,ROW(),"")),"")</f>
        <v/>
      </c>
      <c r="BI498" s="42" t="str">
        <f>IF($O498="男子",IF($AF498&gt;100,"",IF($M498=選抜男子!I$27,ROW(),"")),"")</f>
        <v/>
      </c>
      <c r="BJ498" s="42" t="str">
        <f>IF($O498="男子",IF($AF498&gt;100,"",IF($M498=選抜男子!P$27,ROW(),"")),"")</f>
        <v/>
      </c>
      <c r="BK498" s="42" t="str">
        <f>IF($O498="男子",IF($AF498&gt;100,"",IF($M498=選抜男子!B$51,ROW(),"")),"")</f>
        <v/>
      </c>
      <c r="BL498" s="42" t="str">
        <f>IF($O498="男子",IF($AF498&gt;100,"",IF($M498=選抜男子!I$51,ROW(),"")),"")</f>
        <v/>
      </c>
      <c r="BM498" s="42" t="str">
        <f>IF($O498="男子",IF($AF498&gt;100,"",IF($M498=選抜男子!B$76,ROW(),"")),"")</f>
        <v/>
      </c>
      <c r="BN498" s="42" t="str">
        <f>IF($O498="男子",IF($AF498&gt;100,"",IF($M498=選抜男子!I$76,ROW(),"")),"")</f>
        <v/>
      </c>
      <c r="BO498" s="42" t="str">
        <f>IF($O498="男子",IF($AF498&gt;100,"",IF($M498=新人男子!B$2,ROW(),"")),"")</f>
        <v/>
      </c>
      <c r="BP498" s="42" t="str">
        <f>IF($O498="男子",IF($AF498&gt;100,"",IF($M498=新人男子!I$2,ROW(),"")),"")</f>
        <v/>
      </c>
      <c r="BQ498" s="42" t="str">
        <f>IF($O498="男子",IF($AF498&gt;100,"",IF($M498=新人男子!P$2,ROW(),"")),"")</f>
        <v/>
      </c>
      <c r="BR498" s="42" t="str">
        <f>IF($O498="男子",IF($AF498&gt;100,"",IF($M498=新人男子!B$27,ROW(),"")),"")</f>
        <v/>
      </c>
      <c r="BS498" s="42" t="str">
        <f>IF($O498="男子",IF($AF498&gt;100,"",IF($M498=新人男子!I$27,ROW(),"")),"")</f>
        <v/>
      </c>
      <c r="BT498" s="42" t="str">
        <f>IF($O498="男子",IF($AF498&gt;100,"",IF($M498=新人男子!P$27,ROW(),"")),"")</f>
        <v/>
      </c>
      <c r="BU498" s="42" t="str">
        <f>IF($O498="男子",IF($AF498&gt;100,"",IF($M498=新人男子!B$51,ROW(),"")),"")</f>
        <v/>
      </c>
      <c r="BV498" s="42" t="str">
        <f>IF($O498="男子",IF($AF498&gt;100,"",IF($M498=新人男子!I$51,ROW(),"")),"")</f>
        <v/>
      </c>
      <c r="BW498" s="42" t="str">
        <f>IF($O498="男子",IF($AF498&gt;100,"",IF($M498=新人男子!P$51,ROW(),"")),"")</f>
        <v/>
      </c>
      <c r="BX498" s="42" t="str">
        <f>IF($O498="男子",IF($AF498&gt;100,"",IF($M498=新人男子!B$76,ROW(),"")),"")</f>
        <v/>
      </c>
      <c r="BY498" s="42" t="str">
        <f>IF($O498="男子",IF($AF498&gt;100,"",IF($M498=新人男子!I$76,ROW(),"")),"")</f>
        <v/>
      </c>
      <c r="BZ498" s="42" t="str">
        <f>IF($O498="男子",IF($AF498&gt;100,"",IF($M498=新人男子!P$76,ROW(),"")),"")</f>
        <v/>
      </c>
      <c r="CA498" s="42" t="str">
        <f>IF($O498="女子",IF($AF498&gt;100,"",IF($M498=選抜女子!B$2,ROW(),"")),"")</f>
        <v/>
      </c>
      <c r="CB498" s="42" t="str">
        <f>IF($O498="女子",IF($AF498&gt;100,"",IF($M498=選抜女子!I$2,ROW(),"")),"")</f>
        <v/>
      </c>
      <c r="CC498" s="42" t="str">
        <f>IF($O498="女子",IF($AF498&gt;100,"",IF($M498=選抜女子!P$2,ROW(),"")),"")</f>
        <v/>
      </c>
      <c r="CD498" s="42" t="str">
        <f>IF($O498="女子",IF($AF498&gt;100,"",IF($M498=選抜女子!B$27,ROW(),"")),"")</f>
        <v/>
      </c>
      <c r="CE498" s="42" t="str">
        <f>IF($O498="女子",IF($AF498&gt;100,"",IF($M498=選抜女子!I$27,ROW(),"")),"")</f>
        <v/>
      </c>
      <c r="CF498" s="42" t="str">
        <f>IF($O498="女子",IF($AF498&gt;100,"",IF($M498=選抜女子!P$27,ROW(),"")),"")</f>
        <v/>
      </c>
      <c r="CG498" s="42" t="str">
        <f>IF($O498="女子",IF($AF498&gt;100,"",IF($M498=選抜女子!B$51,ROW(),"")),"")</f>
        <v/>
      </c>
      <c r="CH498" s="42" t="str">
        <f>IF($O498="女子",IF($AF498&gt;100,"",IF($M498=選抜女子!I$51,ROW(),"")),"")</f>
        <v/>
      </c>
      <c r="CI498" s="42" t="str">
        <f>IF($O498="女子",IF($AF498&gt;100,"",IF($M498=選抜女子!B$76,ROW(),"")),"")</f>
        <v/>
      </c>
      <c r="CJ498" s="42">
        <f>IF($O498="女子",IF($AF498&gt;100,"",IF($M498=選抜女子!I$76,ROW(),"")),"")</f>
        <v>498</v>
      </c>
      <c r="CK498" s="42" t="str">
        <f>IF($O498="女子",IF($AF498&gt;100,"",IF($M498=新人女子!B$2,ROW(),"")),"")</f>
        <v/>
      </c>
      <c r="CL498" s="42" t="str">
        <f>IF($O498="女子",IF($AF498&gt;100,"",IF($M498=新人女子!I$2,ROW(),"")),"")</f>
        <v/>
      </c>
      <c r="CM498" s="42" t="str">
        <f>IF($O498="女子",IF($AF498&gt;100,"",IF($M498=新人女子!P$2,ROW(),"")),"")</f>
        <v/>
      </c>
      <c r="CN498" s="42" t="str">
        <f>IF($O498="女子",IF($AF498&gt;100,"",IF($M498=新人女子!B$27,ROW(),"")),"")</f>
        <v/>
      </c>
      <c r="CO498" s="42" t="str">
        <f>IF($O498="女子",IF($AF498&gt;100,"",IF($M498=新人女子!I$27,ROW(),"")),"")</f>
        <v/>
      </c>
      <c r="CP498" s="42" t="str">
        <f>IF($O498="女子",IF($AF498&gt;100,"",IF($M498=新人女子!P$27,ROW(),"")),"")</f>
        <v/>
      </c>
      <c r="CQ498" s="42" t="str">
        <f>IF($O498="女子",IF($AF498&gt;100,"",IF($M498=新人女子!B$51,ROW(),"")),"")</f>
        <v/>
      </c>
      <c r="CR498" s="42" t="str">
        <f>IF($O498="女子",IF($AF498&gt;100,"",IF($M498=新人女子!I$51,ROW(),"")),"")</f>
        <v/>
      </c>
      <c r="CS498" s="42" t="str">
        <f>IF($O498="女子",IF($AF498&gt;100,"",IF($M498=新人女子!P$51,ROW(),"")),"")</f>
        <v/>
      </c>
      <c r="CT498" s="42" t="str">
        <f>IF($O498="女子",IF($AF498&gt;100,"",IF($M498=新人女子!B$76,ROW(),"")),"")</f>
        <v/>
      </c>
      <c r="CU498" s="42" t="str">
        <f>IF($O498="女子",IF($AF498&gt;100,"",IF($M498=新人女子!I$76,ROW(),"")),"")</f>
        <v/>
      </c>
      <c r="CV498" s="42" t="str">
        <f>IF($O498="女子",IF($AF498&gt;100,"",IF($M498=新人女子!P$76,ROW(),"")),"")</f>
        <v/>
      </c>
    </row>
    <row r="499" spans="1:100" x14ac:dyDescent="0.15">
      <c r="A499" s="36">
        <v>45285</v>
      </c>
      <c r="B499" s="36">
        <v>45287</v>
      </c>
      <c r="C499" s="35" t="s">
        <v>104</v>
      </c>
      <c r="D499" s="35" t="s">
        <v>3314</v>
      </c>
      <c r="E499" s="35" t="s">
        <v>3315</v>
      </c>
      <c r="F499" s="35" t="s">
        <v>3316</v>
      </c>
      <c r="G499" s="35" t="s">
        <v>108</v>
      </c>
      <c r="H499" s="35" t="s">
        <v>15</v>
      </c>
      <c r="I499" s="35" t="s">
        <v>3317</v>
      </c>
      <c r="J499" s="35" t="s">
        <v>303</v>
      </c>
      <c r="L499" s="35" t="s">
        <v>1221</v>
      </c>
      <c r="M499" s="35" t="s">
        <v>214</v>
      </c>
      <c r="N499" s="35" t="s">
        <v>215</v>
      </c>
      <c r="O499" s="35" t="s">
        <v>1152</v>
      </c>
      <c r="Y499" s="35" t="s">
        <v>306</v>
      </c>
      <c r="AA499" s="35" t="s">
        <v>1245</v>
      </c>
      <c r="AB499" s="35" t="s">
        <v>1246</v>
      </c>
      <c r="AC499" s="35" t="str">
        <f t="shared" si="44"/>
        <v>イワミフクミツ</v>
      </c>
      <c r="AD499" s="35" t="s">
        <v>309</v>
      </c>
      <c r="AF499" s="35">
        <v>16</v>
      </c>
      <c r="AG499" s="41">
        <v>39526</v>
      </c>
      <c r="AN499" s="35">
        <v>153</v>
      </c>
      <c r="AO499" s="35">
        <v>43.2</v>
      </c>
      <c r="AP499" s="35" t="s">
        <v>310</v>
      </c>
      <c r="AV499" s="35" t="s">
        <v>413</v>
      </c>
      <c r="BB499" s="35">
        <f t="shared" si="39"/>
        <v>15</v>
      </c>
      <c r="BC499" s="35">
        <f t="shared" si="40"/>
        <v>1</v>
      </c>
      <c r="BD499" s="35" t="str">
        <f t="shared" si="41"/>
        <v>右</v>
      </c>
      <c r="BE499" s="42" t="str">
        <f>IF($O499="男子",IF($AF499&gt;100,"",IF($M499=選抜男子!B$2,ROW(),"")),"")</f>
        <v/>
      </c>
      <c r="BF499" s="42" t="str">
        <f>IF($O499="男子",IF($AF499&gt;100,"",IF($M499=選抜男子!I$2,ROW(),"")),"")</f>
        <v/>
      </c>
      <c r="BG499" s="42" t="str">
        <f>IF($O499="男子",IF($AF499&gt;100,"",IF($M499=選抜男子!P$2,ROW(),"")),"")</f>
        <v/>
      </c>
      <c r="BH499" s="42" t="str">
        <f>IF($O499="男子",IF($AF499&gt;100,"",IF($M499=選抜男子!B$27,ROW(),"")),"")</f>
        <v/>
      </c>
      <c r="BI499" s="42" t="str">
        <f>IF($O499="男子",IF($AF499&gt;100,"",IF($M499=選抜男子!I$27,ROW(),"")),"")</f>
        <v/>
      </c>
      <c r="BJ499" s="42" t="str">
        <f>IF($O499="男子",IF($AF499&gt;100,"",IF($M499=選抜男子!P$27,ROW(),"")),"")</f>
        <v/>
      </c>
      <c r="BK499" s="42" t="str">
        <f>IF($O499="男子",IF($AF499&gt;100,"",IF($M499=選抜男子!B$51,ROW(),"")),"")</f>
        <v/>
      </c>
      <c r="BL499" s="42" t="str">
        <f>IF($O499="男子",IF($AF499&gt;100,"",IF($M499=選抜男子!I$51,ROW(),"")),"")</f>
        <v/>
      </c>
      <c r="BM499" s="42" t="str">
        <f>IF($O499="男子",IF($AF499&gt;100,"",IF($M499=選抜男子!B$76,ROW(),"")),"")</f>
        <v/>
      </c>
      <c r="BN499" s="42" t="str">
        <f>IF($O499="男子",IF($AF499&gt;100,"",IF($M499=選抜男子!I$76,ROW(),"")),"")</f>
        <v/>
      </c>
      <c r="BO499" s="42" t="str">
        <f>IF($O499="男子",IF($AF499&gt;100,"",IF($M499=新人男子!B$2,ROW(),"")),"")</f>
        <v/>
      </c>
      <c r="BP499" s="42" t="str">
        <f>IF($O499="男子",IF($AF499&gt;100,"",IF($M499=新人男子!I$2,ROW(),"")),"")</f>
        <v/>
      </c>
      <c r="BQ499" s="42" t="str">
        <f>IF($O499="男子",IF($AF499&gt;100,"",IF($M499=新人男子!P$2,ROW(),"")),"")</f>
        <v/>
      </c>
      <c r="BR499" s="42" t="str">
        <f>IF($O499="男子",IF($AF499&gt;100,"",IF($M499=新人男子!B$27,ROW(),"")),"")</f>
        <v/>
      </c>
      <c r="BS499" s="42" t="str">
        <f>IF($O499="男子",IF($AF499&gt;100,"",IF($M499=新人男子!I$27,ROW(),"")),"")</f>
        <v/>
      </c>
      <c r="BT499" s="42" t="str">
        <f>IF($O499="男子",IF($AF499&gt;100,"",IF($M499=新人男子!P$27,ROW(),"")),"")</f>
        <v/>
      </c>
      <c r="BU499" s="42" t="str">
        <f>IF($O499="男子",IF($AF499&gt;100,"",IF($M499=新人男子!B$51,ROW(),"")),"")</f>
        <v/>
      </c>
      <c r="BV499" s="42" t="str">
        <f>IF($O499="男子",IF($AF499&gt;100,"",IF($M499=新人男子!I$51,ROW(),"")),"")</f>
        <v/>
      </c>
      <c r="BW499" s="42" t="str">
        <f>IF($O499="男子",IF($AF499&gt;100,"",IF($M499=新人男子!P$51,ROW(),"")),"")</f>
        <v/>
      </c>
      <c r="BX499" s="42" t="str">
        <f>IF($O499="男子",IF($AF499&gt;100,"",IF($M499=新人男子!B$76,ROW(),"")),"")</f>
        <v/>
      </c>
      <c r="BY499" s="42" t="str">
        <f>IF($O499="男子",IF($AF499&gt;100,"",IF($M499=新人男子!I$76,ROW(),"")),"")</f>
        <v/>
      </c>
      <c r="BZ499" s="42" t="str">
        <f>IF($O499="男子",IF($AF499&gt;100,"",IF($M499=新人男子!P$76,ROW(),"")),"")</f>
        <v/>
      </c>
      <c r="CA499" s="42" t="str">
        <f>IF($O499="女子",IF($AF499&gt;100,"",IF($M499=選抜女子!B$2,ROW(),"")),"")</f>
        <v/>
      </c>
      <c r="CB499" s="42" t="str">
        <f>IF($O499="女子",IF($AF499&gt;100,"",IF($M499=選抜女子!I$2,ROW(),"")),"")</f>
        <v/>
      </c>
      <c r="CC499" s="42" t="str">
        <f>IF($O499="女子",IF($AF499&gt;100,"",IF($M499=選抜女子!P$2,ROW(),"")),"")</f>
        <v/>
      </c>
      <c r="CD499" s="42" t="str">
        <f>IF($O499="女子",IF($AF499&gt;100,"",IF($M499=選抜女子!B$27,ROW(),"")),"")</f>
        <v/>
      </c>
      <c r="CE499" s="42" t="str">
        <f>IF($O499="女子",IF($AF499&gt;100,"",IF($M499=選抜女子!I$27,ROW(),"")),"")</f>
        <v/>
      </c>
      <c r="CF499" s="42" t="str">
        <f>IF($O499="女子",IF($AF499&gt;100,"",IF($M499=選抜女子!P$27,ROW(),"")),"")</f>
        <v/>
      </c>
      <c r="CG499" s="42" t="str">
        <f>IF($O499="女子",IF($AF499&gt;100,"",IF($M499=選抜女子!B$51,ROW(),"")),"")</f>
        <v/>
      </c>
      <c r="CH499" s="42" t="str">
        <f>IF($O499="女子",IF($AF499&gt;100,"",IF($M499=選抜女子!I$51,ROW(),"")),"")</f>
        <v/>
      </c>
      <c r="CI499" s="42" t="str">
        <f>IF($O499="女子",IF($AF499&gt;100,"",IF($M499=選抜女子!B$76,ROW(),"")),"")</f>
        <v/>
      </c>
      <c r="CJ499" s="42">
        <f>IF($O499="女子",IF($AF499&gt;100,"",IF($M499=選抜女子!I$76,ROW(),"")),"")</f>
        <v>499</v>
      </c>
      <c r="CK499" s="42" t="str">
        <f>IF($O499="女子",IF($AF499&gt;100,"",IF($M499=新人女子!B$2,ROW(),"")),"")</f>
        <v/>
      </c>
      <c r="CL499" s="42" t="str">
        <f>IF($O499="女子",IF($AF499&gt;100,"",IF($M499=新人女子!I$2,ROW(),"")),"")</f>
        <v/>
      </c>
      <c r="CM499" s="42" t="str">
        <f>IF($O499="女子",IF($AF499&gt;100,"",IF($M499=新人女子!P$2,ROW(),"")),"")</f>
        <v/>
      </c>
      <c r="CN499" s="42" t="str">
        <f>IF($O499="女子",IF($AF499&gt;100,"",IF($M499=新人女子!B$27,ROW(),"")),"")</f>
        <v/>
      </c>
      <c r="CO499" s="42" t="str">
        <f>IF($O499="女子",IF($AF499&gt;100,"",IF($M499=新人女子!I$27,ROW(),"")),"")</f>
        <v/>
      </c>
      <c r="CP499" s="42" t="str">
        <f>IF($O499="女子",IF($AF499&gt;100,"",IF($M499=新人女子!P$27,ROW(),"")),"")</f>
        <v/>
      </c>
      <c r="CQ499" s="42" t="str">
        <f>IF($O499="女子",IF($AF499&gt;100,"",IF($M499=新人女子!B$51,ROW(),"")),"")</f>
        <v/>
      </c>
      <c r="CR499" s="42" t="str">
        <f>IF($O499="女子",IF($AF499&gt;100,"",IF($M499=新人女子!I$51,ROW(),"")),"")</f>
        <v/>
      </c>
      <c r="CS499" s="42" t="str">
        <f>IF($O499="女子",IF($AF499&gt;100,"",IF($M499=新人女子!P$51,ROW(),"")),"")</f>
        <v/>
      </c>
      <c r="CT499" s="42" t="str">
        <f>IF($O499="女子",IF($AF499&gt;100,"",IF($M499=新人女子!B$76,ROW(),"")),"")</f>
        <v/>
      </c>
      <c r="CU499" s="42" t="str">
        <f>IF($O499="女子",IF($AF499&gt;100,"",IF($M499=新人女子!I$76,ROW(),"")),"")</f>
        <v/>
      </c>
      <c r="CV499" s="42" t="str">
        <f>IF($O499="女子",IF($AF499&gt;100,"",IF($M499=新人女子!P$76,ROW(),"")),"")</f>
        <v/>
      </c>
    </row>
    <row r="500" spans="1:100" x14ac:dyDescent="0.15">
      <c r="A500" s="36">
        <v>45285</v>
      </c>
      <c r="B500" s="36">
        <v>45287</v>
      </c>
      <c r="C500" s="35" t="s">
        <v>104</v>
      </c>
      <c r="D500" s="35" t="s">
        <v>3318</v>
      </c>
      <c r="E500" s="35" t="s">
        <v>3319</v>
      </c>
      <c r="F500" s="35" t="s">
        <v>3320</v>
      </c>
      <c r="G500" s="35" t="s">
        <v>108</v>
      </c>
      <c r="H500" s="35" t="s">
        <v>15</v>
      </c>
      <c r="I500" s="35" t="s">
        <v>3321</v>
      </c>
      <c r="J500" s="35" t="s">
        <v>303</v>
      </c>
      <c r="L500" s="35" t="s">
        <v>1221</v>
      </c>
      <c r="M500" s="35" t="s">
        <v>214</v>
      </c>
      <c r="N500" s="35" t="s">
        <v>215</v>
      </c>
      <c r="O500" s="35" t="s">
        <v>1152</v>
      </c>
      <c r="Y500" s="35" t="s">
        <v>306</v>
      </c>
      <c r="AA500" s="35" t="s">
        <v>1247</v>
      </c>
      <c r="AB500" s="35" t="s">
        <v>1248</v>
      </c>
      <c r="AC500" s="35" t="str">
        <f t="shared" si="44"/>
        <v>クロマツ</v>
      </c>
      <c r="AD500" s="35" t="s">
        <v>309</v>
      </c>
      <c r="AF500" s="35">
        <v>101</v>
      </c>
      <c r="AG500" s="41">
        <v>25152</v>
      </c>
      <c r="AN500" s="35">
        <v>151</v>
      </c>
      <c r="AO500" s="35">
        <v>43</v>
      </c>
      <c r="AP500" s="35" t="s">
        <v>310</v>
      </c>
      <c r="AV500" s="35" t="s">
        <v>413</v>
      </c>
      <c r="BB500" s="35">
        <f t="shared" si="39"/>
        <v>54</v>
      </c>
      <c r="BC500" s="35" t="str">
        <f t="shared" si="40"/>
        <v>役員</v>
      </c>
      <c r="BD500" s="35" t="str">
        <f t="shared" si="41"/>
        <v>右</v>
      </c>
      <c r="BE500" s="42" t="str">
        <f>IF($O500="男子",IF($AF500&gt;100,"",IF($M500=選抜男子!B$2,ROW(),"")),"")</f>
        <v/>
      </c>
      <c r="BF500" s="42" t="str">
        <f>IF($O500="男子",IF($AF500&gt;100,"",IF($M500=選抜男子!I$2,ROW(),"")),"")</f>
        <v/>
      </c>
      <c r="BG500" s="42" t="str">
        <f>IF($O500="男子",IF($AF500&gt;100,"",IF($M500=選抜男子!P$2,ROW(),"")),"")</f>
        <v/>
      </c>
      <c r="BH500" s="42" t="str">
        <f>IF($O500="男子",IF($AF500&gt;100,"",IF($M500=選抜男子!B$27,ROW(),"")),"")</f>
        <v/>
      </c>
      <c r="BI500" s="42" t="str">
        <f>IF($O500="男子",IF($AF500&gt;100,"",IF($M500=選抜男子!I$27,ROW(),"")),"")</f>
        <v/>
      </c>
      <c r="BJ500" s="42" t="str">
        <f>IF($O500="男子",IF($AF500&gt;100,"",IF($M500=選抜男子!P$27,ROW(),"")),"")</f>
        <v/>
      </c>
      <c r="BK500" s="42" t="str">
        <f>IF($O500="男子",IF($AF500&gt;100,"",IF($M500=選抜男子!B$51,ROW(),"")),"")</f>
        <v/>
      </c>
      <c r="BL500" s="42" t="str">
        <f>IF($O500="男子",IF($AF500&gt;100,"",IF($M500=選抜男子!I$51,ROW(),"")),"")</f>
        <v/>
      </c>
      <c r="BM500" s="42" t="str">
        <f>IF($O500="男子",IF($AF500&gt;100,"",IF($M500=選抜男子!B$76,ROW(),"")),"")</f>
        <v/>
      </c>
      <c r="BN500" s="42" t="str">
        <f>IF($O500="男子",IF($AF500&gt;100,"",IF($M500=選抜男子!I$76,ROW(),"")),"")</f>
        <v/>
      </c>
      <c r="BO500" s="42" t="str">
        <f>IF($O500="男子",IF($AF500&gt;100,"",IF($M500=新人男子!B$2,ROW(),"")),"")</f>
        <v/>
      </c>
      <c r="BP500" s="42" t="str">
        <f>IF($O500="男子",IF($AF500&gt;100,"",IF($M500=新人男子!I$2,ROW(),"")),"")</f>
        <v/>
      </c>
      <c r="BQ500" s="42" t="str">
        <f>IF($O500="男子",IF($AF500&gt;100,"",IF($M500=新人男子!P$2,ROW(),"")),"")</f>
        <v/>
      </c>
      <c r="BR500" s="42" t="str">
        <f>IF($O500="男子",IF($AF500&gt;100,"",IF($M500=新人男子!B$27,ROW(),"")),"")</f>
        <v/>
      </c>
      <c r="BS500" s="42" t="str">
        <f>IF($O500="男子",IF($AF500&gt;100,"",IF($M500=新人男子!I$27,ROW(),"")),"")</f>
        <v/>
      </c>
      <c r="BT500" s="42" t="str">
        <f>IF($O500="男子",IF($AF500&gt;100,"",IF($M500=新人男子!P$27,ROW(),"")),"")</f>
        <v/>
      </c>
      <c r="BU500" s="42" t="str">
        <f>IF($O500="男子",IF($AF500&gt;100,"",IF($M500=新人男子!B$51,ROW(),"")),"")</f>
        <v/>
      </c>
      <c r="BV500" s="42" t="str">
        <f>IF($O500="男子",IF($AF500&gt;100,"",IF($M500=新人男子!I$51,ROW(),"")),"")</f>
        <v/>
      </c>
      <c r="BW500" s="42" t="str">
        <f>IF($O500="男子",IF($AF500&gt;100,"",IF($M500=新人男子!P$51,ROW(),"")),"")</f>
        <v/>
      </c>
      <c r="BX500" s="42" t="str">
        <f>IF($O500="男子",IF($AF500&gt;100,"",IF($M500=新人男子!B$76,ROW(),"")),"")</f>
        <v/>
      </c>
      <c r="BY500" s="42" t="str">
        <f>IF($O500="男子",IF($AF500&gt;100,"",IF($M500=新人男子!I$76,ROW(),"")),"")</f>
        <v/>
      </c>
      <c r="BZ500" s="42" t="str">
        <f>IF($O500="男子",IF($AF500&gt;100,"",IF($M500=新人男子!P$76,ROW(),"")),"")</f>
        <v/>
      </c>
      <c r="CA500" s="42" t="str">
        <f>IF($O500="女子",IF($AF500&gt;100,"",IF($M500=選抜女子!B$2,ROW(),"")),"")</f>
        <v/>
      </c>
      <c r="CB500" s="42" t="str">
        <f>IF($O500="女子",IF($AF500&gt;100,"",IF($M500=選抜女子!I$2,ROW(),"")),"")</f>
        <v/>
      </c>
      <c r="CC500" s="42" t="str">
        <f>IF($O500="女子",IF($AF500&gt;100,"",IF($M500=選抜女子!P$2,ROW(),"")),"")</f>
        <v/>
      </c>
      <c r="CD500" s="42" t="str">
        <f>IF($O500="女子",IF($AF500&gt;100,"",IF($M500=選抜女子!B$27,ROW(),"")),"")</f>
        <v/>
      </c>
      <c r="CE500" s="42" t="str">
        <f>IF($O500="女子",IF($AF500&gt;100,"",IF($M500=選抜女子!I$27,ROW(),"")),"")</f>
        <v/>
      </c>
      <c r="CF500" s="42" t="str">
        <f>IF($O500="女子",IF($AF500&gt;100,"",IF($M500=選抜女子!P$27,ROW(),"")),"")</f>
        <v/>
      </c>
      <c r="CG500" s="42" t="str">
        <f>IF($O500="女子",IF($AF500&gt;100,"",IF($M500=選抜女子!B$51,ROW(),"")),"")</f>
        <v/>
      </c>
      <c r="CH500" s="42" t="str">
        <f>IF($O500="女子",IF($AF500&gt;100,"",IF($M500=選抜女子!I$51,ROW(),"")),"")</f>
        <v/>
      </c>
      <c r="CI500" s="42" t="str">
        <f>IF($O500="女子",IF($AF500&gt;100,"",IF($M500=選抜女子!B$76,ROW(),"")),"")</f>
        <v/>
      </c>
      <c r="CJ500" s="42" t="str">
        <f>IF($O500="女子",IF($AF500&gt;100,"",IF($M500=選抜女子!I$76,ROW(),"")),"")</f>
        <v/>
      </c>
      <c r="CK500" s="42" t="str">
        <f>IF($O500="女子",IF($AF500&gt;100,"",IF($M500=新人女子!B$2,ROW(),"")),"")</f>
        <v/>
      </c>
      <c r="CL500" s="42" t="str">
        <f>IF($O500="女子",IF($AF500&gt;100,"",IF($M500=新人女子!I$2,ROW(),"")),"")</f>
        <v/>
      </c>
      <c r="CM500" s="42" t="str">
        <f>IF($O500="女子",IF($AF500&gt;100,"",IF($M500=新人女子!P$2,ROW(),"")),"")</f>
        <v/>
      </c>
      <c r="CN500" s="42" t="str">
        <f>IF($O500="女子",IF($AF500&gt;100,"",IF($M500=新人女子!B$27,ROW(),"")),"")</f>
        <v/>
      </c>
      <c r="CO500" s="42" t="str">
        <f>IF($O500="女子",IF($AF500&gt;100,"",IF($M500=新人女子!I$27,ROW(),"")),"")</f>
        <v/>
      </c>
      <c r="CP500" s="42" t="str">
        <f>IF($O500="女子",IF($AF500&gt;100,"",IF($M500=新人女子!P$27,ROW(),"")),"")</f>
        <v/>
      </c>
      <c r="CQ500" s="42" t="str">
        <f>IF($O500="女子",IF($AF500&gt;100,"",IF($M500=新人女子!B$51,ROW(),"")),"")</f>
        <v/>
      </c>
      <c r="CR500" s="42" t="str">
        <f>IF($O500="女子",IF($AF500&gt;100,"",IF($M500=新人女子!I$51,ROW(),"")),"")</f>
        <v/>
      </c>
      <c r="CS500" s="42" t="str">
        <f>IF($O500="女子",IF($AF500&gt;100,"",IF($M500=新人女子!P$51,ROW(),"")),"")</f>
        <v/>
      </c>
      <c r="CT500" s="42" t="str">
        <f>IF($O500="女子",IF($AF500&gt;100,"",IF($M500=新人女子!B$76,ROW(),"")),"")</f>
        <v/>
      </c>
      <c r="CU500" s="42" t="str">
        <f>IF($O500="女子",IF($AF500&gt;100,"",IF($M500=新人女子!I$76,ROW(),"")),"")</f>
        <v/>
      </c>
      <c r="CV500" s="42" t="str">
        <f>IF($O500="女子",IF($AF500&gt;100,"",IF($M500=新人女子!P$76,ROW(),"")),"")</f>
        <v/>
      </c>
    </row>
    <row r="501" spans="1:100" x14ac:dyDescent="0.15">
      <c r="A501" s="36">
        <v>45285</v>
      </c>
      <c r="B501" s="36">
        <v>45287</v>
      </c>
      <c r="C501" s="35" t="s">
        <v>104</v>
      </c>
      <c r="D501" s="35" t="s">
        <v>3322</v>
      </c>
      <c r="E501" s="35" t="s">
        <v>3323</v>
      </c>
      <c r="F501" s="35" t="s">
        <v>3324</v>
      </c>
      <c r="G501" s="35" t="s">
        <v>108</v>
      </c>
      <c r="H501" s="35" t="s">
        <v>15</v>
      </c>
      <c r="I501" s="35" t="s">
        <v>3325</v>
      </c>
      <c r="J501" s="35" t="s">
        <v>303</v>
      </c>
      <c r="L501" s="35" t="s">
        <v>1221</v>
      </c>
      <c r="M501" s="35" t="s">
        <v>214</v>
      </c>
      <c r="N501" s="35" t="s">
        <v>215</v>
      </c>
      <c r="O501" s="35" t="s">
        <v>1152</v>
      </c>
      <c r="Y501" s="35" t="s">
        <v>306</v>
      </c>
      <c r="AA501" s="35" t="s">
        <v>1249</v>
      </c>
      <c r="AB501" s="35" t="s">
        <v>1250</v>
      </c>
      <c r="AC501" s="35" t="str">
        <f t="shared" si="44"/>
        <v>アサリ</v>
      </c>
      <c r="AD501" s="35" t="s">
        <v>309</v>
      </c>
      <c r="AF501" s="35">
        <v>102</v>
      </c>
      <c r="AG501" s="41">
        <v>23103</v>
      </c>
      <c r="AN501" s="35">
        <v>169.2</v>
      </c>
      <c r="AO501" s="35">
        <v>62.3</v>
      </c>
      <c r="AP501" s="35" t="s">
        <v>310</v>
      </c>
      <c r="AV501" s="35" t="s">
        <v>413</v>
      </c>
      <c r="BB501" s="35">
        <f t="shared" si="39"/>
        <v>59</v>
      </c>
      <c r="BC501" s="35" t="str">
        <f t="shared" si="40"/>
        <v>役員</v>
      </c>
      <c r="BD501" s="35" t="str">
        <f t="shared" si="41"/>
        <v>右</v>
      </c>
      <c r="BE501" s="42" t="str">
        <f>IF($O501="男子",IF($AF501&gt;100,"",IF($M501=選抜男子!B$2,ROW(),"")),"")</f>
        <v/>
      </c>
      <c r="BF501" s="42" t="str">
        <f>IF($O501="男子",IF($AF501&gt;100,"",IF($M501=選抜男子!I$2,ROW(),"")),"")</f>
        <v/>
      </c>
      <c r="BG501" s="42" t="str">
        <f>IF($O501="男子",IF($AF501&gt;100,"",IF($M501=選抜男子!P$2,ROW(),"")),"")</f>
        <v/>
      </c>
      <c r="BH501" s="42" t="str">
        <f>IF($O501="男子",IF($AF501&gt;100,"",IF($M501=選抜男子!B$27,ROW(),"")),"")</f>
        <v/>
      </c>
      <c r="BI501" s="42" t="str">
        <f>IF($O501="男子",IF($AF501&gt;100,"",IF($M501=選抜男子!I$27,ROW(),"")),"")</f>
        <v/>
      </c>
      <c r="BJ501" s="42" t="str">
        <f>IF($O501="男子",IF($AF501&gt;100,"",IF($M501=選抜男子!P$27,ROW(),"")),"")</f>
        <v/>
      </c>
      <c r="BK501" s="42" t="str">
        <f>IF($O501="男子",IF($AF501&gt;100,"",IF($M501=選抜男子!B$51,ROW(),"")),"")</f>
        <v/>
      </c>
      <c r="BL501" s="42" t="str">
        <f>IF($O501="男子",IF($AF501&gt;100,"",IF($M501=選抜男子!I$51,ROW(),"")),"")</f>
        <v/>
      </c>
      <c r="BM501" s="42" t="str">
        <f>IF($O501="男子",IF($AF501&gt;100,"",IF($M501=選抜男子!B$76,ROW(),"")),"")</f>
        <v/>
      </c>
      <c r="BN501" s="42" t="str">
        <f>IF($O501="男子",IF($AF501&gt;100,"",IF($M501=選抜男子!I$76,ROW(),"")),"")</f>
        <v/>
      </c>
      <c r="BO501" s="42" t="str">
        <f>IF($O501="男子",IF($AF501&gt;100,"",IF($M501=新人男子!B$2,ROW(),"")),"")</f>
        <v/>
      </c>
      <c r="BP501" s="42" t="str">
        <f>IF($O501="男子",IF($AF501&gt;100,"",IF($M501=新人男子!I$2,ROW(),"")),"")</f>
        <v/>
      </c>
      <c r="BQ501" s="42" t="str">
        <f>IF($O501="男子",IF($AF501&gt;100,"",IF($M501=新人男子!P$2,ROW(),"")),"")</f>
        <v/>
      </c>
      <c r="BR501" s="42" t="str">
        <f>IF($O501="男子",IF($AF501&gt;100,"",IF($M501=新人男子!B$27,ROW(),"")),"")</f>
        <v/>
      </c>
      <c r="BS501" s="42" t="str">
        <f>IF($O501="男子",IF($AF501&gt;100,"",IF($M501=新人男子!I$27,ROW(),"")),"")</f>
        <v/>
      </c>
      <c r="BT501" s="42" t="str">
        <f>IF($O501="男子",IF($AF501&gt;100,"",IF($M501=新人男子!P$27,ROW(),"")),"")</f>
        <v/>
      </c>
      <c r="BU501" s="42" t="str">
        <f>IF($O501="男子",IF($AF501&gt;100,"",IF($M501=新人男子!B$51,ROW(),"")),"")</f>
        <v/>
      </c>
      <c r="BV501" s="42" t="str">
        <f>IF($O501="男子",IF($AF501&gt;100,"",IF($M501=新人男子!I$51,ROW(),"")),"")</f>
        <v/>
      </c>
      <c r="BW501" s="42" t="str">
        <f>IF($O501="男子",IF($AF501&gt;100,"",IF($M501=新人男子!P$51,ROW(),"")),"")</f>
        <v/>
      </c>
      <c r="BX501" s="42" t="str">
        <f>IF($O501="男子",IF($AF501&gt;100,"",IF($M501=新人男子!B$76,ROW(),"")),"")</f>
        <v/>
      </c>
      <c r="BY501" s="42" t="str">
        <f>IF($O501="男子",IF($AF501&gt;100,"",IF($M501=新人男子!I$76,ROW(),"")),"")</f>
        <v/>
      </c>
      <c r="BZ501" s="42" t="str">
        <f>IF($O501="男子",IF($AF501&gt;100,"",IF($M501=新人男子!P$76,ROW(),"")),"")</f>
        <v/>
      </c>
      <c r="CA501" s="42" t="str">
        <f>IF($O501="女子",IF($AF501&gt;100,"",IF($M501=選抜女子!B$2,ROW(),"")),"")</f>
        <v/>
      </c>
      <c r="CB501" s="42" t="str">
        <f>IF($O501="女子",IF($AF501&gt;100,"",IF($M501=選抜女子!I$2,ROW(),"")),"")</f>
        <v/>
      </c>
      <c r="CC501" s="42" t="str">
        <f>IF($O501="女子",IF($AF501&gt;100,"",IF($M501=選抜女子!P$2,ROW(),"")),"")</f>
        <v/>
      </c>
      <c r="CD501" s="42" t="str">
        <f>IF($O501="女子",IF($AF501&gt;100,"",IF($M501=選抜女子!B$27,ROW(),"")),"")</f>
        <v/>
      </c>
      <c r="CE501" s="42" t="str">
        <f>IF($O501="女子",IF($AF501&gt;100,"",IF($M501=選抜女子!I$27,ROW(),"")),"")</f>
        <v/>
      </c>
      <c r="CF501" s="42" t="str">
        <f>IF($O501="女子",IF($AF501&gt;100,"",IF($M501=選抜女子!P$27,ROW(),"")),"")</f>
        <v/>
      </c>
      <c r="CG501" s="42" t="str">
        <f>IF($O501="女子",IF($AF501&gt;100,"",IF($M501=選抜女子!B$51,ROW(),"")),"")</f>
        <v/>
      </c>
      <c r="CH501" s="42" t="str">
        <f>IF($O501="女子",IF($AF501&gt;100,"",IF($M501=選抜女子!I$51,ROW(),"")),"")</f>
        <v/>
      </c>
      <c r="CI501" s="42" t="str">
        <f>IF($O501="女子",IF($AF501&gt;100,"",IF($M501=選抜女子!B$76,ROW(),"")),"")</f>
        <v/>
      </c>
      <c r="CJ501" s="42" t="str">
        <f>IF($O501="女子",IF($AF501&gt;100,"",IF($M501=選抜女子!I$76,ROW(),"")),"")</f>
        <v/>
      </c>
      <c r="CK501" s="42" t="str">
        <f>IF($O501="女子",IF($AF501&gt;100,"",IF($M501=新人女子!B$2,ROW(),"")),"")</f>
        <v/>
      </c>
      <c r="CL501" s="42" t="str">
        <f>IF($O501="女子",IF($AF501&gt;100,"",IF($M501=新人女子!I$2,ROW(),"")),"")</f>
        <v/>
      </c>
      <c r="CM501" s="42" t="str">
        <f>IF($O501="女子",IF($AF501&gt;100,"",IF($M501=新人女子!P$2,ROW(),"")),"")</f>
        <v/>
      </c>
      <c r="CN501" s="42" t="str">
        <f>IF($O501="女子",IF($AF501&gt;100,"",IF($M501=新人女子!B$27,ROW(),"")),"")</f>
        <v/>
      </c>
      <c r="CO501" s="42" t="str">
        <f>IF($O501="女子",IF($AF501&gt;100,"",IF($M501=新人女子!I$27,ROW(),"")),"")</f>
        <v/>
      </c>
      <c r="CP501" s="42" t="str">
        <f>IF($O501="女子",IF($AF501&gt;100,"",IF($M501=新人女子!P$27,ROW(),"")),"")</f>
        <v/>
      </c>
      <c r="CQ501" s="42" t="str">
        <f>IF($O501="女子",IF($AF501&gt;100,"",IF($M501=新人女子!B$51,ROW(),"")),"")</f>
        <v/>
      </c>
      <c r="CR501" s="42" t="str">
        <f>IF($O501="女子",IF($AF501&gt;100,"",IF($M501=新人女子!I$51,ROW(),"")),"")</f>
        <v/>
      </c>
      <c r="CS501" s="42" t="str">
        <f>IF($O501="女子",IF($AF501&gt;100,"",IF($M501=新人女子!P$51,ROW(),"")),"")</f>
        <v/>
      </c>
      <c r="CT501" s="42" t="str">
        <f>IF($O501="女子",IF($AF501&gt;100,"",IF($M501=新人女子!B$76,ROW(),"")),"")</f>
        <v/>
      </c>
      <c r="CU501" s="42" t="str">
        <f>IF($O501="女子",IF($AF501&gt;100,"",IF($M501=新人女子!I$76,ROW(),"")),"")</f>
        <v/>
      </c>
      <c r="CV501" s="42" t="str">
        <f>IF($O501="女子",IF($AF501&gt;100,"",IF($M501=新人女子!P$76,ROW(),"")),"")</f>
        <v/>
      </c>
    </row>
    <row r="502" spans="1:100" x14ac:dyDescent="0.15">
      <c r="A502" s="36">
        <v>45285</v>
      </c>
      <c r="B502" s="36">
        <v>45287</v>
      </c>
      <c r="C502" s="35" t="s">
        <v>104</v>
      </c>
      <c r="D502" s="35" t="s">
        <v>3326</v>
      </c>
      <c r="E502" s="35" t="s">
        <v>3327</v>
      </c>
      <c r="F502" s="35" t="s">
        <v>3328</v>
      </c>
      <c r="G502" s="35" t="s">
        <v>108</v>
      </c>
      <c r="H502" s="35" t="s">
        <v>15</v>
      </c>
      <c r="I502" s="35" t="s">
        <v>3329</v>
      </c>
      <c r="J502" s="35" t="s">
        <v>303</v>
      </c>
      <c r="L502" s="35" t="s">
        <v>1221</v>
      </c>
      <c r="M502" s="35" t="s">
        <v>214</v>
      </c>
      <c r="N502" s="35" t="s">
        <v>215</v>
      </c>
      <c r="O502" s="35" t="s">
        <v>1152</v>
      </c>
      <c r="Y502" s="35" t="s">
        <v>306</v>
      </c>
      <c r="Z502" s="35">
        <v>1</v>
      </c>
      <c r="AA502" s="35" t="s">
        <v>1251</v>
      </c>
      <c r="AB502" s="35" t="s">
        <v>1252</v>
      </c>
      <c r="AC502" s="35" t="str">
        <f t="shared" si="44"/>
        <v>ゴウツ</v>
      </c>
      <c r="AD502" s="35" t="s">
        <v>309</v>
      </c>
      <c r="AF502" s="35">
        <v>103</v>
      </c>
      <c r="AG502" s="41">
        <v>27190</v>
      </c>
      <c r="AN502" s="35">
        <v>173</v>
      </c>
      <c r="AO502" s="35">
        <v>62</v>
      </c>
      <c r="AP502" s="35" t="s">
        <v>310</v>
      </c>
      <c r="AV502" s="35" t="s">
        <v>344</v>
      </c>
      <c r="AW502" s="35" t="s">
        <v>345</v>
      </c>
      <c r="BB502" s="35">
        <f t="shared" si="39"/>
        <v>48</v>
      </c>
      <c r="BC502" s="35" t="str">
        <f t="shared" si="40"/>
        <v>役員</v>
      </c>
      <c r="BD502" s="35" t="str">
        <f t="shared" si="41"/>
        <v>右</v>
      </c>
      <c r="BE502" s="42" t="str">
        <f>IF($O502="男子",IF($AF502&gt;100,"",IF($M502=選抜男子!B$2,ROW(),"")),"")</f>
        <v/>
      </c>
      <c r="BF502" s="42" t="str">
        <f>IF($O502="男子",IF($AF502&gt;100,"",IF($M502=選抜男子!I$2,ROW(),"")),"")</f>
        <v/>
      </c>
      <c r="BG502" s="42" t="str">
        <f>IF($O502="男子",IF($AF502&gt;100,"",IF($M502=選抜男子!P$2,ROW(),"")),"")</f>
        <v/>
      </c>
      <c r="BH502" s="42" t="str">
        <f>IF($O502="男子",IF($AF502&gt;100,"",IF($M502=選抜男子!B$27,ROW(),"")),"")</f>
        <v/>
      </c>
      <c r="BI502" s="42" t="str">
        <f>IF($O502="男子",IF($AF502&gt;100,"",IF($M502=選抜男子!I$27,ROW(),"")),"")</f>
        <v/>
      </c>
      <c r="BJ502" s="42" t="str">
        <f>IF($O502="男子",IF($AF502&gt;100,"",IF($M502=選抜男子!P$27,ROW(),"")),"")</f>
        <v/>
      </c>
      <c r="BK502" s="42" t="str">
        <f>IF($O502="男子",IF($AF502&gt;100,"",IF($M502=選抜男子!B$51,ROW(),"")),"")</f>
        <v/>
      </c>
      <c r="BL502" s="42" t="str">
        <f>IF($O502="男子",IF($AF502&gt;100,"",IF($M502=選抜男子!I$51,ROW(),"")),"")</f>
        <v/>
      </c>
      <c r="BM502" s="42" t="str">
        <f>IF($O502="男子",IF($AF502&gt;100,"",IF($M502=選抜男子!B$76,ROW(),"")),"")</f>
        <v/>
      </c>
      <c r="BN502" s="42" t="str">
        <f>IF($O502="男子",IF($AF502&gt;100,"",IF($M502=選抜男子!I$76,ROW(),"")),"")</f>
        <v/>
      </c>
      <c r="BO502" s="42" t="str">
        <f>IF($O502="男子",IF($AF502&gt;100,"",IF($M502=新人男子!B$2,ROW(),"")),"")</f>
        <v/>
      </c>
      <c r="BP502" s="42" t="str">
        <f>IF($O502="男子",IF($AF502&gt;100,"",IF($M502=新人男子!I$2,ROW(),"")),"")</f>
        <v/>
      </c>
      <c r="BQ502" s="42" t="str">
        <f>IF($O502="男子",IF($AF502&gt;100,"",IF($M502=新人男子!P$2,ROW(),"")),"")</f>
        <v/>
      </c>
      <c r="BR502" s="42" t="str">
        <f>IF($O502="男子",IF($AF502&gt;100,"",IF($M502=新人男子!B$27,ROW(),"")),"")</f>
        <v/>
      </c>
      <c r="BS502" s="42" t="str">
        <f>IF($O502="男子",IF($AF502&gt;100,"",IF($M502=新人男子!I$27,ROW(),"")),"")</f>
        <v/>
      </c>
      <c r="BT502" s="42" t="str">
        <f>IF($O502="男子",IF($AF502&gt;100,"",IF($M502=新人男子!P$27,ROW(),"")),"")</f>
        <v/>
      </c>
      <c r="BU502" s="42" t="str">
        <f>IF($O502="男子",IF($AF502&gt;100,"",IF($M502=新人男子!B$51,ROW(),"")),"")</f>
        <v/>
      </c>
      <c r="BV502" s="42" t="str">
        <f>IF($O502="男子",IF($AF502&gt;100,"",IF($M502=新人男子!I$51,ROW(),"")),"")</f>
        <v/>
      </c>
      <c r="BW502" s="42" t="str">
        <f>IF($O502="男子",IF($AF502&gt;100,"",IF($M502=新人男子!P$51,ROW(),"")),"")</f>
        <v/>
      </c>
      <c r="BX502" s="42" t="str">
        <f>IF($O502="男子",IF($AF502&gt;100,"",IF($M502=新人男子!B$76,ROW(),"")),"")</f>
        <v/>
      </c>
      <c r="BY502" s="42" t="str">
        <f>IF($O502="男子",IF($AF502&gt;100,"",IF($M502=新人男子!I$76,ROW(),"")),"")</f>
        <v/>
      </c>
      <c r="BZ502" s="42" t="str">
        <f>IF($O502="男子",IF($AF502&gt;100,"",IF($M502=新人男子!P$76,ROW(),"")),"")</f>
        <v/>
      </c>
      <c r="CA502" s="42" t="str">
        <f>IF($O502="女子",IF($AF502&gt;100,"",IF($M502=選抜女子!B$2,ROW(),"")),"")</f>
        <v/>
      </c>
      <c r="CB502" s="42" t="str">
        <f>IF($O502="女子",IF($AF502&gt;100,"",IF($M502=選抜女子!I$2,ROW(),"")),"")</f>
        <v/>
      </c>
      <c r="CC502" s="42" t="str">
        <f>IF($O502="女子",IF($AF502&gt;100,"",IF($M502=選抜女子!P$2,ROW(),"")),"")</f>
        <v/>
      </c>
      <c r="CD502" s="42" t="str">
        <f>IF($O502="女子",IF($AF502&gt;100,"",IF($M502=選抜女子!B$27,ROW(),"")),"")</f>
        <v/>
      </c>
      <c r="CE502" s="42" t="str">
        <f>IF($O502="女子",IF($AF502&gt;100,"",IF($M502=選抜女子!I$27,ROW(),"")),"")</f>
        <v/>
      </c>
      <c r="CF502" s="42" t="str">
        <f>IF($O502="女子",IF($AF502&gt;100,"",IF($M502=選抜女子!P$27,ROW(),"")),"")</f>
        <v/>
      </c>
      <c r="CG502" s="42" t="str">
        <f>IF($O502="女子",IF($AF502&gt;100,"",IF($M502=選抜女子!B$51,ROW(),"")),"")</f>
        <v/>
      </c>
      <c r="CH502" s="42" t="str">
        <f>IF($O502="女子",IF($AF502&gt;100,"",IF($M502=選抜女子!I$51,ROW(),"")),"")</f>
        <v/>
      </c>
      <c r="CI502" s="42" t="str">
        <f>IF($O502="女子",IF($AF502&gt;100,"",IF($M502=選抜女子!B$76,ROW(),"")),"")</f>
        <v/>
      </c>
      <c r="CJ502" s="42" t="str">
        <f>IF($O502="女子",IF($AF502&gt;100,"",IF($M502=選抜女子!I$76,ROW(),"")),"")</f>
        <v/>
      </c>
      <c r="CK502" s="42" t="str">
        <f>IF($O502="女子",IF($AF502&gt;100,"",IF($M502=新人女子!B$2,ROW(),"")),"")</f>
        <v/>
      </c>
      <c r="CL502" s="42" t="str">
        <f>IF($O502="女子",IF($AF502&gt;100,"",IF($M502=新人女子!I$2,ROW(),"")),"")</f>
        <v/>
      </c>
      <c r="CM502" s="42" t="str">
        <f>IF($O502="女子",IF($AF502&gt;100,"",IF($M502=新人女子!P$2,ROW(),"")),"")</f>
        <v/>
      </c>
      <c r="CN502" s="42" t="str">
        <f>IF($O502="女子",IF($AF502&gt;100,"",IF($M502=新人女子!B$27,ROW(),"")),"")</f>
        <v/>
      </c>
      <c r="CO502" s="42" t="str">
        <f>IF($O502="女子",IF($AF502&gt;100,"",IF($M502=新人女子!I$27,ROW(),"")),"")</f>
        <v/>
      </c>
      <c r="CP502" s="42" t="str">
        <f>IF($O502="女子",IF($AF502&gt;100,"",IF($M502=新人女子!P$27,ROW(),"")),"")</f>
        <v/>
      </c>
      <c r="CQ502" s="42" t="str">
        <f>IF($O502="女子",IF($AF502&gt;100,"",IF($M502=新人女子!B$51,ROW(),"")),"")</f>
        <v/>
      </c>
      <c r="CR502" s="42" t="str">
        <f>IF($O502="女子",IF($AF502&gt;100,"",IF($M502=新人女子!I$51,ROW(),"")),"")</f>
        <v/>
      </c>
      <c r="CS502" s="42" t="str">
        <f>IF($O502="女子",IF($AF502&gt;100,"",IF($M502=新人女子!P$51,ROW(),"")),"")</f>
        <v/>
      </c>
      <c r="CT502" s="42" t="str">
        <f>IF($O502="女子",IF($AF502&gt;100,"",IF($M502=新人女子!B$76,ROW(),"")),"")</f>
        <v/>
      </c>
      <c r="CU502" s="42" t="str">
        <f>IF($O502="女子",IF($AF502&gt;100,"",IF($M502=新人女子!I$76,ROW(),"")),"")</f>
        <v/>
      </c>
      <c r="CV502" s="42" t="str">
        <f>IF($O502="女子",IF($AF502&gt;100,"",IF($M502=新人女子!P$76,ROW(),"")),"")</f>
        <v/>
      </c>
    </row>
    <row r="503" spans="1:100" x14ac:dyDescent="0.15">
      <c r="A503" s="36">
        <v>45285</v>
      </c>
      <c r="B503" s="36">
        <v>45287</v>
      </c>
      <c r="C503" s="35" t="s">
        <v>104</v>
      </c>
      <c r="D503" s="35" t="s">
        <v>3330</v>
      </c>
      <c r="E503" s="35" t="s">
        <v>3331</v>
      </c>
      <c r="F503" s="35" t="s">
        <v>3332</v>
      </c>
      <c r="G503" s="35" t="s">
        <v>108</v>
      </c>
      <c r="H503" s="35" t="s">
        <v>15</v>
      </c>
      <c r="I503" s="35" t="s">
        <v>3333</v>
      </c>
      <c r="J503" s="35" t="s">
        <v>303</v>
      </c>
      <c r="AG503" s="41"/>
      <c r="AP503" s="35" t="s">
        <v>310</v>
      </c>
      <c r="BB503" s="35" t="str">
        <f t="shared" si="39"/>
        <v/>
      </c>
      <c r="BC503" s="35" t="str">
        <f t="shared" si="40"/>
        <v/>
      </c>
      <c r="BD503" s="35" t="str">
        <f t="shared" si="41"/>
        <v>右</v>
      </c>
      <c r="BE503" s="42" t="str">
        <f>IF($O503="男子",IF($AF503&gt;100,"",IF($M503=選抜男子!B$2,ROW(),"")),"")</f>
        <v/>
      </c>
      <c r="BF503" s="42" t="str">
        <f>IF($O503="男子",IF($AF503&gt;100,"",IF($M503=選抜男子!I$2,ROW(),"")),"")</f>
        <v/>
      </c>
      <c r="BG503" s="42" t="str">
        <f>IF($O503="男子",IF($AF503&gt;100,"",IF($M503=選抜男子!P$2,ROW(),"")),"")</f>
        <v/>
      </c>
      <c r="BH503" s="42" t="str">
        <f>IF($O503="男子",IF($AF503&gt;100,"",IF($M503=選抜男子!B$27,ROW(),"")),"")</f>
        <v/>
      </c>
      <c r="BI503" s="42" t="str">
        <f>IF($O503="男子",IF($AF503&gt;100,"",IF($M503=選抜男子!I$27,ROW(),"")),"")</f>
        <v/>
      </c>
      <c r="BJ503" s="42" t="str">
        <f>IF($O503="男子",IF($AF503&gt;100,"",IF($M503=選抜男子!P$27,ROW(),"")),"")</f>
        <v/>
      </c>
      <c r="BK503" s="42" t="str">
        <f>IF($O503="男子",IF($AF503&gt;100,"",IF($M503=選抜男子!B$51,ROW(),"")),"")</f>
        <v/>
      </c>
      <c r="BL503" s="42" t="str">
        <f>IF($O503="男子",IF($AF503&gt;100,"",IF($M503=選抜男子!I$51,ROW(),"")),"")</f>
        <v/>
      </c>
      <c r="BM503" s="42" t="str">
        <f>IF($O503="男子",IF($AF503&gt;100,"",IF($M503=選抜男子!B$76,ROW(),"")),"")</f>
        <v/>
      </c>
      <c r="BN503" s="42" t="str">
        <f>IF($O503="男子",IF($AF503&gt;100,"",IF($M503=選抜男子!I$76,ROW(),"")),"")</f>
        <v/>
      </c>
      <c r="BO503" s="42" t="str">
        <f>IF($O503="男子",IF($AF503&gt;100,"",IF($M503=新人男子!B$2,ROW(),"")),"")</f>
        <v/>
      </c>
      <c r="BP503" s="42" t="str">
        <f>IF($O503="男子",IF($AF503&gt;100,"",IF($M503=新人男子!I$2,ROW(),"")),"")</f>
        <v/>
      </c>
      <c r="BQ503" s="42" t="str">
        <f>IF($O503="男子",IF($AF503&gt;100,"",IF($M503=新人男子!P$2,ROW(),"")),"")</f>
        <v/>
      </c>
      <c r="BR503" s="42" t="str">
        <f>IF($O503="男子",IF($AF503&gt;100,"",IF($M503=新人男子!B$27,ROW(),"")),"")</f>
        <v/>
      </c>
      <c r="BS503" s="42" t="str">
        <f>IF($O503="男子",IF($AF503&gt;100,"",IF($M503=新人男子!I$27,ROW(),"")),"")</f>
        <v/>
      </c>
      <c r="BT503" s="42" t="str">
        <f>IF($O503="男子",IF($AF503&gt;100,"",IF($M503=新人男子!P$27,ROW(),"")),"")</f>
        <v/>
      </c>
      <c r="BU503" s="42" t="str">
        <f>IF($O503="男子",IF($AF503&gt;100,"",IF($M503=新人男子!B$51,ROW(),"")),"")</f>
        <v/>
      </c>
      <c r="BV503" s="42" t="str">
        <f>IF($O503="男子",IF($AF503&gt;100,"",IF($M503=新人男子!I$51,ROW(),"")),"")</f>
        <v/>
      </c>
      <c r="BW503" s="42" t="str">
        <f>IF($O503="男子",IF($AF503&gt;100,"",IF($M503=新人男子!P$51,ROW(),"")),"")</f>
        <v/>
      </c>
      <c r="BX503" s="42" t="str">
        <f>IF($O503="男子",IF($AF503&gt;100,"",IF($M503=新人男子!B$76,ROW(),"")),"")</f>
        <v/>
      </c>
      <c r="BY503" s="42" t="str">
        <f>IF($O503="男子",IF($AF503&gt;100,"",IF($M503=新人男子!I$76,ROW(),"")),"")</f>
        <v/>
      </c>
      <c r="BZ503" s="42" t="str">
        <f>IF($O503="男子",IF($AF503&gt;100,"",IF($M503=新人男子!P$76,ROW(),"")),"")</f>
        <v/>
      </c>
      <c r="CA503" s="42" t="str">
        <f>IF($O503="女子",IF($AF503&gt;100,"",IF($M503=選抜女子!B$2,ROW(),"")),"")</f>
        <v/>
      </c>
      <c r="CB503" s="42" t="str">
        <f>IF($O503="女子",IF($AF503&gt;100,"",IF($M503=選抜女子!I$2,ROW(),"")),"")</f>
        <v/>
      </c>
      <c r="CC503" s="42" t="str">
        <f>IF($O503="女子",IF($AF503&gt;100,"",IF($M503=選抜女子!P$2,ROW(),"")),"")</f>
        <v/>
      </c>
      <c r="CD503" s="42" t="str">
        <f>IF($O503="女子",IF($AF503&gt;100,"",IF($M503=選抜女子!B$27,ROW(),"")),"")</f>
        <v/>
      </c>
      <c r="CE503" s="42" t="str">
        <f>IF($O503="女子",IF($AF503&gt;100,"",IF($M503=選抜女子!I$27,ROW(),"")),"")</f>
        <v/>
      </c>
      <c r="CF503" s="42" t="str">
        <f>IF($O503="女子",IF($AF503&gt;100,"",IF($M503=選抜女子!P$27,ROW(),"")),"")</f>
        <v/>
      </c>
      <c r="CG503" s="42" t="str">
        <f>IF($O503="女子",IF($AF503&gt;100,"",IF($M503=選抜女子!B$51,ROW(),"")),"")</f>
        <v/>
      </c>
      <c r="CH503" s="42" t="str">
        <f>IF($O503="女子",IF($AF503&gt;100,"",IF($M503=選抜女子!I$51,ROW(),"")),"")</f>
        <v/>
      </c>
      <c r="CI503" s="42" t="str">
        <f>IF($O503="女子",IF($AF503&gt;100,"",IF($M503=選抜女子!B$76,ROW(),"")),"")</f>
        <v/>
      </c>
      <c r="CJ503" s="42" t="str">
        <f>IF($O503="女子",IF($AF503&gt;100,"",IF($M503=選抜女子!I$76,ROW(),"")),"")</f>
        <v/>
      </c>
      <c r="CK503" s="42" t="str">
        <f>IF($O503="女子",IF($AF503&gt;100,"",IF($M503=新人女子!B$2,ROW(),"")),"")</f>
        <v/>
      </c>
      <c r="CL503" s="42" t="str">
        <f>IF($O503="女子",IF($AF503&gt;100,"",IF($M503=新人女子!I$2,ROW(),"")),"")</f>
        <v/>
      </c>
      <c r="CM503" s="42" t="str">
        <f>IF($O503="女子",IF($AF503&gt;100,"",IF($M503=新人女子!P$2,ROW(),"")),"")</f>
        <v/>
      </c>
      <c r="CN503" s="42" t="str">
        <f>IF($O503="女子",IF($AF503&gt;100,"",IF($M503=新人女子!B$27,ROW(),"")),"")</f>
        <v/>
      </c>
      <c r="CO503" s="42" t="str">
        <f>IF($O503="女子",IF($AF503&gt;100,"",IF($M503=新人女子!I$27,ROW(),"")),"")</f>
        <v/>
      </c>
      <c r="CP503" s="42" t="str">
        <f>IF($O503="女子",IF($AF503&gt;100,"",IF($M503=新人女子!P$27,ROW(),"")),"")</f>
        <v/>
      </c>
      <c r="CQ503" s="42" t="str">
        <f>IF($O503="女子",IF($AF503&gt;100,"",IF($M503=新人女子!B$51,ROW(),"")),"")</f>
        <v/>
      </c>
      <c r="CR503" s="42" t="str">
        <f>IF($O503="女子",IF($AF503&gt;100,"",IF($M503=新人女子!I$51,ROW(),"")),"")</f>
        <v/>
      </c>
      <c r="CS503" s="42" t="str">
        <f>IF($O503="女子",IF($AF503&gt;100,"",IF($M503=新人女子!P$51,ROW(),"")),"")</f>
        <v/>
      </c>
      <c r="CT503" s="42" t="str">
        <f>IF($O503="女子",IF($AF503&gt;100,"",IF($M503=新人女子!B$76,ROW(),"")),"")</f>
        <v/>
      </c>
      <c r="CU503" s="42" t="str">
        <f>IF($O503="女子",IF($AF503&gt;100,"",IF($M503=新人女子!I$76,ROW(),"")),"")</f>
        <v/>
      </c>
      <c r="CV503" s="42" t="str">
        <f>IF($O503="女子",IF($AF503&gt;100,"",IF($M503=新人女子!P$76,ROW(),"")),"")</f>
        <v/>
      </c>
    </row>
    <row r="504" spans="1:100" x14ac:dyDescent="0.15">
      <c r="A504" s="36">
        <v>45285</v>
      </c>
      <c r="B504" s="36">
        <v>45287</v>
      </c>
      <c r="C504" s="35" t="s">
        <v>104</v>
      </c>
      <c r="D504" s="35" t="s">
        <v>3334</v>
      </c>
      <c r="E504" s="35" t="s">
        <v>3335</v>
      </c>
      <c r="F504" s="35" t="s">
        <v>3336</v>
      </c>
      <c r="G504" s="35" t="s">
        <v>108</v>
      </c>
      <c r="H504" s="35" t="s">
        <v>15</v>
      </c>
      <c r="I504" s="35" t="s">
        <v>3337</v>
      </c>
      <c r="J504" s="35" t="s">
        <v>303</v>
      </c>
      <c r="L504" s="35" t="s">
        <v>1221</v>
      </c>
      <c r="M504" s="35" t="s">
        <v>218</v>
      </c>
      <c r="N504" s="35" t="s">
        <v>219</v>
      </c>
      <c r="O504" s="35" t="s">
        <v>1152</v>
      </c>
      <c r="Y504" s="35" t="s">
        <v>306</v>
      </c>
      <c r="AA504" s="35" t="s">
        <v>1253</v>
      </c>
      <c r="AB504" s="35" t="s">
        <v>1254</v>
      </c>
      <c r="AC504" s="35" t="str">
        <f t="shared" ref="AC504:AC543" si="45">PHONETIC(AB504)</f>
        <v>ツノヅ</v>
      </c>
      <c r="AD504" s="35" t="s">
        <v>309</v>
      </c>
      <c r="AF504" s="35">
        <v>1</v>
      </c>
      <c r="AG504" s="41">
        <v>39114</v>
      </c>
      <c r="AN504" s="35">
        <v>155</v>
      </c>
      <c r="AO504" s="35">
        <v>47</v>
      </c>
      <c r="AP504" s="35" t="s">
        <v>310</v>
      </c>
      <c r="AV504" s="35" t="s">
        <v>344</v>
      </c>
      <c r="AW504" s="35" t="s">
        <v>348</v>
      </c>
      <c r="BB504" s="35">
        <f t="shared" si="39"/>
        <v>16</v>
      </c>
      <c r="BC504" s="35">
        <f t="shared" si="40"/>
        <v>2</v>
      </c>
      <c r="BD504" s="35" t="str">
        <f t="shared" si="41"/>
        <v>右</v>
      </c>
      <c r="BE504" s="42" t="str">
        <f>IF($O504="男子",IF($AF504&gt;100,"",IF($M504=選抜男子!B$2,ROW(),"")),"")</f>
        <v/>
      </c>
      <c r="BF504" s="42" t="str">
        <f>IF($O504="男子",IF($AF504&gt;100,"",IF($M504=選抜男子!I$2,ROW(),"")),"")</f>
        <v/>
      </c>
      <c r="BG504" s="42" t="str">
        <f>IF($O504="男子",IF($AF504&gt;100,"",IF($M504=選抜男子!P$2,ROW(),"")),"")</f>
        <v/>
      </c>
      <c r="BH504" s="42" t="str">
        <f>IF($O504="男子",IF($AF504&gt;100,"",IF($M504=選抜男子!B$27,ROW(),"")),"")</f>
        <v/>
      </c>
      <c r="BI504" s="42" t="str">
        <f>IF($O504="男子",IF($AF504&gt;100,"",IF($M504=選抜男子!I$27,ROW(),"")),"")</f>
        <v/>
      </c>
      <c r="BJ504" s="42" t="str">
        <f>IF($O504="男子",IF($AF504&gt;100,"",IF($M504=選抜男子!P$27,ROW(),"")),"")</f>
        <v/>
      </c>
      <c r="BK504" s="42" t="str">
        <f>IF($O504="男子",IF($AF504&gt;100,"",IF($M504=選抜男子!B$51,ROW(),"")),"")</f>
        <v/>
      </c>
      <c r="BL504" s="42" t="str">
        <f>IF($O504="男子",IF($AF504&gt;100,"",IF($M504=選抜男子!I$51,ROW(),"")),"")</f>
        <v/>
      </c>
      <c r="BM504" s="42" t="str">
        <f>IF($O504="男子",IF($AF504&gt;100,"",IF($M504=選抜男子!B$76,ROW(),"")),"")</f>
        <v/>
      </c>
      <c r="BN504" s="42" t="str">
        <f>IF($O504="男子",IF($AF504&gt;100,"",IF($M504=選抜男子!I$76,ROW(),"")),"")</f>
        <v/>
      </c>
      <c r="BO504" s="42" t="str">
        <f>IF($O504="男子",IF($AF504&gt;100,"",IF($M504=新人男子!B$2,ROW(),"")),"")</f>
        <v/>
      </c>
      <c r="BP504" s="42" t="str">
        <f>IF($O504="男子",IF($AF504&gt;100,"",IF($M504=新人男子!I$2,ROW(),"")),"")</f>
        <v/>
      </c>
      <c r="BQ504" s="42" t="str">
        <f>IF($O504="男子",IF($AF504&gt;100,"",IF($M504=新人男子!P$2,ROW(),"")),"")</f>
        <v/>
      </c>
      <c r="BR504" s="42" t="str">
        <f>IF($O504="男子",IF($AF504&gt;100,"",IF($M504=新人男子!B$27,ROW(),"")),"")</f>
        <v/>
      </c>
      <c r="BS504" s="42" t="str">
        <f>IF($O504="男子",IF($AF504&gt;100,"",IF($M504=新人男子!I$27,ROW(),"")),"")</f>
        <v/>
      </c>
      <c r="BT504" s="42" t="str">
        <f>IF($O504="男子",IF($AF504&gt;100,"",IF($M504=新人男子!P$27,ROW(),"")),"")</f>
        <v/>
      </c>
      <c r="BU504" s="42" t="str">
        <f>IF($O504="男子",IF($AF504&gt;100,"",IF($M504=新人男子!B$51,ROW(),"")),"")</f>
        <v/>
      </c>
      <c r="BV504" s="42" t="str">
        <f>IF($O504="男子",IF($AF504&gt;100,"",IF($M504=新人男子!I$51,ROW(),"")),"")</f>
        <v/>
      </c>
      <c r="BW504" s="42" t="str">
        <f>IF($O504="男子",IF($AF504&gt;100,"",IF($M504=新人男子!P$51,ROW(),"")),"")</f>
        <v/>
      </c>
      <c r="BX504" s="42" t="str">
        <f>IF($O504="男子",IF($AF504&gt;100,"",IF($M504=新人男子!B$76,ROW(),"")),"")</f>
        <v/>
      </c>
      <c r="BY504" s="42" t="str">
        <f>IF($O504="男子",IF($AF504&gt;100,"",IF($M504=新人男子!I$76,ROW(),"")),"")</f>
        <v/>
      </c>
      <c r="BZ504" s="42" t="str">
        <f>IF($O504="男子",IF($AF504&gt;100,"",IF($M504=新人男子!P$76,ROW(),"")),"")</f>
        <v/>
      </c>
      <c r="CA504" s="42" t="str">
        <f>IF($O504="女子",IF($AF504&gt;100,"",IF($M504=選抜女子!B$2,ROW(),"")),"")</f>
        <v/>
      </c>
      <c r="CB504" s="42" t="str">
        <f>IF($O504="女子",IF($AF504&gt;100,"",IF($M504=選抜女子!I$2,ROW(),"")),"")</f>
        <v/>
      </c>
      <c r="CC504" s="42" t="str">
        <f>IF($O504="女子",IF($AF504&gt;100,"",IF($M504=選抜女子!P$2,ROW(),"")),"")</f>
        <v/>
      </c>
      <c r="CD504" s="42" t="str">
        <f>IF($O504="女子",IF($AF504&gt;100,"",IF($M504=選抜女子!B$27,ROW(),"")),"")</f>
        <v/>
      </c>
      <c r="CE504" s="42" t="str">
        <f>IF($O504="女子",IF($AF504&gt;100,"",IF($M504=選抜女子!I$27,ROW(),"")),"")</f>
        <v/>
      </c>
      <c r="CF504" s="42" t="str">
        <f>IF($O504="女子",IF($AF504&gt;100,"",IF($M504=選抜女子!P$27,ROW(),"")),"")</f>
        <v/>
      </c>
      <c r="CG504" s="42" t="str">
        <f>IF($O504="女子",IF($AF504&gt;100,"",IF($M504=選抜女子!B$51,ROW(),"")),"")</f>
        <v/>
      </c>
      <c r="CH504" s="42" t="str">
        <f>IF($O504="女子",IF($AF504&gt;100,"",IF($M504=選抜女子!I$51,ROW(),"")),"")</f>
        <v/>
      </c>
      <c r="CI504" s="42" t="str">
        <f>IF($O504="女子",IF($AF504&gt;100,"",IF($M504=選抜女子!B$76,ROW(),"")),"")</f>
        <v/>
      </c>
      <c r="CJ504" s="42" t="str">
        <f>IF($O504="女子",IF($AF504&gt;100,"",IF($M504=選抜女子!I$76,ROW(),"")),"")</f>
        <v/>
      </c>
      <c r="CK504" s="42" t="str">
        <f>IF($O504="女子",IF($AF504&gt;100,"",IF($M504=新人女子!B$2,ROW(),"")),"")</f>
        <v/>
      </c>
      <c r="CL504" s="42" t="str">
        <f>IF($O504="女子",IF($AF504&gt;100,"",IF($M504=新人女子!I$2,ROW(),"")),"")</f>
        <v/>
      </c>
      <c r="CM504" s="42" t="str">
        <f>IF($O504="女子",IF($AF504&gt;100,"",IF($M504=新人女子!P$2,ROW(),"")),"")</f>
        <v/>
      </c>
      <c r="CN504" s="42" t="str">
        <f>IF($O504="女子",IF($AF504&gt;100,"",IF($M504=新人女子!B$27,ROW(),"")),"")</f>
        <v/>
      </c>
      <c r="CO504" s="42" t="str">
        <f>IF($O504="女子",IF($AF504&gt;100,"",IF($M504=新人女子!I$27,ROW(),"")),"")</f>
        <v/>
      </c>
      <c r="CP504" s="42" t="str">
        <f>IF($O504="女子",IF($AF504&gt;100,"",IF($M504=新人女子!P$27,ROW(),"")),"")</f>
        <v/>
      </c>
      <c r="CQ504" s="42" t="str">
        <f>IF($O504="女子",IF($AF504&gt;100,"",IF($M504=新人女子!B$51,ROW(),"")),"")</f>
        <v/>
      </c>
      <c r="CR504" s="42" t="str">
        <f>IF($O504="女子",IF($AF504&gt;100,"",IF($M504=新人女子!I$51,ROW(),"")),"")</f>
        <v/>
      </c>
      <c r="CS504" s="42" t="str">
        <f>IF($O504="女子",IF($AF504&gt;100,"",IF($M504=新人女子!P$51,ROW(),"")),"")</f>
        <v/>
      </c>
      <c r="CT504" s="42">
        <f>IF($O504="女子",IF($AF504&gt;100,"",IF($M504=新人女子!B$76,ROW(),"")),"")</f>
        <v>504</v>
      </c>
      <c r="CU504" s="42" t="str">
        <f>IF($O504="女子",IF($AF504&gt;100,"",IF($M504=新人女子!I$76,ROW(),"")),"")</f>
        <v/>
      </c>
      <c r="CV504" s="42" t="str">
        <f>IF($O504="女子",IF($AF504&gt;100,"",IF($M504=新人女子!P$76,ROW(),"")),"")</f>
        <v/>
      </c>
    </row>
    <row r="505" spans="1:100" x14ac:dyDescent="0.15">
      <c r="A505" s="36">
        <v>45285</v>
      </c>
      <c r="B505" s="36">
        <v>45287</v>
      </c>
      <c r="C505" s="35" t="s">
        <v>104</v>
      </c>
      <c r="D505" s="35" t="s">
        <v>3338</v>
      </c>
      <c r="E505" s="35" t="s">
        <v>3339</v>
      </c>
      <c r="F505" s="35" t="s">
        <v>3340</v>
      </c>
      <c r="G505" s="35" t="s">
        <v>108</v>
      </c>
      <c r="H505" s="35" t="s">
        <v>15</v>
      </c>
      <c r="I505" s="35" t="s">
        <v>3341</v>
      </c>
      <c r="J505" s="35" t="s">
        <v>303</v>
      </c>
      <c r="L505" s="35" t="s">
        <v>1221</v>
      </c>
      <c r="M505" s="35" t="s">
        <v>218</v>
      </c>
      <c r="N505" s="35" t="s">
        <v>219</v>
      </c>
      <c r="O505" s="35" t="s">
        <v>1152</v>
      </c>
      <c r="Y505" s="35" t="s">
        <v>306</v>
      </c>
      <c r="AA505" s="35" t="s">
        <v>1255</v>
      </c>
      <c r="AB505" s="35" t="s">
        <v>1256</v>
      </c>
      <c r="AC505" s="35" t="str">
        <f t="shared" si="45"/>
        <v>ウヤガワ</v>
      </c>
      <c r="AD505" s="35" t="s">
        <v>309</v>
      </c>
      <c r="AF505" s="35">
        <v>2</v>
      </c>
      <c r="AG505" s="41">
        <v>38949</v>
      </c>
      <c r="AN505" s="35">
        <v>165.8</v>
      </c>
      <c r="AO505" s="35">
        <v>62.8</v>
      </c>
      <c r="AP505" s="35" t="s">
        <v>310</v>
      </c>
      <c r="AV505" s="35" t="s">
        <v>344</v>
      </c>
      <c r="AW505" s="35" t="s">
        <v>348</v>
      </c>
      <c r="BB505" s="35">
        <f t="shared" si="39"/>
        <v>16</v>
      </c>
      <c r="BC505" s="35">
        <f t="shared" si="40"/>
        <v>2</v>
      </c>
      <c r="BD505" s="35" t="str">
        <f t="shared" si="41"/>
        <v>右</v>
      </c>
      <c r="BE505" s="42" t="str">
        <f>IF($O505="男子",IF($AF505&gt;100,"",IF($M505=選抜男子!B$2,ROW(),"")),"")</f>
        <v/>
      </c>
      <c r="BF505" s="42" t="str">
        <f>IF($O505="男子",IF($AF505&gt;100,"",IF($M505=選抜男子!I$2,ROW(),"")),"")</f>
        <v/>
      </c>
      <c r="BG505" s="42" t="str">
        <f>IF($O505="男子",IF($AF505&gt;100,"",IF($M505=選抜男子!P$2,ROW(),"")),"")</f>
        <v/>
      </c>
      <c r="BH505" s="42" t="str">
        <f>IF($O505="男子",IF($AF505&gt;100,"",IF($M505=選抜男子!B$27,ROW(),"")),"")</f>
        <v/>
      </c>
      <c r="BI505" s="42" t="str">
        <f>IF($O505="男子",IF($AF505&gt;100,"",IF($M505=選抜男子!I$27,ROW(),"")),"")</f>
        <v/>
      </c>
      <c r="BJ505" s="42" t="str">
        <f>IF($O505="男子",IF($AF505&gt;100,"",IF($M505=選抜男子!P$27,ROW(),"")),"")</f>
        <v/>
      </c>
      <c r="BK505" s="42" t="str">
        <f>IF($O505="男子",IF($AF505&gt;100,"",IF($M505=選抜男子!B$51,ROW(),"")),"")</f>
        <v/>
      </c>
      <c r="BL505" s="42" t="str">
        <f>IF($O505="男子",IF($AF505&gt;100,"",IF($M505=選抜男子!I$51,ROW(),"")),"")</f>
        <v/>
      </c>
      <c r="BM505" s="42" t="str">
        <f>IF($O505="男子",IF($AF505&gt;100,"",IF($M505=選抜男子!B$76,ROW(),"")),"")</f>
        <v/>
      </c>
      <c r="BN505" s="42" t="str">
        <f>IF($O505="男子",IF($AF505&gt;100,"",IF($M505=選抜男子!I$76,ROW(),"")),"")</f>
        <v/>
      </c>
      <c r="BO505" s="42" t="str">
        <f>IF($O505="男子",IF($AF505&gt;100,"",IF($M505=新人男子!B$2,ROW(),"")),"")</f>
        <v/>
      </c>
      <c r="BP505" s="42" t="str">
        <f>IF($O505="男子",IF($AF505&gt;100,"",IF($M505=新人男子!I$2,ROW(),"")),"")</f>
        <v/>
      </c>
      <c r="BQ505" s="42" t="str">
        <f>IF($O505="男子",IF($AF505&gt;100,"",IF($M505=新人男子!P$2,ROW(),"")),"")</f>
        <v/>
      </c>
      <c r="BR505" s="42" t="str">
        <f>IF($O505="男子",IF($AF505&gt;100,"",IF($M505=新人男子!B$27,ROW(),"")),"")</f>
        <v/>
      </c>
      <c r="BS505" s="42" t="str">
        <f>IF($O505="男子",IF($AF505&gt;100,"",IF($M505=新人男子!I$27,ROW(),"")),"")</f>
        <v/>
      </c>
      <c r="BT505" s="42" t="str">
        <f>IF($O505="男子",IF($AF505&gt;100,"",IF($M505=新人男子!P$27,ROW(),"")),"")</f>
        <v/>
      </c>
      <c r="BU505" s="42" t="str">
        <f>IF($O505="男子",IF($AF505&gt;100,"",IF($M505=新人男子!B$51,ROW(),"")),"")</f>
        <v/>
      </c>
      <c r="BV505" s="42" t="str">
        <f>IF($O505="男子",IF($AF505&gt;100,"",IF($M505=新人男子!I$51,ROW(),"")),"")</f>
        <v/>
      </c>
      <c r="BW505" s="42" t="str">
        <f>IF($O505="男子",IF($AF505&gt;100,"",IF($M505=新人男子!P$51,ROW(),"")),"")</f>
        <v/>
      </c>
      <c r="BX505" s="42" t="str">
        <f>IF($O505="男子",IF($AF505&gt;100,"",IF($M505=新人男子!B$76,ROW(),"")),"")</f>
        <v/>
      </c>
      <c r="BY505" s="42" t="str">
        <f>IF($O505="男子",IF($AF505&gt;100,"",IF($M505=新人男子!I$76,ROW(),"")),"")</f>
        <v/>
      </c>
      <c r="BZ505" s="42" t="str">
        <f>IF($O505="男子",IF($AF505&gt;100,"",IF($M505=新人男子!P$76,ROW(),"")),"")</f>
        <v/>
      </c>
      <c r="CA505" s="42" t="str">
        <f>IF($O505="女子",IF($AF505&gt;100,"",IF($M505=選抜女子!B$2,ROW(),"")),"")</f>
        <v/>
      </c>
      <c r="CB505" s="42" t="str">
        <f>IF($O505="女子",IF($AF505&gt;100,"",IF($M505=選抜女子!I$2,ROW(),"")),"")</f>
        <v/>
      </c>
      <c r="CC505" s="42" t="str">
        <f>IF($O505="女子",IF($AF505&gt;100,"",IF($M505=選抜女子!P$2,ROW(),"")),"")</f>
        <v/>
      </c>
      <c r="CD505" s="42" t="str">
        <f>IF($O505="女子",IF($AF505&gt;100,"",IF($M505=選抜女子!B$27,ROW(),"")),"")</f>
        <v/>
      </c>
      <c r="CE505" s="42" t="str">
        <f>IF($O505="女子",IF($AF505&gt;100,"",IF($M505=選抜女子!I$27,ROW(),"")),"")</f>
        <v/>
      </c>
      <c r="CF505" s="42" t="str">
        <f>IF($O505="女子",IF($AF505&gt;100,"",IF($M505=選抜女子!P$27,ROW(),"")),"")</f>
        <v/>
      </c>
      <c r="CG505" s="42" t="str">
        <f>IF($O505="女子",IF($AF505&gt;100,"",IF($M505=選抜女子!B$51,ROW(),"")),"")</f>
        <v/>
      </c>
      <c r="CH505" s="42" t="str">
        <f>IF($O505="女子",IF($AF505&gt;100,"",IF($M505=選抜女子!I$51,ROW(),"")),"")</f>
        <v/>
      </c>
      <c r="CI505" s="42" t="str">
        <f>IF($O505="女子",IF($AF505&gt;100,"",IF($M505=選抜女子!B$76,ROW(),"")),"")</f>
        <v/>
      </c>
      <c r="CJ505" s="42" t="str">
        <f>IF($O505="女子",IF($AF505&gt;100,"",IF($M505=選抜女子!I$76,ROW(),"")),"")</f>
        <v/>
      </c>
      <c r="CK505" s="42" t="str">
        <f>IF($O505="女子",IF($AF505&gt;100,"",IF($M505=新人女子!B$2,ROW(),"")),"")</f>
        <v/>
      </c>
      <c r="CL505" s="42" t="str">
        <f>IF($O505="女子",IF($AF505&gt;100,"",IF($M505=新人女子!I$2,ROW(),"")),"")</f>
        <v/>
      </c>
      <c r="CM505" s="42" t="str">
        <f>IF($O505="女子",IF($AF505&gt;100,"",IF($M505=新人女子!P$2,ROW(),"")),"")</f>
        <v/>
      </c>
      <c r="CN505" s="42" t="str">
        <f>IF($O505="女子",IF($AF505&gt;100,"",IF($M505=新人女子!B$27,ROW(),"")),"")</f>
        <v/>
      </c>
      <c r="CO505" s="42" t="str">
        <f>IF($O505="女子",IF($AF505&gt;100,"",IF($M505=新人女子!I$27,ROW(),"")),"")</f>
        <v/>
      </c>
      <c r="CP505" s="42" t="str">
        <f>IF($O505="女子",IF($AF505&gt;100,"",IF($M505=新人女子!P$27,ROW(),"")),"")</f>
        <v/>
      </c>
      <c r="CQ505" s="42" t="str">
        <f>IF($O505="女子",IF($AF505&gt;100,"",IF($M505=新人女子!B$51,ROW(),"")),"")</f>
        <v/>
      </c>
      <c r="CR505" s="42" t="str">
        <f>IF($O505="女子",IF($AF505&gt;100,"",IF($M505=新人女子!I$51,ROW(),"")),"")</f>
        <v/>
      </c>
      <c r="CS505" s="42" t="str">
        <f>IF($O505="女子",IF($AF505&gt;100,"",IF($M505=新人女子!P$51,ROW(),"")),"")</f>
        <v/>
      </c>
      <c r="CT505" s="42">
        <f>IF($O505="女子",IF($AF505&gt;100,"",IF($M505=新人女子!B$76,ROW(),"")),"")</f>
        <v>505</v>
      </c>
      <c r="CU505" s="42" t="str">
        <f>IF($O505="女子",IF($AF505&gt;100,"",IF($M505=新人女子!I$76,ROW(),"")),"")</f>
        <v/>
      </c>
      <c r="CV505" s="42" t="str">
        <f>IF($O505="女子",IF($AF505&gt;100,"",IF($M505=新人女子!P$76,ROW(),"")),"")</f>
        <v/>
      </c>
    </row>
    <row r="506" spans="1:100" x14ac:dyDescent="0.15">
      <c r="A506" s="36">
        <v>45285</v>
      </c>
      <c r="B506" s="36">
        <v>45287</v>
      </c>
      <c r="C506" s="35" t="s">
        <v>104</v>
      </c>
      <c r="D506" s="35" t="s">
        <v>3342</v>
      </c>
      <c r="E506" s="35" t="s">
        <v>3343</v>
      </c>
      <c r="F506" s="35" t="s">
        <v>3344</v>
      </c>
      <c r="G506" s="35" t="s">
        <v>108</v>
      </c>
      <c r="H506" s="35" t="s">
        <v>15</v>
      </c>
      <c r="I506" s="35" t="s">
        <v>3345</v>
      </c>
      <c r="J506" s="35" t="s">
        <v>303</v>
      </c>
      <c r="L506" s="35" t="s">
        <v>1221</v>
      </c>
      <c r="M506" s="35" t="s">
        <v>218</v>
      </c>
      <c r="N506" s="35" t="s">
        <v>219</v>
      </c>
      <c r="O506" s="35" t="s">
        <v>1152</v>
      </c>
      <c r="Y506" s="35" t="s">
        <v>306</v>
      </c>
      <c r="AA506" s="35" t="s">
        <v>1257</v>
      </c>
      <c r="AB506" s="35" t="s">
        <v>1258</v>
      </c>
      <c r="AC506" s="35" t="str">
        <f t="shared" si="45"/>
        <v>ハシ</v>
      </c>
      <c r="AD506" s="35" t="s">
        <v>309</v>
      </c>
      <c r="AF506" s="35">
        <v>3</v>
      </c>
      <c r="AG506" s="41">
        <v>39022</v>
      </c>
      <c r="AN506" s="35">
        <v>157</v>
      </c>
      <c r="AO506" s="35">
        <v>48</v>
      </c>
      <c r="AP506" s="35" t="s">
        <v>310</v>
      </c>
      <c r="AV506" s="35" t="s">
        <v>413</v>
      </c>
      <c r="AW506" s="35" t="s">
        <v>373</v>
      </c>
      <c r="BB506" s="35">
        <f t="shared" si="39"/>
        <v>16</v>
      </c>
      <c r="BC506" s="35">
        <f t="shared" si="40"/>
        <v>2</v>
      </c>
      <c r="BD506" s="35" t="str">
        <f t="shared" si="41"/>
        <v>右</v>
      </c>
      <c r="BE506" s="42" t="str">
        <f>IF($O506="男子",IF($AF506&gt;100,"",IF($M506=選抜男子!B$2,ROW(),"")),"")</f>
        <v/>
      </c>
      <c r="BF506" s="42" t="str">
        <f>IF($O506="男子",IF($AF506&gt;100,"",IF($M506=選抜男子!I$2,ROW(),"")),"")</f>
        <v/>
      </c>
      <c r="BG506" s="42" t="str">
        <f>IF($O506="男子",IF($AF506&gt;100,"",IF($M506=選抜男子!P$2,ROW(),"")),"")</f>
        <v/>
      </c>
      <c r="BH506" s="42" t="str">
        <f>IF($O506="男子",IF($AF506&gt;100,"",IF($M506=選抜男子!B$27,ROW(),"")),"")</f>
        <v/>
      </c>
      <c r="BI506" s="42" t="str">
        <f>IF($O506="男子",IF($AF506&gt;100,"",IF($M506=選抜男子!I$27,ROW(),"")),"")</f>
        <v/>
      </c>
      <c r="BJ506" s="42" t="str">
        <f>IF($O506="男子",IF($AF506&gt;100,"",IF($M506=選抜男子!P$27,ROW(),"")),"")</f>
        <v/>
      </c>
      <c r="BK506" s="42" t="str">
        <f>IF($O506="男子",IF($AF506&gt;100,"",IF($M506=選抜男子!B$51,ROW(),"")),"")</f>
        <v/>
      </c>
      <c r="BL506" s="42" t="str">
        <f>IF($O506="男子",IF($AF506&gt;100,"",IF($M506=選抜男子!I$51,ROW(),"")),"")</f>
        <v/>
      </c>
      <c r="BM506" s="42" t="str">
        <f>IF($O506="男子",IF($AF506&gt;100,"",IF($M506=選抜男子!B$76,ROW(),"")),"")</f>
        <v/>
      </c>
      <c r="BN506" s="42" t="str">
        <f>IF($O506="男子",IF($AF506&gt;100,"",IF($M506=選抜男子!I$76,ROW(),"")),"")</f>
        <v/>
      </c>
      <c r="BO506" s="42" t="str">
        <f>IF($O506="男子",IF($AF506&gt;100,"",IF($M506=新人男子!B$2,ROW(),"")),"")</f>
        <v/>
      </c>
      <c r="BP506" s="42" t="str">
        <f>IF($O506="男子",IF($AF506&gt;100,"",IF($M506=新人男子!I$2,ROW(),"")),"")</f>
        <v/>
      </c>
      <c r="BQ506" s="42" t="str">
        <f>IF($O506="男子",IF($AF506&gt;100,"",IF($M506=新人男子!P$2,ROW(),"")),"")</f>
        <v/>
      </c>
      <c r="BR506" s="42" t="str">
        <f>IF($O506="男子",IF($AF506&gt;100,"",IF($M506=新人男子!B$27,ROW(),"")),"")</f>
        <v/>
      </c>
      <c r="BS506" s="42" t="str">
        <f>IF($O506="男子",IF($AF506&gt;100,"",IF($M506=新人男子!I$27,ROW(),"")),"")</f>
        <v/>
      </c>
      <c r="BT506" s="42" t="str">
        <f>IF($O506="男子",IF($AF506&gt;100,"",IF($M506=新人男子!P$27,ROW(),"")),"")</f>
        <v/>
      </c>
      <c r="BU506" s="42" t="str">
        <f>IF($O506="男子",IF($AF506&gt;100,"",IF($M506=新人男子!B$51,ROW(),"")),"")</f>
        <v/>
      </c>
      <c r="BV506" s="42" t="str">
        <f>IF($O506="男子",IF($AF506&gt;100,"",IF($M506=新人男子!I$51,ROW(),"")),"")</f>
        <v/>
      </c>
      <c r="BW506" s="42" t="str">
        <f>IF($O506="男子",IF($AF506&gt;100,"",IF($M506=新人男子!P$51,ROW(),"")),"")</f>
        <v/>
      </c>
      <c r="BX506" s="42" t="str">
        <f>IF($O506="男子",IF($AF506&gt;100,"",IF($M506=新人男子!B$76,ROW(),"")),"")</f>
        <v/>
      </c>
      <c r="BY506" s="42" t="str">
        <f>IF($O506="男子",IF($AF506&gt;100,"",IF($M506=新人男子!I$76,ROW(),"")),"")</f>
        <v/>
      </c>
      <c r="BZ506" s="42" t="str">
        <f>IF($O506="男子",IF($AF506&gt;100,"",IF($M506=新人男子!P$76,ROW(),"")),"")</f>
        <v/>
      </c>
      <c r="CA506" s="42" t="str">
        <f>IF($O506="女子",IF($AF506&gt;100,"",IF($M506=選抜女子!B$2,ROW(),"")),"")</f>
        <v/>
      </c>
      <c r="CB506" s="42" t="str">
        <f>IF($O506="女子",IF($AF506&gt;100,"",IF($M506=選抜女子!I$2,ROW(),"")),"")</f>
        <v/>
      </c>
      <c r="CC506" s="42" t="str">
        <f>IF($O506="女子",IF($AF506&gt;100,"",IF($M506=選抜女子!P$2,ROW(),"")),"")</f>
        <v/>
      </c>
      <c r="CD506" s="42" t="str">
        <f>IF($O506="女子",IF($AF506&gt;100,"",IF($M506=選抜女子!B$27,ROW(),"")),"")</f>
        <v/>
      </c>
      <c r="CE506" s="42" t="str">
        <f>IF($O506="女子",IF($AF506&gt;100,"",IF($M506=選抜女子!I$27,ROW(),"")),"")</f>
        <v/>
      </c>
      <c r="CF506" s="42" t="str">
        <f>IF($O506="女子",IF($AF506&gt;100,"",IF($M506=選抜女子!P$27,ROW(),"")),"")</f>
        <v/>
      </c>
      <c r="CG506" s="42" t="str">
        <f>IF($O506="女子",IF($AF506&gt;100,"",IF($M506=選抜女子!B$51,ROW(),"")),"")</f>
        <v/>
      </c>
      <c r="CH506" s="42" t="str">
        <f>IF($O506="女子",IF($AF506&gt;100,"",IF($M506=選抜女子!I$51,ROW(),"")),"")</f>
        <v/>
      </c>
      <c r="CI506" s="42" t="str">
        <f>IF($O506="女子",IF($AF506&gt;100,"",IF($M506=選抜女子!B$76,ROW(),"")),"")</f>
        <v/>
      </c>
      <c r="CJ506" s="42" t="str">
        <f>IF($O506="女子",IF($AF506&gt;100,"",IF($M506=選抜女子!I$76,ROW(),"")),"")</f>
        <v/>
      </c>
      <c r="CK506" s="42" t="str">
        <f>IF($O506="女子",IF($AF506&gt;100,"",IF($M506=新人女子!B$2,ROW(),"")),"")</f>
        <v/>
      </c>
      <c r="CL506" s="42" t="str">
        <f>IF($O506="女子",IF($AF506&gt;100,"",IF($M506=新人女子!I$2,ROW(),"")),"")</f>
        <v/>
      </c>
      <c r="CM506" s="42" t="str">
        <f>IF($O506="女子",IF($AF506&gt;100,"",IF($M506=新人女子!P$2,ROW(),"")),"")</f>
        <v/>
      </c>
      <c r="CN506" s="42" t="str">
        <f>IF($O506="女子",IF($AF506&gt;100,"",IF($M506=新人女子!B$27,ROW(),"")),"")</f>
        <v/>
      </c>
      <c r="CO506" s="42" t="str">
        <f>IF($O506="女子",IF($AF506&gt;100,"",IF($M506=新人女子!I$27,ROW(),"")),"")</f>
        <v/>
      </c>
      <c r="CP506" s="42" t="str">
        <f>IF($O506="女子",IF($AF506&gt;100,"",IF($M506=新人女子!P$27,ROW(),"")),"")</f>
        <v/>
      </c>
      <c r="CQ506" s="42" t="str">
        <f>IF($O506="女子",IF($AF506&gt;100,"",IF($M506=新人女子!B$51,ROW(),"")),"")</f>
        <v/>
      </c>
      <c r="CR506" s="42" t="str">
        <f>IF($O506="女子",IF($AF506&gt;100,"",IF($M506=新人女子!I$51,ROW(),"")),"")</f>
        <v/>
      </c>
      <c r="CS506" s="42" t="str">
        <f>IF($O506="女子",IF($AF506&gt;100,"",IF($M506=新人女子!P$51,ROW(),"")),"")</f>
        <v/>
      </c>
      <c r="CT506" s="42">
        <f>IF($O506="女子",IF($AF506&gt;100,"",IF($M506=新人女子!B$76,ROW(),"")),"")</f>
        <v>506</v>
      </c>
      <c r="CU506" s="42" t="str">
        <f>IF($O506="女子",IF($AF506&gt;100,"",IF($M506=新人女子!I$76,ROW(),"")),"")</f>
        <v/>
      </c>
      <c r="CV506" s="42" t="str">
        <f>IF($O506="女子",IF($AF506&gt;100,"",IF($M506=新人女子!P$76,ROW(),"")),"")</f>
        <v/>
      </c>
    </row>
    <row r="507" spans="1:100" x14ac:dyDescent="0.15">
      <c r="A507" s="36">
        <v>45285</v>
      </c>
      <c r="B507" s="36">
        <v>45287</v>
      </c>
      <c r="C507" s="35" t="s">
        <v>104</v>
      </c>
      <c r="D507" s="35" t="s">
        <v>3346</v>
      </c>
      <c r="E507" s="35" t="s">
        <v>3347</v>
      </c>
      <c r="F507" s="35" t="s">
        <v>3348</v>
      </c>
      <c r="G507" s="35" t="s">
        <v>108</v>
      </c>
      <c r="H507" s="35" t="s">
        <v>15</v>
      </c>
      <c r="I507" s="35" t="s">
        <v>3349</v>
      </c>
      <c r="J507" s="35" t="s">
        <v>303</v>
      </c>
      <c r="M507" s="35" t="s">
        <v>218</v>
      </c>
      <c r="N507" s="35" t="s">
        <v>219</v>
      </c>
      <c r="O507" s="35" t="s">
        <v>1152</v>
      </c>
      <c r="Y507" s="35" t="s">
        <v>306</v>
      </c>
      <c r="AA507" s="35" t="s">
        <v>739</v>
      </c>
      <c r="AB507" s="35" t="s">
        <v>1259</v>
      </c>
      <c r="AC507" s="35" t="str">
        <f t="shared" si="45"/>
        <v>クシロ</v>
      </c>
      <c r="AD507" s="35" t="s">
        <v>309</v>
      </c>
      <c r="AF507" s="35">
        <v>4</v>
      </c>
      <c r="AG507" s="41">
        <v>39255</v>
      </c>
      <c r="AN507" s="35">
        <v>164</v>
      </c>
      <c r="AO507" s="35">
        <v>55</v>
      </c>
      <c r="AP507" s="35" t="s">
        <v>310</v>
      </c>
      <c r="BB507" s="35">
        <f t="shared" si="39"/>
        <v>15</v>
      </c>
      <c r="BC507" s="35">
        <f t="shared" si="40"/>
        <v>1</v>
      </c>
      <c r="BD507" s="35" t="str">
        <f t="shared" si="41"/>
        <v>右</v>
      </c>
      <c r="BE507" s="42" t="str">
        <f>IF($O507="男子",IF($AF507&gt;100,"",IF($M507=選抜男子!B$2,ROW(),"")),"")</f>
        <v/>
      </c>
      <c r="BF507" s="42" t="str">
        <f>IF($O507="男子",IF($AF507&gt;100,"",IF($M507=選抜男子!I$2,ROW(),"")),"")</f>
        <v/>
      </c>
      <c r="BG507" s="42" t="str">
        <f>IF($O507="男子",IF($AF507&gt;100,"",IF($M507=選抜男子!P$2,ROW(),"")),"")</f>
        <v/>
      </c>
      <c r="BH507" s="42" t="str">
        <f>IF($O507="男子",IF($AF507&gt;100,"",IF($M507=選抜男子!B$27,ROW(),"")),"")</f>
        <v/>
      </c>
      <c r="BI507" s="42" t="str">
        <f>IF($O507="男子",IF($AF507&gt;100,"",IF($M507=選抜男子!I$27,ROW(),"")),"")</f>
        <v/>
      </c>
      <c r="BJ507" s="42" t="str">
        <f>IF($O507="男子",IF($AF507&gt;100,"",IF($M507=選抜男子!P$27,ROW(),"")),"")</f>
        <v/>
      </c>
      <c r="BK507" s="42" t="str">
        <f>IF($O507="男子",IF($AF507&gt;100,"",IF($M507=選抜男子!B$51,ROW(),"")),"")</f>
        <v/>
      </c>
      <c r="BL507" s="42" t="str">
        <f>IF($O507="男子",IF($AF507&gt;100,"",IF($M507=選抜男子!I$51,ROW(),"")),"")</f>
        <v/>
      </c>
      <c r="BM507" s="42" t="str">
        <f>IF($O507="男子",IF($AF507&gt;100,"",IF($M507=選抜男子!B$76,ROW(),"")),"")</f>
        <v/>
      </c>
      <c r="BN507" s="42" t="str">
        <f>IF($O507="男子",IF($AF507&gt;100,"",IF($M507=選抜男子!I$76,ROW(),"")),"")</f>
        <v/>
      </c>
      <c r="BO507" s="42" t="str">
        <f>IF($O507="男子",IF($AF507&gt;100,"",IF($M507=新人男子!B$2,ROW(),"")),"")</f>
        <v/>
      </c>
      <c r="BP507" s="42" t="str">
        <f>IF($O507="男子",IF($AF507&gt;100,"",IF($M507=新人男子!I$2,ROW(),"")),"")</f>
        <v/>
      </c>
      <c r="BQ507" s="42" t="str">
        <f>IF($O507="男子",IF($AF507&gt;100,"",IF($M507=新人男子!P$2,ROW(),"")),"")</f>
        <v/>
      </c>
      <c r="BR507" s="42" t="str">
        <f>IF($O507="男子",IF($AF507&gt;100,"",IF($M507=新人男子!B$27,ROW(),"")),"")</f>
        <v/>
      </c>
      <c r="BS507" s="42" t="str">
        <f>IF($O507="男子",IF($AF507&gt;100,"",IF($M507=新人男子!I$27,ROW(),"")),"")</f>
        <v/>
      </c>
      <c r="BT507" s="42" t="str">
        <f>IF($O507="男子",IF($AF507&gt;100,"",IF($M507=新人男子!P$27,ROW(),"")),"")</f>
        <v/>
      </c>
      <c r="BU507" s="42" t="str">
        <f>IF($O507="男子",IF($AF507&gt;100,"",IF($M507=新人男子!B$51,ROW(),"")),"")</f>
        <v/>
      </c>
      <c r="BV507" s="42" t="str">
        <f>IF($O507="男子",IF($AF507&gt;100,"",IF($M507=新人男子!I$51,ROW(),"")),"")</f>
        <v/>
      </c>
      <c r="BW507" s="42" t="str">
        <f>IF($O507="男子",IF($AF507&gt;100,"",IF($M507=新人男子!P$51,ROW(),"")),"")</f>
        <v/>
      </c>
      <c r="BX507" s="42" t="str">
        <f>IF($O507="男子",IF($AF507&gt;100,"",IF($M507=新人男子!B$76,ROW(),"")),"")</f>
        <v/>
      </c>
      <c r="BY507" s="42" t="str">
        <f>IF($O507="男子",IF($AF507&gt;100,"",IF($M507=新人男子!I$76,ROW(),"")),"")</f>
        <v/>
      </c>
      <c r="BZ507" s="42" t="str">
        <f>IF($O507="男子",IF($AF507&gt;100,"",IF($M507=新人男子!P$76,ROW(),"")),"")</f>
        <v/>
      </c>
      <c r="CA507" s="42" t="str">
        <f>IF($O507="女子",IF($AF507&gt;100,"",IF($M507=選抜女子!B$2,ROW(),"")),"")</f>
        <v/>
      </c>
      <c r="CB507" s="42" t="str">
        <f>IF($O507="女子",IF($AF507&gt;100,"",IF($M507=選抜女子!I$2,ROW(),"")),"")</f>
        <v/>
      </c>
      <c r="CC507" s="42" t="str">
        <f>IF($O507="女子",IF($AF507&gt;100,"",IF($M507=選抜女子!P$2,ROW(),"")),"")</f>
        <v/>
      </c>
      <c r="CD507" s="42" t="str">
        <f>IF($O507="女子",IF($AF507&gt;100,"",IF($M507=選抜女子!B$27,ROW(),"")),"")</f>
        <v/>
      </c>
      <c r="CE507" s="42" t="str">
        <f>IF($O507="女子",IF($AF507&gt;100,"",IF($M507=選抜女子!I$27,ROW(),"")),"")</f>
        <v/>
      </c>
      <c r="CF507" s="42" t="str">
        <f>IF($O507="女子",IF($AF507&gt;100,"",IF($M507=選抜女子!P$27,ROW(),"")),"")</f>
        <v/>
      </c>
      <c r="CG507" s="42" t="str">
        <f>IF($O507="女子",IF($AF507&gt;100,"",IF($M507=選抜女子!B$51,ROW(),"")),"")</f>
        <v/>
      </c>
      <c r="CH507" s="42" t="str">
        <f>IF($O507="女子",IF($AF507&gt;100,"",IF($M507=選抜女子!I$51,ROW(),"")),"")</f>
        <v/>
      </c>
      <c r="CI507" s="42" t="str">
        <f>IF($O507="女子",IF($AF507&gt;100,"",IF($M507=選抜女子!B$76,ROW(),"")),"")</f>
        <v/>
      </c>
      <c r="CJ507" s="42" t="str">
        <f>IF($O507="女子",IF($AF507&gt;100,"",IF($M507=選抜女子!I$76,ROW(),"")),"")</f>
        <v/>
      </c>
      <c r="CK507" s="42" t="str">
        <f>IF($O507="女子",IF($AF507&gt;100,"",IF($M507=新人女子!B$2,ROW(),"")),"")</f>
        <v/>
      </c>
      <c r="CL507" s="42" t="str">
        <f>IF($O507="女子",IF($AF507&gt;100,"",IF($M507=新人女子!I$2,ROW(),"")),"")</f>
        <v/>
      </c>
      <c r="CM507" s="42" t="str">
        <f>IF($O507="女子",IF($AF507&gt;100,"",IF($M507=新人女子!P$2,ROW(),"")),"")</f>
        <v/>
      </c>
      <c r="CN507" s="42" t="str">
        <f>IF($O507="女子",IF($AF507&gt;100,"",IF($M507=新人女子!B$27,ROW(),"")),"")</f>
        <v/>
      </c>
      <c r="CO507" s="42" t="str">
        <f>IF($O507="女子",IF($AF507&gt;100,"",IF($M507=新人女子!I$27,ROW(),"")),"")</f>
        <v/>
      </c>
      <c r="CP507" s="42" t="str">
        <f>IF($O507="女子",IF($AF507&gt;100,"",IF($M507=新人女子!P$27,ROW(),"")),"")</f>
        <v/>
      </c>
      <c r="CQ507" s="42" t="str">
        <f>IF($O507="女子",IF($AF507&gt;100,"",IF($M507=新人女子!B$51,ROW(),"")),"")</f>
        <v/>
      </c>
      <c r="CR507" s="42" t="str">
        <f>IF($O507="女子",IF($AF507&gt;100,"",IF($M507=新人女子!I$51,ROW(),"")),"")</f>
        <v/>
      </c>
      <c r="CS507" s="42" t="str">
        <f>IF($O507="女子",IF($AF507&gt;100,"",IF($M507=新人女子!P$51,ROW(),"")),"")</f>
        <v/>
      </c>
      <c r="CT507" s="42">
        <f>IF($O507="女子",IF($AF507&gt;100,"",IF($M507=新人女子!B$76,ROW(),"")),"")</f>
        <v>507</v>
      </c>
      <c r="CU507" s="42" t="str">
        <f>IF($O507="女子",IF($AF507&gt;100,"",IF($M507=新人女子!I$76,ROW(),"")),"")</f>
        <v/>
      </c>
      <c r="CV507" s="42" t="str">
        <f>IF($O507="女子",IF($AF507&gt;100,"",IF($M507=新人女子!P$76,ROW(),"")),"")</f>
        <v/>
      </c>
    </row>
    <row r="508" spans="1:100" x14ac:dyDescent="0.15">
      <c r="A508" s="36">
        <v>45285</v>
      </c>
      <c r="B508" s="36">
        <v>45287</v>
      </c>
      <c r="C508" s="35" t="s">
        <v>104</v>
      </c>
      <c r="D508" s="35" t="s">
        <v>3350</v>
      </c>
      <c r="E508" s="35" t="s">
        <v>3351</v>
      </c>
      <c r="F508" s="35" t="s">
        <v>3352</v>
      </c>
      <c r="G508" s="35" t="s">
        <v>108</v>
      </c>
      <c r="H508" s="35" t="s">
        <v>15</v>
      </c>
      <c r="I508" s="35" t="s">
        <v>3353</v>
      </c>
      <c r="J508" s="35" t="s">
        <v>303</v>
      </c>
      <c r="M508" s="35" t="s">
        <v>218</v>
      </c>
      <c r="N508" s="35" t="s">
        <v>219</v>
      </c>
      <c r="O508" s="35" t="s">
        <v>1152</v>
      </c>
      <c r="Y508" s="35" t="s">
        <v>306</v>
      </c>
      <c r="AA508" s="35" t="s">
        <v>741</v>
      </c>
      <c r="AB508" s="35" t="s">
        <v>1260</v>
      </c>
      <c r="AC508" s="35" t="str">
        <f t="shared" si="45"/>
        <v>シモコウ</v>
      </c>
      <c r="AD508" s="35" t="s">
        <v>309</v>
      </c>
      <c r="AF508" s="35">
        <v>5</v>
      </c>
      <c r="AG508" s="41">
        <v>39301</v>
      </c>
      <c r="AN508" s="35">
        <v>163</v>
      </c>
      <c r="AO508" s="35">
        <v>45.4</v>
      </c>
      <c r="AP508" s="35" t="s">
        <v>310</v>
      </c>
      <c r="BB508" s="35">
        <f t="shared" si="39"/>
        <v>15</v>
      </c>
      <c r="BC508" s="35">
        <f t="shared" si="40"/>
        <v>1</v>
      </c>
      <c r="BD508" s="35" t="str">
        <f t="shared" si="41"/>
        <v>右</v>
      </c>
      <c r="BE508" s="42" t="str">
        <f>IF($O508="男子",IF($AF508&gt;100,"",IF($M508=選抜男子!B$2,ROW(),"")),"")</f>
        <v/>
      </c>
      <c r="BF508" s="42" t="str">
        <f>IF($O508="男子",IF($AF508&gt;100,"",IF($M508=選抜男子!I$2,ROW(),"")),"")</f>
        <v/>
      </c>
      <c r="BG508" s="42" t="str">
        <f>IF($O508="男子",IF($AF508&gt;100,"",IF($M508=選抜男子!P$2,ROW(),"")),"")</f>
        <v/>
      </c>
      <c r="BH508" s="42" t="str">
        <f>IF($O508="男子",IF($AF508&gt;100,"",IF($M508=選抜男子!B$27,ROW(),"")),"")</f>
        <v/>
      </c>
      <c r="BI508" s="42" t="str">
        <f>IF($O508="男子",IF($AF508&gt;100,"",IF($M508=選抜男子!I$27,ROW(),"")),"")</f>
        <v/>
      </c>
      <c r="BJ508" s="42" t="str">
        <f>IF($O508="男子",IF($AF508&gt;100,"",IF($M508=選抜男子!P$27,ROW(),"")),"")</f>
        <v/>
      </c>
      <c r="BK508" s="42" t="str">
        <f>IF($O508="男子",IF($AF508&gt;100,"",IF($M508=選抜男子!B$51,ROW(),"")),"")</f>
        <v/>
      </c>
      <c r="BL508" s="42" t="str">
        <f>IF($O508="男子",IF($AF508&gt;100,"",IF($M508=選抜男子!I$51,ROW(),"")),"")</f>
        <v/>
      </c>
      <c r="BM508" s="42" t="str">
        <f>IF($O508="男子",IF($AF508&gt;100,"",IF($M508=選抜男子!B$76,ROW(),"")),"")</f>
        <v/>
      </c>
      <c r="BN508" s="42" t="str">
        <f>IF($O508="男子",IF($AF508&gt;100,"",IF($M508=選抜男子!I$76,ROW(),"")),"")</f>
        <v/>
      </c>
      <c r="BO508" s="42" t="str">
        <f>IF($O508="男子",IF($AF508&gt;100,"",IF($M508=新人男子!B$2,ROW(),"")),"")</f>
        <v/>
      </c>
      <c r="BP508" s="42" t="str">
        <f>IF($O508="男子",IF($AF508&gt;100,"",IF($M508=新人男子!I$2,ROW(),"")),"")</f>
        <v/>
      </c>
      <c r="BQ508" s="42" t="str">
        <f>IF($O508="男子",IF($AF508&gt;100,"",IF($M508=新人男子!P$2,ROW(),"")),"")</f>
        <v/>
      </c>
      <c r="BR508" s="42" t="str">
        <f>IF($O508="男子",IF($AF508&gt;100,"",IF($M508=新人男子!B$27,ROW(),"")),"")</f>
        <v/>
      </c>
      <c r="BS508" s="42" t="str">
        <f>IF($O508="男子",IF($AF508&gt;100,"",IF($M508=新人男子!I$27,ROW(),"")),"")</f>
        <v/>
      </c>
      <c r="BT508" s="42" t="str">
        <f>IF($O508="男子",IF($AF508&gt;100,"",IF($M508=新人男子!P$27,ROW(),"")),"")</f>
        <v/>
      </c>
      <c r="BU508" s="42" t="str">
        <f>IF($O508="男子",IF($AF508&gt;100,"",IF($M508=新人男子!B$51,ROW(),"")),"")</f>
        <v/>
      </c>
      <c r="BV508" s="42" t="str">
        <f>IF($O508="男子",IF($AF508&gt;100,"",IF($M508=新人男子!I$51,ROW(),"")),"")</f>
        <v/>
      </c>
      <c r="BW508" s="42" t="str">
        <f>IF($O508="男子",IF($AF508&gt;100,"",IF($M508=新人男子!P$51,ROW(),"")),"")</f>
        <v/>
      </c>
      <c r="BX508" s="42" t="str">
        <f>IF($O508="男子",IF($AF508&gt;100,"",IF($M508=新人男子!B$76,ROW(),"")),"")</f>
        <v/>
      </c>
      <c r="BY508" s="42" t="str">
        <f>IF($O508="男子",IF($AF508&gt;100,"",IF($M508=新人男子!I$76,ROW(),"")),"")</f>
        <v/>
      </c>
      <c r="BZ508" s="42" t="str">
        <f>IF($O508="男子",IF($AF508&gt;100,"",IF($M508=新人男子!P$76,ROW(),"")),"")</f>
        <v/>
      </c>
      <c r="CA508" s="42" t="str">
        <f>IF($O508="女子",IF($AF508&gt;100,"",IF($M508=選抜女子!B$2,ROW(),"")),"")</f>
        <v/>
      </c>
      <c r="CB508" s="42" t="str">
        <f>IF($O508="女子",IF($AF508&gt;100,"",IF($M508=選抜女子!I$2,ROW(),"")),"")</f>
        <v/>
      </c>
      <c r="CC508" s="42" t="str">
        <f>IF($O508="女子",IF($AF508&gt;100,"",IF($M508=選抜女子!P$2,ROW(),"")),"")</f>
        <v/>
      </c>
      <c r="CD508" s="42" t="str">
        <f>IF($O508="女子",IF($AF508&gt;100,"",IF($M508=選抜女子!B$27,ROW(),"")),"")</f>
        <v/>
      </c>
      <c r="CE508" s="42" t="str">
        <f>IF($O508="女子",IF($AF508&gt;100,"",IF($M508=選抜女子!I$27,ROW(),"")),"")</f>
        <v/>
      </c>
      <c r="CF508" s="42" t="str">
        <f>IF($O508="女子",IF($AF508&gt;100,"",IF($M508=選抜女子!P$27,ROW(),"")),"")</f>
        <v/>
      </c>
      <c r="CG508" s="42" t="str">
        <f>IF($O508="女子",IF($AF508&gt;100,"",IF($M508=選抜女子!B$51,ROW(),"")),"")</f>
        <v/>
      </c>
      <c r="CH508" s="42" t="str">
        <f>IF($O508="女子",IF($AF508&gt;100,"",IF($M508=選抜女子!I$51,ROW(),"")),"")</f>
        <v/>
      </c>
      <c r="CI508" s="42" t="str">
        <f>IF($O508="女子",IF($AF508&gt;100,"",IF($M508=選抜女子!B$76,ROW(),"")),"")</f>
        <v/>
      </c>
      <c r="CJ508" s="42" t="str">
        <f>IF($O508="女子",IF($AF508&gt;100,"",IF($M508=選抜女子!I$76,ROW(),"")),"")</f>
        <v/>
      </c>
      <c r="CK508" s="42" t="str">
        <f>IF($O508="女子",IF($AF508&gt;100,"",IF($M508=新人女子!B$2,ROW(),"")),"")</f>
        <v/>
      </c>
      <c r="CL508" s="42" t="str">
        <f>IF($O508="女子",IF($AF508&gt;100,"",IF($M508=新人女子!I$2,ROW(),"")),"")</f>
        <v/>
      </c>
      <c r="CM508" s="42" t="str">
        <f>IF($O508="女子",IF($AF508&gt;100,"",IF($M508=新人女子!P$2,ROW(),"")),"")</f>
        <v/>
      </c>
      <c r="CN508" s="42" t="str">
        <f>IF($O508="女子",IF($AF508&gt;100,"",IF($M508=新人女子!B$27,ROW(),"")),"")</f>
        <v/>
      </c>
      <c r="CO508" s="42" t="str">
        <f>IF($O508="女子",IF($AF508&gt;100,"",IF($M508=新人女子!I$27,ROW(),"")),"")</f>
        <v/>
      </c>
      <c r="CP508" s="42" t="str">
        <f>IF($O508="女子",IF($AF508&gt;100,"",IF($M508=新人女子!P$27,ROW(),"")),"")</f>
        <v/>
      </c>
      <c r="CQ508" s="42" t="str">
        <f>IF($O508="女子",IF($AF508&gt;100,"",IF($M508=新人女子!B$51,ROW(),"")),"")</f>
        <v/>
      </c>
      <c r="CR508" s="42" t="str">
        <f>IF($O508="女子",IF($AF508&gt;100,"",IF($M508=新人女子!I$51,ROW(),"")),"")</f>
        <v/>
      </c>
      <c r="CS508" s="42" t="str">
        <f>IF($O508="女子",IF($AF508&gt;100,"",IF($M508=新人女子!P$51,ROW(),"")),"")</f>
        <v/>
      </c>
      <c r="CT508" s="42">
        <f>IF($O508="女子",IF($AF508&gt;100,"",IF($M508=新人女子!B$76,ROW(),"")),"")</f>
        <v>508</v>
      </c>
      <c r="CU508" s="42" t="str">
        <f>IF($O508="女子",IF($AF508&gt;100,"",IF($M508=新人女子!I$76,ROW(),"")),"")</f>
        <v/>
      </c>
      <c r="CV508" s="42" t="str">
        <f>IF($O508="女子",IF($AF508&gt;100,"",IF($M508=新人女子!P$76,ROW(),"")),"")</f>
        <v/>
      </c>
    </row>
    <row r="509" spans="1:100" x14ac:dyDescent="0.15">
      <c r="A509" s="36">
        <v>45285</v>
      </c>
      <c r="B509" s="36">
        <v>45287</v>
      </c>
      <c r="C509" s="35" t="s">
        <v>104</v>
      </c>
      <c r="D509" s="35" t="s">
        <v>3354</v>
      </c>
      <c r="E509" s="35" t="s">
        <v>3355</v>
      </c>
      <c r="F509" s="35" t="s">
        <v>3356</v>
      </c>
      <c r="G509" s="35" t="s">
        <v>108</v>
      </c>
      <c r="H509" s="35" t="s">
        <v>15</v>
      </c>
      <c r="I509" s="35" t="s">
        <v>3357</v>
      </c>
      <c r="J509" s="35" t="s">
        <v>303</v>
      </c>
      <c r="M509" s="35" t="s">
        <v>218</v>
      </c>
      <c r="N509" s="35" t="s">
        <v>219</v>
      </c>
      <c r="O509" s="35" t="s">
        <v>1152</v>
      </c>
      <c r="Y509" s="35" t="s">
        <v>306</v>
      </c>
      <c r="AA509" s="35" t="s">
        <v>743</v>
      </c>
      <c r="AB509" s="35" t="s">
        <v>1261</v>
      </c>
      <c r="AC509" s="35" t="str">
        <f t="shared" si="45"/>
        <v>ハマダ</v>
      </c>
      <c r="AD509" s="35" t="s">
        <v>309</v>
      </c>
      <c r="AE509" s="35" t="s">
        <v>376</v>
      </c>
      <c r="AF509" s="35">
        <v>6</v>
      </c>
      <c r="AG509" s="41">
        <v>39308</v>
      </c>
      <c r="AN509" s="35">
        <v>150</v>
      </c>
      <c r="AO509" s="35">
        <v>47</v>
      </c>
      <c r="AP509" s="35" t="s">
        <v>310</v>
      </c>
      <c r="BB509" s="35">
        <f t="shared" si="39"/>
        <v>15</v>
      </c>
      <c r="BC509" s="35">
        <f t="shared" si="40"/>
        <v>1</v>
      </c>
      <c r="BD509" s="35" t="str">
        <f t="shared" si="41"/>
        <v>右</v>
      </c>
      <c r="BE509" s="42" t="str">
        <f>IF($O509="男子",IF($AF509&gt;100,"",IF($M509=選抜男子!B$2,ROW(),"")),"")</f>
        <v/>
      </c>
      <c r="BF509" s="42" t="str">
        <f>IF($O509="男子",IF($AF509&gt;100,"",IF($M509=選抜男子!I$2,ROW(),"")),"")</f>
        <v/>
      </c>
      <c r="BG509" s="42" t="str">
        <f>IF($O509="男子",IF($AF509&gt;100,"",IF($M509=選抜男子!P$2,ROW(),"")),"")</f>
        <v/>
      </c>
      <c r="BH509" s="42" t="str">
        <f>IF($O509="男子",IF($AF509&gt;100,"",IF($M509=選抜男子!B$27,ROW(),"")),"")</f>
        <v/>
      </c>
      <c r="BI509" s="42" t="str">
        <f>IF($O509="男子",IF($AF509&gt;100,"",IF($M509=選抜男子!I$27,ROW(),"")),"")</f>
        <v/>
      </c>
      <c r="BJ509" s="42" t="str">
        <f>IF($O509="男子",IF($AF509&gt;100,"",IF($M509=選抜男子!P$27,ROW(),"")),"")</f>
        <v/>
      </c>
      <c r="BK509" s="42" t="str">
        <f>IF($O509="男子",IF($AF509&gt;100,"",IF($M509=選抜男子!B$51,ROW(),"")),"")</f>
        <v/>
      </c>
      <c r="BL509" s="42" t="str">
        <f>IF($O509="男子",IF($AF509&gt;100,"",IF($M509=選抜男子!I$51,ROW(),"")),"")</f>
        <v/>
      </c>
      <c r="BM509" s="42" t="str">
        <f>IF($O509="男子",IF($AF509&gt;100,"",IF($M509=選抜男子!B$76,ROW(),"")),"")</f>
        <v/>
      </c>
      <c r="BN509" s="42" t="str">
        <f>IF($O509="男子",IF($AF509&gt;100,"",IF($M509=選抜男子!I$76,ROW(),"")),"")</f>
        <v/>
      </c>
      <c r="BO509" s="42" t="str">
        <f>IF($O509="男子",IF($AF509&gt;100,"",IF($M509=新人男子!B$2,ROW(),"")),"")</f>
        <v/>
      </c>
      <c r="BP509" s="42" t="str">
        <f>IF($O509="男子",IF($AF509&gt;100,"",IF($M509=新人男子!I$2,ROW(),"")),"")</f>
        <v/>
      </c>
      <c r="BQ509" s="42" t="str">
        <f>IF($O509="男子",IF($AF509&gt;100,"",IF($M509=新人男子!P$2,ROW(),"")),"")</f>
        <v/>
      </c>
      <c r="BR509" s="42" t="str">
        <f>IF($O509="男子",IF($AF509&gt;100,"",IF($M509=新人男子!B$27,ROW(),"")),"")</f>
        <v/>
      </c>
      <c r="BS509" s="42" t="str">
        <f>IF($O509="男子",IF($AF509&gt;100,"",IF($M509=新人男子!I$27,ROW(),"")),"")</f>
        <v/>
      </c>
      <c r="BT509" s="42" t="str">
        <f>IF($O509="男子",IF($AF509&gt;100,"",IF($M509=新人男子!P$27,ROW(),"")),"")</f>
        <v/>
      </c>
      <c r="BU509" s="42" t="str">
        <f>IF($O509="男子",IF($AF509&gt;100,"",IF($M509=新人男子!B$51,ROW(),"")),"")</f>
        <v/>
      </c>
      <c r="BV509" s="42" t="str">
        <f>IF($O509="男子",IF($AF509&gt;100,"",IF($M509=新人男子!I$51,ROW(),"")),"")</f>
        <v/>
      </c>
      <c r="BW509" s="42" t="str">
        <f>IF($O509="男子",IF($AF509&gt;100,"",IF($M509=新人男子!P$51,ROW(),"")),"")</f>
        <v/>
      </c>
      <c r="BX509" s="42" t="str">
        <f>IF($O509="男子",IF($AF509&gt;100,"",IF($M509=新人男子!B$76,ROW(),"")),"")</f>
        <v/>
      </c>
      <c r="BY509" s="42" t="str">
        <f>IF($O509="男子",IF($AF509&gt;100,"",IF($M509=新人男子!I$76,ROW(),"")),"")</f>
        <v/>
      </c>
      <c r="BZ509" s="42" t="str">
        <f>IF($O509="男子",IF($AF509&gt;100,"",IF($M509=新人男子!P$76,ROW(),"")),"")</f>
        <v/>
      </c>
      <c r="CA509" s="42" t="str">
        <f>IF($O509="女子",IF($AF509&gt;100,"",IF($M509=選抜女子!B$2,ROW(),"")),"")</f>
        <v/>
      </c>
      <c r="CB509" s="42" t="str">
        <f>IF($O509="女子",IF($AF509&gt;100,"",IF($M509=選抜女子!I$2,ROW(),"")),"")</f>
        <v/>
      </c>
      <c r="CC509" s="42" t="str">
        <f>IF($O509="女子",IF($AF509&gt;100,"",IF($M509=選抜女子!P$2,ROW(),"")),"")</f>
        <v/>
      </c>
      <c r="CD509" s="42" t="str">
        <f>IF($O509="女子",IF($AF509&gt;100,"",IF($M509=選抜女子!B$27,ROW(),"")),"")</f>
        <v/>
      </c>
      <c r="CE509" s="42" t="str">
        <f>IF($O509="女子",IF($AF509&gt;100,"",IF($M509=選抜女子!I$27,ROW(),"")),"")</f>
        <v/>
      </c>
      <c r="CF509" s="42" t="str">
        <f>IF($O509="女子",IF($AF509&gt;100,"",IF($M509=選抜女子!P$27,ROW(),"")),"")</f>
        <v/>
      </c>
      <c r="CG509" s="42" t="str">
        <f>IF($O509="女子",IF($AF509&gt;100,"",IF($M509=選抜女子!B$51,ROW(),"")),"")</f>
        <v/>
      </c>
      <c r="CH509" s="42" t="str">
        <f>IF($O509="女子",IF($AF509&gt;100,"",IF($M509=選抜女子!I$51,ROW(),"")),"")</f>
        <v/>
      </c>
      <c r="CI509" s="42" t="str">
        <f>IF($O509="女子",IF($AF509&gt;100,"",IF($M509=選抜女子!B$76,ROW(),"")),"")</f>
        <v/>
      </c>
      <c r="CJ509" s="42" t="str">
        <f>IF($O509="女子",IF($AF509&gt;100,"",IF($M509=選抜女子!I$76,ROW(),"")),"")</f>
        <v/>
      </c>
      <c r="CK509" s="42" t="str">
        <f>IF($O509="女子",IF($AF509&gt;100,"",IF($M509=新人女子!B$2,ROW(),"")),"")</f>
        <v/>
      </c>
      <c r="CL509" s="42" t="str">
        <f>IF($O509="女子",IF($AF509&gt;100,"",IF($M509=新人女子!I$2,ROW(),"")),"")</f>
        <v/>
      </c>
      <c r="CM509" s="42" t="str">
        <f>IF($O509="女子",IF($AF509&gt;100,"",IF($M509=新人女子!P$2,ROW(),"")),"")</f>
        <v/>
      </c>
      <c r="CN509" s="42" t="str">
        <f>IF($O509="女子",IF($AF509&gt;100,"",IF($M509=新人女子!B$27,ROW(),"")),"")</f>
        <v/>
      </c>
      <c r="CO509" s="42" t="str">
        <f>IF($O509="女子",IF($AF509&gt;100,"",IF($M509=新人女子!I$27,ROW(),"")),"")</f>
        <v/>
      </c>
      <c r="CP509" s="42" t="str">
        <f>IF($O509="女子",IF($AF509&gt;100,"",IF($M509=新人女子!P$27,ROW(),"")),"")</f>
        <v/>
      </c>
      <c r="CQ509" s="42" t="str">
        <f>IF($O509="女子",IF($AF509&gt;100,"",IF($M509=新人女子!B$51,ROW(),"")),"")</f>
        <v/>
      </c>
      <c r="CR509" s="42" t="str">
        <f>IF($O509="女子",IF($AF509&gt;100,"",IF($M509=新人女子!I$51,ROW(),"")),"")</f>
        <v/>
      </c>
      <c r="CS509" s="42" t="str">
        <f>IF($O509="女子",IF($AF509&gt;100,"",IF($M509=新人女子!P$51,ROW(),"")),"")</f>
        <v/>
      </c>
      <c r="CT509" s="42">
        <f>IF($O509="女子",IF($AF509&gt;100,"",IF($M509=新人女子!B$76,ROW(),"")),"")</f>
        <v>509</v>
      </c>
      <c r="CU509" s="42" t="str">
        <f>IF($O509="女子",IF($AF509&gt;100,"",IF($M509=新人女子!I$76,ROW(),"")),"")</f>
        <v/>
      </c>
      <c r="CV509" s="42" t="str">
        <f>IF($O509="女子",IF($AF509&gt;100,"",IF($M509=新人女子!P$76,ROW(),"")),"")</f>
        <v/>
      </c>
    </row>
    <row r="510" spans="1:100" x14ac:dyDescent="0.15">
      <c r="A510" s="36">
        <v>45285</v>
      </c>
      <c r="B510" s="36">
        <v>45287</v>
      </c>
      <c r="C510" s="35" t="s">
        <v>104</v>
      </c>
      <c r="D510" s="35" t="s">
        <v>3358</v>
      </c>
      <c r="E510" s="35" t="s">
        <v>3359</v>
      </c>
      <c r="F510" s="35" t="s">
        <v>3360</v>
      </c>
      <c r="G510" s="35" t="s">
        <v>108</v>
      </c>
      <c r="H510" s="35" t="s">
        <v>15</v>
      </c>
      <c r="I510" s="35" t="s">
        <v>3361</v>
      </c>
      <c r="J510" s="35" t="s">
        <v>303</v>
      </c>
      <c r="M510" s="35" t="s">
        <v>218</v>
      </c>
      <c r="N510" s="35" t="s">
        <v>219</v>
      </c>
      <c r="O510" s="35" t="s">
        <v>1152</v>
      </c>
      <c r="Y510" s="35" t="s">
        <v>306</v>
      </c>
      <c r="AA510" s="35" t="s">
        <v>745</v>
      </c>
      <c r="AB510" s="35" t="s">
        <v>1262</v>
      </c>
      <c r="AC510" s="35" t="str">
        <f t="shared" si="45"/>
        <v>ニシハマダ</v>
      </c>
      <c r="AD510" s="35" t="s">
        <v>309</v>
      </c>
      <c r="AF510" s="35">
        <v>7</v>
      </c>
      <c r="AG510" s="41">
        <v>39315</v>
      </c>
      <c r="AN510" s="35">
        <v>163</v>
      </c>
      <c r="AO510" s="35">
        <v>53</v>
      </c>
      <c r="AP510" s="35" t="s">
        <v>310</v>
      </c>
      <c r="BB510" s="35">
        <f t="shared" si="39"/>
        <v>15</v>
      </c>
      <c r="BC510" s="35">
        <f t="shared" si="40"/>
        <v>1</v>
      </c>
      <c r="BD510" s="35" t="str">
        <f t="shared" si="41"/>
        <v>右</v>
      </c>
      <c r="BE510" s="42" t="str">
        <f>IF($O510="男子",IF($AF510&gt;100,"",IF($M510=選抜男子!B$2,ROW(),"")),"")</f>
        <v/>
      </c>
      <c r="BF510" s="42" t="str">
        <f>IF($O510="男子",IF($AF510&gt;100,"",IF($M510=選抜男子!I$2,ROW(),"")),"")</f>
        <v/>
      </c>
      <c r="BG510" s="42" t="str">
        <f>IF($O510="男子",IF($AF510&gt;100,"",IF($M510=選抜男子!P$2,ROW(),"")),"")</f>
        <v/>
      </c>
      <c r="BH510" s="42" t="str">
        <f>IF($O510="男子",IF($AF510&gt;100,"",IF($M510=選抜男子!B$27,ROW(),"")),"")</f>
        <v/>
      </c>
      <c r="BI510" s="42" t="str">
        <f>IF($O510="男子",IF($AF510&gt;100,"",IF($M510=選抜男子!I$27,ROW(),"")),"")</f>
        <v/>
      </c>
      <c r="BJ510" s="42" t="str">
        <f>IF($O510="男子",IF($AF510&gt;100,"",IF($M510=選抜男子!P$27,ROW(),"")),"")</f>
        <v/>
      </c>
      <c r="BK510" s="42" t="str">
        <f>IF($O510="男子",IF($AF510&gt;100,"",IF($M510=選抜男子!B$51,ROW(),"")),"")</f>
        <v/>
      </c>
      <c r="BL510" s="42" t="str">
        <f>IF($O510="男子",IF($AF510&gt;100,"",IF($M510=選抜男子!I$51,ROW(),"")),"")</f>
        <v/>
      </c>
      <c r="BM510" s="42" t="str">
        <f>IF($O510="男子",IF($AF510&gt;100,"",IF($M510=選抜男子!B$76,ROW(),"")),"")</f>
        <v/>
      </c>
      <c r="BN510" s="42" t="str">
        <f>IF($O510="男子",IF($AF510&gt;100,"",IF($M510=選抜男子!I$76,ROW(),"")),"")</f>
        <v/>
      </c>
      <c r="BO510" s="42" t="str">
        <f>IF($O510="男子",IF($AF510&gt;100,"",IF($M510=新人男子!B$2,ROW(),"")),"")</f>
        <v/>
      </c>
      <c r="BP510" s="42" t="str">
        <f>IF($O510="男子",IF($AF510&gt;100,"",IF($M510=新人男子!I$2,ROW(),"")),"")</f>
        <v/>
      </c>
      <c r="BQ510" s="42" t="str">
        <f>IF($O510="男子",IF($AF510&gt;100,"",IF($M510=新人男子!P$2,ROW(),"")),"")</f>
        <v/>
      </c>
      <c r="BR510" s="42" t="str">
        <f>IF($O510="男子",IF($AF510&gt;100,"",IF($M510=新人男子!B$27,ROW(),"")),"")</f>
        <v/>
      </c>
      <c r="BS510" s="42" t="str">
        <f>IF($O510="男子",IF($AF510&gt;100,"",IF($M510=新人男子!I$27,ROW(),"")),"")</f>
        <v/>
      </c>
      <c r="BT510" s="42" t="str">
        <f>IF($O510="男子",IF($AF510&gt;100,"",IF($M510=新人男子!P$27,ROW(),"")),"")</f>
        <v/>
      </c>
      <c r="BU510" s="42" t="str">
        <f>IF($O510="男子",IF($AF510&gt;100,"",IF($M510=新人男子!B$51,ROW(),"")),"")</f>
        <v/>
      </c>
      <c r="BV510" s="42" t="str">
        <f>IF($O510="男子",IF($AF510&gt;100,"",IF($M510=新人男子!I$51,ROW(),"")),"")</f>
        <v/>
      </c>
      <c r="BW510" s="42" t="str">
        <f>IF($O510="男子",IF($AF510&gt;100,"",IF($M510=新人男子!P$51,ROW(),"")),"")</f>
        <v/>
      </c>
      <c r="BX510" s="42" t="str">
        <f>IF($O510="男子",IF($AF510&gt;100,"",IF($M510=新人男子!B$76,ROW(),"")),"")</f>
        <v/>
      </c>
      <c r="BY510" s="42" t="str">
        <f>IF($O510="男子",IF($AF510&gt;100,"",IF($M510=新人男子!I$76,ROW(),"")),"")</f>
        <v/>
      </c>
      <c r="BZ510" s="42" t="str">
        <f>IF($O510="男子",IF($AF510&gt;100,"",IF($M510=新人男子!P$76,ROW(),"")),"")</f>
        <v/>
      </c>
      <c r="CA510" s="42" t="str">
        <f>IF($O510="女子",IF($AF510&gt;100,"",IF($M510=選抜女子!B$2,ROW(),"")),"")</f>
        <v/>
      </c>
      <c r="CB510" s="42" t="str">
        <f>IF($O510="女子",IF($AF510&gt;100,"",IF($M510=選抜女子!I$2,ROW(),"")),"")</f>
        <v/>
      </c>
      <c r="CC510" s="42" t="str">
        <f>IF($O510="女子",IF($AF510&gt;100,"",IF($M510=選抜女子!P$2,ROW(),"")),"")</f>
        <v/>
      </c>
      <c r="CD510" s="42" t="str">
        <f>IF($O510="女子",IF($AF510&gt;100,"",IF($M510=選抜女子!B$27,ROW(),"")),"")</f>
        <v/>
      </c>
      <c r="CE510" s="42" t="str">
        <f>IF($O510="女子",IF($AF510&gt;100,"",IF($M510=選抜女子!I$27,ROW(),"")),"")</f>
        <v/>
      </c>
      <c r="CF510" s="42" t="str">
        <f>IF($O510="女子",IF($AF510&gt;100,"",IF($M510=選抜女子!P$27,ROW(),"")),"")</f>
        <v/>
      </c>
      <c r="CG510" s="42" t="str">
        <f>IF($O510="女子",IF($AF510&gt;100,"",IF($M510=選抜女子!B$51,ROW(),"")),"")</f>
        <v/>
      </c>
      <c r="CH510" s="42" t="str">
        <f>IF($O510="女子",IF($AF510&gt;100,"",IF($M510=選抜女子!I$51,ROW(),"")),"")</f>
        <v/>
      </c>
      <c r="CI510" s="42" t="str">
        <f>IF($O510="女子",IF($AF510&gt;100,"",IF($M510=選抜女子!B$76,ROW(),"")),"")</f>
        <v/>
      </c>
      <c r="CJ510" s="42" t="str">
        <f>IF($O510="女子",IF($AF510&gt;100,"",IF($M510=選抜女子!I$76,ROW(),"")),"")</f>
        <v/>
      </c>
      <c r="CK510" s="42" t="str">
        <f>IF($O510="女子",IF($AF510&gt;100,"",IF($M510=新人女子!B$2,ROW(),"")),"")</f>
        <v/>
      </c>
      <c r="CL510" s="42" t="str">
        <f>IF($O510="女子",IF($AF510&gt;100,"",IF($M510=新人女子!I$2,ROW(),"")),"")</f>
        <v/>
      </c>
      <c r="CM510" s="42" t="str">
        <f>IF($O510="女子",IF($AF510&gt;100,"",IF($M510=新人女子!P$2,ROW(),"")),"")</f>
        <v/>
      </c>
      <c r="CN510" s="42" t="str">
        <f>IF($O510="女子",IF($AF510&gt;100,"",IF($M510=新人女子!B$27,ROW(),"")),"")</f>
        <v/>
      </c>
      <c r="CO510" s="42" t="str">
        <f>IF($O510="女子",IF($AF510&gt;100,"",IF($M510=新人女子!I$27,ROW(),"")),"")</f>
        <v/>
      </c>
      <c r="CP510" s="42" t="str">
        <f>IF($O510="女子",IF($AF510&gt;100,"",IF($M510=新人女子!P$27,ROW(),"")),"")</f>
        <v/>
      </c>
      <c r="CQ510" s="42" t="str">
        <f>IF($O510="女子",IF($AF510&gt;100,"",IF($M510=新人女子!B$51,ROW(),"")),"")</f>
        <v/>
      </c>
      <c r="CR510" s="42" t="str">
        <f>IF($O510="女子",IF($AF510&gt;100,"",IF($M510=新人女子!I$51,ROW(),"")),"")</f>
        <v/>
      </c>
      <c r="CS510" s="42" t="str">
        <f>IF($O510="女子",IF($AF510&gt;100,"",IF($M510=新人女子!P$51,ROW(),"")),"")</f>
        <v/>
      </c>
      <c r="CT510" s="42">
        <f>IF($O510="女子",IF($AF510&gt;100,"",IF($M510=新人女子!B$76,ROW(),"")),"")</f>
        <v>510</v>
      </c>
      <c r="CU510" s="42" t="str">
        <f>IF($O510="女子",IF($AF510&gt;100,"",IF($M510=新人女子!I$76,ROW(),"")),"")</f>
        <v/>
      </c>
      <c r="CV510" s="42" t="str">
        <f>IF($O510="女子",IF($AF510&gt;100,"",IF($M510=新人女子!P$76,ROW(),"")),"")</f>
        <v/>
      </c>
    </row>
    <row r="511" spans="1:100" x14ac:dyDescent="0.15">
      <c r="A511" s="36">
        <v>45285</v>
      </c>
      <c r="B511" s="36">
        <v>45287</v>
      </c>
      <c r="C511" s="35" t="s">
        <v>104</v>
      </c>
      <c r="D511" s="35" t="s">
        <v>3362</v>
      </c>
      <c r="E511" s="35" t="s">
        <v>3363</v>
      </c>
      <c r="F511" s="35" t="s">
        <v>3364</v>
      </c>
      <c r="G511" s="35" t="s">
        <v>108</v>
      </c>
      <c r="H511" s="35" t="s">
        <v>15</v>
      </c>
      <c r="I511" s="35" t="s">
        <v>3365</v>
      </c>
      <c r="J511" s="35" t="s">
        <v>303</v>
      </c>
      <c r="M511" s="35" t="s">
        <v>218</v>
      </c>
      <c r="N511" s="35" t="s">
        <v>219</v>
      </c>
      <c r="O511" s="35" t="s">
        <v>1152</v>
      </c>
      <c r="Y511" s="35" t="s">
        <v>306</v>
      </c>
      <c r="AA511" s="35" t="s">
        <v>747</v>
      </c>
      <c r="AB511" s="35" t="s">
        <v>1263</v>
      </c>
      <c r="AC511" s="35" t="str">
        <f t="shared" si="45"/>
        <v>スフ</v>
      </c>
      <c r="AD511" s="35" t="s">
        <v>309</v>
      </c>
      <c r="AF511" s="35">
        <v>8</v>
      </c>
      <c r="AG511" s="41">
        <v>39326</v>
      </c>
      <c r="AN511" s="35">
        <v>153</v>
      </c>
      <c r="AO511" s="35">
        <v>49</v>
      </c>
      <c r="AP511" s="35" t="s">
        <v>310</v>
      </c>
      <c r="BB511" s="35">
        <f t="shared" si="39"/>
        <v>15</v>
      </c>
      <c r="BC511" s="35">
        <f t="shared" si="40"/>
        <v>1</v>
      </c>
      <c r="BD511" s="35" t="str">
        <f t="shared" si="41"/>
        <v>右</v>
      </c>
      <c r="BE511" s="42" t="str">
        <f>IF($O511="男子",IF($AF511&gt;100,"",IF($M511=選抜男子!B$2,ROW(),"")),"")</f>
        <v/>
      </c>
      <c r="BF511" s="42" t="str">
        <f>IF($O511="男子",IF($AF511&gt;100,"",IF($M511=選抜男子!I$2,ROW(),"")),"")</f>
        <v/>
      </c>
      <c r="BG511" s="42" t="str">
        <f>IF($O511="男子",IF($AF511&gt;100,"",IF($M511=選抜男子!P$2,ROW(),"")),"")</f>
        <v/>
      </c>
      <c r="BH511" s="42" t="str">
        <f>IF($O511="男子",IF($AF511&gt;100,"",IF($M511=選抜男子!B$27,ROW(),"")),"")</f>
        <v/>
      </c>
      <c r="BI511" s="42" t="str">
        <f>IF($O511="男子",IF($AF511&gt;100,"",IF($M511=選抜男子!I$27,ROW(),"")),"")</f>
        <v/>
      </c>
      <c r="BJ511" s="42" t="str">
        <f>IF($O511="男子",IF($AF511&gt;100,"",IF($M511=選抜男子!P$27,ROW(),"")),"")</f>
        <v/>
      </c>
      <c r="BK511" s="42" t="str">
        <f>IF($O511="男子",IF($AF511&gt;100,"",IF($M511=選抜男子!B$51,ROW(),"")),"")</f>
        <v/>
      </c>
      <c r="BL511" s="42" t="str">
        <f>IF($O511="男子",IF($AF511&gt;100,"",IF($M511=選抜男子!I$51,ROW(),"")),"")</f>
        <v/>
      </c>
      <c r="BM511" s="42" t="str">
        <f>IF($O511="男子",IF($AF511&gt;100,"",IF($M511=選抜男子!B$76,ROW(),"")),"")</f>
        <v/>
      </c>
      <c r="BN511" s="42" t="str">
        <f>IF($O511="男子",IF($AF511&gt;100,"",IF($M511=選抜男子!I$76,ROW(),"")),"")</f>
        <v/>
      </c>
      <c r="BO511" s="42" t="str">
        <f>IF($O511="男子",IF($AF511&gt;100,"",IF($M511=新人男子!B$2,ROW(),"")),"")</f>
        <v/>
      </c>
      <c r="BP511" s="42" t="str">
        <f>IF($O511="男子",IF($AF511&gt;100,"",IF($M511=新人男子!I$2,ROW(),"")),"")</f>
        <v/>
      </c>
      <c r="BQ511" s="42" t="str">
        <f>IF($O511="男子",IF($AF511&gt;100,"",IF($M511=新人男子!P$2,ROW(),"")),"")</f>
        <v/>
      </c>
      <c r="BR511" s="42" t="str">
        <f>IF($O511="男子",IF($AF511&gt;100,"",IF($M511=新人男子!B$27,ROW(),"")),"")</f>
        <v/>
      </c>
      <c r="BS511" s="42" t="str">
        <f>IF($O511="男子",IF($AF511&gt;100,"",IF($M511=新人男子!I$27,ROW(),"")),"")</f>
        <v/>
      </c>
      <c r="BT511" s="42" t="str">
        <f>IF($O511="男子",IF($AF511&gt;100,"",IF($M511=新人男子!P$27,ROW(),"")),"")</f>
        <v/>
      </c>
      <c r="BU511" s="42" t="str">
        <f>IF($O511="男子",IF($AF511&gt;100,"",IF($M511=新人男子!B$51,ROW(),"")),"")</f>
        <v/>
      </c>
      <c r="BV511" s="42" t="str">
        <f>IF($O511="男子",IF($AF511&gt;100,"",IF($M511=新人男子!I$51,ROW(),"")),"")</f>
        <v/>
      </c>
      <c r="BW511" s="42" t="str">
        <f>IF($O511="男子",IF($AF511&gt;100,"",IF($M511=新人男子!P$51,ROW(),"")),"")</f>
        <v/>
      </c>
      <c r="BX511" s="42" t="str">
        <f>IF($O511="男子",IF($AF511&gt;100,"",IF($M511=新人男子!B$76,ROW(),"")),"")</f>
        <v/>
      </c>
      <c r="BY511" s="42" t="str">
        <f>IF($O511="男子",IF($AF511&gt;100,"",IF($M511=新人男子!I$76,ROW(),"")),"")</f>
        <v/>
      </c>
      <c r="BZ511" s="42" t="str">
        <f>IF($O511="男子",IF($AF511&gt;100,"",IF($M511=新人男子!P$76,ROW(),"")),"")</f>
        <v/>
      </c>
      <c r="CA511" s="42" t="str">
        <f>IF($O511="女子",IF($AF511&gt;100,"",IF($M511=選抜女子!B$2,ROW(),"")),"")</f>
        <v/>
      </c>
      <c r="CB511" s="42" t="str">
        <f>IF($O511="女子",IF($AF511&gt;100,"",IF($M511=選抜女子!I$2,ROW(),"")),"")</f>
        <v/>
      </c>
      <c r="CC511" s="42" t="str">
        <f>IF($O511="女子",IF($AF511&gt;100,"",IF($M511=選抜女子!P$2,ROW(),"")),"")</f>
        <v/>
      </c>
      <c r="CD511" s="42" t="str">
        <f>IF($O511="女子",IF($AF511&gt;100,"",IF($M511=選抜女子!B$27,ROW(),"")),"")</f>
        <v/>
      </c>
      <c r="CE511" s="42" t="str">
        <f>IF($O511="女子",IF($AF511&gt;100,"",IF($M511=選抜女子!I$27,ROW(),"")),"")</f>
        <v/>
      </c>
      <c r="CF511" s="42" t="str">
        <f>IF($O511="女子",IF($AF511&gt;100,"",IF($M511=選抜女子!P$27,ROW(),"")),"")</f>
        <v/>
      </c>
      <c r="CG511" s="42" t="str">
        <f>IF($O511="女子",IF($AF511&gt;100,"",IF($M511=選抜女子!B$51,ROW(),"")),"")</f>
        <v/>
      </c>
      <c r="CH511" s="42" t="str">
        <f>IF($O511="女子",IF($AF511&gt;100,"",IF($M511=選抜女子!I$51,ROW(),"")),"")</f>
        <v/>
      </c>
      <c r="CI511" s="42" t="str">
        <f>IF($O511="女子",IF($AF511&gt;100,"",IF($M511=選抜女子!B$76,ROW(),"")),"")</f>
        <v/>
      </c>
      <c r="CJ511" s="42" t="str">
        <f>IF($O511="女子",IF($AF511&gt;100,"",IF($M511=選抜女子!I$76,ROW(),"")),"")</f>
        <v/>
      </c>
      <c r="CK511" s="42" t="str">
        <f>IF($O511="女子",IF($AF511&gt;100,"",IF($M511=新人女子!B$2,ROW(),"")),"")</f>
        <v/>
      </c>
      <c r="CL511" s="42" t="str">
        <f>IF($O511="女子",IF($AF511&gt;100,"",IF($M511=新人女子!I$2,ROW(),"")),"")</f>
        <v/>
      </c>
      <c r="CM511" s="42" t="str">
        <f>IF($O511="女子",IF($AF511&gt;100,"",IF($M511=新人女子!P$2,ROW(),"")),"")</f>
        <v/>
      </c>
      <c r="CN511" s="42" t="str">
        <f>IF($O511="女子",IF($AF511&gt;100,"",IF($M511=新人女子!B$27,ROW(),"")),"")</f>
        <v/>
      </c>
      <c r="CO511" s="42" t="str">
        <f>IF($O511="女子",IF($AF511&gt;100,"",IF($M511=新人女子!I$27,ROW(),"")),"")</f>
        <v/>
      </c>
      <c r="CP511" s="42" t="str">
        <f>IF($O511="女子",IF($AF511&gt;100,"",IF($M511=新人女子!P$27,ROW(),"")),"")</f>
        <v/>
      </c>
      <c r="CQ511" s="42" t="str">
        <f>IF($O511="女子",IF($AF511&gt;100,"",IF($M511=新人女子!B$51,ROW(),"")),"")</f>
        <v/>
      </c>
      <c r="CR511" s="42" t="str">
        <f>IF($O511="女子",IF($AF511&gt;100,"",IF($M511=新人女子!I$51,ROW(),"")),"")</f>
        <v/>
      </c>
      <c r="CS511" s="42" t="str">
        <f>IF($O511="女子",IF($AF511&gt;100,"",IF($M511=新人女子!P$51,ROW(),"")),"")</f>
        <v/>
      </c>
      <c r="CT511" s="42">
        <f>IF($O511="女子",IF($AF511&gt;100,"",IF($M511=新人女子!B$76,ROW(),"")),"")</f>
        <v>511</v>
      </c>
      <c r="CU511" s="42" t="str">
        <f>IF($O511="女子",IF($AF511&gt;100,"",IF($M511=新人女子!I$76,ROW(),"")),"")</f>
        <v/>
      </c>
      <c r="CV511" s="42" t="str">
        <f>IF($O511="女子",IF($AF511&gt;100,"",IF($M511=新人女子!P$76,ROW(),"")),"")</f>
        <v/>
      </c>
    </row>
    <row r="512" spans="1:100" x14ac:dyDescent="0.15">
      <c r="A512" s="36">
        <v>45285</v>
      </c>
      <c r="B512" s="36">
        <v>45287</v>
      </c>
      <c r="C512" s="35" t="s">
        <v>104</v>
      </c>
      <c r="D512" s="35" t="s">
        <v>3366</v>
      </c>
      <c r="E512" s="35" t="s">
        <v>3367</v>
      </c>
      <c r="F512" s="35" t="s">
        <v>3368</v>
      </c>
      <c r="G512" s="35" t="s">
        <v>108</v>
      </c>
      <c r="H512" s="35" t="s">
        <v>15</v>
      </c>
      <c r="I512" s="35" t="s">
        <v>3369</v>
      </c>
      <c r="J512" s="35" t="s">
        <v>303</v>
      </c>
      <c r="M512" s="35" t="s">
        <v>218</v>
      </c>
      <c r="N512" s="35" t="s">
        <v>219</v>
      </c>
      <c r="O512" s="35" t="s">
        <v>1152</v>
      </c>
      <c r="Y512" s="35" t="s">
        <v>306</v>
      </c>
      <c r="AA512" s="35" t="s">
        <v>749</v>
      </c>
      <c r="AB512" s="35" t="s">
        <v>1264</v>
      </c>
      <c r="AC512" s="35" t="str">
        <f t="shared" si="45"/>
        <v>オリイ</v>
      </c>
      <c r="AD512" s="35" t="s">
        <v>309</v>
      </c>
      <c r="AF512" s="35">
        <v>9</v>
      </c>
      <c r="AG512" s="41">
        <v>39381</v>
      </c>
      <c r="AN512" s="35">
        <v>160</v>
      </c>
      <c r="AO512" s="35">
        <v>48</v>
      </c>
      <c r="AP512" s="35" t="s">
        <v>310</v>
      </c>
      <c r="BB512" s="35">
        <f t="shared" si="39"/>
        <v>15</v>
      </c>
      <c r="BC512" s="35">
        <f t="shared" si="40"/>
        <v>1</v>
      </c>
      <c r="BD512" s="35" t="str">
        <f t="shared" si="41"/>
        <v>右</v>
      </c>
      <c r="BE512" s="42" t="str">
        <f>IF($O512="男子",IF($AF512&gt;100,"",IF($M512=選抜男子!B$2,ROW(),"")),"")</f>
        <v/>
      </c>
      <c r="BF512" s="42" t="str">
        <f>IF($O512="男子",IF($AF512&gt;100,"",IF($M512=選抜男子!I$2,ROW(),"")),"")</f>
        <v/>
      </c>
      <c r="BG512" s="42" t="str">
        <f>IF($O512="男子",IF($AF512&gt;100,"",IF($M512=選抜男子!P$2,ROW(),"")),"")</f>
        <v/>
      </c>
      <c r="BH512" s="42" t="str">
        <f>IF($O512="男子",IF($AF512&gt;100,"",IF($M512=選抜男子!B$27,ROW(),"")),"")</f>
        <v/>
      </c>
      <c r="BI512" s="42" t="str">
        <f>IF($O512="男子",IF($AF512&gt;100,"",IF($M512=選抜男子!I$27,ROW(),"")),"")</f>
        <v/>
      </c>
      <c r="BJ512" s="42" t="str">
        <f>IF($O512="男子",IF($AF512&gt;100,"",IF($M512=選抜男子!P$27,ROW(),"")),"")</f>
        <v/>
      </c>
      <c r="BK512" s="42" t="str">
        <f>IF($O512="男子",IF($AF512&gt;100,"",IF($M512=選抜男子!B$51,ROW(),"")),"")</f>
        <v/>
      </c>
      <c r="BL512" s="42" t="str">
        <f>IF($O512="男子",IF($AF512&gt;100,"",IF($M512=選抜男子!I$51,ROW(),"")),"")</f>
        <v/>
      </c>
      <c r="BM512" s="42" t="str">
        <f>IF($O512="男子",IF($AF512&gt;100,"",IF($M512=選抜男子!B$76,ROW(),"")),"")</f>
        <v/>
      </c>
      <c r="BN512" s="42" t="str">
        <f>IF($O512="男子",IF($AF512&gt;100,"",IF($M512=選抜男子!I$76,ROW(),"")),"")</f>
        <v/>
      </c>
      <c r="BO512" s="42" t="str">
        <f>IF($O512="男子",IF($AF512&gt;100,"",IF($M512=新人男子!B$2,ROW(),"")),"")</f>
        <v/>
      </c>
      <c r="BP512" s="42" t="str">
        <f>IF($O512="男子",IF($AF512&gt;100,"",IF($M512=新人男子!I$2,ROW(),"")),"")</f>
        <v/>
      </c>
      <c r="BQ512" s="42" t="str">
        <f>IF($O512="男子",IF($AF512&gt;100,"",IF($M512=新人男子!P$2,ROW(),"")),"")</f>
        <v/>
      </c>
      <c r="BR512" s="42" t="str">
        <f>IF($O512="男子",IF($AF512&gt;100,"",IF($M512=新人男子!B$27,ROW(),"")),"")</f>
        <v/>
      </c>
      <c r="BS512" s="42" t="str">
        <f>IF($O512="男子",IF($AF512&gt;100,"",IF($M512=新人男子!I$27,ROW(),"")),"")</f>
        <v/>
      </c>
      <c r="BT512" s="42" t="str">
        <f>IF($O512="男子",IF($AF512&gt;100,"",IF($M512=新人男子!P$27,ROW(),"")),"")</f>
        <v/>
      </c>
      <c r="BU512" s="42" t="str">
        <f>IF($O512="男子",IF($AF512&gt;100,"",IF($M512=新人男子!B$51,ROW(),"")),"")</f>
        <v/>
      </c>
      <c r="BV512" s="42" t="str">
        <f>IF($O512="男子",IF($AF512&gt;100,"",IF($M512=新人男子!I$51,ROW(),"")),"")</f>
        <v/>
      </c>
      <c r="BW512" s="42" t="str">
        <f>IF($O512="男子",IF($AF512&gt;100,"",IF($M512=新人男子!P$51,ROW(),"")),"")</f>
        <v/>
      </c>
      <c r="BX512" s="42" t="str">
        <f>IF($O512="男子",IF($AF512&gt;100,"",IF($M512=新人男子!B$76,ROW(),"")),"")</f>
        <v/>
      </c>
      <c r="BY512" s="42" t="str">
        <f>IF($O512="男子",IF($AF512&gt;100,"",IF($M512=新人男子!I$76,ROW(),"")),"")</f>
        <v/>
      </c>
      <c r="BZ512" s="42" t="str">
        <f>IF($O512="男子",IF($AF512&gt;100,"",IF($M512=新人男子!P$76,ROW(),"")),"")</f>
        <v/>
      </c>
      <c r="CA512" s="42" t="str">
        <f>IF($O512="女子",IF($AF512&gt;100,"",IF($M512=選抜女子!B$2,ROW(),"")),"")</f>
        <v/>
      </c>
      <c r="CB512" s="42" t="str">
        <f>IF($O512="女子",IF($AF512&gt;100,"",IF($M512=選抜女子!I$2,ROW(),"")),"")</f>
        <v/>
      </c>
      <c r="CC512" s="42" t="str">
        <f>IF($O512="女子",IF($AF512&gt;100,"",IF($M512=選抜女子!P$2,ROW(),"")),"")</f>
        <v/>
      </c>
      <c r="CD512" s="42" t="str">
        <f>IF($O512="女子",IF($AF512&gt;100,"",IF($M512=選抜女子!B$27,ROW(),"")),"")</f>
        <v/>
      </c>
      <c r="CE512" s="42" t="str">
        <f>IF($O512="女子",IF($AF512&gt;100,"",IF($M512=選抜女子!I$27,ROW(),"")),"")</f>
        <v/>
      </c>
      <c r="CF512" s="42" t="str">
        <f>IF($O512="女子",IF($AF512&gt;100,"",IF($M512=選抜女子!P$27,ROW(),"")),"")</f>
        <v/>
      </c>
      <c r="CG512" s="42" t="str">
        <f>IF($O512="女子",IF($AF512&gt;100,"",IF($M512=選抜女子!B$51,ROW(),"")),"")</f>
        <v/>
      </c>
      <c r="CH512" s="42" t="str">
        <f>IF($O512="女子",IF($AF512&gt;100,"",IF($M512=選抜女子!I$51,ROW(),"")),"")</f>
        <v/>
      </c>
      <c r="CI512" s="42" t="str">
        <f>IF($O512="女子",IF($AF512&gt;100,"",IF($M512=選抜女子!B$76,ROW(),"")),"")</f>
        <v/>
      </c>
      <c r="CJ512" s="42" t="str">
        <f>IF($O512="女子",IF($AF512&gt;100,"",IF($M512=選抜女子!I$76,ROW(),"")),"")</f>
        <v/>
      </c>
      <c r="CK512" s="42" t="str">
        <f>IF($O512="女子",IF($AF512&gt;100,"",IF($M512=新人女子!B$2,ROW(),"")),"")</f>
        <v/>
      </c>
      <c r="CL512" s="42" t="str">
        <f>IF($O512="女子",IF($AF512&gt;100,"",IF($M512=新人女子!I$2,ROW(),"")),"")</f>
        <v/>
      </c>
      <c r="CM512" s="42" t="str">
        <f>IF($O512="女子",IF($AF512&gt;100,"",IF($M512=新人女子!P$2,ROW(),"")),"")</f>
        <v/>
      </c>
      <c r="CN512" s="42" t="str">
        <f>IF($O512="女子",IF($AF512&gt;100,"",IF($M512=新人女子!B$27,ROW(),"")),"")</f>
        <v/>
      </c>
      <c r="CO512" s="42" t="str">
        <f>IF($O512="女子",IF($AF512&gt;100,"",IF($M512=新人女子!I$27,ROW(),"")),"")</f>
        <v/>
      </c>
      <c r="CP512" s="42" t="str">
        <f>IF($O512="女子",IF($AF512&gt;100,"",IF($M512=新人女子!P$27,ROW(),"")),"")</f>
        <v/>
      </c>
      <c r="CQ512" s="42" t="str">
        <f>IF($O512="女子",IF($AF512&gt;100,"",IF($M512=新人女子!B$51,ROW(),"")),"")</f>
        <v/>
      </c>
      <c r="CR512" s="42" t="str">
        <f>IF($O512="女子",IF($AF512&gt;100,"",IF($M512=新人女子!I$51,ROW(),"")),"")</f>
        <v/>
      </c>
      <c r="CS512" s="42" t="str">
        <f>IF($O512="女子",IF($AF512&gt;100,"",IF($M512=新人女子!P$51,ROW(),"")),"")</f>
        <v/>
      </c>
      <c r="CT512" s="42">
        <f>IF($O512="女子",IF($AF512&gt;100,"",IF($M512=新人女子!B$76,ROW(),"")),"")</f>
        <v>512</v>
      </c>
      <c r="CU512" s="42" t="str">
        <f>IF($O512="女子",IF($AF512&gt;100,"",IF($M512=新人女子!I$76,ROW(),"")),"")</f>
        <v/>
      </c>
      <c r="CV512" s="42" t="str">
        <f>IF($O512="女子",IF($AF512&gt;100,"",IF($M512=新人女子!P$76,ROW(),"")),"")</f>
        <v/>
      </c>
    </row>
    <row r="513" spans="1:100" x14ac:dyDescent="0.15">
      <c r="A513" s="36">
        <v>45285</v>
      </c>
      <c r="B513" s="36">
        <v>45287</v>
      </c>
      <c r="C513" s="35" t="s">
        <v>104</v>
      </c>
      <c r="D513" s="35" t="s">
        <v>3370</v>
      </c>
      <c r="E513" s="35" t="s">
        <v>3371</v>
      </c>
      <c r="F513" s="35" t="s">
        <v>3372</v>
      </c>
      <c r="G513" s="35" t="s">
        <v>108</v>
      </c>
      <c r="H513" s="35" t="s">
        <v>15</v>
      </c>
      <c r="I513" s="35" t="s">
        <v>3373</v>
      </c>
      <c r="J513" s="35" t="s">
        <v>303</v>
      </c>
      <c r="M513" s="35" t="s">
        <v>218</v>
      </c>
      <c r="N513" s="35" t="s">
        <v>219</v>
      </c>
      <c r="O513" s="35" t="s">
        <v>1152</v>
      </c>
      <c r="Y513" s="35" t="s">
        <v>306</v>
      </c>
      <c r="AA513" s="35" t="s">
        <v>751</v>
      </c>
      <c r="AB513" s="35" t="s">
        <v>1265</v>
      </c>
      <c r="AC513" s="35" t="str">
        <f t="shared" si="45"/>
        <v>ミホミスミ</v>
      </c>
      <c r="AD513" s="35" t="s">
        <v>309</v>
      </c>
      <c r="AF513" s="35">
        <v>10</v>
      </c>
      <c r="AG513" s="41">
        <v>39382</v>
      </c>
      <c r="AN513" s="35">
        <v>162</v>
      </c>
      <c r="AO513" s="35">
        <v>48</v>
      </c>
      <c r="AP513" s="35" t="s">
        <v>310</v>
      </c>
      <c r="BB513" s="35">
        <f t="shared" si="39"/>
        <v>15</v>
      </c>
      <c r="BC513" s="35">
        <f t="shared" si="40"/>
        <v>1</v>
      </c>
      <c r="BD513" s="35" t="str">
        <f t="shared" si="41"/>
        <v>右</v>
      </c>
      <c r="BE513" s="42" t="str">
        <f>IF($O513="男子",IF($AF513&gt;100,"",IF($M513=選抜男子!B$2,ROW(),"")),"")</f>
        <v/>
      </c>
      <c r="BF513" s="42" t="str">
        <f>IF($O513="男子",IF($AF513&gt;100,"",IF($M513=選抜男子!I$2,ROW(),"")),"")</f>
        <v/>
      </c>
      <c r="BG513" s="42" t="str">
        <f>IF($O513="男子",IF($AF513&gt;100,"",IF($M513=選抜男子!P$2,ROW(),"")),"")</f>
        <v/>
      </c>
      <c r="BH513" s="42" t="str">
        <f>IF($O513="男子",IF($AF513&gt;100,"",IF($M513=選抜男子!B$27,ROW(),"")),"")</f>
        <v/>
      </c>
      <c r="BI513" s="42" t="str">
        <f>IF($O513="男子",IF($AF513&gt;100,"",IF($M513=選抜男子!I$27,ROW(),"")),"")</f>
        <v/>
      </c>
      <c r="BJ513" s="42" t="str">
        <f>IF($O513="男子",IF($AF513&gt;100,"",IF($M513=選抜男子!P$27,ROW(),"")),"")</f>
        <v/>
      </c>
      <c r="BK513" s="42" t="str">
        <f>IF($O513="男子",IF($AF513&gt;100,"",IF($M513=選抜男子!B$51,ROW(),"")),"")</f>
        <v/>
      </c>
      <c r="BL513" s="42" t="str">
        <f>IF($O513="男子",IF($AF513&gt;100,"",IF($M513=選抜男子!I$51,ROW(),"")),"")</f>
        <v/>
      </c>
      <c r="BM513" s="42" t="str">
        <f>IF($O513="男子",IF($AF513&gt;100,"",IF($M513=選抜男子!B$76,ROW(),"")),"")</f>
        <v/>
      </c>
      <c r="BN513" s="42" t="str">
        <f>IF($O513="男子",IF($AF513&gt;100,"",IF($M513=選抜男子!I$76,ROW(),"")),"")</f>
        <v/>
      </c>
      <c r="BO513" s="42" t="str">
        <f>IF($O513="男子",IF($AF513&gt;100,"",IF($M513=新人男子!B$2,ROW(),"")),"")</f>
        <v/>
      </c>
      <c r="BP513" s="42" t="str">
        <f>IF($O513="男子",IF($AF513&gt;100,"",IF($M513=新人男子!I$2,ROW(),"")),"")</f>
        <v/>
      </c>
      <c r="BQ513" s="42" t="str">
        <f>IF($O513="男子",IF($AF513&gt;100,"",IF($M513=新人男子!P$2,ROW(),"")),"")</f>
        <v/>
      </c>
      <c r="BR513" s="42" t="str">
        <f>IF($O513="男子",IF($AF513&gt;100,"",IF($M513=新人男子!B$27,ROW(),"")),"")</f>
        <v/>
      </c>
      <c r="BS513" s="42" t="str">
        <f>IF($O513="男子",IF($AF513&gt;100,"",IF($M513=新人男子!I$27,ROW(),"")),"")</f>
        <v/>
      </c>
      <c r="BT513" s="42" t="str">
        <f>IF($O513="男子",IF($AF513&gt;100,"",IF($M513=新人男子!P$27,ROW(),"")),"")</f>
        <v/>
      </c>
      <c r="BU513" s="42" t="str">
        <f>IF($O513="男子",IF($AF513&gt;100,"",IF($M513=新人男子!B$51,ROW(),"")),"")</f>
        <v/>
      </c>
      <c r="BV513" s="42" t="str">
        <f>IF($O513="男子",IF($AF513&gt;100,"",IF($M513=新人男子!I$51,ROW(),"")),"")</f>
        <v/>
      </c>
      <c r="BW513" s="42" t="str">
        <f>IF($O513="男子",IF($AF513&gt;100,"",IF($M513=新人男子!P$51,ROW(),"")),"")</f>
        <v/>
      </c>
      <c r="BX513" s="42" t="str">
        <f>IF($O513="男子",IF($AF513&gt;100,"",IF($M513=新人男子!B$76,ROW(),"")),"")</f>
        <v/>
      </c>
      <c r="BY513" s="42" t="str">
        <f>IF($O513="男子",IF($AF513&gt;100,"",IF($M513=新人男子!I$76,ROW(),"")),"")</f>
        <v/>
      </c>
      <c r="BZ513" s="42" t="str">
        <f>IF($O513="男子",IF($AF513&gt;100,"",IF($M513=新人男子!P$76,ROW(),"")),"")</f>
        <v/>
      </c>
      <c r="CA513" s="42" t="str">
        <f>IF($O513="女子",IF($AF513&gt;100,"",IF($M513=選抜女子!B$2,ROW(),"")),"")</f>
        <v/>
      </c>
      <c r="CB513" s="42" t="str">
        <f>IF($O513="女子",IF($AF513&gt;100,"",IF($M513=選抜女子!I$2,ROW(),"")),"")</f>
        <v/>
      </c>
      <c r="CC513" s="42" t="str">
        <f>IF($O513="女子",IF($AF513&gt;100,"",IF($M513=選抜女子!P$2,ROW(),"")),"")</f>
        <v/>
      </c>
      <c r="CD513" s="42" t="str">
        <f>IF($O513="女子",IF($AF513&gt;100,"",IF($M513=選抜女子!B$27,ROW(),"")),"")</f>
        <v/>
      </c>
      <c r="CE513" s="42" t="str">
        <f>IF($O513="女子",IF($AF513&gt;100,"",IF($M513=選抜女子!I$27,ROW(),"")),"")</f>
        <v/>
      </c>
      <c r="CF513" s="42" t="str">
        <f>IF($O513="女子",IF($AF513&gt;100,"",IF($M513=選抜女子!P$27,ROW(),"")),"")</f>
        <v/>
      </c>
      <c r="CG513" s="42" t="str">
        <f>IF($O513="女子",IF($AF513&gt;100,"",IF($M513=選抜女子!B$51,ROW(),"")),"")</f>
        <v/>
      </c>
      <c r="CH513" s="42" t="str">
        <f>IF($O513="女子",IF($AF513&gt;100,"",IF($M513=選抜女子!I$51,ROW(),"")),"")</f>
        <v/>
      </c>
      <c r="CI513" s="42" t="str">
        <f>IF($O513="女子",IF($AF513&gt;100,"",IF($M513=選抜女子!B$76,ROW(),"")),"")</f>
        <v/>
      </c>
      <c r="CJ513" s="42" t="str">
        <f>IF($O513="女子",IF($AF513&gt;100,"",IF($M513=選抜女子!I$76,ROW(),"")),"")</f>
        <v/>
      </c>
      <c r="CK513" s="42" t="str">
        <f>IF($O513="女子",IF($AF513&gt;100,"",IF($M513=新人女子!B$2,ROW(),"")),"")</f>
        <v/>
      </c>
      <c r="CL513" s="42" t="str">
        <f>IF($O513="女子",IF($AF513&gt;100,"",IF($M513=新人女子!I$2,ROW(),"")),"")</f>
        <v/>
      </c>
      <c r="CM513" s="42" t="str">
        <f>IF($O513="女子",IF($AF513&gt;100,"",IF($M513=新人女子!P$2,ROW(),"")),"")</f>
        <v/>
      </c>
      <c r="CN513" s="42" t="str">
        <f>IF($O513="女子",IF($AF513&gt;100,"",IF($M513=新人女子!B$27,ROW(),"")),"")</f>
        <v/>
      </c>
      <c r="CO513" s="42" t="str">
        <f>IF($O513="女子",IF($AF513&gt;100,"",IF($M513=新人女子!I$27,ROW(),"")),"")</f>
        <v/>
      </c>
      <c r="CP513" s="42" t="str">
        <f>IF($O513="女子",IF($AF513&gt;100,"",IF($M513=新人女子!P$27,ROW(),"")),"")</f>
        <v/>
      </c>
      <c r="CQ513" s="42" t="str">
        <f>IF($O513="女子",IF($AF513&gt;100,"",IF($M513=新人女子!B$51,ROW(),"")),"")</f>
        <v/>
      </c>
      <c r="CR513" s="42" t="str">
        <f>IF($O513="女子",IF($AF513&gt;100,"",IF($M513=新人女子!I$51,ROW(),"")),"")</f>
        <v/>
      </c>
      <c r="CS513" s="42" t="str">
        <f>IF($O513="女子",IF($AF513&gt;100,"",IF($M513=新人女子!P$51,ROW(),"")),"")</f>
        <v/>
      </c>
      <c r="CT513" s="42">
        <f>IF($O513="女子",IF($AF513&gt;100,"",IF($M513=新人女子!B$76,ROW(),"")),"")</f>
        <v>513</v>
      </c>
      <c r="CU513" s="42" t="str">
        <f>IF($O513="女子",IF($AF513&gt;100,"",IF($M513=新人女子!I$76,ROW(),"")),"")</f>
        <v/>
      </c>
      <c r="CV513" s="42" t="str">
        <f>IF($O513="女子",IF($AF513&gt;100,"",IF($M513=新人女子!P$76,ROW(),"")),"")</f>
        <v/>
      </c>
    </row>
    <row r="514" spans="1:100" x14ac:dyDescent="0.15">
      <c r="A514" s="36">
        <v>45285</v>
      </c>
      <c r="B514" s="36">
        <v>45287</v>
      </c>
      <c r="C514" s="35" t="s">
        <v>104</v>
      </c>
      <c r="D514" s="35" t="s">
        <v>3374</v>
      </c>
      <c r="E514" s="35" t="s">
        <v>3375</v>
      </c>
      <c r="F514" s="35" t="s">
        <v>3376</v>
      </c>
      <c r="G514" s="35" t="s">
        <v>108</v>
      </c>
      <c r="H514" s="35" t="s">
        <v>15</v>
      </c>
      <c r="I514" s="35" t="s">
        <v>3377</v>
      </c>
      <c r="J514" s="35" t="s">
        <v>303</v>
      </c>
      <c r="M514" s="35" t="s">
        <v>218</v>
      </c>
      <c r="N514" s="35" t="s">
        <v>219</v>
      </c>
      <c r="O514" s="35" t="s">
        <v>1152</v>
      </c>
      <c r="Y514" s="35" t="s">
        <v>306</v>
      </c>
      <c r="AA514" s="35" t="s">
        <v>753</v>
      </c>
      <c r="AB514" s="35" t="s">
        <v>1266</v>
      </c>
      <c r="AC514" s="35" t="str">
        <f t="shared" si="45"/>
        <v>オカミ</v>
      </c>
      <c r="AD514" s="35" t="s">
        <v>309</v>
      </c>
      <c r="AF514" s="35">
        <v>11</v>
      </c>
      <c r="AG514" s="41">
        <v>39438</v>
      </c>
      <c r="AN514" s="35">
        <v>153</v>
      </c>
      <c r="AO514" s="35">
        <v>44</v>
      </c>
      <c r="AP514" s="35" t="s">
        <v>310</v>
      </c>
      <c r="BB514" s="35">
        <f t="shared" si="39"/>
        <v>15</v>
      </c>
      <c r="BC514" s="35">
        <f t="shared" si="40"/>
        <v>1</v>
      </c>
      <c r="BD514" s="35" t="str">
        <f t="shared" si="41"/>
        <v>右</v>
      </c>
      <c r="BE514" s="42" t="str">
        <f>IF($O514="男子",IF($AF514&gt;100,"",IF($M514=選抜男子!B$2,ROW(),"")),"")</f>
        <v/>
      </c>
      <c r="BF514" s="42" t="str">
        <f>IF($O514="男子",IF($AF514&gt;100,"",IF($M514=選抜男子!I$2,ROW(),"")),"")</f>
        <v/>
      </c>
      <c r="BG514" s="42" t="str">
        <f>IF($O514="男子",IF($AF514&gt;100,"",IF($M514=選抜男子!P$2,ROW(),"")),"")</f>
        <v/>
      </c>
      <c r="BH514" s="42" t="str">
        <f>IF($O514="男子",IF($AF514&gt;100,"",IF($M514=選抜男子!B$27,ROW(),"")),"")</f>
        <v/>
      </c>
      <c r="BI514" s="42" t="str">
        <f>IF($O514="男子",IF($AF514&gt;100,"",IF($M514=選抜男子!I$27,ROW(),"")),"")</f>
        <v/>
      </c>
      <c r="BJ514" s="42" t="str">
        <f>IF($O514="男子",IF($AF514&gt;100,"",IF($M514=選抜男子!P$27,ROW(),"")),"")</f>
        <v/>
      </c>
      <c r="BK514" s="42" t="str">
        <f>IF($O514="男子",IF($AF514&gt;100,"",IF($M514=選抜男子!B$51,ROW(),"")),"")</f>
        <v/>
      </c>
      <c r="BL514" s="42" t="str">
        <f>IF($O514="男子",IF($AF514&gt;100,"",IF($M514=選抜男子!I$51,ROW(),"")),"")</f>
        <v/>
      </c>
      <c r="BM514" s="42" t="str">
        <f>IF($O514="男子",IF($AF514&gt;100,"",IF($M514=選抜男子!B$76,ROW(),"")),"")</f>
        <v/>
      </c>
      <c r="BN514" s="42" t="str">
        <f>IF($O514="男子",IF($AF514&gt;100,"",IF($M514=選抜男子!I$76,ROW(),"")),"")</f>
        <v/>
      </c>
      <c r="BO514" s="42" t="str">
        <f>IF($O514="男子",IF($AF514&gt;100,"",IF($M514=新人男子!B$2,ROW(),"")),"")</f>
        <v/>
      </c>
      <c r="BP514" s="42" t="str">
        <f>IF($O514="男子",IF($AF514&gt;100,"",IF($M514=新人男子!I$2,ROW(),"")),"")</f>
        <v/>
      </c>
      <c r="BQ514" s="42" t="str">
        <f>IF($O514="男子",IF($AF514&gt;100,"",IF($M514=新人男子!P$2,ROW(),"")),"")</f>
        <v/>
      </c>
      <c r="BR514" s="42" t="str">
        <f>IF($O514="男子",IF($AF514&gt;100,"",IF($M514=新人男子!B$27,ROW(),"")),"")</f>
        <v/>
      </c>
      <c r="BS514" s="42" t="str">
        <f>IF($O514="男子",IF($AF514&gt;100,"",IF($M514=新人男子!I$27,ROW(),"")),"")</f>
        <v/>
      </c>
      <c r="BT514" s="42" t="str">
        <f>IF($O514="男子",IF($AF514&gt;100,"",IF($M514=新人男子!P$27,ROW(),"")),"")</f>
        <v/>
      </c>
      <c r="BU514" s="42" t="str">
        <f>IF($O514="男子",IF($AF514&gt;100,"",IF($M514=新人男子!B$51,ROW(),"")),"")</f>
        <v/>
      </c>
      <c r="BV514" s="42" t="str">
        <f>IF($O514="男子",IF($AF514&gt;100,"",IF($M514=新人男子!I$51,ROW(),"")),"")</f>
        <v/>
      </c>
      <c r="BW514" s="42" t="str">
        <f>IF($O514="男子",IF($AF514&gt;100,"",IF($M514=新人男子!P$51,ROW(),"")),"")</f>
        <v/>
      </c>
      <c r="BX514" s="42" t="str">
        <f>IF($O514="男子",IF($AF514&gt;100,"",IF($M514=新人男子!B$76,ROW(),"")),"")</f>
        <v/>
      </c>
      <c r="BY514" s="42" t="str">
        <f>IF($O514="男子",IF($AF514&gt;100,"",IF($M514=新人男子!I$76,ROW(),"")),"")</f>
        <v/>
      </c>
      <c r="BZ514" s="42" t="str">
        <f>IF($O514="男子",IF($AF514&gt;100,"",IF($M514=新人男子!P$76,ROW(),"")),"")</f>
        <v/>
      </c>
      <c r="CA514" s="42" t="str">
        <f>IF($O514="女子",IF($AF514&gt;100,"",IF($M514=選抜女子!B$2,ROW(),"")),"")</f>
        <v/>
      </c>
      <c r="CB514" s="42" t="str">
        <f>IF($O514="女子",IF($AF514&gt;100,"",IF($M514=選抜女子!I$2,ROW(),"")),"")</f>
        <v/>
      </c>
      <c r="CC514" s="42" t="str">
        <f>IF($O514="女子",IF($AF514&gt;100,"",IF($M514=選抜女子!P$2,ROW(),"")),"")</f>
        <v/>
      </c>
      <c r="CD514" s="42" t="str">
        <f>IF($O514="女子",IF($AF514&gt;100,"",IF($M514=選抜女子!B$27,ROW(),"")),"")</f>
        <v/>
      </c>
      <c r="CE514" s="42" t="str">
        <f>IF($O514="女子",IF($AF514&gt;100,"",IF($M514=選抜女子!I$27,ROW(),"")),"")</f>
        <v/>
      </c>
      <c r="CF514" s="42" t="str">
        <f>IF($O514="女子",IF($AF514&gt;100,"",IF($M514=選抜女子!P$27,ROW(),"")),"")</f>
        <v/>
      </c>
      <c r="CG514" s="42" t="str">
        <f>IF($O514="女子",IF($AF514&gt;100,"",IF($M514=選抜女子!B$51,ROW(),"")),"")</f>
        <v/>
      </c>
      <c r="CH514" s="42" t="str">
        <f>IF($O514="女子",IF($AF514&gt;100,"",IF($M514=選抜女子!I$51,ROW(),"")),"")</f>
        <v/>
      </c>
      <c r="CI514" s="42" t="str">
        <f>IF($O514="女子",IF($AF514&gt;100,"",IF($M514=選抜女子!B$76,ROW(),"")),"")</f>
        <v/>
      </c>
      <c r="CJ514" s="42" t="str">
        <f>IF($O514="女子",IF($AF514&gt;100,"",IF($M514=選抜女子!I$76,ROW(),"")),"")</f>
        <v/>
      </c>
      <c r="CK514" s="42" t="str">
        <f>IF($O514="女子",IF($AF514&gt;100,"",IF($M514=新人女子!B$2,ROW(),"")),"")</f>
        <v/>
      </c>
      <c r="CL514" s="42" t="str">
        <f>IF($O514="女子",IF($AF514&gt;100,"",IF($M514=新人女子!I$2,ROW(),"")),"")</f>
        <v/>
      </c>
      <c r="CM514" s="42" t="str">
        <f>IF($O514="女子",IF($AF514&gt;100,"",IF($M514=新人女子!P$2,ROW(),"")),"")</f>
        <v/>
      </c>
      <c r="CN514" s="42" t="str">
        <f>IF($O514="女子",IF($AF514&gt;100,"",IF($M514=新人女子!B$27,ROW(),"")),"")</f>
        <v/>
      </c>
      <c r="CO514" s="42" t="str">
        <f>IF($O514="女子",IF($AF514&gt;100,"",IF($M514=新人女子!I$27,ROW(),"")),"")</f>
        <v/>
      </c>
      <c r="CP514" s="42" t="str">
        <f>IF($O514="女子",IF($AF514&gt;100,"",IF($M514=新人女子!P$27,ROW(),"")),"")</f>
        <v/>
      </c>
      <c r="CQ514" s="42" t="str">
        <f>IF($O514="女子",IF($AF514&gt;100,"",IF($M514=新人女子!B$51,ROW(),"")),"")</f>
        <v/>
      </c>
      <c r="CR514" s="42" t="str">
        <f>IF($O514="女子",IF($AF514&gt;100,"",IF($M514=新人女子!I$51,ROW(),"")),"")</f>
        <v/>
      </c>
      <c r="CS514" s="42" t="str">
        <f>IF($O514="女子",IF($AF514&gt;100,"",IF($M514=新人女子!P$51,ROW(),"")),"")</f>
        <v/>
      </c>
      <c r="CT514" s="42">
        <f>IF($O514="女子",IF($AF514&gt;100,"",IF($M514=新人女子!B$76,ROW(),"")),"")</f>
        <v>514</v>
      </c>
      <c r="CU514" s="42" t="str">
        <f>IF($O514="女子",IF($AF514&gt;100,"",IF($M514=新人女子!I$76,ROW(),"")),"")</f>
        <v/>
      </c>
      <c r="CV514" s="42" t="str">
        <f>IF($O514="女子",IF($AF514&gt;100,"",IF($M514=新人女子!P$76,ROW(),"")),"")</f>
        <v/>
      </c>
    </row>
    <row r="515" spans="1:100" x14ac:dyDescent="0.15">
      <c r="A515" s="36">
        <v>45285</v>
      </c>
      <c r="B515" s="36">
        <v>45287</v>
      </c>
      <c r="C515" s="35" t="s">
        <v>104</v>
      </c>
      <c r="D515" s="35" t="s">
        <v>3378</v>
      </c>
      <c r="E515" s="35" t="s">
        <v>3379</v>
      </c>
      <c r="F515" s="35" t="s">
        <v>3380</v>
      </c>
      <c r="G515" s="35" t="s">
        <v>108</v>
      </c>
      <c r="H515" s="35" t="s">
        <v>15</v>
      </c>
      <c r="I515" s="35" t="s">
        <v>3381</v>
      </c>
      <c r="J515" s="35" t="s">
        <v>303</v>
      </c>
      <c r="M515" s="35" t="s">
        <v>218</v>
      </c>
      <c r="N515" s="35" t="s">
        <v>219</v>
      </c>
      <c r="O515" s="35" t="s">
        <v>1152</v>
      </c>
      <c r="Y515" s="35" t="s">
        <v>306</v>
      </c>
      <c r="AA515" s="35" t="s">
        <v>755</v>
      </c>
      <c r="AB515" s="35" t="s">
        <v>1267</v>
      </c>
      <c r="AC515" s="35" t="str">
        <f t="shared" si="45"/>
        <v>カマテ</v>
      </c>
      <c r="AD515" s="35" t="s">
        <v>309</v>
      </c>
      <c r="AF515" s="35">
        <v>12</v>
      </c>
      <c r="AG515" s="41">
        <v>39285</v>
      </c>
      <c r="AN515" s="35">
        <v>156.69999999999999</v>
      </c>
      <c r="AO515" s="35">
        <v>54.2</v>
      </c>
      <c r="AP515" s="35" t="s">
        <v>310</v>
      </c>
      <c r="BB515" s="35">
        <f t="shared" si="39"/>
        <v>15</v>
      </c>
      <c r="BC515" s="35">
        <f t="shared" si="40"/>
        <v>1</v>
      </c>
      <c r="BD515" s="35" t="str">
        <f t="shared" si="41"/>
        <v>右</v>
      </c>
      <c r="BE515" s="42" t="str">
        <f>IF($O515="男子",IF($AF515&gt;100,"",IF($M515=選抜男子!B$2,ROW(),"")),"")</f>
        <v/>
      </c>
      <c r="BF515" s="42" t="str">
        <f>IF($O515="男子",IF($AF515&gt;100,"",IF($M515=選抜男子!I$2,ROW(),"")),"")</f>
        <v/>
      </c>
      <c r="BG515" s="42" t="str">
        <f>IF($O515="男子",IF($AF515&gt;100,"",IF($M515=選抜男子!P$2,ROW(),"")),"")</f>
        <v/>
      </c>
      <c r="BH515" s="42" t="str">
        <f>IF($O515="男子",IF($AF515&gt;100,"",IF($M515=選抜男子!B$27,ROW(),"")),"")</f>
        <v/>
      </c>
      <c r="BI515" s="42" t="str">
        <f>IF($O515="男子",IF($AF515&gt;100,"",IF($M515=選抜男子!I$27,ROW(),"")),"")</f>
        <v/>
      </c>
      <c r="BJ515" s="42" t="str">
        <f>IF($O515="男子",IF($AF515&gt;100,"",IF($M515=選抜男子!P$27,ROW(),"")),"")</f>
        <v/>
      </c>
      <c r="BK515" s="42" t="str">
        <f>IF($O515="男子",IF($AF515&gt;100,"",IF($M515=選抜男子!B$51,ROW(),"")),"")</f>
        <v/>
      </c>
      <c r="BL515" s="42" t="str">
        <f>IF($O515="男子",IF($AF515&gt;100,"",IF($M515=選抜男子!I$51,ROW(),"")),"")</f>
        <v/>
      </c>
      <c r="BM515" s="42" t="str">
        <f>IF($O515="男子",IF($AF515&gt;100,"",IF($M515=選抜男子!B$76,ROW(),"")),"")</f>
        <v/>
      </c>
      <c r="BN515" s="42" t="str">
        <f>IF($O515="男子",IF($AF515&gt;100,"",IF($M515=選抜男子!I$76,ROW(),"")),"")</f>
        <v/>
      </c>
      <c r="BO515" s="42" t="str">
        <f>IF($O515="男子",IF($AF515&gt;100,"",IF($M515=新人男子!B$2,ROW(),"")),"")</f>
        <v/>
      </c>
      <c r="BP515" s="42" t="str">
        <f>IF($O515="男子",IF($AF515&gt;100,"",IF($M515=新人男子!I$2,ROW(),"")),"")</f>
        <v/>
      </c>
      <c r="BQ515" s="42" t="str">
        <f>IF($O515="男子",IF($AF515&gt;100,"",IF($M515=新人男子!P$2,ROW(),"")),"")</f>
        <v/>
      </c>
      <c r="BR515" s="42" t="str">
        <f>IF($O515="男子",IF($AF515&gt;100,"",IF($M515=新人男子!B$27,ROW(),"")),"")</f>
        <v/>
      </c>
      <c r="BS515" s="42" t="str">
        <f>IF($O515="男子",IF($AF515&gt;100,"",IF($M515=新人男子!I$27,ROW(),"")),"")</f>
        <v/>
      </c>
      <c r="BT515" s="42" t="str">
        <f>IF($O515="男子",IF($AF515&gt;100,"",IF($M515=新人男子!P$27,ROW(),"")),"")</f>
        <v/>
      </c>
      <c r="BU515" s="42" t="str">
        <f>IF($O515="男子",IF($AF515&gt;100,"",IF($M515=新人男子!B$51,ROW(),"")),"")</f>
        <v/>
      </c>
      <c r="BV515" s="42" t="str">
        <f>IF($O515="男子",IF($AF515&gt;100,"",IF($M515=新人男子!I$51,ROW(),"")),"")</f>
        <v/>
      </c>
      <c r="BW515" s="42" t="str">
        <f>IF($O515="男子",IF($AF515&gt;100,"",IF($M515=新人男子!P$51,ROW(),"")),"")</f>
        <v/>
      </c>
      <c r="BX515" s="42" t="str">
        <f>IF($O515="男子",IF($AF515&gt;100,"",IF($M515=新人男子!B$76,ROW(),"")),"")</f>
        <v/>
      </c>
      <c r="BY515" s="42" t="str">
        <f>IF($O515="男子",IF($AF515&gt;100,"",IF($M515=新人男子!I$76,ROW(),"")),"")</f>
        <v/>
      </c>
      <c r="BZ515" s="42" t="str">
        <f>IF($O515="男子",IF($AF515&gt;100,"",IF($M515=新人男子!P$76,ROW(),"")),"")</f>
        <v/>
      </c>
      <c r="CA515" s="42" t="str">
        <f>IF($O515="女子",IF($AF515&gt;100,"",IF($M515=選抜女子!B$2,ROW(),"")),"")</f>
        <v/>
      </c>
      <c r="CB515" s="42" t="str">
        <f>IF($O515="女子",IF($AF515&gt;100,"",IF($M515=選抜女子!I$2,ROW(),"")),"")</f>
        <v/>
      </c>
      <c r="CC515" s="42" t="str">
        <f>IF($O515="女子",IF($AF515&gt;100,"",IF($M515=選抜女子!P$2,ROW(),"")),"")</f>
        <v/>
      </c>
      <c r="CD515" s="42" t="str">
        <f>IF($O515="女子",IF($AF515&gt;100,"",IF($M515=選抜女子!B$27,ROW(),"")),"")</f>
        <v/>
      </c>
      <c r="CE515" s="42" t="str">
        <f>IF($O515="女子",IF($AF515&gt;100,"",IF($M515=選抜女子!I$27,ROW(),"")),"")</f>
        <v/>
      </c>
      <c r="CF515" s="42" t="str">
        <f>IF($O515="女子",IF($AF515&gt;100,"",IF($M515=選抜女子!P$27,ROW(),"")),"")</f>
        <v/>
      </c>
      <c r="CG515" s="42" t="str">
        <f>IF($O515="女子",IF($AF515&gt;100,"",IF($M515=選抜女子!B$51,ROW(),"")),"")</f>
        <v/>
      </c>
      <c r="CH515" s="42" t="str">
        <f>IF($O515="女子",IF($AF515&gt;100,"",IF($M515=選抜女子!I$51,ROW(),"")),"")</f>
        <v/>
      </c>
      <c r="CI515" s="42" t="str">
        <f>IF($O515="女子",IF($AF515&gt;100,"",IF($M515=選抜女子!B$76,ROW(),"")),"")</f>
        <v/>
      </c>
      <c r="CJ515" s="42" t="str">
        <f>IF($O515="女子",IF($AF515&gt;100,"",IF($M515=選抜女子!I$76,ROW(),"")),"")</f>
        <v/>
      </c>
      <c r="CK515" s="42" t="str">
        <f>IF($O515="女子",IF($AF515&gt;100,"",IF($M515=新人女子!B$2,ROW(),"")),"")</f>
        <v/>
      </c>
      <c r="CL515" s="42" t="str">
        <f>IF($O515="女子",IF($AF515&gt;100,"",IF($M515=新人女子!I$2,ROW(),"")),"")</f>
        <v/>
      </c>
      <c r="CM515" s="42" t="str">
        <f>IF($O515="女子",IF($AF515&gt;100,"",IF($M515=新人女子!P$2,ROW(),"")),"")</f>
        <v/>
      </c>
      <c r="CN515" s="42" t="str">
        <f>IF($O515="女子",IF($AF515&gt;100,"",IF($M515=新人女子!B$27,ROW(),"")),"")</f>
        <v/>
      </c>
      <c r="CO515" s="42" t="str">
        <f>IF($O515="女子",IF($AF515&gt;100,"",IF($M515=新人女子!I$27,ROW(),"")),"")</f>
        <v/>
      </c>
      <c r="CP515" s="42" t="str">
        <f>IF($O515="女子",IF($AF515&gt;100,"",IF($M515=新人女子!P$27,ROW(),"")),"")</f>
        <v/>
      </c>
      <c r="CQ515" s="42" t="str">
        <f>IF($O515="女子",IF($AF515&gt;100,"",IF($M515=新人女子!B$51,ROW(),"")),"")</f>
        <v/>
      </c>
      <c r="CR515" s="42" t="str">
        <f>IF($O515="女子",IF($AF515&gt;100,"",IF($M515=新人女子!I$51,ROW(),"")),"")</f>
        <v/>
      </c>
      <c r="CS515" s="42" t="str">
        <f>IF($O515="女子",IF($AF515&gt;100,"",IF($M515=新人女子!P$51,ROW(),"")),"")</f>
        <v/>
      </c>
      <c r="CT515" s="42">
        <f>IF($O515="女子",IF($AF515&gt;100,"",IF($M515=新人女子!B$76,ROW(),"")),"")</f>
        <v>515</v>
      </c>
      <c r="CU515" s="42" t="str">
        <f>IF($O515="女子",IF($AF515&gt;100,"",IF($M515=新人女子!I$76,ROW(),"")),"")</f>
        <v/>
      </c>
      <c r="CV515" s="42" t="str">
        <f>IF($O515="女子",IF($AF515&gt;100,"",IF($M515=新人女子!P$76,ROW(),"")),"")</f>
        <v/>
      </c>
    </row>
    <row r="516" spans="1:100" x14ac:dyDescent="0.15">
      <c r="A516" s="36">
        <v>45285</v>
      </c>
      <c r="B516" s="36">
        <v>45287</v>
      </c>
      <c r="C516" s="35" t="s">
        <v>104</v>
      </c>
      <c r="D516" s="35" t="s">
        <v>3382</v>
      </c>
      <c r="E516" s="35" t="s">
        <v>3383</v>
      </c>
      <c r="F516" s="35" t="s">
        <v>3384</v>
      </c>
      <c r="G516" s="35" t="s">
        <v>108</v>
      </c>
      <c r="H516" s="35" t="s">
        <v>15</v>
      </c>
      <c r="I516" s="35" t="s">
        <v>3385</v>
      </c>
      <c r="J516" s="35" t="s">
        <v>303</v>
      </c>
      <c r="M516" s="35" t="s">
        <v>218</v>
      </c>
      <c r="N516" s="35" t="s">
        <v>219</v>
      </c>
      <c r="O516" s="35" t="s">
        <v>1152</v>
      </c>
      <c r="Y516" s="35" t="s">
        <v>306</v>
      </c>
      <c r="AA516" s="35" t="s">
        <v>757</v>
      </c>
      <c r="AB516" s="35" t="s">
        <v>1268</v>
      </c>
      <c r="AC516" s="35" t="str">
        <f t="shared" si="45"/>
        <v>イワミツダ</v>
      </c>
      <c r="AD516" s="35" t="s">
        <v>309</v>
      </c>
      <c r="AF516" s="35">
        <v>13</v>
      </c>
      <c r="AG516" s="41">
        <v>39510</v>
      </c>
      <c r="AN516" s="35">
        <v>162</v>
      </c>
      <c r="AO516" s="35">
        <v>65</v>
      </c>
      <c r="AP516" s="35" t="s">
        <v>310</v>
      </c>
      <c r="BB516" s="35">
        <f t="shared" si="39"/>
        <v>15</v>
      </c>
      <c r="BC516" s="35">
        <f t="shared" si="40"/>
        <v>1</v>
      </c>
      <c r="BD516" s="35" t="str">
        <f t="shared" si="41"/>
        <v>右</v>
      </c>
      <c r="BE516" s="42" t="str">
        <f>IF($O516="男子",IF($AF516&gt;100,"",IF($M516=選抜男子!B$2,ROW(),"")),"")</f>
        <v/>
      </c>
      <c r="BF516" s="42" t="str">
        <f>IF($O516="男子",IF($AF516&gt;100,"",IF($M516=選抜男子!I$2,ROW(),"")),"")</f>
        <v/>
      </c>
      <c r="BG516" s="42" t="str">
        <f>IF($O516="男子",IF($AF516&gt;100,"",IF($M516=選抜男子!P$2,ROW(),"")),"")</f>
        <v/>
      </c>
      <c r="BH516" s="42" t="str">
        <f>IF($O516="男子",IF($AF516&gt;100,"",IF($M516=選抜男子!B$27,ROW(),"")),"")</f>
        <v/>
      </c>
      <c r="BI516" s="42" t="str">
        <f>IF($O516="男子",IF($AF516&gt;100,"",IF($M516=選抜男子!I$27,ROW(),"")),"")</f>
        <v/>
      </c>
      <c r="BJ516" s="42" t="str">
        <f>IF($O516="男子",IF($AF516&gt;100,"",IF($M516=選抜男子!P$27,ROW(),"")),"")</f>
        <v/>
      </c>
      <c r="BK516" s="42" t="str">
        <f>IF($O516="男子",IF($AF516&gt;100,"",IF($M516=選抜男子!B$51,ROW(),"")),"")</f>
        <v/>
      </c>
      <c r="BL516" s="42" t="str">
        <f>IF($O516="男子",IF($AF516&gt;100,"",IF($M516=選抜男子!I$51,ROW(),"")),"")</f>
        <v/>
      </c>
      <c r="BM516" s="42" t="str">
        <f>IF($O516="男子",IF($AF516&gt;100,"",IF($M516=選抜男子!B$76,ROW(),"")),"")</f>
        <v/>
      </c>
      <c r="BN516" s="42" t="str">
        <f>IF($O516="男子",IF($AF516&gt;100,"",IF($M516=選抜男子!I$76,ROW(),"")),"")</f>
        <v/>
      </c>
      <c r="BO516" s="42" t="str">
        <f>IF($O516="男子",IF($AF516&gt;100,"",IF($M516=新人男子!B$2,ROW(),"")),"")</f>
        <v/>
      </c>
      <c r="BP516" s="42" t="str">
        <f>IF($O516="男子",IF($AF516&gt;100,"",IF($M516=新人男子!I$2,ROW(),"")),"")</f>
        <v/>
      </c>
      <c r="BQ516" s="42" t="str">
        <f>IF($O516="男子",IF($AF516&gt;100,"",IF($M516=新人男子!P$2,ROW(),"")),"")</f>
        <v/>
      </c>
      <c r="BR516" s="42" t="str">
        <f>IF($O516="男子",IF($AF516&gt;100,"",IF($M516=新人男子!B$27,ROW(),"")),"")</f>
        <v/>
      </c>
      <c r="BS516" s="42" t="str">
        <f>IF($O516="男子",IF($AF516&gt;100,"",IF($M516=新人男子!I$27,ROW(),"")),"")</f>
        <v/>
      </c>
      <c r="BT516" s="42" t="str">
        <f>IF($O516="男子",IF($AF516&gt;100,"",IF($M516=新人男子!P$27,ROW(),"")),"")</f>
        <v/>
      </c>
      <c r="BU516" s="42" t="str">
        <f>IF($O516="男子",IF($AF516&gt;100,"",IF($M516=新人男子!B$51,ROW(),"")),"")</f>
        <v/>
      </c>
      <c r="BV516" s="42" t="str">
        <f>IF($O516="男子",IF($AF516&gt;100,"",IF($M516=新人男子!I$51,ROW(),"")),"")</f>
        <v/>
      </c>
      <c r="BW516" s="42" t="str">
        <f>IF($O516="男子",IF($AF516&gt;100,"",IF($M516=新人男子!P$51,ROW(),"")),"")</f>
        <v/>
      </c>
      <c r="BX516" s="42" t="str">
        <f>IF($O516="男子",IF($AF516&gt;100,"",IF($M516=新人男子!B$76,ROW(),"")),"")</f>
        <v/>
      </c>
      <c r="BY516" s="42" t="str">
        <f>IF($O516="男子",IF($AF516&gt;100,"",IF($M516=新人男子!I$76,ROW(),"")),"")</f>
        <v/>
      </c>
      <c r="BZ516" s="42" t="str">
        <f>IF($O516="男子",IF($AF516&gt;100,"",IF($M516=新人男子!P$76,ROW(),"")),"")</f>
        <v/>
      </c>
      <c r="CA516" s="42" t="str">
        <f>IF($O516="女子",IF($AF516&gt;100,"",IF($M516=選抜女子!B$2,ROW(),"")),"")</f>
        <v/>
      </c>
      <c r="CB516" s="42" t="str">
        <f>IF($O516="女子",IF($AF516&gt;100,"",IF($M516=選抜女子!I$2,ROW(),"")),"")</f>
        <v/>
      </c>
      <c r="CC516" s="42" t="str">
        <f>IF($O516="女子",IF($AF516&gt;100,"",IF($M516=選抜女子!P$2,ROW(),"")),"")</f>
        <v/>
      </c>
      <c r="CD516" s="42" t="str">
        <f>IF($O516="女子",IF($AF516&gt;100,"",IF($M516=選抜女子!B$27,ROW(),"")),"")</f>
        <v/>
      </c>
      <c r="CE516" s="42" t="str">
        <f>IF($O516="女子",IF($AF516&gt;100,"",IF($M516=選抜女子!I$27,ROW(),"")),"")</f>
        <v/>
      </c>
      <c r="CF516" s="42" t="str">
        <f>IF($O516="女子",IF($AF516&gt;100,"",IF($M516=選抜女子!P$27,ROW(),"")),"")</f>
        <v/>
      </c>
      <c r="CG516" s="42" t="str">
        <f>IF($O516="女子",IF($AF516&gt;100,"",IF($M516=選抜女子!B$51,ROW(),"")),"")</f>
        <v/>
      </c>
      <c r="CH516" s="42" t="str">
        <f>IF($O516="女子",IF($AF516&gt;100,"",IF($M516=選抜女子!I$51,ROW(),"")),"")</f>
        <v/>
      </c>
      <c r="CI516" s="42" t="str">
        <f>IF($O516="女子",IF($AF516&gt;100,"",IF($M516=選抜女子!B$76,ROW(),"")),"")</f>
        <v/>
      </c>
      <c r="CJ516" s="42" t="str">
        <f>IF($O516="女子",IF($AF516&gt;100,"",IF($M516=選抜女子!I$76,ROW(),"")),"")</f>
        <v/>
      </c>
      <c r="CK516" s="42" t="str">
        <f>IF($O516="女子",IF($AF516&gt;100,"",IF($M516=新人女子!B$2,ROW(),"")),"")</f>
        <v/>
      </c>
      <c r="CL516" s="42" t="str">
        <f>IF($O516="女子",IF($AF516&gt;100,"",IF($M516=新人女子!I$2,ROW(),"")),"")</f>
        <v/>
      </c>
      <c r="CM516" s="42" t="str">
        <f>IF($O516="女子",IF($AF516&gt;100,"",IF($M516=新人女子!P$2,ROW(),"")),"")</f>
        <v/>
      </c>
      <c r="CN516" s="42" t="str">
        <f>IF($O516="女子",IF($AF516&gt;100,"",IF($M516=新人女子!B$27,ROW(),"")),"")</f>
        <v/>
      </c>
      <c r="CO516" s="42" t="str">
        <f>IF($O516="女子",IF($AF516&gt;100,"",IF($M516=新人女子!I$27,ROW(),"")),"")</f>
        <v/>
      </c>
      <c r="CP516" s="42" t="str">
        <f>IF($O516="女子",IF($AF516&gt;100,"",IF($M516=新人女子!P$27,ROW(),"")),"")</f>
        <v/>
      </c>
      <c r="CQ516" s="42" t="str">
        <f>IF($O516="女子",IF($AF516&gt;100,"",IF($M516=新人女子!B$51,ROW(),"")),"")</f>
        <v/>
      </c>
      <c r="CR516" s="42" t="str">
        <f>IF($O516="女子",IF($AF516&gt;100,"",IF($M516=新人女子!I$51,ROW(),"")),"")</f>
        <v/>
      </c>
      <c r="CS516" s="42" t="str">
        <f>IF($O516="女子",IF($AF516&gt;100,"",IF($M516=新人女子!P$51,ROW(),"")),"")</f>
        <v/>
      </c>
      <c r="CT516" s="42">
        <f>IF($O516="女子",IF($AF516&gt;100,"",IF($M516=新人女子!B$76,ROW(),"")),"")</f>
        <v>516</v>
      </c>
      <c r="CU516" s="42" t="str">
        <f>IF($O516="女子",IF($AF516&gt;100,"",IF($M516=新人女子!I$76,ROW(),"")),"")</f>
        <v/>
      </c>
      <c r="CV516" s="42" t="str">
        <f>IF($O516="女子",IF($AF516&gt;100,"",IF($M516=新人女子!P$76,ROW(),"")),"")</f>
        <v/>
      </c>
    </row>
    <row r="517" spans="1:100" x14ac:dyDescent="0.15">
      <c r="A517" s="36">
        <v>45285</v>
      </c>
      <c r="B517" s="36">
        <v>45287</v>
      </c>
      <c r="C517" s="35" t="s">
        <v>104</v>
      </c>
      <c r="D517" s="35" t="s">
        <v>3386</v>
      </c>
      <c r="E517" s="35" t="s">
        <v>3387</v>
      </c>
      <c r="F517" s="35" t="s">
        <v>3388</v>
      </c>
      <c r="G517" s="35" t="s">
        <v>108</v>
      </c>
      <c r="H517" s="35" t="s">
        <v>15</v>
      </c>
      <c r="I517" s="35" t="s">
        <v>3389</v>
      </c>
      <c r="J517" s="35" t="s">
        <v>303</v>
      </c>
      <c r="M517" s="35" t="s">
        <v>218</v>
      </c>
      <c r="N517" s="35" t="s">
        <v>219</v>
      </c>
      <c r="O517" s="35" t="s">
        <v>1152</v>
      </c>
      <c r="Y517" s="35" t="s">
        <v>306</v>
      </c>
      <c r="AA517" s="35" t="s">
        <v>759</v>
      </c>
      <c r="AB517" s="35" t="s">
        <v>1269</v>
      </c>
      <c r="AC517" s="35" t="str">
        <f t="shared" si="45"/>
        <v>マスダ</v>
      </c>
      <c r="AD517" s="35" t="s">
        <v>309</v>
      </c>
      <c r="AF517" s="35">
        <v>101</v>
      </c>
      <c r="AG517" s="41">
        <v>25152</v>
      </c>
      <c r="AN517" s="35">
        <v>153</v>
      </c>
      <c r="AO517" s="35">
        <v>43.2</v>
      </c>
      <c r="AP517" s="35" t="s">
        <v>310</v>
      </c>
      <c r="BB517" s="35">
        <f t="shared" ref="BB517:BB580" si="46">IF(AG517="","",DATEDIF(AG517,DATE(2023,4,1),"y"))</f>
        <v>54</v>
      </c>
      <c r="BC517" s="35" t="str">
        <f t="shared" si="40"/>
        <v>役員</v>
      </c>
      <c r="BD517" s="35" t="str">
        <f t="shared" si="41"/>
        <v>右</v>
      </c>
      <c r="BE517" s="42" t="str">
        <f>IF($O517="男子",IF($AF517&gt;100,"",IF($M517=選抜男子!B$2,ROW(),"")),"")</f>
        <v/>
      </c>
      <c r="BF517" s="42" t="str">
        <f>IF($O517="男子",IF($AF517&gt;100,"",IF($M517=選抜男子!I$2,ROW(),"")),"")</f>
        <v/>
      </c>
      <c r="BG517" s="42" t="str">
        <f>IF($O517="男子",IF($AF517&gt;100,"",IF($M517=選抜男子!P$2,ROW(),"")),"")</f>
        <v/>
      </c>
      <c r="BH517" s="42" t="str">
        <f>IF($O517="男子",IF($AF517&gt;100,"",IF($M517=選抜男子!B$27,ROW(),"")),"")</f>
        <v/>
      </c>
      <c r="BI517" s="42" t="str">
        <f>IF($O517="男子",IF($AF517&gt;100,"",IF($M517=選抜男子!I$27,ROW(),"")),"")</f>
        <v/>
      </c>
      <c r="BJ517" s="42" t="str">
        <f>IF($O517="男子",IF($AF517&gt;100,"",IF($M517=選抜男子!P$27,ROW(),"")),"")</f>
        <v/>
      </c>
      <c r="BK517" s="42" t="str">
        <f>IF($O517="男子",IF($AF517&gt;100,"",IF($M517=選抜男子!B$51,ROW(),"")),"")</f>
        <v/>
      </c>
      <c r="BL517" s="42" t="str">
        <f>IF($O517="男子",IF($AF517&gt;100,"",IF($M517=選抜男子!I$51,ROW(),"")),"")</f>
        <v/>
      </c>
      <c r="BM517" s="42" t="str">
        <f>IF($O517="男子",IF($AF517&gt;100,"",IF($M517=選抜男子!B$76,ROW(),"")),"")</f>
        <v/>
      </c>
      <c r="BN517" s="42" t="str">
        <f>IF($O517="男子",IF($AF517&gt;100,"",IF($M517=選抜男子!I$76,ROW(),"")),"")</f>
        <v/>
      </c>
      <c r="BO517" s="42" t="str">
        <f>IF($O517="男子",IF($AF517&gt;100,"",IF($M517=新人男子!B$2,ROW(),"")),"")</f>
        <v/>
      </c>
      <c r="BP517" s="42" t="str">
        <f>IF($O517="男子",IF($AF517&gt;100,"",IF($M517=新人男子!I$2,ROW(),"")),"")</f>
        <v/>
      </c>
      <c r="BQ517" s="42" t="str">
        <f>IF($O517="男子",IF($AF517&gt;100,"",IF($M517=新人男子!P$2,ROW(),"")),"")</f>
        <v/>
      </c>
      <c r="BR517" s="42" t="str">
        <f>IF($O517="男子",IF($AF517&gt;100,"",IF($M517=新人男子!B$27,ROW(),"")),"")</f>
        <v/>
      </c>
      <c r="BS517" s="42" t="str">
        <f>IF($O517="男子",IF($AF517&gt;100,"",IF($M517=新人男子!I$27,ROW(),"")),"")</f>
        <v/>
      </c>
      <c r="BT517" s="42" t="str">
        <f>IF($O517="男子",IF($AF517&gt;100,"",IF($M517=新人男子!P$27,ROW(),"")),"")</f>
        <v/>
      </c>
      <c r="BU517" s="42" t="str">
        <f>IF($O517="男子",IF($AF517&gt;100,"",IF($M517=新人男子!B$51,ROW(),"")),"")</f>
        <v/>
      </c>
      <c r="BV517" s="42" t="str">
        <f>IF($O517="男子",IF($AF517&gt;100,"",IF($M517=新人男子!I$51,ROW(),"")),"")</f>
        <v/>
      </c>
      <c r="BW517" s="42" t="str">
        <f>IF($O517="男子",IF($AF517&gt;100,"",IF($M517=新人男子!P$51,ROW(),"")),"")</f>
        <v/>
      </c>
      <c r="BX517" s="42" t="str">
        <f>IF($O517="男子",IF($AF517&gt;100,"",IF($M517=新人男子!B$76,ROW(),"")),"")</f>
        <v/>
      </c>
      <c r="BY517" s="42" t="str">
        <f>IF($O517="男子",IF($AF517&gt;100,"",IF($M517=新人男子!I$76,ROW(),"")),"")</f>
        <v/>
      </c>
      <c r="BZ517" s="42" t="str">
        <f>IF($O517="男子",IF($AF517&gt;100,"",IF($M517=新人男子!P$76,ROW(),"")),"")</f>
        <v/>
      </c>
      <c r="CA517" s="42" t="str">
        <f>IF($O517="女子",IF($AF517&gt;100,"",IF($M517=選抜女子!B$2,ROW(),"")),"")</f>
        <v/>
      </c>
      <c r="CB517" s="42" t="str">
        <f>IF($O517="女子",IF($AF517&gt;100,"",IF($M517=選抜女子!I$2,ROW(),"")),"")</f>
        <v/>
      </c>
      <c r="CC517" s="42" t="str">
        <f>IF($O517="女子",IF($AF517&gt;100,"",IF($M517=選抜女子!P$2,ROW(),"")),"")</f>
        <v/>
      </c>
      <c r="CD517" s="42" t="str">
        <f>IF($O517="女子",IF($AF517&gt;100,"",IF($M517=選抜女子!B$27,ROW(),"")),"")</f>
        <v/>
      </c>
      <c r="CE517" s="42" t="str">
        <f>IF($O517="女子",IF($AF517&gt;100,"",IF($M517=選抜女子!I$27,ROW(),"")),"")</f>
        <v/>
      </c>
      <c r="CF517" s="42" t="str">
        <f>IF($O517="女子",IF($AF517&gt;100,"",IF($M517=選抜女子!P$27,ROW(),"")),"")</f>
        <v/>
      </c>
      <c r="CG517" s="42" t="str">
        <f>IF($O517="女子",IF($AF517&gt;100,"",IF($M517=選抜女子!B$51,ROW(),"")),"")</f>
        <v/>
      </c>
      <c r="CH517" s="42" t="str">
        <f>IF($O517="女子",IF($AF517&gt;100,"",IF($M517=選抜女子!I$51,ROW(),"")),"")</f>
        <v/>
      </c>
      <c r="CI517" s="42" t="str">
        <f>IF($O517="女子",IF($AF517&gt;100,"",IF($M517=選抜女子!B$76,ROW(),"")),"")</f>
        <v/>
      </c>
      <c r="CJ517" s="42" t="str">
        <f>IF($O517="女子",IF($AF517&gt;100,"",IF($M517=選抜女子!I$76,ROW(),"")),"")</f>
        <v/>
      </c>
      <c r="CK517" s="42" t="str">
        <f>IF($O517="女子",IF($AF517&gt;100,"",IF($M517=新人女子!B$2,ROW(),"")),"")</f>
        <v/>
      </c>
      <c r="CL517" s="42" t="str">
        <f>IF($O517="女子",IF($AF517&gt;100,"",IF($M517=新人女子!I$2,ROW(),"")),"")</f>
        <v/>
      </c>
      <c r="CM517" s="42" t="str">
        <f>IF($O517="女子",IF($AF517&gt;100,"",IF($M517=新人女子!P$2,ROW(),"")),"")</f>
        <v/>
      </c>
      <c r="CN517" s="42" t="str">
        <f>IF($O517="女子",IF($AF517&gt;100,"",IF($M517=新人女子!B$27,ROW(),"")),"")</f>
        <v/>
      </c>
      <c r="CO517" s="42" t="str">
        <f>IF($O517="女子",IF($AF517&gt;100,"",IF($M517=新人女子!I$27,ROW(),"")),"")</f>
        <v/>
      </c>
      <c r="CP517" s="42" t="str">
        <f>IF($O517="女子",IF($AF517&gt;100,"",IF($M517=新人女子!P$27,ROW(),"")),"")</f>
        <v/>
      </c>
      <c r="CQ517" s="42" t="str">
        <f>IF($O517="女子",IF($AF517&gt;100,"",IF($M517=新人女子!B$51,ROW(),"")),"")</f>
        <v/>
      </c>
      <c r="CR517" s="42" t="str">
        <f>IF($O517="女子",IF($AF517&gt;100,"",IF($M517=新人女子!I$51,ROW(),"")),"")</f>
        <v/>
      </c>
      <c r="CS517" s="42" t="str">
        <f>IF($O517="女子",IF($AF517&gt;100,"",IF($M517=新人女子!P$51,ROW(),"")),"")</f>
        <v/>
      </c>
      <c r="CT517" s="42" t="str">
        <f>IF($O517="女子",IF($AF517&gt;100,"",IF($M517=新人女子!B$76,ROW(),"")),"")</f>
        <v/>
      </c>
      <c r="CU517" s="42" t="str">
        <f>IF($O517="女子",IF($AF517&gt;100,"",IF($M517=新人女子!I$76,ROW(),"")),"")</f>
        <v/>
      </c>
      <c r="CV517" s="42" t="str">
        <f>IF($O517="女子",IF($AF517&gt;100,"",IF($M517=新人女子!P$76,ROW(),"")),"")</f>
        <v/>
      </c>
    </row>
    <row r="518" spans="1:100" x14ac:dyDescent="0.15">
      <c r="A518" s="36">
        <v>45285</v>
      </c>
      <c r="B518" s="36">
        <v>45287</v>
      </c>
      <c r="C518" s="35" t="s">
        <v>104</v>
      </c>
      <c r="D518" s="35" t="s">
        <v>3390</v>
      </c>
      <c r="E518" s="35" t="s">
        <v>3391</v>
      </c>
      <c r="F518" s="35" t="s">
        <v>3392</v>
      </c>
      <c r="G518" s="35" t="s">
        <v>108</v>
      </c>
      <c r="H518" s="35" t="s">
        <v>15</v>
      </c>
      <c r="I518" s="35" t="s">
        <v>3393</v>
      </c>
      <c r="J518" s="35" t="s">
        <v>303</v>
      </c>
      <c r="AC518" s="35" t="str">
        <f t="shared" si="45"/>
        <v/>
      </c>
      <c r="AN518" s="35">
        <v>151</v>
      </c>
      <c r="AO518" s="35">
        <v>43</v>
      </c>
      <c r="AP518" s="35" t="s">
        <v>310</v>
      </c>
      <c r="BB518" s="35" t="str">
        <f t="shared" si="46"/>
        <v/>
      </c>
      <c r="BC518" s="35" t="str">
        <f t="shared" ref="BC518:BC581" si="47">IF(BB518="","",IF(BB518=15,1,IF(BB518=16,2,IF(BB518=17,3,"役員"))))</f>
        <v/>
      </c>
      <c r="BD518" s="35" t="str">
        <f t="shared" ref="BD518:BD581" si="48">LEFT(AP518,1)</f>
        <v>右</v>
      </c>
      <c r="BE518" s="42" t="str">
        <f>IF($O518="男子",IF($AF518&gt;100,"",IF($M518=選抜男子!B$2,ROW(),"")),"")</f>
        <v/>
      </c>
      <c r="BF518" s="42" t="str">
        <f>IF($O518="男子",IF($AF518&gt;100,"",IF($M518=選抜男子!I$2,ROW(),"")),"")</f>
        <v/>
      </c>
      <c r="BG518" s="42" t="str">
        <f>IF($O518="男子",IF($AF518&gt;100,"",IF($M518=選抜男子!P$2,ROW(),"")),"")</f>
        <v/>
      </c>
      <c r="BH518" s="42" t="str">
        <f>IF($O518="男子",IF($AF518&gt;100,"",IF($M518=選抜男子!B$27,ROW(),"")),"")</f>
        <v/>
      </c>
      <c r="BI518" s="42" t="str">
        <f>IF($O518="男子",IF($AF518&gt;100,"",IF($M518=選抜男子!I$27,ROW(),"")),"")</f>
        <v/>
      </c>
      <c r="BJ518" s="42" t="str">
        <f>IF($O518="男子",IF($AF518&gt;100,"",IF($M518=選抜男子!P$27,ROW(),"")),"")</f>
        <v/>
      </c>
      <c r="BK518" s="42" t="str">
        <f>IF($O518="男子",IF($AF518&gt;100,"",IF($M518=選抜男子!B$51,ROW(),"")),"")</f>
        <v/>
      </c>
      <c r="BL518" s="42" t="str">
        <f>IF($O518="男子",IF($AF518&gt;100,"",IF($M518=選抜男子!I$51,ROW(),"")),"")</f>
        <v/>
      </c>
      <c r="BM518" s="42" t="str">
        <f>IF($O518="男子",IF($AF518&gt;100,"",IF($M518=選抜男子!B$76,ROW(),"")),"")</f>
        <v/>
      </c>
      <c r="BN518" s="42" t="str">
        <f>IF($O518="男子",IF($AF518&gt;100,"",IF($M518=選抜男子!I$76,ROW(),"")),"")</f>
        <v/>
      </c>
      <c r="BO518" s="42" t="str">
        <f>IF($O518="男子",IF($AF518&gt;100,"",IF($M518=新人男子!B$2,ROW(),"")),"")</f>
        <v/>
      </c>
      <c r="BP518" s="42" t="str">
        <f>IF($O518="男子",IF($AF518&gt;100,"",IF($M518=新人男子!I$2,ROW(),"")),"")</f>
        <v/>
      </c>
      <c r="BQ518" s="42" t="str">
        <f>IF($O518="男子",IF($AF518&gt;100,"",IF($M518=新人男子!P$2,ROW(),"")),"")</f>
        <v/>
      </c>
      <c r="BR518" s="42" t="str">
        <f>IF($O518="男子",IF($AF518&gt;100,"",IF($M518=新人男子!B$27,ROW(),"")),"")</f>
        <v/>
      </c>
      <c r="BS518" s="42" t="str">
        <f>IF($O518="男子",IF($AF518&gt;100,"",IF($M518=新人男子!I$27,ROW(),"")),"")</f>
        <v/>
      </c>
      <c r="BT518" s="42" t="str">
        <f>IF($O518="男子",IF($AF518&gt;100,"",IF($M518=新人男子!P$27,ROW(),"")),"")</f>
        <v/>
      </c>
      <c r="BU518" s="42" t="str">
        <f>IF($O518="男子",IF($AF518&gt;100,"",IF($M518=新人男子!B$51,ROW(),"")),"")</f>
        <v/>
      </c>
      <c r="BV518" s="42" t="str">
        <f>IF($O518="男子",IF($AF518&gt;100,"",IF($M518=新人男子!I$51,ROW(),"")),"")</f>
        <v/>
      </c>
      <c r="BW518" s="42" t="str">
        <f>IF($O518="男子",IF($AF518&gt;100,"",IF($M518=新人男子!P$51,ROW(),"")),"")</f>
        <v/>
      </c>
      <c r="BX518" s="42" t="str">
        <f>IF($O518="男子",IF($AF518&gt;100,"",IF($M518=新人男子!B$76,ROW(),"")),"")</f>
        <v/>
      </c>
      <c r="BY518" s="42" t="str">
        <f>IF($O518="男子",IF($AF518&gt;100,"",IF($M518=新人男子!I$76,ROW(),"")),"")</f>
        <v/>
      </c>
      <c r="BZ518" s="42" t="str">
        <f>IF($O518="男子",IF($AF518&gt;100,"",IF($M518=新人男子!P$76,ROW(),"")),"")</f>
        <v/>
      </c>
      <c r="CA518" s="42" t="str">
        <f>IF($O518="女子",IF($AF518&gt;100,"",IF($M518=選抜女子!B$2,ROW(),"")),"")</f>
        <v/>
      </c>
      <c r="CB518" s="42" t="str">
        <f>IF($O518="女子",IF($AF518&gt;100,"",IF($M518=選抜女子!I$2,ROW(),"")),"")</f>
        <v/>
      </c>
      <c r="CC518" s="42" t="str">
        <f>IF($O518="女子",IF($AF518&gt;100,"",IF($M518=選抜女子!P$2,ROW(),"")),"")</f>
        <v/>
      </c>
      <c r="CD518" s="42" t="str">
        <f>IF($O518="女子",IF($AF518&gt;100,"",IF($M518=選抜女子!B$27,ROW(),"")),"")</f>
        <v/>
      </c>
      <c r="CE518" s="42" t="str">
        <f>IF($O518="女子",IF($AF518&gt;100,"",IF($M518=選抜女子!I$27,ROW(),"")),"")</f>
        <v/>
      </c>
      <c r="CF518" s="42" t="str">
        <f>IF($O518="女子",IF($AF518&gt;100,"",IF($M518=選抜女子!P$27,ROW(),"")),"")</f>
        <v/>
      </c>
      <c r="CG518" s="42" t="str">
        <f>IF($O518="女子",IF($AF518&gt;100,"",IF($M518=選抜女子!B$51,ROW(),"")),"")</f>
        <v/>
      </c>
      <c r="CH518" s="42" t="str">
        <f>IF($O518="女子",IF($AF518&gt;100,"",IF($M518=選抜女子!I$51,ROW(),"")),"")</f>
        <v/>
      </c>
      <c r="CI518" s="42" t="str">
        <f>IF($O518="女子",IF($AF518&gt;100,"",IF($M518=選抜女子!B$76,ROW(),"")),"")</f>
        <v/>
      </c>
      <c r="CJ518" s="42" t="str">
        <f>IF($O518="女子",IF($AF518&gt;100,"",IF($M518=選抜女子!I$76,ROW(),"")),"")</f>
        <v/>
      </c>
      <c r="CK518" s="42" t="str">
        <f>IF($O518="女子",IF($AF518&gt;100,"",IF($M518=新人女子!B$2,ROW(),"")),"")</f>
        <v/>
      </c>
      <c r="CL518" s="42" t="str">
        <f>IF($O518="女子",IF($AF518&gt;100,"",IF($M518=新人女子!I$2,ROW(),"")),"")</f>
        <v/>
      </c>
      <c r="CM518" s="42" t="str">
        <f>IF($O518="女子",IF($AF518&gt;100,"",IF($M518=新人女子!P$2,ROW(),"")),"")</f>
        <v/>
      </c>
      <c r="CN518" s="42" t="str">
        <f>IF($O518="女子",IF($AF518&gt;100,"",IF($M518=新人女子!B$27,ROW(),"")),"")</f>
        <v/>
      </c>
      <c r="CO518" s="42" t="str">
        <f>IF($O518="女子",IF($AF518&gt;100,"",IF($M518=新人女子!I$27,ROW(),"")),"")</f>
        <v/>
      </c>
      <c r="CP518" s="42" t="str">
        <f>IF($O518="女子",IF($AF518&gt;100,"",IF($M518=新人女子!P$27,ROW(),"")),"")</f>
        <v/>
      </c>
      <c r="CQ518" s="42" t="str">
        <f>IF($O518="女子",IF($AF518&gt;100,"",IF($M518=新人女子!B$51,ROW(),"")),"")</f>
        <v/>
      </c>
      <c r="CR518" s="42" t="str">
        <f>IF($O518="女子",IF($AF518&gt;100,"",IF($M518=新人女子!I$51,ROW(),"")),"")</f>
        <v/>
      </c>
      <c r="CS518" s="42" t="str">
        <f>IF($O518="女子",IF($AF518&gt;100,"",IF($M518=新人女子!P$51,ROW(),"")),"")</f>
        <v/>
      </c>
      <c r="CT518" s="42" t="str">
        <f>IF($O518="女子",IF($AF518&gt;100,"",IF($M518=新人女子!B$76,ROW(),"")),"")</f>
        <v/>
      </c>
      <c r="CU518" s="42" t="str">
        <f>IF($O518="女子",IF($AF518&gt;100,"",IF($M518=新人女子!I$76,ROW(),"")),"")</f>
        <v/>
      </c>
      <c r="CV518" s="42" t="str">
        <f>IF($O518="女子",IF($AF518&gt;100,"",IF($M518=新人女子!P$76,ROW(),"")),"")</f>
        <v/>
      </c>
    </row>
    <row r="519" spans="1:100" x14ac:dyDescent="0.15">
      <c r="A519" s="36">
        <v>45285</v>
      </c>
      <c r="B519" s="36">
        <v>45287</v>
      </c>
      <c r="C519" s="35" t="s">
        <v>104</v>
      </c>
      <c r="D519" s="35" t="s">
        <v>3394</v>
      </c>
      <c r="E519" s="35" t="s">
        <v>3395</v>
      </c>
      <c r="F519" s="35" t="s">
        <v>3396</v>
      </c>
      <c r="G519" s="35" t="s">
        <v>108</v>
      </c>
      <c r="H519" s="35" t="s">
        <v>15</v>
      </c>
      <c r="I519" s="35" t="s">
        <v>3397</v>
      </c>
      <c r="J519" s="35" t="s">
        <v>303</v>
      </c>
      <c r="M519" s="35" t="s">
        <v>222</v>
      </c>
      <c r="N519" s="35" t="s">
        <v>223</v>
      </c>
      <c r="O519" s="35" t="s">
        <v>1152</v>
      </c>
      <c r="Y519" s="35" t="s">
        <v>306</v>
      </c>
      <c r="AA519" s="35" t="s">
        <v>761</v>
      </c>
      <c r="AB519" s="35" t="s">
        <v>1270</v>
      </c>
      <c r="AC519" s="35" t="str">
        <f t="shared" si="45"/>
        <v>トダコハマ</v>
      </c>
      <c r="AD519" s="35" t="s">
        <v>309</v>
      </c>
      <c r="AF519" s="35">
        <v>1</v>
      </c>
      <c r="AG519" s="41">
        <v>39169</v>
      </c>
      <c r="AN519" s="35">
        <v>169.2</v>
      </c>
      <c r="AO519" s="35">
        <v>62.3</v>
      </c>
      <c r="AP519" s="35" t="s">
        <v>310</v>
      </c>
      <c r="BB519" s="35">
        <f t="shared" si="46"/>
        <v>16</v>
      </c>
      <c r="BC519" s="35">
        <f t="shared" si="47"/>
        <v>2</v>
      </c>
      <c r="BD519" s="35" t="str">
        <f t="shared" si="48"/>
        <v>右</v>
      </c>
      <c r="BE519" s="42" t="str">
        <f>IF($O519="男子",IF($AF519&gt;100,"",IF($M519=選抜男子!B$2,ROW(),"")),"")</f>
        <v/>
      </c>
      <c r="BF519" s="42" t="str">
        <f>IF($O519="男子",IF($AF519&gt;100,"",IF($M519=選抜男子!I$2,ROW(),"")),"")</f>
        <v/>
      </c>
      <c r="BG519" s="42" t="str">
        <f>IF($O519="男子",IF($AF519&gt;100,"",IF($M519=選抜男子!P$2,ROW(),"")),"")</f>
        <v/>
      </c>
      <c r="BH519" s="42" t="str">
        <f>IF($O519="男子",IF($AF519&gt;100,"",IF($M519=選抜男子!B$27,ROW(),"")),"")</f>
        <v/>
      </c>
      <c r="BI519" s="42" t="str">
        <f>IF($O519="男子",IF($AF519&gt;100,"",IF($M519=選抜男子!I$27,ROW(),"")),"")</f>
        <v/>
      </c>
      <c r="BJ519" s="42" t="str">
        <f>IF($O519="男子",IF($AF519&gt;100,"",IF($M519=選抜男子!P$27,ROW(),"")),"")</f>
        <v/>
      </c>
      <c r="BK519" s="42" t="str">
        <f>IF($O519="男子",IF($AF519&gt;100,"",IF($M519=選抜男子!B$51,ROW(),"")),"")</f>
        <v/>
      </c>
      <c r="BL519" s="42" t="str">
        <f>IF($O519="男子",IF($AF519&gt;100,"",IF($M519=選抜男子!I$51,ROW(),"")),"")</f>
        <v/>
      </c>
      <c r="BM519" s="42" t="str">
        <f>IF($O519="男子",IF($AF519&gt;100,"",IF($M519=選抜男子!B$76,ROW(),"")),"")</f>
        <v/>
      </c>
      <c r="BN519" s="42" t="str">
        <f>IF($O519="男子",IF($AF519&gt;100,"",IF($M519=選抜男子!I$76,ROW(),"")),"")</f>
        <v/>
      </c>
      <c r="BO519" s="42" t="str">
        <f>IF($O519="男子",IF($AF519&gt;100,"",IF($M519=新人男子!B$2,ROW(),"")),"")</f>
        <v/>
      </c>
      <c r="BP519" s="42" t="str">
        <f>IF($O519="男子",IF($AF519&gt;100,"",IF($M519=新人男子!I$2,ROW(),"")),"")</f>
        <v/>
      </c>
      <c r="BQ519" s="42" t="str">
        <f>IF($O519="男子",IF($AF519&gt;100,"",IF($M519=新人男子!P$2,ROW(),"")),"")</f>
        <v/>
      </c>
      <c r="BR519" s="42" t="str">
        <f>IF($O519="男子",IF($AF519&gt;100,"",IF($M519=新人男子!B$27,ROW(),"")),"")</f>
        <v/>
      </c>
      <c r="BS519" s="42" t="str">
        <f>IF($O519="男子",IF($AF519&gt;100,"",IF($M519=新人男子!I$27,ROW(),"")),"")</f>
        <v/>
      </c>
      <c r="BT519" s="42" t="str">
        <f>IF($O519="男子",IF($AF519&gt;100,"",IF($M519=新人男子!P$27,ROW(),"")),"")</f>
        <v/>
      </c>
      <c r="BU519" s="42" t="str">
        <f>IF($O519="男子",IF($AF519&gt;100,"",IF($M519=新人男子!B$51,ROW(),"")),"")</f>
        <v/>
      </c>
      <c r="BV519" s="42" t="str">
        <f>IF($O519="男子",IF($AF519&gt;100,"",IF($M519=新人男子!I$51,ROW(),"")),"")</f>
        <v/>
      </c>
      <c r="BW519" s="42" t="str">
        <f>IF($O519="男子",IF($AF519&gt;100,"",IF($M519=新人男子!P$51,ROW(),"")),"")</f>
        <v/>
      </c>
      <c r="BX519" s="42" t="str">
        <f>IF($O519="男子",IF($AF519&gt;100,"",IF($M519=新人男子!B$76,ROW(),"")),"")</f>
        <v/>
      </c>
      <c r="BY519" s="42" t="str">
        <f>IF($O519="男子",IF($AF519&gt;100,"",IF($M519=新人男子!I$76,ROW(),"")),"")</f>
        <v/>
      </c>
      <c r="BZ519" s="42" t="str">
        <f>IF($O519="男子",IF($AF519&gt;100,"",IF($M519=新人男子!P$76,ROW(),"")),"")</f>
        <v/>
      </c>
      <c r="CA519" s="42" t="str">
        <f>IF($O519="女子",IF($AF519&gt;100,"",IF($M519=選抜女子!B$2,ROW(),"")),"")</f>
        <v/>
      </c>
      <c r="CB519" s="42" t="str">
        <f>IF($O519="女子",IF($AF519&gt;100,"",IF($M519=選抜女子!I$2,ROW(),"")),"")</f>
        <v/>
      </c>
      <c r="CC519" s="42" t="str">
        <f>IF($O519="女子",IF($AF519&gt;100,"",IF($M519=選抜女子!P$2,ROW(),"")),"")</f>
        <v/>
      </c>
      <c r="CD519" s="42" t="str">
        <f>IF($O519="女子",IF($AF519&gt;100,"",IF($M519=選抜女子!B$27,ROW(),"")),"")</f>
        <v/>
      </c>
      <c r="CE519" s="42" t="str">
        <f>IF($O519="女子",IF($AF519&gt;100,"",IF($M519=選抜女子!I$27,ROW(),"")),"")</f>
        <v/>
      </c>
      <c r="CF519" s="42" t="str">
        <f>IF($O519="女子",IF($AF519&gt;100,"",IF($M519=選抜女子!P$27,ROW(),"")),"")</f>
        <v/>
      </c>
      <c r="CG519" s="42" t="str">
        <f>IF($O519="女子",IF($AF519&gt;100,"",IF($M519=選抜女子!B$51,ROW(),"")),"")</f>
        <v/>
      </c>
      <c r="CH519" s="42" t="str">
        <f>IF($O519="女子",IF($AF519&gt;100,"",IF($M519=選抜女子!I$51,ROW(),"")),"")</f>
        <v/>
      </c>
      <c r="CI519" s="42" t="str">
        <f>IF($O519="女子",IF($AF519&gt;100,"",IF($M519=選抜女子!B$76,ROW(),"")),"")</f>
        <v/>
      </c>
      <c r="CJ519" s="42" t="str">
        <f>IF($O519="女子",IF($AF519&gt;100,"",IF($M519=選抜女子!I$76,ROW(),"")),"")</f>
        <v/>
      </c>
      <c r="CK519" s="42" t="str">
        <f>IF($O519="女子",IF($AF519&gt;100,"",IF($M519=新人女子!B$2,ROW(),"")),"")</f>
        <v/>
      </c>
      <c r="CL519" s="42" t="str">
        <f>IF($O519="女子",IF($AF519&gt;100,"",IF($M519=新人女子!I$2,ROW(),"")),"")</f>
        <v/>
      </c>
      <c r="CM519" s="42" t="str">
        <f>IF($O519="女子",IF($AF519&gt;100,"",IF($M519=新人女子!P$2,ROW(),"")),"")</f>
        <v/>
      </c>
      <c r="CN519" s="42" t="str">
        <f>IF($O519="女子",IF($AF519&gt;100,"",IF($M519=新人女子!B$27,ROW(),"")),"")</f>
        <v/>
      </c>
      <c r="CO519" s="42" t="str">
        <f>IF($O519="女子",IF($AF519&gt;100,"",IF($M519=新人女子!I$27,ROW(),"")),"")</f>
        <v/>
      </c>
      <c r="CP519" s="42" t="str">
        <f>IF($O519="女子",IF($AF519&gt;100,"",IF($M519=新人女子!P$27,ROW(),"")),"")</f>
        <v/>
      </c>
      <c r="CQ519" s="42" t="str">
        <f>IF($O519="女子",IF($AF519&gt;100,"",IF($M519=新人女子!B$51,ROW(),"")),"")</f>
        <v/>
      </c>
      <c r="CR519" s="42" t="str">
        <f>IF($O519="女子",IF($AF519&gt;100,"",IF($M519=新人女子!I$51,ROW(),"")),"")</f>
        <v/>
      </c>
      <c r="CS519" s="42" t="str">
        <f>IF($O519="女子",IF($AF519&gt;100,"",IF($M519=新人女子!P$51,ROW(),"")),"")</f>
        <v/>
      </c>
      <c r="CT519" s="42" t="str">
        <f>IF($O519="女子",IF($AF519&gt;100,"",IF($M519=新人女子!B$76,ROW(),"")),"")</f>
        <v/>
      </c>
      <c r="CU519" s="42">
        <f>IF($O519="女子",IF($AF519&gt;100,"",IF($M519=新人女子!I$76,ROW(),"")),"")</f>
        <v>519</v>
      </c>
      <c r="CV519" s="42" t="str">
        <f>IF($O519="女子",IF($AF519&gt;100,"",IF($M519=新人女子!P$76,ROW(),"")),"")</f>
        <v/>
      </c>
    </row>
    <row r="520" spans="1:100" x14ac:dyDescent="0.15">
      <c r="A520" s="36">
        <v>45285</v>
      </c>
      <c r="B520" s="36">
        <v>45287</v>
      </c>
      <c r="C520" s="35" t="s">
        <v>104</v>
      </c>
      <c r="D520" s="35" t="s">
        <v>3398</v>
      </c>
      <c r="E520" s="35" t="s">
        <v>3399</v>
      </c>
      <c r="F520" s="35" t="s">
        <v>3400</v>
      </c>
      <c r="G520" s="35" t="s">
        <v>108</v>
      </c>
      <c r="H520" s="35" t="s">
        <v>15</v>
      </c>
      <c r="I520" s="35" t="s">
        <v>3401</v>
      </c>
      <c r="J520" s="35" t="s">
        <v>303</v>
      </c>
      <c r="M520" s="35" t="s">
        <v>222</v>
      </c>
      <c r="N520" s="35" t="s">
        <v>223</v>
      </c>
      <c r="O520" s="35" t="s">
        <v>1152</v>
      </c>
      <c r="Y520" s="35" t="s">
        <v>306</v>
      </c>
      <c r="AA520" s="35" t="s">
        <v>771</v>
      </c>
      <c r="AB520" s="35" t="s">
        <v>1271</v>
      </c>
      <c r="AC520" s="35" t="str">
        <f t="shared" si="45"/>
        <v>イイノウラ</v>
      </c>
      <c r="AD520" s="35" t="s">
        <v>309</v>
      </c>
      <c r="AF520" s="35">
        <v>2</v>
      </c>
      <c r="AG520" s="41">
        <v>39526</v>
      </c>
      <c r="AN520" s="35">
        <v>173</v>
      </c>
      <c r="AO520" s="35">
        <v>62</v>
      </c>
      <c r="AP520" s="35" t="s">
        <v>310</v>
      </c>
      <c r="BB520" s="35">
        <f t="shared" si="46"/>
        <v>15</v>
      </c>
      <c r="BC520" s="35">
        <f t="shared" si="47"/>
        <v>1</v>
      </c>
      <c r="BD520" s="35" t="str">
        <f t="shared" si="48"/>
        <v>右</v>
      </c>
      <c r="BE520" s="42" t="str">
        <f>IF($O520="男子",IF($AF520&gt;100,"",IF($M520=選抜男子!B$2,ROW(),"")),"")</f>
        <v/>
      </c>
      <c r="BF520" s="42" t="str">
        <f>IF($O520="男子",IF($AF520&gt;100,"",IF($M520=選抜男子!I$2,ROW(),"")),"")</f>
        <v/>
      </c>
      <c r="BG520" s="42" t="str">
        <f>IF($O520="男子",IF($AF520&gt;100,"",IF($M520=選抜男子!P$2,ROW(),"")),"")</f>
        <v/>
      </c>
      <c r="BH520" s="42" t="str">
        <f>IF($O520="男子",IF($AF520&gt;100,"",IF($M520=選抜男子!B$27,ROW(),"")),"")</f>
        <v/>
      </c>
      <c r="BI520" s="42" t="str">
        <f>IF($O520="男子",IF($AF520&gt;100,"",IF($M520=選抜男子!I$27,ROW(),"")),"")</f>
        <v/>
      </c>
      <c r="BJ520" s="42" t="str">
        <f>IF($O520="男子",IF($AF520&gt;100,"",IF($M520=選抜男子!P$27,ROW(),"")),"")</f>
        <v/>
      </c>
      <c r="BK520" s="42" t="str">
        <f>IF($O520="男子",IF($AF520&gt;100,"",IF($M520=選抜男子!B$51,ROW(),"")),"")</f>
        <v/>
      </c>
      <c r="BL520" s="42" t="str">
        <f>IF($O520="男子",IF($AF520&gt;100,"",IF($M520=選抜男子!I$51,ROW(),"")),"")</f>
        <v/>
      </c>
      <c r="BM520" s="42" t="str">
        <f>IF($O520="男子",IF($AF520&gt;100,"",IF($M520=選抜男子!B$76,ROW(),"")),"")</f>
        <v/>
      </c>
      <c r="BN520" s="42" t="str">
        <f>IF($O520="男子",IF($AF520&gt;100,"",IF($M520=選抜男子!I$76,ROW(),"")),"")</f>
        <v/>
      </c>
      <c r="BO520" s="42" t="str">
        <f>IF($O520="男子",IF($AF520&gt;100,"",IF($M520=新人男子!B$2,ROW(),"")),"")</f>
        <v/>
      </c>
      <c r="BP520" s="42" t="str">
        <f>IF($O520="男子",IF($AF520&gt;100,"",IF($M520=新人男子!I$2,ROW(),"")),"")</f>
        <v/>
      </c>
      <c r="BQ520" s="42" t="str">
        <f>IF($O520="男子",IF($AF520&gt;100,"",IF($M520=新人男子!P$2,ROW(),"")),"")</f>
        <v/>
      </c>
      <c r="BR520" s="42" t="str">
        <f>IF($O520="男子",IF($AF520&gt;100,"",IF($M520=新人男子!B$27,ROW(),"")),"")</f>
        <v/>
      </c>
      <c r="BS520" s="42" t="str">
        <f>IF($O520="男子",IF($AF520&gt;100,"",IF($M520=新人男子!I$27,ROW(),"")),"")</f>
        <v/>
      </c>
      <c r="BT520" s="42" t="str">
        <f>IF($O520="男子",IF($AF520&gt;100,"",IF($M520=新人男子!P$27,ROW(),"")),"")</f>
        <v/>
      </c>
      <c r="BU520" s="42" t="str">
        <f>IF($O520="男子",IF($AF520&gt;100,"",IF($M520=新人男子!B$51,ROW(),"")),"")</f>
        <v/>
      </c>
      <c r="BV520" s="42" t="str">
        <f>IF($O520="男子",IF($AF520&gt;100,"",IF($M520=新人男子!I$51,ROW(),"")),"")</f>
        <v/>
      </c>
      <c r="BW520" s="42" t="str">
        <f>IF($O520="男子",IF($AF520&gt;100,"",IF($M520=新人男子!P$51,ROW(),"")),"")</f>
        <v/>
      </c>
      <c r="BX520" s="42" t="str">
        <f>IF($O520="男子",IF($AF520&gt;100,"",IF($M520=新人男子!B$76,ROW(),"")),"")</f>
        <v/>
      </c>
      <c r="BY520" s="42" t="str">
        <f>IF($O520="男子",IF($AF520&gt;100,"",IF($M520=新人男子!I$76,ROW(),"")),"")</f>
        <v/>
      </c>
      <c r="BZ520" s="42" t="str">
        <f>IF($O520="男子",IF($AF520&gt;100,"",IF($M520=新人男子!P$76,ROW(),"")),"")</f>
        <v/>
      </c>
      <c r="CA520" s="42" t="str">
        <f>IF($O520="女子",IF($AF520&gt;100,"",IF($M520=選抜女子!B$2,ROW(),"")),"")</f>
        <v/>
      </c>
      <c r="CB520" s="42" t="str">
        <f>IF($O520="女子",IF($AF520&gt;100,"",IF($M520=選抜女子!I$2,ROW(),"")),"")</f>
        <v/>
      </c>
      <c r="CC520" s="42" t="str">
        <f>IF($O520="女子",IF($AF520&gt;100,"",IF($M520=選抜女子!P$2,ROW(),"")),"")</f>
        <v/>
      </c>
      <c r="CD520" s="42" t="str">
        <f>IF($O520="女子",IF($AF520&gt;100,"",IF($M520=選抜女子!B$27,ROW(),"")),"")</f>
        <v/>
      </c>
      <c r="CE520" s="42" t="str">
        <f>IF($O520="女子",IF($AF520&gt;100,"",IF($M520=選抜女子!I$27,ROW(),"")),"")</f>
        <v/>
      </c>
      <c r="CF520" s="42" t="str">
        <f>IF($O520="女子",IF($AF520&gt;100,"",IF($M520=選抜女子!P$27,ROW(),"")),"")</f>
        <v/>
      </c>
      <c r="CG520" s="42" t="str">
        <f>IF($O520="女子",IF($AF520&gt;100,"",IF($M520=選抜女子!B$51,ROW(),"")),"")</f>
        <v/>
      </c>
      <c r="CH520" s="42" t="str">
        <f>IF($O520="女子",IF($AF520&gt;100,"",IF($M520=選抜女子!I$51,ROW(),"")),"")</f>
        <v/>
      </c>
      <c r="CI520" s="42" t="str">
        <f>IF($O520="女子",IF($AF520&gt;100,"",IF($M520=選抜女子!B$76,ROW(),"")),"")</f>
        <v/>
      </c>
      <c r="CJ520" s="42" t="str">
        <f>IF($O520="女子",IF($AF520&gt;100,"",IF($M520=選抜女子!I$76,ROW(),"")),"")</f>
        <v/>
      </c>
      <c r="CK520" s="42" t="str">
        <f>IF($O520="女子",IF($AF520&gt;100,"",IF($M520=新人女子!B$2,ROW(),"")),"")</f>
        <v/>
      </c>
      <c r="CL520" s="42" t="str">
        <f>IF($O520="女子",IF($AF520&gt;100,"",IF($M520=新人女子!I$2,ROW(),"")),"")</f>
        <v/>
      </c>
      <c r="CM520" s="42" t="str">
        <f>IF($O520="女子",IF($AF520&gt;100,"",IF($M520=新人女子!P$2,ROW(),"")),"")</f>
        <v/>
      </c>
      <c r="CN520" s="42" t="str">
        <f>IF($O520="女子",IF($AF520&gt;100,"",IF($M520=新人女子!B$27,ROW(),"")),"")</f>
        <v/>
      </c>
      <c r="CO520" s="42" t="str">
        <f>IF($O520="女子",IF($AF520&gt;100,"",IF($M520=新人女子!I$27,ROW(),"")),"")</f>
        <v/>
      </c>
      <c r="CP520" s="42" t="str">
        <f>IF($O520="女子",IF($AF520&gt;100,"",IF($M520=新人女子!P$27,ROW(),"")),"")</f>
        <v/>
      </c>
      <c r="CQ520" s="42" t="str">
        <f>IF($O520="女子",IF($AF520&gt;100,"",IF($M520=新人女子!B$51,ROW(),"")),"")</f>
        <v/>
      </c>
      <c r="CR520" s="42" t="str">
        <f>IF($O520="女子",IF($AF520&gt;100,"",IF($M520=新人女子!I$51,ROW(),"")),"")</f>
        <v/>
      </c>
      <c r="CS520" s="42" t="str">
        <f>IF($O520="女子",IF($AF520&gt;100,"",IF($M520=新人女子!P$51,ROW(),"")),"")</f>
        <v/>
      </c>
      <c r="CT520" s="42" t="str">
        <f>IF($O520="女子",IF($AF520&gt;100,"",IF($M520=新人女子!B$76,ROW(),"")),"")</f>
        <v/>
      </c>
      <c r="CU520" s="42">
        <f>IF($O520="女子",IF($AF520&gt;100,"",IF($M520=新人女子!I$76,ROW(),"")),"")</f>
        <v>520</v>
      </c>
      <c r="CV520" s="42" t="str">
        <f>IF($O520="女子",IF($AF520&gt;100,"",IF($M520=新人女子!P$76,ROW(),"")),"")</f>
        <v/>
      </c>
    </row>
    <row r="521" spans="1:100" x14ac:dyDescent="0.15">
      <c r="A521" s="36">
        <v>45285</v>
      </c>
      <c r="B521" s="36">
        <v>45287</v>
      </c>
      <c r="C521" s="35" t="s">
        <v>104</v>
      </c>
      <c r="D521" s="35" t="s">
        <v>3402</v>
      </c>
      <c r="E521" s="35" t="s">
        <v>3403</v>
      </c>
      <c r="F521" s="35" t="s">
        <v>3404</v>
      </c>
      <c r="G521" s="35" t="s">
        <v>108</v>
      </c>
      <c r="H521" s="35" t="s">
        <v>15</v>
      </c>
      <c r="I521" s="35" t="s">
        <v>3405</v>
      </c>
      <c r="J521" s="35" t="s">
        <v>303</v>
      </c>
      <c r="M521" s="35" t="s">
        <v>222</v>
      </c>
      <c r="N521" s="35" t="s">
        <v>223</v>
      </c>
      <c r="O521" s="35" t="s">
        <v>1152</v>
      </c>
      <c r="Y521" s="35" t="s">
        <v>306</v>
      </c>
      <c r="AA521" s="35" t="s">
        <v>773</v>
      </c>
      <c r="AB521" s="35" t="s">
        <v>1272</v>
      </c>
      <c r="AC521" s="35" t="str">
        <f t="shared" si="45"/>
        <v>エサキ</v>
      </c>
      <c r="AD521" s="35" t="s">
        <v>309</v>
      </c>
      <c r="AF521" s="35">
        <v>3</v>
      </c>
      <c r="AG521" s="41">
        <v>39151</v>
      </c>
      <c r="AN521" s="35">
        <v>155</v>
      </c>
      <c r="AO521" s="35">
        <v>47</v>
      </c>
      <c r="AP521" s="35" t="s">
        <v>310</v>
      </c>
      <c r="BB521" s="35">
        <f t="shared" si="46"/>
        <v>16</v>
      </c>
      <c r="BC521" s="35">
        <f t="shared" si="47"/>
        <v>2</v>
      </c>
      <c r="BD521" s="35" t="str">
        <f t="shared" si="48"/>
        <v>右</v>
      </c>
      <c r="BE521" s="42" t="str">
        <f>IF($O521="男子",IF($AF521&gt;100,"",IF($M521=選抜男子!B$2,ROW(),"")),"")</f>
        <v/>
      </c>
      <c r="BF521" s="42" t="str">
        <f>IF($O521="男子",IF($AF521&gt;100,"",IF($M521=選抜男子!I$2,ROW(),"")),"")</f>
        <v/>
      </c>
      <c r="BG521" s="42" t="str">
        <f>IF($O521="男子",IF($AF521&gt;100,"",IF($M521=選抜男子!P$2,ROW(),"")),"")</f>
        <v/>
      </c>
      <c r="BH521" s="42" t="str">
        <f>IF($O521="男子",IF($AF521&gt;100,"",IF($M521=選抜男子!B$27,ROW(),"")),"")</f>
        <v/>
      </c>
      <c r="BI521" s="42" t="str">
        <f>IF($O521="男子",IF($AF521&gt;100,"",IF($M521=選抜男子!I$27,ROW(),"")),"")</f>
        <v/>
      </c>
      <c r="BJ521" s="42" t="str">
        <f>IF($O521="男子",IF($AF521&gt;100,"",IF($M521=選抜男子!P$27,ROW(),"")),"")</f>
        <v/>
      </c>
      <c r="BK521" s="42" t="str">
        <f>IF($O521="男子",IF($AF521&gt;100,"",IF($M521=選抜男子!B$51,ROW(),"")),"")</f>
        <v/>
      </c>
      <c r="BL521" s="42" t="str">
        <f>IF($O521="男子",IF($AF521&gt;100,"",IF($M521=選抜男子!I$51,ROW(),"")),"")</f>
        <v/>
      </c>
      <c r="BM521" s="42" t="str">
        <f>IF($O521="男子",IF($AF521&gt;100,"",IF($M521=選抜男子!B$76,ROW(),"")),"")</f>
        <v/>
      </c>
      <c r="BN521" s="42" t="str">
        <f>IF($O521="男子",IF($AF521&gt;100,"",IF($M521=選抜男子!I$76,ROW(),"")),"")</f>
        <v/>
      </c>
      <c r="BO521" s="42" t="str">
        <f>IF($O521="男子",IF($AF521&gt;100,"",IF($M521=新人男子!B$2,ROW(),"")),"")</f>
        <v/>
      </c>
      <c r="BP521" s="42" t="str">
        <f>IF($O521="男子",IF($AF521&gt;100,"",IF($M521=新人男子!I$2,ROW(),"")),"")</f>
        <v/>
      </c>
      <c r="BQ521" s="42" t="str">
        <f>IF($O521="男子",IF($AF521&gt;100,"",IF($M521=新人男子!P$2,ROW(),"")),"")</f>
        <v/>
      </c>
      <c r="BR521" s="42" t="str">
        <f>IF($O521="男子",IF($AF521&gt;100,"",IF($M521=新人男子!B$27,ROW(),"")),"")</f>
        <v/>
      </c>
      <c r="BS521" s="42" t="str">
        <f>IF($O521="男子",IF($AF521&gt;100,"",IF($M521=新人男子!I$27,ROW(),"")),"")</f>
        <v/>
      </c>
      <c r="BT521" s="42" t="str">
        <f>IF($O521="男子",IF($AF521&gt;100,"",IF($M521=新人男子!P$27,ROW(),"")),"")</f>
        <v/>
      </c>
      <c r="BU521" s="42" t="str">
        <f>IF($O521="男子",IF($AF521&gt;100,"",IF($M521=新人男子!B$51,ROW(),"")),"")</f>
        <v/>
      </c>
      <c r="BV521" s="42" t="str">
        <f>IF($O521="男子",IF($AF521&gt;100,"",IF($M521=新人男子!I$51,ROW(),"")),"")</f>
        <v/>
      </c>
      <c r="BW521" s="42" t="str">
        <f>IF($O521="男子",IF($AF521&gt;100,"",IF($M521=新人男子!P$51,ROW(),"")),"")</f>
        <v/>
      </c>
      <c r="BX521" s="42" t="str">
        <f>IF($O521="男子",IF($AF521&gt;100,"",IF($M521=新人男子!B$76,ROW(),"")),"")</f>
        <v/>
      </c>
      <c r="BY521" s="42" t="str">
        <f>IF($O521="男子",IF($AF521&gt;100,"",IF($M521=新人男子!I$76,ROW(),"")),"")</f>
        <v/>
      </c>
      <c r="BZ521" s="42" t="str">
        <f>IF($O521="男子",IF($AF521&gt;100,"",IF($M521=新人男子!P$76,ROW(),"")),"")</f>
        <v/>
      </c>
      <c r="CA521" s="42" t="str">
        <f>IF($O521="女子",IF($AF521&gt;100,"",IF($M521=選抜女子!B$2,ROW(),"")),"")</f>
        <v/>
      </c>
      <c r="CB521" s="42" t="str">
        <f>IF($O521="女子",IF($AF521&gt;100,"",IF($M521=選抜女子!I$2,ROW(),"")),"")</f>
        <v/>
      </c>
      <c r="CC521" s="42" t="str">
        <f>IF($O521="女子",IF($AF521&gt;100,"",IF($M521=選抜女子!P$2,ROW(),"")),"")</f>
        <v/>
      </c>
      <c r="CD521" s="42" t="str">
        <f>IF($O521="女子",IF($AF521&gt;100,"",IF($M521=選抜女子!B$27,ROW(),"")),"")</f>
        <v/>
      </c>
      <c r="CE521" s="42" t="str">
        <f>IF($O521="女子",IF($AF521&gt;100,"",IF($M521=選抜女子!I$27,ROW(),"")),"")</f>
        <v/>
      </c>
      <c r="CF521" s="42" t="str">
        <f>IF($O521="女子",IF($AF521&gt;100,"",IF($M521=選抜女子!P$27,ROW(),"")),"")</f>
        <v/>
      </c>
      <c r="CG521" s="42" t="str">
        <f>IF($O521="女子",IF($AF521&gt;100,"",IF($M521=選抜女子!B$51,ROW(),"")),"")</f>
        <v/>
      </c>
      <c r="CH521" s="42" t="str">
        <f>IF($O521="女子",IF($AF521&gt;100,"",IF($M521=選抜女子!I$51,ROW(),"")),"")</f>
        <v/>
      </c>
      <c r="CI521" s="42" t="str">
        <f>IF($O521="女子",IF($AF521&gt;100,"",IF($M521=選抜女子!B$76,ROW(),"")),"")</f>
        <v/>
      </c>
      <c r="CJ521" s="42" t="str">
        <f>IF($O521="女子",IF($AF521&gt;100,"",IF($M521=選抜女子!I$76,ROW(),"")),"")</f>
        <v/>
      </c>
      <c r="CK521" s="42" t="str">
        <f>IF($O521="女子",IF($AF521&gt;100,"",IF($M521=新人女子!B$2,ROW(),"")),"")</f>
        <v/>
      </c>
      <c r="CL521" s="42" t="str">
        <f>IF($O521="女子",IF($AF521&gt;100,"",IF($M521=新人女子!I$2,ROW(),"")),"")</f>
        <v/>
      </c>
      <c r="CM521" s="42" t="str">
        <f>IF($O521="女子",IF($AF521&gt;100,"",IF($M521=新人女子!P$2,ROW(),"")),"")</f>
        <v/>
      </c>
      <c r="CN521" s="42" t="str">
        <f>IF($O521="女子",IF($AF521&gt;100,"",IF($M521=新人女子!B$27,ROW(),"")),"")</f>
        <v/>
      </c>
      <c r="CO521" s="42" t="str">
        <f>IF($O521="女子",IF($AF521&gt;100,"",IF($M521=新人女子!I$27,ROW(),"")),"")</f>
        <v/>
      </c>
      <c r="CP521" s="42" t="str">
        <f>IF($O521="女子",IF($AF521&gt;100,"",IF($M521=新人女子!P$27,ROW(),"")),"")</f>
        <v/>
      </c>
      <c r="CQ521" s="42" t="str">
        <f>IF($O521="女子",IF($AF521&gt;100,"",IF($M521=新人女子!B$51,ROW(),"")),"")</f>
        <v/>
      </c>
      <c r="CR521" s="42" t="str">
        <f>IF($O521="女子",IF($AF521&gt;100,"",IF($M521=新人女子!I$51,ROW(),"")),"")</f>
        <v/>
      </c>
      <c r="CS521" s="42" t="str">
        <f>IF($O521="女子",IF($AF521&gt;100,"",IF($M521=新人女子!P$51,ROW(),"")),"")</f>
        <v/>
      </c>
      <c r="CT521" s="42" t="str">
        <f>IF($O521="女子",IF($AF521&gt;100,"",IF($M521=新人女子!B$76,ROW(),"")),"")</f>
        <v/>
      </c>
      <c r="CU521" s="42">
        <f>IF($O521="女子",IF($AF521&gt;100,"",IF($M521=新人女子!I$76,ROW(),"")),"")</f>
        <v>521</v>
      </c>
      <c r="CV521" s="42" t="str">
        <f>IF($O521="女子",IF($AF521&gt;100,"",IF($M521=新人女子!P$76,ROW(),"")),"")</f>
        <v/>
      </c>
    </row>
    <row r="522" spans="1:100" x14ac:dyDescent="0.15">
      <c r="A522" s="36">
        <v>45285</v>
      </c>
      <c r="B522" s="36">
        <v>45287</v>
      </c>
      <c r="C522" s="35" t="s">
        <v>104</v>
      </c>
      <c r="D522" s="35" t="s">
        <v>3406</v>
      </c>
      <c r="E522" s="35" t="s">
        <v>3407</v>
      </c>
      <c r="F522" s="35" t="s">
        <v>3408</v>
      </c>
      <c r="G522" s="35" t="s">
        <v>108</v>
      </c>
      <c r="H522" s="35" t="s">
        <v>15</v>
      </c>
      <c r="I522" s="35" t="s">
        <v>3409</v>
      </c>
      <c r="J522" s="35" t="s">
        <v>303</v>
      </c>
      <c r="M522" s="35" t="s">
        <v>222</v>
      </c>
      <c r="N522" s="35" t="s">
        <v>223</v>
      </c>
      <c r="O522" s="35" t="s">
        <v>1152</v>
      </c>
      <c r="Y522" s="35" t="s">
        <v>306</v>
      </c>
      <c r="AA522" s="35" t="s">
        <v>775</v>
      </c>
      <c r="AB522" s="35" t="s">
        <v>1273</v>
      </c>
      <c r="AC522" s="35" t="str">
        <f t="shared" si="45"/>
        <v>スサ</v>
      </c>
      <c r="AD522" s="35" t="s">
        <v>309</v>
      </c>
      <c r="AF522" s="35">
        <v>4</v>
      </c>
      <c r="AG522" s="41">
        <v>38872</v>
      </c>
      <c r="AN522" s="35">
        <v>165.8</v>
      </c>
      <c r="AO522" s="35">
        <v>62.8</v>
      </c>
      <c r="AP522" s="35" t="s">
        <v>310</v>
      </c>
      <c r="BB522" s="35">
        <f t="shared" si="46"/>
        <v>16</v>
      </c>
      <c r="BC522" s="35">
        <f t="shared" si="47"/>
        <v>2</v>
      </c>
      <c r="BD522" s="35" t="str">
        <f t="shared" si="48"/>
        <v>右</v>
      </c>
      <c r="BE522" s="42" t="str">
        <f>IF($O522="男子",IF($AF522&gt;100,"",IF($M522=選抜男子!B$2,ROW(),"")),"")</f>
        <v/>
      </c>
      <c r="BF522" s="42" t="str">
        <f>IF($O522="男子",IF($AF522&gt;100,"",IF($M522=選抜男子!I$2,ROW(),"")),"")</f>
        <v/>
      </c>
      <c r="BG522" s="42" t="str">
        <f>IF($O522="男子",IF($AF522&gt;100,"",IF($M522=選抜男子!P$2,ROW(),"")),"")</f>
        <v/>
      </c>
      <c r="BH522" s="42" t="str">
        <f>IF($O522="男子",IF($AF522&gt;100,"",IF($M522=選抜男子!B$27,ROW(),"")),"")</f>
        <v/>
      </c>
      <c r="BI522" s="42" t="str">
        <f>IF($O522="男子",IF($AF522&gt;100,"",IF($M522=選抜男子!I$27,ROW(),"")),"")</f>
        <v/>
      </c>
      <c r="BJ522" s="42" t="str">
        <f>IF($O522="男子",IF($AF522&gt;100,"",IF($M522=選抜男子!P$27,ROW(),"")),"")</f>
        <v/>
      </c>
      <c r="BK522" s="42" t="str">
        <f>IF($O522="男子",IF($AF522&gt;100,"",IF($M522=選抜男子!B$51,ROW(),"")),"")</f>
        <v/>
      </c>
      <c r="BL522" s="42" t="str">
        <f>IF($O522="男子",IF($AF522&gt;100,"",IF($M522=選抜男子!I$51,ROW(),"")),"")</f>
        <v/>
      </c>
      <c r="BM522" s="42" t="str">
        <f>IF($O522="男子",IF($AF522&gt;100,"",IF($M522=選抜男子!B$76,ROW(),"")),"")</f>
        <v/>
      </c>
      <c r="BN522" s="42" t="str">
        <f>IF($O522="男子",IF($AF522&gt;100,"",IF($M522=選抜男子!I$76,ROW(),"")),"")</f>
        <v/>
      </c>
      <c r="BO522" s="42" t="str">
        <f>IF($O522="男子",IF($AF522&gt;100,"",IF($M522=新人男子!B$2,ROW(),"")),"")</f>
        <v/>
      </c>
      <c r="BP522" s="42" t="str">
        <f>IF($O522="男子",IF($AF522&gt;100,"",IF($M522=新人男子!I$2,ROW(),"")),"")</f>
        <v/>
      </c>
      <c r="BQ522" s="42" t="str">
        <f>IF($O522="男子",IF($AF522&gt;100,"",IF($M522=新人男子!P$2,ROW(),"")),"")</f>
        <v/>
      </c>
      <c r="BR522" s="42" t="str">
        <f>IF($O522="男子",IF($AF522&gt;100,"",IF($M522=新人男子!B$27,ROW(),"")),"")</f>
        <v/>
      </c>
      <c r="BS522" s="42" t="str">
        <f>IF($O522="男子",IF($AF522&gt;100,"",IF($M522=新人男子!I$27,ROW(),"")),"")</f>
        <v/>
      </c>
      <c r="BT522" s="42" t="str">
        <f>IF($O522="男子",IF($AF522&gt;100,"",IF($M522=新人男子!P$27,ROW(),"")),"")</f>
        <v/>
      </c>
      <c r="BU522" s="42" t="str">
        <f>IF($O522="男子",IF($AF522&gt;100,"",IF($M522=新人男子!B$51,ROW(),"")),"")</f>
        <v/>
      </c>
      <c r="BV522" s="42" t="str">
        <f>IF($O522="男子",IF($AF522&gt;100,"",IF($M522=新人男子!I$51,ROW(),"")),"")</f>
        <v/>
      </c>
      <c r="BW522" s="42" t="str">
        <f>IF($O522="男子",IF($AF522&gt;100,"",IF($M522=新人男子!P$51,ROW(),"")),"")</f>
        <v/>
      </c>
      <c r="BX522" s="42" t="str">
        <f>IF($O522="男子",IF($AF522&gt;100,"",IF($M522=新人男子!B$76,ROW(),"")),"")</f>
        <v/>
      </c>
      <c r="BY522" s="42" t="str">
        <f>IF($O522="男子",IF($AF522&gt;100,"",IF($M522=新人男子!I$76,ROW(),"")),"")</f>
        <v/>
      </c>
      <c r="BZ522" s="42" t="str">
        <f>IF($O522="男子",IF($AF522&gt;100,"",IF($M522=新人男子!P$76,ROW(),"")),"")</f>
        <v/>
      </c>
      <c r="CA522" s="42" t="str">
        <f>IF($O522="女子",IF($AF522&gt;100,"",IF($M522=選抜女子!B$2,ROW(),"")),"")</f>
        <v/>
      </c>
      <c r="CB522" s="42" t="str">
        <f>IF($O522="女子",IF($AF522&gt;100,"",IF($M522=選抜女子!I$2,ROW(),"")),"")</f>
        <v/>
      </c>
      <c r="CC522" s="42" t="str">
        <f>IF($O522="女子",IF($AF522&gt;100,"",IF($M522=選抜女子!P$2,ROW(),"")),"")</f>
        <v/>
      </c>
      <c r="CD522" s="42" t="str">
        <f>IF($O522="女子",IF($AF522&gt;100,"",IF($M522=選抜女子!B$27,ROW(),"")),"")</f>
        <v/>
      </c>
      <c r="CE522" s="42" t="str">
        <f>IF($O522="女子",IF($AF522&gt;100,"",IF($M522=選抜女子!I$27,ROW(),"")),"")</f>
        <v/>
      </c>
      <c r="CF522" s="42" t="str">
        <f>IF($O522="女子",IF($AF522&gt;100,"",IF($M522=選抜女子!P$27,ROW(),"")),"")</f>
        <v/>
      </c>
      <c r="CG522" s="42" t="str">
        <f>IF($O522="女子",IF($AF522&gt;100,"",IF($M522=選抜女子!B$51,ROW(),"")),"")</f>
        <v/>
      </c>
      <c r="CH522" s="42" t="str">
        <f>IF($O522="女子",IF($AF522&gt;100,"",IF($M522=選抜女子!I$51,ROW(),"")),"")</f>
        <v/>
      </c>
      <c r="CI522" s="42" t="str">
        <f>IF($O522="女子",IF($AF522&gt;100,"",IF($M522=選抜女子!B$76,ROW(),"")),"")</f>
        <v/>
      </c>
      <c r="CJ522" s="42" t="str">
        <f>IF($O522="女子",IF($AF522&gt;100,"",IF($M522=選抜女子!I$76,ROW(),"")),"")</f>
        <v/>
      </c>
      <c r="CK522" s="42" t="str">
        <f>IF($O522="女子",IF($AF522&gt;100,"",IF($M522=新人女子!B$2,ROW(),"")),"")</f>
        <v/>
      </c>
      <c r="CL522" s="42" t="str">
        <f>IF($O522="女子",IF($AF522&gt;100,"",IF($M522=新人女子!I$2,ROW(),"")),"")</f>
        <v/>
      </c>
      <c r="CM522" s="42" t="str">
        <f>IF($O522="女子",IF($AF522&gt;100,"",IF($M522=新人女子!P$2,ROW(),"")),"")</f>
        <v/>
      </c>
      <c r="CN522" s="42" t="str">
        <f>IF($O522="女子",IF($AF522&gt;100,"",IF($M522=新人女子!B$27,ROW(),"")),"")</f>
        <v/>
      </c>
      <c r="CO522" s="42" t="str">
        <f>IF($O522="女子",IF($AF522&gt;100,"",IF($M522=新人女子!I$27,ROW(),"")),"")</f>
        <v/>
      </c>
      <c r="CP522" s="42" t="str">
        <f>IF($O522="女子",IF($AF522&gt;100,"",IF($M522=新人女子!P$27,ROW(),"")),"")</f>
        <v/>
      </c>
      <c r="CQ522" s="42" t="str">
        <f>IF($O522="女子",IF($AF522&gt;100,"",IF($M522=新人女子!B$51,ROW(),"")),"")</f>
        <v/>
      </c>
      <c r="CR522" s="42" t="str">
        <f>IF($O522="女子",IF($AF522&gt;100,"",IF($M522=新人女子!I$51,ROW(),"")),"")</f>
        <v/>
      </c>
      <c r="CS522" s="42" t="str">
        <f>IF($O522="女子",IF($AF522&gt;100,"",IF($M522=新人女子!P$51,ROW(),"")),"")</f>
        <v/>
      </c>
      <c r="CT522" s="42" t="str">
        <f>IF($O522="女子",IF($AF522&gt;100,"",IF($M522=新人女子!B$76,ROW(),"")),"")</f>
        <v/>
      </c>
      <c r="CU522" s="42">
        <f>IF($O522="女子",IF($AF522&gt;100,"",IF($M522=新人女子!I$76,ROW(),"")),"")</f>
        <v>522</v>
      </c>
      <c r="CV522" s="42" t="str">
        <f>IF($O522="女子",IF($AF522&gt;100,"",IF($M522=新人女子!P$76,ROW(),"")),"")</f>
        <v/>
      </c>
    </row>
    <row r="523" spans="1:100" x14ac:dyDescent="0.15">
      <c r="A523" s="36">
        <v>45285</v>
      </c>
      <c r="B523" s="36">
        <v>45287</v>
      </c>
      <c r="C523" s="35" t="s">
        <v>104</v>
      </c>
      <c r="D523" s="35" t="s">
        <v>3410</v>
      </c>
      <c r="E523" s="35" t="s">
        <v>3411</v>
      </c>
      <c r="F523" s="35" t="s">
        <v>3412</v>
      </c>
      <c r="G523" s="35" t="s">
        <v>108</v>
      </c>
      <c r="H523" s="35" t="s">
        <v>15</v>
      </c>
      <c r="I523" s="35" t="s">
        <v>3413</v>
      </c>
      <c r="J523" s="35" t="s">
        <v>303</v>
      </c>
      <c r="M523" s="35" t="s">
        <v>222</v>
      </c>
      <c r="N523" s="35" t="s">
        <v>223</v>
      </c>
      <c r="O523" s="35" t="s">
        <v>1152</v>
      </c>
      <c r="Y523" s="35" t="s">
        <v>306</v>
      </c>
      <c r="AA523" s="35" t="s">
        <v>777</v>
      </c>
      <c r="AB523" s="35" t="s">
        <v>1274</v>
      </c>
      <c r="AC523" s="35" t="str">
        <f t="shared" si="45"/>
        <v>ウタゴウ</v>
      </c>
      <c r="AD523" s="35" t="s">
        <v>309</v>
      </c>
      <c r="AF523" s="35">
        <v>5</v>
      </c>
      <c r="AG523" s="41">
        <v>39058</v>
      </c>
      <c r="AN523" s="35">
        <v>157</v>
      </c>
      <c r="AO523" s="35">
        <v>48</v>
      </c>
      <c r="AP523" s="35" t="s">
        <v>310</v>
      </c>
      <c r="BB523" s="35">
        <f t="shared" si="46"/>
        <v>16</v>
      </c>
      <c r="BC523" s="35">
        <f t="shared" si="47"/>
        <v>2</v>
      </c>
      <c r="BD523" s="35" t="str">
        <f t="shared" si="48"/>
        <v>右</v>
      </c>
      <c r="BE523" s="42" t="str">
        <f>IF($O523="男子",IF($AF523&gt;100,"",IF($M523=選抜男子!B$2,ROW(),"")),"")</f>
        <v/>
      </c>
      <c r="BF523" s="42" t="str">
        <f>IF($O523="男子",IF($AF523&gt;100,"",IF($M523=選抜男子!I$2,ROW(),"")),"")</f>
        <v/>
      </c>
      <c r="BG523" s="42" t="str">
        <f>IF($O523="男子",IF($AF523&gt;100,"",IF($M523=選抜男子!P$2,ROW(),"")),"")</f>
        <v/>
      </c>
      <c r="BH523" s="42" t="str">
        <f>IF($O523="男子",IF($AF523&gt;100,"",IF($M523=選抜男子!B$27,ROW(),"")),"")</f>
        <v/>
      </c>
      <c r="BI523" s="42" t="str">
        <f>IF($O523="男子",IF($AF523&gt;100,"",IF($M523=選抜男子!I$27,ROW(),"")),"")</f>
        <v/>
      </c>
      <c r="BJ523" s="42" t="str">
        <f>IF($O523="男子",IF($AF523&gt;100,"",IF($M523=選抜男子!P$27,ROW(),"")),"")</f>
        <v/>
      </c>
      <c r="BK523" s="42" t="str">
        <f>IF($O523="男子",IF($AF523&gt;100,"",IF($M523=選抜男子!B$51,ROW(),"")),"")</f>
        <v/>
      </c>
      <c r="BL523" s="42" t="str">
        <f>IF($O523="男子",IF($AF523&gt;100,"",IF($M523=選抜男子!I$51,ROW(),"")),"")</f>
        <v/>
      </c>
      <c r="BM523" s="42" t="str">
        <f>IF($O523="男子",IF($AF523&gt;100,"",IF($M523=選抜男子!B$76,ROW(),"")),"")</f>
        <v/>
      </c>
      <c r="BN523" s="42" t="str">
        <f>IF($O523="男子",IF($AF523&gt;100,"",IF($M523=選抜男子!I$76,ROW(),"")),"")</f>
        <v/>
      </c>
      <c r="BO523" s="42" t="str">
        <f>IF($O523="男子",IF($AF523&gt;100,"",IF($M523=新人男子!B$2,ROW(),"")),"")</f>
        <v/>
      </c>
      <c r="BP523" s="42" t="str">
        <f>IF($O523="男子",IF($AF523&gt;100,"",IF($M523=新人男子!I$2,ROW(),"")),"")</f>
        <v/>
      </c>
      <c r="BQ523" s="42" t="str">
        <f>IF($O523="男子",IF($AF523&gt;100,"",IF($M523=新人男子!P$2,ROW(),"")),"")</f>
        <v/>
      </c>
      <c r="BR523" s="42" t="str">
        <f>IF($O523="男子",IF($AF523&gt;100,"",IF($M523=新人男子!B$27,ROW(),"")),"")</f>
        <v/>
      </c>
      <c r="BS523" s="42" t="str">
        <f>IF($O523="男子",IF($AF523&gt;100,"",IF($M523=新人男子!I$27,ROW(),"")),"")</f>
        <v/>
      </c>
      <c r="BT523" s="42" t="str">
        <f>IF($O523="男子",IF($AF523&gt;100,"",IF($M523=新人男子!P$27,ROW(),"")),"")</f>
        <v/>
      </c>
      <c r="BU523" s="42" t="str">
        <f>IF($O523="男子",IF($AF523&gt;100,"",IF($M523=新人男子!B$51,ROW(),"")),"")</f>
        <v/>
      </c>
      <c r="BV523" s="42" t="str">
        <f>IF($O523="男子",IF($AF523&gt;100,"",IF($M523=新人男子!I$51,ROW(),"")),"")</f>
        <v/>
      </c>
      <c r="BW523" s="42" t="str">
        <f>IF($O523="男子",IF($AF523&gt;100,"",IF($M523=新人男子!P$51,ROW(),"")),"")</f>
        <v/>
      </c>
      <c r="BX523" s="42" t="str">
        <f>IF($O523="男子",IF($AF523&gt;100,"",IF($M523=新人男子!B$76,ROW(),"")),"")</f>
        <v/>
      </c>
      <c r="BY523" s="42" t="str">
        <f>IF($O523="男子",IF($AF523&gt;100,"",IF($M523=新人男子!I$76,ROW(),"")),"")</f>
        <v/>
      </c>
      <c r="BZ523" s="42" t="str">
        <f>IF($O523="男子",IF($AF523&gt;100,"",IF($M523=新人男子!P$76,ROW(),"")),"")</f>
        <v/>
      </c>
      <c r="CA523" s="42" t="str">
        <f>IF($O523="女子",IF($AF523&gt;100,"",IF($M523=選抜女子!B$2,ROW(),"")),"")</f>
        <v/>
      </c>
      <c r="CB523" s="42" t="str">
        <f>IF($O523="女子",IF($AF523&gt;100,"",IF($M523=選抜女子!I$2,ROW(),"")),"")</f>
        <v/>
      </c>
      <c r="CC523" s="42" t="str">
        <f>IF($O523="女子",IF($AF523&gt;100,"",IF($M523=選抜女子!P$2,ROW(),"")),"")</f>
        <v/>
      </c>
      <c r="CD523" s="42" t="str">
        <f>IF($O523="女子",IF($AF523&gt;100,"",IF($M523=選抜女子!B$27,ROW(),"")),"")</f>
        <v/>
      </c>
      <c r="CE523" s="42" t="str">
        <f>IF($O523="女子",IF($AF523&gt;100,"",IF($M523=選抜女子!I$27,ROW(),"")),"")</f>
        <v/>
      </c>
      <c r="CF523" s="42" t="str">
        <f>IF($O523="女子",IF($AF523&gt;100,"",IF($M523=選抜女子!P$27,ROW(),"")),"")</f>
        <v/>
      </c>
      <c r="CG523" s="42" t="str">
        <f>IF($O523="女子",IF($AF523&gt;100,"",IF($M523=選抜女子!B$51,ROW(),"")),"")</f>
        <v/>
      </c>
      <c r="CH523" s="42" t="str">
        <f>IF($O523="女子",IF($AF523&gt;100,"",IF($M523=選抜女子!I$51,ROW(),"")),"")</f>
        <v/>
      </c>
      <c r="CI523" s="42" t="str">
        <f>IF($O523="女子",IF($AF523&gt;100,"",IF($M523=選抜女子!B$76,ROW(),"")),"")</f>
        <v/>
      </c>
      <c r="CJ523" s="42" t="str">
        <f>IF($O523="女子",IF($AF523&gt;100,"",IF($M523=選抜女子!I$76,ROW(),"")),"")</f>
        <v/>
      </c>
      <c r="CK523" s="42" t="str">
        <f>IF($O523="女子",IF($AF523&gt;100,"",IF($M523=新人女子!B$2,ROW(),"")),"")</f>
        <v/>
      </c>
      <c r="CL523" s="42" t="str">
        <f>IF($O523="女子",IF($AF523&gt;100,"",IF($M523=新人女子!I$2,ROW(),"")),"")</f>
        <v/>
      </c>
      <c r="CM523" s="42" t="str">
        <f>IF($O523="女子",IF($AF523&gt;100,"",IF($M523=新人女子!P$2,ROW(),"")),"")</f>
        <v/>
      </c>
      <c r="CN523" s="42" t="str">
        <f>IF($O523="女子",IF($AF523&gt;100,"",IF($M523=新人女子!B$27,ROW(),"")),"")</f>
        <v/>
      </c>
      <c r="CO523" s="42" t="str">
        <f>IF($O523="女子",IF($AF523&gt;100,"",IF($M523=新人女子!I$27,ROW(),"")),"")</f>
        <v/>
      </c>
      <c r="CP523" s="42" t="str">
        <f>IF($O523="女子",IF($AF523&gt;100,"",IF($M523=新人女子!P$27,ROW(),"")),"")</f>
        <v/>
      </c>
      <c r="CQ523" s="42" t="str">
        <f>IF($O523="女子",IF($AF523&gt;100,"",IF($M523=新人女子!B$51,ROW(),"")),"")</f>
        <v/>
      </c>
      <c r="CR523" s="42" t="str">
        <f>IF($O523="女子",IF($AF523&gt;100,"",IF($M523=新人女子!I$51,ROW(),"")),"")</f>
        <v/>
      </c>
      <c r="CS523" s="42" t="str">
        <f>IF($O523="女子",IF($AF523&gt;100,"",IF($M523=新人女子!P$51,ROW(),"")),"")</f>
        <v/>
      </c>
      <c r="CT523" s="42" t="str">
        <f>IF($O523="女子",IF($AF523&gt;100,"",IF($M523=新人女子!B$76,ROW(),"")),"")</f>
        <v/>
      </c>
      <c r="CU523" s="42">
        <f>IF($O523="女子",IF($AF523&gt;100,"",IF($M523=新人女子!I$76,ROW(),"")),"")</f>
        <v>523</v>
      </c>
      <c r="CV523" s="42" t="str">
        <f>IF($O523="女子",IF($AF523&gt;100,"",IF($M523=新人女子!P$76,ROW(),"")),"")</f>
        <v/>
      </c>
    </row>
    <row r="524" spans="1:100" x14ac:dyDescent="0.15">
      <c r="A524" s="36">
        <v>45285</v>
      </c>
      <c r="B524" s="36">
        <v>45287</v>
      </c>
      <c r="C524" s="35" t="s">
        <v>104</v>
      </c>
      <c r="D524" s="35" t="s">
        <v>3414</v>
      </c>
      <c r="E524" s="35" t="s">
        <v>3415</v>
      </c>
      <c r="F524" s="35" t="s">
        <v>3416</v>
      </c>
      <c r="G524" s="35" t="s">
        <v>108</v>
      </c>
      <c r="H524" s="35" t="s">
        <v>15</v>
      </c>
      <c r="I524" s="35" t="s">
        <v>3417</v>
      </c>
      <c r="J524" s="35" t="s">
        <v>303</v>
      </c>
      <c r="M524" s="35" t="s">
        <v>222</v>
      </c>
      <c r="N524" s="35" t="s">
        <v>223</v>
      </c>
      <c r="O524" s="35" t="s">
        <v>1152</v>
      </c>
      <c r="Y524" s="35" t="s">
        <v>306</v>
      </c>
      <c r="AA524" s="35" t="s">
        <v>763</v>
      </c>
      <c r="AB524" s="35" t="s">
        <v>1275</v>
      </c>
      <c r="AC524" s="35" t="str">
        <f t="shared" si="45"/>
        <v>キヨ</v>
      </c>
      <c r="AD524" s="35" t="s">
        <v>309</v>
      </c>
      <c r="AF524" s="35">
        <v>6</v>
      </c>
      <c r="AG524" s="41">
        <v>38932</v>
      </c>
      <c r="AN524" s="35">
        <v>164</v>
      </c>
      <c r="AO524" s="35">
        <v>55</v>
      </c>
      <c r="AP524" s="35" t="s">
        <v>310</v>
      </c>
      <c r="BB524" s="35">
        <f t="shared" si="46"/>
        <v>16</v>
      </c>
      <c r="BC524" s="35">
        <f t="shared" si="47"/>
        <v>2</v>
      </c>
      <c r="BD524" s="35" t="str">
        <f t="shared" si="48"/>
        <v>右</v>
      </c>
      <c r="BE524" s="42" t="str">
        <f>IF($O524="男子",IF($AF524&gt;100,"",IF($M524=選抜男子!B$2,ROW(),"")),"")</f>
        <v/>
      </c>
      <c r="BF524" s="42" t="str">
        <f>IF($O524="男子",IF($AF524&gt;100,"",IF($M524=選抜男子!I$2,ROW(),"")),"")</f>
        <v/>
      </c>
      <c r="BG524" s="42" t="str">
        <f>IF($O524="男子",IF($AF524&gt;100,"",IF($M524=選抜男子!P$2,ROW(),"")),"")</f>
        <v/>
      </c>
      <c r="BH524" s="42" t="str">
        <f>IF($O524="男子",IF($AF524&gt;100,"",IF($M524=選抜男子!B$27,ROW(),"")),"")</f>
        <v/>
      </c>
      <c r="BI524" s="42" t="str">
        <f>IF($O524="男子",IF($AF524&gt;100,"",IF($M524=選抜男子!I$27,ROW(),"")),"")</f>
        <v/>
      </c>
      <c r="BJ524" s="42" t="str">
        <f>IF($O524="男子",IF($AF524&gt;100,"",IF($M524=選抜男子!P$27,ROW(),"")),"")</f>
        <v/>
      </c>
      <c r="BK524" s="42" t="str">
        <f>IF($O524="男子",IF($AF524&gt;100,"",IF($M524=選抜男子!B$51,ROW(),"")),"")</f>
        <v/>
      </c>
      <c r="BL524" s="42" t="str">
        <f>IF($O524="男子",IF($AF524&gt;100,"",IF($M524=選抜男子!I$51,ROW(),"")),"")</f>
        <v/>
      </c>
      <c r="BM524" s="42" t="str">
        <f>IF($O524="男子",IF($AF524&gt;100,"",IF($M524=選抜男子!B$76,ROW(),"")),"")</f>
        <v/>
      </c>
      <c r="BN524" s="42" t="str">
        <f>IF($O524="男子",IF($AF524&gt;100,"",IF($M524=選抜男子!I$76,ROW(),"")),"")</f>
        <v/>
      </c>
      <c r="BO524" s="42" t="str">
        <f>IF($O524="男子",IF($AF524&gt;100,"",IF($M524=新人男子!B$2,ROW(),"")),"")</f>
        <v/>
      </c>
      <c r="BP524" s="42" t="str">
        <f>IF($O524="男子",IF($AF524&gt;100,"",IF($M524=新人男子!I$2,ROW(),"")),"")</f>
        <v/>
      </c>
      <c r="BQ524" s="42" t="str">
        <f>IF($O524="男子",IF($AF524&gt;100,"",IF($M524=新人男子!P$2,ROW(),"")),"")</f>
        <v/>
      </c>
      <c r="BR524" s="42" t="str">
        <f>IF($O524="男子",IF($AF524&gt;100,"",IF($M524=新人男子!B$27,ROW(),"")),"")</f>
        <v/>
      </c>
      <c r="BS524" s="42" t="str">
        <f>IF($O524="男子",IF($AF524&gt;100,"",IF($M524=新人男子!I$27,ROW(),"")),"")</f>
        <v/>
      </c>
      <c r="BT524" s="42" t="str">
        <f>IF($O524="男子",IF($AF524&gt;100,"",IF($M524=新人男子!P$27,ROW(),"")),"")</f>
        <v/>
      </c>
      <c r="BU524" s="42" t="str">
        <f>IF($O524="男子",IF($AF524&gt;100,"",IF($M524=新人男子!B$51,ROW(),"")),"")</f>
        <v/>
      </c>
      <c r="BV524" s="42" t="str">
        <f>IF($O524="男子",IF($AF524&gt;100,"",IF($M524=新人男子!I$51,ROW(),"")),"")</f>
        <v/>
      </c>
      <c r="BW524" s="42" t="str">
        <f>IF($O524="男子",IF($AF524&gt;100,"",IF($M524=新人男子!P$51,ROW(),"")),"")</f>
        <v/>
      </c>
      <c r="BX524" s="42" t="str">
        <f>IF($O524="男子",IF($AF524&gt;100,"",IF($M524=新人男子!B$76,ROW(),"")),"")</f>
        <v/>
      </c>
      <c r="BY524" s="42" t="str">
        <f>IF($O524="男子",IF($AF524&gt;100,"",IF($M524=新人男子!I$76,ROW(),"")),"")</f>
        <v/>
      </c>
      <c r="BZ524" s="42" t="str">
        <f>IF($O524="男子",IF($AF524&gt;100,"",IF($M524=新人男子!P$76,ROW(),"")),"")</f>
        <v/>
      </c>
      <c r="CA524" s="42" t="str">
        <f>IF($O524="女子",IF($AF524&gt;100,"",IF($M524=選抜女子!B$2,ROW(),"")),"")</f>
        <v/>
      </c>
      <c r="CB524" s="42" t="str">
        <f>IF($O524="女子",IF($AF524&gt;100,"",IF($M524=選抜女子!I$2,ROW(),"")),"")</f>
        <v/>
      </c>
      <c r="CC524" s="42" t="str">
        <f>IF($O524="女子",IF($AF524&gt;100,"",IF($M524=選抜女子!P$2,ROW(),"")),"")</f>
        <v/>
      </c>
      <c r="CD524" s="42" t="str">
        <f>IF($O524="女子",IF($AF524&gt;100,"",IF($M524=選抜女子!B$27,ROW(),"")),"")</f>
        <v/>
      </c>
      <c r="CE524" s="42" t="str">
        <f>IF($O524="女子",IF($AF524&gt;100,"",IF($M524=選抜女子!I$27,ROW(),"")),"")</f>
        <v/>
      </c>
      <c r="CF524" s="42" t="str">
        <f>IF($O524="女子",IF($AF524&gt;100,"",IF($M524=選抜女子!P$27,ROW(),"")),"")</f>
        <v/>
      </c>
      <c r="CG524" s="42" t="str">
        <f>IF($O524="女子",IF($AF524&gt;100,"",IF($M524=選抜女子!B$51,ROW(),"")),"")</f>
        <v/>
      </c>
      <c r="CH524" s="42" t="str">
        <f>IF($O524="女子",IF($AF524&gt;100,"",IF($M524=選抜女子!I$51,ROW(),"")),"")</f>
        <v/>
      </c>
      <c r="CI524" s="42" t="str">
        <f>IF($O524="女子",IF($AF524&gt;100,"",IF($M524=選抜女子!B$76,ROW(),"")),"")</f>
        <v/>
      </c>
      <c r="CJ524" s="42" t="str">
        <f>IF($O524="女子",IF($AF524&gt;100,"",IF($M524=選抜女子!I$76,ROW(),"")),"")</f>
        <v/>
      </c>
      <c r="CK524" s="42" t="str">
        <f>IF($O524="女子",IF($AF524&gt;100,"",IF($M524=新人女子!B$2,ROW(),"")),"")</f>
        <v/>
      </c>
      <c r="CL524" s="42" t="str">
        <f>IF($O524="女子",IF($AF524&gt;100,"",IF($M524=新人女子!I$2,ROW(),"")),"")</f>
        <v/>
      </c>
      <c r="CM524" s="42" t="str">
        <f>IF($O524="女子",IF($AF524&gt;100,"",IF($M524=新人女子!P$2,ROW(),"")),"")</f>
        <v/>
      </c>
      <c r="CN524" s="42" t="str">
        <f>IF($O524="女子",IF($AF524&gt;100,"",IF($M524=新人女子!B$27,ROW(),"")),"")</f>
        <v/>
      </c>
      <c r="CO524" s="42" t="str">
        <f>IF($O524="女子",IF($AF524&gt;100,"",IF($M524=新人女子!I$27,ROW(),"")),"")</f>
        <v/>
      </c>
      <c r="CP524" s="42" t="str">
        <f>IF($O524="女子",IF($AF524&gt;100,"",IF($M524=新人女子!P$27,ROW(),"")),"")</f>
        <v/>
      </c>
      <c r="CQ524" s="42" t="str">
        <f>IF($O524="女子",IF($AF524&gt;100,"",IF($M524=新人女子!B$51,ROW(),"")),"")</f>
        <v/>
      </c>
      <c r="CR524" s="42" t="str">
        <f>IF($O524="女子",IF($AF524&gt;100,"",IF($M524=新人女子!I$51,ROW(),"")),"")</f>
        <v/>
      </c>
      <c r="CS524" s="42" t="str">
        <f>IF($O524="女子",IF($AF524&gt;100,"",IF($M524=新人女子!P$51,ROW(),"")),"")</f>
        <v/>
      </c>
      <c r="CT524" s="42" t="str">
        <f>IF($O524="女子",IF($AF524&gt;100,"",IF($M524=新人女子!B$76,ROW(),"")),"")</f>
        <v/>
      </c>
      <c r="CU524" s="42">
        <f>IF($O524="女子",IF($AF524&gt;100,"",IF($M524=新人女子!I$76,ROW(),"")),"")</f>
        <v>524</v>
      </c>
      <c r="CV524" s="42" t="str">
        <f>IF($O524="女子",IF($AF524&gt;100,"",IF($M524=新人女子!P$76,ROW(),"")),"")</f>
        <v/>
      </c>
    </row>
    <row r="525" spans="1:100" x14ac:dyDescent="0.15">
      <c r="A525" s="36">
        <v>45285</v>
      </c>
      <c r="B525" s="36">
        <v>45287</v>
      </c>
      <c r="C525" s="35" t="s">
        <v>104</v>
      </c>
      <c r="D525" s="35" t="s">
        <v>3418</v>
      </c>
      <c r="E525" s="35" t="s">
        <v>3419</v>
      </c>
      <c r="F525" s="35" t="s">
        <v>3420</v>
      </c>
      <c r="G525" s="35" t="s">
        <v>108</v>
      </c>
      <c r="H525" s="35" t="s">
        <v>15</v>
      </c>
      <c r="I525" s="35" t="s">
        <v>3421</v>
      </c>
      <c r="J525" s="35" t="s">
        <v>303</v>
      </c>
      <c r="M525" s="35" t="s">
        <v>222</v>
      </c>
      <c r="N525" s="35" t="s">
        <v>223</v>
      </c>
      <c r="O525" s="35" t="s">
        <v>1152</v>
      </c>
      <c r="Y525" s="35" t="s">
        <v>306</v>
      </c>
      <c r="AA525" s="35" t="s">
        <v>765</v>
      </c>
      <c r="AB525" s="35" t="s">
        <v>1276</v>
      </c>
      <c r="AC525" s="35" t="str">
        <f t="shared" si="45"/>
        <v>ナゴ</v>
      </c>
      <c r="AD525" s="35" t="s">
        <v>309</v>
      </c>
      <c r="AF525" s="35">
        <v>7</v>
      </c>
      <c r="AG525" s="41">
        <v>39388</v>
      </c>
      <c r="AN525" s="35">
        <v>163</v>
      </c>
      <c r="AO525" s="35">
        <v>45.4</v>
      </c>
      <c r="AP525" s="35" t="s">
        <v>310</v>
      </c>
      <c r="BB525" s="35">
        <f t="shared" si="46"/>
        <v>15</v>
      </c>
      <c r="BC525" s="35">
        <f t="shared" si="47"/>
        <v>1</v>
      </c>
      <c r="BD525" s="35" t="str">
        <f t="shared" si="48"/>
        <v>右</v>
      </c>
      <c r="BE525" s="42" t="str">
        <f>IF($O525="男子",IF($AF525&gt;100,"",IF($M525=選抜男子!B$2,ROW(),"")),"")</f>
        <v/>
      </c>
      <c r="BF525" s="42" t="str">
        <f>IF($O525="男子",IF($AF525&gt;100,"",IF($M525=選抜男子!I$2,ROW(),"")),"")</f>
        <v/>
      </c>
      <c r="BG525" s="42" t="str">
        <f>IF($O525="男子",IF($AF525&gt;100,"",IF($M525=選抜男子!P$2,ROW(),"")),"")</f>
        <v/>
      </c>
      <c r="BH525" s="42" t="str">
        <f>IF($O525="男子",IF($AF525&gt;100,"",IF($M525=選抜男子!B$27,ROW(),"")),"")</f>
        <v/>
      </c>
      <c r="BI525" s="42" t="str">
        <f>IF($O525="男子",IF($AF525&gt;100,"",IF($M525=選抜男子!I$27,ROW(),"")),"")</f>
        <v/>
      </c>
      <c r="BJ525" s="42" t="str">
        <f>IF($O525="男子",IF($AF525&gt;100,"",IF($M525=選抜男子!P$27,ROW(),"")),"")</f>
        <v/>
      </c>
      <c r="BK525" s="42" t="str">
        <f>IF($O525="男子",IF($AF525&gt;100,"",IF($M525=選抜男子!B$51,ROW(),"")),"")</f>
        <v/>
      </c>
      <c r="BL525" s="42" t="str">
        <f>IF($O525="男子",IF($AF525&gt;100,"",IF($M525=選抜男子!I$51,ROW(),"")),"")</f>
        <v/>
      </c>
      <c r="BM525" s="42" t="str">
        <f>IF($O525="男子",IF($AF525&gt;100,"",IF($M525=選抜男子!B$76,ROW(),"")),"")</f>
        <v/>
      </c>
      <c r="BN525" s="42" t="str">
        <f>IF($O525="男子",IF($AF525&gt;100,"",IF($M525=選抜男子!I$76,ROW(),"")),"")</f>
        <v/>
      </c>
      <c r="BO525" s="42" t="str">
        <f>IF($O525="男子",IF($AF525&gt;100,"",IF($M525=新人男子!B$2,ROW(),"")),"")</f>
        <v/>
      </c>
      <c r="BP525" s="42" t="str">
        <f>IF($O525="男子",IF($AF525&gt;100,"",IF($M525=新人男子!I$2,ROW(),"")),"")</f>
        <v/>
      </c>
      <c r="BQ525" s="42" t="str">
        <f>IF($O525="男子",IF($AF525&gt;100,"",IF($M525=新人男子!P$2,ROW(),"")),"")</f>
        <v/>
      </c>
      <c r="BR525" s="42" t="str">
        <f>IF($O525="男子",IF($AF525&gt;100,"",IF($M525=新人男子!B$27,ROW(),"")),"")</f>
        <v/>
      </c>
      <c r="BS525" s="42" t="str">
        <f>IF($O525="男子",IF($AF525&gt;100,"",IF($M525=新人男子!I$27,ROW(),"")),"")</f>
        <v/>
      </c>
      <c r="BT525" s="42" t="str">
        <f>IF($O525="男子",IF($AF525&gt;100,"",IF($M525=新人男子!P$27,ROW(),"")),"")</f>
        <v/>
      </c>
      <c r="BU525" s="42" t="str">
        <f>IF($O525="男子",IF($AF525&gt;100,"",IF($M525=新人男子!B$51,ROW(),"")),"")</f>
        <v/>
      </c>
      <c r="BV525" s="42" t="str">
        <f>IF($O525="男子",IF($AF525&gt;100,"",IF($M525=新人男子!I$51,ROW(),"")),"")</f>
        <v/>
      </c>
      <c r="BW525" s="42" t="str">
        <f>IF($O525="男子",IF($AF525&gt;100,"",IF($M525=新人男子!P$51,ROW(),"")),"")</f>
        <v/>
      </c>
      <c r="BX525" s="42" t="str">
        <f>IF($O525="男子",IF($AF525&gt;100,"",IF($M525=新人男子!B$76,ROW(),"")),"")</f>
        <v/>
      </c>
      <c r="BY525" s="42" t="str">
        <f>IF($O525="男子",IF($AF525&gt;100,"",IF($M525=新人男子!I$76,ROW(),"")),"")</f>
        <v/>
      </c>
      <c r="BZ525" s="42" t="str">
        <f>IF($O525="男子",IF($AF525&gt;100,"",IF($M525=新人男子!P$76,ROW(),"")),"")</f>
        <v/>
      </c>
      <c r="CA525" s="42" t="str">
        <f>IF($O525="女子",IF($AF525&gt;100,"",IF($M525=選抜女子!B$2,ROW(),"")),"")</f>
        <v/>
      </c>
      <c r="CB525" s="42" t="str">
        <f>IF($O525="女子",IF($AF525&gt;100,"",IF($M525=選抜女子!I$2,ROW(),"")),"")</f>
        <v/>
      </c>
      <c r="CC525" s="42" t="str">
        <f>IF($O525="女子",IF($AF525&gt;100,"",IF($M525=選抜女子!P$2,ROW(),"")),"")</f>
        <v/>
      </c>
      <c r="CD525" s="42" t="str">
        <f>IF($O525="女子",IF($AF525&gt;100,"",IF($M525=選抜女子!B$27,ROW(),"")),"")</f>
        <v/>
      </c>
      <c r="CE525" s="42" t="str">
        <f>IF($O525="女子",IF($AF525&gt;100,"",IF($M525=選抜女子!I$27,ROW(),"")),"")</f>
        <v/>
      </c>
      <c r="CF525" s="42" t="str">
        <f>IF($O525="女子",IF($AF525&gt;100,"",IF($M525=選抜女子!P$27,ROW(),"")),"")</f>
        <v/>
      </c>
      <c r="CG525" s="42" t="str">
        <f>IF($O525="女子",IF($AF525&gt;100,"",IF($M525=選抜女子!B$51,ROW(),"")),"")</f>
        <v/>
      </c>
      <c r="CH525" s="42" t="str">
        <f>IF($O525="女子",IF($AF525&gt;100,"",IF($M525=選抜女子!I$51,ROW(),"")),"")</f>
        <v/>
      </c>
      <c r="CI525" s="42" t="str">
        <f>IF($O525="女子",IF($AF525&gt;100,"",IF($M525=選抜女子!B$76,ROW(),"")),"")</f>
        <v/>
      </c>
      <c r="CJ525" s="42" t="str">
        <f>IF($O525="女子",IF($AF525&gt;100,"",IF($M525=選抜女子!I$76,ROW(),"")),"")</f>
        <v/>
      </c>
      <c r="CK525" s="42" t="str">
        <f>IF($O525="女子",IF($AF525&gt;100,"",IF($M525=新人女子!B$2,ROW(),"")),"")</f>
        <v/>
      </c>
      <c r="CL525" s="42" t="str">
        <f>IF($O525="女子",IF($AF525&gt;100,"",IF($M525=新人女子!I$2,ROW(),"")),"")</f>
        <v/>
      </c>
      <c r="CM525" s="42" t="str">
        <f>IF($O525="女子",IF($AF525&gt;100,"",IF($M525=新人女子!P$2,ROW(),"")),"")</f>
        <v/>
      </c>
      <c r="CN525" s="42" t="str">
        <f>IF($O525="女子",IF($AF525&gt;100,"",IF($M525=新人女子!B$27,ROW(),"")),"")</f>
        <v/>
      </c>
      <c r="CO525" s="42" t="str">
        <f>IF($O525="女子",IF($AF525&gt;100,"",IF($M525=新人女子!I$27,ROW(),"")),"")</f>
        <v/>
      </c>
      <c r="CP525" s="42" t="str">
        <f>IF($O525="女子",IF($AF525&gt;100,"",IF($M525=新人女子!P$27,ROW(),"")),"")</f>
        <v/>
      </c>
      <c r="CQ525" s="42" t="str">
        <f>IF($O525="女子",IF($AF525&gt;100,"",IF($M525=新人女子!B$51,ROW(),"")),"")</f>
        <v/>
      </c>
      <c r="CR525" s="42" t="str">
        <f>IF($O525="女子",IF($AF525&gt;100,"",IF($M525=新人女子!I$51,ROW(),"")),"")</f>
        <v/>
      </c>
      <c r="CS525" s="42" t="str">
        <f>IF($O525="女子",IF($AF525&gt;100,"",IF($M525=新人女子!P$51,ROW(),"")),"")</f>
        <v/>
      </c>
      <c r="CT525" s="42" t="str">
        <f>IF($O525="女子",IF($AF525&gt;100,"",IF($M525=新人女子!B$76,ROW(),"")),"")</f>
        <v/>
      </c>
      <c r="CU525" s="42">
        <f>IF($O525="女子",IF($AF525&gt;100,"",IF($M525=新人女子!I$76,ROW(),"")),"")</f>
        <v>525</v>
      </c>
      <c r="CV525" s="42" t="str">
        <f>IF($O525="女子",IF($AF525&gt;100,"",IF($M525=新人女子!P$76,ROW(),"")),"")</f>
        <v/>
      </c>
    </row>
    <row r="526" spans="1:100" x14ac:dyDescent="0.15">
      <c r="A526" s="36">
        <v>45285</v>
      </c>
      <c r="B526" s="36">
        <v>45287</v>
      </c>
      <c r="C526" s="35" t="s">
        <v>104</v>
      </c>
      <c r="D526" s="35" t="s">
        <v>3422</v>
      </c>
      <c r="E526" s="35" t="s">
        <v>3423</v>
      </c>
      <c r="F526" s="35" t="s">
        <v>3424</v>
      </c>
      <c r="G526" s="35" t="s">
        <v>108</v>
      </c>
      <c r="H526" s="35" t="s">
        <v>15</v>
      </c>
      <c r="I526" s="35" t="s">
        <v>3425</v>
      </c>
      <c r="J526" s="35" t="s">
        <v>303</v>
      </c>
      <c r="M526" s="35" t="s">
        <v>222</v>
      </c>
      <c r="N526" s="35" t="s">
        <v>223</v>
      </c>
      <c r="O526" s="35" t="s">
        <v>1152</v>
      </c>
      <c r="Y526" s="35" t="s">
        <v>306</v>
      </c>
      <c r="AA526" s="35" t="s">
        <v>767</v>
      </c>
      <c r="AB526" s="35" t="s">
        <v>1277</v>
      </c>
      <c r="AC526" s="35" t="str">
        <f t="shared" si="45"/>
        <v>ナガトオオイ</v>
      </c>
      <c r="AD526" s="35" t="s">
        <v>309</v>
      </c>
      <c r="AF526" s="35">
        <v>8</v>
      </c>
      <c r="AG526" s="41">
        <v>39239</v>
      </c>
      <c r="AN526" s="35">
        <v>150</v>
      </c>
      <c r="AO526" s="35">
        <v>47</v>
      </c>
      <c r="AP526" s="35" t="s">
        <v>310</v>
      </c>
      <c r="BB526" s="35">
        <f t="shared" si="46"/>
        <v>15</v>
      </c>
      <c r="BC526" s="35">
        <f t="shared" si="47"/>
        <v>1</v>
      </c>
      <c r="BD526" s="35" t="str">
        <f t="shared" si="48"/>
        <v>右</v>
      </c>
      <c r="BE526" s="42" t="str">
        <f>IF($O526="男子",IF($AF526&gt;100,"",IF($M526=選抜男子!B$2,ROW(),"")),"")</f>
        <v/>
      </c>
      <c r="BF526" s="42" t="str">
        <f>IF($O526="男子",IF($AF526&gt;100,"",IF($M526=選抜男子!I$2,ROW(),"")),"")</f>
        <v/>
      </c>
      <c r="BG526" s="42" t="str">
        <f>IF($O526="男子",IF($AF526&gt;100,"",IF($M526=選抜男子!P$2,ROW(),"")),"")</f>
        <v/>
      </c>
      <c r="BH526" s="42" t="str">
        <f>IF($O526="男子",IF($AF526&gt;100,"",IF($M526=選抜男子!B$27,ROW(),"")),"")</f>
        <v/>
      </c>
      <c r="BI526" s="42" t="str">
        <f>IF($O526="男子",IF($AF526&gt;100,"",IF($M526=選抜男子!I$27,ROW(),"")),"")</f>
        <v/>
      </c>
      <c r="BJ526" s="42" t="str">
        <f>IF($O526="男子",IF($AF526&gt;100,"",IF($M526=選抜男子!P$27,ROW(),"")),"")</f>
        <v/>
      </c>
      <c r="BK526" s="42" t="str">
        <f>IF($O526="男子",IF($AF526&gt;100,"",IF($M526=選抜男子!B$51,ROW(),"")),"")</f>
        <v/>
      </c>
      <c r="BL526" s="42" t="str">
        <f>IF($O526="男子",IF($AF526&gt;100,"",IF($M526=選抜男子!I$51,ROW(),"")),"")</f>
        <v/>
      </c>
      <c r="BM526" s="42" t="str">
        <f>IF($O526="男子",IF($AF526&gt;100,"",IF($M526=選抜男子!B$76,ROW(),"")),"")</f>
        <v/>
      </c>
      <c r="BN526" s="42" t="str">
        <f>IF($O526="男子",IF($AF526&gt;100,"",IF($M526=選抜男子!I$76,ROW(),"")),"")</f>
        <v/>
      </c>
      <c r="BO526" s="42" t="str">
        <f>IF($O526="男子",IF($AF526&gt;100,"",IF($M526=新人男子!B$2,ROW(),"")),"")</f>
        <v/>
      </c>
      <c r="BP526" s="42" t="str">
        <f>IF($O526="男子",IF($AF526&gt;100,"",IF($M526=新人男子!I$2,ROW(),"")),"")</f>
        <v/>
      </c>
      <c r="BQ526" s="42" t="str">
        <f>IF($O526="男子",IF($AF526&gt;100,"",IF($M526=新人男子!P$2,ROW(),"")),"")</f>
        <v/>
      </c>
      <c r="BR526" s="42" t="str">
        <f>IF($O526="男子",IF($AF526&gt;100,"",IF($M526=新人男子!B$27,ROW(),"")),"")</f>
        <v/>
      </c>
      <c r="BS526" s="42" t="str">
        <f>IF($O526="男子",IF($AF526&gt;100,"",IF($M526=新人男子!I$27,ROW(),"")),"")</f>
        <v/>
      </c>
      <c r="BT526" s="42" t="str">
        <f>IF($O526="男子",IF($AF526&gt;100,"",IF($M526=新人男子!P$27,ROW(),"")),"")</f>
        <v/>
      </c>
      <c r="BU526" s="42" t="str">
        <f>IF($O526="男子",IF($AF526&gt;100,"",IF($M526=新人男子!B$51,ROW(),"")),"")</f>
        <v/>
      </c>
      <c r="BV526" s="42" t="str">
        <f>IF($O526="男子",IF($AF526&gt;100,"",IF($M526=新人男子!I$51,ROW(),"")),"")</f>
        <v/>
      </c>
      <c r="BW526" s="42" t="str">
        <f>IF($O526="男子",IF($AF526&gt;100,"",IF($M526=新人男子!P$51,ROW(),"")),"")</f>
        <v/>
      </c>
      <c r="BX526" s="42" t="str">
        <f>IF($O526="男子",IF($AF526&gt;100,"",IF($M526=新人男子!B$76,ROW(),"")),"")</f>
        <v/>
      </c>
      <c r="BY526" s="42" t="str">
        <f>IF($O526="男子",IF($AF526&gt;100,"",IF($M526=新人男子!I$76,ROW(),"")),"")</f>
        <v/>
      </c>
      <c r="BZ526" s="42" t="str">
        <f>IF($O526="男子",IF($AF526&gt;100,"",IF($M526=新人男子!P$76,ROW(),"")),"")</f>
        <v/>
      </c>
      <c r="CA526" s="42" t="str">
        <f>IF($O526="女子",IF($AF526&gt;100,"",IF($M526=選抜女子!B$2,ROW(),"")),"")</f>
        <v/>
      </c>
      <c r="CB526" s="42" t="str">
        <f>IF($O526="女子",IF($AF526&gt;100,"",IF($M526=選抜女子!I$2,ROW(),"")),"")</f>
        <v/>
      </c>
      <c r="CC526" s="42" t="str">
        <f>IF($O526="女子",IF($AF526&gt;100,"",IF($M526=選抜女子!P$2,ROW(),"")),"")</f>
        <v/>
      </c>
      <c r="CD526" s="42" t="str">
        <f>IF($O526="女子",IF($AF526&gt;100,"",IF($M526=選抜女子!B$27,ROW(),"")),"")</f>
        <v/>
      </c>
      <c r="CE526" s="42" t="str">
        <f>IF($O526="女子",IF($AF526&gt;100,"",IF($M526=選抜女子!I$27,ROW(),"")),"")</f>
        <v/>
      </c>
      <c r="CF526" s="42" t="str">
        <f>IF($O526="女子",IF($AF526&gt;100,"",IF($M526=選抜女子!P$27,ROW(),"")),"")</f>
        <v/>
      </c>
      <c r="CG526" s="42" t="str">
        <f>IF($O526="女子",IF($AF526&gt;100,"",IF($M526=選抜女子!B$51,ROW(),"")),"")</f>
        <v/>
      </c>
      <c r="CH526" s="42" t="str">
        <f>IF($O526="女子",IF($AF526&gt;100,"",IF($M526=選抜女子!I$51,ROW(),"")),"")</f>
        <v/>
      </c>
      <c r="CI526" s="42" t="str">
        <f>IF($O526="女子",IF($AF526&gt;100,"",IF($M526=選抜女子!B$76,ROW(),"")),"")</f>
        <v/>
      </c>
      <c r="CJ526" s="42" t="str">
        <f>IF($O526="女子",IF($AF526&gt;100,"",IF($M526=選抜女子!I$76,ROW(),"")),"")</f>
        <v/>
      </c>
      <c r="CK526" s="42" t="str">
        <f>IF($O526="女子",IF($AF526&gt;100,"",IF($M526=新人女子!B$2,ROW(),"")),"")</f>
        <v/>
      </c>
      <c r="CL526" s="42" t="str">
        <f>IF($O526="女子",IF($AF526&gt;100,"",IF($M526=新人女子!I$2,ROW(),"")),"")</f>
        <v/>
      </c>
      <c r="CM526" s="42" t="str">
        <f>IF($O526="女子",IF($AF526&gt;100,"",IF($M526=新人女子!P$2,ROW(),"")),"")</f>
        <v/>
      </c>
      <c r="CN526" s="42" t="str">
        <f>IF($O526="女子",IF($AF526&gt;100,"",IF($M526=新人女子!B$27,ROW(),"")),"")</f>
        <v/>
      </c>
      <c r="CO526" s="42" t="str">
        <f>IF($O526="女子",IF($AF526&gt;100,"",IF($M526=新人女子!I$27,ROW(),"")),"")</f>
        <v/>
      </c>
      <c r="CP526" s="42" t="str">
        <f>IF($O526="女子",IF($AF526&gt;100,"",IF($M526=新人女子!P$27,ROW(),"")),"")</f>
        <v/>
      </c>
      <c r="CQ526" s="42" t="str">
        <f>IF($O526="女子",IF($AF526&gt;100,"",IF($M526=新人女子!B$51,ROW(),"")),"")</f>
        <v/>
      </c>
      <c r="CR526" s="42" t="str">
        <f>IF($O526="女子",IF($AF526&gt;100,"",IF($M526=新人女子!I$51,ROW(),"")),"")</f>
        <v/>
      </c>
      <c r="CS526" s="42" t="str">
        <f>IF($O526="女子",IF($AF526&gt;100,"",IF($M526=新人女子!P$51,ROW(),"")),"")</f>
        <v/>
      </c>
      <c r="CT526" s="42" t="str">
        <f>IF($O526="女子",IF($AF526&gt;100,"",IF($M526=新人女子!B$76,ROW(),"")),"")</f>
        <v/>
      </c>
      <c r="CU526" s="42">
        <f>IF($O526="女子",IF($AF526&gt;100,"",IF($M526=新人女子!I$76,ROW(),"")),"")</f>
        <v>526</v>
      </c>
      <c r="CV526" s="42" t="str">
        <f>IF($O526="女子",IF($AF526&gt;100,"",IF($M526=新人女子!P$76,ROW(),"")),"")</f>
        <v/>
      </c>
    </row>
    <row r="527" spans="1:100" x14ac:dyDescent="0.15">
      <c r="A527" s="36">
        <v>45285</v>
      </c>
      <c r="B527" s="36">
        <v>45287</v>
      </c>
      <c r="C527" s="35" t="s">
        <v>104</v>
      </c>
      <c r="D527" s="35" t="s">
        <v>3426</v>
      </c>
      <c r="E527" s="35" t="s">
        <v>3427</v>
      </c>
      <c r="F527" s="35" t="s">
        <v>3428</v>
      </c>
      <c r="G527" s="35" t="s">
        <v>108</v>
      </c>
      <c r="H527" s="35" t="s">
        <v>15</v>
      </c>
      <c r="I527" s="35" t="s">
        <v>3429</v>
      </c>
      <c r="J527" s="35" t="s">
        <v>303</v>
      </c>
      <c r="M527" s="35" t="s">
        <v>222</v>
      </c>
      <c r="N527" s="35" t="s">
        <v>223</v>
      </c>
      <c r="O527" s="35" t="s">
        <v>1152</v>
      </c>
      <c r="Y527" s="35" t="s">
        <v>306</v>
      </c>
      <c r="AA527" s="35" t="s">
        <v>769</v>
      </c>
      <c r="AB527" s="35" t="s">
        <v>1278</v>
      </c>
      <c r="AC527" s="35" t="str">
        <f t="shared" si="45"/>
        <v>コシガハマ</v>
      </c>
      <c r="AD527" s="35" t="s">
        <v>309</v>
      </c>
      <c r="AF527" s="35">
        <v>9</v>
      </c>
      <c r="AG527" s="41">
        <v>39314</v>
      </c>
      <c r="AN527" s="35">
        <v>163</v>
      </c>
      <c r="AO527" s="35">
        <v>53</v>
      </c>
      <c r="AP527" s="35" t="s">
        <v>310</v>
      </c>
      <c r="BB527" s="35">
        <f t="shared" si="46"/>
        <v>15</v>
      </c>
      <c r="BC527" s="35">
        <f t="shared" si="47"/>
        <v>1</v>
      </c>
      <c r="BD527" s="35" t="str">
        <f t="shared" si="48"/>
        <v>右</v>
      </c>
      <c r="BE527" s="42" t="str">
        <f>IF($O527="男子",IF($AF527&gt;100,"",IF($M527=選抜男子!B$2,ROW(),"")),"")</f>
        <v/>
      </c>
      <c r="BF527" s="42" t="str">
        <f>IF($O527="男子",IF($AF527&gt;100,"",IF($M527=選抜男子!I$2,ROW(),"")),"")</f>
        <v/>
      </c>
      <c r="BG527" s="42" t="str">
        <f>IF($O527="男子",IF($AF527&gt;100,"",IF($M527=選抜男子!P$2,ROW(),"")),"")</f>
        <v/>
      </c>
      <c r="BH527" s="42" t="str">
        <f>IF($O527="男子",IF($AF527&gt;100,"",IF($M527=選抜男子!B$27,ROW(),"")),"")</f>
        <v/>
      </c>
      <c r="BI527" s="42" t="str">
        <f>IF($O527="男子",IF($AF527&gt;100,"",IF($M527=選抜男子!I$27,ROW(),"")),"")</f>
        <v/>
      </c>
      <c r="BJ527" s="42" t="str">
        <f>IF($O527="男子",IF($AF527&gt;100,"",IF($M527=選抜男子!P$27,ROW(),"")),"")</f>
        <v/>
      </c>
      <c r="BK527" s="42" t="str">
        <f>IF($O527="男子",IF($AF527&gt;100,"",IF($M527=選抜男子!B$51,ROW(),"")),"")</f>
        <v/>
      </c>
      <c r="BL527" s="42" t="str">
        <f>IF($O527="男子",IF($AF527&gt;100,"",IF($M527=選抜男子!I$51,ROW(),"")),"")</f>
        <v/>
      </c>
      <c r="BM527" s="42" t="str">
        <f>IF($O527="男子",IF($AF527&gt;100,"",IF($M527=選抜男子!B$76,ROW(),"")),"")</f>
        <v/>
      </c>
      <c r="BN527" s="42" t="str">
        <f>IF($O527="男子",IF($AF527&gt;100,"",IF($M527=選抜男子!I$76,ROW(),"")),"")</f>
        <v/>
      </c>
      <c r="BO527" s="42" t="str">
        <f>IF($O527="男子",IF($AF527&gt;100,"",IF($M527=新人男子!B$2,ROW(),"")),"")</f>
        <v/>
      </c>
      <c r="BP527" s="42" t="str">
        <f>IF($O527="男子",IF($AF527&gt;100,"",IF($M527=新人男子!I$2,ROW(),"")),"")</f>
        <v/>
      </c>
      <c r="BQ527" s="42" t="str">
        <f>IF($O527="男子",IF($AF527&gt;100,"",IF($M527=新人男子!P$2,ROW(),"")),"")</f>
        <v/>
      </c>
      <c r="BR527" s="42" t="str">
        <f>IF($O527="男子",IF($AF527&gt;100,"",IF($M527=新人男子!B$27,ROW(),"")),"")</f>
        <v/>
      </c>
      <c r="BS527" s="42" t="str">
        <f>IF($O527="男子",IF($AF527&gt;100,"",IF($M527=新人男子!I$27,ROW(),"")),"")</f>
        <v/>
      </c>
      <c r="BT527" s="42" t="str">
        <f>IF($O527="男子",IF($AF527&gt;100,"",IF($M527=新人男子!P$27,ROW(),"")),"")</f>
        <v/>
      </c>
      <c r="BU527" s="42" t="str">
        <f>IF($O527="男子",IF($AF527&gt;100,"",IF($M527=新人男子!B$51,ROW(),"")),"")</f>
        <v/>
      </c>
      <c r="BV527" s="42" t="str">
        <f>IF($O527="男子",IF($AF527&gt;100,"",IF($M527=新人男子!I$51,ROW(),"")),"")</f>
        <v/>
      </c>
      <c r="BW527" s="42" t="str">
        <f>IF($O527="男子",IF($AF527&gt;100,"",IF($M527=新人男子!P$51,ROW(),"")),"")</f>
        <v/>
      </c>
      <c r="BX527" s="42" t="str">
        <f>IF($O527="男子",IF($AF527&gt;100,"",IF($M527=新人男子!B$76,ROW(),"")),"")</f>
        <v/>
      </c>
      <c r="BY527" s="42" t="str">
        <f>IF($O527="男子",IF($AF527&gt;100,"",IF($M527=新人男子!I$76,ROW(),"")),"")</f>
        <v/>
      </c>
      <c r="BZ527" s="42" t="str">
        <f>IF($O527="男子",IF($AF527&gt;100,"",IF($M527=新人男子!P$76,ROW(),"")),"")</f>
        <v/>
      </c>
      <c r="CA527" s="42" t="str">
        <f>IF($O527="女子",IF($AF527&gt;100,"",IF($M527=選抜女子!B$2,ROW(),"")),"")</f>
        <v/>
      </c>
      <c r="CB527" s="42" t="str">
        <f>IF($O527="女子",IF($AF527&gt;100,"",IF($M527=選抜女子!I$2,ROW(),"")),"")</f>
        <v/>
      </c>
      <c r="CC527" s="42" t="str">
        <f>IF($O527="女子",IF($AF527&gt;100,"",IF($M527=選抜女子!P$2,ROW(),"")),"")</f>
        <v/>
      </c>
      <c r="CD527" s="42" t="str">
        <f>IF($O527="女子",IF($AF527&gt;100,"",IF($M527=選抜女子!B$27,ROW(),"")),"")</f>
        <v/>
      </c>
      <c r="CE527" s="42" t="str">
        <f>IF($O527="女子",IF($AF527&gt;100,"",IF($M527=選抜女子!I$27,ROW(),"")),"")</f>
        <v/>
      </c>
      <c r="CF527" s="42" t="str">
        <f>IF($O527="女子",IF($AF527&gt;100,"",IF($M527=選抜女子!P$27,ROW(),"")),"")</f>
        <v/>
      </c>
      <c r="CG527" s="42" t="str">
        <f>IF($O527="女子",IF($AF527&gt;100,"",IF($M527=選抜女子!B$51,ROW(),"")),"")</f>
        <v/>
      </c>
      <c r="CH527" s="42" t="str">
        <f>IF($O527="女子",IF($AF527&gt;100,"",IF($M527=選抜女子!I$51,ROW(),"")),"")</f>
        <v/>
      </c>
      <c r="CI527" s="42" t="str">
        <f>IF($O527="女子",IF($AF527&gt;100,"",IF($M527=選抜女子!B$76,ROW(),"")),"")</f>
        <v/>
      </c>
      <c r="CJ527" s="42" t="str">
        <f>IF($O527="女子",IF($AF527&gt;100,"",IF($M527=選抜女子!I$76,ROW(),"")),"")</f>
        <v/>
      </c>
      <c r="CK527" s="42" t="str">
        <f>IF($O527="女子",IF($AF527&gt;100,"",IF($M527=新人女子!B$2,ROW(),"")),"")</f>
        <v/>
      </c>
      <c r="CL527" s="42" t="str">
        <f>IF($O527="女子",IF($AF527&gt;100,"",IF($M527=新人女子!I$2,ROW(),"")),"")</f>
        <v/>
      </c>
      <c r="CM527" s="42" t="str">
        <f>IF($O527="女子",IF($AF527&gt;100,"",IF($M527=新人女子!P$2,ROW(),"")),"")</f>
        <v/>
      </c>
      <c r="CN527" s="42" t="str">
        <f>IF($O527="女子",IF($AF527&gt;100,"",IF($M527=新人女子!B$27,ROW(),"")),"")</f>
        <v/>
      </c>
      <c r="CO527" s="42" t="str">
        <f>IF($O527="女子",IF($AF527&gt;100,"",IF($M527=新人女子!I$27,ROW(),"")),"")</f>
        <v/>
      </c>
      <c r="CP527" s="42" t="str">
        <f>IF($O527="女子",IF($AF527&gt;100,"",IF($M527=新人女子!P$27,ROW(),"")),"")</f>
        <v/>
      </c>
      <c r="CQ527" s="42" t="str">
        <f>IF($O527="女子",IF($AF527&gt;100,"",IF($M527=新人女子!B$51,ROW(),"")),"")</f>
        <v/>
      </c>
      <c r="CR527" s="42" t="str">
        <f>IF($O527="女子",IF($AF527&gt;100,"",IF($M527=新人女子!I$51,ROW(),"")),"")</f>
        <v/>
      </c>
      <c r="CS527" s="42" t="str">
        <f>IF($O527="女子",IF($AF527&gt;100,"",IF($M527=新人女子!P$51,ROW(),"")),"")</f>
        <v/>
      </c>
      <c r="CT527" s="42" t="str">
        <f>IF($O527="女子",IF($AF527&gt;100,"",IF($M527=新人女子!B$76,ROW(),"")),"")</f>
        <v/>
      </c>
      <c r="CU527" s="42">
        <f>IF($O527="女子",IF($AF527&gt;100,"",IF($M527=新人女子!I$76,ROW(),"")),"")</f>
        <v>527</v>
      </c>
      <c r="CV527" s="42" t="str">
        <f>IF($O527="女子",IF($AF527&gt;100,"",IF($M527=新人女子!P$76,ROW(),"")),"")</f>
        <v/>
      </c>
    </row>
    <row r="528" spans="1:100" x14ac:dyDescent="0.15">
      <c r="A528" s="36">
        <v>45285</v>
      </c>
      <c r="B528" s="36">
        <v>45287</v>
      </c>
      <c r="C528" s="35" t="s">
        <v>104</v>
      </c>
      <c r="D528" s="35" t="s">
        <v>3430</v>
      </c>
      <c r="E528" s="35" t="s">
        <v>3431</v>
      </c>
      <c r="F528" s="35" t="s">
        <v>3432</v>
      </c>
      <c r="G528" s="35" t="s">
        <v>108</v>
      </c>
      <c r="H528" s="35" t="s">
        <v>15</v>
      </c>
      <c r="I528" s="35" t="s">
        <v>3433</v>
      </c>
      <c r="J528" s="35" t="s">
        <v>303</v>
      </c>
      <c r="M528" s="35" t="s">
        <v>222</v>
      </c>
      <c r="N528" s="35" t="s">
        <v>223</v>
      </c>
      <c r="O528" s="35" t="s">
        <v>1152</v>
      </c>
      <c r="Y528" s="35" t="s">
        <v>306</v>
      </c>
      <c r="AA528" s="35" t="s">
        <v>779</v>
      </c>
      <c r="AB528" s="35" t="s">
        <v>1279</v>
      </c>
      <c r="AC528" s="35" t="str">
        <f t="shared" si="45"/>
        <v>ヒガシハギ</v>
      </c>
      <c r="AD528" s="35" t="s">
        <v>309</v>
      </c>
      <c r="AE528" s="35" t="s">
        <v>376</v>
      </c>
      <c r="AF528" s="35">
        <v>10</v>
      </c>
      <c r="AG528" s="41">
        <v>39151</v>
      </c>
      <c r="AN528" s="35">
        <v>153</v>
      </c>
      <c r="AO528" s="35">
        <v>49</v>
      </c>
      <c r="AP528" s="35" t="s">
        <v>310</v>
      </c>
      <c r="BB528" s="35">
        <f t="shared" si="46"/>
        <v>16</v>
      </c>
      <c r="BC528" s="35">
        <f t="shared" si="47"/>
        <v>2</v>
      </c>
      <c r="BD528" s="35" t="str">
        <f t="shared" si="48"/>
        <v>右</v>
      </c>
      <c r="BE528" s="42" t="str">
        <f>IF($O528="男子",IF($AF528&gt;100,"",IF($M528=選抜男子!B$2,ROW(),"")),"")</f>
        <v/>
      </c>
      <c r="BF528" s="42" t="str">
        <f>IF($O528="男子",IF($AF528&gt;100,"",IF($M528=選抜男子!I$2,ROW(),"")),"")</f>
        <v/>
      </c>
      <c r="BG528" s="42" t="str">
        <f>IF($O528="男子",IF($AF528&gt;100,"",IF($M528=選抜男子!P$2,ROW(),"")),"")</f>
        <v/>
      </c>
      <c r="BH528" s="42" t="str">
        <f>IF($O528="男子",IF($AF528&gt;100,"",IF($M528=選抜男子!B$27,ROW(),"")),"")</f>
        <v/>
      </c>
      <c r="BI528" s="42" t="str">
        <f>IF($O528="男子",IF($AF528&gt;100,"",IF($M528=選抜男子!I$27,ROW(),"")),"")</f>
        <v/>
      </c>
      <c r="BJ528" s="42" t="str">
        <f>IF($O528="男子",IF($AF528&gt;100,"",IF($M528=選抜男子!P$27,ROW(),"")),"")</f>
        <v/>
      </c>
      <c r="BK528" s="42" t="str">
        <f>IF($O528="男子",IF($AF528&gt;100,"",IF($M528=選抜男子!B$51,ROW(),"")),"")</f>
        <v/>
      </c>
      <c r="BL528" s="42" t="str">
        <f>IF($O528="男子",IF($AF528&gt;100,"",IF($M528=選抜男子!I$51,ROW(),"")),"")</f>
        <v/>
      </c>
      <c r="BM528" s="42" t="str">
        <f>IF($O528="男子",IF($AF528&gt;100,"",IF($M528=選抜男子!B$76,ROW(),"")),"")</f>
        <v/>
      </c>
      <c r="BN528" s="42" t="str">
        <f>IF($O528="男子",IF($AF528&gt;100,"",IF($M528=選抜男子!I$76,ROW(),"")),"")</f>
        <v/>
      </c>
      <c r="BO528" s="42" t="str">
        <f>IF($O528="男子",IF($AF528&gt;100,"",IF($M528=新人男子!B$2,ROW(),"")),"")</f>
        <v/>
      </c>
      <c r="BP528" s="42" t="str">
        <f>IF($O528="男子",IF($AF528&gt;100,"",IF($M528=新人男子!I$2,ROW(),"")),"")</f>
        <v/>
      </c>
      <c r="BQ528" s="42" t="str">
        <f>IF($O528="男子",IF($AF528&gt;100,"",IF($M528=新人男子!P$2,ROW(),"")),"")</f>
        <v/>
      </c>
      <c r="BR528" s="42" t="str">
        <f>IF($O528="男子",IF($AF528&gt;100,"",IF($M528=新人男子!B$27,ROW(),"")),"")</f>
        <v/>
      </c>
      <c r="BS528" s="42" t="str">
        <f>IF($O528="男子",IF($AF528&gt;100,"",IF($M528=新人男子!I$27,ROW(),"")),"")</f>
        <v/>
      </c>
      <c r="BT528" s="42" t="str">
        <f>IF($O528="男子",IF($AF528&gt;100,"",IF($M528=新人男子!P$27,ROW(),"")),"")</f>
        <v/>
      </c>
      <c r="BU528" s="42" t="str">
        <f>IF($O528="男子",IF($AF528&gt;100,"",IF($M528=新人男子!B$51,ROW(),"")),"")</f>
        <v/>
      </c>
      <c r="BV528" s="42" t="str">
        <f>IF($O528="男子",IF($AF528&gt;100,"",IF($M528=新人男子!I$51,ROW(),"")),"")</f>
        <v/>
      </c>
      <c r="BW528" s="42" t="str">
        <f>IF($O528="男子",IF($AF528&gt;100,"",IF($M528=新人男子!P$51,ROW(),"")),"")</f>
        <v/>
      </c>
      <c r="BX528" s="42" t="str">
        <f>IF($O528="男子",IF($AF528&gt;100,"",IF($M528=新人男子!B$76,ROW(),"")),"")</f>
        <v/>
      </c>
      <c r="BY528" s="42" t="str">
        <f>IF($O528="男子",IF($AF528&gt;100,"",IF($M528=新人男子!I$76,ROW(),"")),"")</f>
        <v/>
      </c>
      <c r="BZ528" s="42" t="str">
        <f>IF($O528="男子",IF($AF528&gt;100,"",IF($M528=新人男子!P$76,ROW(),"")),"")</f>
        <v/>
      </c>
      <c r="CA528" s="42" t="str">
        <f>IF($O528="女子",IF($AF528&gt;100,"",IF($M528=選抜女子!B$2,ROW(),"")),"")</f>
        <v/>
      </c>
      <c r="CB528" s="42" t="str">
        <f>IF($O528="女子",IF($AF528&gt;100,"",IF($M528=選抜女子!I$2,ROW(),"")),"")</f>
        <v/>
      </c>
      <c r="CC528" s="42" t="str">
        <f>IF($O528="女子",IF($AF528&gt;100,"",IF($M528=選抜女子!P$2,ROW(),"")),"")</f>
        <v/>
      </c>
      <c r="CD528" s="42" t="str">
        <f>IF($O528="女子",IF($AF528&gt;100,"",IF($M528=選抜女子!B$27,ROW(),"")),"")</f>
        <v/>
      </c>
      <c r="CE528" s="42" t="str">
        <f>IF($O528="女子",IF($AF528&gt;100,"",IF($M528=選抜女子!I$27,ROW(),"")),"")</f>
        <v/>
      </c>
      <c r="CF528" s="42" t="str">
        <f>IF($O528="女子",IF($AF528&gt;100,"",IF($M528=選抜女子!P$27,ROW(),"")),"")</f>
        <v/>
      </c>
      <c r="CG528" s="42" t="str">
        <f>IF($O528="女子",IF($AF528&gt;100,"",IF($M528=選抜女子!B$51,ROW(),"")),"")</f>
        <v/>
      </c>
      <c r="CH528" s="42" t="str">
        <f>IF($O528="女子",IF($AF528&gt;100,"",IF($M528=選抜女子!I$51,ROW(),"")),"")</f>
        <v/>
      </c>
      <c r="CI528" s="42" t="str">
        <f>IF($O528="女子",IF($AF528&gt;100,"",IF($M528=選抜女子!B$76,ROW(),"")),"")</f>
        <v/>
      </c>
      <c r="CJ528" s="42" t="str">
        <f>IF($O528="女子",IF($AF528&gt;100,"",IF($M528=選抜女子!I$76,ROW(),"")),"")</f>
        <v/>
      </c>
      <c r="CK528" s="42" t="str">
        <f>IF($O528="女子",IF($AF528&gt;100,"",IF($M528=新人女子!B$2,ROW(),"")),"")</f>
        <v/>
      </c>
      <c r="CL528" s="42" t="str">
        <f>IF($O528="女子",IF($AF528&gt;100,"",IF($M528=新人女子!I$2,ROW(),"")),"")</f>
        <v/>
      </c>
      <c r="CM528" s="42" t="str">
        <f>IF($O528="女子",IF($AF528&gt;100,"",IF($M528=新人女子!P$2,ROW(),"")),"")</f>
        <v/>
      </c>
      <c r="CN528" s="42" t="str">
        <f>IF($O528="女子",IF($AF528&gt;100,"",IF($M528=新人女子!B$27,ROW(),"")),"")</f>
        <v/>
      </c>
      <c r="CO528" s="42" t="str">
        <f>IF($O528="女子",IF($AF528&gt;100,"",IF($M528=新人女子!I$27,ROW(),"")),"")</f>
        <v/>
      </c>
      <c r="CP528" s="42" t="str">
        <f>IF($O528="女子",IF($AF528&gt;100,"",IF($M528=新人女子!P$27,ROW(),"")),"")</f>
        <v/>
      </c>
      <c r="CQ528" s="42" t="str">
        <f>IF($O528="女子",IF($AF528&gt;100,"",IF($M528=新人女子!B$51,ROW(),"")),"")</f>
        <v/>
      </c>
      <c r="CR528" s="42" t="str">
        <f>IF($O528="女子",IF($AF528&gt;100,"",IF($M528=新人女子!I$51,ROW(),"")),"")</f>
        <v/>
      </c>
      <c r="CS528" s="42" t="str">
        <f>IF($O528="女子",IF($AF528&gt;100,"",IF($M528=新人女子!P$51,ROW(),"")),"")</f>
        <v/>
      </c>
      <c r="CT528" s="42" t="str">
        <f>IF($O528="女子",IF($AF528&gt;100,"",IF($M528=新人女子!B$76,ROW(),"")),"")</f>
        <v/>
      </c>
      <c r="CU528" s="42">
        <f>IF($O528="女子",IF($AF528&gt;100,"",IF($M528=新人女子!I$76,ROW(),"")),"")</f>
        <v>528</v>
      </c>
      <c r="CV528" s="42" t="str">
        <f>IF($O528="女子",IF($AF528&gt;100,"",IF($M528=新人女子!P$76,ROW(),"")),"")</f>
        <v/>
      </c>
    </row>
    <row r="529" spans="1:100" x14ac:dyDescent="0.15">
      <c r="A529" s="36">
        <v>45285</v>
      </c>
      <c r="B529" s="36">
        <v>45287</v>
      </c>
      <c r="C529" s="35" t="s">
        <v>104</v>
      </c>
      <c r="D529" s="35" t="s">
        <v>3434</v>
      </c>
      <c r="E529" s="35" t="s">
        <v>3435</v>
      </c>
      <c r="F529" s="35" t="s">
        <v>3436</v>
      </c>
      <c r="G529" s="35" t="s">
        <v>108</v>
      </c>
      <c r="H529" s="35" t="s">
        <v>15</v>
      </c>
      <c r="I529" s="35" t="s">
        <v>3437</v>
      </c>
      <c r="J529" s="35" t="s">
        <v>303</v>
      </c>
      <c r="M529" s="35" t="s">
        <v>222</v>
      </c>
      <c r="N529" s="35" t="s">
        <v>223</v>
      </c>
      <c r="O529" s="35" t="s">
        <v>1152</v>
      </c>
      <c r="Y529" s="35" t="s">
        <v>306</v>
      </c>
      <c r="AA529" s="35" t="s">
        <v>781</v>
      </c>
      <c r="AB529" s="35" t="s">
        <v>1280</v>
      </c>
      <c r="AC529" s="35" t="str">
        <f t="shared" si="45"/>
        <v>ハギ</v>
      </c>
      <c r="AD529" s="35" t="s">
        <v>309</v>
      </c>
      <c r="AF529" s="35">
        <v>11</v>
      </c>
      <c r="AG529" s="41">
        <v>38872</v>
      </c>
      <c r="AN529" s="35">
        <v>160</v>
      </c>
      <c r="AO529" s="35">
        <v>48</v>
      </c>
      <c r="AP529" s="35" t="s">
        <v>310</v>
      </c>
      <c r="BB529" s="35">
        <f t="shared" si="46"/>
        <v>16</v>
      </c>
      <c r="BC529" s="35">
        <f t="shared" si="47"/>
        <v>2</v>
      </c>
      <c r="BD529" s="35" t="str">
        <f t="shared" si="48"/>
        <v>右</v>
      </c>
      <c r="BE529" s="42" t="str">
        <f>IF($O529="男子",IF($AF529&gt;100,"",IF($M529=選抜男子!B$2,ROW(),"")),"")</f>
        <v/>
      </c>
      <c r="BF529" s="42" t="str">
        <f>IF($O529="男子",IF($AF529&gt;100,"",IF($M529=選抜男子!I$2,ROW(),"")),"")</f>
        <v/>
      </c>
      <c r="BG529" s="42" t="str">
        <f>IF($O529="男子",IF($AF529&gt;100,"",IF($M529=選抜男子!P$2,ROW(),"")),"")</f>
        <v/>
      </c>
      <c r="BH529" s="42" t="str">
        <f>IF($O529="男子",IF($AF529&gt;100,"",IF($M529=選抜男子!B$27,ROW(),"")),"")</f>
        <v/>
      </c>
      <c r="BI529" s="42" t="str">
        <f>IF($O529="男子",IF($AF529&gt;100,"",IF($M529=選抜男子!I$27,ROW(),"")),"")</f>
        <v/>
      </c>
      <c r="BJ529" s="42" t="str">
        <f>IF($O529="男子",IF($AF529&gt;100,"",IF($M529=選抜男子!P$27,ROW(),"")),"")</f>
        <v/>
      </c>
      <c r="BK529" s="42" t="str">
        <f>IF($O529="男子",IF($AF529&gt;100,"",IF($M529=選抜男子!B$51,ROW(),"")),"")</f>
        <v/>
      </c>
      <c r="BL529" s="42" t="str">
        <f>IF($O529="男子",IF($AF529&gt;100,"",IF($M529=選抜男子!I$51,ROW(),"")),"")</f>
        <v/>
      </c>
      <c r="BM529" s="42" t="str">
        <f>IF($O529="男子",IF($AF529&gt;100,"",IF($M529=選抜男子!B$76,ROW(),"")),"")</f>
        <v/>
      </c>
      <c r="BN529" s="42" t="str">
        <f>IF($O529="男子",IF($AF529&gt;100,"",IF($M529=選抜男子!I$76,ROW(),"")),"")</f>
        <v/>
      </c>
      <c r="BO529" s="42" t="str">
        <f>IF($O529="男子",IF($AF529&gt;100,"",IF($M529=新人男子!B$2,ROW(),"")),"")</f>
        <v/>
      </c>
      <c r="BP529" s="42" t="str">
        <f>IF($O529="男子",IF($AF529&gt;100,"",IF($M529=新人男子!I$2,ROW(),"")),"")</f>
        <v/>
      </c>
      <c r="BQ529" s="42" t="str">
        <f>IF($O529="男子",IF($AF529&gt;100,"",IF($M529=新人男子!P$2,ROW(),"")),"")</f>
        <v/>
      </c>
      <c r="BR529" s="42" t="str">
        <f>IF($O529="男子",IF($AF529&gt;100,"",IF($M529=新人男子!B$27,ROW(),"")),"")</f>
        <v/>
      </c>
      <c r="BS529" s="42" t="str">
        <f>IF($O529="男子",IF($AF529&gt;100,"",IF($M529=新人男子!I$27,ROW(),"")),"")</f>
        <v/>
      </c>
      <c r="BT529" s="42" t="str">
        <f>IF($O529="男子",IF($AF529&gt;100,"",IF($M529=新人男子!P$27,ROW(),"")),"")</f>
        <v/>
      </c>
      <c r="BU529" s="42" t="str">
        <f>IF($O529="男子",IF($AF529&gt;100,"",IF($M529=新人男子!B$51,ROW(),"")),"")</f>
        <v/>
      </c>
      <c r="BV529" s="42" t="str">
        <f>IF($O529="男子",IF($AF529&gt;100,"",IF($M529=新人男子!I$51,ROW(),"")),"")</f>
        <v/>
      </c>
      <c r="BW529" s="42" t="str">
        <f>IF($O529="男子",IF($AF529&gt;100,"",IF($M529=新人男子!P$51,ROW(),"")),"")</f>
        <v/>
      </c>
      <c r="BX529" s="42" t="str">
        <f>IF($O529="男子",IF($AF529&gt;100,"",IF($M529=新人男子!B$76,ROW(),"")),"")</f>
        <v/>
      </c>
      <c r="BY529" s="42" t="str">
        <f>IF($O529="男子",IF($AF529&gt;100,"",IF($M529=新人男子!I$76,ROW(),"")),"")</f>
        <v/>
      </c>
      <c r="BZ529" s="42" t="str">
        <f>IF($O529="男子",IF($AF529&gt;100,"",IF($M529=新人男子!P$76,ROW(),"")),"")</f>
        <v/>
      </c>
      <c r="CA529" s="42" t="str">
        <f>IF($O529="女子",IF($AF529&gt;100,"",IF($M529=選抜女子!B$2,ROW(),"")),"")</f>
        <v/>
      </c>
      <c r="CB529" s="42" t="str">
        <f>IF($O529="女子",IF($AF529&gt;100,"",IF($M529=選抜女子!I$2,ROW(),"")),"")</f>
        <v/>
      </c>
      <c r="CC529" s="42" t="str">
        <f>IF($O529="女子",IF($AF529&gt;100,"",IF($M529=選抜女子!P$2,ROW(),"")),"")</f>
        <v/>
      </c>
      <c r="CD529" s="42" t="str">
        <f>IF($O529="女子",IF($AF529&gt;100,"",IF($M529=選抜女子!B$27,ROW(),"")),"")</f>
        <v/>
      </c>
      <c r="CE529" s="42" t="str">
        <f>IF($O529="女子",IF($AF529&gt;100,"",IF($M529=選抜女子!I$27,ROW(),"")),"")</f>
        <v/>
      </c>
      <c r="CF529" s="42" t="str">
        <f>IF($O529="女子",IF($AF529&gt;100,"",IF($M529=選抜女子!P$27,ROW(),"")),"")</f>
        <v/>
      </c>
      <c r="CG529" s="42" t="str">
        <f>IF($O529="女子",IF($AF529&gt;100,"",IF($M529=選抜女子!B$51,ROW(),"")),"")</f>
        <v/>
      </c>
      <c r="CH529" s="42" t="str">
        <f>IF($O529="女子",IF($AF529&gt;100,"",IF($M529=選抜女子!I$51,ROW(),"")),"")</f>
        <v/>
      </c>
      <c r="CI529" s="42" t="str">
        <f>IF($O529="女子",IF($AF529&gt;100,"",IF($M529=選抜女子!B$76,ROW(),"")),"")</f>
        <v/>
      </c>
      <c r="CJ529" s="42" t="str">
        <f>IF($O529="女子",IF($AF529&gt;100,"",IF($M529=選抜女子!I$76,ROW(),"")),"")</f>
        <v/>
      </c>
      <c r="CK529" s="42" t="str">
        <f>IF($O529="女子",IF($AF529&gt;100,"",IF($M529=新人女子!B$2,ROW(),"")),"")</f>
        <v/>
      </c>
      <c r="CL529" s="42" t="str">
        <f>IF($O529="女子",IF($AF529&gt;100,"",IF($M529=新人女子!I$2,ROW(),"")),"")</f>
        <v/>
      </c>
      <c r="CM529" s="42" t="str">
        <f>IF($O529="女子",IF($AF529&gt;100,"",IF($M529=新人女子!P$2,ROW(),"")),"")</f>
        <v/>
      </c>
      <c r="CN529" s="42" t="str">
        <f>IF($O529="女子",IF($AF529&gt;100,"",IF($M529=新人女子!B$27,ROW(),"")),"")</f>
        <v/>
      </c>
      <c r="CO529" s="42" t="str">
        <f>IF($O529="女子",IF($AF529&gt;100,"",IF($M529=新人女子!I$27,ROW(),"")),"")</f>
        <v/>
      </c>
      <c r="CP529" s="42" t="str">
        <f>IF($O529="女子",IF($AF529&gt;100,"",IF($M529=新人女子!P$27,ROW(),"")),"")</f>
        <v/>
      </c>
      <c r="CQ529" s="42" t="str">
        <f>IF($O529="女子",IF($AF529&gt;100,"",IF($M529=新人女子!B$51,ROW(),"")),"")</f>
        <v/>
      </c>
      <c r="CR529" s="42" t="str">
        <f>IF($O529="女子",IF($AF529&gt;100,"",IF($M529=新人女子!I$51,ROW(),"")),"")</f>
        <v/>
      </c>
      <c r="CS529" s="42" t="str">
        <f>IF($O529="女子",IF($AF529&gt;100,"",IF($M529=新人女子!P$51,ROW(),"")),"")</f>
        <v/>
      </c>
      <c r="CT529" s="42" t="str">
        <f>IF($O529="女子",IF($AF529&gt;100,"",IF($M529=新人女子!B$76,ROW(),"")),"")</f>
        <v/>
      </c>
      <c r="CU529" s="42">
        <f>IF($O529="女子",IF($AF529&gt;100,"",IF($M529=新人女子!I$76,ROW(),"")),"")</f>
        <v>529</v>
      </c>
      <c r="CV529" s="42" t="str">
        <f>IF($O529="女子",IF($AF529&gt;100,"",IF($M529=新人女子!P$76,ROW(),"")),"")</f>
        <v/>
      </c>
    </row>
    <row r="530" spans="1:100" x14ac:dyDescent="0.15">
      <c r="A530" s="36">
        <v>45285</v>
      </c>
      <c r="B530" s="36">
        <v>45287</v>
      </c>
      <c r="C530" s="35" t="s">
        <v>104</v>
      </c>
      <c r="D530" s="35" t="s">
        <v>3438</v>
      </c>
      <c r="E530" s="35" t="s">
        <v>3439</v>
      </c>
      <c r="F530" s="35" t="s">
        <v>3440</v>
      </c>
      <c r="G530" s="35" t="s">
        <v>108</v>
      </c>
      <c r="H530" s="35" t="s">
        <v>15</v>
      </c>
      <c r="I530" s="35" t="s">
        <v>3441</v>
      </c>
      <c r="J530" s="35" t="s">
        <v>303</v>
      </c>
      <c r="M530" s="35" t="s">
        <v>222</v>
      </c>
      <c r="N530" s="35" t="s">
        <v>223</v>
      </c>
      <c r="O530" s="35" t="s">
        <v>1152</v>
      </c>
      <c r="Y530" s="35" t="s">
        <v>306</v>
      </c>
      <c r="AA530" s="35" t="s">
        <v>783</v>
      </c>
      <c r="AB530" s="35" t="s">
        <v>1281</v>
      </c>
      <c r="AC530" s="35" t="str">
        <f t="shared" si="45"/>
        <v>タマエ</v>
      </c>
      <c r="AD530" s="35" t="s">
        <v>309</v>
      </c>
      <c r="AF530" s="35">
        <v>12</v>
      </c>
      <c r="AG530" s="41">
        <v>39058</v>
      </c>
      <c r="AN530" s="35">
        <v>162</v>
      </c>
      <c r="AO530" s="35">
        <v>48</v>
      </c>
      <c r="AP530" s="35" t="s">
        <v>310</v>
      </c>
      <c r="BB530" s="35">
        <f t="shared" si="46"/>
        <v>16</v>
      </c>
      <c r="BC530" s="35">
        <f t="shared" si="47"/>
        <v>2</v>
      </c>
      <c r="BD530" s="35" t="str">
        <f t="shared" si="48"/>
        <v>右</v>
      </c>
      <c r="BE530" s="42" t="str">
        <f>IF($O530="男子",IF($AF530&gt;100,"",IF($M530=選抜男子!B$2,ROW(),"")),"")</f>
        <v/>
      </c>
      <c r="BF530" s="42" t="str">
        <f>IF($O530="男子",IF($AF530&gt;100,"",IF($M530=選抜男子!I$2,ROW(),"")),"")</f>
        <v/>
      </c>
      <c r="BG530" s="42" t="str">
        <f>IF($O530="男子",IF($AF530&gt;100,"",IF($M530=選抜男子!P$2,ROW(),"")),"")</f>
        <v/>
      </c>
      <c r="BH530" s="42" t="str">
        <f>IF($O530="男子",IF($AF530&gt;100,"",IF($M530=選抜男子!B$27,ROW(),"")),"")</f>
        <v/>
      </c>
      <c r="BI530" s="42" t="str">
        <f>IF($O530="男子",IF($AF530&gt;100,"",IF($M530=選抜男子!I$27,ROW(),"")),"")</f>
        <v/>
      </c>
      <c r="BJ530" s="42" t="str">
        <f>IF($O530="男子",IF($AF530&gt;100,"",IF($M530=選抜男子!P$27,ROW(),"")),"")</f>
        <v/>
      </c>
      <c r="BK530" s="42" t="str">
        <f>IF($O530="男子",IF($AF530&gt;100,"",IF($M530=選抜男子!B$51,ROW(),"")),"")</f>
        <v/>
      </c>
      <c r="BL530" s="42" t="str">
        <f>IF($O530="男子",IF($AF530&gt;100,"",IF($M530=選抜男子!I$51,ROW(),"")),"")</f>
        <v/>
      </c>
      <c r="BM530" s="42" t="str">
        <f>IF($O530="男子",IF($AF530&gt;100,"",IF($M530=選抜男子!B$76,ROW(),"")),"")</f>
        <v/>
      </c>
      <c r="BN530" s="42" t="str">
        <f>IF($O530="男子",IF($AF530&gt;100,"",IF($M530=選抜男子!I$76,ROW(),"")),"")</f>
        <v/>
      </c>
      <c r="BO530" s="42" t="str">
        <f>IF($O530="男子",IF($AF530&gt;100,"",IF($M530=新人男子!B$2,ROW(),"")),"")</f>
        <v/>
      </c>
      <c r="BP530" s="42" t="str">
        <f>IF($O530="男子",IF($AF530&gt;100,"",IF($M530=新人男子!I$2,ROW(),"")),"")</f>
        <v/>
      </c>
      <c r="BQ530" s="42" t="str">
        <f>IF($O530="男子",IF($AF530&gt;100,"",IF($M530=新人男子!P$2,ROW(),"")),"")</f>
        <v/>
      </c>
      <c r="BR530" s="42" t="str">
        <f>IF($O530="男子",IF($AF530&gt;100,"",IF($M530=新人男子!B$27,ROW(),"")),"")</f>
        <v/>
      </c>
      <c r="BS530" s="42" t="str">
        <f>IF($O530="男子",IF($AF530&gt;100,"",IF($M530=新人男子!I$27,ROW(),"")),"")</f>
        <v/>
      </c>
      <c r="BT530" s="42" t="str">
        <f>IF($O530="男子",IF($AF530&gt;100,"",IF($M530=新人男子!P$27,ROW(),"")),"")</f>
        <v/>
      </c>
      <c r="BU530" s="42" t="str">
        <f>IF($O530="男子",IF($AF530&gt;100,"",IF($M530=新人男子!B$51,ROW(),"")),"")</f>
        <v/>
      </c>
      <c r="BV530" s="42" t="str">
        <f>IF($O530="男子",IF($AF530&gt;100,"",IF($M530=新人男子!I$51,ROW(),"")),"")</f>
        <v/>
      </c>
      <c r="BW530" s="42" t="str">
        <f>IF($O530="男子",IF($AF530&gt;100,"",IF($M530=新人男子!P$51,ROW(),"")),"")</f>
        <v/>
      </c>
      <c r="BX530" s="42" t="str">
        <f>IF($O530="男子",IF($AF530&gt;100,"",IF($M530=新人男子!B$76,ROW(),"")),"")</f>
        <v/>
      </c>
      <c r="BY530" s="42" t="str">
        <f>IF($O530="男子",IF($AF530&gt;100,"",IF($M530=新人男子!I$76,ROW(),"")),"")</f>
        <v/>
      </c>
      <c r="BZ530" s="42" t="str">
        <f>IF($O530="男子",IF($AF530&gt;100,"",IF($M530=新人男子!P$76,ROW(),"")),"")</f>
        <v/>
      </c>
      <c r="CA530" s="42" t="str">
        <f>IF($O530="女子",IF($AF530&gt;100,"",IF($M530=選抜女子!B$2,ROW(),"")),"")</f>
        <v/>
      </c>
      <c r="CB530" s="42" t="str">
        <f>IF($O530="女子",IF($AF530&gt;100,"",IF($M530=選抜女子!I$2,ROW(),"")),"")</f>
        <v/>
      </c>
      <c r="CC530" s="42" t="str">
        <f>IF($O530="女子",IF($AF530&gt;100,"",IF($M530=選抜女子!P$2,ROW(),"")),"")</f>
        <v/>
      </c>
      <c r="CD530" s="42" t="str">
        <f>IF($O530="女子",IF($AF530&gt;100,"",IF($M530=選抜女子!B$27,ROW(),"")),"")</f>
        <v/>
      </c>
      <c r="CE530" s="42" t="str">
        <f>IF($O530="女子",IF($AF530&gt;100,"",IF($M530=選抜女子!I$27,ROW(),"")),"")</f>
        <v/>
      </c>
      <c r="CF530" s="42" t="str">
        <f>IF($O530="女子",IF($AF530&gt;100,"",IF($M530=選抜女子!P$27,ROW(),"")),"")</f>
        <v/>
      </c>
      <c r="CG530" s="42" t="str">
        <f>IF($O530="女子",IF($AF530&gt;100,"",IF($M530=選抜女子!B$51,ROW(),"")),"")</f>
        <v/>
      </c>
      <c r="CH530" s="42" t="str">
        <f>IF($O530="女子",IF($AF530&gt;100,"",IF($M530=選抜女子!I$51,ROW(),"")),"")</f>
        <v/>
      </c>
      <c r="CI530" s="42" t="str">
        <f>IF($O530="女子",IF($AF530&gt;100,"",IF($M530=選抜女子!B$76,ROW(),"")),"")</f>
        <v/>
      </c>
      <c r="CJ530" s="42" t="str">
        <f>IF($O530="女子",IF($AF530&gt;100,"",IF($M530=選抜女子!I$76,ROW(),"")),"")</f>
        <v/>
      </c>
      <c r="CK530" s="42" t="str">
        <f>IF($O530="女子",IF($AF530&gt;100,"",IF($M530=新人女子!B$2,ROW(),"")),"")</f>
        <v/>
      </c>
      <c r="CL530" s="42" t="str">
        <f>IF($O530="女子",IF($AF530&gt;100,"",IF($M530=新人女子!I$2,ROW(),"")),"")</f>
        <v/>
      </c>
      <c r="CM530" s="42" t="str">
        <f>IF($O530="女子",IF($AF530&gt;100,"",IF($M530=新人女子!P$2,ROW(),"")),"")</f>
        <v/>
      </c>
      <c r="CN530" s="42" t="str">
        <f>IF($O530="女子",IF($AF530&gt;100,"",IF($M530=新人女子!B$27,ROW(),"")),"")</f>
        <v/>
      </c>
      <c r="CO530" s="42" t="str">
        <f>IF($O530="女子",IF($AF530&gt;100,"",IF($M530=新人女子!I$27,ROW(),"")),"")</f>
        <v/>
      </c>
      <c r="CP530" s="42" t="str">
        <f>IF($O530="女子",IF($AF530&gt;100,"",IF($M530=新人女子!P$27,ROW(),"")),"")</f>
        <v/>
      </c>
      <c r="CQ530" s="42" t="str">
        <f>IF($O530="女子",IF($AF530&gt;100,"",IF($M530=新人女子!B$51,ROW(),"")),"")</f>
        <v/>
      </c>
      <c r="CR530" s="42" t="str">
        <f>IF($O530="女子",IF($AF530&gt;100,"",IF($M530=新人女子!I$51,ROW(),"")),"")</f>
        <v/>
      </c>
      <c r="CS530" s="42" t="str">
        <f>IF($O530="女子",IF($AF530&gt;100,"",IF($M530=新人女子!P$51,ROW(),"")),"")</f>
        <v/>
      </c>
      <c r="CT530" s="42" t="str">
        <f>IF($O530="女子",IF($AF530&gt;100,"",IF($M530=新人女子!B$76,ROW(),"")),"")</f>
        <v/>
      </c>
      <c r="CU530" s="42">
        <f>IF($O530="女子",IF($AF530&gt;100,"",IF($M530=新人女子!I$76,ROW(),"")),"")</f>
        <v>530</v>
      </c>
      <c r="CV530" s="42" t="str">
        <f>IF($O530="女子",IF($AF530&gt;100,"",IF($M530=新人女子!P$76,ROW(),"")),"")</f>
        <v/>
      </c>
    </row>
    <row r="531" spans="1:100" x14ac:dyDescent="0.15">
      <c r="A531" s="36">
        <v>45285</v>
      </c>
      <c r="B531" s="36">
        <v>45287</v>
      </c>
      <c r="C531" s="35" t="s">
        <v>104</v>
      </c>
      <c r="D531" s="35" t="s">
        <v>3442</v>
      </c>
      <c r="E531" s="35" t="s">
        <v>3443</v>
      </c>
      <c r="F531" s="35" t="s">
        <v>3444</v>
      </c>
      <c r="G531" s="35" t="s">
        <v>108</v>
      </c>
      <c r="H531" s="35" t="s">
        <v>15</v>
      </c>
      <c r="I531" s="35" t="s">
        <v>3445</v>
      </c>
      <c r="J531" s="35" t="s">
        <v>303</v>
      </c>
      <c r="M531" s="35" t="s">
        <v>222</v>
      </c>
      <c r="N531" s="35" t="s">
        <v>223</v>
      </c>
      <c r="O531" s="35" t="s">
        <v>1152</v>
      </c>
      <c r="Y531" s="35" t="s">
        <v>306</v>
      </c>
      <c r="AA531" s="35" t="s">
        <v>785</v>
      </c>
      <c r="AB531" s="35" t="s">
        <v>1282</v>
      </c>
      <c r="AC531" s="35" t="str">
        <f t="shared" si="45"/>
        <v>サンミ</v>
      </c>
      <c r="AD531" s="35" t="s">
        <v>309</v>
      </c>
      <c r="AF531" s="35">
        <v>13</v>
      </c>
      <c r="AG531" s="41">
        <v>38932</v>
      </c>
      <c r="AN531" s="35">
        <v>153</v>
      </c>
      <c r="AO531" s="35">
        <v>44</v>
      </c>
      <c r="AP531" s="35" t="s">
        <v>310</v>
      </c>
      <c r="BB531" s="35">
        <f t="shared" si="46"/>
        <v>16</v>
      </c>
      <c r="BC531" s="35">
        <f t="shared" si="47"/>
        <v>2</v>
      </c>
      <c r="BD531" s="35" t="str">
        <f t="shared" si="48"/>
        <v>右</v>
      </c>
      <c r="BE531" s="42" t="str">
        <f>IF($O531="男子",IF($AF531&gt;100,"",IF($M531=選抜男子!B$2,ROW(),"")),"")</f>
        <v/>
      </c>
      <c r="BF531" s="42" t="str">
        <f>IF($O531="男子",IF($AF531&gt;100,"",IF($M531=選抜男子!I$2,ROW(),"")),"")</f>
        <v/>
      </c>
      <c r="BG531" s="42" t="str">
        <f>IF($O531="男子",IF($AF531&gt;100,"",IF($M531=選抜男子!P$2,ROW(),"")),"")</f>
        <v/>
      </c>
      <c r="BH531" s="42" t="str">
        <f>IF($O531="男子",IF($AF531&gt;100,"",IF($M531=選抜男子!B$27,ROW(),"")),"")</f>
        <v/>
      </c>
      <c r="BI531" s="42" t="str">
        <f>IF($O531="男子",IF($AF531&gt;100,"",IF($M531=選抜男子!I$27,ROW(),"")),"")</f>
        <v/>
      </c>
      <c r="BJ531" s="42" t="str">
        <f>IF($O531="男子",IF($AF531&gt;100,"",IF($M531=選抜男子!P$27,ROW(),"")),"")</f>
        <v/>
      </c>
      <c r="BK531" s="42" t="str">
        <f>IF($O531="男子",IF($AF531&gt;100,"",IF($M531=選抜男子!B$51,ROW(),"")),"")</f>
        <v/>
      </c>
      <c r="BL531" s="42" t="str">
        <f>IF($O531="男子",IF($AF531&gt;100,"",IF($M531=選抜男子!I$51,ROW(),"")),"")</f>
        <v/>
      </c>
      <c r="BM531" s="42" t="str">
        <f>IF($O531="男子",IF($AF531&gt;100,"",IF($M531=選抜男子!B$76,ROW(),"")),"")</f>
        <v/>
      </c>
      <c r="BN531" s="42" t="str">
        <f>IF($O531="男子",IF($AF531&gt;100,"",IF($M531=選抜男子!I$76,ROW(),"")),"")</f>
        <v/>
      </c>
      <c r="BO531" s="42" t="str">
        <f>IF($O531="男子",IF($AF531&gt;100,"",IF($M531=新人男子!B$2,ROW(),"")),"")</f>
        <v/>
      </c>
      <c r="BP531" s="42" t="str">
        <f>IF($O531="男子",IF($AF531&gt;100,"",IF($M531=新人男子!I$2,ROW(),"")),"")</f>
        <v/>
      </c>
      <c r="BQ531" s="42" t="str">
        <f>IF($O531="男子",IF($AF531&gt;100,"",IF($M531=新人男子!P$2,ROW(),"")),"")</f>
        <v/>
      </c>
      <c r="BR531" s="42" t="str">
        <f>IF($O531="男子",IF($AF531&gt;100,"",IF($M531=新人男子!B$27,ROW(),"")),"")</f>
        <v/>
      </c>
      <c r="BS531" s="42" t="str">
        <f>IF($O531="男子",IF($AF531&gt;100,"",IF($M531=新人男子!I$27,ROW(),"")),"")</f>
        <v/>
      </c>
      <c r="BT531" s="42" t="str">
        <f>IF($O531="男子",IF($AF531&gt;100,"",IF($M531=新人男子!P$27,ROW(),"")),"")</f>
        <v/>
      </c>
      <c r="BU531" s="42" t="str">
        <f>IF($O531="男子",IF($AF531&gt;100,"",IF($M531=新人男子!B$51,ROW(),"")),"")</f>
        <v/>
      </c>
      <c r="BV531" s="42" t="str">
        <f>IF($O531="男子",IF($AF531&gt;100,"",IF($M531=新人男子!I$51,ROW(),"")),"")</f>
        <v/>
      </c>
      <c r="BW531" s="42" t="str">
        <f>IF($O531="男子",IF($AF531&gt;100,"",IF($M531=新人男子!P$51,ROW(),"")),"")</f>
        <v/>
      </c>
      <c r="BX531" s="42" t="str">
        <f>IF($O531="男子",IF($AF531&gt;100,"",IF($M531=新人男子!B$76,ROW(),"")),"")</f>
        <v/>
      </c>
      <c r="BY531" s="42" t="str">
        <f>IF($O531="男子",IF($AF531&gt;100,"",IF($M531=新人男子!I$76,ROW(),"")),"")</f>
        <v/>
      </c>
      <c r="BZ531" s="42" t="str">
        <f>IF($O531="男子",IF($AF531&gt;100,"",IF($M531=新人男子!P$76,ROW(),"")),"")</f>
        <v/>
      </c>
      <c r="CA531" s="42" t="str">
        <f>IF($O531="女子",IF($AF531&gt;100,"",IF($M531=選抜女子!B$2,ROW(),"")),"")</f>
        <v/>
      </c>
      <c r="CB531" s="42" t="str">
        <f>IF($O531="女子",IF($AF531&gt;100,"",IF($M531=選抜女子!I$2,ROW(),"")),"")</f>
        <v/>
      </c>
      <c r="CC531" s="42" t="str">
        <f>IF($O531="女子",IF($AF531&gt;100,"",IF($M531=選抜女子!P$2,ROW(),"")),"")</f>
        <v/>
      </c>
      <c r="CD531" s="42" t="str">
        <f>IF($O531="女子",IF($AF531&gt;100,"",IF($M531=選抜女子!B$27,ROW(),"")),"")</f>
        <v/>
      </c>
      <c r="CE531" s="42" t="str">
        <f>IF($O531="女子",IF($AF531&gt;100,"",IF($M531=選抜女子!I$27,ROW(),"")),"")</f>
        <v/>
      </c>
      <c r="CF531" s="42" t="str">
        <f>IF($O531="女子",IF($AF531&gt;100,"",IF($M531=選抜女子!P$27,ROW(),"")),"")</f>
        <v/>
      </c>
      <c r="CG531" s="42" t="str">
        <f>IF($O531="女子",IF($AF531&gt;100,"",IF($M531=選抜女子!B$51,ROW(),"")),"")</f>
        <v/>
      </c>
      <c r="CH531" s="42" t="str">
        <f>IF($O531="女子",IF($AF531&gt;100,"",IF($M531=選抜女子!I$51,ROW(),"")),"")</f>
        <v/>
      </c>
      <c r="CI531" s="42" t="str">
        <f>IF($O531="女子",IF($AF531&gt;100,"",IF($M531=選抜女子!B$76,ROW(),"")),"")</f>
        <v/>
      </c>
      <c r="CJ531" s="42" t="str">
        <f>IF($O531="女子",IF($AF531&gt;100,"",IF($M531=選抜女子!I$76,ROW(),"")),"")</f>
        <v/>
      </c>
      <c r="CK531" s="42" t="str">
        <f>IF($O531="女子",IF($AF531&gt;100,"",IF($M531=新人女子!B$2,ROW(),"")),"")</f>
        <v/>
      </c>
      <c r="CL531" s="42" t="str">
        <f>IF($O531="女子",IF($AF531&gt;100,"",IF($M531=新人女子!I$2,ROW(),"")),"")</f>
        <v/>
      </c>
      <c r="CM531" s="42" t="str">
        <f>IF($O531="女子",IF($AF531&gt;100,"",IF($M531=新人女子!P$2,ROW(),"")),"")</f>
        <v/>
      </c>
      <c r="CN531" s="42" t="str">
        <f>IF($O531="女子",IF($AF531&gt;100,"",IF($M531=新人女子!B$27,ROW(),"")),"")</f>
        <v/>
      </c>
      <c r="CO531" s="42" t="str">
        <f>IF($O531="女子",IF($AF531&gt;100,"",IF($M531=新人女子!I$27,ROW(),"")),"")</f>
        <v/>
      </c>
      <c r="CP531" s="42" t="str">
        <f>IF($O531="女子",IF($AF531&gt;100,"",IF($M531=新人女子!P$27,ROW(),"")),"")</f>
        <v/>
      </c>
      <c r="CQ531" s="42" t="str">
        <f>IF($O531="女子",IF($AF531&gt;100,"",IF($M531=新人女子!B$51,ROW(),"")),"")</f>
        <v/>
      </c>
      <c r="CR531" s="42" t="str">
        <f>IF($O531="女子",IF($AF531&gt;100,"",IF($M531=新人女子!I$51,ROW(),"")),"")</f>
        <v/>
      </c>
      <c r="CS531" s="42" t="str">
        <f>IF($O531="女子",IF($AF531&gt;100,"",IF($M531=新人女子!P$51,ROW(),"")),"")</f>
        <v/>
      </c>
      <c r="CT531" s="42" t="str">
        <f>IF($O531="女子",IF($AF531&gt;100,"",IF($M531=新人女子!B$76,ROW(),"")),"")</f>
        <v/>
      </c>
      <c r="CU531" s="42">
        <f>IF($O531="女子",IF($AF531&gt;100,"",IF($M531=新人女子!I$76,ROW(),"")),"")</f>
        <v>531</v>
      </c>
      <c r="CV531" s="42" t="str">
        <f>IF($O531="女子",IF($AF531&gt;100,"",IF($M531=新人女子!P$76,ROW(),"")),"")</f>
        <v/>
      </c>
    </row>
    <row r="532" spans="1:100" x14ac:dyDescent="0.15">
      <c r="A532" s="36">
        <v>45285</v>
      </c>
      <c r="B532" s="36">
        <v>45287</v>
      </c>
      <c r="C532" s="35" t="s">
        <v>104</v>
      </c>
      <c r="D532" s="35" t="s">
        <v>3446</v>
      </c>
      <c r="E532" s="35" t="s">
        <v>3447</v>
      </c>
      <c r="F532" s="35" t="s">
        <v>3448</v>
      </c>
      <c r="G532" s="35" t="s">
        <v>108</v>
      </c>
      <c r="H532" s="35" t="s">
        <v>15</v>
      </c>
      <c r="I532" s="35" t="s">
        <v>3449</v>
      </c>
      <c r="J532" s="35" t="s">
        <v>303</v>
      </c>
      <c r="M532" s="35" t="s">
        <v>222</v>
      </c>
      <c r="N532" s="35" t="s">
        <v>223</v>
      </c>
      <c r="O532" s="35" t="s">
        <v>1152</v>
      </c>
      <c r="Y532" s="35" t="s">
        <v>306</v>
      </c>
      <c r="AA532" s="35" t="s">
        <v>787</v>
      </c>
      <c r="AB532" s="35" t="s">
        <v>1283</v>
      </c>
      <c r="AC532" s="35" t="str">
        <f t="shared" si="45"/>
        <v>イイ</v>
      </c>
      <c r="AD532" s="35" t="s">
        <v>309</v>
      </c>
      <c r="AF532" s="35">
        <v>14</v>
      </c>
      <c r="AG532" s="41">
        <v>39388</v>
      </c>
      <c r="AN532" s="35">
        <v>156.69999999999999</v>
      </c>
      <c r="AO532" s="35">
        <v>54.2</v>
      </c>
      <c r="AP532" s="35" t="s">
        <v>310</v>
      </c>
      <c r="BB532" s="35">
        <f t="shared" si="46"/>
        <v>15</v>
      </c>
      <c r="BC532" s="35">
        <f t="shared" si="47"/>
        <v>1</v>
      </c>
      <c r="BD532" s="35" t="str">
        <f t="shared" si="48"/>
        <v>右</v>
      </c>
      <c r="BE532" s="42" t="str">
        <f>IF($O532="男子",IF($AF532&gt;100,"",IF($M532=選抜男子!B$2,ROW(),"")),"")</f>
        <v/>
      </c>
      <c r="BF532" s="42" t="str">
        <f>IF($O532="男子",IF($AF532&gt;100,"",IF($M532=選抜男子!I$2,ROW(),"")),"")</f>
        <v/>
      </c>
      <c r="BG532" s="42" t="str">
        <f>IF($O532="男子",IF($AF532&gt;100,"",IF($M532=選抜男子!P$2,ROW(),"")),"")</f>
        <v/>
      </c>
      <c r="BH532" s="42" t="str">
        <f>IF($O532="男子",IF($AF532&gt;100,"",IF($M532=選抜男子!B$27,ROW(),"")),"")</f>
        <v/>
      </c>
      <c r="BI532" s="42" t="str">
        <f>IF($O532="男子",IF($AF532&gt;100,"",IF($M532=選抜男子!I$27,ROW(),"")),"")</f>
        <v/>
      </c>
      <c r="BJ532" s="42" t="str">
        <f>IF($O532="男子",IF($AF532&gt;100,"",IF($M532=選抜男子!P$27,ROW(),"")),"")</f>
        <v/>
      </c>
      <c r="BK532" s="42" t="str">
        <f>IF($O532="男子",IF($AF532&gt;100,"",IF($M532=選抜男子!B$51,ROW(),"")),"")</f>
        <v/>
      </c>
      <c r="BL532" s="42" t="str">
        <f>IF($O532="男子",IF($AF532&gt;100,"",IF($M532=選抜男子!I$51,ROW(),"")),"")</f>
        <v/>
      </c>
      <c r="BM532" s="42" t="str">
        <f>IF($O532="男子",IF($AF532&gt;100,"",IF($M532=選抜男子!B$76,ROW(),"")),"")</f>
        <v/>
      </c>
      <c r="BN532" s="42" t="str">
        <f>IF($O532="男子",IF($AF532&gt;100,"",IF($M532=選抜男子!I$76,ROW(),"")),"")</f>
        <v/>
      </c>
      <c r="BO532" s="42" t="str">
        <f>IF($O532="男子",IF($AF532&gt;100,"",IF($M532=新人男子!B$2,ROW(),"")),"")</f>
        <v/>
      </c>
      <c r="BP532" s="42" t="str">
        <f>IF($O532="男子",IF($AF532&gt;100,"",IF($M532=新人男子!I$2,ROW(),"")),"")</f>
        <v/>
      </c>
      <c r="BQ532" s="42" t="str">
        <f>IF($O532="男子",IF($AF532&gt;100,"",IF($M532=新人男子!P$2,ROW(),"")),"")</f>
        <v/>
      </c>
      <c r="BR532" s="42" t="str">
        <f>IF($O532="男子",IF($AF532&gt;100,"",IF($M532=新人男子!B$27,ROW(),"")),"")</f>
        <v/>
      </c>
      <c r="BS532" s="42" t="str">
        <f>IF($O532="男子",IF($AF532&gt;100,"",IF($M532=新人男子!I$27,ROW(),"")),"")</f>
        <v/>
      </c>
      <c r="BT532" s="42" t="str">
        <f>IF($O532="男子",IF($AF532&gt;100,"",IF($M532=新人男子!P$27,ROW(),"")),"")</f>
        <v/>
      </c>
      <c r="BU532" s="42" t="str">
        <f>IF($O532="男子",IF($AF532&gt;100,"",IF($M532=新人男子!B$51,ROW(),"")),"")</f>
        <v/>
      </c>
      <c r="BV532" s="42" t="str">
        <f>IF($O532="男子",IF($AF532&gt;100,"",IF($M532=新人男子!I$51,ROW(),"")),"")</f>
        <v/>
      </c>
      <c r="BW532" s="42" t="str">
        <f>IF($O532="男子",IF($AF532&gt;100,"",IF($M532=新人男子!P$51,ROW(),"")),"")</f>
        <v/>
      </c>
      <c r="BX532" s="42" t="str">
        <f>IF($O532="男子",IF($AF532&gt;100,"",IF($M532=新人男子!B$76,ROW(),"")),"")</f>
        <v/>
      </c>
      <c r="BY532" s="42" t="str">
        <f>IF($O532="男子",IF($AF532&gt;100,"",IF($M532=新人男子!I$76,ROW(),"")),"")</f>
        <v/>
      </c>
      <c r="BZ532" s="42" t="str">
        <f>IF($O532="男子",IF($AF532&gt;100,"",IF($M532=新人男子!P$76,ROW(),"")),"")</f>
        <v/>
      </c>
      <c r="CA532" s="42" t="str">
        <f>IF($O532="女子",IF($AF532&gt;100,"",IF($M532=選抜女子!B$2,ROW(),"")),"")</f>
        <v/>
      </c>
      <c r="CB532" s="42" t="str">
        <f>IF($O532="女子",IF($AF532&gt;100,"",IF($M532=選抜女子!I$2,ROW(),"")),"")</f>
        <v/>
      </c>
      <c r="CC532" s="42" t="str">
        <f>IF($O532="女子",IF($AF532&gt;100,"",IF($M532=選抜女子!P$2,ROW(),"")),"")</f>
        <v/>
      </c>
      <c r="CD532" s="42" t="str">
        <f>IF($O532="女子",IF($AF532&gt;100,"",IF($M532=選抜女子!B$27,ROW(),"")),"")</f>
        <v/>
      </c>
      <c r="CE532" s="42" t="str">
        <f>IF($O532="女子",IF($AF532&gt;100,"",IF($M532=選抜女子!I$27,ROW(),"")),"")</f>
        <v/>
      </c>
      <c r="CF532" s="42" t="str">
        <f>IF($O532="女子",IF($AF532&gt;100,"",IF($M532=選抜女子!P$27,ROW(),"")),"")</f>
        <v/>
      </c>
      <c r="CG532" s="42" t="str">
        <f>IF($O532="女子",IF($AF532&gt;100,"",IF($M532=選抜女子!B$51,ROW(),"")),"")</f>
        <v/>
      </c>
      <c r="CH532" s="42" t="str">
        <f>IF($O532="女子",IF($AF532&gt;100,"",IF($M532=選抜女子!I$51,ROW(),"")),"")</f>
        <v/>
      </c>
      <c r="CI532" s="42" t="str">
        <f>IF($O532="女子",IF($AF532&gt;100,"",IF($M532=選抜女子!B$76,ROW(),"")),"")</f>
        <v/>
      </c>
      <c r="CJ532" s="42" t="str">
        <f>IF($O532="女子",IF($AF532&gt;100,"",IF($M532=選抜女子!I$76,ROW(),"")),"")</f>
        <v/>
      </c>
      <c r="CK532" s="42" t="str">
        <f>IF($O532="女子",IF($AF532&gt;100,"",IF($M532=新人女子!B$2,ROW(),"")),"")</f>
        <v/>
      </c>
      <c r="CL532" s="42" t="str">
        <f>IF($O532="女子",IF($AF532&gt;100,"",IF($M532=新人女子!I$2,ROW(),"")),"")</f>
        <v/>
      </c>
      <c r="CM532" s="42" t="str">
        <f>IF($O532="女子",IF($AF532&gt;100,"",IF($M532=新人女子!P$2,ROW(),"")),"")</f>
        <v/>
      </c>
      <c r="CN532" s="42" t="str">
        <f>IF($O532="女子",IF($AF532&gt;100,"",IF($M532=新人女子!B$27,ROW(),"")),"")</f>
        <v/>
      </c>
      <c r="CO532" s="42" t="str">
        <f>IF($O532="女子",IF($AF532&gt;100,"",IF($M532=新人女子!I$27,ROW(),"")),"")</f>
        <v/>
      </c>
      <c r="CP532" s="42" t="str">
        <f>IF($O532="女子",IF($AF532&gt;100,"",IF($M532=新人女子!P$27,ROW(),"")),"")</f>
        <v/>
      </c>
      <c r="CQ532" s="42" t="str">
        <f>IF($O532="女子",IF($AF532&gt;100,"",IF($M532=新人女子!B$51,ROW(),"")),"")</f>
        <v/>
      </c>
      <c r="CR532" s="42" t="str">
        <f>IF($O532="女子",IF($AF532&gt;100,"",IF($M532=新人女子!I$51,ROW(),"")),"")</f>
        <v/>
      </c>
      <c r="CS532" s="42" t="str">
        <f>IF($O532="女子",IF($AF532&gt;100,"",IF($M532=新人女子!P$51,ROW(),"")),"")</f>
        <v/>
      </c>
      <c r="CT532" s="42" t="str">
        <f>IF($O532="女子",IF($AF532&gt;100,"",IF($M532=新人女子!B$76,ROW(),"")),"")</f>
        <v/>
      </c>
      <c r="CU532" s="42">
        <f>IF($O532="女子",IF($AF532&gt;100,"",IF($M532=新人女子!I$76,ROW(),"")),"")</f>
        <v>532</v>
      </c>
      <c r="CV532" s="42" t="str">
        <f>IF($O532="女子",IF($AF532&gt;100,"",IF($M532=新人女子!P$76,ROW(),"")),"")</f>
        <v/>
      </c>
    </row>
    <row r="533" spans="1:100" x14ac:dyDescent="0.15">
      <c r="A533" s="36">
        <v>45285</v>
      </c>
      <c r="B533" s="36">
        <v>45287</v>
      </c>
      <c r="C533" s="35" t="s">
        <v>104</v>
      </c>
      <c r="D533" s="35" t="s">
        <v>3450</v>
      </c>
      <c r="E533" s="35" t="s">
        <v>3451</v>
      </c>
      <c r="F533" s="35" t="s">
        <v>3452</v>
      </c>
      <c r="G533" s="35" t="s">
        <v>108</v>
      </c>
      <c r="H533" s="35" t="s">
        <v>15</v>
      </c>
      <c r="I533" s="35" t="s">
        <v>3453</v>
      </c>
      <c r="J533" s="35" t="s">
        <v>303</v>
      </c>
      <c r="M533" s="35" t="s">
        <v>222</v>
      </c>
      <c r="N533" s="35" t="s">
        <v>223</v>
      </c>
      <c r="O533" s="35" t="s">
        <v>1152</v>
      </c>
      <c r="Y533" s="35" t="s">
        <v>306</v>
      </c>
      <c r="AA533" s="35" t="s">
        <v>789</v>
      </c>
      <c r="AB533" s="35" t="s">
        <v>1284</v>
      </c>
      <c r="AC533" s="35" t="str">
        <f t="shared" si="45"/>
        <v>ナガトミスミ</v>
      </c>
      <c r="AD533" s="35" t="s">
        <v>309</v>
      </c>
      <c r="AF533" s="35">
        <v>15</v>
      </c>
      <c r="AG533" s="41">
        <v>39239</v>
      </c>
      <c r="AN533" s="35">
        <v>162</v>
      </c>
      <c r="AO533" s="35">
        <v>65</v>
      </c>
      <c r="AP533" s="35" t="s">
        <v>310</v>
      </c>
      <c r="BB533" s="35">
        <f t="shared" si="46"/>
        <v>15</v>
      </c>
      <c r="BC533" s="35">
        <f t="shared" si="47"/>
        <v>1</v>
      </c>
      <c r="BD533" s="35" t="str">
        <f t="shared" si="48"/>
        <v>右</v>
      </c>
      <c r="BE533" s="42" t="str">
        <f>IF($O533="男子",IF($AF533&gt;100,"",IF($M533=選抜男子!B$2,ROW(),"")),"")</f>
        <v/>
      </c>
      <c r="BF533" s="42" t="str">
        <f>IF($O533="男子",IF($AF533&gt;100,"",IF($M533=選抜男子!I$2,ROW(),"")),"")</f>
        <v/>
      </c>
      <c r="BG533" s="42" t="str">
        <f>IF($O533="男子",IF($AF533&gt;100,"",IF($M533=選抜男子!P$2,ROW(),"")),"")</f>
        <v/>
      </c>
      <c r="BH533" s="42" t="str">
        <f>IF($O533="男子",IF($AF533&gt;100,"",IF($M533=選抜男子!B$27,ROW(),"")),"")</f>
        <v/>
      </c>
      <c r="BI533" s="42" t="str">
        <f>IF($O533="男子",IF($AF533&gt;100,"",IF($M533=選抜男子!I$27,ROW(),"")),"")</f>
        <v/>
      </c>
      <c r="BJ533" s="42" t="str">
        <f>IF($O533="男子",IF($AF533&gt;100,"",IF($M533=選抜男子!P$27,ROW(),"")),"")</f>
        <v/>
      </c>
      <c r="BK533" s="42" t="str">
        <f>IF($O533="男子",IF($AF533&gt;100,"",IF($M533=選抜男子!B$51,ROW(),"")),"")</f>
        <v/>
      </c>
      <c r="BL533" s="42" t="str">
        <f>IF($O533="男子",IF($AF533&gt;100,"",IF($M533=選抜男子!I$51,ROW(),"")),"")</f>
        <v/>
      </c>
      <c r="BM533" s="42" t="str">
        <f>IF($O533="男子",IF($AF533&gt;100,"",IF($M533=選抜男子!B$76,ROW(),"")),"")</f>
        <v/>
      </c>
      <c r="BN533" s="42" t="str">
        <f>IF($O533="男子",IF($AF533&gt;100,"",IF($M533=選抜男子!I$76,ROW(),"")),"")</f>
        <v/>
      </c>
      <c r="BO533" s="42" t="str">
        <f>IF($O533="男子",IF($AF533&gt;100,"",IF($M533=新人男子!B$2,ROW(),"")),"")</f>
        <v/>
      </c>
      <c r="BP533" s="42" t="str">
        <f>IF($O533="男子",IF($AF533&gt;100,"",IF($M533=新人男子!I$2,ROW(),"")),"")</f>
        <v/>
      </c>
      <c r="BQ533" s="42" t="str">
        <f>IF($O533="男子",IF($AF533&gt;100,"",IF($M533=新人男子!P$2,ROW(),"")),"")</f>
        <v/>
      </c>
      <c r="BR533" s="42" t="str">
        <f>IF($O533="男子",IF($AF533&gt;100,"",IF($M533=新人男子!B$27,ROW(),"")),"")</f>
        <v/>
      </c>
      <c r="BS533" s="42" t="str">
        <f>IF($O533="男子",IF($AF533&gt;100,"",IF($M533=新人男子!I$27,ROW(),"")),"")</f>
        <v/>
      </c>
      <c r="BT533" s="42" t="str">
        <f>IF($O533="男子",IF($AF533&gt;100,"",IF($M533=新人男子!P$27,ROW(),"")),"")</f>
        <v/>
      </c>
      <c r="BU533" s="42" t="str">
        <f>IF($O533="男子",IF($AF533&gt;100,"",IF($M533=新人男子!B$51,ROW(),"")),"")</f>
        <v/>
      </c>
      <c r="BV533" s="42" t="str">
        <f>IF($O533="男子",IF($AF533&gt;100,"",IF($M533=新人男子!I$51,ROW(),"")),"")</f>
        <v/>
      </c>
      <c r="BW533" s="42" t="str">
        <f>IF($O533="男子",IF($AF533&gt;100,"",IF($M533=新人男子!P$51,ROW(),"")),"")</f>
        <v/>
      </c>
      <c r="BX533" s="42" t="str">
        <f>IF($O533="男子",IF($AF533&gt;100,"",IF($M533=新人男子!B$76,ROW(),"")),"")</f>
        <v/>
      </c>
      <c r="BY533" s="42" t="str">
        <f>IF($O533="男子",IF($AF533&gt;100,"",IF($M533=新人男子!I$76,ROW(),"")),"")</f>
        <v/>
      </c>
      <c r="BZ533" s="42" t="str">
        <f>IF($O533="男子",IF($AF533&gt;100,"",IF($M533=新人男子!P$76,ROW(),"")),"")</f>
        <v/>
      </c>
      <c r="CA533" s="42" t="str">
        <f>IF($O533="女子",IF($AF533&gt;100,"",IF($M533=選抜女子!B$2,ROW(),"")),"")</f>
        <v/>
      </c>
      <c r="CB533" s="42" t="str">
        <f>IF($O533="女子",IF($AF533&gt;100,"",IF($M533=選抜女子!I$2,ROW(),"")),"")</f>
        <v/>
      </c>
      <c r="CC533" s="42" t="str">
        <f>IF($O533="女子",IF($AF533&gt;100,"",IF($M533=選抜女子!P$2,ROW(),"")),"")</f>
        <v/>
      </c>
      <c r="CD533" s="42" t="str">
        <f>IF($O533="女子",IF($AF533&gt;100,"",IF($M533=選抜女子!B$27,ROW(),"")),"")</f>
        <v/>
      </c>
      <c r="CE533" s="42" t="str">
        <f>IF($O533="女子",IF($AF533&gt;100,"",IF($M533=選抜女子!I$27,ROW(),"")),"")</f>
        <v/>
      </c>
      <c r="CF533" s="42" t="str">
        <f>IF($O533="女子",IF($AF533&gt;100,"",IF($M533=選抜女子!P$27,ROW(),"")),"")</f>
        <v/>
      </c>
      <c r="CG533" s="42" t="str">
        <f>IF($O533="女子",IF($AF533&gt;100,"",IF($M533=選抜女子!B$51,ROW(),"")),"")</f>
        <v/>
      </c>
      <c r="CH533" s="42" t="str">
        <f>IF($O533="女子",IF($AF533&gt;100,"",IF($M533=選抜女子!I$51,ROW(),"")),"")</f>
        <v/>
      </c>
      <c r="CI533" s="42" t="str">
        <f>IF($O533="女子",IF($AF533&gt;100,"",IF($M533=選抜女子!B$76,ROW(),"")),"")</f>
        <v/>
      </c>
      <c r="CJ533" s="42" t="str">
        <f>IF($O533="女子",IF($AF533&gt;100,"",IF($M533=選抜女子!I$76,ROW(),"")),"")</f>
        <v/>
      </c>
      <c r="CK533" s="42" t="str">
        <f>IF($O533="女子",IF($AF533&gt;100,"",IF($M533=新人女子!B$2,ROW(),"")),"")</f>
        <v/>
      </c>
      <c r="CL533" s="42" t="str">
        <f>IF($O533="女子",IF($AF533&gt;100,"",IF($M533=新人女子!I$2,ROW(),"")),"")</f>
        <v/>
      </c>
      <c r="CM533" s="42" t="str">
        <f>IF($O533="女子",IF($AF533&gt;100,"",IF($M533=新人女子!P$2,ROW(),"")),"")</f>
        <v/>
      </c>
      <c r="CN533" s="42" t="str">
        <f>IF($O533="女子",IF($AF533&gt;100,"",IF($M533=新人女子!B$27,ROW(),"")),"")</f>
        <v/>
      </c>
      <c r="CO533" s="42" t="str">
        <f>IF($O533="女子",IF($AF533&gt;100,"",IF($M533=新人女子!I$27,ROW(),"")),"")</f>
        <v/>
      </c>
      <c r="CP533" s="42" t="str">
        <f>IF($O533="女子",IF($AF533&gt;100,"",IF($M533=新人女子!P$27,ROW(),"")),"")</f>
        <v/>
      </c>
      <c r="CQ533" s="42" t="str">
        <f>IF($O533="女子",IF($AF533&gt;100,"",IF($M533=新人女子!B$51,ROW(),"")),"")</f>
        <v/>
      </c>
      <c r="CR533" s="42" t="str">
        <f>IF($O533="女子",IF($AF533&gt;100,"",IF($M533=新人女子!I$51,ROW(),"")),"")</f>
        <v/>
      </c>
      <c r="CS533" s="42" t="str">
        <f>IF($O533="女子",IF($AF533&gt;100,"",IF($M533=新人女子!P$51,ROW(),"")),"")</f>
        <v/>
      </c>
      <c r="CT533" s="42" t="str">
        <f>IF($O533="女子",IF($AF533&gt;100,"",IF($M533=新人女子!B$76,ROW(),"")),"")</f>
        <v/>
      </c>
      <c r="CU533" s="42">
        <f>IF($O533="女子",IF($AF533&gt;100,"",IF($M533=新人女子!I$76,ROW(),"")),"")</f>
        <v>533</v>
      </c>
      <c r="CV533" s="42" t="str">
        <f>IF($O533="女子",IF($AF533&gt;100,"",IF($M533=新人女子!P$76,ROW(),"")),"")</f>
        <v/>
      </c>
    </row>
    <row r="534" spans="1:100" x14ac:dyDescent="0.15">
      <c r="A534" s="36">
        <v>45285</v>
      </c>
      <c r="B534" s="36">
        <v>45287</v>
      </c>
      <c r="C534" s="35" t="s">
        <v>104</v>
      </c>
      <c r="D534" s="35" t="s">
        <v>3454</v>
      </c>
      <c r="E534" s="35" t="s">
        <v>3455</v>
      </c>
      <c r="F534" s="35" t="s">
        <v>3456</v>
      </c>
      <c r="G534" s="35" t="s">
        <v>108</v>
      </c>
      <c r="H534" s="35" t="s">
        <v>15</v>
      </c>
      <c r="I534" s="35" t="s">
        <v>3457</v>
      </c>
      <c r="J534" s="35" t="s">
        <v>303</v>
      </c>
      <c r="M534" s="35" t="s">
        <v>222</v>
      </c>
      <c r="N534" s="35" t="s">
        <v>223</v>
      </c>
      <c r="O534" s="35" t="s">
        <v>1152</v>
      </c>
      <c r="Y534" s="35" t="s">
        <v>306</v>
      </c>
      <c r="AA534" s="35" t="s">
        <v>801</v>
      </c>
      <c r="AB534" s="35" t="s">
        <v>1285</v>
      </c>
      <c r="AC534" s="35" t="str">
        <f t="shared" si="45"/>
        <v>ナガトシ</v>
      </c>
      <c r="AD534" s="35" t="s">
        <v>309</v>
      </c>
      <c r="AF534" s="35">
        <v>101</v>
      </c>
      <c r="AG534" s="41">
        <v>39314</v>
      </c>
      <c r="AN534" s="35">
        <v>153</v>
      </c>
      <c r="AO534" s="35">
        <v>43.2</v>
      </c>
      <c r="AP534" s="35" t="s">
        <v>310</v>
      </c>
      <c r="BB534" s="35">
        <f t="shared" si="46"/>
        <v>15</v>
      </c>
      <c r="BC534" s="35">
        <f t="shared" si="47"/>
        <v>1</v>
      </c>
      <c r="BD534" s="35" t="str">
        <f t="shared" si="48"/>
        <v>右</v>
      </c>
      <c r="BE534" s="42" t="str">
        <f>IF($O534="男子",IF($AF534&gt;100,"",IF($M534=選抜男子!B$2,ROW(),"")),"")</f>
        <v/>
      </c>
      <c r="BF534" s="42" t="str">
        <f>IF($O534="男子",IF($AF534&gt;100,"",IF($M534=選抜男子!I$2,ROW(),"")),"")</f>
        <v/>
      </c>
      <c r="BG534" s="42" t="str">
        <f>IF($O534="男子",IF($AF534&gt;100,"",IF($M534=選抜男子!P$2,ROW(),"")),"")</f>
        <v/>
      </c>
      <c r="BH534" s="42" t="str">
        <f>IF($O534="男子",IF($AF534&gt;100,"",IF($M534=選抜男子!B$27,ROW(),"")),"")</f>
        <v/>
      </c>
      <c r="BI534" s="42" t="str">
        <f>IF($O534="男子",IF($AF534&gt;100,"",IF($M534=選抜男子!I$27,ROW(),"")),"")</f>
        <v/>
      </c>
      <c r="BJ534" s="42" t="str">
        <f>IF($O534="男子",IF($AF534&gt;100,"",IF($M534=選抜男子!P$27,ROW(),"")),"")</f>
        <v/>
      </c>
      <c r="BK534" s="42" t="str">
        <f>IF($O534="男子",IF($AF534&gt;100,"",IF($M534=選抜男子!B$51,ROW(),"")),"")</f>
        <v/>
      </c>
      <c r="BL534" s="42" t="str">
        <f>IF($O534="男子",IF($AF534&gt;100,"",IF($M534=選抜男子!I$51,ROW(),"")),"")</f>
        <v/>
      </c>
      <c r="BM534" s="42" t="str">
        <f>IF($O534="男子",IF($AF534&gt;100,"",IF($M534=選抜男子!B$76,ROW(),"")),"")</f>
        <v/>
      </c>
      <c r="BN534" s="42" t="str">
        <f>IF($O534="男子",IF($AF534&gt;100,"",IF($M534=選抜男子!I$76,ROW(),"")),"")</f>
        <v/>
      </c>
      <c r="BO534" s="42" t="str">
        <f>IF($O534="男子",IF($AF534&gt;100,"",IF($M534=新人男子!B$2,ROW(),"")),"")</f>
        <v/>
      </c>
      <c r="BP534" s="42" t="str">
        <f>IF($O534="男子",IF($AF534&gt;100,"",IF($M534=新人男子!I$2,ROW(),"")),"")</f>
        <v/>
      </c>
      <c r="BQ534" s="42" t="str">
        <f>IF($O534="男子",IF($AF534&gt;100,"",IF($M534=新人男子!P$2,ROW(),"")),"")</f>
        <v/>
      </c>
      <c r="BR534" s="42" t="str">
        <f>IF($O534="男子",IF($AF534&gt;100,"",IF($M534=新人男子!B$27,ROW(),"")),"")</f>
        <v/>
      </c>
      <c r="BS534" s="42" t="str">
        <f>IF($O534="男子",IF($AF534&gt;100,"",IF($M534=新人男子!I$27,ROW(),"")),"")</f>
        <v/>
      </c>
      <c r="BT534" s="42" t="str">
        <f>IF($O534="男子",IF($AF534&gt;100,"",IF($M534=新人男子!P$27,ROW(),"")),"")</f>
        <v/>
      </c>
      <c r="BU534" s="42" t="str">
        <f>IF($O534="男子",IF($AF534&gt;100,"",IF($M534=新人男子!B$51,ROW(),"")),"")</f>
        <v/>
      </c>
      <c r="BV534" s="42" t="str">
        <f>IF($O534="男子",IF($AF534&gt;100,"",IF($M534=新人男子!I$51,ROW(),"")),"")</f>
        <v/>
      </c>
      <c r="BW534" s="42" t="str">
        <f>IF($O534="男子",IF($AF534&gt;100,"",IF($M534=新人男子!P$51,ROW(),"")),"")</f>
        <v/>
      </c>
      <c r="BX534" s="42" t="str">
        <f>IF($O534="男子",IF($AF534&gt;100,"",IF($M534=新人男子!B$76,ROW(),"")),"")</f>
        <v/>
      </c>
      <c r="BY534" s="42" t="str">
        <f>IF($O534="男子",IF($AF534&gt;100,"",IF($M534=新人男子!I$76,ROW(),"")),"")</f>
        <v/>
      </c>
      <c r="BZ534" s="42" t="str">
        <f>IF($O534="男子",IF($AF534&gt;100,"",IF($M534=新人男子!P$76,ROW(),"")),"")</f>
        <v/>
      </c>
      <c r="CA534" s="42" t="str">
        <f>IF($O534="女子",IF($AF534&gt;100,"",IF($M534=選抜女子!B$2,ROW(),"")),"")</f>
        <v/>
      </c>
      <c r="CB534" s="42" t="str">
        <f>IF($O534="女子",IF($AF534&gt;100,"",IF($M534=選抜女子!I$2,ROW(),"")),"")</f>
        <v/>
      </c>
      <c r="CC534" s="42" t="str">
        <f>IF($O534="女子",IF($AF534&gt;100,"",IF($M534=選抜女子!P$2,ROW(),"")),"")</f>
        <v/>
      </c>
      <c r="CD534" s="42" t="str">
        <f>IF($O534="女子",IF($AF534&gt;100,"",IF($M534=選抜女子!B$27,ROW(),"")),"")</f>
        <v/>
      </c>
      <c r="CE534" s="42" t="str">
        <f>IF($O534="女子",IF($AF534&gt;100,"",IF($M534=選抜女子!I$27,ROW(),"")),"")</f>
        <v/>
      </c>
      <c r="CF534" s="42" t="str">
        <f>IF($O534="女子",IF($AF534&gt;100,"",IF($M534=選抜女子!P$27,ROW(),"")),"")</f>
        <v/>
      </c>
      <c r="CG534" s="42" t="str">
        <f>IF($O534="女子",IF($AF534&gt;100,"",IF($M534=選抜女子!B$51,ROW(),"")),"")</f>
        <v/>
      </c>
      <c r="CH534" s="42" t="str">
        <f>IF($O534="女子",IF($AF534&gt;100,"",IF($M534=選抜女子!I$51,ROW(),"")),"")</f>
        <v/>
      </c>
      <c r="CI534" s="42" t="str">
        <f>IF($O534="女子",IF($AF534&gt;100,"",IF($M534=選抜女子!B$76,ROW(),"")),"")</f>
        <v/>
      </c>
      <c r="CJ534" s="42" t="str">
        <f>IF($O534="女子",IF($AF534&gt;100,"",IF($M534=選抜女子!I$76,ROW(),"")),"")</f>
        <v/>
      </c>
      <c r="CK534" s="42" t="str">
        <f>IF($O534="女子",IF($AF534&gt;100,"",IF($M534=新人女子!B$2,ROW(),"")),"")</f>
        <v/>
      </c>
      <c r="CL534" s="42" t="str">
        <f>IF($O534="女子",IF($AF534&gt;100,"",IF($M534=新人女子!I$2,ROW(),"")),"")</f>
        <v/>
      </c>
      <c r="CM534" s="42" t="str">
        <f>IF($O534="女子",IF($AF534&gt;100,"",IF($M534=新人女子!P$2,ROW(),"")),"")</f>
        <v/>
      </c>
      <c r="CN534" s="42" t="str">
        <f>IF($O534="女子",IF($AF534&gt;100,"",IF($M534=新人女子!B$27,ROW(),"")),"")</f>
        <v/>
      </c>
      <c r="CO534" s="42" t="str">
        <f>IF($O534="女子",IF($AF534&gt;100,"",IF($M534=新人女子!I$27,ROW(),"")),"")</f>
        <v/>
      </c>
      <c r="CP534" s="42" t="str">
        <f>IF($O534="女子",IF($AF534&gt;100,"",IF($M534=新人女子!P$27,ROW(),"")),"")</f>
        <v/>
      </c>
      <c r="CQ534" s="42" t="str">
        <f>IF($O534="女子",IF($AF534&gt;100,"",IF($M534=新人女子!B$51,ROW(),"")),"")</f>
        <v/>
      </c>
      <c r="CR534" s="42" t="str">
        <f>IF($O534="女子",IF($AF534&gt;100,"",IF($M534=新人女子!I$51,ROW(),"")),"")</f>
        <v/>
      </c>
      <c r="CS534" s="42" t="str">
        <f>IF($O534="女子",IF($AF534&gt;100,"",IF($M534=新人女子!P$51,ROW(),"")),"")</f>
        <v/>
      </c>
      <c r="CT534" s="42" t="str">
        <f>IF($O534="女子",IF($AF534&gt;100,"",IF($M534=新人女子!B$76,ROW(),"")),"")</f>
        <v/>
      </c>
      <c r="CU534" s="42" t="str">
        <f>IF($O534="女子",IF($AF534&gt;100,"",IF($M534=新人女子!I$76,ROW(),"")),"")</f>
        <v/>
      </c>
      <c r="CV534" s="42" t="str">
        <f>IF($O534="女子",IF($AF534&gt;100,"",IF($M534=新人女子!P$76,ROW(),"")),"")</f>
        <v/>
      </c>
    </row>
    <row r="535" spans="1:100" x14ac:dyDescent="0.15">
      <c r="A535" s="36">
        <v>45285</v>
      </c>
      <c r="B535" s="36">
        <v>45287</v>
      </c>
      <c r="C535" s="35" t="s">
        <v>104</v>
      </c>
      <c r="D535" s="35" t="s">
        <v>3458</v>
      </c>
      <c r="E535" s="35" t="s">
        <v>3459</v>
      </c>
      <c r="F535" s="35" t="s">
        <v>3460</v>
      </c>
      <c r="G535" s="35" t="s">
        <v>108</v>
      </c>
      <c r="H535" s="35" t="s">
        <v>15</v>
      </c>
      <c r="I535" s="35" t="s">
        <v>3461</v>
      </c>
      <c r="J535" s="35" t="s">
        <v>303</v>
      </c>
      <c r="AC535" s="35" t="str">
        <f t="shared" si="45"/>
        <v/>
      </c>
      <c r="AG535" s="41"/>
      <c r="AN535" s="35">
        <v>151</v>
      </c>
      <c r="AO535" s="35">
        <v>43</v>
      </c>
      <c r="AP535" s="35" t="s">
        <v>310</v>
      </c>
      <c r="BB535" s="35" t="str">
        <f t="shared" si="46"/>
        <v/>
      </c>
      <c r="BC535" s="35" t="str">
        <f t="shared" si="47"/>
        <v/>
      </c>
      <c r="BD535" s="35" t="str">
        <f t="shared" si="48"/>
        <v>右</v>
      </c>
      <c r="BE535" s="42" t="str">
        <f>IF($O535="男子",IF($AF535&gt;100,"",IF($M535=選抜男子!B$2,ROW(),"")),"")</f>
        <v/>
      </c>
      <c r="BF535" s="42" t="str">
        <f>IF($O535="男子",IF($AF535&gt;100,"",IF($M535=選抜男子!I$2,ROW(),"")),"")</f>
        <v/>
      </c>
      <c r="BG535" s="42" t="str">
        <f>IF($O535="男子",IF($AF535&gt;100,"",IF($M535=選抜男子!P$2,ROW(),"")),"")</f>
        <v/>
      </c>
      <c r="BH535" s="42" t="str">
        <f>IF($O535="男子",IF($AF535&gt;100,"",IF($M535=選抜男子!B$27,ROW(),"")),"")</f>
        <v/>
      </c>
      <c r="BI535" s="42" t="str">
        <f>IF($O535="男子",IF($AF535&gt;100,"",IF($M535=選抜男子!I$27,ROW(),"")),"")</f>
        <v/>
      </c>
      <c r="BJ535" s="42" t="str">
        <f>IF($O535="男子",IF($AF535&gt;100,"",IF($M535=選抜男子!P$27,ROW(),"")),"")</f>
        <v/>
      </c>
      <c r="BK535" s="42" t="str">
        <f>IF($O535="男子",IF($AF535&gt;100,"",IF($M535=選抜男子!B$51,ROW(),"")),"")</f>
        <v/>
      </c>
      <c r="BL535" s="42" t="str">
        <f>IF($O535="男子",IF($AF535&gt;100,"",IF($M535=選抜男子!I$51,ROW(),"")),"")</f>
        <v/>
      </c>
      <c r="BM535" s="42" t="str">
        <f>IF($O535="男子",IF($AF535&gt;100,"",IF($M535=選抜男子!B$76,ROW(),"")),"")</f>
        <v/>
      </c>
      <c r="BN535" s="42" t="str">
        <f>IF($O535="男子",IF($AF535&gt;100,"",IF($M535=選抜男子!I$76,ROW(),"")),"")</f>
        <v/>
      </c>
      <c r="BO535" s="42" t="str">
        <f>IF($O535="男子",IF($AF535&gt;100,"",IF($M535=新人男子!B$2,ROW(),"")),"")</f>
        <v/>
      </c>
      <c r="BP535" s="42" t="str">
        <f>IF($O535="男子",IF($AF535&gt;100,"",IF($M535=新人男子!I$2,ROW(),"")),"")</f>
        <v/>
      </c>
      <c r="BQ535" s="42" t="str">
        <f>IF($O535="男子",IF($AF535&gt;100,"",IF($M535=新人男子!P$2,ROW(),"")),"")</f>
        <v/>
      </c>
      <c r="BR535" s="42" t="str">
        <f>IF($O535="男子",IF($AF535&gt;100,"",IF($M535=新人男子!B$27,ROW(),"")),"")</f>
        <v/>
      </c>
      <c r="BS535" s="42" t="str">
        <f>IF($O535="男子",IF($AF535&gt;100,"",IF($M535=新人男子!I$27,ROW(),"")),"")</f>
        <v/>
      </c>
      <c r="BT535" s="42" t="str">
        <f>IF($O535="男子",IF($AF535&gt;100,"",IF($M535=新人男子!P$27,ROW(),"")),"")</f>
        <v/>
      </c>
      <c r="BU535" s="42" t="str">
        <f>IF($O535="男子",IF($AF535&gt;100,"",IF($M535=新人男子!B$51,ROW(),"")),"")</f>
        <v/>
      </c>
      <c r="BV535" s="42" t="str">
        <f>IF($O535="男子",IF($AF535&gt;100,"",IF($M535=新人男子!I$51,ROW(),"")),"")</f>
        <v/>
      </c>
      <c r="BW535" s="42" t="str">
        <f>IF($O535="男子",IF($AF535&gt;100,"",IF($M535=新人男子!P$51,ROW(),"")),"")</f>
        <v/>
      </c>
      <c r="BX535" s="42" t="str">
        <f>IF($O535="男子",IF($AF535&gt;100,"",IF($M535=新人男子!B$76,ROW(),"")),"")</f>
        <v/>
      </c>
      <c r="BY535" s="42" t="str">
        <f>IF($O535="男子",IF($AF535&gt;100,"",IF($M535=新人男子!I$76,ROW(),"")),"")</f>
        <v/>
      </c>
      <c r="BZ535" s="42" t="str">
        <f>IF($O535="男子",IF($AF535&gt;100,"",IF($M535=新人男子!P$76,ROW(),"")),"")</f>
        <v/>
      </c>
      <c r="CA535" s="42" t="str">
        <f>IF($O535="女子",IF($AF535&gt;100,"",IF($M535=選抜女子!B$2,ROW(),"")),"")</f>
        <v/>
      </c>
      <c r="CB535" s="42" t="str">
        <f>IF($O535="女子",IF($AF535&gt;100,"",IF($M535=選抜女子!I$2,ROW(),"")),"")</f>
        <v/>
      </c>
      <c r="CC535" s="42" t="str">
        <f>IF($O535="女子",IF($AF535&gt;100,"",IF($M535=選抜女子!P$2,ROW(),"")),"")</f>
        <v/>
      </c>
      <c r="CD535" s="42" t="str">
        <f>IF($O535="女子",IF($AF535&gt;100,"",IF($M535=選抜女子!B$27,ROW(),"")),"")</f>
        <v/>
      </c>
      <c r="CE535" s="42" t="str">
        <f>IF($O535="女子",IF($AF535&gt;100,"",IF($M535=選抜女子!I$27,ROW(),"")),"")</f>
        <v/>
      </c>
      <c r="CF535" s="42" t="str">
        <f>IF($O535="女子",IF($AF535&gt;100,"",IF($M535=選抜女子!P$27,ROW(),"")),"")</f>
        <v/>
      </c>
      <c r="CG535" s="42" t="str">
        <f>IF($O535="女子",IF($AF535&gt;100,"",IF($M535=選抜女子!B$51,ROW(),"")),"")</f>
        <v/>
      </c>
      <c r="CH535" s="42" t="str">
        <f>IF($O535="女子",IF($AF535&gt;100,"",IF($M535=選抜女子!I$51,ROW(),"")),"")</f>
        <v/>
      </c>
      <c r="CI535" s="42" t="str">
        <f>IF($O535="女子",IF($AF535&gt;100,"",IF($M535=選抜女子!B$76,ROW(),"")),"")</f>
        <v/>
      </c>
      <c r="CJ535" s="42" t="str">
        <f>IF($O535="女子",IF($AF535&gt;100,"",IF($M535=選抜女子!I$76,ROW(),"")),"")</f>
        <v/>
      </c>
      <c r="CK535" s="42" t="str">
        <f>IF($O535="女子",IF($AF535&gt;100,"",IF($M535=新人女子!B$2,ROW(),"")),"")</f>
        <v/>
      </c>
      <c r="CL535" s="42" t="str">
        <f>IF($O535="女子",IF($AF535&gt;100,"",IF($M535=新人女子!I$2,ROW(),"")),"")</f>
        <v/>
      </c>
      <c r="CM535" s="42" t="str">
        <f>IF($O535="女子",IF($AF535&gt;100,"",IF($M535=新人女子!P$2,ROW(),"")),"")</f>
        <v/>
      </c>
      <c r="CN535" s="42" t="str">
        <f>IF($O535="女子",IF($AF535&gt;100,"",IF($M535=新人女子!B$27,ROW(),"")),"")</f>
        <v/>
      </c>
      <c r="CO535" s="42" t="str">
        <f>IF($O535="女子",IF($AF535&gt;100,"",IF($M535=新人女子!I$27,ROW(),"")),"")</f>
        <v/>
      </c>
      <c r="CP535" s="42" t="str">
        <f>IF($O535="女子",IF($AF535&gt;100,"",IF($M535=新人女子!P$27,ROW(),"")),"")</f>
        <v/>
      </c>
      <c r="CQ535" s="42" t="str">
        <f>IF($O535="女子",IF($AF535&gt;100,"",IF($M535=新人女子!B$51,ROW(),"")),"")</f>
        <v/>
      </c>
      <c r="CR535" s="42" t="str">
        <f>IF($O535="女子",IF($AF535&gt;100,"",IF($M535=新人女子!I$51,ROW(),"")),"")</f>
        <v/>
      </c>
      <c r="CS535" s="42" t="str">
        <f>IF($O535="女子",IF($AF535&gt;100,"",IF($M535=新人女子!P$51,ROW(),"")),"")</f>
        <v/>
      </c>
      <c r="CT535" s="42" t="str">
        <f>IF($O535="女子",IF($AF535&gt;100,"",IF($M535=新人女子!B$76,ROW(),"")),"")</f>
        <v/>
      </c>
      <c r="CU535" s="42" t="str">
        <f>IF($O535="女子",IF($AF535&gt;100,"",IF($M535=新人女子!I$76,ROW(),"")),"")</f>
        <v/>
      </c>
      <c r="CV535" s="42" t="str">
        <f>IF($O535="女子",IF($AF535&gt;100,"",IF($M535=新人女子!P$76,ROW(),"")),"")</f>
        <v/>
      </c>
    </row>
    <row r="536" spans="1:100" x14ac:dyDescent="0.15">
      <c r="A536" s="36">
        <v>45285</v>
      </c>
      <c r="B536" s="36">
        <v>45287</v>
      </c>
      <c r="C536" s="35" t="s">
        <v>104</v>
      </c>
      <c r="D536" s="35" t="s">
        <v>3462</v>
      </c>
      <c r="E536" s="35" t="s">
        <v>3463</v>
      </c>
      <c r="F536" s="35" t="s">
        <v>3464</v>
      </c>
      <c r="G536" s="35" t="s">
        <v>108</v>
      </c>
      <c r="H536" s="35" t="s">
        <v>15</v>
      </c>
      <c r="I536" s="35" t="s">
        <v>3465</v>
      </c>
      <c r="J536" s="35" t="s">
        <v>303</v>
      </c>
      <c r="L536" s="35" t="s">
        <v>1286</v>
      </c>
      <c r="M536" s="35" t="s">
        <v>184</v>
      </c>
      <c r="N536" s="35" t="s">
        <v>185</v>
      </c>
      <c r="O536" s="35" t="s">
        <v>114</v>
      </c>
      <c r="Y536" s="35" t="s">
        <v>306</v>
      </c>
      <c r="AA536" s="35" t="s">
        <v>1287</v>
      </c>
      <c r="AB536" s="35" t="s">
        <v>1288</v>
      </c>
      <c r="AC536" s="35" t="str">
        <f t="shared" si="45"/>
        <v>ビゼンミカド</v>
      </c>
      <c r="AD536" s="35" t="s">
        <v>309</v>
      </c>
      <c r="AF536" s="35">
        <v>1</v>
      </c>
      <c r="AG536" s="41">
        <v>39129</v>
      </c>
      <c r="AN536" s="35">
        <v>169.2</v>
      </c>
      <c r="AO536" s="35">
        <v>62.3</v>
      </c>
      <c r="AP536" s="35" t="s">
        <v>310</v>
      </c>
      <c r="AV536" s="35" t="s">
        <v>413</v>
      </c>
      <c r="BB536" s="35">
        <f t="shared" si="46"/>
        <v>16</v>
      </c>
      <c r="BC536" s="35">
        <f t="shared" si="47"/>
        <v>2</v>
      </c>
      <c r="BD536" s="35" t="str">
        <f t="shared" si="48"/>
        <v>右</v>
      </c>
      <c r="BE536" s="42" t="str">
        <f>IF($O536="男子",IF($AF536&gt;100,"",IF($M536=選抜男子!B$2,ROW(),"")),"")</f>
        <v/>
      </c>
      <c r="BF536" s="42" t="str">
        <f>IF($O536="男子",IF($AF536&gt;100,"",IF($M536=選抜男子!I$2,ROW(),"")),"")</f>
        <v/>
      </c>
      <c r="BG536" s="42" t="str">
        <f>IF($O536="男子",IF($AF536&gt;100,"",IF($M536=選抜男子!P$2,ROW(),"")),"")</f>
        <v/>
      </c>
      <c r="BH536" s="42" t="str">
        <f>IF($O536="男子",IF($AF536&gt;100,"",IF($M536=選抜男子!B$27,ROW(),"")),"")</f>
        <v/>
      </c>
      <c r="BI536" s="42" t="str">
        <f>IF($O536="男子",IF($AF536&gt;100,"",IF($M536=選抜男子!I$27,ROW(),"")),"")</f>
        <v/>
      </c>
      <c r="BJ536" s="42" t="str">
        <f>IF($O536="男子",IF($AF536&gt;100,"",IF($M536=選抜男子!P$27,ROW(),"")),"")</f>
        <v/>
      </c>
      <c r="BK536" s="42" t="str">
        <f>IF($O536="男子",IF($AF536&gt;100,"",IF($M536=選抜男子!B$51,ROW(),"")),"")</f>
        <v/>
      </c>
      <c r="BL536" s="42" t="str">
        <f>IF($O536="男子",IF($AF536&gt;100,"",IF($M536=選抜男子!I$51,ROW(),"")),"")</f>
        <v/>
      </c>
      <c r="BM536" s="42" t="str">
        <f>IF($O536="男子",IF($AF536&gt;100,"",IF($M536=選抜男子!B$76,ROW(),"")),"")</f>
        <v/>
      </c>
      <c r="BN536" s="42" t="str">
        <f>IF($O536="男子",IF($AF536&gt;100,"",IF($M536=選抜男子!I$76,ROW(),"")),"")</f>
        <v/>
      </c>
      <c r="BO536" s="42" t="str">
        <f>IF($O536="男子",IF($AF536&gt;100,"",IF($M536=新人男子!B$2,ROW(),"")),"")</f>
        <v/>
      </c>
      <c r="BP536" s="42">
        <f>IF($O536="男子",IF($AF536&gt;100,"",IF($M536=新人男子!I$2,ROW(),"")),"")</f>
        <v>536</v>
      </c>
      <c r="BQ536" s="42" t="str">
        <f>IF($O536="男子",IF($AF536&gt;100,"",IF($M536=新人男子!P$2,ROW(),"")),"")</f>
        <v/>
      </c>
      <c r="BR536" s="42" t="str">
        <f>IF($O536="男子",IF($AF536&gt;100,"",IF($M536=新人男子!B$27,ROW(),"")),"")</f>
        <v/>
      </c>
      <c r="BS536" s="42" t="str">
        <f>IF($O536="男子",IF($AF536&gt;100,"",IF($M536=新人男子!I$27,ROW(),"")),"")</f>
        <v/>
      </c>
      <c r="BT536" s="42" t="str">
        <f>IF($O536="男子",IF($AF536&gt;100,"",IF($M536=新人男子!P$27,ROW(),"")),"")</f>
        <v/>
      </c>
      <c r="BU536" s="42" t="str">
        <f>IF($O536="男子",IF($AF536&gt;100,"",IF($M536=新人男子!B$51,ROW(),"")),"")</f>
        <v/>
      </c>
      <c r="BV536" s="42" t="str">
        <f>IF($O536="男子",IF($AF536&gt;100,"",IF($M536=新人男子!I$51,ROW(),"")),"")</f>
        <v/>
      </c>
      <c r="BW536" s="42" t="str">
        <f>IF($O536="男子",IF($AF536&gt;100,"",IF($M536=新人男子!P$51,ROW(),"")),"")</f>
        <v/>
      </c>
      <c r="BX536" s="42" t="str">
        <f>IF($O536="男子",IF($AF536&gt;100,"",IF($M536=新人男子!B$76,ROW(),"")),"")</f>
        <v/>
      </c>
      <c r="BY536" s="42" t="str">
        <f>IF($O536="男子",IF($AF536&gt;100,"",IF($M536=新人男子!I$76,ROW(),"")),"")</f>
        <v/>
      </c>
      <c r="BZ536" s="42" t="str">
        <f>IF($O536="男子",IF($AF536&gt;100,"",IF($M536=新人男子!P$76,ROW(),"")),"")</f>
        <v/>
      </c>
      <c r="CA536" s="42" t="str">
        <f>IF($O536="女子",IF($AF536&gt;100,"",IF($M536=選抜女子!B$2,ROW(),"")),"")</f>
        <v/>
      </c>
      <c r="CB536" s="42" t="str">
        <f>IF($O536="女子",IF($AF536&gt;100,"",IF($M536=選抜女子!I$2,ROW(),"")),"")</f>
        <v/>
      </c>
      <c r="CC536" s="42" t="str">
        <f>IF($O536="女子",IF($AF536&gt;100,"",IF($M536=選抜女子!P$2,ROW(),"")),"")</f>
        <v/>
      </c>
      <c r="CD536" s="42" t="str">
        <f>IF($O536="女子",IF($AF536&gt;100,"",IF($M536=選抜女子!B$27,ROW(),"")),"")</f>
        <v/>
      </c>
      <c r="CE536" s="42" t="str">
        <f>IF($O536="女子",IF($AF536&gt;100,"",IF($M536=選抜女子!I$27,ROW(),"")),"")</f>
        <v/>
      </c>
      <c r="CF536" s="42" t="str">
        <f>IF($O536="女子",IF($AF536&gt;100,"",IF($M536=選抜女子!P$27,ROW(),"")),"")</f>
        <v/>
      </c>
      <c r="CG536" s="42" t="str">
        <f>IF($O536="女子",IF($AF536&gt;100,"",IF($M536=選抜女子!B$51,ROW(),"")),"")</f>
        <v/>
      </c>
      <c r="CH536" s="42" t="str">
        <f>IF($O536="女子",IF($AF536&gt;100,"",IF($M536=選抜女子!I$51,ROW(),"")),"")</f>
        <v/>
      </c>
      <c r="CI536" s="42" t="str">
        <f>IF($O536="女子",IF($AF536&gt;100,"",IF($M536=選抜女子!B$76,ROW(),"")),"")</f>
        <v/>
      </c>
      <c r="CJ536" s="42" t="str">
        <f>IF($O536="女子",IF($AF536&gt;100,"",IF($M536=選抜女子!I$76,ROW(),"")),"")</f>
        <v/>
      </c>
      <c r="CK536" s="42" t="str">
        <f>IF($O536="女子",IF($AF536&gt;100,"",IF($M536=新人女子!B$2,ROW(),"")),"")</f>
        <v/>
      </c>
      <c r="CL536" s="42" t="str">
        <f>IF($O536="女子",IF($AF536&gt;100,"",IF($M536=新人女子!I$2,ROW(),"")),"")</f>
        <v/>
      </c>
      <c r="CM536" s="42" t="str">
        <f>IF($O536="女子",IF($AF536&gt;100,"",IF($M536=新人女子!P$2,ROW(),"")),"")</f>
        <v/>
      </c>
      <c r="CN536" s="42" t="str">
        <f>IF($O536="女子",IF($AF536&gt;100,"",IF($M536=新人女子!B$27,ROW(),"")),"")</f>
        <v/>
      </c>
      <c r="CO536" s="42" t="str">
        <f>IF($O536="女子",IF($AF536&gt;100,"",IF($M536=新人女子!I$27,ROW(),"")),"")</f>
        <v/>
      </c>
      <c r="CP536" s="42" t="str">
        <f>IF($O536="女子",IF($AF536&gt;100,"",IF($M536=新人女子!P$27,ROW(),"")),"")</f>
        <v/>
      </c>
      <c r="CQ536" s="42" t="str">
        <f>IF($O536="女子",IF($AF536&gt;100,"",IF($M536=新人女子!B$51,ROW(),"")),"")</f>
        <v/>
      </c>
      <c r="CR536" s="42" t="str">
        <f>IF($O536="女子",IF($AF536&gt;100,"",IF($M536=新人女子!I$51,ROW(),"")),"")</f>
        <v/>
      </c>
      <c r="CS536" s="42" t="str">
        <f>IF($O536="女子",IF($AF536&gt;100,"",IF($M536=新人女子!P$51,ROW(),"")),"")</f>
        <v/>
      </c>
      <c r="CT536" s="42" t="str">
        <f>IF($O536="女子",IF($AF536&gt;100,"",IF($M536=新人女子!B$76,ROW(),"")),"")</f>
        <v/>
      </c>
      <c r="CU536" s="42" t="str">
        <f>IF($O536="女子",IF($AF536&gt;100,"",IF($M536=新人女子!I$76,ROW(),"")),"")</f>
        <v/>
      </c>
      <c r="CV536" s="42" t="str">
        <f>IF($O536="女子",IF($AF536&gt;100,"",IF($M536=新人女子!P$76,ROW(),"")),"")</f>
        <v/>
      </c>
    </row>
    <row r="537" spans="1:100" x14ac:dyDescent="0.15">
      <c r="A537" s="36">
        <v>45285</v>
      </c>
      <c r="B537" s="36">
        <v>45287</v>
      </c>
      <c r="C537" s="35" t="s">
        <v>104</v>
      </c>
      <c r="D537" s="35" t="s">
        <v>3466</v>
      </c>
      <c r="E537" s="35" t="s">
        <v>3467</v>
      </c>
      <c r="F537" s="35" t="s">
        <v>3468</v>
      </c>
      <c r="G537" s="35" t="s">
        <v>108</v>
      </c>
      <c r="H537" s="35" t="s">
        <v>15</v>
      </c>
      <c r="I537" s="35" t="s">
        <v>3469</v>
      </c>
      <c r="J537" s="35" t="s">
        <v>303</v>
      </c>
      <c r="L537" s="35" t="s">
        <v>1286</v>
      </c>
      <c r="M537" s="35" t="s">
        <v>184</v>
      </c>
      <c r="N537" s="35" t="s">
        <v>185</v>
      </c>
      <c r="O537" s="35" t="s">
        <v>114</v>
      </c>
      <c r="Y537" s="35" t="s">
        <v>306</v>
      </c>
      <c r="AA537" s="35" t="s">
        <v>1289</v>
      </c>
      <c r="AB537" s="35" t="s">
        <v>1290</v>
      </c>
      <c r="AC537" s="35" t="str">
        <f t="shared" si="45"/>
        <v>ダイアンジ</v>
      </c>
      <c r="AD537" s="35" t="s">
        <v>309</v>
      </c>
      <c r="AF537" s="35">
        <v>2</v>
      </c>
      <c r="AG537" s="41">
        <v>39151</v>
      </c>
      <c r="AN537" s="35">
        <v>173</v>
      </c>
      <c r="AO537" s="35">
        <v>62</v>
      </c>
      <c r="AP537" s="35" t="s">
        <v>310</v>
      </c>
      <c r="AV537" s="35" t="s">
        <v>413</v>
      </c>
      <c r="BB537" s="35">
        <f t="shared" si="46"/>
        <v>16</v>
      </c>
      <c r="BC537" s="35">
        <f t="shared" si="47"/>
        <v>2</v>
      </c>
      <c r="BD537" s="35" t="str">
        <f t="shared" si="48"/>
        <v>右</v>
      </c>
      <c r="BE537" s="42" t="str">
        <f>IF($O537="男子",IF($AF537&gt;100,"",IF($M537=選抜男子!B$2,ROW(),"")),"")</f>
        <v/>
      </c>
      <c r="BF537" s="42" t="str">
        <f>IF($O537="男子",IF($AF537&gt;100,"",IF($M537=選抜男子!I$2,ROW(),"")),"")</f>
        <v/>
      </c>
      <c r="BG537" s="42" t="str">
        <f>IF($O537="男子",IF($AF537&gt;100,"",IF($M537=選抜男子!P$2,ROW(),"")),"")</f>
        <v/>
      </c>
      <c r="BH537" s="42" t="str">
        <f>IF($O537="男子",IF($AF537&gt;100,"",IF($M537=選抜男子!B$27,ROW(),"")),"")</f>
        <v/>
      </c>
      <c r="BI537" s="42" t="str">
        <f>IF($O537="男子",IF($AF537&gt;100,"",IF($M537=選抜男子!I$27,ROW(),"")),"")</f>
        <v/>
      </c>
      <c r="BJ537" s="42" t="str">
        <f>IF($O537="男子",IF($AF537&gt;100,"",IF($M537=選抜男子!P$27,ROW(),"")),"")</f>
        <v/>
      </c>
      <c r="BK537" s="42" t="str">
        <f>IF($O537="男子",IF($AF537&gt;100,"",IF($M537=選抜男子!B$51,ROW(),"")),"")</f>
        <v/>
      </c>
      <c r="BL537" s="42" t="str">
        <f>IF($O537="男子",IF($AF537&gt;100,"",IF($M537=選抜男子!I$51,ROW(),"")),"")</f>
        <v/>
      </c>
      <c r="BM537" s="42" t="str">
        <f>IF($O537="男子",IF($AF537&gt;100,"",IF($M537=選抜男子!B$76,ROW(),"")),"")</f>
        <v/>
      </c>
      <c r="BN537" s="42" t="str">
        <f>IF($O537="男子",IF($AF537&gt;100,"",IF($M537=選抜男子!I$76,ROW(),"")),"")</f>
        <v/>
      </c>
      <c r="BO537" s="42" t="str">
        <f>IF($O537="男子",IF($AF537&gt;100,"",IF($M537=新人男子!B$2,ROW(),"")),"")</f>
        <v/>
      </c>
      <c r="BP537" s="42">
        <f>IF($O537="男子",IF($AF537&gt;100,"",IF($M537=新人男子!I$2,ROW(),"")),"")</f>
        <v>537</v>
      </c>
      <c r="BQ537" s="42" t="str">
        <f>IF($O537="男子",IF($AF537&gt;100,"",IF($M537=新人男子!P$2,ROW(),"")),"")</f>
        <v/>
      </c>
      <c r="BR537" s="42" t="str">
        <f>IF($O537="男子",IF($AF537&gt;100,"",IF($M537=新人男子!B$27,ROW(),"")),"")</f>
        <v/>
      </c>
      <c r="BS537" s="42" t="str">
        <f>IF($O537="男子",IF($AF537&gt;100,"",IF($M537=新人男子!I$27,ROW(),"")),"")</f>
        <v/>
      </c>
      <c r="BT537" s="42" t="str">
        <f>IF($O537="男子",IF($AF537&gt;100,"",IF($M537=新人男子!P$27,ROW(),"")),"")</f>
        <v/>
      </c>
      <c r="BU537" s="42" t="str">
        <f>IF($O537="男子",IF($AF537&gt;100,"",IF($M537=新人男子!B$51,ROW(),"")),"")</f>
        <v/>
      </c>
      <c r="BV537" s="42" t="str">
        <f>IF($O537="男子",IF($AF537&gt;100,"",IF($M537=新人男子!I$51,ROW(),"")),"")</f>
        <v/>
      </c>
      <c r="BW537" s="42" t="str">
        <f>IF($O537="男子",IF($AF537&gt;100,"",IF($M537=新人男子!P$51,ROW(),"")),"")</f>
        <v/>
      </c>
      <c r="BX537" s="42" t="str">
        <f>IF($O537="男子",IF($AF537&gt;100,"",IF($M537=新人男子!B$76,ROW(),"")),"")</f>
        <v/>
      </c>
      <c r="BY537" s="42" t="str">
        <f>IF($O537="男子",IF($AF537&gt;100,"",IF($M537=新人男子!I$76,ROW(),"")),"")</f>
        <v/>
      </c>
      <c r="BZ537" s="42" t="str">
        <f>IF($O537="男子",IF($AF537&gt;100,"",IF($M537=新人男子!P$76,ROW(),"")),"")</f>
        <v/>
      </c>
      <c r="CA537" s="42" t="str">
        <f>IF($O537="女子",IF($AF537&gt;100,"",IF($M537=選抜女子!B$2,ROW(),"")),"")</f>
        <v/>
      </c>
      <c r="CB537" s="42" t="str">
        <f>IF($O537="女子",IF($AF537&gt;100,"",IF($M537=選抜女子!I$2,ROW(),"")),"")</f>
        <v/>
      </c>
      <c r="CC537" s="42" t="str">
        <f>IF($O537="女子",IF($AF537&gt;100,"",IF($M537=選抜女子!P$2,ROW(),"")),"")</f>
        <v/>
      </c>
      <c r="CD537" s="42" t="str">
        <f>IF($O537="女子",IF($AF537&gt;100,"",IF($M537=選抜女子!B$27,ROW(),"")),"")</f>
        <v/>
      </c>
      <c r="CE537" s="42" t="str">
        <f>IF($O537="女子",IF($AF537&gt;100,"",IF($M537=選抜女子!I$27,ROW(),"")),"")</f>
        <v/>
      </c>
      <c r="CF537" s="42" t="str">
        <f>IF($O537="女子",IF($AF537&gt;100,"",IF($M537=選抜女子!P$27,ROW(),"")),"")</f>
        <v/>
      </c>
      <c r="CG537" s="42" t="str">
        <f>IF($O537="女子",IF($AF537&gt;100,"",IF($M537=選抜女子!B$51,ROW(),"")),"")</f>
        <v/>
      </c>
      <c r="CH537" s="42" t="str">
        <f>IF($O537="女子",IF($AF537&gt;100,"",IF($M537=選抜女子!I$51,ROW(),"")),"")</f>
        <v/>
      </c>
      <c r="CI537" s="42" t="str">
        <f>IF($O537="女子",IF($AF537&gt;100,"",IF($M537=選抜女子!B$76,ROW(),"")),"")</f>
        <v/>
      </c>
      <c r="CJ537" s="42" t="str">
        <f>IF($O537="女子",IF($AF537&gt;100,"",IF($M537=選抜女子!I$76,ROW(),"")),"")</f>
        <v/>
      </c>
      <c r="CK537" s="42" t="str">
        <f>IF($O537="女子",IF($AF537&gt;100,"",IF($M537=新人女子!B$2,ROW(),"")),"")</f>
        <v/>
      </c>
      <c r="CL537" s="42" t="str">
        <f>IF($O537="女子",IF($AF537&gt;100,"",IF($M537=新人女子!I$2,ROW(),"")),"")</f>
        <v/>
      </c>
      <c r="CM537" s="42" t="str">
        <f>IF($O537="女子",IF($AF537&gt;100,"",IF($M537=新人女子!P$2,ROW(),"")),"")</f>
        <v/>
      </c>
      <c r="CN537" s="42" t="str">
        <f>IF($O537="女子",IF($AF537&gt;100,"",IF($M537=新人女子!B$27,ROW(),"")),"")</f>
        <v/>
      </c>
      <c r="CO537" s="42" t="str">
        <f>IF($O537="女子",IF($AF537&gt;100,"",IF($M537=新人女子!I$27,ROW(),"")),"")</f>
        <v/>
      </c>
      <c r="CP537" s="42" t="str">
        <f>IF($O537="女子",IF($AF537&gt;100,"",IF($M537=新人女子!P$27,ROW(),"")),"")</f>
        <v/>
      </c>
      <c r="CQ537" s="42" t="str">
        <f>IF($O537="女子",IF($AF537&gt;100,"",IF($M537=新人女子!B$51,ROW(),"")),"")</f>
        <v/>
      </c>
      <c r="CR537" s="42" t="str">
        <f>IF($O537="女子",IF($AF537&gt;100,"",IF($M537=新人女子!I$51,ROW(),"")),"")</f>
        <v/>
      </c>
      <c r="CS537" s="42" t="str">
        <f>IF($O537="女子",IF($AF537&gt;100,"",IF($M537=新人女子!P$51,ROW(),"")),"")</f>
        <v/>
      </c>
      <c r="CT537" s="42" t="str">
        <f>IF($O537="女子",IF($AF537&gt;100,"",IF($M537=新人女子!B$76,ROW(),"")),"")</f>
        <v/>
      </c>
      <c r="CU537" s="42" t="str">
        <f>IF($O537="女子",IF($AF537&gt;100,"",IF($M537=新人女子!I$76,ROW(),"")),"")</f>
        <v/>
      </c>
      <c r="CV537" s="42" t="str">
        <f>IF($O537="女子",IF($AF537&gt;100,"",IF($M537=新人女子!P$76,ROW(),"")),"")</f>
        <v/>
      </c>
    </row>
    <row r="538" spans="1:100" x14ac:dyDescent="0.15">
      <c r="A538" s="36">
        <v>45285</v>
      </c>
      <c r="B538" s="36">
        <v>45287</v>
      </c>
      <c r="C538" s="35" t="s">
        <v>104</v>
      </c>
      <c r="D538" s="35" t="s">
        <v>3470</v>
      </c>
      <c r="E538" s="35" t="s">
        <v>3471</v>
      </c>
      <c r="F538" s="35" t="s">
        <v>3472</v>
      </c>
      <c r="G538" s="35" t="s">
        <v>108</v>
      </c>
      <c r="H538" s="35" t="s">
        <v>15</v>
      </c>
      <c r="I538" s="35" t="s">
        <v>3473</v>
      </c>
      <c r="J538" s="35" t="s">
        <v>303</v>
      </c>
      <c r="L538" s="35" t="s">
        <v>1286</v>
      </c>
      <c r="M538" s="35" t="s">
        <v>184</v>
      </c>
      <c r="N538" s="35" t="s">
        <v>185</v>
      </c>
      <c r="O538" s="35" t="s">
        <v>114</v>
      </c>
      <c r="Y538" s="35" t="s">
        <v>306</v>
      </c>
      <c r="AA538" s="35" t="s">
        <v>1291</v>
      </c>
      <c r="AB538" s="35" t="s">
        <v>1292</v>
      </c>
      <c r="AC538" s="35" t="str">
        <f t="shared" si="45"/>
        <v>ビゼンイチノミヤ</v>
      </c>
      <c r="AD538" s="35" t="s">
        <v>309</v>
      </c>
      <c r="AF538" s="35">
        <v>3</v>
      </c>
      <c r="AG538" s="41">
        <v>38872</v>
      </c>
      <c r="AN538" s="35">
        <v>155</v>
      </c>
      <c r="AO538" s="35">
        <v>47</v>
      </c>
      <c r="AP538" s="35" t="s">
        <v>310</v>
      </c>
      <c r="AV538" s="35" t="s">
        <v>413</v>
      </c>
      <c r="BB538" s="35">
        <f t="shared" si="46"/>
        <v>16</v>
      </c>
      <c r="BC538" s="35">
        <f t="shared" si="47"/>
        <v>2</v>
      </c>
      <c r="BD538" s="35" t="str">
        <f t="shared" si="48"/>
        <v>右</v>
      </c>
      <c r="BE538" s="42" t="str">
        <f>IF($O538="男子",IF($AF538&gt;100,"",IF($M538=選抜男子!B$2,ROW(),"")),"")</f>
        <v/>
      </c>
      <c r="BF538" s="42" t="str">
        <f>IF($O538="男子",IF($AF538&gt;100,"",IF($M538=選抜男子!I$2,ROW(),"")),"")</f>
        <v/>
      </c>
      <c r="BG538" s="42" t="str">
        <f>IF($O538="男子",IF($AF538&gt;100,"",IF($M538=選抜男子!P$2,ROW(),"")),"")</f>
        <v/>
      </c>
      <c r="BH538" s="42" t="str">
        <f>IF($O538="男子",IF($AF538&gt;100,"",IF($M538=選抜男子!B$27,ROW(),"")),"")</f>
        <v/>
      </c>
      <c r="BI538" s="42" t="str">
        <f>IF($O538="男子",IF($AF538&gt;100,"",IF($M538=選抜男子!I$27,ROW(),"")),"")</f>
        <v/>
      </c>
      <c r="BJ538" s="42" t="str">
        <f>IF($O538="男子",IF($AF538&gt;100,"",IF($M538=選抜男子!P$27,ROW(),"")),"")</f>
        <v/>
      </c>
      <c r="BK538" s="42" t="str">
        <f>IF($O538="男子",IF($AF538&gt;100,"",IF($M538=選抜男子!B$51,ROW(),"")),"")</f>
        <v/>
      </c>
      <c r="BL538" s="42" t="str">
        <f>IF($O538="男子",IF($AF538&gt;100,"",IF($M538=選抜男子!I$51,ROW(),"")),"")</f>
        <v/>
      </c>
      <c r="BM538" s="42" t="str">
        <f>IF($O538="男子",IF($AF538&gt;100,"",IF($M538=選抜男子!B$76,ROW(),"")),"")</f>
        <v/>
      </c>
      <c r="BN538" s="42" t="str">
        <f>IF($O538="男子",IF($AF538&gt;100,"",IF($M538=選抜男子!I$76,ROW(),"")),"")</f>
        <v/>
      </c>
      <c r="BO538" s="42" t="str">
        <f>IF($O538="男子",IF($AF538&gt;100,"",IF($M538=新人男子!B$2,ROW(),"")),"")</f>
        <v/>
      </c>
      <c r="BP538" s="42">
        <f>IF($O538="男子",IF($AF538&gt;100,"",IF($M538=新人男子!I$2,ROW(),"")),"")</f>
        <v>538</v>
      </c>
      <c r="BQ538" s="42" t="str">
        <f>IF($O538="男子",IF($AF538&gt;100,"",IF($M538=新人男子!P$2,ROW(),"")),"")</f>
        <v/>
      </c>
      <c r="BR538" s="42" t="str">
        <f>IF($O538="男子",IF($AF538&gt;100,"",IF($M538=新人男子!B$27,ROW(),"")),"")</f>
        <v/>
      </c>
      <c r="BS538" s="42" t="str">
        <f>IF($O538="男子",IF($AF538&gt;100,"",IF($M538=新人男子!I$27,ROW(),"")),"")</f>
        <v/>
      </c>
      <c r="BT538" s="42" t="str">
        <f>IF($O538="男子",IF($AF538&gt;100,"",IF($M538=新人男子!P$27,ROW(),"")),"")</f>
        <v/>
      </c>
      <c r="BU538" s="42" t="str">
        <f>IF($O538="男子",IF($AF538&gt;100,"",IF($M538=新人男子!B$51,ROW(),"")),"")</f>
        <v/>
      </c>
      <c r="BV538" s="42" t="str">
        <f>IF($O538="男子",IF($AF538&gt;100,"",IF($M538=新人男子!I$51,ROW(),"")),"")</f>
        <v/>
      </c>
      <c r="BW538" s="42" t="str">
        <f>IF($O538="男子",IF($AF538&gt;100,"",IF($M538=新人男子!P$51,ROW(),"")),"")</f>
        <v/>
      </c>
      <c r="BX538" s="42" t="str">
        <f>IF($O538="男子",IF($AF538&gt;100,"",IF($M538=新人男子!B$76,ROW(),"")),"")</f>
        <v/>
      </c>
      <c r="BY538" s="42" t="str">
        <f>IF($O538="男子",IF($AF538&gt;100,"",IF($M538=新人男子!I$76,ROW(),"")),"")</f>
        <v/>
      </c>
      <c r="BZ538" s="42" t="str">
        <f>IF($O538="男子",IF($AF538&gt;100,"",IF($M538=新人男子!P$76,ROW(),"")),"")</f>
        <v/>
      </c>
      <c r="CA538" s="42" t="str">
        <f>IF($O538="女子",IF($AF538&gt;100,"",IF($M538=選抜女子!B$2,ROW(),"")),"")</f>
        <v/>
      </c>
      <c r="CB538" s="42" t="str">
        <f>IF($O538="女子",IF($AF538&gt;100,"",IF($M538=選抜女子!I$2,ROW(),"")),"")</f>
        <v/>
      </c>
      <c r="CC538" s="42" t="str">
        <f>IF($O538="女子",IF($AF538&gt;100,"",IF($M538=選抜女子!P$2,ROW(),"")),"")</f>
        <v/>
      </c>
      <c r="CD538" s="42" t="str">
        <f>IF($O538="女子",IF($AF538&gt;100,"",IF($M538=選抜女子!B$27,ROW(),"")),"")</f>
        <v/>
      </c>
      <c r="CE538" s="42" t="str">
        <f>IF($O538="女子",IF($AF538&gt;100,"",IF($M538=選抜女子!I$27,ROW(),"")),"")</f>
        <v/>
      </c>
      <c r="CF538" s="42" t="str">
        <f>IF($O538="女子",IF($AF538&gt;100,"",IF($M538=選抜女子!P$27,ROW(),"")),"")</f>
        <v/>
      </c>
      <c r="CG538" s="42" t="str">
        <f>IF($O538="女子",IF($AF538&gt;100,"",IF($M538=選抜女子!B$51,ROW(),"")),"")</f>
        <v/>
      </c>
      <c r="CH538" s="42" t="str">
        <f>IF($O538="女子",IF($AF538&gt;100,"",IF($M538=選抜女子!I$51,ROW(),"")),"")</f>
        <v/>
      </c>
      <c r="CI538" s="42" t="str">
        <f>IF($O538="女子",IF($AF538&gt;100,"",IF($M538=選抜女子!B$76,ROW(),"")),"")</f>
        <v/>
      </c>
      <c r="CJ538" s="42" t="str">
        <f>IF($O538="女子",IF($AF538&gt;100,"",IF($M538=選抜女子!I$76,ROW(),"")),"")</f>
        <v/>
      </c>
      <c r="CK538" s="42" t="str">
        <f>IF($O538="女子",IF($AF538&gt;100,"",IF($M538=新人女子!B$2,ROW(),"")),"")</f>
        <v/>
      </c>
      <c r="CL538" s="42" t="str">
        <f>IF($O538="女子",IF($AF538&gt;100,"",IF($M538=新人女子!I$2,ROW(),"")),"")</f>
        <v/>
      </c>
      <c r="CM538" s="42" t="str">
        <f>IF($O538="女子",IF($AF538&gt;100,"",IF($M538=新人女子!P$2,ROW(),"")),"")</f>
        <v/>
      </c>
      <c r="CN538" s="42" t="str">
        <f>IF($O538="女子",IF($AF538&gt;100,"",IF($M538=新人女子!B$27,ROW(),"")),"")</f>
        <v/>
      </c>
      <c r="CO538" s="42" t="str">
        <f>IF($O538="女子",IF($AF538&gt;100,"",IF($M538=新人女子!I$27,ROW(),"")),"")</f>
        <v/>
      </c>
      <c r="CP538" s="42" t="str">
        <f>IF($O538="女子",IF($AF538&gt;100,"",IF($M538=新人女子!P$27,ROW(),"")),"")</f>
        <v/>
      </c>
      <c r="CQ538" s="42" t="str">
        <f>IF($O538="女子",IF($AF538&gt;100,"",IF($M538=新人女子!B$51,ROW(),"")),"")</f>
        <v/>
      </c>
      <c r="CR538" s="42" t="str">
        <f>IF($O538="女子",IF($AF538&gt;100,"",IF($M538=新人女子!I$51,ROW(),"")),"")</f>
        <v/>
      </c>
      <c r="CS538" s="42" t="str">
        <f>IF($O538="女子",IF($AF538&gt;100,"",IF($M538=新人女子!P$51,ROW(),"")),"")</f>
        <v/>
      </c>
      <c r="CT538" s="42" t="str">
        <f>IF($O538="女子",IF($AF538&gt;100,"",IF($M538=新人女子!B$76,ROW(),"")),"")</f>
        <v/>
      </c>
      <c r="CU538" s="42" t="str">
        <f>IF($O538="女子",IF($AF538&gt;100,"",IF($M538=新人女子!I$76,ROW(),"")),"")</f>
        <v/>
      </c>
      <c r="CV538" s="42" t="str">
        <f>IF($O538="女子",IF($AF538&gt;100,"",IF($M538=新人女子!P$76,ROW(),"")),"")</f>
        <v/>
      </c>
    </row>
    <row r="539" spans="1:100" x14ac:dyDescent="0.15">
      <c r="A539" s="36">
        <v>45285</v>
      </c>
      <c r="B539" s="36">
        <v>45287</v>
      </c>
      <c r="C539" s="35" t="s">
        <v>104</v>
      </c>
      <c r="D539" s="35" t="s">
        <v>3474</v>
      </c>
      <c r="E539" s="35" t="s">
        <v>3475</v>
      </c>
      <c r="F539" s="35" t="s">
        <v>3476</v>
      </c>
      <c r="G539" s="35" t="s">
        <v>108</v>
      </c>
      <c r="H539" s="35" t="s">
        <v>15</v>
      </c>
      <c r="I539" s="35" t="s">
        <v>3477</v>
      </c>
      <c r="J539" s="35" t="s">
        <v>303</v>
      </c>
      <c r="L539" s="35" t="s">
        <v>1286</v>
      </c>
      <c r="M539" s="35" t="s">
        <v>184</v>
      </c>
      <c r="N539" s="35" t="s">
        <v>185</v>
      </c>
      <c r="O539" s="35" t="s">
        <v>114</v>
      </c>
      <c r="Y539" s="35" t="s">
        <v>306</v>
      </c>
      <c r="AA539" s="35" t="s">
        <v>1293</v>
      </c>
      <c r="AB539" s="35" t="s">
        <v>1294</v>
      </c>
      <c r="AC539" s="35" t="str">
        <f t="shared" si="45"/>
        <v>キビツ</v>
      </c>
      <c r="AD539" s="35" t="s">
        <v>309</v>
      </c>
      <c r="AF539" s="35">
        <v>5</v>
      </c>
      <c r="AG539" s="41">
        <v>39058</v>
      </c>
      <c r="AN539" s="35">
        <v>165.8</v>
      </c>
      <c r="AO539" s="35">
        <v>62.8</v>
      </c>
      <c r="AP539" s="35" t="s">
        <v>310</v>
      </c>
      <c r="AV539" s="35" t="s">
        <v>413</v>
      </c>
      <c r="BB539" s="35">
        <f t="shared" si="46"/>
        <v>16</v>
      </c>
      <c r="BC539" s="35">
        <f t="shared" si="47"/>
        <v>2</v>
      </c>
      <c r="BD539" s="35" t="str">
        <f t="shared" si="48"/>
        <v>右</v>
      </c>
      <c r="BE539" s="42" t="str">
        <f>IF($O539="男子",IF($AF539&gt;100,"",IF($M539=選抜男子!B$2,ROW(),"")),"")</f>
        <v/>
      </c>
      <c r="BF539" s="42" t="str">
        <f>IF($O539="男子",IF($AF539&gt;100,"",IF($M539=選抜男子!I$2,ROW(),"")),"")</f>
        <v/>
      </c>
      <c r="BG539" s="42" t="str">
        <f>IF($O539="男子",IF($AF539&gt;100,"",IF($M539=選抜男子!P$2,ROW(),"")),"")</f>
        <v/>
      </c>
      <c r="BH539" s="42" t="str">
        <f>IF($O539="男子",IF($AF539&gt;100,"",IF($M539=選抜男子!B$27,ROW(),"")),"")</f>
        <v/>
      </c>
      <c r="BI539" s="42" t="str">
        <f>IF($O539="男子",IF($AF539&gt;100,"",IF($M539=選抜男子!I$27,ROW(),"")),"")</f>
        <v/>
      </c>
      <c r="BJ539" s="42" t="str">
        <f>IF($O539="男子",IF($AF539&gt;100,"",IF($M539=選抜男子!P$27,ROW(),"")),"")</f>
        <v/>
      </c>
      <c r="BK539" s="42" t="str">
        <f>IF($O539="男子",IF($AF539&gt;100,"",IF($M539=選抜男子!B$51,ROW(),"")),"")</f>
        <v/>
      </c>
      <c r="BL539" s="42" t="str">
        <f>IF($O539="男子",IF($AF539&gt;100,"",IF($M539=選抜男子!I$51,ROW(),"")),"")</f>
        <v/>
      </c>
      <c r="BM539" s="42" t="str">
        <f>IF($O539="男子",IF($AF539&gt;100,"",IF($M539=選抜男子!B$76,ROW(),"")),"")</f>
        <v/>
      </c>
      <c r="BN539" s="42" t="str">
        <f>IF($O539="男子",IF($AF539&gt;100,"",IF($M539=選抜男子!I$76,ROW(),"")),"")</f>
        <v/>
      </c>
      <c r="BO539" s="42" t="str">
        <f>IF($O539="男子",IF($AF539&gt;100,"",IF($M539=新人男子!B$2,ROW(),"")),"")</f>
        <v/>
      </c>
      <c r="BP539" s="42">
        <f>IF($O539="男子",IF($AF539&gt;100,"",IF($M539=新人男子!I$2,ROW(),"")),"")</f>
        <v>539</v>
      </c>
      <c r="BQ539" s="42" t="str">
        <f>IF($O539="男子",IF($AF539&gt;100,"",IF($M539=新人男子!P$2,ROW(),"")),"")</f>
        <v/>
      </c>
      <c r="BR539" s="42" t="str">
        <f>IF($O539="男子",IF($AF539&gt;100,"",IF($M539=新人男子!B$27,ROW(),"")),"")</f>
        <v/>
      </c>
      <c r="BS539" s="42" t="str">
        <f>IF($O539="男子",IF($AF539&gt;100,"",IF($M539=新人男子!I$27,ROW(),"")),"")</f>
        <v/>
      </c>
      <c r="BT539" s="42" t="str">
        <f>IF($O539="男子",IF($AF539&gt;100,"",IF($M539=新人男子!P$27,ROW(),"")),"")</f>
        <v/>
      </c>
      <c r="BU539" s="42" t="str">
        <f>IF($O539="男子",IF($AF539&gt;100,"",IF($M539=新人男子!B$51,ROW(),"")),"")</f>
        <v/>
      </c>
      <c r="BV539" s="42" t="str">
        <f>IF($O539="男子",IF($AF539&gt;100,"",IF($M539=新人男子!I$51,ROW(),"")),"")</f>
        <v/>
      </c>
      <c r="BW539" s="42" t="str">
        <f>IF($O539="男子",IF($AF539&gt;100,"",IF($M539=新人男子!P$51,ROW(),"")),"")</f>
        <v/>
      </c>
      <c r="BX539" s="42" t="str">
        <f>IF($O539="男子",IF($AF539&gt;100,"",IF($M539=新人男子!B$76,ROW(),"")),"")</f>
        <v/>
      </c>
      <c r="BY539" s="42" t="str">
        <f>IF($O539="男子",IF($AF539&gt;100,"",IF($M539=新人男子!I$76,ROW(),"")),"")</f>
        <v/>
      </c>
      <c r="BZ539" s="42" t="str">
        <f>IF($O539="男子",IF($AF539&gt;100,"",IF($M539=新人男子!P$76,ROW(),"")),"")</f>
        <v/>
      </c>
      <c r="CA539" s="42" t="str">
        <f>IF($O539="女子",IF($AF539&gt;100,"",IF($M539=選抜女子!B$2,ROW(),"")),"")</f>
        <v/>
      </c>
      <c r="CB539" s="42" t="str">
        <f>IF($O539="女子",IF($AF539&gt;100,"",IF($M539=選抜女子!I$2,ROW(),"")),"")</f>
        <v/>
      </c>
      <c r="CC539" s="42" t="str">
        <f>IF($O539="女子",IF($AF539&gt;100,"",IF($M539=選抜女子!P$2,ROW(),"")),"")</f>
        <v/>
      </c>
      <c r="CD539" s="42" t="str">
        <f>IF($O539="女子",IF($AF539&gt;100,"",IF($M539=選抜女子!B$27,ROW(),"")),"")</f>
        <v/>
      </c>
      <c r="CE539" s="42" t="str">
        <f>IF($O539="女子",IF($AF539&gt;100,"",IF($M539=選抜女子!I$27,ROW(),"")),"")</f>
        <v/>
      </c>
      <c r="CF539" s="42" t="str">
        <f>IF($O539="女子",IF($AF539&gt;100,"",IF($M539=選抜女子!P$27,ROW(),"")),"")</f>
        <v/>
      </c>
      <c r="CG539" s="42" t="str">
        <f>IF($O539="女子",IF($AF539&gt;100,"",IF($M539=選抜女子!B$51,ROW(),"")),"")</f>
        <v/>
      </c>
      <c r="CH539" s="42" t="str">
        <f>IF($O539="女子",IF($AF539&gt;100,"",IF($M539=選抜女子!I$51,ROW(),"")),"")</f>
        <v/>
      </c>
      <c r="CI539" s="42" t="str">
        <f>IF($O539="女子",IF($AF539&gt;100,"",IF($M539=選抜女子!B$76,ROW(),"")),"")</f>
        <v/>
      </c>
      <c r="CJ539" s="42" t="str">
        <f>IF($O539="女子",IF($AF539&gt;100,"",IF($M539=選抜女子!I$76,ROW(),"")),"")</f>
        <v/>
      </c>
      <c r="CK539" s="42" t="str">
        <f>IF($O539="女子",IF($AF539&gt;100,"",IF($M539=新人女子!B$2,ROW(),"")),"")</f>
        <v/>
      </c>
      <c r="CL539" s="42" t="str">
        <f>IF($O539="女子",IF($AF539&gt;100,"",IF($M539=新人女子!I$2,ROW(),"")),"")</f>
        <v/>
      </c>
      <c r="CM539" s="42" t="str">
        <f>IF($O539="女子",IF($AF539&gt;100,"",IF($M539=新人女子!P$2,ROW(),"")),"")</f>
        <v/>
      </c>
      <c r="CN539" s="42" t="str">
        <f>IF($O539="女子",IF($AF539&gt;100,"",IF($M539=新人女子!B$27,ROW(),"")),"")</f>
        <v/>
      </c>
      <c r="CO539" s="42" t="str">
        <f>IF($O539="女子",IF($AF539&gt;100,"",IF($M539=新人女子!I$27,ROW(),"")),"")</f>
        <v/>
      </c>
      <c r="CP539" s="42" t="str">
        <f>IF($O539="女子",IF($AF539&gt;100,"",IF($M539=新人女子!P$27,ROW(),"")),"")</f>
        <v/>
      </c>
      <c r="CQ539" s="42" t="str">
        <f>IF($O539="女子",IF($AF539&gt;100,"",IF($M539=新人女子!B$51,ROW(),"")),"")</f>
        <v/>
      </c>
      <c r="CR539" s="42" t="str">
        <f>IF($O539="女子",IF($AF539&gt;100,"",IF($M539=新人女子!I$51,ROW(),"")),"")</f>
        <v/>
      </c>
      <c r="CS539" s="42" t="str">
        <f>IF($O539="女子",IF($AF539&gt;100,"",IF($M539=新人女子!P$51,ROW(),"")),"")</f>
        <v/>
      </c>
      <c r="CT539" s="42" t="str">
        <f>IF($O539="女子",IF($AF539&gt;100,"",IF($M539=新人女子!B$76,ROW(),"")),"")</f>
        <v/>
      </c>
      <c r="CU539" s="42" t="str">
        <f>IF($O539="女子",IF($AF539&gt;100,"",IF($M539=新人女子!I$76,ROW(),"")),"")</f>
        <v/>
      </c>
      <c r="CV539" s="42" t="str">
        <f>IF($O539="女子",IF($AF539&gt;100,"",IF($M539=新人女子!P$76,ROW(),"")),"")</f>
        <v/>
      </c>
    </row>
    <row r="540" spans="1:100" x14ac:dyDescent="0.15">
      <c r="A540" s="36">
        <v>45285</v>
      </c>
      <c r="B540" s="36">
        <v>45287</v>
      </c>
      <c r="C540" s="35" t="s">
        <v>104</v>
      </c>
      <c r="D540" s="35" t="s">
        <v>3478</v>
      </c>
      <c r="E540" s="35" t="s">
        <v>3479</v>
      </c>
      <c r="F540" s="35" t="s">
        <v>3480</v>
      </c>
      <c r="G540" s="35" t="s">
        <v>108</v>
      </c>
      <c r="H540" s="35" t="s">
        <v>15</v>
      </c>
      <c r="I540" s="35" t="s">
        <v>3481</v>
      </c>
      <c r="J540" s="35" t="s">
        <v>303</v>
      </c>
      <c r="L540" s="35" t="s">
        <v>1286</v>
      </c>
      <c r="M540" s="35" t="s">
        <v>184</v>
      </c>
      <c r="N540" s="35" t="s">
        <v>185</v>
      </c>
      <c r="O540" s="35" t="s">
        <v>114</v>
      </c>
      <c r="Y540" s="35" t="s">
        <v>306</v>
      </c>
      <c r="AA540" s="35" t="s">
        <v>1295</v>
      </c>
      <c r="AB540" s="35" t="s">
        <v>1296</v>
      </c>
      <c r="AC540" s="35" t="str">
        <f t="shared" si="45"/>
        <v>ビッチュウタカマツ</v>
      </c>
      <c r="AD540" s="35" t="s">
        <v>309</v>
      </c>
      <c r="AE540" s="35" t="s">
        <v>324</v>
      </c>
      <c r="AF540" s="35">
        <v>6</v>
      </c>
      <c r="AG540" s="41">
        <v>38932</v>
      </c>
      <c r="AN540" s="35">
        <v>157</v>
      </c>
      <c r="AO540" s="35">
        <v>48</v>
      </c>
      <c r="AP540" s="35" t="s">
        <v>310</v>
      </c>
      <c r="AV540" s="35" t="s">
        <v>413</v>
      </c>
      <c r="BB540" s="35">
        <f t="shared" si="46"/>
        <v>16</v>
      </c>
      <c r="BC540" s="35">
        <f t="shared" si="47"/>
        <v>2</v>
      </c>
      <c r="BD540" s="35" t="str">
        <f t="shared" si="48"/>
        <v>右</v>
      </c>
      <c r="BE540" s="42" t="str">
        <f>IF($O540="男子",IF($AF540&gt;100,"",IF($M540=選抜男子!B$2,ROW(),"")),"")</f>
        <v/>
      </c>
      <c r="BF540" s="42" t="str">
        <f>IF($O540="男子",IF($AF540&gt;100,"",IF($M540=選抜男子!I$2,ROW(),"")),"")</f>
        <v/>
      </c>
      <c r="BG540" s="42" t="str">
        <f>IF($O540="男子",IF($AF540&gt;100,"",IF($M540=選抜男子!P$2,ROW(),"")),"")</f>
        <v/>
      </c>
      <c r="BH540" s="42" t="str">
        <f>IF($O540="男子",IF($AF540&gt;100,"",IF($M540=選抜男子!B$27,ROW(),"")),"")</f>
        <v/>
      </c>
      <c r="BI540" s="42" t="str">
        <f>IF($O540="男子",IF($AF540&gt;100,"",IF($M540=選抜男子!I$27,ROW(),"")),"")</f>
        <v/>
      </c>
      <c r="BJ540" s="42" t="str">
        <f>IF($O540="男子",IF($AF540&gt;100,"",IF($M540=選抜男子!P$27,ROW(),"")),"")</f>
        <v/>
      </c>
      <c r="BK540" s="42" t="str">
        <f>IF($O540="男子",IF($AF540&gt;100,"",IF($M540=選抜男子!B$51,ROW(),"")),"")</f>
        <v/>
      </c>
      <c r="BL540" s="42" t="str">
        <f>IF($O540="男子",IF($AF540&gt;100,"",IF($M540=選抜男子!I$51,ROW(),"")),"")</f>
        <v/>
      </c>
      <c r="BM540" s="42" t="str">
        <f>IF($O540="男子",IF($AF540&gt;100,"",IF($M540=選抜男子!B$76,ROW(),"")),"")</f>
        <v/>
      </c>
      <c r="BN540" s="42" t="str">
        <f>IF($O540="男子",IF($AF540&gt;100,"",IF($M540=選抜男子!I$76,ROW(),"")),"")</f>
        <v/>
      </c>
      <c r="BO540" s="42" t="str">
        <f>IF($O540="男子",IF($AF540&gt;100,"",IF($M540=新人男子!B$2,ROW(),"")),"")</f>
        <v/>
      </c>
      <c r="BP540" s="42">
        <f>IF($O540="男子",IF($AF540&gt;100,"",IF($M540=新人男子!I$2,ROW(),"")),"")</f>
        <v>540</v>
      </c>
      <c r="BQ540" s="42" t="str">
        <f>IF($O540="男子",IF($AF540&gt;100,"",IF($M540=新人男子!P$2,ROW(),"")),"")</f>
        <v/>
      </c>
      <c r="BR540" s="42" t="str">
        <f>IF($O540="男子",IF($AF540&gt;100,"",IF($M540=新人男子!B$27,ROW(),"")),"")</f>
        <v/>
      </c>
      <c r="BS540" s="42" t="str">
        <f>IF($O540="男子",IF($AF540&gt;100,"",IF($M540=新人男子!I$27,ROW(),"")),"")</f>
        <v/>
      </c>
      <c r="BT540" s="42" t="str">
        <f>IF($O540="男子",IF($AF540&gt;100,"",IF($M540=新人男子!P$27,ROW(),"")),"")</f>
        <v/>
      </c>
      <c r="BU540" s="42" t="str">
        <f>IF($O540="男子",IF($AF540&gt;100,"",IF($M540=新人男子!B$51,ROW(),"")),"")</f>
        <v/>
      </c>
      <c r="BV540" s="42" t="str">
        <f>IF($O540="男子",IF($AF540&gt;100,"",IF($M540=新人男子!I$51,ROW(),"")),"")</f>
        <v/>
      </c>
      <c r="BW540" s="42" t="str">
        <f>IF($O540="男子",IF($AF540&gt;100,"",IF($M540=新人男子!P$51,ROW(),"")),"")</f>
        <v/>
      </c>
      <c r="BX540" s="42" t="str">
        <f>IF($O540="男子",IF($AF540&gt;100,"",IF($M540=新人男子!B$76,ROW(),"")),"")</f>
        <v/>
      </c>
      <c r="BY540" s="42" t="str">
        <f>IF($O540="男子",IF($AF540&gt;100,"",IF($M540=新人男子!I$76,ROW(),"")),"")</f>
        <v/>
      </c>
      <c r="BZ540" s="42" t="str">
        <f>IF($O540="男子",IF($AF540&gt;100,"",IF($M540=新人男子!P$76,ROW(),"")),"")</f>
        <v/>
      </c>
      <c r="CA540" s="42" t="str">
        <f>IF($O540="女子",IF($AF540&gt;100,"",IF($M540=選抜女子!B$2,ROW(),"")),"")</f>
        <v/>
      </c>
      <c r="CB540" s="42" t="str">
        <f>IF($O540="女子",IF($AF540&gt;100,"",IF($M540=選抜女子!I$2,ROW(),"")),"")</f>
        <v/>
      </c>
      <c r="CC540" s="42" t="str">
        <f>IF($O540="女子",IF($AF540&gt;100,"",IF($M540=選抜女子!P$2,ROW(),"")),"")</f>
        <v/>
      </c>
      <c r="CD540" s="42" t="str">
        <f>IF($O540="女子",IF($AF540&gt;100,"",IF($M540=選抜女子!B$27,ROW(),"")),"")</f>
        <v/>
      </c>
      <c r="CE540" s="42" t="str">
        <f>IF($O540="女子",IF($AF540&gt;100,"",IF($M540=選抜女子!I$27,ROW(),"")),"")</f>
        <v/>
      </c>
      <c r="CF540" s="42" t="str">
        <f>IF($O540="女子",IF($AF540&gt;100,"",IF($M540=選抜女子!P$27,ROW(),"")),"")</f>
        <v/>
      </c>
      <c r="CG540" s="42" t="str">
        <f>IF($O540="女子",IF($AF540&gt;100,"",IF($M540=選抜女子!B$51,ROW(),"")),"")</f>
        <v/>
      </c>
      <c r="CH540" s="42" t="str">
        <f>IF($O540="女子",IF($AF540&gt;100,"",IF($M540=選抜女子!I$51,ROW(),"")),"")</f>
        <v/>
      </c>
      <c r="CI540" s="42" t="str">
        <f>IF($O540="女子",IF($AF540&gt;100,"",IF($M540=選抜女子!B$76,ROW(),"")),"")</f>
        <v/>
      </c>
      <c r="CJ540" s="42" t="str">
        <f>IF($O540="女子",IF($AF540&gt;100,"",IF($M540=選抜女子!I$76,ROW(),"")),"")</f>
        <v/>
      </c>
      <c r="CK540" s="42" t="str">
        <f>IF($O540="女子",IF($AF540&gt;100,"",IF($M540=新人女子!B$2,ROW(),"")),"")</f>
        <v/>
      </c>
      <c r="CL540" s="42" t="str">
        <f>IF($O540="女子",IF($AF540&gt;100,"",IF($M540=新人女子!I$2,ROW(),"")),"")</f>
        <v/>
      </c>
      <c r="CM540" s="42" t="str">
        <f>IF($O540="女子",IF($AF540&gt;100,"",IF($M540=新人女子!P$2,ROW(),"")),"")</f>
        <v/>
      </c>
      <c r="CN540" s="42" t="str">
        <f>IF($O540="女子",IF($AF540&gt;100,"",IF($M540=新人女子!B$27,ROW(),"")),"")</f>
        <v/>
      </c>
      <c r="CO540" s="42" t="str">
        <f>IF($O540="女子",IF($AF540&gt;100,"",IF($M540=新人女子!I$27,ROW(),"")),"")</f>
        <v/>
      </c>
      <c r="CP540" s="42" t="str">
        <f>IF($O540="女子",IF($AF540&gt;100,"",IF($M540=新人女子!P$27,ROW(),"")),"")</f>
        <v/>
      </c>
      <c r="CQ540" s="42" t="str">
        <f>IF($O540="女子",IF($AF540&gt;100,"",IF($M540=新人女子!B$51,ROW(),"")),"")</f>
        <v/>
      </c>
      <c r="CR540" s="42" t="str">
        <f>IF($O540="女子",IF($AF540&gt;100,"",IF($M540=新人女子!I$51,ROW(),"")),"")</f>
        <v/>
      </c>
      <c r="CS540" s="42" t="str">
        <f>IF($O540="女子",IF($AF540&gt;100,"",IF($M540=新人女子!P$51,ROW(),"")),"")</f>
        <v/>
      </c>
      <c r="CT540" s="42" t="str">
        <f>IF($O540="女子",IF($AF540&gt;100,"",IF($M540=新人女子!B$76,ROW(),"")),"")</f>
        <v/>
      </c>
      <c r="CU540" s="42" t="str">
        <f>IF($O540="女子",IF($AF540&gt;100,"",IF($M540=新人女子!I$76,ROW(),"")),"")</f>
        <v/>
      </c>
      <c r="CV540" s="42" t="str">
        <f>IF($O540="女子",IF($AF540&gt;100,"",IF($M540=新人女子!P$76,ROW(),"")),"")</f>
        <v/>
      </c>
    </row>
    <row r="541" spans="1:100" x14ac:dyDescent="0.15">
      <c r="A541" s="36">
        <v>45285</v>
      </c>
      <c r="B541" s="36">
        <v>45287</v>
      </c>
      <c r="C541" s="35" t="s">
        <v>104</v>
      </c>
      <c r="D541" s="35" t="s">
        <v>3482</v>
      </c>
      <c r="E541" s="35" t="s">
        <v>3483</v>
      </c>
      <c r="F541" s="35" t="s">
        <v>3484</v>
      </c>
      <c r="G541" s="35" t="s">
        <v>108</v>
      </c>
      <c r="H541" s="35" t="s">
        <v>15</v>
      </c>
      <c r="I541" s="35" t="s">
        <v>3485</v>
      </c>
      <c r="J541" s="35" t="s">
        <v>303</v>
      </c>
      <c r="L541" s="35" t="s">
        <v>1286</v>
      </c>
      <c r="M541" s="35" t="s">
        <v>184</v>
      </c>
      <c r="N541" s="35" t="s">
        <v>185</v>
      </c>
      <c r="O541" s="35" t="s">
        <v>114</v>
      </c>
      <c r="Y541" s="35" t="s">
        <v>306</v>
      </c>
      <c r="AA541" s="35" t="s">
        <v>1297</v>
      </c>
      <c r="AB541" s="35" t="s">
        <v>1298</v>
      </c>
      <c r="AC541" s="35" t="str">
        <f t="shared" si="45"/>
        <v>アシモリ</v>
      </c>
      <c r="AD541" s="35" t="s">
        <v>309</v>
      </c>
      <c r="AF541" s="35">
        <v>7</v>
      </c>
      <c r="AG541" s="41">
        <v>39388</v>
      </c>
      <c r="AN541" s="35">
        <v>164</v>
      </c>
      <c r="AO541" s="35">
        <v>55</v>
      </c>
      <c r="AP541" s="35" t="s">
        <v>310</v>
      </c>
      <c r="AV541" s="35" t="s">
        <v>413</v>
      </c>
      <c r="BB541" s="35">
        <f t="shared" si="46"/>
        <v>15</v>
      </c>
      <c r="BC541" s="35">
        <f t="shared" si="47"/>
        <v>1</v>
      </c>
      <c r="BD541" s="35" t="str">
        <f t="shared" si="48"/>
        <v>右</v>
      </c>
      <c r="BE541" s="42" t="str">
        <f>IF($O541="男子",IF($AF541&gt;100,"",IF($M541=選抜男子!B$2,ROW(),"")),"")</f>
        <v/>
      </c>
      <c r="BF541" s="42" t="str">
        <f>IF($O541="男子",IF($AF541&gt;100,"",IF($M541=選抜男子!I$2,ROW(),"")),"")</f>
        <v/>
      </c>
      <c r="BG541" s="42" t="str">
        <f>IF($O541="男子",IF($AF541&gt;100,"",IF($M541=選抜男子!P$2,ROW(),"")),"")</f>
        <v/>
      </c>
      <c r="BH541" s="42" t="str">
        <f>IF($O541="男子",IF($AF541&gt;100,"",IF($M541=選抜男子!B$27,ROW(),"")),"")</f>
        <v/>
      </c>
      <c r="BI541" s="42" t="str">
        <f>IF($O541="男子",IF($AF541&gt;100,"",IF($M541=選抜男子!I$27,ROW(),"")),"")</f>
        <v/>
      </c>
      <c r="BJ541" s="42" t="str">
        <f>IF($O541="男子",IF($AF541&gt;100,"",IF($M541=選抜男子!P$27,ROW(),"")),"")</f>
        <v/>
      </c>
      <c r="BK541" s="42" t="str">
        <f>IF($O541="男子",IF($AF541&gt;100,"",IF($M541=選抜男子!B$51,ROW(),"")),"")</f>
        <v/>
      </c>
      <c r="BL541" s="42" t="str">
        <f>IF($O541="男子",IF($AF541&gt;100,"",IF($M541=選抜男子!I$51,ROW(),"")),"")</f>
        <v/>
      </c>
      <c r="BM541" s="42" t="str">
        <f>IF($O541="男子",IF($AF541&gt;100,"",IF($M541=選抜男子!B$76,ROW(),"")),"")</f>
        <v/>
      </c>
      <c r="BN541" s="42" t="str">
        <f>IF($O541="男子",IF($AF541&gt;100,"",IF($M541=選抜男子!I$76,ROW(),"")),"")</f>
        <v/>
      </c>
      <c r="BO541" s="42" t="str">
        <f>IF($O541="男子",IF($AF541&gt;100,"",IF($M541=新人男子!B$2,ROW(),"")),"")</f>
        <v/>
      </c>
      <c r="BP541" s="42">
        <f>IF($O541="男子",IF($AF541&gt;100,"",IF($M541=新人男子!I$2,ROW(),"")),"")</f>
        <v>541</v>
      </c>
      <c r="BQ541" s="42" t="str">
        <f>IF($O541="男子",IF($AF541&gt;100,"",IF($M541=新人男子!P$2,ROW(),"")),"")</f>
        <v/>
      </c>
      <c r="BR541" s="42" t="str">
        <f>IF($O541="男子",IF($AF541&gt;100,"",IF($M541=新人男子!B$27,ROW(),"")),"")</f>
        <v/>
      </c>
      <c r="BS541" s="42" t="str">
        <f>IF($O541="男子",IF($AF541&gt;100,"",IF($M541=新人男子!I$27,ROW(),"")),"")</f>
        <v/>
      </c>
      <c r="BT541" s="42" t="str">
        <f>IF($O541="男子",IF($AF541&gt;100,"",IF($M541=新人男子!P$27,ROW(),"")),"")</f>
        <v/>
      </c>
      <c r="BU541" s="42" t="str">
        <f>IF($O541="男子",IF($AF541&gt;100,"",IF($M541=新人男子!B$51,ROW(),"")),"")</f>
        <v/>
      </c>
      <c r="BV541" s="42" t="str">
        <f>IF($O541="男子",IF($AF541&gt;100,"",IF($M541=新人男子!I$51,ROW(),"")),"")</f>
        <v/>
      </c>
      <c r="BW541" s="42" t="str">
        <f>IF($O541="男子",IF($AF541&gt;100,"",IF($M541=新人男子!P$51,ROW(),"")),"")</f>
        <v/>
      </c>
      <c r="BX541" s="42" t="str">
        <f>IF($O541="男子",IF($AF541&gt;100,"",IF($M541=新人男子!B$76,ROW(),"")),"")</f>
        <v/>
      </c>
      <c r="BY541" s="42" t="str">
        <f>IF($O541="男子",IF($AF541&gt;100,"",IF($M541=新人男子!I$76,ROW(),"")),"")</f>
        <v/>
      </c>
      <c r="BZ541" s="42" t="str">
        <f>IF($O541="男子",IF($AF541&gt;100,"",IF($M541=新人男子!P$76,ROW(),"")),"")</f>
        <v/>
      </c>
      <c r="CA541" s="42" t="str">
        <f>IF($O541="女子",IF($AF541&gt;100,"",IF($M541=選抜女子!B$2,ROW(),"")),"")</f>
        <v/>
      </c>
      <c r="CB541" s="42" t="str">
        <f>IF($O541="女子",IF($AF541&gt;100,"",IF($M541=選抜女子!I$2,ROW(),"")),"")</f>
        <v/>
      </c>
      <c r="CC541" s="42" t="str">
        <f>IF($O541="女子",IF($AF541&gt;100,"",IF($M541=選抜女子!P$2,ROW(),"")),"")</f>
        <v/>
      </c>
      <c r="CD541" s="42" t="str">
        <f>IF($O541="女子",IF($AF541&gt;100,"",IF($M541=選抜女子!B$27,ROW(),"")),"")</f>
        <v/>
      </c>
      <c r="CE541" s="42" t="str">
        <f>IF($O541="女子",IF($AF541&gt;100,"",IF($M541=選抜女子!I$27,ROW(),"")),"")</f>
        <v/>
      </c>
      <c r="CF541" s="42" t="str">
        <f>IF($O541="女子",IF($AF541&gt;100,"",IF($M541=選抜女子!P$27,ROW(),"")),"")</f>
        <v/>
      </c>
      <c r="CG541" s="42" t="str">
        <f>IF($O541="女子",IF($AF541&gt;100,"",IF($M541=選抜女子!B$51,ROW(),"")),"")</f>
        <v/>
      </c>
      <c r="CH541" s="42" t="str">
        <f>IF($O541="女子",IF($AF541&gt;100,"",IF($M541=選抜女子!I$51,ROW(),"")),"")</f>
        <v/>
      </c>
      <c r="CI541" s="42" t="str">
        <f>IF($O541="女子",IF($AF541&gt;100,"",IF($M541=選抜女子!B$76,ROW(),"")),"")</f>
        <v/>
      </c>
      <c r="CJ541" s="42" t="str">
        <f>IF($O541="女子",IF($AF541&gt;100,"",IF($M541=選抜女子!I$76,ROW(),"")),"")</f>
        <v/>
      </c>
      <c r="CK541" s="42" t="str">
        <f>IF($O541="女子",IF($AF541&gt;100,"",IF($M541=新人女子!B$2,ROW(),"")),"")</f>
        <v/>
      </c>
      <c r="CL541" s="42" t="str">
        <f>IF($O541="女子",IF($AF541&gt;100,"",IF($M541=新人女子!I$2,ROW(),"")),"")</f>
        <v/>
      </c>
      <c r="CM541" s="42" t="str">
        <f>IF($O541="女子",IF($AF541&gt;100,"",IF($M541=新人女子!P$2,ROW(),"")),"")</f>
        <v/>
      </c>
      <c r="CN541" s="42" t="str">
        <f>IF($O541="女子",IF($AF541&gt;100,"",IF($M541=新人女子!B$27,ROW(),"")),"")</f>
        <v/>
      </c>
      <c r="CO541" s="42" t="str">
        <f>IF($O541="女子",IF($AF541&gt;100,"",IF($M541=新人女子!I$27,ROW(),"")),"")</f>
        <v/>
      </c>
      <c r="CP541" s="42" t="str">
        <f>IF($O541="女子",IF($AF541&gt;100,"",IF($M541=新人女子!P$27,ROW(),"")),"")</f>
        <v/>
      </c>
      <c r="CQ541" s="42" t="str">
        <f>IF($O541="女子",IF($AF541&gt;100,"",IF($M541=新人女子!B$51,ROW(),"")),"")</f>
        <v/>
      </c>
      <c r="CR541" s="42" t="str">
        <f>IF($O541="女子",IF($AF541&gt;100,"",IF($M541=新人女子!I$51,ROW(),"")),"")</f>
        <v/>
      </c>
      <c r="CS541" s="42" t="str">
        <f>IF($O541="女子",IF($AF541&gt;100,"",IF($M541=新人女子!P$51,ROW(),"")),"")</f>
        <v/>
      </c>
      <c r="CT541" s="42" t="str">
        <f>IF($O541="女子",IF($AF541&gt;100,"",IF($M541=新人女子!B$76,ROW(),"")),"")</f>
        <v/>
      </c>
      <c r="CU541" s="42" t="str">
        <f>IF($O541="女子",IF($AF541&gt;100,"",IF($M541=新人女子!I$76,ROW(),"")),"")</f>
        <v/>
      </c>
      <c r="CV541" s="42" t="str">
        <f>IF($O541="女子",IF($AF541&gt;100,"",IF($M541=新人女子!P$76,ROW(),"")),"")</f>
        <v/>
      </c>
    </row>
    <row r="542" spans="1:100" x14ac:dyDescent="0.15">
      <c r="A542" s="36">
        <v>45285</v>
      </c>
      <c r="B542" s="36">
        <v>45287</v>
      </c>
      <c r="C542" s="35" t="s">
        <v>104</v>
      </c>
      <c r="D542" s="35" t="s">
        <v>3486</v>
      </c>
      <c r="E542" s="35" t="s">
        <v>3487</v>
      </c>
      <c r="F542" s="35" t="s">
        <v>3488</v>
      </c>
      <c r="G542" s="35" t="s">
        <v>108</v>
      </c>
      <c r="H542" s="35" t="s">
        <v>15</v>
      </c>
      <c r="I542" s="35" t="s">
        <v>3489</v>
      </c>
      <c r="J542" s="35" t="s">
        <v>303</v>
      </c>
      <c r="L542" s="35" t="s">
        <v>1286</v>
      </c>
      <c r="M542" s="35" t="s">
        <v>184</v>
      </c>
      <c r="N542" s="35" t="s">
        <v>185</v>
      </c>
      <c r="O542" s="35" t="s">
        <v>114</v>
      </c>
      <c r="Y542" s="35" t="s">
        <v>306</v>
      </c>
      <c r="AA542" s="35" t="s">
        <v>1299</v>
      </c>
      <c r="AB542" s="35" t="s">
        <v>1300</v>
      </c>
      <c r="AC542" s="35" t="str">
        <f t="shared" si="45"/>
        <v>ハットリ</v>
      </c>
      <c r="AD542" s="35" t="s">
        <v>309</v>
      </c>
      <c r="AF542" s="35">
        <v>8</v>
      </c>
      <c r="AG542" s="41">
        <v>39239</v>
      </c>
      <c r="AN542" s="35">
        <v>163</v>
      </c>
      <c r="AO542" s="35">
        <v>45.4</v>
      </c>
      <c r="AP542" s="35" t="s">
        <v>310</v>
      </c>
      <c r="AV542" s="35" t="s">
        <v>413</v>
      </c>
      <c r="BB542" s="35">
        <f t="shared" si="46"/>
        <v>15</v>
      </c>
      <c r="BC542" s="35">
        <f t="shared" si="47"/>
        <v>1</v>
      </c>
      <c r="BD542" s="35" t="str">
        <f t="shared" si="48"/>
        <v>右</v>
      </c>
      <c r="BE542" s="42" t="str">
        <f>IF($O542="男子",IF($AF542&gt;100,"",IF($M542=選抜男子!B$2,ROW(),"")),"")</f>
        <v/>
      </c>
      <c r="BF542" s="42" t="str">
        <f>IF($O542="男子",IF($AF542&gt;100,"",IF($M542=選抜男子!I$2,ROW(),"")),"")</f>
        <v/>
      </c>
      <c r="BG542" s="42" t="str">
        <f>IF($O542="男子",IF($AF542&gt;100,"",IF($M542=選抜男子!P$2,ROW(),"")),"")</f>
        <v/>
      </c>
      <c r="BH542" s="42" t="str">
        <f>IF($O542="男子",IF($AF542&gt;100,"",IF($M542=選抜男子!B$27,ROW(),"")),"")</f>
        <v/>
      </c>
      <c r="BI542" s="42" t="str">
        <f>IF($O542="男子",IF($AF542&gt;100,"",IF($M542=選抜男子!I$27,ROW(),"")),"")</f>
        <v/>
      </c>
      <c r="BJ542" s="42" t="str">
        <f>IF($O542="男子",IF($AF542&gt;100,"",IF($M542=選抜男子!P$27,ROW(),"")),"")</f>
        <v/>
      </c>
      <c r="BK542" s="42" t="str">
        <f>IF($O542="男子",IF($AF542&gt;100,"",IF($M542=選抜男子!B$51,ROW(),"")),"")</f>
        <v/>
      </c>
      <c r="BL542" s="42" t="str">
        <f>IF($O542="男子",IF($AF542&gt;100,"",IF($M542=選抜男子!I$51,ROW(),"")),"")</f>
        <v/>
      </c>
      <c r="BM542" s="42" t="str">
        <f>IF($O542="男子",IF($AF542&gt;100,"",IF($M542=選抜男子!B$76,ROW(),"")),"")</f>
        <v/>
      </c>
      <c r="BN542" s="42" t="str">
        <f>IF($O542="男子",IF($AF542&gt;100,"",IF($M542=選抜男子!I$76,ROW(),"")),"")</f>
        <v/>
      </c>
      <c r="BO542" s="42" t="str">
        <f>IF($O542="男子",IF($AF542&gt;100,"",IF($M542=新人男子!B$2,ROW(),"")),"")</f>
        <v/>
      </c>
      <c r="BP542" s="42">
        <f>IF($O542="男子",IF($AF542&gt;100,"",IF($M542=新人男子!I$2,ROW(),"")),"")</f>
        <v>542</v>
      </c>
      <c r="BQ542" s="42" t="str">
        <f>IF($O542="男子",IF($AF542&gt;100,"",IF($M542=新人男子!P$2,ROW(),"")),"")</f>
        <v/>
      </c>
      <c r="BR542" s="42" t="str">
        <f>IF($O542="男子",IF($AF542&gt;100,"",IF($M542=新人男子!B$27,ROW(),"")),"")</f>
        <v/>
      </c>
      <c r="BS542" s="42" t="str">
        <f>IF($O542="男子",IF($AF542&gt;100,"",IF($M542=新人男子!I$27,ROW(),"")),"")</f>
        <v/>
      </c>
      <c r="BT542" s="42" t="str">
        <f>IF($O542="男子",IF($AF542&gt;100,"",IF($M542=新人男子!P$27,ROW(),"")),"")</f>
        <v/>
      </c>
      <c r="BU542" s="42" t="str">
        <f>IF($O542="男子",IF($AF542&gt;100,"",IF($M542=新人男子!B$51,ROW(),"")),"")</f>
        <v/>
      </c>
      <c r="BV542" s="42" t="str">
        <f>IF($O542="男子",IF($AF542&gt;100,"",IF($M542=新人男子!I$51,ROW(),"")),"")</f>
        <v/>
      </c>
      <c r="BW542" s="42" t="str">
        <f>IF($O542="男子",IF($AF542&gt;100,"",IF($M542=新人男子!P$51,ROW(),"")),"")</f>
        <v/>
      </c>
      <c r="BX542" s="42" t="str">
        <f>IF($O542="男子",IF($AF542&gt;100,"",IF($M542=新人男子!B$76,ROW(),"")),"")</f>
        <v/>
      </c>
      <c r="BY542" s="42" t="str">
        <f>IF($O542="男子",IF($AF542&gt;100,"",IF($M542=新人男子!I$76,ROW(),"")),"")</f>
        <v/>
      </c>
      <c r="BZ542" s="42" t="str">
        <f>IF($O542="男子",IF($AF542&gt;100,"",IF($M542=新人男子!P$76,ROW(),"")),"")</f>
        <v/>
      </c>
      <c r="CA542" s="42" t="str">
        <f>IF($O542="女子",IF($AF542&gt;100,"",IF($M542=選抜女子!B$2,ROW(),"")),"")</f>
        <v/>
      </c>
      <c r="CB542" s="42" t="str">
        <f>IF($O542="女子",IF($AF542&gt;100,"",IF($M542=選抜女子!I$2,ROW(),"")),"")</f>
        <v/>
      </c>
      <c r="CC542" s="42" t="str">
        <f>IF($O542="女子",IF($AF542&gt;100,"",IF($M542=選抜女子!P$2,ROW(),"")),"")</f>
        <v/>
      </c>
      <c r="CD542" s="42" t="str">
        <f>IF($O542="女子",IF($AF542&gt;100,"",IF($M542=選抜女子!B$27,ROW(),"")),"")</f>
        <v/>
      </c>
      <c r="CE542" s="42" t="str">
        <f>IF($O542="女子",IF($AF542&gt;100,"",IF($M542=選抜女子!I$27,ROW(),"")),"")</f>
        <v/>
      </c>
      <c r="CF542" s="42" t="str">
        <f>IF($O542="女子",IF($AF542&gt;100,"",IF($M542=選抜女子!P$27,ROW(),"")),"")</f>
        <v/>
      </c>
      <c r="CG542" s="42" t="str">
        <f>IF($O542="女子",IF($AF542&gt;100,"",IF($M542=選抜女子!B$51,ROW(),"")),"")</f>
        <v/>
      </c>
      <c r="CH542" s="42" t="str">
        <f>IF($O542="女子",IF($AF542&gt;100,"",IF($M542=選抜女子!I$51,ROW(),"")),"")</f>
        <v/>
      </c>
      <c r="CI542" s="42" t="str">
        <f>IF($O542="女子",IF($AF542&gt;100,"",IF($M542=選抜女子!B$76,ROW(),"")),"")</f>
        <v/>
      </c>
      <c r="CJ542" s="42" t="str">
        <f>IF($O542="女子",IF($AF542&gt;100,"",IF($M542=選抜女子!I$76,ROW(),"")),"")</f>
        <v/>
      </c>
      <c r="CK542" s="42" t="str">
        <f>IF($O542="女子",IF($AF542&gt;100,"",IF($M542=新人女子!B$2,ROW(),"")),"")</f>
        <v/>
      </c>
      <c r="CL542" s="42" t="str">
        <f>IF($O542="女子",IF($AF542&gt;100,"",IF($M542=新人女子!I$2,ROW(),"")),"")</f>
        <v/>
      </c>
      <c r="CM542" s="42" t="str">
        <f>IF($O542="女子",IF($AF542&gt;100,"",IF($M542=新人女子!P$2,ROW(),"")),"")</f>
        <v/>
      </c>
      <c r="CN542" s="42" t="str">
        <f>IF($O542="女子",IF($AF542&gt;100,"",IF($M542=新人女子!B$27,ROW(),"")),"")</f>
        <v/>
      </c>
      <c r="CO542" s="42" t="str">
        <f>IF($O542="女子",IF($AF542&gt;100,"",IF($M542=新人女子!I$27,ROW(),"")),"")</f>
        <v/>
      </c>
      <c r="CP542" s="42" t="str">
        <f>IF($O542="女子",IF($AF542&gt;100,"",IF($M542=新人女子!P$27,ROW(),"")),"")</f>
        <v/>
      </c>
      <c r="CQ542" s="42" t="str">
        <f>IF($O542="女子",IF($AF542&gt;100,"",IF($M542=新人女子!B$51,ROW(),"")),"")</f>
        <v/>
      </c>
      <c r="CR542" s="42" t="str">
        <f>IF($O542="女子",IF($AF542&gt;100,"",IF($M542=新人女子!I$51,ROW(),"")),"")</f>
        <v/>
      </c>
      <c r="CS542" s="42" t="str">
        <f>IF($O542="女子",IF($AF542&gt;100,"",IF($M542=新人女子!P$51,ROW(),"")),"")</f>
        <v/>
      </c>
      <c r="CT542" s="42" t="str">
        <f>IF($O542="女子",IF($AF542&gt;100,"",IF($M542=新人女子!B$76,ROW(),"")),"")</f>
        <v/>
      </c>
      <c r="CU542" s="42" t="str">
        <f>IF($O542="女子",IF($AF542&gt;100,"",IF($M542=新人女子!I$76,ROW(),"")),"")</f>
        <v/>
      </c>
      <c r="CV542" s="42" t="str">
        <f>IF($O542="女子",IF($AF542&gt;100,"",IF($M542=新人女子!P$76,ROW(),"")),"")</f>
        <v/>
      </c>
    </row>
    <row r="543" spans="1:100" x14ac:dyDescent="0.15">
      <c r="A543" s="36">
        <v>45285</v>
      </c>
      <c r="B543" s="36">
        <v>45287</v>
      </c>
      <c r="C543" s="35" t="s">
        <v>104</v>
      </c>
      <c r="D543" s="35" t="s">
        <v>3490</v>
      </c>
      <c r="E543" s="35" t="s">
        <v>3491</v>
      </c>
      <c r="F543" s="35" t="s">
        <v>3492</v>
      </c>
      <c r="G543" s="35" t="s">
        <v>108</v>
      </c>
      <c r="H543" s="35" t="s">
        <v>15</v>
      </c>
      <c r="I543" s="35" t="s">
        <v>3493</v>
      </c>
      <c r="J543" s="35" t="s">
        <v>303</v>
      </c>
      <c r="L543" s="35" t="s">
        <v>1286</v>
      </c>
      <c r="M543" s="35" t="s">
        <v>184</v>
      </c>
      <c r="N543" s="35" t="s">
        <v>185</v>
      </c>
      <c r="O543" s="35" t="s">
        <v>114</v>
      </c>
      <c r="Y543" s="35" t="s">
        <v>306</v>
      </c>
      <c r="AA543" s="35" t="s">
        <v>1301</v>
      </c>
      <c r="AB543" s="35" t="s">
        <v>1302</v>
      </c>
      <c r="AC543" s="35" t="str">
        <f t="shared" si="45"/>
        <v>ヒガシソウジャ</v>
      </c>
      <c r="AD543" s="35" t="s">
        <v>309</v>
      </c>
      <c r="AF543" s="35">
        <v>101</v>
      </c>
      <c r="AG543" s="41">
        <v>39314</v>
      </c>
      <c r="AN543" s="35">
        <v>150</v>
      </c>
      <c r="AO543" s="35">
        <v>47</v>
      </c>
      <c r="AP543" s="35" t="s">
        <v>310</v>
      </c>
      <c r="AV543" s="35" t="s">
        <v>413</v>
      </c>
      <c r="BB543" s="35">
        <f t="shared" si="46"/>
        <v>15</v>
      </c>
      <c r="BC543" s="35">
        <f t="shared" si="47"/>
        <v>1</v>
      </c>
      <c r="BD543" s="35" t="str">
        <f t="shared" si="48"/>
        <v>右</v>
      </c>
      <c r="BE543" s="42" t="str">
        <f>IF($O543="男子",IF($AF543&gt;100,"",IF($M543=選抜男子!B$2,ROW(),"")),"")</f>
        <v/>
      </c>
      <c r="BF543" s="42" t="str">
        <f>IF($O543="男子",IF($AF543&gt;100,"",IF($M543=選抜男子!I$2,ROW(),"")),"")</f>
        <v/>
      </c>
      <c r="BG543" s="42" t="str">
        <f>IF($O543="男子",IF($AF543&gt;100,"",IF($M543=選抜男子!P$2,ROW(),"")),"")</f>
        <v/>
      </c>
      <c r="BH543" s="42" t="str">
        <f>IF($O543="男子",IF($AF543&gt;100,"",IF($M543=選抜男子!B$27,ROW(),"")),"")</f>
        <v/>
      </c>
      <c r="BI543" s="42" t="str">
        <f>IF($O543="男子",IF($AF543&gt;100,"",IF($M543=選抜男子!I$27,ROW(),"")),"")</f>
        <v/>
      </c>
      <c r="BJ543" s="42" t="str">
        <f>IF($O543="男子",IF($AF543&gt;100,"",IF($M543=選抜男子!P$27,ROW(),"")),"")</f>
        <v/>
      </c>
      <c r="BK543" s="42" t="str">
        <f>IF($O543="男子",IF($AF543&gt;100,"",IF($M543=選抜男子!B$51,ROW(),"")),"")</f>
        <v/>
      </c>
      <c r="BL543" s="42" t="str">
        <f>IF($O543="男子",IF($AF543&gt;100,"",IF($M543=選抜男子!I$51,ROW(),"")),"")</f>
        <v/>
      </c>
      <c r="BM543" s="42" t="str">
        <f>IF($O543="男子",IF($AF543&gt;100,"",IF($M543=選抜男子!B$76,ROW(),"")),"")</f>
        <v/>
      </c>
      <c r="BN543" s="42" t="str">
        <f>IF($O543="男子",IF($AF543&gt;100,"",IF($M543=選抜男子!I$76,ROW(),"")),"")</f>
        <v/>
      </c>
      <c r="BO543" s="42" t="str">
        <f>IF($O543="男子",IF($AF543&gt;100,"",IF($M543=新人男子!B$2,ROW(),"")),"")</f>
        <v/>
      </c>
      <c r="BP543" s="42" t="str">
        <f>IF($O543="男子",IF($AF543&gt;100,"",IF($M543=新人男子!I$2,ROW(),"")),"")</f>
        <v/>
      </c>
      <c r="BQ543" s="42" t="str">
        <f>IF($O543="男子",IF($AF543&gt;100,"",IF($M543=新人男子!P$2,ROW(),"")),"")</f>
        <v/>
      </c>
      <c r="BR543" s="42" t="str">
        <f>IF($O543="男子",IF($AF543&gt;100,"",IF($M543=新人男子!B$27,ROW(),"")),"")</f>
        <v/>
      </c>
      <c r="BS543" s="42" t="str">
        <f>IF($O543="男子",IF($AF543&gt;100,"",IF($M543=新人男子!I$27,ROW(),"")),"")</f>
        <v/>
      </c>
      <c r="BT543" s="42" t="str">
        <f>IF($O543="男子",IF($AF543&gt;100,"",IF($M543=新人男子!P$27,ROW(),"")),"")</f>
        <v/>
      </c>
      <c r="BU543" s="42" t="str">
        <f>IF($O543="男子",IF($AF543&gt;100,"",IF($M543=新人男子!B$51,ROW(),"")),"")</f>
        <v/>
      </c>
      <c r="BV543" s="42" t="str">
        <f>IF($O543="男子",IF($AF543&gt;100,"",IF($M543=新人男子!I$51,ROW(),"")),"")</f>
        <v/>
      </c>
      <c r="BW543" s="42" t="str">
        <f>IF($O543="男子",IF($AF543&gt;100,"",IF($M543=新人男子!P$51,ROW(),"")),"")</f>
        <v/>
      </c>
      <c r="BX543" s="42" t="str">
        <f>IF($O543="男子",IF($AF543&gt;100,"",IF($M543=新人男子!B$76,ROW(),"")),"")</f>
        <v/>
      </c>
      <c r="BY543" s="42" t="str">
        <f>IF($O543="男子",IF($AF543&gt;100,"",IF($M543=新人男子!I$76,ROW(),"")),"")</f>
        <v/>
      </c>
      <c r="BZ543" s="42" t="str">
        <f>IF($O543="男子",IF($AF543&gt;100,"",IF($M543=新人男子!P$76,ROW(),"")),"")</f>
        <v/>
      </c>
      <c r="CA543" s="42" t="str">
        <f>IF($O543="女子",IF($AF543&gt;100,"",IF($M543=選抜女子!B$2,ROW(),"")),"")</f>
        <v/>
      </c>
      <c r="CB543" s="42" t="str">
        <f>IF($O543="女子",IF($AF543&gt;100,"",IF($M543=選抜女子!I$2,ROW(),"")),"")</f>
        <v/>
      </c>
      <c r="CC543" s="42" t="str">
        <f>IF($O543="女子",IF($AF543&gt;100,"",IF($M543=選抜女子!P$2,ROW(),"")),"")</f>
        <v/>
      </c>
      <c r="CD543" s="42" t="str">
        <f>IF($O543="女子",IF($AF543&gt;100,"",IF($M543=選抜女子!B$27,ROW(),"")),"")</f>
        <v/>
      </c>
      <c r="CE543" s="42" t="str">
        <f>IF($O543="女子",IF($AF543&gt;100,"",IF($M543=選抜女子!I$27,ROW(),"")),"")</f>
        <v/>
      </c>
      <c r="CF543" s="42" t="str">
        <f>IF($O543="女子",IF($AF543&gt;100,"",IF($M543=選抜女子!P$27,ROW(),"")),"")</f>
        <v/>
      </c>
      <c r="CG543" s="42" t="str">
        <f>IF($O543="女子",IF($AF543&gt;100,"",IF($M543=選抜女子!B$51,ROW(),"")),"")</f>
        <v/>
      </c>
      <c r="CH543" s="42" t="str">
        <f>IF($O543="女子",IF($AF543&gt;100,"",IF($M543=選抜女子!I$51,ROW(),"")),"")</f>
        <v/>
      </c>
      <c r="CI543" s="42" t="str">
        <f>IF($O543="女子",IF($AF543&gt;100,"",IF($M543=選抜女子!B$76,ROW(),"")),"")</f>
        <v/>
      </c>
      <c r="CJ543" s="42" t="str">
        <f>IF($O543="女子",IF($AF543&gt;100,"",IF($M543=選抜女子!I$76,ROW(),"")),"")</f>
        <v/>
      </c>
      <c r="CK543" s="42" t="str">
        <f>IF($O543="女子",IF($AF543&gt;100,"",IF($M543=新人女子!B$2,ROW(),"")),"")</f>
        <v/>
      </c>
      <c r="CL543" s="42" t="str">
        <f>IF($O543="女子",IF($AF543&gt;100,"",IF($M543=新人女子!I$2,ROW(),"")),"")</f>
        <v/>
      </c>
      <c r="CM543" s="42" t="str">
        <f>IF($O543="女子",IF($AF543&gt;100,"",IF($M543=新人女子!P$2,ROW(),"")),"")</f>
        <v/>
      </c>
      <c r="CN543" s="42" t="str">
        <f>IF($O543="女子",IF($AF543&gt;100,"",IF($M543=新人女子!B$27,ROW(),"")),"")</f>
        <v/>
      </c>
      <c r="CO543" s="42" t="str">
        <f>IF($O543="女子",IF($AF543&gt;100,"",IF($M543=新人女子!I$27,ROW(),"")),"")</f>
        <v/>
      </c>
      <c r="CP543" s="42" t="str">
        <f>IF($O543="女子",IF($AF543&gt;100,"",IF($M543=新人女子!P$27,ROW(),"")),"")</f>
        <v/>
      </c>
      <c r="CQ543" s="42" t="str">
        <f>IF($O543="女子",IF($AF543&gt;100,"",IF($M543=新人女子!B$51,ROW(),"")),"")</f>
        <v/>
      </c>
      <c r="CR543" s="42" t="str">
        <f>IF($O543="女子",IF($AF543&gt;100,"",IF($M543=新人女子!I$51,ROW(),"")),"")</f>
        <v/>
      </c>
      <c r="CS543" s="42" t="str">
        <f>IF($O543="女子",IF($AF543&gt;100,"",IF($M543=新人女子!P$51,ROW(),"")),"")</f>
        <v/>
      </c>
      <c r="CT543" s="42" t="str">
        <f>IF($O543="女子",IF($AF543&gt;100,"",IF($M543=新人女子!B$76,ROW(),"")),"")</f>
        <v/>
      </c>
      <c r="CU543" s="42" t="str">
        <f>IF($O543="女子",IF($AF543&gt;100,"",IF($M543=新人女子!I$76,ROW(),"")),"")</f>
        <v/>
      </c>
      <c r="CV543" s="42" t="str">
        <f>IF($O543="女子",IF($AF543&gt;100,"",IF($M543=新人女子!P$76,ROW(),"")),"")</f>
        <v/>
      </c>
    </row>
    <row r="544" spans="1:100" x14ac:dyDescent="0.15">
      <c r="A544" s="36">
        <v>45285</v>
      </c>
      <c r="B544" s="36">
        <v>45287</v>
      </c>
      <c r="C544" s="35" t="s">
        <v>104</v>
      </c>
      <c r="D544" s="35" t="s">
        <v>3494</v>
      </c>
      <c r="E544" s="35" t="s">
        <v>3495</v>
      </c>
      <c r="F544" s="35" t="s">
        <v>3496</v>
      </c>
      <c r="G544" s="35" t="s">
        <v>108</v>
      </c>
      <c r="H544" s="35" t="s">
        <v>15</v>
      </c>
      <c r="I544" s="35" t="s">
        <v>3497</v>
      </c>
      <c r="J544" s="35" t="s">
        <v>303</v>
      </c>
      <c r="AG544" s="41"/>
      <c r="AN544" s="35">
        <v>163</v>
      </c>
      <c r="AO544" s="35">
        <v>53</v>
      </c>
      <c r="AP544" s="35" t="s">
        <v>310</v>
      </c>
      <c r="BB544" s="35" t="str">
        <f t="shared" si="46"/>
        <v/>
      </c>
      <c r="BC544" s="35" t="str">
        <f t="shared" si="47"/>
        <v/>
      </c>
      <c r="BD544" s="35" t="str">
        <f t="shared" si="48"/>
        <v>右</v>
      </c>
      <c r="BE544" s="42" t="str">
        <f>IF($O544="男子",IF($AF544&gt;100,"",IF($M544=選抜男子!B$2,ROW(),"")),"")</f>
        <v/>
      </c>
      <c r="BF544" s="42" t="str">
        <f>IF($O544="男子",IF($AF544&gt;100,"",IF($M544=選抜男子!I$2,ROW(),"")),"")</f>
        <v/>
      </c>
      <c r="BG544" s="42" t="str">
        <f>IF($O544="男子",IF($AF544&gt;100,"",IF($M544=選抜男子!P$2,ROW(),"")),"")</f>
        <v/>
      </c>
      <c r="BH544" s="42" t="str">
        <f>IF($O544="男子",IF($AF544&gt;100,"",IF($M544=選抜男子!B$27,ROW(),"")),"")</f>
        <v/>
      </c>
      <c r="BI544" s="42" t="str">
        <f>IF($O544="男子",IF($AF544&gt;100,"",IF($M544=選抜男子!I$27,ROW(),"")),"")</f>
        <v/>
      </c>
      <c r="BJ544" s="42" t="str">
        <f>IF($O544="男子",IF($AF544&gt;100,"",IF($M544=選抜男子!P$27,ROW(),"")),"")</f>
        <v/>
      </c>
      <c r="BK544" s="42" t="str">
        <f>IF($O544="男子",IF($AF544&gt;100,"",IF($M544=選抜男子!B$51,ROW(),"")),"")</f>
        <v/>
      </c>
      <c r="BL544" s="42" t="str">
        <f>IF($O544="男子",IF($AF544&gt;100,"",IF($M544=選抜男子!I$51,ROW(),"")),"")</f>
        <v/>
      </c>
      <c r="BM544" s="42" t="str">
        <f>IF($O544="男子",IF($AF544&gt;100,"",IF($M544=選抜男子!B$76,ROW(),"")),"")</f>
        <v/>
      </c>
      <c r="BN544" s="42" t="str">
        <f>IF($O544="男子",IF($AF544&gt;100,"",IF($M544=選抜男子!I$76,ROW(),"")),"")</f>
        <v/>
      </c>
      <c r="BO544" s="42" t="str">
        <f>IF($O544="男子",IF($AF544&gt;100,"",IF($M544=新人男子!B$2,ROW(),"")),"")</f>
        <v/>
      </c>
      <c r="BP544" s="42" t="str">
        <f>IF($O544="男子",IF($AF544&gt;100,"",IF($M544=新人男子!I$2,ROW(),"")),"")</f>
        <v/>
      </c>
      <c r="BQ544" s="42" t="str">
        <f>IF($O544="男子",IF($AF544&gt;100,"",IF($M544=新人男子!P$2,ROW(),"")),"")</f>
        <v/>
      </c>
      <c r="BR544" s="42" t="str">
        <f>IF($O544="男子",IF($AF544&gt;100,"",IF($M544=新人男子!B$27,ROW(),"")),"")</f>
        <v/>
      </c>
      <c r="BS544" s="42" t="str">
        <f>IF($O544="男子",IF($AF544&gt;100,"",IF($M544=新人男子!I$27,ROW(),"")),"")</f>
        <v/>
      </c>
      <c r="BT544" s="42" t="str">
        <f>IF($O544="男子",IF($AF544&gt;100,"",IF($M544=新人男子!P$27,ROW(),"")),"")</f>
        <v/>
      </c>
      <c r="BU544" s="42" t="str">
        <f>IF($O544="男子",IF($AF544&gt;100,"",IF($M544=新人男子!B$51,ROW(),"")),"")</f>
        <v/>
      </c>
      <c r="BV544" s="42" t="str">
        <f>IF($O544="男子",IF($AF544&gt;100,"",IF($M544=新人男子!I$51,ROW(),"")),"")</f>
        <v/>
      </c>
      <c r="BW544" s="42" t="str">
        <f>IF($O544="男子",IF($AF544&gt;100,"",IF($M544=新人男子!P$51,ROW(),"")),"")</f>
        <v/>
      </c>
      <c r="BX544" s="42" t="str">
        <f>IF($O544="男子",IF($AF544&gt;100,"",IF($M544=新人男子!B$76,ROW(),"")),"")</f>
        <v/>
      </c>
      <c r="BY544" s="42" t="str">
        <f>IF($O544="男子",IF($AF544&gt;100,"",IF($M544=新人男子!I$76,ROW(),"")),"")</f>
        <v/>
      </c>
      <c r="BZ544" s="42" t="str">
        <f>IF($O544="男子",IF($AF544&gt;100,"",IF($M544=新人男子!P$76,ROW(),"")),"")</f>
        <v/>
      </c>
      <c r="CA544" s="42" t="str">
        <f>IF($O544="女子",IF($AF544&gt;100,"",IF($M544=選抜女子!B$2,ROW(),"")),"")</f>
        <v/>
      </c>
      <c r="CB544" s="42" t="str">
        <f>IF($O544="女子",IF($AF544&gt;100,"",IF($M544=選抜女子!I$2,ROW(),"")),"")</f>
        <v/>
      </c>
      <c r="CC544" s="42" t="str">
        <f>IF($O544="女子",IF($AF544&gt;100,"",IF($M544=選抜女子!P$2,ROW(),"")),"")</f>
        <v/>
      </c>
      <c r="CD544" s="42" t="str">
        <f>IF($O544="女子",IF($AF544&gt;100,"",IF($M544=選抜女子!B$27,ROW(),"")),"")</f>
        <v/>
      </c>
      <c r="CE544" s="42" t="str">
        <f>IF($O544="女子",IF($AF544&gt;100,"",IF($M544=選抜女子!I$27,ROW(),"")),"")</f>
        <v/>
      </c>
      <c r="CF544" s="42" t="str">
        <f>IF($O544="女子",IF($AF544&gt;100,"",IF($M544=選抜女子!P$27,ROW(),"")),"")</f>
        <v/>
      </c>
      <c r="CG544" s="42" t="str">
        <f>IF($O544="女子",IF($AF544&gt;100,"",IF($M544=選抜女子!B$51,ROW(),"")),"")</f>
        <v/>
      </c>
      <c r="CH544" s="42" t="str">
        <f>IF($O544="女子",IF($AF544&gt;100,"",IF($M544=選抜女子!I$51,ROW(),"")),"")</f>
        <v/>
      </c>
      <c r="CI544" s="42" t="str">
        <f>IF($O544="女子",IF($AF544&gt;100,"",IF($M544=選抜女子!B$76,ROW(),"")),"")</f>
        <v/>
      </c>
      <c r="CJ544" s="42" t="str">
        <f>IF($O544="女子",IF($AF544&gt;100,"",IF($M544=選抜女子!I$76,ROW(),"")),"")</f>
        <v/>
      </c>
      <c r="CK544" s="42" t="str">
        <f>IF($O544="女子",IF($AF544&gt;100,"",IF($M544=新人女子!B$2,ROW(),"")),"")</f>
        <v/>
      </c>
      <c r="CL544" s="42" t="str">
        <f>IF($O544="女子",IF($AF544&gt;100,"",IF($M544=新人女子!I$2,ROW(),"")),"")</f>
        <v/>
      </c>
      <c r="CM544" s="42" t="str">
        <f>IF($O544="女子",IF($AF544&gt;100,"",IF($M544=新人女子!P$2,ROW(),"")),"")</f>
        <v/>
      </c>
      <c r="CN544" s="42" t="str">
        <f>IF($O544="女子",IF($AF544&gt;100,"",IF($M544=新人女子!B$27,ROW(),"")),"")</f>
        <v/>
      </c>
      <c r="CO544" s="42" t="str">
        <f>IF($O544="女子",IF($AF544&gt;100,"",IF($M544=新人女子!I$27,ROW(),"")),"")</f>
        <v/>
      </c>
      <c r="CP544" s="42" t="str">
        <f>IF($O544="女子",IF($AF544&gt;100,"",IF($M544=新人女子!P$27,ROW(),"")),"")</f>
        <v/>
      </c>
      <c r="CQ544" s="42" t="str">
        <f>IF($O544="女子",IF($AF544&gt;100,"",IF($M544=新人女子!B$51,ROW(),"")),"")</f>
        <v/>
      </c>
      <c r="CR544" s="42" t="str">
        <f>IF($O544="女子",IF($AF544&gt;100,"",IF($M544=新人女子!I$51,ROW(),"")),"")</f>
        <v/>
      </c>
      <c r="CS544" s="42" t="str">
        <f>IF($O544="女子",IF($AF544&gt;100,"",IF($M544=新人女子!P$51,ROW(),"")),"")</f>
        <v/>
      </c>
      <c r="CT544" s="42" t="str">
        <f>IF($O544="女子",IF($AF544&gt;100,"",IF($M544=新人女子!B$76,ROW(),"")),"")</f>
        <v/>
      </c>
      <c r="CU544" s="42" t="str">
        <f>IF($O544="女子",IF($AF544&gt;100,"",IF($M544=新人女子!I$76,ROW(),"")),"")</f>
        <v/>
      </c>
      <c r="CV544" s="42" t="str">
        <f>IF($O544="女子",IF($AF544&gt;100,"",IF($M544=新人女子!P$76,ROW(),"")),"")</f>
        <v/>
      </c>
    </row>
    <row r="545" spans="1:100" x14ac:dyDescent="0.15">
      <c r="A545" s="36">
        <v>45285</v>
      </c>
      <c r="B545" s="36">
        <v>45287</v>
      </c>
      <c r="C545" s="35" t="s">
        <v>104</v>
      </c>
      <c r="D545" s="35" t="s">
        <v>3498</v>
      </c>
      <c r="E545" s="35" t="s">
        <v>3499</v>
      </c>
      <c r="F545" s="35" t="s">
        <v>3500</v>
      </c>
      <c r="G545" s="35" t="s">
        <v>108</v>
      </c>
      <c r="H545" s="35" t="s">
        <v>15</v>
      </c>
      <c r="I545" s="35" t="s">
        <v>3501</v>
      </c>
      <c r="J545" s="35" t="s">
        <v>303</v>
      </c>
      <c r="L545" s="35" t="s">
        <v>875</v>
      </c>
      <c r="M545" s="35" t="s">
        <v>229</v>
      </c>
      <c r="N545" s="35" t="s">
        <v>230</v>
      </c>
      <c r="O545" s="35" t="s">
        <v>1152</v>
      </c>
      <c r="Y545" s="35" t="s">
        <v>306</v>
      </c>
      <c r="AA545" s="35" t="s">
        <v>801</v>
      </c>
      <c r="AB545" s="35" t="s">
        <v>1303</v>
      </c>
      <c r="AC545" s="35" t="str">
        <f t="shared" ref="AC545:AC564" si="49">PHONETIC(AB545)</f>
        <v>キワド</v>
      </c>
      <c r="AD545" s="35" t="s">
        <v>309</v>
      </c>
      <c r="AF545" s="35">
        <v>1</v>
      </c>
      <c r="AG545" s="41">
        <v>38954</v>
      </c>
      <c r="AN545" s="35">
        <v>153</v>
      </c>
      <c r="AO545" s="35">
        <v>49</v>
      </c>
      <c r="AP545" s="35" t="s">
        <v>310</v>
      </c>
      <c r="AV545" s="35" t="s">
        <v>311</v>
      </c>
      <c r="BB545" s="35">
        <f t="shared" si="46"/>
        <v>16</v>
      </c>
      <c r="BC545" s="35">
        <f t="shared" si="47"/>
        <v>2</v>
      </c>
      <c r="BD545" s="35" t="str">
        <f t="shared" si="48"/>
        <v>右</v>
      </c>
      <c r="BE545" s="42" t="str">
        <f>IF($O545="男子",IF($AF545&gt;100,"",IF($M545=選抜男子!B$2,ROW(),"")),"")</f>
        <v/>
      </c>
      <c r="BF545" s="42" t="str">
        <f>IF($O545="男子",IF($AF545&gt;100,"",IF($M545=選抜男子!I$2,ROW(),"")),"")</f>
        <v/>
      </c>
      <c r="BG545" s="42" t="str">
        <f>IF($O545="男子",IF($AF545&gt;100,"",IF($M545=選抜男子!P$2,ROW(),"")),"")</f>
        <v/>
      </c>
      <c r="BH545" s="42" t="str">
        <f>IF($O545="男子",IF($AF545&gt;100,"",IF($M545=選抜男子!B$27,ROW(),"")),"")</f>
        <v/>
      </c>
      <c r="BI545" s="42" t="str">
        <f>IF($O545="男子",IF($AF545&gt;100,"",IF($M545=選抜男子!I$27,ROW(),"")),"")</f>
        <v/>
      </c>
      <c r="BJ545" s="42" t="str">
        <f>IF($O545="男子",IF($AF545&gt;100,"",IF($M545=選抜男子!P$27,ROW(),"")),"")</f>
        <v/>
      </c>
      <c r="BK545" s="42" t="str">
        <f>IF($O545="男子",IF($AF545&gt;100,"",IF($M545=選抜男子!B$51,ROW(),"")),"")</f>
        <v/>
      </c>
      <c r="BL545" s="42" t="str">
        <f>IF($O545="男子",IF($AF545&gt;100,"",IF($M545=選抜男子!I$51,ROW(),"")),"")</f>
        <v/>
      </c>
      <c r="BM545" s="42" t="str">
        <f>IF($O545="男子",IF($AF545&gt;100,"",IF($M545=選抜男子!B$76,ROW(),"")),"")</f>
        <v/>
      </c>
      <c r="BN545" s="42" t="str">
        <f>IF($O545="男子",IF($AF545&gt;100,"",IF($M545=選抜男子!I$76,ROW(),"")),"")</f>
        <v/>
      </c>
      <c r="BO545" s="42" t="str">
        <f>IF($O545="男子",IF($AF545&gt;100,"",IF($M545=新人男子!B$2,ROW(),"")),"")</f>
        <v/>
      </c>
      <c r="BP545" s="42" t="str">
        <f>IF($O545="男子",IF($AF545&gt;100,"",IF($M545=新人男子!I$2,ROW(),"")),"")</f>
        <v/>
      </c>
      <c r="BQ545" s="42" t="str">
        <f>IF($O545="男子",IF($AF545&gt;100,"",IF($M545=新人男子!P$2,ROW(),"")),"")</f>
        <v/>
      </c>
      <c r="BR545" s="42" t="str">
        <f>IF($O545="男子",IF($AF545&gt;100,"",IF($M545=新人男子!B$27,ROW(),"")),"")</f>
        <v/>
      </c>
      <c r="BS545" s="42" t="str">
        <f>IF($O545="男子",IF($AF545&gt;100,"",IF($M545=新人男子!I$27,ROW(),"")),"")</f>
        <v/>
      </c>
      <c r="BT545" s="42" t="str">
        <f>IF($O545="男子",IF($AF545&gt;100,"",IF($M545=新人男子!P$27,ROW(),"")),"")</f>
        <v/>
      </c>
      <c r="BU545" s="42" t="str">
        <f>IF($O545="男子",IF($AF545&gt;100,"",IF($M545=新人男子!B$51,ROW(),"")),"")</f>
        <v/>
      </c>
      <c r="BV545" s="42" t="str">
        <f>IF($O545="男子",IF($AF545&gt;100,"",IF($M545=新人男子!I$51,ROW(),"")),"")</f>
        <v/>
      </c>
      <c r="BW545" s="42" t="str">
        <f>IF($O545="男子",IF($AF545&gt;100,"",IF($M545=新人男子!P$51,ROW(),"")),"")</f>
        <v/>
      </c>
      <c r="BX545" s="42" t="str">
        <f>IF($O545="男子",IF($AF545&gt;100,"",IF($M545=新人男子!B$76,ROW(),"")),"")</f>
        <v/>
      </c>
      <c r="BY545" s="42" t="str">
        <f>IF($O545="男子",IF($AF545&gt;100,"",IF($M545=新人男子!I$76,ROW(),"")),"")</f>
        <v/>
      </c>
      <c r="BZ545" s="42" t="str">
        <f>IF($O545="男子",IF($AF545&gt;100,"",IF($M545=新人男子!P$76,ROW(),"")),"")</f>
        <v/>
      </c>
      <c r="CA545" s="42" t="str">
        <f>IF($O545="女子",IF($AF545&gt;100,"",IF($M545=選抜女子!B$2,ROW(),"")),"")</f>
        <v/>
      </c>
      <c r="CB545" s="42" t="str">
        <f>IF($O545="女子",IF($AF545&gt;100,"",IF($M545=選抜女子!I$2,ROW(),"")),"")</f>
        <v/>
      </c>
      <c r="CC545" s="42" t="str">
        <f>IF($O545="女子",IF($AF545&gt;100,"",IF($M545=選抜女子!P$2,ROW(),"")),"")</f>
        <v/>
      </c>
      <c r="CD545" s="42" t="str">
        <f>IF($O545="女子",IF($AF545&gt;100,"",IF($M545=選抜女子!B$27,ROW(),"")),"")</f>
        <v/>
      </c>
      <c r="CE545" s="42" t="str">
        <f>IF($O545="女子",IF($AF545&gt;100,"",IF($M545=選抜女子!I$27,ROW(),"")),"")</f>
        <v/>
      </c>
      <c r="CF545" s="42" t="str">
        <f>IF($O545="女子",IF($AF545&gt;100,"",IF($M545=選抜女子!P$27,ROW(),"")),"")</f>
        <v/>
      </c>
      <c r="CG545" s="42" t="str">
        <f>IF($O545="女子",IF($AF545&gt;100,"",IF($M545=選抜女子!B$51,ROW(),"")),"")</f>
        <v/>
      </c>
      <c r="CH545" s="42" t="str">
        <f>IF($O545="女子",IF($AF545&gt;100,"",IF($M545=選抜女子!I$51,ROW(),"")),"")</f>
        <v/>
      </c>
      <c r="CI545" s="42" t="str">
        <f>IF($O545="女子",IF($AF545&gt;100,"",IF($M545=選抜女子!B$76,ROW(),"")),"")</f>
        <v/>
      </c>
      <c r="CJ545" s="42" t="str">
        <f>IF($O545="女子",IF($AF545&gt;100,"",IF($M545=選抜女子!I$76,ROW(),"")),"")</f>
        <v/>
      </c>
      <c r="CK545" s="42" t="str">
        <f>IF($O545="女子",IF($AF545&gt;100,"",IF($M545=新人女子!B$2,ROW(),"")),"")</f>
        <v/>
      </c>
      <c r="CL545" s="42" t="str">
        <f>IF($O545="女子",IF($AF545&gt;100,"",IF($M545=新人女子!I$2,ROW(),"")),"")</f>
        <v/>
      </c>
      <c r="CM545" s="42" t="str">
        <f>IF($O545="女子",IF($AF545&gt;100,"",IF($M545=新人女子!P$2,ROW(),"")),"")</f>
        <v/>
      </c>
      <c r="CN545" s="42" t="str">
        <f>IF($O545="女子",IF($AF545&gt;100,"",IF($M545=新人女子!B$27,ROW(),"")),"")</f>
        <v/>
      </c>
      <c r="CO545" s="42" t="str">
        <f>IF($O545="女子",IF($AF545&gt;100,"",IF($M545=新人女子!I$27,ROW(),"")),"")</f>
        <v/>
      </c>
      <c r="CP545" s="42" t="str">
        <f>IF($O545="女子",IF($AF545&gt;100,"",IF($M545=新人女子!P$27,ROW(),"")),"")</f>
        <v/>
      </c>
      <c r="CQ545" s="42" t="str">
        <f>IF($O545="女子",IF($AF545&gt;100,"",IF($M545=新人女子!B$51,ROW(),"")),"")</f>
        <v/>
      </c>
      <c r="CR545" s="42" t="str">
        <f>IF($O545="女子",IF($AF545&gt;100,"",IF($M545=新人女子!I$51,ROW(),"")),"")</f>
        <v/>
      </c>
      <c r="CS545" s="42" t="str">
        <f>IF($O545="女子",IF($AF545&gt;100,"",IF($M545=新人女子!P$51,ROW(),"")),"")</f>
        <v/>
      </c>
      <c r="CT545" s="42" t="str">
        <f>IF($O545="女子",IF($AF545&gt;100,"",IF($M545=新人女子!B$76,ROW(),"")),"")</f>
        <v/>
      </c>
      <c r="CU545" s="42" t="str">
        <f>IF($O545="女子",IF($AF545&gt;100,"",IF($M545=新人女子!I$76,ROW(),"")),"")</f>
        <v/>
      </c>
      <c r="CV545" s="42">
        <f>IF($O545="女子",IF($AF545&gt;100,"",IF($M545=新人女子!P$76,ROW(),"")),"")</f>
        <v>545</v>
      </c>
    </row>
    <row r="546" spans="1:100" x14ac:dyDescent="0.15">
      <c r="A546" s="36">
        <v>45285</v>
      </c>
      <c r="B546" s="36">
        <v>45287</v>
      </c>
      <c r="C546" s="35" t="s">
        <v>104</v>
      </c>
      <c r="D546" s="35" t="s">
        <v>3502</v>
      </c>
      <c r="E546" s="35" t="s">
        <v>3503</v>
      </c>
      <c r="F546" s="35" t="s">
        <v>3504</v>
      </c>
      <c r="G546" s="35" t="s">
        <v>108</v>
      </c>
      <c r="H546" s="35" t="s">
        <v>15</v>
      </c>
      <c r="I546" s="35" t="s">
        <v>3505</v>
      </c>
      <c r="J546" s="35" t="s">
        <v>303</v>
      </c>
      <c r="L546" s="35" t="s">
        <v>875</v>
      </c>
      <c r="M546" s="35" t="s">
        <v>229</v>
      </c>
      <c r="N546" s="35" t="s">
        <v>230</v>
      </c>
      <c r="O546" s="35" t="s">
        <v>1152</v>
      </c>
      <c r="Y546" s="35" t="s">
        <v>306</v>
      </c>
      <c r="AA546" s="35" t="s">
        <v>1304</v>
      </c>
      <c r="AB546" s="35" t="s">
        <v>1305</v>
      </c>
      <c r="AC546" s="35" t="str">
        <f t="shared" si="49"/>
        <v>ナガトフルイチ</v>
      </c>
      <c r="AD546" s="35" t="s">
        <v>309</v>
      </c>
      <c r="AF546" s="35">
        <v>2</v>
      </c>
      <c r="AG546" s="41">
        <v>39012</v>
      </c>
      <c r="AN546" s="35">
        <v>160</v>
      </c>
      <c r="AO546" s="35">
        <v>48</v>
      </c>
      <c r="AP546" s="35" t="s">
        <v>310</v>
      </c>
      <c r="AV546" s="35" t="s">
        <v>311</v>
      </c>
      <c r="BB546" s="35">
        <f t="shared" si="46"/>
        <v>16</v>
      </c>
      <c r="BC546" s="35">
        <f t="shared" si="47"/>
        <v>2</v>
      </c>
      <c r="BD546" s="35" t="str">
        <f t="shared" si="48"/>
        <v>右</v>
      </c>
      <c r="BE546" s="42" t="str">
        <f>IF($O546="男子",IF($AF546&gt;100,"",IF($M546=選抜男子!B$2,ROW(),"")),"")</f>
        <v/>
      </c>
      <c r="BF546" s="42" t="str">
        <f>IF($O546="男子",IF($AF546&gt;100,"",IF($M546=選抜男子!I$2,ROW(),"")),"")</f>
        <v/>
      </c>
      <c r="BG546" s="42" t="str">
        <f>IF($O546="男子",IF($AF546&gt;100,"",IF($M546=選抜男子!P$2,ROW(),"")),"")</f>
        <v/>
      </c>
      <c r="BH546" s="42" t="str">
        <f>IF($O546="男子",IF($AF546&gt;100,"",IF($M546=選抜男子!B$27,ROW(),"")),"")</f>
        <v/>
      </c>
      <c r="BI546" s="42" t="str">
        <f>IF($O546="男子",IF($AF546&gt;100,"",IF($M546=選抜男子!I$27,ROW(),"")),"")</f>
        <v/>
      </c>
      <c r="BJ546" s="42" t="str">
        <f>IF($O546="男子",IF($AF546&gt;100,"",IF($M546=選抜男子!P$27,ROW(),"")),"")</f>
        <v/>
      </c>
      <c r="BK546" s="42" t="str">
        <f>IF($O546="男子",IF($AF546&gt;100,"",IF($M546=選抜男子!B$51,ROW(),"")),"")</f>
        <v/>
      </c>
      <c r="BL546" s="42" t="str">
        <f>IF($O546="男子",IF($AF546&gt;100,"",IF($M546=選抜男子!I$51,ROW(),"")),"")</f>
        <v/>
      </c>
      <c r="BM546" s="42" t="str">
        <f>IF($O546="男子",IF($AF546&gt;100,"",IF($M546=選抜男子!B$76,ROW(),"")),"")</f>
        <v/>
      </c>
      <c r="BN546" s="42" t="str">
        <f>IF($O546="男子",IF($AF546&gt;100,"",IF($M546=選抜男子!I$76,ROW(),"")),"")</f>
        <v/>
      </c>
      <c r="BO546" s="42" t="str">
        <f>IF($O546="男子",IF($AF546&gt;100,"",IF($M546=新人男子!B$2,ROW(),"")),"")</f>
        <v/>
      </c>
      <c r="BP546" s="42" t="str">
        <f>IF($O546="男子",IF($AF546&gt;100,"",IF($M546=新人男子!I$2,ROW(),"")),"")</f>
        <v/>
      </c>
      <c r="BQ546" s="42" t="str">
        <f>IF($O546="男子",IF($AF546&gt;100,"",IF($M546=新人男子!P$2,ROW(),"")),"")</f>
        <v/>
      </c>
      <c r="BR546" s="42" t="str">
        <f>IF($O546="男子",IF($AF546&gt;100,"",IF($M546=新人男子!B$27,ROW(),"")),"")</f>
        <v/>
      </c>
      <c r="BS546" s="42" t="str">
        <f>IF($O546="男子",IF($AF546&gt;100,"",IF($M546=新人男子!I$27,ROW(),"")),"")</f>
        <v/>
      </c>
      <c r="BT546" s="42" t="str">
        <f>IF($O546="男子",IF($AF546&gt;100,"",IF($M546=新人男子!P$27,ROW(),"")),"")</f>
        <v/>
      </c>
      <c r="BU546" s="42" t="str">
        <f>IF($O546="男子",IF($AF546&gt;100,"",IF($M546=新人男子!B$51,ROW(),"")),"")</f>
        <v/>
      </c>
      <c r="BV546" s="42" t="str">
        <f>IF($O546="男子",IF($AF546&gt;100,"",IF($M546=新人男子!I$51,ROW(),"")),"")</f>
        <v/>
      </c>
      <c r="BW546" s="42" t="str">
        <f>IF($O546="男子",IF($AF546&gt;100,"",IF($M546=新人男子!P$51,ROW(),"")),"")</f>
        <v/>
      </c>
      <c r="BX546" s="42" t="str">
        <f>IF($O546="男子",IF($AF546&gt;100,"",IF($M546=新人男子!B$76,ROW(),"")),"")</f>
        <v/>
      </c>
      <c r="BY546" s="42" t="str">
        <f>IF($O546="男子",IF($AF546&gt;100,"",IF($M546=新人男子!I$76,ROW(),"")),"")</f>
        <v/>
      </c>
      <c r="BZ546" s="42" t="str">
        <f>IF($O546="男子",IF($AF546&gt;100,"",IF($M546=新人男子!P$76,ROW(),"")),"")</f>
        <v/>
      </c>
      <c r="CA546" s="42" t="str">
        <f>IF($O546="女子",IF($AF546&gt;100,"",IF($M546=選抜女子!B$2,ROW(),"")),"")</f>
        <v/>
      </c>
      <c r="CB546" s="42" t="str">
        <f>IF($O546="女子",IF($AF546&gt;100,"",IF($M546=選抜女子!I$2,ROW(),"")),"")</f>
        <v/>
      </c>
      <c r="CC546" s="42" t="str">
        <f>IF($O546="女子",IF($AF546&gt;100,"",IF($M546=選抜女子!P$2,ROW(),"")),"")</f>
        <v/>
      </c>
      <c r="CD546" s="42" t="str">
        <f>IF($O546="女子",IF($AF546&gt;100,"",IF($M546=選抜女子!B$27,ROW(),"")),"")</f>
        <v/>
      </c>
      <c r="CE546" s="42" t="str">
        <f>IF($O546="女子",IF($AF546&gt;100,"",IF($M546=選抜女子!I$27,ROW(),"")),"")</f>
        <v/>
      </c>
      <c r="CF546" s="42" t="str">
        <f>IF($O546="女子",IF($AF546&gt;100,"",IF($M546=選抜女子!P$27,ROW(),"")),"")</f>
        <v/>
      </c>
      <c r="CG546" s="42" t="str">
        <f>IF($O546="女子",IF($AF546&gt;100,"",IF($M546=選抜女子!B$51,ROW(),"")),"")</f>
        <v/>
      </c>
      <c r="CH546" s="42" t="str">
        <f>IF($O546="女子",IF($AF546&gt;100,"",IF($M546=選抜女子!I$51,ROW(),"")),"")</f>
        <v/>
      </c>
      <c r="CI546" s="42" t="str">
        <f>IF($O546="女子",IF($AF546&gt;100,"",IF($M546=選抜女子!B$76,ROW(),"")),"")</f>
        <v/>
      </c>
      <c r="CJ546" s="42" t="str">
        <f>IF($O546="女子",IF($AF546&gt;100,"",IF($M546=選抜女子!I$76,ROW(),"")),"")</f>
        <v/>
      </c>
      <c r="CK546" s="42" t="str">
        <f>IF($O546="女子",IF($AF546&gt;100,"",IF($M546=新人女子!B$2,ROW(),"")),"")</f>
        <v/>
      </c>
      <c r="CL546" s="42" t="str">
        <f>IF($O546="女子",IF($AF546&gt;100,"",IF($M546=新人女子!I$2,ROW(),"")),"")</f>
        <v/>
      </c>
      <c r="CM546" s="42" t="str">
        <f>IF($O546="女子",IF($AF546&gt;100,"",IF($M546=新人女子!P$2,ROW(),"")),"")</f>
        <v/>
      </c>
      <c r="CN546" s="42" t="str">
        <f>IF($O546="女子",IF($AF546&gt;100,"",IF($M546=新人女子!B$27,ROW(),"")),"")</f>
        <v/>
      </c>
      <c r="CO546" s="42" t="str">
        <f>IF($O546="女子",IF($AF546&gt;100,"",IF($M546=新人女子!I$27,ROW(),"")),"")</f>
        <v/>
      </c>
      <c r="CP546" s="42" t="str">
        <f>IF($O546="女子",IF($AF546&gt;100,"",IF($M546=新人女子!P$27,ROW(),"")),"")</f>
        <v/>
      </c>
      <c r="CQ546" s="42" t="str">
        <f>IF($O546="女子",IF($AF546&gt;100,"",IF($M546=新人女子!B$51,ROW(),"")),"")</f>
        <v/>
      </c>
      <c r="CR546" s="42" t="str">
        <f>IF($O546="女子",IF($AF546&gt;100,"",IF($M546=新人女子!I$51,ROW(),"")),"")</f>
        <v/>
      </c>
      <c r="CS546" s="42" t="str">
        <f>IF($O546="女子",IF($AF546&gt;100,"",IF($M546=新人女子!P$51,ROW(),"")),"")</f>
        <v/>
      </c>
      <c r="CT546" s="42" t="str">
        <f>IF($O546="女子",IF($AF546&gt;100,"",IF($M546=新人女子!B$76,ROW(),"")),"")</f>
        <v/>
      </c>
      <c r="CU546" s="42" t="str">
        <f>IF($O546="女子",IF($AF546&gt;100,"",IF($M546=新人女子!I$76,ROW(),"")),"")</f>
        <v/>
      </c>
      <c r="CV546" s="42">
        <f>IF($O546="女子",IF($AF546&gt;100,"",IF($M546=新人女子!P$76,ROW(),"")),"")</f>
        <v>546</v>
      </c>
    </row>
    <row r="547" spans="1:100" x14ac:dyDescent="0.15">
      <c r="A547" s="36">
        <v>45285</v>
      </c>
      <c r="B547" s="36">
        <v>45287</v>
      </c>
      <c r="C547" s="35" t="s">
        <v>104</v>
      </c>
      <c r="D547" s="35" t="s">
        <v>3506</v>
      </c>
      <c r="E547" s="35" t="s">
        <v>3507</v>
      </c>
      <c r="F547" s="35" t="s">
        <v>3508</v>
      </c>
      <c r="G547" s="35" t="s">
        <v>108</v>
      </c>
      <c r="H547" s="35" t="s">
        <v>15</v>
      </c>
      <c r="I547" s="35" t="s">
        <v>3509</v>
      </c>
      <c r="J547" s="35" t="s">
        <v>303</v>
      </c>
      <c r="L547" s="35" t="s">
        <v>875</v>
      </c>
      <c r="M547" s="35" t="s">
        <v>229</v>
      </c>
      <c r="N547" s="35" t="s">
        <v>230</v>
      </c>
      <c r="O547" s="35" t="s">
        <v>1152</v>
      </c>
      <c r="Y547" s="35" t="s">
        <v>306</v>
      </c>
      <c r="AA547" s="35" t="s">
        <v>1306</v>
      </c>
      <c r="AB547" s="35" t="s">
        <v>1307</v>
      </c>
      <c r="AC547" s="35" t="str">
        <f t="shared" si="49"/>
        <v>ヒトマル</v>
      </c>
      <c r="AD547" s="35" t="s">
        <v>309</v>
      </c>
      <c r="AF547" s="35">
        <v>3</v>
      </c>
      <c r="AG547" s="41">
        <v>39041</v>
      </c>
      <c r="AN547" s="35">
        <v>162</v>
      </c>
      <c r="AO547" s="35">
        <v>48</v>
      </c>
      <c r="AP547" s="35" t="s">
        <v>310</v>
      </c>
      <c r="AV547" s="35" t="s">
        <v>311</v>
      </c>
      <c r="BB547" s="35">
        <f t="shared" si="46"/>
        <v>16</v>
      </c>
      <c r="BC547" s="35">
        <f t="shared" si="47"/>
        <v>2</v>
      </c>
      <c r="BD547" s="35" t="str">
        <f t="shared" si="48"/>
        <v>右</v>
      </c>
      <c r="BE547" s="42" t="str">
        <f>IF($O547="男子",IF($AF547&gt;100,"",IF($M547=選抜男子!B$2,ROW(),"")),"")</f>
        <v/>
      </c>
      <c r="BF547" s="42" t="str">
        <f>IF($O547="男子",IF($AF547&gt;100,"",IF($M547=選抜男子!I$2,ROW(),"")),"")</f>
        <v/>
      </c>
      <c r="BG547" s="42" t="str">
        <f>IF($O547="男子",IF($AF547&gt;100,"",IF($M547=選抜男子!P$2,ROW(),"")),"")</f>
        <v/>
      </c>
      <c r="BH547" s="42" t="str">
        <f>IF($O547="男子",IF($AF547&gt;100,"",IF($M547=選抜男子!B$27,ROW(),"")),"")</f>
        <v/>
      </c>
      <c r="BI547" s="42" t="str">
        <f>IF($O547="男子",IF($AF547&gt;100,"",IF($M547=選抜男子!I$27,ROW(),"")),"")</f>
        <v/>
      </c>
      <c r="BJ547" s="42" t="str">
        <f>IF($O547="男子",IF($AF547&gt;100,"",IF($M547=選抜男子!P$27,ROW(),"")),"")</f>
        <v/>
      </c>
      <c r="BK547" s="42" t="str">
        <f>IF($O547="男子",IF($AF547&gt;100,"",IF($M547=選抜男子!B$51,ROW(),"")),"")</f>
        <v/>
      </c>
      <c r="BL547" s="42" t="str">
        <f>IF($O547="男子",IF($AF547&gt;100,"",IF($M547=選抜男子!I$51,ROW(),"")),"")</f>
        <v/>
      </c>
      <c r="BM547" s="42" t="str">
        <f>IF($O547="男子",IF($AF547&gt;100,"",IF($M547=選抜男子!B$76,ROW(),"")),"")</f>
        <v/>
      </c>
      <c r="BN547" s="42" t="str">
        <f>IF($O547="男子",IF($AF547&gt;100,"",IF($M547=選抜男子!I$76,ROW(),"")),"")</f>
        <v/>
      </c>
      <c r="BO547" s="42" t="str">
        <f>IF($O547="男子",IF($AF547&gt;100,"",IF($M547=新人男子!B$2,ROW(),"")),"")</f>
        <v/>
      </c>
      <c r="BP547" s="42" t="str">
        <f>IF($O547="男子",IF($AF547&gt;100,"",IF($M547=新人男子!I$2,ROW(),"")),"")</f>
        <v/>
      </c>
      <c r="BQ547" s="42" t="str">
        <f>IF($O547="男子",IF($AF547&gt;100,"",IF($M547=新人男子!P$2,ROW(),"")),"")</f>
        <v/>
      </c>
      <c r="BR547" s="42" t="str">
        <f>IF($O547="男子",IF($AF547&gt;100,"",IF($M547=新人男子!B$27,ROW(),"")),"")</f>
        <v/>
      </c>
      <c r="BS547" s="42" t="str">
        <f>IF($O547="男子",IF($AF547&gt;100,"",IF($M547=新人男子!I$27,ROW(),"")),"")</f>
        <v/>
      </c>
      <c r="BT547" s="42" t="str">
        <f>IF($O547="男子",IF($AF547&gt;100,"",IF($M547=新人男子!P$27,ROW(),"")),"")</f>
        <v/>
      </c>
      <c r="BU547" s="42" t="str">
        <f>IF($O547="男子",IF($AF547&gt;100,"",IF($M547=新人男子!B$51,ROW(),"")),"")</f>
        <v/>
      </c>
      <c r="BV547" s="42" t="str">
        <f>IF($O547="男子",IF($AF547&gt;100,"",IF($M547=新人男子!I$51,ROW(),"")),"")</f>
        <v/>
      </c>
      <c r="BW547" s="42" t="str">
        <f>IF($O547="男子",IF($AF547&gt;100,"",IF($M547=新人男子!P$51,ROW(),"")),"")</f>
        <v/>
      </c>
      <c r="BX547" s="42" t="str">
        <f>IF($O547="男子",IF($AF547&gt;100,"",IF($M547=新人男子!B$76,ROW(),"")),"")</f>
        <v/>
      </c>
      <c r="BY547" s="42" t="str">
        <f>IF($O547="男子",IF($AF547&gt;100,"",IF($M547=新人男子!I$76,ROW(),"")),"")</f>
        <v/>
      </c>
      <c r="BZ547" s="42" t="str">
        <f>IF($O547="男子",IF($AF547&gt;100,"",IF($M547=新人男子!P$76,ROW(),"")),"")</f>
        <v/>
      </c>
      <c r="CA547" s="42" t="str">
        <f>IF($O547="女子",IF($AF547&gt;100,"",IF($M547=選抜女子!B$2,ROW(),"")),"")</f>
        <v/>
      </c>
      <c r="CB547" s="42" t="str">
        <f>IF($O547="女子",IF($AF547&gt;100,"",IF($M547=選抜女子!I$2,ROW(),"")),"")</f>
        <v/>
      </c>
      <c r="CC547" s="42" t="str">
        <f>IF($O547="女子",IF($AF547&gt;100,"",IF($M547=選抜女子!P$2,ROW(),"")),"")</f>
        <v/>
      </c>
      <c r="CD547" s="42" t="str">
        <f>IF($O547="女子",IF($AF547&gt;100,"",IF($M547=選抜女子!B$27,ROW(),"")),"")</f>
        <v/>
      </c>
      <c r="CE547" s="42" t="str">
        <f>IF($O547="女子",IF($AF547&gt;100,"",IF($M547=選抜女子!I$27,ROW(),"")),"")</f>
        <v/>
      </c>
      <c r="CF547" s="42" t="str">
        <f>IF($O547="女子",IF($AF547&gt;100,"",IF($M547=選抜女子!P$27,ROW(),"")),"")</f>
        <v/>
      </c>
      <c r="CG547" s="42" t="str">
        <f>IF($O547="女子",IF($AF547&gt;100,"",IF($M547=選抜女子!B$51,ROW(),"")),"")</f>
        <v/>
      </c>
      <c r="CH547" s="42" t="str">
        <f>IF($O547="女子",IF($AF547&gt;100,"",IF($M547=選抜女子!I$51,ROW(),"")),"")</f>
        <v/>
      </c>
      <c r="CI547" s="42" t="str">
        <f>IF($O547="女子",IF($AF547&gt;100,"",IF($M547=選抜女子!B$76,ROW(),"")),"")</f>
        <v/>
      </c>
      <c r="CJ547" s="42" t="str">
        <f>IF($O547="女子",IF($AF547&gt;100,"",IF($M547=選抜女子!I$76,ROW(),"")),"")</f>
        <v/>
      </c>
      <c r="CK547" s="42" t="str">
        <f>IF($O547="女子",IF($AF547&gt;100,"",IF($M547=新人女子!B$2,ROW(),"")),"")</f>
        <v/>
      </c>
      <c r="CL547" s="42" t="str">
        <f>IF($O547="女子",IF($AF547&gt;100,"",IF($M547=新人女子!I$2,ROW(),"")),"")</f>
        <v/>
      </c>
      <c r="CM547" s="42" t="str">
        <f>IF($O547="女子",IF($AF547&gt;100,"",IF($M547=新人女子!P$2,ROW(),"")),"")</f>
        <v/>
      </c>
      <c r="CN547" s="42" t="str">
        <f>IF($O547="女子",IF($AF547&gt;100,"",IF($M547=新人女子!B$27,ROW(),"")),"")</f>
        <v/>
      </c>
      <c r="CO547" s="42" t="str">
        <f>IF($O547="女子",IF($AF547&gt;100,"",IF($M547=新人女子!I$27,ROW(),"")),"")</f>
        <v/>
      </c>
      <c r="CP547" s="42" t="str">
        <f>IF($O547="女子",IF($AF547&gt;100,"",IF($M547=新人女子!P$27,ROW(),"")),"")</f>
        <v/>
      </c>
      <c r="CQ547" s="42" t="str">
        <f>IF($O547="女子",IF($AF547&gt;100,"",IF($M547=新人女子!B$51,ROW(),"")),"")</f>
        <v/>
      </c>
      <c r="CR547" s="42" t="str">
        <f>IF($O547="女子",IF($AF547&gt;100,"",IF($M547=新人女子!I$51,ROW(),"")),"")</f>
        <v/>
      </c>
      <c r="CS547" s="42" t="str">
        <f>IF($O547="女子",IF($AF547&gt;100,"",IF($M547=新人女子!P$51,ROW(),"")),"")</f>
        <v/>
      </c>
      <c r="CT547" s="42" t="str">
        <f>IF($O547="女子",IF($AF547&gt;100,"",IF($M547=新人女子!B$76,ROW(),"")),"")</f>
        <v/>
      </c>
      <c r="CU547" s="42" t="str">
        <f>IF($O547="女子",IF($AF547&gt;100,"",IF($M547=新人女子!I$76,ROW(),"")),"")</f>
        <v/>
      </c>
      <c r="CV547" s="42">
        <f>IF($O547="女子",IF($AF547&gt;100,"",IF($M547=新人女子!P$76,ROW(),"")),"")</f>
        <v>547</v>
      </c>
    </row>
    <row r="548" spans="1:100" x14ac:dyDescent="0.15">
      <c r="A548" s="36">
        <v>45285</v>
      </c>
      <c r="B548" s="36">
        <v>45287</v>
      </c>
      <c r="C548" s="35" t="s">
        <v>104</v>
      </c>
      <c r="D548" s="35" t="s">
        <v>3510</v>
      </c>
      <c r="E548" s="35" t="s">
        <v>3511</v>
      </c>
      <c r="F548" s="35" t="s">
        <v>3512</v>
      </c>
      <c r="G548" s="35" t="s">
        <v>108</v>
      </c>
      <c r="H548" s="35" t="s">
        <v>15</v>
      </c>
      <c r="I548" s="35" t="s">
        <v>3513</v>
      </c>
      <c r="J548" s="35" t="s">
        <v>303</v>
      </c>
      <c r="L548" s="35" t="s">
        <v>875</v>
      </c>
      <c r="M548" s="35" t="s">
        <v>229</v>
      </c>
      <c r="N548" s="35" t="s">
        <v>230</v>
      </c>
      <c r="O548" s="35" t="s">
        <v>1152</v>
      </c>
      <c r="Y548" s="35" t="s">
        <v>306</v>
      </c>
      <c r="AA548" s="35" t="s">
        <v>1308</v>
      </c>
      <c r="AB548" s="35" t="s">
        <v>1309</v>
      </c>
      <c r="AC548" s="35" t="str">
        <f t="shared" si="49"/>
        <v>イガミ</v>
      </c>
      <c r="AD548" s="35" t="s">
        <v>309</v>
      </c>
      <c r="AF548" s="35">
        <v>4</v>
      </c>
      <c r="AG548" s="41">
        <v>39052</v>
      </c>
      <c r="AN548" s="35">
        <v>153</v>
      </c>
      <c r="AO548" s="35">
        <v>44</v>
      </c>
      <c r="AP548" s="35" t="s">
        <v>310</v>
      </c>
      <c r="AV548" s="35" t="s">
        <v>413</v>
      </c>
      <c r="BB548" s="35">
        <f t="shared" si="46"/>
        <v>16</v>
      </c>
      <c r="BC548" s="35">
        <f t="shared" si="47"/>
        <v>2</v>
      </c>
      <c r="BD548" s="35" t="str">
        <f t="shared" si="48"/>
        <v>右</v>
      </c>
      <c r="BE548" s="42" t="str">
        <f>IF($O548="男子",IF($AF548&gt;100,"",IF($M548=選抜男子!B$2,ROW(),"")),"")</f>
        <v/>
      </c>
      <c r="BF548" s="42" t="str">
        <f>IF($O548="男子",IF($AF548&gt;100,"",IF($M548=選抜男子!I$2,ROW(),"")),"")</f>
        <v/>
      </c>
      <c r="BG548" s="42" t="str">
        <f>IF($O548="男子",IF($AF548&gt;100,"",IF($M548=選抜男子!P$2,ROW(),"")),"")</f>
        <v/>
      </c>
      <c r="BH548" s="42" t="str">
        <f>IF($O548="男子",IF($AF548&gt;100,"",IF($M548=選抜男子!B$27,ROW(),"")),"")</f>
        <v/>
      </c>
      <c r="BI548" s="42" t="str">
        <f>IF($O548="男子",IF($AF548&gt;100,"",IF($M548=選抜男子!I$27,ROW(),"")),"")</f>
        <v/>
      </c>
      <c r="BJ548" s="42" t="str">
        <f>IF($O548="男子",IF($AF548&gt;100,"",IF($M548=選抜男子!P$27,ROW(),"")),"")</f>
        <v/>
      </c>
      <c r="BK548" s="42" t="str">
        <f>IF($O548="男子",IF($AF548&gt;100,"",IF($M548=選抜男子!B$51,ROW(),"")),"")</f>
        <v/>
      </c>
      <c r="BL548" s="42" t="str">
        <f>IF($O548="男子",IF($AF548&gt;100,"",IF($M548=選抜男子!I$51,ROW(),"")),"")</f>
        <v/>
      </c>
      <c r="BM548" s="42" t="str">
        <f>IF($O548="男子",IF($AF548&gt;100,"",IF($M548=選抜男子!B$76,ROW(),"")),"")</f>
        <v/>
      </c>
      <c r="BN548" s="42" t="str">
        <f>IF($O548="男子",IF($AF548&gt;100,"",IF($M548=選抜男子!I$76,ROW(),"")),"")</f>
        <v/>
      </c>
      <c r="BO548" s="42" t="str">
        <f>IF($O548="男子",IF($AF548&gt;100,"",IF($M548=新人男子!B$2,ROW(),"")),"")</f>
        <v/>
      </c>
      <c r="BP548" s="42" t="str">
        <f>IF($O548="男子",IF($AF548&gt;100,"",IF($M548=新人男子!I$2,ROW(),"")),"")</f>
        <v/>
      </c>
      <c r="BQ548" s="42" t="str">
        <f>IF($O548="男子",IF($AF548&gt;100,"",IF($M548=新人男子!P$2,ROW(),"")),"")</f>
        <v/>
      </c>
      <c r="BR548" s="42" t="str">
        <f>IF($O548="男子",IF($AF548&gt;100,"",IF($M548=新人男子!B$27,ROW(),"")),"")</f>
        <v/>
      </c>
      <c r="BS548" s="42" t="str">
        <f>IF($O548="男子",IF($AF548&gt;100,"",IF($M548=新人男子!I$27,ROW(),"")),"")</f>
        <v/>
      </c>
      <c r="BT548" s="42" t="str">
        <f>IF($O548="男子",IF($AF548&gt;100,"",IF($M548=新人男子!P$27,ROW(),"")),"")</f>
        <v/>
      </c>
      <c r="BU548" s="42" t="str">
        <f>IF($O548="男子",IF($AF548&gt;100,"",IF($M548=新人男子!B$51,ROW(),"")),"")</f>
        <v/>
      </c>
      <c r="BV548" s="42" t="str">
        <f>IF($O548="男子",IF($AF548&gt;100,"",IF($M548=新人男子!I$51,ROW(),"")),"")</f>
        <v/>
      </c>
      <c r="BW548" s="42" t="str">
        <f>IF($O548="男子",IF($AF548&gt;100,"",IF($M548=新人男子!P$51,ROW(),"")),"")</f>
        <v/>
      </c>
      <c r="BX548" s="42" t="str">
        <f>IF($O548="男子",IF($AF548&gt;100,"",IF($M548=新人男子!B$76,ROW(),"")),"")</f>
        <v/>
      </c>
      <c r="BY548" s="42" t="str">
        <f>IF($O548="男子",IF($AF548&gt;100,"",IF($M548=新人男子!I$76,ROW(),"")),"")</f>
        <v/>
      </c>
      <c r="BZ548" s="42" t="str">
        <f>IF($O548="男子",IF($AF548&gt;100,"",IF($M548=新人男子!P$76,ROW(),"")),"")</f>
        <v/>
      </c>
      <c r="CA548" s="42" t="str">
        <f>IF($O548="女子",IF($AF548&gt;100,"",IF($M548=選抜女子!B$2,ROW(),"")),"")</f>
        <v/>
      </c>
      <c r="CB548" s="42" t="str">
        <f>IF($O548="女子",IF($AF548&gt;100,"",IF($M548=選抜女子!I$2,ROW(),"")),"")</f>
        <v/>
      </c>
      <c r="CC548" s="42" t="str">
        <f>IF($O548="女子",IF($AF548&gt;100,"",IF($M548=選抜女子!P$2,ROW(),"")),"")</f>
        <v/>
      </c>
      <c r="CD548" s="42" t="str">
        <f>IF($O548="女子",IF($AF548&gt;100,"",IF($M548=選抜女子!B$27,ROW(),"")),"")</f>
        <v/>
      </c>
      <c r="CE548" s="42" t="str">
        <f>IF($O548="女子",IF($AF548&gt;100,"",IF($M548=選抜女子!I$27,ROW(),"")),"")</f>
        <v/>
      </c>
      <c r="CF548" s="42" t="str">
        <f>IF($O548="女子",IF($AF548&gt;100,"",IF($M548=選抜女子!P$27,ROW(),"")),"")</f>
        <v/>
      </c>
      <c r="CG548" s="42" t="str">
        <f>IF($O548="女子",IF($AF548&gt;100,"",IF($M548=選抜女子!B$51,ROW(),"")),"")</f>
        <v/>
      </c>
      <c r="CH548" s="42" t="str">
        <f>IF($O548="女子",IF($AF548&gt;100,"",IF($M548=選抜女子!I$51,ROW(),"")),"")</f>
        <v/>
      </c>
      <c r="CI548" s="42" t="str">
        <f>IF($O548="女子",IF($AF548&gt;100,"",IF($M548=選抜女子!B$76,ROW(),"")),"")</f>
        <v/>
      </c>
      <c r="CJ548" s="42" t="str">
        <f>IF($O548="女子",IF($AF548&gt;100,"",IF($M548=選抜女子!I$76,ROW(),"")),"")</f>
        <v/>
      </c>
      <c r="CK548" s="42" t="str">
        <f>IF($O548="女子",IF($AF548&gt;100,"",IF($M548=新人女子!B$2,ROW(),"")),"")</f>
        <v/>
      </c>
      <c r="CL548" s="42" t="str">
        <f>IF($O548="女子",IF($AF548&gt;100,"",IF($M548=新人女子!I$2,ROW(),"")),"")</f>
        <v/>
      </c>
      <c r="CM548" s="42" t="str">
        <f>IF($O548="女子",IF($AF548&gt;100,"",IF($M548=新人女子!P$2,ROW(),"")),"")</f>
        <v/>
      </c>
      <c r="CN548" s="42" t="str">
        <f>IF($O548="女子",IF($AF548&gt;100,"",IF($M548=新人女子!B$27,ROW(),"")),"")</f>
        <v/>
      </c>
      <c r="CO548" s="42" t="str">
        <f>IF($O548="女子",IF($AF548&gt;100,"",IF($M548=新人女子!I$27,ROW(),"")),"")</f>
        <v/>
      </c>
      <c r="CP548" s="42" t="str">
        <f>IF($O548="女子",IF($AF548&gt;100,"",IF($M548=新人女子!P$27,ROW(),"")),"")</f>
        <v/>
      </c>
      <c r="CQ548" s="42" t="str">
        <f>IF($O548="女子",IF($AF548&gt;100,"",IF($M548=新人女子!B$51,ROW(),"")),"")</f>
        <v/>
      </c>
      <c r="CR548" s="42" t="str">
        <f>IF($O548="女子",IF($AF548&gt;100,"",IF($M548=新人女子!I$51,ROW(),"")),"")</f>
        <v/>
      </c>
      <c r="CS548" s="42" t="str">
        <f>IF($O548="女子",IF($AF548&gt;100,"",IF($M548=新人女子!P$51,ROW(),"")),"")</f>
        <v/>
      </c>
      <c r="CT548" s="42" t="str">
        <f>IF($O548="女子",IF($AF548&gt;100,"",IF($M548=新人女子!B$76,ROW(),"")),"")</f>
        <v/>
      </c>
      <c r="CU548" s="42" t="str">
        <f>IF($O548="女子",IF($AF548&gt;100,"",IF($M548=新人女子!I$76,ROW(),"")),"")</f>
        <v/>
      </c>
      <c r="CV548" s="42">
        <f>IF($O548="女子",IF($AF548&gt;100,"",IF($M548=新人女子!P$76,ROW(),"")),"")</f>
        <v>548</v>
      </c>
    </row>
    <row r="549" spans="1:100" x14ac:dyDescent="0.15">
      <c r="A549" s="36">
        <v>45285</v>
      </c>
      <c r="B549" s="36">
        <v>45287</v>
      </c>
      <c r="C549" s="35" t="s">
        <v>104</v>
      </c>
      <c r="D549" s="35" t="s">
        <v>3514</v>
      </c>
      <c r="E549" s="35" t="s">
        <v>3515</v>
      </c>
      <c r="F549" s="35" t="s">
        <v>3516</v>
      </c>
      <c r="G549" s="35" t="s">
        <v>108</v>
      </c>
      <c r="H549" s="35" t="s">
        <v>15</v>
      </c>
      <c r="I549" s="35" t="s">
        <v>3517</v>
      </c>
      <c r="J549" s="35" t="s">
        <v>303</v>
      </c>
      <c r="L549" s="35" t="s">
        <v>875</v>
      </c>
      <c r="M549" s="35" t="s">
        <v>229</v>
      </c>
      <c r="N549" s="35" t="s">
        <v>230</v>
      </c>
      <c r="O549" s="35" t="s">
        <v>1152</v>
      </c>
      <c r="Y549" s="35" t="s">
        <v>306</v>
      </c>
      <c r="AA549" s="35" t="s">
        <v>1310</v>
      </c>
      <c r="AB549" s="35" t="s">
        <v>1311</v>
      </c>
      <c r="AC549" s="35" t="str">
        <f t="shared" si="49"/>
        <v>ナガトアワノ</v>
      </c>
      <c r="AD549" s="35" t="s">
        <v>309</v>
      </c>
      <c r="AF549" s="35">
        <v>5</v>
      </c>
      <c r="AG549" s="41">
        <v>39456</v>
      </c>
      <c r="AN549" s="35">
        <v>156.69999999999999</v>
      </c>
      <c r="AO549" s="35">
        <v>54.2</v>
      </c>
      <c r="AP549" s="35" t="s">
        <v>310</v>
      </c>
      <c r="AV549" s="35" t="s">
        <v>413</v>
      </c>
      <c r="BB549" s="35">
        <f t="shared" si="46"/>
        <v>15</v>
      </c>
      <c r="BC549" s="35">
        <f t="shared" si="47"/>
        <v>1</v>
      </c>
      <c r="BD549" s="35" t="str">
        <f t="shared" si="48"/>
        <v>右</v>
      </c>
      <c r="BE549" s="42" t="str">
        <f>IF($O549="男子",IF($AF549&gt;100,"",IF($M549=選抜男子!B$2,ROW(),"")),"")</f>
        <v/>
      </c>
      <c r="BF549" s="42" t="str">
        <f>IF($O549="男子",IF($AF549&gt;100,"",IF($M549=選抜男子!I$2,ROW(),"")),"")</f>
        <v/>
      </c>
      <c r="BG549" s="42" t="str">
        <f>IF($O549="男子",IF($AF549&gt;100,"",IF($M549=選抜男子!P$2,ROW(),"")),"")</f>
        <v/>
      </c>
      <c r="BH549" s="42" t="str">
        <f>IF($O549="男子",IF($AF549&gt;100,"",IF($M549=選抜男子!B$27,ROW(),"")),"")</f>
        <v/>
      </c>
      <c r="BI549" s="42" t="str">
        <f>IF($O549="男子",IF($AF549&gt;100,"",IF($M549=選抜男子!I$27,ROW(),"")),"")</f>
        <v/>
      </c>
      <c r="BJ549" s="42" t="str">
        <f>IF($O549="男子",IF($AF549&gt;100,"",IF($M549=選抜男子!P$27,ROW(),"")),"")</f>
        <v/>
      </c>
      <c r="BK549" s="42" t="str">
        <f>IF($O549="男子",IF($AF549&gt;100,"",IF($M549=選抜男子!B$51,ROW(),"")),"")</f>
        <v/>
      </c>
      <c r="BL549" s="42" t="str">
        <f>IF($O549="男子",IF($AF549&gt;100,"",IF($M549=選抜男子!I$51,ROW(),"")),"")</f>
        <v/>
      </c>
      <c r="BM549" s="42" t="str">
        <f>IF($O549="男子",IF($AF549&gt;100,"",IF($M549=選抜男子!B$76,ROW(),"")),"")</f>
        <v/>
      </c>
      <c r="BN549" s="42" t="str">
        <f>IF($O549="男子",IF($AF549&gt;100,"",IF($M549=選抜男子!I$76,ROW(),"")),"")</f>
        <v/>
      </c>
      <c r="BO549" s="42" t="str">
        <f>IF($O549="男子",IF($AF549&gt;100,"",IF($M549=新人男子!B$2,ROW(),"")),"")</f>
        <v/>
      </c>
      <c r="BP549" s="42" t="str">
        <f>IF($O549="男子",IF($AF549&gt;100,"",IF($M549=新人男子!I$2,ROW(),"")),"")</f>
        <v/>
      </c>
      <c r="BQ549" s="42" t="str">
        <f>IF($O549="男子",IF($AF549&gt;100,"",IF($M549=新人男子!P$2,ROW(),"")),"")</f>
        <v/>
      </c>
      <c r="BR549" s="42" t="str">
        <f>IF($O549="男子",IF($AF549&gt;100,"",IF($M549=新人男子!B$27,ROW(),"")),"")</f>
        <v/>
      </c>
      <c r="BS549" s="42" t="str">
        <f>IF($O549="男子",IF($AF549&gt;100,"",IF($M549=新人男子!I$27,ROW(),"")),"")</f>
        <v/>
      </c>
      <c r="BT549" s="42" t="str">
        <f>IF($O549="男子",IF($AF549&gt;100,"",IF($M549=新人男子!P$27,ROW(),"")),"")</f>
        <v/>
      </c>
      <c r="BU549" s="42" t="str">
        <f>IF($O549="男子",IF($AF549&gt;100,"",IF($M549=新人男子!B$51,ROW(),"")),"")</f>
        <v/>
      </c>
      <c r="BV549" s="42" t="str">
        <f>IF($O549="男子",IF($AF549&gt;100,"",IF($M549=新人男子!I$51,ROW(),"")),"")</f>
        <v/>
      </c>
      <c r="BW549" s="42" t="str">
        <f>IF($O549="男子",IF($AF549&gt;100,"",IF($M549=新人男子!P$51,ROW(),"")),"")</f>
        <v/>
      </c>
      <c r="BX549" s="42" t="str">
        <f>IF($O549="男子",IF($AF549&gt;100,"",IF($M549=新人男子!B$76,ROW(),"")),"")</f>
        <v/>
      </c>
      <c r="BY549" s="42" t="str">
        <f>IF($O549="男子",IF($AF549&gt;100,"",IF($M549=新人男子!I$76,ROW(),"")),"")</f>
        <v/>
      </c>
      <c r="BZ549" s="42" t="str">
        <f>IF($O549="男子",IF($AF549&gt;100,"",IF($M549=新人男子!P$76,ROW(),"")),"")</f>
        <v/>
      </c>
      <c r="CA549" s="42" t="str">
        <f>IF($O549="女子",IF($AF549&gt;100,"",IF($M549=選抜女子!B$2,ROW(),"")),"")</f>
        <v/>
      </c>
      <c r="CB549" s="42" t="str">
        <f>IF($O549="女子",IF($AF549&gt;100,"",IF($M549=選抜女子!I$2,ROW(),"")),"")</f>
        <v/>
      </c>
      <c r="CC549" s="42" t="str">
        <f>IF($O549="女子",IF($AF549&gt;100,"",IF($M549=選抜女子!P$2,ROW(),"")),"")</f>
        <v/>
      </c>
      <c r="CD549" s="42" t="str">
        <f>IF($O549="女子",IF($AF549&gt;100,"",IF($M549=選抜女子!B$27,ROW(),"")),"")</f>
        <v/>
      </c>
      <c r="CE549" s="42" t="str">
        <f>IF($O549="女子",IF($AF549&gt;100,"",IF($M549=選抜女子!I$27,ROW(),"")),"")</f>
        <v/>
      </c>
      <c r="CF549" s="42" t="str">
        <f>IF($O549="女子",IF($AF549&gt;100,"",IF($M549=選抜女子!P$27,ROW(),"")),"")</f>
        <v/>
      </c>
      <c r="CG549" s="42" t="str">
        <f>IF($O549="女子",IF($AF549&gt;100,"",IF($M549=選抜女子!B$51,ROW(),"")),"")</f>
        <v/>
      </c>
      <c r="CH549" s="42" t="str">
        <f>IF($O549="女子",IF($AF549&gt;100,"",IF($M549=選抜女子!I$51,ROW(),"")),"")</f>
        <v/>
      </c>
      <c r="CI549" s="42" t="str">
        <f>IF($O549="女子",IF($AF549&gt;100,"",IF($M549=選抜女子!B$76,ROW(),"")),"")</f>
        <v/>
      </c>
      <c r="CJ549" s="42" t="str">
        <f>IF($O549="女子",IF($AF549&gt;100,"",IF($M549=選抜女子!I$76,ROW(),"")),"")</f>
        <v/>
      </c>
      <c r="CK549" s="42" t="str">
        <f>IF($O549="女子",IF($AF549&gt;100,"",IF($M549=新人女子!B$2,ROW(),"")),"")</f>
        <v/>
      </c>
      <c r="CL549" s="42" t="str">
        <f>IF($O549="女子",IF($AF549&gt;100,"",IF($M549=新人女子!I$2,ROW(),"")),"")</f>
        <v/>
      </c>
      <c r="CM549" s="42" t="str">
        <f>IF($O549="女子",IF($AF549&gt;100,"",IF($M549=新人女子!P$2,ROW(),"")),"")</f>
        <v/>
      </c>
      <c r="CN549" s="42" t="str">
        <f>IF($O549="女子",IF($AF549&gt;100,"",IF($M549=新人女子!B$27,ROW(),"")),"")</f>
        <v/>
      </c>
      <c r="CO549" s="42" t="str">
        <f>IF($O549="女子",IF($AF549&gt;100,"",IF($M549=新人女子!I$27,ROW(),"")),"")</f>
        <v/>
      </c>
      <c r="CP549" s="42" t="str">
        <f>IF($O549="女子",IF($AF549&gt;100,"",IF($M549=新人女子!P$27,ROW(),"")),"")</f>
        <v/>
      </c>
      <c r="CQ549" s="42" t="str">
        <f>IF($O549="女子",IF($AF549&gt;100,"",IF($M549=新人女子!B$51,ROW(),"")),"")</f>
        <v/>
      </c>
      <c r="CR549" s="42" t="str">
        <f>IF($O549="女子",IF($AF549&gt;100,"",IF($M549=新人女子!I$51,ROW(),"")),"")</f>
        <v/>
      </c>
      <c r="CS549" s="42" t="str">
        <f>IF($O549="女子",IF($AF549&gt;100,"",IF($M549=新人女子!P$51,ROW(),"")),"")</f>
        <v/>
      </c>
      <c r="CT549" s="42" t="str">
        <f>IF($O549="女子",IF($AF549&gt;100,"",IF($M549=新人女子!B$76,ROW(),"")),"")</f>
        <v/>
      </c>
      <c r="CU549" s="42" t="str">
        <f>IF($O549="女子",IF($AF549&gt;100,"",IF($M549=新人女子!I$76,ROW(),"")),"")</f>
        <v/>
      </c>
      <c r="CV549" s="42">
        <f>IF($O549="女子",IF($AF549&gt;100,"",IF($M549=新人女子!P$76,ROW(),"")),"")</f>
        <v>549</v>
      </c>
    </row>
    <row r="550" spans="1:100" x14ac:dyDescent="0.15">
      <c r="A550" s="36">
        <v>45285</v>
      </c>
      <c r="B550" s="36">
        <v>45287</v>
      </c>
      <c r="C550" s="35" t="s">
        <v>104</v>
      </c>
      <c r="D550" s="35" t="s">
        <v>3518</v>
      </c>
      <c r="E550" s="35" t="s">
        <v>3519</v>
      </c>
      <c r="F550" s="35" t="s">
        <v>3520</v>
      </c>
      <c r="G550" s="35" t="s">
        <v>108</v>
      </c>
      <c r="H550" s="35" t="s">
        <v>15</v>
      </c>
      <c r="I550" s="35" t="s">
        <v>3521</v>
      </c>
      <c r="J550" s="35" t="s">
        <v>303</v>
      </c>
      <c r="L550" s="35" t="s">
        <v>875</v>
      </c>
      <c r="M550" s="35" t="s">
        <v>229</v>
      </c>
      <c r="N550" s="35" t="s">
        <v>230</v>
      </c>
      <c r="O550" s="35" t="s">
        <v>1152</v>
      </c>
      <c r="Y550" s="35" t="s">
        <v>306</v>
      </c>
      <c r="AA550" s="35" t="s">
        <v>1312</v>
      </c>
      <c r="AB550" s="35" t="s">
        <v>1313</v>
      </c>
      <c r="AC550" s="35" t="str">
        <f t="shared" si="49"/>
        <v>アガワ</v>
      </c>
      <c r="AD550" s="35" t="s">
        <v>309</v>
      </c>
      <c r="AF550" s="35">
        <v>6</v>
      </c>
      <c r="AG550" s="41">
        <v>39387</v>
      </c>
      <c r="AN550" s="35">
        <v>162</v>
      </c>
      <c r="AO550" s="35">
        <v>65</v>
      </c>
      <c r="AP550" s="35" t="s">
        <v>310</v>
      </c>
      <c r="AV550" s="35" t="s">
        <v>413</v>
      </c>
      <c r="BB550" s="35">
        <f t="shared" si="46"/>
        <v>15</v>
      </c>
      <c r="BC550" s="35">
        <f t="shared" si="47"/>
        <v>1</v>
      </c>
      <c r="BD550" s="35" t="str">
        <f t="shared" si="48"/>
        <v>右</v>
      </c>
      <c r="BE550" s="42" t="str">
        <f>IF($O550="男子",IF($AF550&gt;100,"",IF($M550=選抜男子!B$2,ROW(),"")),"")</f>
        <v/>
      </c>
      <c r="BF550" s="42" t="str">
        <f>IF($O550="男子",IF($AF550&gt;100,"",IF($M550=選抜男子!I$2,ROW(),"")),"")</f>
        <v/>
      </c>
      <c r="BG550" s="42" t="str">
        <f>IF($O550="男子",IF($AF550&gt;100,"",IF($M550=選抜男子!P$2,ROW(),"")),"")</f>
        <v/>
      </c>
      <c r="BH550" s="42" t="str">
        <f>IF($O550="男子",IF($AF550&gt;100,"",IF($M550=選抜男子!B$27,ROW(),"")),"")</f>
        <v/>
      </c>
      <c r="BI550" s="42" t="str">
        <f>IF($O550="男子",IF($AF550&gt;100,"",IF($M550=選抜男子!I$27,ROW(),"")),"")</f>
        <v/>
      </c>
      <c r="BJ550" s="42" t="str">
        <f>IF($O550="男子",IF($AF550&gt;100,"",IF($M550=選抜男子!P$27,ROW(),"")),"")</f>
        <v/>
      </c>
      <c r="BK550" s="42" t="str">
        <f>IF($O550="男子",IF($AF550&gt;100,"",IF($M550=選抜男子!B$51,ROW(),"")),"")</f>
        <v/>
      </c>
      <c r="BL550" s="42" t="str">
        <f>IF($O550="男子",IF($AF550&gt;100,"",IF($M550=選抜男子!I$51,ROW(),"")),"")</f>
        <v/>
      </c>
      <c r="BM550" s="42" t="str">
        <f>IF($O550="男子",IF($AF550&gt;100,"",IF($M550=選抜男子!B$76,ROW(),"")),"")</f>
        <v/>
      </c>
      <c r="BN550" s="42" t="str">
        <f>IF($O550="男子",IF($AF550&gt;100,"",IF($M550=選抜男子!I$76,ROW(),"")),"")</f>
        <v/>
      </c>
      <c r="BO550" s="42" t="str">
        <f>IF($O550="男子",IF($AF550&gt;100,"",IF($M550=新人男子!B$2,ROW(),"")),"")</f>
        <v/>
      </c>
      <c r="BP550" s="42" t="str">
        <f>IF($O550="男子",IF($AF550&gt;100,"",IF($M550=新人男子!I$2,ROW(),"")),"")</f>
        <v/>
      </c>
      <c r="BQ550" s="42" t="str">
        <f>IF($O550="男子",IF($AF550&gt;100,"",IF($M550=新人男子!P$2,ROW(),"")),"")</f>
        <v/>
      </c>
      <c r="BR550" s="42" t="str">
        <f>IF($O550="男子",IF($AF550&gt;100,"",IF($M550=新人男子!B$27,ROW(),"")),"")</f>
        <v/>
      </c>
      <c r="BS550" s="42" t="str">
        <f>IF($O550="男子",IF($AF550&gt;100,"",IF($M550=新人男子!I$27,ROW(),"")),"")</f>
        <v/>
      </c>
      <c r="BT550" s="42" t="str">
        <f>IF($O550="男子",IF($AF550&gt;100,"",IF($M550=新人男子!P$27,ROW(),"")),"")</f>
        <v/>
      </c>
      <c r="BU550" s="42" t="str">
        <f>IF($O550="男子",IF($AF550&gt;100,"",IF($M550=新人男子!B$51,ROW(),"")),"")</f>
        <v/>
      </c>
      <c r="BV550" s="42" t="str">
        <f>IF($O550="男子",IF($AF550&gt;100,"",IF($M550=新人男子!I$51,ROW(),"")),"")</f>
        <v/>
      </c>
      <c r="BW550" s="42" t="str">
        <f>IF($O550="男子",IF($AF550&gt;100,"",IF($M550=新人男子!P$51,ROW(),"")),"")</f>
        <v/>
      </c>
      <c r="BX550" s="42" t="str">
        <f>IF($O550="男子",IF($AF550&gt;100,"",IF($M550=新人男子!B$76,ROW(),"")),"")</f>
        <v/>
      </c>
      <c r="BY550" s="42" t="str">
        <f>IF($O550="男子",IF($AF550&gt;100,"",IF($M550=新人男子!I$76,ROW(),"")),"")</f>
        <v/>
      </c>
      <c r="BZ550" s="42" t="str">
        <f>IF($O550="男子",IF($AF550&gt;100,"",IF($M550=新人男子!P$76,ROW(),"")),"")</f>
        <v/>
      </c>
      <c r="CA550" s="42" t="str">
        <f>IF($O550="女子",IF($AF550&gt;100,"",IF($M550=選抜女子!B$2,ROW(),"")),"")</f>
        <v/>
      </c>
      <c r="CB550" s="42" t="str">
        <f>IF($O550="女子",IF($AF550&gt;100,"",IF($M550=選抜女子!I$2,ROW(),"")),"")</f>
        <v/>
      </c>
      <c r="CC550" s="42" t="str">
        <f>IF($O550="女子",IF($AF550&gt;100,"",IF($M550=選抜女子!P$2,ROW(),"")),"")</f>
        <v/>
      </c>
      <c r="CD550" s="42" t="str">
        <f>IF($O550="女子",IF($AF550&gt;100,"",IF($M550=選抜女子!B$27,ROW(),"")),"")</f>
        <v/>
      </c>
      <c r="CE550" s="42" t="str">
        <f>IF($O550="女子",IF($AF550&gt;100,"",IF($M550=選抜女子!I$27,ROW(),"")),"")</f>
        <v/>
      </c>
      <c r="CF550" s="42" t="str">
        <f>IF($O550="女子",IF($AF550&gt;100,"",IF($M550=選抜女子!P$27,ROW(),"")),"")</f>
        <v/>
      </c>
      <c r="CG550" s="42" t="str">
        <f>IF($O550="女子",IF($AF550&gt;100,"",IF($M550=選抜女子!B$51,ROW(),"")),"")</f>
        <v/>
      </c>
      <c r="CH550" s="42" t="str">
        <f>IF($O550="女子",IF($AF550&gt;100,"",IF($M550=選抜女子!I$51,ROW(),"")),"")</f>
        <v/>
      </c>
      <c r="CI550" s="42" t="str">
        <f>IF($O550="女子",IF($AF550&gt;100,"",IF($M550=選抜女子!B$76,ROW(),"")),"")</f>
        <v/>
      </c>
      <c r="CJ550" s="42" t="str">
        <f>IF($O550="女子",IF($AF550&gt;100,"",IF($M550=選抜女子!I$76,ROW(),"")),"")</f>
        <v/>
      </c>
      <c r="CK550" s="42" t="str">
        <f>IF($O550="女子",IF($AF550&gt;100,"",IF($M550=新人女子!B$2,ROW(),"")),"")</f>
        <v/>
      </c>
      <c r="CL550" s="42" t="str">
        <f>IF($O550="女子",IF($AF550&gt;100,"",IF($M550=新人女子!I$2,ROW(),"")),"")</f>
        <v/>
      </c>
      <c r="CM550" s="42" t="str">
        <f>IF($O550="女子",IF($AF550&gt;100,"",IF($M550=新人女子!P$2,ROW(),"")),"")</f>
        <v/>
      </c>
      <c r="CN550" s="42" t="str">
        <f>IF($O550="女子",IF($AF550&gt;100,"",IF($M550=新人女子!B$27,ROW(),"")),"")</f>
        <v/>
      </c>
      <c r="CO550" s="42" t="str">
        <f>IF($O550="女子",IF($AF550&gt;100,"",IF($M550=新人女子!I$27,ROW(),"")),"")</f>
        <v/>
      </c>
      <c r="CP550" s="42" t="str">
        <f>IF($O550="女子",IF($AF550&gt;100,"",IF($M550=新人女子!P$27,ROW(),"")),"")</f>
        <v/>
      </c>
      <c r="CQ550" s="42" t="str">
        <f>IF($O550="女子",IF($AF550&gt;100,"",IF($M550=新人女子!B$51,ROW(),"")),"")</f>
        <v/>
      </c>
      <c r="CR550" s="42" t="str">
        <f>IF($O550="女子",IF($AF550&gt;100,"",IF($M550=新人女子!I$51,ROW(),"")),"")</f>
        <v/>
      </c>
      <c r="CS550" s="42" t="str">
        <f>IF($O550="女子",IF($AF550&gt;100,"",IF($M550=新人女子!P$51,ROW(),"")),"")</f>
        <v/>
      </c>
      <c r="CT550" s="42" t="str">
        <f>IF($O550="女子",IF($AF550&gt;100,"",IF($M550=新人女子!B$76,ROW(),"")),"")</f>
        <v/>
      </c>
      <c r="CU550" s="42" t="str">
        <f>IF($O550="女子",IF($AF550&gt;100,"",IF($M550=新人女子!I$76,ROW(),"")),"")</f>
        <v/>
      </c>
      <c r="CV550" s="42">
        <f>IF($O550="女子",IF($AF550&gt;100,"",IF($M550=新人女子!P$76,ROW(),"")),"")</f>
        <v>550</v>
      </c>
    </row>
    <row r="551" spans="1:100" x14ac:dyDescent="0.15">
      <c r="A551" s="36">
        <v>45285</v>
      </c>
      <c r="B551" s="36">
        <v>45287</v>
      </c>
      <c r="C551" s="35" t="s">
        <v>104</v>
      </c>
      <c r="D551" s="35" t="s">
        <v>3522</v>
      </c>
      <c r="E551" s="35" t="s">
        <v>3523</v>
      </c>
      <c r="F551" s="35" t="s">
        <v>3524</v>
      </c>
      <c r="G551" s="35" t="s">
        <v>108</v>
      </c>
      <c r="H551" s="35" t="s">
        <v>15</v>
      </c>
      <c r="I551" s="35" t="s">
        <v>3525</v>
      </c>
      <c r="J551" s="35" t="s">
        <v>303</v>
      </c>
      <c r="L551" s="35" t="s">
        <v>875</v>
      </c>
      <c r="M551" s="35" t="s">
        <v>229</v>
      </c>
      <c r="N551" s="35" t="s">
        <v>230</v>
      </c>
      <c r="O551" s="35" t="s">
        <v>1152</v>
      </c>
      <c r="Y551" s="35" t="s">
        <v>306</v>
      </c>
      <c r="AA551" s="35" t="s">
        <v>1314</v>
      </c>
      <c r="AB551" s="35" t="s">
        <v>1315</v>
      </c>
      <c r="AC551" s="35" t="str">
        <f t="shared" si="49"/>
        <v>コットイ</v>
      </c>
      <c r="AD551" s="35" t="s">
        <v>309</v>
      </c>
      <c r="AF551" s="35">
        <v>7</v>
      </c>
      <c r="AG551" s="41">
        <v>39199</v>
      </c>
      <c r="AN551" s="35">
        <v>153</v>
      </c>
      <c r="AO551" s="35">
        <v>43.2</v>
      </c>
      <c r="AP551" s="35" t="s">
        <v>310</v>
      </c>
      <c r="AV551" s="35" t="s">
        <v>413</v>
      </c>
      <c r="BB551" s="35">
        <f t="shared" si="46"/>
        <v>15</v>
      </c>
      <c r="BC551" s="35">
        <f t="shared" si="47"/>
        <v>1</v>
      </c>
      <c r="BD551" s="35" t="str">
        <f t="shared" si="48"/>
        <v>右</v>
      </c>
      <c r="BE551" s="42" t="str">
        <f>IF($O551="男子",IF($AF551&gt;100,"",IF($M551=選抜男子!B$2,ROW(),"")),"")</f>
        <v/>
      </c>
      <c r="BF551" s="42" t="str">
        <f>IF($O551="男子",IF($AF551&gt;100,"",IF($M551=選抜男子!I$2,ROW(),"")),"")</f>
        <v/>
      </c>
      <c r="BG551" s="42" t="str">
        <f>IF($O551="男子",IF($AF551&gt;100,"",IF($M551=選抜男子!P$2,ROW(),"")),"")</f>
        <v/>
      </c>
      <c r="BH551" s="42" t="str">
        <f>IF($O551="男子",IF($AF551&gt;100,"",IF($M551=選抜男子!B$27,ROW(),"")),"")</f>
        <v/>
      </c>
      <c r="BI551" s="42" t="str">
        <f>IF($O551="男子",IF($AF551&gt;100,"",IF($M551=選抜男子!I$27,ROW(),"")),"")</f>
        <v/>
      </c>
      <c r="BJ551" s="42" t="str">
        <f>IF($O551="男子",IF($AF551&gt;100,"",IF($M551=選抜男子!P$27,ROW(),"")),"")</f>
        <v/>
      </c>
      <c r="BK551" s="42" t="str">
        <f>IF($O551="男子",IF($AF551&gt;100,"",IF($M551=選抜男子!B$51,ROW(),"")),"")</f>
        <v/>
      </c>
      <c r="BL551" s="42" t="str">
        <f>IF($O551="男子",IF($AF551&gt;100,"",IF($M551=選抜男子!I$51,ROW(),"")),"")</f>
        <v/>
      </c>
      <c r="BM551" s="42" t="str">
        <f>IF($O551="男子",IF($AF551&gt;100,"",IF($M551=選抜男子!B$76,ROW(),"")),"")</f>
        <v/>
      </c>
      <c r="BN551" s="42" t="str">
        <f>IF($O551="男子",IF($AF551&gt;100,"",IF($M551=選抜男子!I$76,ROW(),"")),"")</f>
        <v/>
      </c>
      <c r="BO551" s="42" t="str">
        <f>IF($O551="男子",IF($AF551&gt;100,"",IF($M551=新人男子!B$2,ROW(),"")),"")</f>
        <v/>
      </c>
      <c r="BP551" s="42" t="str">
        <f>IF($O551="男子",IF($AF551&gt;100,"",IF($M551=新人男子!I$2,ROW(),"")),"")</f>
        <v/>
      </c>
      <c r="BQ551" s="42" t="str">
        <f>IF($O551="男子",IF($AF551&gt;100,"",IF($M551=新人男子!P$2,ROW(),"")),"")</f>
        <v/>
      </c>
      <c r="BR551" s="42" t="str">
        <f>IF($O551="男子",IF($AF551&gt;100,"",IF($M551=新人男子!B$27,ROW(),"")),"")</f>
        <v/>
      </c>
      <c r="BS551" s="42" t="str">
        <f>IF($O551="男子",IF($AF551&gt;100,"",IF($M551=新人男子!I$27,ROW(),"")),"")</f>
        <v/>
      </c>
      <c r="BT551" s="42" t="str">
        <f>IF($O551="男子",IF($AF551&gt;100,"",IF($M551=新人男子!P$27,ROW(),"")),"")</f>
        <v/>
      </c>
      <c r="BU551" s="42" t="str">
        <f>IF($O551="男子",IF($AF551&gt;100,"",IF($M551=新人男子!B$51,ROW(),"")),"")</f>
        <v/>
      </c>
      <c r="BV551" s="42" t="str">
        <f>IF($O551="男子",IF($AF551&gt;100,"",IF($M551=新人男子!I$51,ROW(),"")),"")</f>
        <v/>
      </c>
      <c r="BW551" s="42" t="str">
        <f>IF($O551="男子",IF($AF551&gt;100,"",IF($M551=新人男子!P$51,ROW(),"")),"")</f>
        <v/>
      </c>
      <c r="BX551" s="42" t="str">
        <f>IF($O551="男子",IF($AF551&gt;100,"",IF($M551=新人男子!B$76,ROW(),"")),"")</f>
        <v/>
      </c>
      <c r="BY551" s="42" t="str">
        <f>IF($O551="男子",IF($AF551&gt;100,"",IF($M551=新人男子!I$76,ROW(),"")),"")</f>
        <v/>
      </c>
      <c r="BZ551" s="42" t="str">
        <f>IF($O551="男子",IF($AF551&gt;100,"",IF($M551=新人男子!P$76,ROW(),"")),"")</f>
        <v/>
      </c>
      <c r="CA551" s="42" t="str">
        <f>IF($O551="女子",IF($AF551&gt;100,"",IF($M551=選抜女子!B$2,ROW(),"")),"")</f>
        <v/>
      </c>
      <c r="CB551" s="42" t="str">
        <f>IF($O551="女子",IF($AF551&gt;100,"",IF($M551=選抜女子!I$2,ROW(),"")),"")</f>
        <v/>
      </c>
      <c r="CC551" s="42" t="str">
        <f>IF($O551="女子",IF($AF551&gt;100,"",IF($M551=選抜女子!P$2,ROW(),"")),"")</f>
        <v/>
      </c>
      <c r="CD551" s="42" t="str">
        <f>IF($O551="女子",IF($AF551&gt;100,"",IF($M551=選抜女子!B$27,ROW(),"")),"")</f>
        <v/>
      </c>
      <c r="CE551" s="42" t="str">
        <f>IF($O551="女子",IF($AF551&gt;100,"",IF($M551=選抜女子!I$27,ROW(),"")),"")</f>
        <v/>
      </c>
      <c r="CF551" s="42" t="str">
        <f>IF($O551="女子",IF($AF551&gt;100,"",IF($M551=選抜女子!P$27,ROW(),"")),"")</f>
        <v/>
      </c>
      <c r="CG551" s="42" t="str">
        <f>IF($O551="女子",IF($AF551&gt;100,"",IF($M551=選抜女子!B$51,ROW(),"")),"")</f>
        <v/>
      </c>
      <c r="CH551" s="42" t="str">
        <f>IF($O551="女子",IF($AF551&gt;100,"",IF($M551=選抜女子!I$51,ROW(),"")),"")</f>
        <v/>
      </c>
      <c r="CI551" s="42" t="str">
        <f>IF($O551="女子",IF($AF551&gt;100,"",IF($M551=選抜女子!B$76,ROW(),"")),"")</f>
        <v/>
      </c>
      <c r="CJ551" s="42" t="str">
        <f>IF($O551="女子",IF($AF551&gt;100,"",IF($M551=選抜女子!I$76,ROW(),"")),"")</f>
        <v/>
      </c>
      <c r="CK551" s="42" t="str">
        <f>IF($O551="女子",IF($AF551&gt;100,"",IF($M551=新人女子!B$2,ROW(),"")),"")</f>
        <v/>
      </c>
      <c r="CL551" s="42" t="str">
        <f>IF($O551="女子",IF($AF551&gt;100,"",IF($M551=新人女子!I$2,ROW(),"")),"")</f>
        <v/>
      </c>
      <c r="CM551" s="42" t="str">
        <f>IF($O551="女子",IF($AF551&gt;100,"",IF($M551=新人女子!P$2,ROW(),"")),"")</f>
        <v/>
      </c>
      <c r="CN551" s="42" t="str">
        <f>IF($O551="女子",IF($AF551&gt;100,"",IF($M551=新人女子!B$27,ROW(),"")),"")</f>
        <v/>
      </c>
      <c r="CO551" s="42" t="str">
        <f>IF($O551="女子",IF($AF551&gt;100,"",IF($M551=新人女子!I$27,ROW(),"")),"")</f>
        <v/>
      </c>
      <c r="CP551" s="42" t="str">
        <f>IF($O551="女子",IF($AF551&gt;100,"",IF($M551=新人女子!P$27,ROW(),"")),"")</f>
        <v/>
      </c>
      <c r="CQ551" s="42" t="str">
        <f>IF($O551="女子",IF($AF551&gt;100,"",IF($M551=新人女子!B$51,ROW(),"")),"")</f>
        <v/>
      </c>
      <c r="CR551" s="42" t="str">
        <f>IF($O551="女子",IF($AF551&gt;100,"",IF($M551=新人女子!I$51,ROW(),"")),"")</f>
        <v/>
      </c>
      <c r="CS551" s="42" t="str">
        <f>IF($O551="女子",IF($AF551&gt;100,"",IF($M551=新人女子!P$51,ROW(),"")),"")</f>
        <v/>
      </c>
      <c r="CT551" s="42" t="str">
        <f>IF($O551="女子",IF($AF551&gt;100,"",IF($M551=新人女子!B$76,ROW(),"")),"")</f>
        <v/>
      </c>
      <c r="CU551" s="42" t="str">
        <f>IF($O551="女子",IF($AF551&gt;100,"",IF($M551=新人女子!I$76,ROW(),"")),"")</f>
        <v/>
      </c>
      <c r="CV551" s="42">
        <f>IF($O551="女子",IF($AF551&gt;100,"",IF($M551=新人女子!P$76,ROW(),"")),"")</f>
        <v>551</v>
      </c>
    </row>
    <row r="552" spans="1:100" x14ac:dyDescent="0.15">
      <c r="A552" s="36">
        <v>45285</v>
      </c>
      <c r="B552" s="36">
        <v>45287</v>
      </c>
      <c r="C552" s="35" t="s">
        <v>104</v>
      </c>
      <c r="D552" s="35" t="s">
        <v>3526</v>
      </c>
      <c r="E552" s="35" t="s">
        <v>3527</v>
      </c>
      <c r="F552" s="35" t="s">
        <v>3528</v>
      </c>
      <c r="G552" s="35" t="s">
        <v>108</v>
      </c>
      <c r="H552" s="35" t="s">
        <v>15</v>
      </c>
      <c r="I552" s="35" t="s">
        <v>3529</v>
      </c>
      <c r="J552" s="35" t="s">
        <v>303</v>
      </c>
      <c r="L552" s="35" t="s">
        <v>875</v>
      </c>
      <c r="M552" s="35" t="s">
        <v>229</v>
      </c>
      <c r="N552" s="35" t="s">
        <v>230</v>
      </c>
      <c r="O552" s="35" t="s">
        <v>1152</v>
      </c>
      <c r="Y552" s="35" t="s">
        <v>306</v>
      </c>
      <c r="AA552" s="35" t="s">
        <v>1316</v>
      </c>
      <c r="AB552" s="35" t="s">
        <v>1317</v>
      </c>
      <c r="AC552" s="35" t="str">
        <f t="shared" si="49"/>
        <v>タキベ</v>
      </c>
      <c r="AD552" s="35" t="s">
        <v>309</v>
      </c>
      <c r="AF552" s="35">
        <v>8</v>
      </c>
      <c r="AG552" s="41">
        <v>39301</v>
      </c>
      <c r="AN552" s="35">
        <v>151</v>
      </c>
      <c r="AO552" s="35">
        <v>43</v>
      </c>
      <c r="AP552" s="35" t="s">
        <v>310</v>
      </c>
      <c r="AV552" s="35" t="s">
        <v>413</v>
      </c>
      <c r="BB552" s="35">
        <f t="shared" si="46"/>
        <v>15</v>
      </c>
      <c r="BC552" s="35">
        <f t="shared" si="47"/>
        <v>1</v>
      </c>
      <c r="BD552" s="35" t="str">
        <f t="shared" si="48"/>
        <v>右</v>
      </c>
      <c r="BE552" s="42" t="str">
        <f>IF($O552="男子",IF($AF552&gt;100,"",IF($M552=選抜男子!B$2,ROW(),"")),"")</f>
        <v/>
      </c>
      <c r="BF552" s="42" t="str">
        <f>IF($O552="男子",IF($AF552&gt;100,"",IF($M552=選抜男子!I$2,ROW(),"")),"")</f>
        <v/>
      </c>
      <c r="BG552" s="42" t="str">
        <f>IF($O552="男子",IF($AF552&gt;100,"",IF($M552=選抜男子!P$2,ROW(),"")),"")</f>
        <v/>
      </c>
      <c r="BH552" s="42" t="str">
        <f>IF($O552="男子",IF($AF552&gt;100,"",IF($M552=選抜男子!B$27,ROW(),"")),"")</f>
        <v/>
      </c>
      <c r="BI552" s="42" t="str">
        <f>IF($O552="男子",IF($AF552&gt;100,"",IF($M552=選抜男子!I$27,ROW(),"")),"")</f>
        <v/>
      </c>
      <c r="BJ552" s="42" t="str">
        <f>IF($O552="男子",IF($AF552&gt;100,"",IF($M552=選抜男子!P$27,ROW(),"")),"")</f>
        <v/>
      </c>
      <c r="BK552" s="42" t="str">
        <f>IF($O552="男子",IF($AF552&gt;100,"",IF($M552=選抜男子!B$51,ROW(),"")),"")</f>
        <v/>
      </c>
      <c r="BL552" s="42" t="str">
        <f>IF($O552="男子",IF($AF552&gt;100,"",IF($M552=選抜男子!I$51,ROW(),"")),"")</f>
        <v/>
      </c>
      <c r="BM552" s="42" t="str">
        <f>IF($O552="男子",IF($AF552&gt;100,"",IF($M552=選抜男子!B$76,ROW(),"")),"")</f>
        <v/>
      </c>
      <c r="BN552" s="42" t="str">
        <f>IF($O552="男子",IF($AF552&gt;100,"",IF($M552=選抜男子!I$76,ROW(),"")),"")</f>
        <v/>
      </c>
      <c r="BO552" s="42" t="str">
        <f>IF($O552="男子",IF($AF552&gt;100,"",IF($M552=新人男子!B$2,ROW(),"")),"")</f>
        <v/>
      </c>
      <c r="BP552" s="42" t="str">
        <f>IF($O552="男子",IF($AF552&gt;100,"",IF($M552=新人男子!I$2,ROW(),"")),"")</f>
        <v/>
      </c>
      <c r="BQ552" s="42" t="str">
        <f>IF($O552="男子",IF($AF552&gt;100,"",IF($M552=新人男子!P$2,ROW(),"")),"")</f>
        <v/>
      </c>
      <c r="BR552" s="42" t="str">
        <f>IF($O552="男子",IF($AF552&gt;100,"",IF($M552=新人男子!B$27,ROW(),"")),"")</f>
        <v/>
      </c>
      <c r="BS552" s="42" t="str">
        <f>IF($O552="男子",IF($AF552&gt;100,"",IF($M552=新人男子!I$27,ROW(),"")),"")</f>
        <v/>
      </c>
      <c r="BT552" s="42" t="str">
        <f>IF($O552="男子",IF($AF552&gt;100,"",IF($M552=新人男子!P$27,ROW(),"")),"")</f>
        <v/>
      </c>
      <c r="BU552" s="42" t="str">
        <f>IF($O552="男子",IF($AF552&gt;100,"",IF($M552=新人男子!B$51,ROW(),"")),"")</f>
        <v/>
      </c>
      <c r="BV552" s="42" t="str">
        <f>IF($O552="男子",IF($AF552&gt;100,"",IF($M552=新人男子!I$51,ROW(),"")),"")</f>
        <v/>
      </c>
      <c r="BW552" s="42" t="str">
        <f>IF($O552="男子",IF($AF552&gt;100,"",IF($M552=新人男子!P$51,ROW(),"")),"")</f>
        <v/>
      </c>
      <c r="BX552" s="42" t="str">
        <f>IF($O552="男子",IF($AF552&gt;100,"",IF($M552=新人男子!B$76,ROW(),"")),"")</f>
        <v/>
      </c>
      <c r="BY552" s="42" t="str">
        <f>IF($O552="男子",IF($AF552&gt;100,"",IF($M552=新人男子!I$76,ROW(),"")),"")</f>
        <v/>
      </c>
      <c r="BZ552" s="42" t="str">
        <f>IF($O552="男子",IF($AF552&gt;100,"",IF($M552=新人男子!P$76,ROW(),"")),"")</f>
        <v/>
      </c>
      <c r="CA552" s="42" t="str">
        <f>IF($O552="女子",IF($AF552&gt;100,"",IF($M552=選抜女子!B$2,ROW(),"")),"")</f>
        <v/>
      </c>
      <c r="CB552" s="42" t="str">
        <f>IF($O552="女子",IF($AF552&gt;100,"",IF($M552=選抜女子!I$2,ROW(),"")),"")</f>
        <v/>
      </c>
      <c r="CC552" s="42" t="str">
        <f>IF($O552="女子",IF($AF552&gt;100,"",IF($M552=選抜女子!P$2,ROW(),"")),"")</f>
        <v/>
      </c>
      <c r="CD552" s="42" t="str">
        <f>IF($O552="女子",IF($AF552&gt;100,"",IF($M552=選抜女子!B$27,ROW(),"")),"")</f>
        <v/>
      </c>
      <c r="CE552" s="42" t="str">
        <f>IF($O552="女子",IF($AF552&gt;100,"",IF($M552=選抜女子!I$27,ROW(),"")),"")</f>
        <v/>
      </c>
      <c r="CF552" s="42" t="str">
        <f>IF($O552="女子",IF($AF552&gt;100,"",IF($M552=選抜女子!P$27,ROW(),"")),"")</f>
        <v/>
      </c>
      <c r="CG552" s="42" t="str">
        <f>IF($O552="女子",IF($AF552&gt;100,"",IF($M552=選抜女子!B$51,ROW(),"")),"")</f>
        <v/>
      </c>
      <c r="CH552" s="42" t="str">
        <f>IF($O552="女子",IF($AF552&gt;100,"",IF($M552=選抜女子!I$51,ROW(),"")),"")</f>
        <v/>
      </c>
      <c r="CI552" s="42" t="str">
        <f>IF($O552="女子",IF($AF552&gt;100,"",IF($M552=選抜女子!B$76,ROW(),"")),"")</f>
        <v/>
      </c>
      <c r="CJ552" s="42" t="str">
        <f>IF($O552="女子",IF($AF552&gt;100,"",IF($M552=選抜女子!I$76,ROW(),"")),"")</f>
        <v/>
      </c>
      <c r="CK552" s="42" t="str">
        <f>IF($O552="女子",IF($AF552&gt;100,"",IF($M552=新人女子!B$2,ROW(),"")),"")</f>
        <v/>
      </c>
      <c r="CL552" s="42" t="str">
        <f>IF($O552="女子",IF($AF552&gt;100,"",IF($M552=新人女子!I$2,ROW(),"")),"")</f>
        <v/>
      </c>
      <c r="CM552" s="42" t="str">
        <f>IF($O552="女子",IF($AF552&gt;100,"",IF($M552=新人女子!P$2,ROW(),"")),"")</f>
        <v/>
      </c>
      <c r="CN552" s="42" t="str">
        <f>IF($O552="女子",IF($AF552&gt;100,"",IF($M552=新人女子!B$27,ROW(),"")),"")</f>
        <v/>
      </c>
      <c r="CO552" s="42" t="str">
        <f>IF($O552="女子",IF($AF552&gt;100,"",IF($M552=新人女子!I$27,ROW(),"")),"")</f>
        <v/>
      </c>
      <c r="CP552" s="42" t="str">
        <f>IF($O552="女子",IF($AF552&gt;100,"",IF($M552=新人女子!P$27,ROW(),"")),"")</f>
        <v/>
      </c>
      <c r="CQ552" s="42" t="str">
        <f>IF($O552="女子",IF($AF552&gt;100,"",IF($M552=新人女子!B$51,ROW(),"")),"")</f>
        <v/>
      </c>
      <c r="CR552" s="42" t="str">
        <f>IF($O552="女子",IF($AF552&gt;100,"",IF($M552=新人女子!I$51,ROW(),"")),"")</f>
        <v/>
      </c>
      <c r="CS552" s="42" t="str">
        <f>IF($O552="女子",IF($AF552&gt;100,"",IF($M552=新人女子!P$51,ROW(),"")),"")</f>
        <v/>
      </c>
      <c r="CT552" s="42" t="str">
        <f>IF($O552="女子",IF($AF552&gt;100,"",IF($M552=新人女子!B$76,ROW(),"")),"")</f>
        <v/>
      </c>
      <c r="CU552" s="42" t="str">
        <f>IF($O552="女子",IF($AF552&gt;100,"",IF($M552=新人女子!I$76,ROW(),"")),"")</f>
        <v/>
      </c>
      <c r="CV552" s="42">
        <f>IF($O552="女子",IF($AF552&gt;100,"",IF($M552=新人女子!P$76,ROW(),"")),"")</f>
        <v>552</v>
      </c>
    </row>
    <row r="553" spans="1:100" x14ac:dyDescent="0.15">
      <c r="A553" s="36">
        <v>45285</v>
      </c>
      <c r="B553" s="36">
        <v>45287</v>
      </c>
      <c r="C553" s="35" t="s">
        <v>104</v>
      </c>
      <c r="D553" s="35" t="s">
        <v>3530</v>
      </c>
      <c r="E553" s="35" t="s">
        <v>3531</v>
      </c>
      <c r="F553" s="35" t="s">
        <v>3532</v>
      </c>
      <c r="G553" s="35" t="s">
        <v>108</v>
      </c>
      <c r="H553" s="35" t="s">
        <v>15</v>
      </c>
      <c r="I553" s="35" t="s">
        <v>3533</v>
      </c>
      <c r="J553" s="35" t="s">
        <v>303</v>
      </c>
      <c r="L553" s="35" t="s">
        <v>875</v>
      </c>
      <c r="M553" s="35" t="s">
        <v>229</v>
      </c>
      <c r="N553" s="35" t="s">
        <v>230</v>
      </c>
      <c r="O553" s="35" t="s">
        <v>1152</v>
      </c>
      <c r="Y553" s="35" t="s">
        <v>306</v>
      </c>
      <c r="AA553" s="35" t="s">
        <v>1318</v>
      </c>
      <c r="AB553" s="35" t="s">
        <v>1319</v>
      </c>
      <c r="AC553" s="35" t="str">
        <f t="shared" si="49"/>
        <v>ナガトフタミ</v>
      </c>
      <c r="AD553" s="35" t="s">
        <v>309</v>
      </c>
      <c r="AF553" s="35">
        <v>9</v>
      </c>
      <c r="AG553" s="41">
        <v>39466</v>
      </c>
      <c r="AN553" s="35">
        <v>169.2</v>
      </c>
      <c r="AO553" s="35">
        <v>62.3</v>
      </c>
      <c r="AP553" s="35" t="s">
        <v>310</v>
      </c>
      <c r="AV553" s="35" t="s">
        <v>413</v>
      </c>
      <c r="BB553" s="35">
        <f t="shared" si="46"/>
        <v>15</v>
      </c>
      <c r="BC553" s="35">
        <f t="shared" si="47"/>
        <v>1</v>
      </c>
      <c r="BD553" s="35" t="str">
        <f t="shared" si="48"/>
        <v>右</v>
      </c>
      <c r="BE553" s="42" t="str">
        <f>IF($O553="男子",IF($AF553&gt;100,"",IF($M553=選抜男子!B$2,ROW(),"")),"")</f>
        <v/>
      </c>
      <c r="BF553" s="42" t="str">
        <f>IF($O553="男子",IF($AF553&gt;100,"",IF($M553=選抜男子!I$2,ROW(),"")),"")</f>
        <v/>
      </c>
      <c r="BG553" s="42" t="str">
        <f>IF($O553="男子",IF($AF553&gt;100,"",IF($M553=選抜男子!P$2,ROW(),"")),"")</f>
        <v/>
      </c>
      <c r="BH553" s="42" t="str">
        <f>IF($O553="男子",IF($AF553&gt;100,"",IF($M553=選抜男子!B$27,ROW(),"")),"")</f>
        <v/>
      </c>
      <c r="BI553" s="42" t="str">
        <f>IF($O553="男子",IF($AF553&gt;100,"",IF($M553=選抜男子!I$27,ROW(),"")),"")</f>
        <v/>
      </c>
      <c r="BJ553" s="42" t="str">
        <f>IF($O553="男子",IF($AF553&gt;100,"",IF($M553=選抜男子!P$27,ROW(),"")),"")</f>
        <v/>
      </c>
      <c r="BK553" s="42" t="str">
        <f>IF($O553="男子",IF($AF553&gt;100,"",IF($M553=選抜男子!B$51,ROW(),"")),"")</f>
        <v/>
      </c>
      <c r="BL553" s="42" t="str">
        <f>IF($O553="男子",IF($AF553&gt;100,"",IF($M553=選抜男子!I$51,ROW(),"")),"")</f>
        <v/>
      </c>
      <c r="BM553" s="42" t="str">
        <f>IF($O553="男子",IF($AF553&gt;100,"",IF($M553=選抜男子!B$76,ROW(),"")),"")</f>
        <v/>
      </c>
      <c r="BN553" s="42" t="str">
        <f>IF($O553="男子",IF($AF553&gt;100,"",IF($M553=選抜男子!I$76,ROW(),"")),"")</f>
        <v/>
      </c>
      <c r="BO553" s="42" t="str">
        <f>IF($O553="男子",IF($AF553&gt;100,"",IF($M553=新人男子!B$2,ROW(),"")),"")</f>
        <v/>
      </c>
      <c r="BP553" s="42" t="str">
        <f>IF($O553="男子",IF($AF553&gt;100,"",IF($M553=新人男子!I$2,ROW(),"")),"")</f>
        <v/>
      </c>
      <c r="BQ553" s="42" t="str">
        <f>IF($O553="男子",IF($AF553&gt;100,"",IF($M553=新人男子!P$2,ROW(),"")),"")</f>
        <v/>
      </c>
      <c r="BR553" s="42" t="str">
        <f>IF($O553="男子",IF($AF553&gt;100,"",IF($M553=新人男子!B$27,ROW(),"")),"")</f>
        <v/>
      </c>
      <c r="BS553" s="42" t="str">
        <f>IF($O553="男子",IF($AF553&gt;100,"",IF($M553=新人男子!I$27,ROW(),"")),"")</f>
        <v/>
      </c>
      <c r="BT553" s="42" t="str">
        <f>IF($O553="男子",IF($AF553&gt;100,"",IF($M553=新人男子!P$27,ROW(),"")),"")</f>
        <v/>
      </c>
      <c r="BU553" s="42" t="str">
        <f>IF($O553="男子",IF($AF553&gt;100,"",IF($M553=新人男子!B$51,ROW(),"")),"")</f>
        <v/>
      </c>
      <c r="BV553" s="42" t="str">
        <f>IF($O553="男子",IF($AF553&gt;100,"",IF($M553=新人男子!I$51,ROW(),"")),"")</f>
        <v/>
      </c>
      <c r="BW553" s="42" t="str">
        <f>IF($O553="男子",IF($AF553&gt;100,"",IF($M553=新人男子!P$51,ROW(),"")),"")</f>
        <v/>
      </c>
      <c r="BX553" s="42" t="str">
        <f>IF($O553="男子",IF($AF553&gt;100,"",IF($M553=新人男子!B$76,ROW(),"")),"")</f>
        <v/>
      </c>
      <c r="BY553" s="42" t="str">
        <f>IF($O553="男子",IF($AF553&gt;100,"",IF($M553=新人男子!I$76,ROW(),"")),"")</f>
        <v/>
      </c>
      <c r="BZ553" s="42" t="str">
        <f>IF($O553="男子",IF($AF553&gt;100,"",IF($M553=新人男子!P$76,ROW(),"")),"")</f>
        <v/>
      </c>
      <c r="CA553" s="42" t="str">
        <f>IF($O553="女子",IF($AF553&gt;100,"",IF($M553=選抜女子!B$2,ROW(),"")),"")</f>
        <v/>
      </c>
      <c r="CB553" s="42" t="str">
        <f>IF($O553="女子",IF($AF553&gt;100,"",IF($M553=選抜女子!I$2,ROW(),"")),"")</f>
        <v/>
      </c>
      <c r="CC553" s="42" t="str">
        <f>IF($O553="女子",IF($AF553&gt;100,"",IF($M553=選抜女子!P$2,ROW(),"")),"")</f>
        <v/>
      </c>
      <c r="CD553" s="42" t="str">
        <f>IF($O553="女子",IF($AF553&gt;100,"",IF($M553=選抜女子!B$27,ROW(),"")),"")</f>
        <v/>
      </c>
      <c r="CE553" s="42" t="str">
        <f>IF($O553="女子",IF($AF553&gt;100,"",IF($M553=選抜女子!I$27,ROW(),"")),"")</f>
        <v/>
      </c>
      <c r="CF553" s="42" t="str">
        <f>IF($O553="女子",IF($AF553&gt;100,"",IF($M553=選抜女子!P$27,ROW(),"")),"")</f>
        <v/>
      </c>
      <c r="CG553" s="42" t="str">
        <f>IF($O553="女子",IF($AF553&gt;100,"",IF($M553=選抜女子!B$51,ROW(),"")),"")</f>
        <v/>
      </c>
      <c r="CH553" s="42" t="str">
        <f>IF($O553="女子",IF($AF553&gt;100,"",IF($M553=選抜女子!I$51,ROW(),"")),"")</f>
        <v/>
      </c>
      <c r="CI553" s="42" t="str">
        <f>IF($O553="女子",IF($AF553&gt;100,"",IF($M553=選抜女子!B$76,ROW(),"")),"")</f>
        <v/>
      </c>
      <c r="CJ553" s="42" t="str">
        <f>IF($O553="女子",IF($AF553&gt;100,"",IF($M553=選抜女子!I$76,ROW(),"")),"")</f>
        <v/>
      </c>
      <c r="CK553" s="42" t="str">
        <f>IF($O553="女子",IF($AF553&gt;100,"",IF($M553=新人女子!B$2,ROW(),"")),"")</f>
        <v/>
      </c>
      <c r="CL553" s="42" t="str">
        <f>IF($O553="女子",IF($AF553&gt;100,"",IF($M553=新人女子!I$2,ROW(),"")),"")</f>
        <v/>
      </c>
      <c r="CM553" s="42" t="str">
        <f>IF($O553="女子",IF($AF553&gt;100,"",IF($M553=新人女子!P$2,ROW(),"")),"")</f>
        <v/>
      </c>
      <c r="CN553" s="42" t="str">
        <f>IF($O553="女子",IF($AF553&gt;100,"",IF($M553=新人女子!B$27,ROW(),"")),"")</f>
        <v/>
      </c>
      <c r="CO553" s="42" t="str">
        <f>IF($O553="女子",IF($AF553&gt;100,"",IF($M553=新人女子!I$27,ROW(),"")),"")</f>
        <v/>
      </c>
      <c r="CP553" s="42" t="str">
        <f>IF($O553="女子",IF($AF553&gt;100,"",IF($M553=新人女子!P$27,ROW(),"")),"")</f>
        <v/>
      </c>
      <c r="CQ553" s="42" t="str">
        <f>IF($O553="女子",IF($AF553&gt;100,"",IF($M553=新人女子!B$51,ROW(),"")),"")</f>
        <v/>
      </c>
      <c r="CR553" s="42" t="str">
        <f>IF($O553="女子",IF($AF553&gt;100,"",IF($M553=新人女子!I$51,ROW(),"")),"")</f>
        <v/>
      </c>
      <c r="CS553" s="42" t="str">
        <f>IF($O553="女子",IF($AF553&gt;100,"",IF($M553=新人女子!P$51,ROW(),"")),"")</f>
        <v/>
      </c>
      <c r="CT553" s="42" t="str">
        <f>IF($O553="女子",IF($AF553&gt;100,"",IF($M553=新人女子!B$76,ROW(),"")),"")</f>
        <v/>
      </c>
      <c r="CU553" s="42" t="str">
        <f>IF($O553="女子",IF($AF553&gt;100,"",IF($M553=新人女子!I$76,ROW(),"")),"")</f>
        <v/>
      </c>
      <c r="CV553" s="42">
        <f>IF($O553="女子",IF($AF553&gt;100,"",IF($M553=新人女子!P$76,ROW(),"")),"")</f>
        <v>553</v>
      </c>
    </row>
    <row r="554" spans="1:100" x14ac:dyDescent="0.15">
      <c r="A554" s="36">
        <v>45285</v>
      </c>
      <c r="B554" s="36">
        <v>45287</v>
      </c>
      <c r="C554" s="35" t="s">
        <v>104</v>
      </c>
      <c r="D554" s="35" t="s">
        <v>3534</v>
      </c>
      <c r="E554" s="35" t="s">
        <v>3535</v>
      </c>
      <c r="F554" s="35" t="s">
        <v>3536</v>
      </c>
      <c r="G554" s="35" t="s">
        <v>108</v>
      </c>
      <c r="H554" s="35" t="s">
        <v>15</v>
      </c>
      <c r="I554" s="35" t="s">
        <v>3537</v>
      </c>
      <c r="J554" s="35" t="s">
        <v>303</v>
      </c>
      <c r="L554" s="35" t="s">
        <v>875</v>
      </c>
      <c r="M554" s="35" t="s">
        <v>229</v>
      </c>
      <c r="N554" s="35" t="s">
        <v>230</v>
      </c>
      <c r="O554" s="35" t="s">
        <v>1152</v>
      </c>
      <c r="Y554" s="35" t="s">
        <v>306</v>
      </c>
      <c r="AA554" s="35" t="s">
        <v>1320</v>
      </c>
      <c r="AB554" s="35" t="s">
        <v>1321</v>
      </c>
      <c r="AC554" s="35" t="str">
        <f t="shared" si="49"/>
        <v>ウカホンゴウ</v>
      </c>
      <c r="AD554" s="35" t="s">
        <v>309</v>
      </c>
      <c r="AF554" s="35">
        <v>10</v>
      </c>
      <c r="AG554" s="41">
        <v>39325</v>
      </c>
      <c r="AN554" s="35">
        <v>173</v>
      </c>
      <c r="AO554" s="35">
        <v>62</v>
      </c>
      <c r="AP554" s="35" t="s">
        <v>310</v>
      </c>
      <c r="AV554" s="35" t="s">
        <v>413</v>
      </c>
      <c r="BB554" s="35">
        <f t="shared" si="46"/>
        <v>15</v>
      </c>
      <c r="BC554" s="35">
        <f t="shared" si="47"/>
        <v>1</v>
      </c>
      <c r="BD554" s="35" t="str">
        <f t="shared" si="48"/>
        <v>右</v>
      </c>
      <c r="BE554" s="42" t="str">
        <f>IF($O554="男子",IF($AF554&gt;100,"",IF($M554=選抜男子!B$2,ROW(),"")),"")</f>
        <v/>
      </c>
      <c r="BF554" s="42" t="str">
        <f>IF($O554="男子",IF($AF554&gt;100,"",IF($M554=選抜男子!I$2,ROW(),"")),"")</f>
        <v/>
      </c>
      <c r="BG554" s="42" t="str">
        <f>IF($O554="男子",IF($AF554&gt;100,"",IF($M554=選抜男子!P$2,ROW(),"")),"")</f>
        <v/>
      </c>
      <c r="BH554" s="42" t="str">
        <f>IF($O554="男子",IF($AF554&gt;100,"",IF($M554=選抜男子!B$27,ROW(),"")),"")</f>
        <v/>
      </c>
      <c r="BI554" s="42" t="str">
        <f>IF($O554="男子",IF($AF554&gt;100,"",IF($M554=選抜男子!I$27,ROW(),"")),"")</f>
        <v/>
      </c>
      <c r="BJ554" s="42" t="str">
        <f>IF($O554="男子",IF($AF554&gt;100,"",IF($M554=選抜男子!P$27,ROW(),"")),"")</f>
        <v/>
      </c>
      <c r="BK554" s="42" t="str">
        <f>IF($O554="男子",IF($AF554&gt;100,"",IF($M554=選抜男子!B$51,ROW(),"")),"")</f>
        <v/>
      </c>
      <c r="BL554" s="42" t="str">
        <f>IF($O554="男子",IF($AF554&gt;100,"",IF($M554=選抜男子!I$51,ROW(),"")),"")</f>
        <v/>
      </c>
      <c r="BM554" s="42" t="str">
        <f>IF($O554="男子",IF($AF554&gt;100,"",IF($M554=選抜男子!B$76,ROW(),"")),"")</f>
        <v/>
      </c>
      <c r="BN554" s="42" t="str">
        <f>IF($O554="男子",IF($AF554&gt;100,"",IF($M554=選抜男子!I$76,ROW(),"")),"")</f>
        <v/>
      </c>
      <c r="BO554" s="42" t="str">
        <f>IF($O554="男子",IF($AF554&gt;100,"",IF($M554=新人男子!B$2,ROW(),"")),"")</f>
        <v/>
      </c>
      <c r="BP554" s="42" t="str">
        <f>IF($O554="男子",IF($AF554&gt;100,"",IF($M554=新人男子!I$2,ROW(),"")),"")</f>
        <v/>
      </c>
      <c r="BQ554" s="42" t="str">
        <f>IF($O554="男子",IF($AF554&gt;100,"",IF($M554=新人男子!P$2,ROW(),"")),"")</f>
        <v/>
      </c>
      <c r="BR554" s="42" t="str">
        <f>IF($O554="男子",IF($AF554&gt;100,"",IF($M554=新人男子!B$27,ROW(),"")),"")</f>
        <v/>
      </c>
      <c r="BS554" s="42" t="str">
        <f>IF($O554="男子",IF($AF554&gt;100,"",IF($M554=新人男子!I$27,ROW(),"")),"")</f>
        <v/>
      </c>
      <c r="BT554" s="42" t="str">
        <f>IF($O554="男子",IF($AF554&gt;100,"",IF($M554=新人男子!P$27,ROW(),"")),"")</f>
        <v/>
      </c>
      <c r="BU554" s="42" t="str">
        <f>IF($O554="男子",IF($AF554&gt;100,"",IF($M554=新人男子!B$51,ROW(),"")),"")</f>
        <v/>
      </c>
      <c r="BV554" s="42" t="str">
        <f>IF($O554="男子",IF($AF554&gt;100,"",IF($M554=新人男子!I$51,ROW(),"")),"")</f>
        <v/>
      </c>
      <c r="BW554" s="42" t="str">
        <f>IF($O554="男子",IF($AF554&gt;100,"",IF($M554=新人男子!P$51,ROW(),"")),"")</f>
        <v/>
      </c>
      <c r="BX554" s="42" t="str">
        <f>IF($O554="男子",IF($AF554&gt;100,"",IF($M554=新人男子!B$76,ROW(),"")),"")</f>
        <v/>
      </c>
      <c r="BY554" s="42" t="str">
        <f>IF($O554="男子",IF($AF554&gt;100,"",IF($M554=新人男子!I$76,ROW(),"")),"")</f>
        <v/>
      </c>
      <c r="BZ554" s="42" t="str">
        <f>IF($O554="男子",IF($AF554&gt;100,"",IF($M554=新人男子!P$76,ROW(),"")),"")</f>
        <v/>
      </c>
      <c r="CA554" s="42" t="str">
        <f>IF($O554="女子",IF($AF554&gt;100,"",IF($M554=選抜女子!B$2,ROW(),"")),"")</f>
        <v/>
      </c>
      <c r="CB554" s="42" t="str">
        <f>IF($O554="女子",IF($AF554&gt;100,"",IF($M554=選抜女子!I$2,ROW(),"")),"")</f>
        <v/>
      </c>
      <c r="CC554" s="42" t="str">
        <f>IF($O554="女子",IF($AF554&gt;100,"",IF($M554=選抜女子!P$2,ROW(),"")),"")</f>
        <v/>
      </c>
      <c r="CD554" s="42" t="str">
        <f>IF($O554="女子",IF($AF554&gt;100,"",IF($M554=選抜女子!B$27,ROW(),"")),"")</f>
        <v/>
      </c>
      <c r="CE554" s="42" t="str">
        <f>IF($O554="女子",IF($AF554&gt;100,"",IF($M554=選抜女子!I$27,ROW(),"")),"")</f>
        <v/>
      </c>
      <c r="CF554" s="42" t="str">
        <f>IF($O554="女子",IF($AF554&gt;100,"",IF($M554=選抜女子!P$27,ROW(),"")),"")</f>
        <v/>
      </c>
      <c r="CG554" s="42" t="str">
        <f>IF($O554="女子",IF($AF554&gt;100,"",IF($M554=選抜女子!B$51,ROW(),"")),"")</f>
        <v/>
      </c>
      <c r="CH554" s="42" t="str">
        <f>IF($O554="女子",IF($AF554&gt;100,"",IF($M554=選抜女子!I$51,ROW(),"")),"")</f>
        <v/>
      </c>
      <c r="CI554" s="42" t="str">
        <f>IF($O554="女子",IF($AF554&gt;100,"",IF($M554=選抜女子!B$76,ROW(),"")),"")</f>
        <v/>
      </c>
      <c r="CJ554" s="42" t="str">
        <f>IF($O554="女子",IF($AF554&gt;100,"",IF($M554=選抜女子!I$76,ROW(),"")),"")</f>
        <v/>
      </c>
      <c r="CK554" s="42" t="str">
        <f>IF($O554="女子",IF($AF554&gt;100,"",IF($M554=新人女子!B$2,ROW(),"")),"")</f>
        <v/>
      </c>
      <c r="CL554" s="42" t="str">
        <f>IF($O554="女子",IF($AF554&gt;100,"",IF($M554=新人女子!I$2,ROW(),"")),"")</f>
        <v/>
      </c>
      <c r="CM554" s="42" t="str">
        <f>IF($O554="女子",IF($AF554&gt;100,"",IF($M554=新人女子!P$2,ROW(),"")),"")</f>
        <v/>
      </c>
      <c r="CN554" s="42" t="str">
        <f>IF($O554="女子",IF($AF554&gt;100,"",IF($M554=新人女子!B$27,ROW(),"")),"")</f>
        <v/>
      </c>
      <c r="CO554" s="42" t="str">
        <f>IF($O554="女子",IF($AF554&gt;100,"",IF($M554=新人女子!I$27,ROW(),"")),"")</f>
        <v/>
      </c>
      <c r="CP554" s="42" t="str">
        <f>IF($O554="女子",IF($AF554&gt;100,"",IF($M554=新人女子!P$27,ROW(),"")),"")</f>
        <v/>
      </c>
      <c r="CQ554" s="42" t="str">
        <f>IF($O554="女子",IF($AF554&gt;100,"",IF($M554=新人女子!B$51,ROW(),"")),"")</f>
        <v/>
      </c>
      <c r="CR554" s="42" t="str">
        <f>IF($O554="女子",IF($AF554&gt;100,"",IF($M554=新人女子!I$51,ROW(),"")),"")</f>
        <v/>
      </c>
      <c r="CS554" s="42" t="str">
        <f>IF($O554="女子",IF($AF554&gt;100,"",IF($M554=新人女子!P$51,ROW(),"")),"")</f>
        <v/>
      </c>
      <c r="CT554" s="42" t="str">
        <f>IF($O554="女子",IF($AF554&gt;100,"",IF($M554=新人女子!B$76,ROW(),"")),"")</f>
        <v/>
      </c>
      <c r="CU554" s="42" t="str">
        <f>IF($O554="女子",IF($AF554&gt;100,"",IF($M554=新人女子!I$76,ROW(),"")),"")</f>
        <v/>
      </c>
      <c r="CV554" s="42">
        <f>IF($O554="女子",IF($AF554&gt;100,"",IF($M554=新人女子!P$76,ROW(),"")),"")</f>
        <v>554</v>
      </c>
    </row>
    <row r="555" spans="1:100" x14ac:dyDescent="0.15">
      <c r="A555" s="36">
        <v>45285</v>
      </c>
      <c r="B555" s="36">
        <v>45287</v>
      </c>
      <c r="C555" s="35" t="s">
        <v>104</v>
      </c>
      <c r="D555" s="35" t="s">
        <v>3538</v>
      </c>
      <c r="E555" s="35" t="s">
        <v>3539</v>
      </c>
      <c r="F555" s="35" t="s">
        <v>3540</v>
      </c>
      <c r="G555" s="35" t="s">
        <v>108</v>
      </c>
      <c r="H555" s="35" t="s">
        <v>15</v>
      </c>
      <c r="I555" s="35" t="s">
        <v>3541</v>
      </c>
      <c r="J555" s="35" t="s">
        <v>303</v>
      </c>
      <c r="L555" s="35" t="s">
        <v>875</v>
      </c>
      <c r="M555" s="35" t="s">
        <v>229</v>
      </c>
      <c r="N555" s="35" t="s">
        <v>230</v>
      </c>
      <c r="O555" s="35" t="s">
        <v>1152</v>
      </c>
      <c r="Y555" s="35" t="s">
        <v>306</v>
      </c>
      <c r="AA555" s="35" t="s">
        <v>1322</v>
      </c>
      <c r="AB555" s="35" t="s">
        <v>1323</v>
      </c>
      <c r="AC555" s="35" t="str">
        <f t="shared" si="49"/>
        <v>ユタマ</v>
      </c>
      <c r="AD555" s="35" t="s">
        <v>309</v>
      </c>
      <c r="AF555" s="35">
        <v>11</v>
      </c>
      <c r="AG555" s="41">
        <v>39114</v>
      </c>
      <c r="AN555" s="35">
        <v>155</v>
      </c>
      <c r="AO555" s="35">
        <v>47</v>
      </c>
      <c r="AP555" s="35" t="s">
        <v>310</v>
      </c>
      <c r="AV555" s="35" t="s">
        <v>311</v>
      </c>
      <c r="BB555" s="35">
        <f t="shared" si="46"/>
        <v>16</v>
      </c>
      <c r="BC555" s="35">
        <f t="shared" si="47"/>
        <v>2</v>
      </c>
      <c r="BD555" s="35" t="str">
        <f t="shared" si="48"/>
        <v>右</v>
      </c>
      <c r="BE555" s="42" t="str">
        <f>IF($O555="男子",IF($AF555&gt;100,"",IF($M555=選抜男子!B$2,ROW(),"")),"")</f>
        <v/>
      </c>
      <c r="BF555" s="42" t="str">
        <f>IF($O555="男子",IF($AF555&gt;100,"",IF($M555=選抜男子!I$2,ROW(),"")),"")</f>
        <v/>
      </c>
      <c r="BG555" s="42" t="str">
        <f>IF($O555="男子",IF($AF555&gt;100,"",IF($M555=選抜男子!P$2,ROW(),"")),"")</f>
        <v/>
      </c>
      <c r="BH555" s="42" t="str">
        <f>IF($O555="男子",IF($AF555&gt;100,"",IF($M555=選抜男子!B$27,ROW(),"")),"")</f>
        <v/>
      </c>
      <c r="BI555" s="42" t="str">
        <f>IF($O555="男子",IF($AF555&gt;100,"",IF($M555=選抜男子!I$27,ROW(),"")),"")</f>
        <v/>
      </c>
      <c r="BJ555" s="42" t="str">
        <f>IF($O555="男子",IF($AF555&gt;100,"",IF($M555=選抜男子!P$27,ROW(),"")),"")</f>
        <v/>
      </c>
      <c r="BK555" s="42" t="str">
        <f>IF($O555="男子",IF($AF555&gt;100,"",IF($M555=選抜男子!B$51,ROW(),"")),"")</f>
        <v/>
      </c>
      <c r="BL555" s="42" t="str">
        <f>IF($O555="男子",IF($AF555&gt;100,"",IF($M555=選抜男子!I$51,ROW(),"")),"")</f>
        <v/>
      </c>
      <c r="BM555" s="42" t="str">
        <f>IF($O555="男子",IF($AF555&gt;100,"",IF($M555=選抜男子!B$76,ROW(),"")),"")</f>
        <v/>
      </c>
      <c r="BN555" s="42" t="str">
        <f>IF($O555="男子",IF($AF555&gt;100,"",IF($M555=選抜男子!I$76,ROW(),"")),"")</f>
        <v/>
      </c>
      <c r="BO555" s="42" t="str">
        <f>IF($O555="男子",IF($AF555&gt;100,"",IF($M555=新人男子!B$2,ROW(),"")),"")</f>
        <v/>
      </c>
      <c r="BP555" s="42" t="str">
        <f>IF($O555="男子",IF($AF555&gt;100,"",IF($M555=新人男子!I$2,ROW(),"")),"")</f>
        <v/>
      </c>
      <c r="BQ555" s="42" t="str">
        <f>IF($O555="男子",IF($AF555&gt;100,"",IF($M555=新人男子!P$2,ROW(),"")),"")</f>
        <v/>
      </c>
      <c r="BR555" s="42" t="str">
        <f>IF($O555="男子",IF($AF555&gt;100,"",IF($M555=新人男子!B$27,ROW(),"")),"")</f>
        <v/>
      </c>
      <c r="BS555" s="42" t="str">
        <f>IF($O555="男子",IF($AF555&gt;100,"",IF($M555=新人男子!I$27,ROW(),"")),"")</f>
        <v/>
      </c>
      <c r="BT555" s="42" t="str">
        <f>IF($O555="男子",IF($AF555&gt;100,"",IF($M555=新人男子!P$27,ROW(),"")),"")</f>
        <v/>
      </c>
      <c r="BU555" s="42" t="str">
        <f>IF($O555="男子",IF($AF555&gt;100,"",IF($M555=新人男子!B$51,ROW(),"")),"")</f>
        <v/>
      </c>
      <c r="BV555" s="42" t="str">
        <f>IF($O555="男子",IF($AF555&gt;100,"",IF($M555=新人男子!I$51,ROW(),"")),"")</f>
        <v/>
      </c>
      <c r="BW555" s="42" t="str">
        <f>IF($O555="男子",IF($AF555&gt;100,"",IF($M555=新人男子!P$51,ROW(),"")),"")</f>
        <v/>
      </c>
      <c r="BX555" s="42" t="str">
        <f>IF($O555="男子",IF($AF555&gt;100,"",IF($M555=新人男子!B$76,ROW(),"")),"")</f>
        <v/>
      </c>
      <c r="BY555" s="42" t="str">
        <f>IF($O555="男子",IF($AF555&gt;100,"",IF($M555=新人男子!I$76,ROW(),"")),"")</f>
        <v/>
      </c>
      <c r="BZ555" s="42" t="str">
        <f>IF($O555="男子",IF($AF555&gt;100,"",IF($M555=新人男子!P$76,ROW(),"")),"")</f>
        <v/>
      </c>
      <c r="CA555" s="42" t="str">
        <f>IF($O555="女子",IF($AF555&gt;100,"",IF($M555=選抜女子!B$2,ROW(),"")),"")</f>
        <v/>
      </c>
      <c r="CB555" s="42" t="str">
        <f>IF($O555="女子",IF($AF555&gt;100,"",IF($M555=選抜女子!I$2,ROW(),"")),"")</f>
        <v/>
      </c>
      <c r="CC555" s="42" t="str">
        <f>IF($O555="女子",IF($AF555&gt;100,"",IF($M555=選抜女子!P$2,ROW(),"")),"")</f>
        <v/>
      </c>
      <c r="CD555" s="42" t="str">
        <f>IF($O555="女子",IF($AF555&gt;100,"",IF($M555=選抜女子!B$27,ROW(),"")),"")</f>
        <v/>
      </c>
      <c r="CE555" s="42" t="str">
        <f>IF($O555="女子",IF($AF555&gt;100,"",IF($M555=選抜女子!I$27,ROW(),"")),"")</f>
        <v/>
      </c>
      <c r="CF555" s="42" t="str">
        <f>IF($O555="女子",IF($AF555&gt;100,"",IF($M555=選抜女子!P$27,ROW(),"")),"")</f>
        <v/>
      </c>
      <c r="CG555" s="42" t="str">
        <f>IF($O555="女子",IF($AF555&gt;100,"",IF($M555=選抜女子!B$51,ROW(),"")),"")</f>
        <v/>
      </c>
      <c r="CH555" s="42" t="str">
        <f>IF($O555="女子",IF($AF555&gt;100,"",IF($M555=選抜女子!I$51,ROW(),"")),"")</f>
        <v/>
      </c>
      <c r="CI555" s="42" t="str">
        <f>IF($O555="女子",IF($AF555&gt;100,"",IF($M555=選抜女子!B$76,ROW(),"")),"")</f>
        <v/>
      </c>
      <c r="CJ555" s="42" t="str">
        <f>IF($O555="女子",IF($AF555&gt;100,"",IF($M555=選抜女子!I$76,ROW(),"")),"")</f>
        <v/>
      </c>
      <c r="CK555" s="42" t="str">
        <f>IF($O555="女子",IF($AF555&gt;100,"",IF($M555=新人女子!B$2,ROW(),"")),"")</f>
        <v/>
      </c>
      <c r="CL555" s="42" t="str">
        <f>IF($O555="女子",IF($AF555&gt;100,"",IF($M555=新人女子!I$2,ROW(),"")),"")</f>
        <v/>
      </c>
      <c r="CM555" s="42" t="str">
        <f>IF($O555="女子",IF($AF555&gt;100,"",IF($M555=新人女子!P$2,ROW(),"")),"")</f>
        <v/>
      </c>
      <c r="CN555" s="42" t="str">
        <f>IF($O555="女子",IF($AF555&gt;100,"",IF($M555=新人女子!B$27,ROW(),"")),"")</f>
        <v/>
      </c>
      <c r="CO555" s="42" t="str">
        <f>IF($O555="女子",IF($AF555&gt;100,"",IF($M555=新人女子!I$27,ROW(),"")),"")</f>
        <v/>
      </c>
      <c r="CP555" s="42" t="str">
        <f>IF($O555="女子",IF($AF555&gt;100,"",IF($M555=新人女子!P$27,ROW(),"")),"")</f>
        <v/>
      </c>
      <c r="CQ555" s="42" t="str">
        <f>IF($O555="女子",IF($AF555&gt;100,"",IF($M555=新人女子!B$51,ROW(),"")),"")</f>
        <v/>
      </c>
      <c r="CR555" s="42" t="str">
        <f>IF($O555="女子",IF($AF555&gt;100,"",IF($M555=新人女子!I$51,ROW(),"")),"")</f>
        <v/>
      </c>
      <c r="CS555" s="42" t="str">
        <f>IF($O555="女子",IF($AF555&gt;100,"",IF($M555=新人女子!P$51,ROW(),"")),"")</f>
        <v/>
      </c>
      <c r="CT555" s="42" t="str">
        <f>IF($O555="女子",IF($AF555&gt;100,"",IF($M555=新人女子!B$76,ROW(),"")),"")</f>
        <v/>
      </c>
      <c r="CU555" s="42" t="str">
        <f>IF($O555="女子",IF($AF555&gt;100,"",IF($M555=新人女子!I$76,ROW(),"")),"")</f>
        <v/>
      </c>
      <c r="CV555" s="42">
        <f>IF($O555="女子",IF($AF555&gt;100,"",IF($M555=新人女子!P$76,ROW(),"")),"")</f>
        <v>555</v>
      </c>
    </row>
    <row r="556" spans="1:100" x14ac:dyDescent="0.15">
      <c r="A556" s="36">
        <v>45285</v>
      </c>
      <c r="B556" s="36">
        <v>45287</v>
      </c>
      <c r="C556" s="35" t="s">
        <v>104</v>
      </c>
      <c r="D556" s="35" t="s">
        <v>3542</v>
      </c>
      <c r="E556" s="35" t="s">
        <v>3543</v>
      </c>
      <c r="F556" s="35" t="s">
        <v>3544</v>
      </c>
      <c r="G556" s="35" t="s">
        <v>108</v>
      </c>
      <c r="H556" s="35" t="s">
        <v>15</v>
      </c>
      <c r="I556" s="35" t="s">
        <v>3545</v>
      </c>
      <c r="J556" s="35" t="s">
        <v>303</v>
      </c>
      <c r="L556" s="35" t="s">
        <v>875</v>
      </c>
      <c r="M556" s="35" t="s">
        <v>229</v>
      </c>
      <c r="N556" s="35" t="s">
        <v>230</v>
      </c>
      <c r="O556" s="35" t="s">
        <v>1152</v>
      </c>
      <c r="Y556" s="35" t="s">
        <v>306</v>
      </c>
      <c r="AA556" s="35" t="s">
        <v>1324</v>
      </c>
      <c r="AB556" s="35" t="s">
        <v>1325</v>
      </c>
      <c r="AC556" s="35" t="str">
        <f t="shared" si="49"/>
        <v>コグシ</v>
      </c>
      <c r="AD556" s="35" t="s">
        <v>309</v>
      </c>
      <c r="AE556" s="35" t="s">
        <v>362</v>
      </c>
      <c r="AF556" s="35">
        <v>12</v>
      </c>
      <c r="AG556" s="41">
        <v>39516</v>
      </c>
      <c r="AN556" s="35">
        <v>165.8</v>
      </c>
      <c r="AO556" s="35">
        <v>62.8</v>
      </c>
      <c r="AP556" s="35" t="s">
        <v>310</v>
      </c>
      <c r="AV556" s="35" t="s">
        <v>413</v>
      </c>
      <c r="BB556" s="35">
        <f t="shared" si="46"/>
        <v>15</v>
      </c>
      <c r="BC556" s="35">
        <f t="shared" si="47"/>
        <v>1</v>
      </c>
      <c r="BD556" s="35" t="str">
        <f t="shared" si="48"/>
        <v>右</v>
      </c>
      <c r="BE556" s="42" t="str">
        <f>IF($O556="男子",IF($AF556&gt;100,"",IF($M556=選抜男子!B$2,ROW(),"")),"")</f>
        <v/>
      </c>
      <c r="BF556" s="42" t="str">
        <f>IF($O556="男子",IF($AF556&gt;100,"",IF($M556=選抜男子!I$2,ROW(),"")),"")</f>
        <v/>
      </c>
      <c r="BG556" s="42" t="str">
        <f>IF($O556="男子",IF($AF556&gt;100,"",IF($M556=選抜男子!P$2,ROW(),"")),"")</f>
        <v/>
      </c>
      <c r="BH556" s="42" t="str">
        <f>IF($O556="男子",IF($AF556&gt;100,"",IF($M556=選抜男子!B$27,ROW(),"")),"")</f>
        <v/>
      </c>
      <c r="BI556" s="42" t="str">
        <f>IF($O556="男子",IF($AF556&gt;100,"",IF($M556=選抜男子!I$27,ROW(),"")),"")</f>
        <v/>
      </c>
      <c r="BJ556" s="42" t="str">
        <f>IF($O556="男子",IF($AF556&gt;100,"",IF($M556=選抜男子!P$27,ROW(),"")),"")</f>
        <v/>
      </c>
      <c r="BK556" s="42" t="str">
        <f>IF($O556="男子",IF($AF556&gt;100,"",IF($M556=選抜男子!B$51,ROW(),"")),"")</f>
        <v/>
      </c>
      <c r="BL556" s="42" t="str">
        <f>IF($O556="男子",IF($AF556&gt;100,"",IF($M556=選抜男子!I$51,ROW(),"")),"")</f>
        <v/>
      </c>
      <c r="BM556" s="42" t="str">
        <f>IF($O556="男子",IF($AF556&gt;100,"",IF($M556=選抜男子!B$76,ROW(),"")),"")</f>
        <v/>
      </c>
      <c r="BN556" s="42" t="str">
        <f>IF($O556="男子",IF($AF556&gt;100,"",IF($M556=選抜男子!I$76,ROW(),"")),"")</f>
        <v/>
      </c>
      <c r="BO556" s="42" t="str">
        <f>IF($O556="男子",IF($AF556&gt;100,"",IF($M556=新人男子!B$2,ROW(),"")),"")</f>
        <v/>
      </c>
      <c r="BP556" s="42" t="str">
        <f>IF($O556="男子",IF($AF556&gt;100,"",IF($M556=新人男子!I$2,ROW(),"")),"")</f>
        <v/>
      </c>
      <c r="BQ556" s="42" t="str">
        <f>IF($O556="男子",IF($AF556&gt;100,"",IF($M556=新人男子!P$2,ROW(),"")),"")</f>
        <v/>
      </c>
      <c r="BR556" s="42" t="str">
        <f>IF($O556="男子",IF($AF556&gt;100,"",IF($M556=新人男子!B$27,ROW(),"")),"")</f>
        <v/>
      </c>
      <c r="BS556" s="42" t="str">
        <f>IF($O556="男子",IF($AF556&gt;100,"",IF($M556=新人男子!I$27,ROW(),"")),"")</f>
        <v/>
      </c>
      <c r="BT556" s="42" t="str">
        <f>IF($O556="男子",IF($AF556&gt;100,"",IF($M556=新人男子!P$27,ROW(),"")),"")</f>
        <v/>
      </c>
      <c r="BU556" s="42" t="str">
        <f>IF($O556="男子",IF($AF556&gt;100,"",IF($M556=新人男子!B$51,ROW(),"")),"")</f>
        <v/>
      </c>
      <c r="BV556" s="42" t="str">
        <f>IF($O556="男子",IF($AF556&gt;100,"",IF($M556=新人男子!I$51,ROW(),"")),"")</f>
        <v/>
      </c>
      <c r="BW556" s="42" t="str">
        <f>IF($O556="男子",IF($AF556&gt;100,"",IF($M556=新人男子!P$51,ROW(),"")),"")</f>
        <v/>
      </c>
      <c r="BX556" s="42" t="str">
        <f>IF($O556="男子",IF($AF556&gt;100,"",IF($M556=新人男子!B$76,ROW(),"")),"")</f>
        <v/>
      </c>
      <c r="BY556" s="42" t="str">
        <f>IF($O556="男子",IF($AF556&gt;100,"",IF($M556=新人男子!I$76,ROW(),"")),"")</f>
        <v/>
      </c>
      <c r="BZ556" s="42" t="str">
        <f>IF($O556="男子",IF($AF556&gt;100,"",IF($M556=新人男子!P$76,ROW(),"")),"")</f>
        <v/>
      </c>
      <c r="CA556" s="42" t="str">
        <f>IF($O556="女子",IF($AF556&gt;100,"",IF($M556=選抜女子!B$2,ROW(),"")),"")</f>
        <v/>
      </c>
      <c r="CB556" s="42" t="str">
        <f>IF($O556="女子",IF($AF556&gt;100,"",IF($M556=選抜女子!I$2,ROW(),"")),"")</f>
        <v/>
      </c>
      <c r="CC556" s="42" t="str">
        <f>IF($O556="女子",IF($AF556&gt;100,"",IF($M556=選抜女子!P$2,ROW(),"")),"")</f>
        <v/>
      </c>
      <c r="CD556" s="42" t="str">
        <f>IF($O556="女子",IF($AF556&gt;100,"",IF($M556=選抜女子!B$27,ROW(),"")),"")</f>
        <v/>
      </c>
      <c r="CE556" s="42" t="str">
        <f>IF($O556="女子",IF($AF556&gt;100,"",IF($M556=選抜女子!I$27,ROW(),"")),"")</f>
        <v/>
      </c>
      <c r="CF556" s="42" t="str">
        <f>IF($O556="女子",IF($AF556&gt;100,"",IF($M556=選抜女子!P$27,ROW(),"")),"")</f>
        <v/>
      </c>
      <c r="CG556" s="42" t="str">
        <f>IF($O556="女子",IF($AF556&gt;100,"",IF($M556=選抜女子!B$51,ROW(),"")),"")</f>
        <v/>
      </c>
      <c r="CH556" s="42" t="str">
        <f>IF($O556="女子",IF($AF556&gt;100,"",IF($M556=選抜女子!I$51,ROW(),"")),"")</f>
        <v/>
      </c>
      <c r="CI556" s="42" t="str">
        <f>IF($O556="女子",IF($AF556&gt;100,"",IF($M556=選抜女子!B$76,ROW(),"")),"")</f>
        <v/>
      </c>
      <c r="CJ556" s="42" t="str">
        <f>IF($O556="女子",IF($AF556&gt;100,"",IF($M556=選抜女子!I$76,ROW(),"")),"")</f>
        <v/>
      </c>
      <c r="CK556" s="42" t="str">
        <f>IF($O556="女子",IF($AF556&gt;100,"",IF($M556=新人女子!B$2,ROW(),"")),"")</f>
        <v/>
      </c>
      <c r="CL556" s="42" t="str">
        <f>IF($O556="女子",IF($AF556&gt;100,"",IF($M556=新人女子!I$2,ROW(),"")),"")</f>
        <v/>
      </c>
      <c r="CM556" s="42" t="str">
        <f>IF($O556="女子",IF($AF556&gt;100,"",IF($M556=新人女子!P$2,ROW(),"")),"")</f>
        <v/>
      </c>
      <c r="CN556" s="42" t="str">
        <f>IF($O556="女子",IF($AF556&gt;100,"",IF($M556=新人女子!B$27,ROW(),"")),"")</f>
        <v/>
      </c>
      <c r="CO556" s="42" t="str">
        <f>IF($O556="女子",IF($AF556&gt;100,"",IF($M556=新人女子!I$27,ROW(),"")),"")</f>
        <v/>
      </c>
      <c r="CP556" s="42" t="str">
        <f>IF($O556="女子",IF($AF556&gt;100,"",IF($M556=新人女子!P$27,ROW(),"")),"")</f>
        <v/>
      </c>
      <c r="CQ556" s="42" t="str">
        <f>IF($O556="女子",IF($AF556&gt;100,"",IF($M556=新人女子!B$51,ROW(),"")),"")</f>
        <v/>
      </c>
      <c r="CR556" s="42" t="str">
        <f>IF($O556="女子",IF($AF556&gt;100,"",IF($M556=新人女子!I$51,ROW(),"")),"")</f>
        <v/>
      </c>
      <c r="CS556" s="42" t="str">
        <f>IF($O556="女子",IF($AF556&gt;100,"",IF($M556=新人女子!P$51,ROW(),"")),"")</f>
        <v/>
      </c>
      <c r="CT556" s="42" t="str">
        <f>IF($O556="女子",IF($AF556&gt;100,"",IF($M556=新人女子!B$76,ROW(),"")),"")</f>
        <v/>
      </c>
      <c r="CU556" s="42" t="str">
        <f>IF($O556="女子",IF($AF556&gt;100,"",IF($M556=新人女子!I$76,ROW(),"")),"")</f>
        <v/>
      </c>
      <c r="CV556" s="42">
        <f>IF($O556="女子",IF($AF556&gt;100,"",IF($M556=新人女子!P$76,ROW(),"")),"")</f>
        <v>556</v>
      </c>
    </row>
    <row r="557" spans="1:100" x14ac:dyDescent="0.15">
      <c r="A557" s="36">
        <v>45285</v>
      </c>
      <c r="B557" s="36">
        <v>45287</v>
      </c>
      <c r="C557" s="35" t="s">
        <v>104</v>
      </c>
      <c r="D557" s="35" t="s">
        <v>3546</v>
      </c>
      <c r="E557" s="35" t="s">
        <v>3547</v>
      </c>
      <c r="F557" s="35" t="s">
        <v>3548</v>
      </c>
      <c r="G557" s="35" t="s">
        <v>108</v>
      </c>
      <c r="H557" s="35" t="s">
        <v>15</v>
      </c>
      <c r="I557" s="35" t="s">
        <v>3549</v>
      </c>
      <c r="J557" s="35" t="s">
        <v>303</v>
      </c>
      <c r="L557" s="35" t="s">
        <v>875</v>
      </c>
      <c r="M557" s="35" t="s">
        <v>229</v>
      </c>
      <c r="N557" s="35" t="s">
        <v>230</v>
      </c>
      <c r="O557" s="35" t="s">
        <v>1152</v>
      </c>
      <c r="Y557" s="35" t="s">
        <v>306</v>
      </c>
      <c r="AA557" s="35" t="s">
        <v>1326</v>
      </c>
      <c r="AB557" s="35" t="s">
        <v>1327</v>
      </c>
      <c r="AC557" s="35" t="str">
        <f t="shared" si="49"/>
        <v>カワタナオンセン</v>
      </c>
      <c r="AD557" s="35" t="s">
        <v>309</v>
      </c>
      <c r="AF557" s="35">
        <v>13</v>
      </c>
      <c r="AG557" s="41">
        <v>38883</v>
      </c>
      <c r="AN557" s="35">
        <v>157</v>
      </c>
      <c r="AO557" s="35">
        <v>48</v>
      </c>
      <c r="AP557" s="35" t="s">
        <v>310</v>
      </c>
      <c r="AV557" s="35" t="s">
        <v>311</v>
      </c>
      <c r="BB557" s="35">
        <f t="shared" si="46"/>
        <v>16</v>
      </c>
      <c r="BC557" s="35">
        <f t="shared" si="47"/>
        <v>2</v>
      </c>
      <c r="BD557" s="35" t="str">
        <f t="shared" si="48"/>
        <v>右</v>
      </c>
      <c r="BE557" s="42" t="str">
        <f>IF($O557="男子",IF($AF557&gt;100,"",IF($M557=選抜男子!B$2,ROW(),"")),"")</f>
        <v/>
      </c>
      <c r="BF557" s="42" t="str">
        <f>IF($O557="男子",IF($AF557&gt;100,"",IF($M557=選抜男子!I$2,ROW(),"")),"")</f>
        <v/>
      </c>
      <c r="BG557" s="42" t="str">
        <f>IF($O557="男子",IF($AF557&gt;100,"",IF($M557=選抜男子!P$2,ROW(),"")),"")</f>
        <v/>
      </c>
      <c r="BH557" s="42" t="str">
        <f>IF($O557="男子",IF($AF557&gt;100,"",IF($M557=選抜男子!B$27,ROW(),"")),"")</f>
        <v/>
      </c>
      <c r="BI557" s="42" t="str">
        <f>IF($O557="男子",IF($AF557&gt;100,"",IF($M557=選抜男子!I$27,ROW(),"")),"")</f>
        <v/>
      </c>
      <c r="BJ557" s="42" t="str">
        <f>IF($O557="男子",IF($AF557&gt;100,"",IF($M557=選抜男子!P$27,ROW(),"")),"")</f>
        <v/>
      </c>
      <c r="BK557" s="42" t="str">
        <f>IF($O557="男子",IF($AF557&gt;100,"",IF($M557=選抜男子!B$51,ROW(),"")),"")</f>
        <v/>
      </c>
      <c r="BL557" s="42" t="str">
        <f>IF($O557="男子",IF($AF557&gt;100,"",IF($M557=選抜男子!I$51,ROW(),"")),"")</f>
        <v/>
      </c>
      <c r="BM557" s="42" t="str">
        <f>IF($O557="男子",IF($AF557&gt;100,"",IF($M557=選抜男子!B$76,ROW(),"")),"")</f>
        <v/>
      </c>
      <c r="BN557" s="42" t="str">
        <f>IF($O557="男子",IF($AF557&gt;100,"",IF($M557=選抜男子!I$76,ROW(),"")),"")</f>
        <v/>
      </c>
      <c r="BO557" s="42" t="str">
        <f>IF($O557="男子",IF($AF557&gt;100,"",IF($M557=新人男子!B$2,ROW(),"")),"")</f>
        <v/>
      </c>
      <c r="BP557" s="42" t="str">
        <f>IF($O557="男子",IF($AF557&gt;100,"",IF($M557=新人男子!I$2,ROW(),"")),"")</f>
        <v/>
      </c>
      <c r="BQ557" s="42" t="str">
        <f>IF($O557="男子",IF($AF557&gt;100,"",IF($M557=新人男子!P$2,ROW(),"")),"")</f>
        <v/>
      </c>
      <c r="BR557" s="42" t="str">
        <f>IF($O557="男子",IF($AF557&gt;100,"",IF($M557=新人男子!B$27,ROW(),"")),"")</f>
        <v/>
      </c>
      <c r="BS557" s="42" t="str">
        <f>IF($O557="男子",IF($AF557&gt;100,"",IF($M557=新人男子!I$27,ROW(),"")),"")</f>
        <v/>
      </c>
      <c r="BT557" s="42" t="str">
        <f>IF($O557="男子",IF($AF557&gt;100,"",IF($M557=新人男子!P$27,ROW(),"")),"")</f>
        <v/>
      </c>
      <c r="BU557" s="42" t="str">
        <f>IF($O557="男子",IF($AF557&gt;100,"",IF($M557=新人男子!B$51,ROW(),"")),"")</f>
        <v/>
      </c>
      <c r="BV557" s="42" t="str">
        <f>IF($O557="男子",IF($AF557&gt;100,"",IF($M557=新人男子!I$51,ROW(),"")),"")</f>
        <v/>
      </c>
      <c r="BW557" s="42" t="str">
        <f>IF($O557="男子",IF($AF557&gt;100,"",IF($M557=新人男子!P$51,ROW(),"")),"")</f>
        <v/>
      </c>
      <c r="BX557" s="42" t="str">
        <f>IF($O557="男子",IF($AF557&gt;100,"",IF($M557=新人男子!B$76,ROW(),"")),"")</f>
        <v/>
      </c>
      <c r="BY557" s="42" t="str">
        <f>IF($O557="男子",IF($AF557&gt;100,"",IF($M557=新人男子!I$76,ROW(),"")),"")</f>
        <v/>
      </c>
      <c r="BZ557" s="42" t="str">
        <f>IF($O557="男子",IF($AF557&gt;100,"",IF($M557=新人男子!P$76,ROW(),"")),"")</f>
        <v/>
      </c>
      <c r="CA557" s="42" t="str">
        <f>IF($O557="女子",IF($AF557&gt;100,"",IF($M557=選抜女子!B$2,ROW(),"")),"")</f>
        <v/>
      </c>
      <c r="CB557" s="42" t="str">
        <f>IF($O557="女子",IF($AF557&gt;100,"",IF($M557=選抜女子!I$2,ROW(),"")),"")</f>
        <v/>
      </c>
      <c r="CC557" s="42" t="str">
        <f>IF($O557="女子",IF($AF557&gt;100,"",IF($M557=選抜女子!P$2,ROW(),"")),"")</f>
        <v/>
      </c>
      <c r="CD557" s="42" t="str">
        <f>IF($O557="女子",IF($AF557&gt;100,"",IF($M557=選抜女子!B$27,ROW(),"")),"")</f>
        <v/>
      </c>
      <c r="CE557" s="42" t="str">
        <f>IF($O557="女子",IF($AF557&gt;100,"",IF($M557=選抜女子!I$27,ROW(),"")),"")</f>
        <v/>
      </c>
      <c r="CF557" s="42" t="str">
        <f>IF($O557="女子",IF($AF557&gt;100,"",IF($M557=選抜女子!P$27,ROW(),"")),"")</f>
        <v/>
      </c>
      <c r="CG557" s="42" t="str">
        <f>IF($O557="女子",IF($AF557&gt;100,"",IF($M557=選抜女子!B$51,ROW(),"")),"")</f>
        <v/>
      </c>
      <c r="CH557" s="42" t="str">
        <f>IF($O557="女子",IF($AF557&gt;100,"",IF($M557=選抜女子!I$51,ROW(),"")),"")</f>
        <v/>
      </c>
      <c r="CI557" s="42" t="str">
        <f>IF($O557="女子",IF($AF557&gt;100,"",IF($M557=選抜女子!B$76,ROW(),"")),"")</f>
        <v/>
      </c>
      <c r="CJ557" s="42" t="str">
        <f>IF($O557="女子",IF($AF557&gt;100,"",IF($M557=選抜女子!I$76,ROW(),"")),"")</f>
        <v/>
      </c>
      <c r="CK557" s="42" t="str">
        <f>IF($O557="女子",IF($AF557&gt;100,"",IF($M557=新人女子!B$2,ROW(),"")),"")</f>
        <v/>
      </c>
      <c r="CL557" s="42" t="str">
        <f>IF($O557="女子",IF($AF557&gt;100,"",IF($M557=新人女子!I$2,ROW(),"")),"")</f>
        <v/>
      </c>
      <c r="CM557" s="42" t="str">
        <f>IF($O557="女子",IF($AF557&gt;100,"",IF($M557=新人女子!P$2,ROW(),"")),"")</f>
        <v/>
      </c>
      <c r="CN557" s="42" t="str">
        <f>IF($O557="女子",IF($AF557&gt;100,"",IF($M557=新人女子!B$27,ROW(),"")),"")</f>
        <v/>
      </c>
      <c r="CO557" s="42" t="str">
        <f>IF($O557="女子",IF($AF557&gt;100,"",IF($M557=新人女子!I$27,ROW(),"")),"")</f>
        <v/>
      </c>
      <c r="CP557" s="42" t="str">
        <f>IF($O557="女子",IF($AF557&gt;100,"",IF($M557=新人女子!P$27,ROW(),"")),"")</f>
        <v/>
      </c>
      <c r="CQ557" s="42" t="str">
        <f>IF($O557="女子",IF($AF557&gt;100,"",IF($M557=新人女子!B$51,ROW(),"")),"")</f>
        <v/>
      </c>
      <c r="CR557" s="42" t="str">
        <f>IF($O557="女子",IF($AF557&gt;100,"",IF($M557=新人女子!I$51,ROW(),"")),"")</f>
        <v/>
      </c>
      <c r="CS557" s="42" t="str">
        <f>IF($O557="女子",IF($AF557&gt;100,"",IF($M557=新人女子!P$51,ROW(),"")),"")</f>
        <v/>
      </c>
      <c r="CT557" s="42" t="str">
        <f>IF($O557="女子",IF($AF557&gt;100,"",IF($M557=新人女子!B$76,ROW(),"")),"")</f>
        <v/>
      </c>
      <c r="CU557" s="42" t="str">
        <f>IF($O557="女子",IF($AF557&gt;100,"",IF($M557=新人女子!I$76,ROW(),"")),"")</f>
        <v/>
      </c>
      <c r="CV557" s="42">
        <f>IF($O557="女子",IF($AF557&gt;100,"",IF($M557=新人女子!P$76,ROW(),"")),"")</f>
        <v>557</v>
      </c>
    </row>
    <row r="558" spans="1:100" x14ac:dyDescent="0.15">
      <c r="A558" s="36">
        <v>45285</v>
      </c>
      <c r="B558" s="36">
        <v>45287</v>
      </c>
      <c r="C558" s="35" t="s">
        <v>104</v>
      </c>
      <c r="D558" s="35" t="s">
        <v>3550</v>
      </c>
      <c r="E558" s="35" t="s">
        <v>3551</v>
      </c>
      <c r="F558" s="35" t="s">
        <v>3552</v>
      </c>
      <c r="G558" s="35" t="s">
        <v>108</v>
      </c>
      <c r="H558" s="35" t="s">
        <v>15</v>
      </c>
      <c r="I558" s="35" t="s">
        <v>3553</v>
      </c>
      <c r="J558" s="35" t="s">
        <v>303</v>
      </c>
      <c r="L558" s="35" t="s">
        <v>875</v>
      </c>
      <c r="M558" s="35" t="s">
        <v>229</v>
      </c>
      <c r="N558" s="35" t="s">
        <v>230</v>
      </c>
      <c r="O558" s="35" t="s">
        <v>1152</v>
      </c>
      <c r="Y558" s="35" t="s">
        <v>306</v>
      </c>
      <c r="AA558" s="35" t="s">
        <v>1328</v>
      </c>
      <c r="AB558" s="35" t="s">
        <v>1329</v>
      </c>
      <c r="AC558" s="35" t="str">
        <f t="shared" si="49"/>
        <v>クロイムラ</v>
      </c>
      <c r="AD558" s="35" t="s">
        <v>309</v>
      </c>
      <c r="AF558" s="35">
        <v>14</v>
      </c>
      <c r="AG558" s="41">
        <v>39078</v>
      </c>
      <c r="AN558" s="35">
        <v>164</v>
      </c>
      <c r="AO558" s="35">
        <v>55</v>
      </c>
      <c r="AP558" s="35" t="s">
        <v>310</v>
      </c>
      <c r="AV558" s="35" t="s">
        <v>311</v>
      </c>
      <c r="BB558" s="35">
        <f t="shared" si="46"/>
        <v>16</v>
      </c>
      <c r="BC558" s="35">
        <f t="shared" si="47"/>
        <v>2</v>
      </c>
      <c r="BD558" s="35" t="str">
        <f t="shared" si="48"/>
        <v>右</v>
      </c>
      <c r="BE558" s="42" t="str">
        <f>IF($O558="男子",IF($AF558&gt;100,"",IF($M558=選抜男子!B$2,ROW(),"")),"")</f>
        <v/>
      </c>
      <c r="BF558" s="42" t="str">
        <f>IF($O558="男子",IF($AF558&gt;100,"",IF($M558=選抜男子!I$2,ROW(),"")),"")</f>
        <v/>
      </c>
      <c r="BG558" s="42" t="str">
        <f>IF($O558="男子",IF($AF558&gt;100,"",IF($M558=選抜男子!P$2,ROW(),"")),"")</f>
        <v/>
      </c>
      <c r="BH558" s="42" t="str">
        <f>IF($O558="男子",IF($AF558&gt;100,"",IF($M558=選抜男子!B$27,ROW(),"")),"")</f>
        <v/>
      </c>
      <c r="BI558" s="42" t="str">
        <f>IF($O558="男子",IF($AF558&gt;100,"",IF($M558=選抜男子!I$27,ROW(),"")),"")</f>
        <v/>
      </c>
      <c r="BJ558" s="42" t="str">
        <f>IF($O558="男子",IF($AF558&gt;100,"",IF($M558=選抜男子!P$27,ROW(),"")),"")</f>
        <v/>
      </c>
      <c r="BK558" s="42" t="str">
        <f>IF($O558="男子",IF($AF558&gt;100,"",IF($M558=選抜男子!B$51,ROW(),"")),"")</f>
        <v/>
      </c>
      <c r="BL558" s="42" t="str">
        <f>IF($O558="男子",IF($AF558&gt;100,"",IF($M558=選抜男子!I$51,ROW(),"")),"")</f>
        <v/>
      </c>
      <c r="BM558" s="42" t="str">
        <f>IF($O558="男子",IF($AF558&gt;100,"",IF($M558=選抜男子!B$76,ROW(),"")),"")</f>
        <v/>
      </c>
      <c r="BN558" s="42" t="str">
        <f>IF($O558="男子",IF($AF558&gt;100,"",IF($M558=選抜男子!I$76,ROW(),"")),"")</f>
        <v/>
      </c>
      <c r="BO558" s="42" t="str">
        <f>IF($O558="男子",IF($AF558&gt;100,"",IF($M558=新人男子!B$2,ROW(),"")),"")</f>
        <v/>
      </c>
      <c r="BP558" s="42" t="str">
        <f>IF($O558="男子",IF($AF558&gt;100,"",IF($M558=新人男子!I$2,ROW(),"")),"")</f>
        <v/>
      </c>
      <c r="BQ558" s="42" t="str">
        <f>IF($O558="男子",IF($AF558&gt;100,"",IF($M558=新人男子!P$2,ROW(),"")),"")</f>
        <v/>
      </c>
      <c r="BR558" s="42" t="str">
        <f>IF($O558="男子",IF($AF558&gt;100,"",IF($M558=新人男子!B$27,ROW(),"")),"")</f>
        <v/>
      </c>
      <c r="BS558" s="42" t="str">
        <f>IF($O558="男子",IF($AF558&gt;100,"",IF($M558=新人男子!I$27,ROW(),"")),"")</f>
        <v/>
      </c>
      <c r="BT558" s="42" t="str">
        <f>IF($O558="男子",IF($AF558&gt;100,"",IF($M558=新人男子!P$27,ROW(),"")),"")</f>
        <v/>
      </c>
      <c r="BU558" s="42" t="str">
        <f>IF($O558="男子",IF($AF558&gt;100,"",IF($M558=新人男子!B$51,ROW(),"")),"")</f>
        <v/>
      </c>
      <c r="BV558" s="42" t="str">
        <f>IF($O558="男子",IF($AF558&gt;100,"",IF($M558=新人男子!I$51,ROW(),"")),"")</f>
        <v/>
      </c>
      <c r="BW558" s="42" t="str">
        <f>IF($O558="男子",IF($AF558&gt;100,"",IF($M558=新人男子!P$51,ROW(),"")),"")</f>
        <v/>
      </c>
      <c r="BX558" s="42" t="str">
        <f>IF($O558="男子",IF($AF558&gt;100,"",IF($M558=新人男子!B$76,ROW(),"")),"")</f>
        <v/>
      </c>
      <c r="BY558" s="42" t="str">
        <f>IF($O558="男子",IF($AF558&gt;100,"",IF($M558=新人男子!I$76,ROW(),"")),"")</f>
        <v/>
      </c>
      <c r="BZ558" s="42" t="str">
        <f>IF($O558="男子",IF($AF558&gt;100,"",IF($M558=新人男子!P$76,ROW(),"")),"")</f>
        <v/>
      </c>
      <c r="CA558" s="42" t="str">
        <f>IF($O558="女子",IF($AF558&gt;100,"",IF($M558=選抜女子!B$2,ROW(),"")),"")</f>
        <v/>
      </c>
      <c r="CB558" s="42" t="str">
        <f>IF($O558="女子",IF($AF558&gt;100,"",IF($M558=選抜女子!I$2,ROW(),"")),"")</f>
        <v/>
      </c>
      <c r="CC558" s="42" t="str">
        <f>IF($O558="女子",IF($AF558&gt;100,"",IF($M558=選抜女子!P$2,ROW(),"")),"")</f>
        <v/>
      </c>
      <c r="CD558" s="42" t="str">
        <f>IF($O558="女子",IF($AF558&gt;100,"",IF($M558=選抜女子!B$27,ROW(),"")),"")</f>
        <v/>
      </c>
      <c r="CE558" s="42" t="str">
        <f>IF($O558="女子",IF($AF558&gt;100,"",IF($M558=選抜女子!I$27,ROW(),"")),"")</f>
        <v/>
      </c>
      <c r="CF558" s="42" t="str">
        <f>IF($O558="女子",IF($AF558&gt;100,"",IF($M558=選抜女子!P$27,ROW(),"")),"")</f>
        <v/>
      </c>
      <c r="CG558" s="42" t="str">
        <f>IF($O558="女子",IF($AF558&gt;100,"",IF($M558=選抜女子!B$51,ROW(),"")),"")</f>
        <v/>
      </c>
      <c r="CH558" s="42" t="str">
        <f>IF($O558="女子",IF($AF558&gt;100,"",IF($M558=選抜女子!I$51,ROW(),"")),"")</f>
        <v/>
      </c>
      <c r="CI558" s="42" t="str">
        <f>IF($O558="女子",IF($AF558&gt;100,"",IF($M558=選抜女子!B$76,ROW(),"")),"")</f>
        <v/>
      </c>
      <c r="CJ558" s="42" t="str">
        <f>IF($O558="女子",IF($AF558&gt;100,"",IF($M558=選抜女子!I$76,ROW(),"")),"")</f>
        <v/>
      </c>
      <c r="CK558" s="42" t="str">
        <f>IF($O558="女子",IF($AF558&gt;100,"",IF($M558=新人女子!B$2,ROW(),"")),"")</f>
        <v/>
      </c>
      <c r="CL558" s="42" t="str">
        <f>IF($O558="女子",IF($AF558&gt;100,"",IF($M558=新人女子!I$2,ROW(),"")),"")</f>
        <v/>
      </c>
      <c r="CM558" s="42" t="str">
        <f>IF($O558="女子",IF($AF558&gt;100,"",IF($M558=新人女子!P$2,ROW(),"")),"")</f>
        <v/>
      </c>
      <c r="CN558" s="42" t="str">
        <f>IF($O558="女子",IF($AF558&gt;100,"",IF($M558=新人女子!B$27,ROW(),"")),"")</f>
        <v/>
      </c>
      <c r="CO558" s="42" t="str">
        <f>IF($O558="女子",IF($AF558&gt;100,"",IF($M558=新人女子!I$27,ROW(),"")),"")</f>
        <v/>
      </c>
      <c r="CP558" s="42" t="str">
        <f>IF($O558="女子",IF($AF558&gt;100,"",IF($M558=新人女子!P$27,ROW(),"")),"")</f>
        <v/>
      </c>
      <c r="CQ558" s="42" t="str">
        <f>IF($O558="女子",IF($AF558&gt;100,"",IF($M558=新人女子!B$51,ROW(),"")),"")</f>
        <v/>
      </c>
      <c r="CR558" s="42" t="str">
        <f>IF($O558="女子",IF($AF558&gt;100,"",IF($M558=新人女子!I$51,ROW(),"")),"")</f>
        <v/>
      </c>
      <c r="CS558" s="42" t="str">
        <f>IF($O558="女子",IF($AF558&gt;100,"",IF($M558=新人女子!P$51,ROW(),"")),"")</f>
        <v/>
      </c>
      <c r="CT558" s="42" t="str">
        <f>IF($O558="女子",IF($AF558&gt;100,"",IF($M558=新人女子!B$76,ROW(),"")),"")</f>
        <v/>
      </c>
      <c r="CU558" s="42" t="str">
        <f>IF($O558="女子",IF($AF558&gt;100,"",IF($M558=新人女子!I$76,ROW(),"")),"")</f>
        <v/>
      </c>
      <c r="CV558" s="42">
        <f>IF($O558="女子",IF($AF558&gt;100,"",IF($M558=新人女子!P$76,ROW(),"")),"")</f>
        <v>558</v>
      </c>
    </row>
    <row r="559" spans="1:100" x14ac:dyDescent="0.15">
      <c r="A559" s="36">
        <v>45285</v>
      </c>
      <c r="B559" s="36">
        <v>45287</v>
      </c>
      <c r="C559" s="35" t="s">
        <v>104</v>
      </c>
      <c r="D559" s="35" t="s">
        <v>3554</v>
      </c>
      <c r="E559" s="35" t="s">
        <v>3555</v>
      </c>
      <c r="F559" s="35" t="s">
        <v>3556</v>
      </c>
      <c r="G559" s="35" t="s">
        <v>108</v>
      </c>
      <c r="H559" s="35" t="s">
        <v>15</v>
      </c>
      <c r="I559" s="35" t="s">
        <v>3557</v>
      </c>
      <c r="J559" s="35" t="s">
        <v>303</v>
      </c>
      <c r="L559" s="35" t="s">
        <v>875</v>
      </c>
      <c r="M559" s="35" t="s">
        <v>229</v>
      </c>
      <c r="N559" s="35" t="s">
        <v>230</v>
      </c>
      <c r="O559" s="35" t="s">
        <v>1152</v>
      </c>
      <c r="Y559" s="35" t="s">
        <v>306</v>
      </c>
      <c r="Z559" s="35">
        <v>1</v>
      </c>
      <c r="AA559" s="35" t="s">
        <v>1330</v>
      </c>
      <c r="AB559" s="35" t="s">
        <v>1331</v>
      </c>
      <c r="AC559" s="35" t="str">
        <f t="shared" si="49"/>
        <v>ウメガトウ</v>
      </c>
      <c r="AD559" s="35" t="s">
        <v>309</v>
      </c>
      <c r="AF559" s="35">
        <v>15</v>
      </c>
      <c r="AG559" s="41">
        <v>38883</v>
      </c>
      <c r="AN559" s="35">
        <v>163</v>
      </c>
      <c r="AO559" s="35">
        <v>45.4</v>
      </c>
      <c r="AP559" s="35" t="s">
        <v>310</v>
      </c>
      <c r="AV559" s="35" t="s">
        <v>344</v>
      </c>
      <c r="AW559" s="35" t="s">
        <v>345</v>
      </c>
      <c r="BB559" s="35">
        <f t="shared" si="46"/>
        <v>16</v>
      </c>
      <c r="BC559" s="35">
        <f t="shared" si="47"/>
        <v>2</v>
      </c>
      <c r="BD559" s="35" t="str">
        <f t="shared" si="48"/>
        <v>右</v>
      </c>
      <c r="BE559" s="42" t="str">
        <f>IF($O559="男子",IF($AF559&gt;100,"",IF($M559=選抜男子!B$2,ROW(),"")),"")</f>
        <v/>
      </c>
      <c r="BF559" s="42" t="str">
        <f>IF($O559="男子",IF($AF559&gt;100,"",IF($M559=選抜男子!I$2,ROW(),"")),"")</f>
        <v/>
      </c>
      <c r="BG559" s="42" t="str">
        <f>IF($O559="男子",IF($AF559&gt;100,"",IF($M559=選抜男子!P$2,ROW(),"")),"")</f>
        <v/>
      </c>
      <c r="BH559" s="42" t="str">
        <f>IF($O559="男子",IF($AF559&gt;100,"",IF($M559=選抜男子!B$27,ROW(),"")),"")</f>
        <v/>
      </c>
      <c r="BI559" s="42" t="str">
        <f>IF($O559="男子",IF($AF559&gt;100,"",IF($M559=選抜男子!I$27,ROW(),"")),"")</f>
        <v/>
      </c>
      <c r="BJ559" s="42" t="str">
        <f>IF($O559="男子",IF($AF559&gt;100,"",IF($M559=選抜男子!P$27,ROW(),"")),"")</f>
        <v/>
      </c>
      <c r="BK559" s="42" t="str">
        <f>IF($O559="男子",IF($AF559&gt;100,"",IF($M559=選抜男子!B$51,ROW(),"")),"")</f>
        <v/>
      </c>
      <c r="BL559" s="42" t="str">
        <f>IF($O559="男子",IF($AF559&gt;100,"",IF($M559=選抜男子!I$51,ROW(),"")),"")</f>
        <v/>
      </c>
      <c r="BM559" s="42" t="str">
        <f>IF($O559="男子",IF($AF559&gt;100,"",IF($M559=選抜男子!B$76,ROW(),"")),"")</f>
        <v/>
      </c>
      <c r="BN559" s="42" t="str">
        <f>IF($O559="男子",IF($AF559&gt;100,"",IF($M559=選抜男子!I$76,ROW(),"")),"")</f>
        <v/>
      </c>
      <c r="BO559" s="42" t="str">
        <f>IF($O559="男子",IF($AF559&gt;100,"",IF($M559=新人男子!B$2,ROW(),"")),"")</f>
        <v/>
      </c>
      <c r="BP559" s="42" t="str">
        <f>IF($O559="男子",IF($AF559&gt;100,"",IF($M559=新人男子!I$2,ROW(),"")),"")</f>
        <v/>
      </c>
      <c r="BQ559" s="42" t="str">
        <f>IF($O559="男子",IF($AF559&gt;100,"",IF($M559=新人男子!P$2,ROW(),"")),"")</f>
        <v/>
      </c>
      <c r="BR559" s="42" t="str">
        <f>IF($O559="男子",IF($AF559&gt;100,"",IF($M559=新人男子!B$27,ROW(),"")),"")</f>
        <v/>
      </c>
      <c r="BS559" s="42" t="str">
        <f>IF($O559="男子",IF($AF559&gt;100,"",IF($M559=新人男子!I$27,ROW(),"")),"")</f>
        <v/>
      </c>
      <c r="BT559" s="42" t="str">
        <f>IF($O559="男子",IF($AF559&gt;100,"",IF($M559=新人男子!P$27,ROW(),"")),"")</f>
        <v/>
      </c>
      <c r="BU559" s="42" t="str">
        <f>IF($O559="男子",IF($AF559&gt;100,"",IF($M559=新人男子!B$51,ROW(),"")),"")</f>
        <v/>
      </c>
      <c r="BV559" s="42" t="str">
        <f>IF($O559="男子",IF($AF559&gt;100,"",IF($M559=新人男子!I$51,ROW(),"")),"")</f>
        <v/>
      </c>
      <c r="BW559" s="42" t="str">
        <f>IF($O559="男子",IF($AF559&gt;100,"",IF($M559=新人男子!P$51,ROW(),"")),"")</f>
        <v/>
      </c>
      <c r="BX559" s="42" t="str">
        <f>IF($O559="男子",IF($AF559&gt;100,"",IF($M559=新人男子!B$76,ROW(),"")),"")</f>
        <v/>
      </c>
      <c r="BY559" s="42" t="str">
        <f>IF($O559="男子",IF($AF559&gt;100,"",IF($M559=新人男子!I$76,ROW(),"")),"")</f>
        <v/>
      </c>
      <c r="BZ559" s="42" t="str">
        <f>IF($O559="男子",IF($AF559&gt;100,"",IF($M559=新人男子!P$76,ROW(),"")),"")</f>
        <v/>
      </c>
      <c r="CA559" s="42" t="str">
        <f>IF($O559="女子",IF($AF559&gt;100,"",IF($M559=選抜女子!B$2,ROW(),"")),"")</f>
        <v/>
      </c>
      <c r="CB559" s="42" t="str">
        <f>IF($O559="女子",IF($AF559&gt;100,"",IF($M559=選抜女子!I$2,ROW(),"")),"")</f>
        <v/>
      </c>
      <c r="CC559" s="42" t="str">
        <f>IF($O559="女子",IF($AF559&gt;100,"",IF($M559=選抜女子!P$2,ROW(),"")),"")</f>
        <v/>
      </c>
      <c r="CD559" s="42" t="str">
        <f>IF($O559="女子",IF($AF559&gt;100,"",IF($M559=選抜女子!B$27,ROW(),"")),"")</f>
        <v/>
      </c>
      <c r="CE559" s="42" t="str">
        <f>IF($O559="女子",IF($AF559&gt;100,"",IF($M559=選抜女子!I$27,ROW(),"")),"")</f>
        <v/>
      </c>
      <c r="CF559" s="42" t="str">
        <f>IF($O559="女子",IF($AF559&gt;100,"",IF($M559=選抜女子!P$27,ROW(),"")),"")</f>
        <v/>
      </c>
      <c r="CG559" s="42" t="str">
        <f>IF($O559="女子",IF($AF559&gt;100,"",IF($M559=選抜女子!B$51,ROW(),"")),"")</f>
        <v/>
      </c>
      <c r="CH559" s="42" t="str">
        <f>IF($O559="女子",IF($AF559&gt;100,"",IF($M559=選抜女子!I$51,ROW(),"")),"")</f>
        <v/>
      </c>
      <c r="CI559" s="42" t="str">
        <f>IF($O559="女子",IF($AF559&gt;100,"",IF($M559=選抜女子!B$76,ROW(),"")),"")</f>
        <v/>
      </c>
      <c r="CJ559" s="42" t="str">
        <f>IF($O559="女子",IF($AF559&gt;100,"",IF($M559=選抜女子!I$76,ROW(),"")),"")</f>
        <v/>
      </c>
      <c r="CK559" s="42" t="str">
        <f>IF($O559="女子",IF($AF559&gt;100,"",IF($M559=新人女子!B$2,ROW(),"")),"")</f>
        <v/>
      </c>
      <c r="CL559" s="42" t="str">
        <f>IF($O559="女子",IF($AF559&gt;100,"",IF($M559=新人女子!I$2,ROW(),"")),"")</f>
        <v/>
      </c>
      <c r="CM559" s="42" t="str">
        <f>IF($O559="女子",IF($AF559&gt;100,"",IF($M559=新人女子!P$2,ROW(),"")),"")</f>
        <v/>
      </c>
      <c r="CN559" s="42" t="str">
        <f>IF($O559="女子",IF($AF559&gt;100,"",IF($M559=新人女子!B$27,ROW(),"")),"")</f>
        <v/>
      </c>
      <c r="CO559" s="42" t="str">
        <f>IF($O559="女子",IF($AF559&gt;100,"",IF($M559=新人女子!I$27,ROW(),"")),"")</f>
        <v/>
      </c>
      <c r="CP559" s="42" t="str">
        <f>IF($O559="女子",IF($AF559&gt;100,"",IF($M559=新人女子!P$27,ROW(),"")),"")</f>
        <v/>
      </c>
      <c r="CQ559" s="42" t="str">
        <f>IF($O559="女子",IF($AF559&gt;100,"",IF($M559=新人女子!B$51,ROW(),"")),"")</f>
        <v/>
      </c>
      <c r="CR559" s="42" t="str">
        <f>IF($O559="女子",IF($AF559&gt;100,"",IF($M559=新人女子!I$51,ROW(),"")),"")</f>
        <v/>
      </c>
      <c r="CS559" s="42" t="str">
        <f>IF($O559="女子",IF($AF559&gt;100,"",IF($M559=新人女子!P$51,ROW(),"")),"")</f>
        <v/>
      </c>
      <c r="CT559" s="42" t="str">
        <f>IF($O559="女子",IF($AF559&gt;100,"",IF($M559=新人女子!B$76,ROW(),"")),"")</f>
        <v/>
      </c>
      <c r="CU559" s="42" t="str">
        <f>IF($O559="女子",IF($AF559&gt;100,"",IF($M559=新人女子!I$76,ROW(),"")),"")</f>
        <v/>
      </c>
      <c r="CV559" s="42">
        <f>IF($O559="女子",IF($AF559&gt;100,"",IF($M559=新人女子!P$76,ROW(),"")),"")</f>
        <v>559</v>
      </c>
    </row>
    <row r="560" spans="1:100" x14ac:dyDescent="0.15">
      <c r="A560" s="36">
        <v>45285</v>
      </c>
      <c r="B560" s="36">
        <v>45287</v>
      </c>
      <c r="C560" s="35" t="s">
        <v>104</v>
      </c>
      <c r="D560" s="35" t="s">
        <v>3558</v>
      </c>
      <c r="E560" s="35" t="s">
        <v>3559</v>
      </c>
      <c r="F560" s="35" t="s">
        <v>3560</v>
      </c>
      <c r="G560" s="35" t="s">
        <v>108</v>
      </c>
      <c r="H560" s="35" t="s">
        <v>15</v>
      </c>
      <c r="I560" s="35" t="s">
        <v>3561</v>
      </c>
      <c r="J560" s="35" t="s">
        <v>303</v>
      </c>
      <c r="L560" s="35" t="s">
        <v>875</v>
      </c>
      <c r="M560" s="35" t="s">
        <v>229</v>
      </c>
      <c r="N560" s="35" t="s">
        <v>230</v>
      </c>
      <c r="O560" s="35" t="s">
        <v>1152</v>
      </c>
      <c r="Y560" s="35" t="s">
        <v>306</v>
      </c>
      <c r="Z560" s="35">
        <v>1</v>
      </c>
      <c r="AA560" s="35" t="s">
        <v>1332</v>
      </c>
      <c r="AB560" s="35" t="s">
        <v>1333</v>
      </c>
      <c r="AC560" s="35" t="str">
        <f t="shared" si="49"/>
        <v>ヨシミ</v>
      </c>
      <c r="AD560" s="35" t="s">
        <v>309</v>
      </c>
      <c r="AF560" s="35">
        <v>16</v>
      </c>
      <c r="AG560" s="41">
        <v>39078</v>
      </c>
      <c r="AN560" s="35">
        <v>150</v>
      </c>
      <c r="AO560" s="35">
        <v>47</v>
      </c>
      <c r="AP560" s="35" t="s">
        <v>310</v>
      </c>
      <c r="AV560" s="35" t="s">
        <v>344</v>
      </c>
      <c r="BB560" s="35">
        <f t="shared" si="46"/>
        <v>16</v>
      </c>
      <c r="BC560" s="35">
        <f t="shared" si="47"/>
        <v>2</v>
      </c>
      <c r="BD560" s="35" t="str">
        <f t="shared" si="48"/>
        <v>右</v>
      </c>
      <c r="BE560" s="42" t="str">
        <f>IF($O560="男子",IF($AF560&gt;100,"",IF($M560=選抜男子!B$2,ROW(),"")),"")</f>
        <v/>
      </c>
      <c r="BF560" s="42" t="str">
        <f>IF($O560="男子",IF($AF560&gt;100,"",IF($M560=選抜男子!I$2,ROW(),"")),"")</f>
        <v/>
      </c>
      <c r="BG560" s="42" t="str">
        <f>IF($O560="男子",IF($AF560&gt;100,"",IF($M560=選抜男子!P$2,ROW(),"")),"")</f>
        <v/>
      </c>
      <c r="BH560" s="42" t="str">
        <f>IF($O560="男子",IF($AF560&gt;100,"",IF($M560=選抜男子!B$27,ROW(),"")),"")</f>
        <v/>
      </c>
      <c r="BI560" s="42" t="str">
        <f>IF($O560="男子",IF($AF560&gt;100,"",IF($M560=選抜男子!I$27,ROW(),"")),"")</f>
        <v/>
      </c>
      <c r="BJ560" s="42" t="str">
        <f>IF($O560="男子",IF($AF560&gt;100,"",IF($M560=選抜男子!P$27,ROW(),"")),"")</f>
        <v/>
      </c>
      <c r="BK560" s="42" t="str">
        <f>IF($O560="男子",IF($AF560&gt;100,"",IF($M560=選抜男子!B$51,ROW(),"")),"")</f>
        <v/>
      </c>
      <c r="BL560" s="42" t="str">
        <f>IF($O560="男子",IF($AF560&gt;100,"",IF($M560=選抜男子!I$51,ROW(),"")),"")</f>
        <v/>
      </c>
      <c r="BM560" s="42" t="str">
        <f>IF($O560="男子",IF($AF560&gt;100,"",IF($M560=選抜男子!B$76,ROW(),"")),"")</f>
        <v/>
      </c>
      <c r="BN560" s="42" t="str">
        <f>IF($O560="男子",IF($AF560&gt;100,"",IF($M560=選抜男子!I$76,ROW(),"")),"")</f>
        <v/>
      </c>
      <c r="BO560" s="42" t="str">
        <f>IF($O560="男子",IF($AF560&gt;100,"",IF($M560=新人男子!B$2,ROW(),"")),"")</f>
        <v/>
      </c>
      <c r="BP560" s="42" t="str">
        <f>IF($O560="男子",IF($AF560&gt;100,"",IF($M560=新人男子!I$2,ROW(),"")),"")</f>
        <v/>
      </c>
      <c r="BQ560" s="42" t="str">
        <f>IF($O560="男子",IF($AF560&gt;100,"",IF($M560=新人男子!P$2,ROW(),"")),"")</f>
        <v/>
      </c>
      <c r="BR560" s="42" t="str">
        <f>IF($O560="男子",IF($AF560&gt;100,"",IF($M560=新人男子!B$27,ROW(),"")),"")</f>
        <v/>
      </c>
      <c r="BS560" s="42" t="str">
        <f>IF($O560="男子",IF($AF560&gt;100,"",IF($M560=新人男子!I$27,ROW(),"")),"")</f>
        <v/>
      </c>
      <c r="BT560" s="42" t="str">
        <f>IF($O560="男子",IF($AF560&gt;100,"",IF($M560=新人男子!P$27,ROW(),"")),"")</f>
        <v/>
      </c>
      <c r="BU560" s="42" t="str">
        <f>IF($O560="男子",IF($AF560&gt;100,"",IF($M560=新人男子!B$51,ROW(),"")),"")</f>
        <v/>
      </c>
      <c r="BV560" s="42" t="str">
        <f>IF($O560="男子",IF($AF560&gt;100,"",IF($M560=新人男子!I$51,ROW(),"")),"")</f>
        <v/>
      </c>
      <c r="BW560" s="42" t="str">
        <f>IF($O560="男子",IF($AF560&gt;100,"",IF($M560=新人男子!P$51,ROW(),"")),"")</f>
        <v/>
      </c>
      <c r="BX560" s="42" t="str">
        <f>IF($O560="男子",IF($AF560&gt;100,"",IF($M560=新人男子!B$76,ROW(),"")),"")</f>
        <v/>
      </c>
      <c r="BY560" s="42" t="str">
        <f>IF($O560="男子",IF($AF560&gt;100,"",IF($M560=新人男子!I$76,ROW(),"")),"")</f>
        <v/>
      </c>
      <c r="BZ560" s="42" t="str">
        <f>IF($O560="男子",IF($AF560&gt;100,"",IF($M560=新人男子!P$76,ROW(),"")),"")</f>
        <v/>
      </c>
      <c r="CA560" s="42" t="str">
        <f>IF($O560="女子",IF($AF560&gt;100,"",IF($M560=選抜女子!B$2,ROW(),"")),"")</f>
        <v/>
      </c>
      <c r="CB560" s="42" t="str">
        <f>IF($O560="女子",IF($AF560&gt;100,"",IF($M560=選抜女子!I$2,ROW(),"")),"")</f>
        <v/>
      </c>
      <c r="CC560" s="42" t="str">
        <f>IF($O560="女子",IF($AF560&gt;100,"",IF($M560=選抜女子!P$2,ROW(),"")),"")</f>
        <v/>
      </c>
      <c r="CD560" s="42" t="str">
        <f>IF($O560="女子",IF($AF560&gt;100,"",IF($M560=選抜女子!B$27,ROW(),"")),"")</f>
        <v/>
      </c>
      <c r="CE560" s="42" t="str">
        <f>IF($O560="女子",IF($AF560&gt;100,"",IF($M560=選抜女子!I$27,ROW(),"")),"")</f>
        <v/>
      </c>
      <c r="CF560" s="42" t="str">
        <f>IF($O560="女子",IF($AF560&gt;100,"",IF($M560=選抜女子!P$27,ROW(),"")),"")</f>
        <v/>
      </c>
      <c r="CG560" s="42" t="str">
        <f>IF($O560="女子",IF($AF560&gt;100,"",IF($M560=選抜女子!B$51,ROW(),"")),"")</f>
        <v/>
      </c>
      <c r="CH560" s="42" t="str">
        <f>IF($O560="女子",IF($AF560&gt;100,"",IF($M560=選抜女子!I$51,ROW(),"")),"")</f>
        <v/>
      </c>
      <c r="CI560" s="42" t="str">
        <f>IF($O560="女子",IF($AF560&gt;100,"",IF($M560=選抜女子!B$76,ROW(),"")),"")</f>
        <v/>
      </c>
      <c r="CJ560" s="42" t="str">
        <f>IF($O560="女子",IF($AF560&gt;100,"",IF($M560=選抜女子!I$76,ROW(),"")),"")</f>
        <v/>
      </c>
      <c r="CK560" s="42" t="str">
        <f>IF($O560="女子",IF($AF560&gt;100,"",IF($M560=新人女子!B$2,ROW(),"")),"")</f>
        <v/>
      </c>
      <c r="CL560" s="42" t="str">
        <f>IF($O560="女子",IF($AF560&gt;100,"",IF($M560=新人女子!I$2,ROW(),"")),"")</f>
        <v/>
      </c>
      <c r="CM560" s="42" t="str">
        <f>IF($O560="女子",IF($AF560&gt;100,"",IF($M560=新人女子!P$2,ROW(),"")),"")</f>
        <v/>
      </c>
      <c r="CN560" s="42" t="str">
        <f>IF($O560="女子",IF($AF560&gt;100,"",IF($M560=新人女子!B$27,ROW(),"")),"")</f>
        <v/>
      </c>
      <c r="CO560" s="42" t="str">
        <f>IF($O560="女子",IF($AF560&gt;100,"",IF($M560=新人女子!I$27,ROW(),"")),"")</f>
        <v/>
      </c>
      <c r="CP560" s="42" t="str">
        <f>IF($O560="女子",IF($AF560&gt;100,"",IF($M560=新人女子!P$27,ROW(),"")),"")</f>
        <v/>
      </c>
      <c r="CQ560" s="42" t="str">
        <f>IF($O560="女子",IF($AF560&gt;100,"",IF($M560=新人女子!B$51,ROW(),"")),"")</f>
        <v/>
      </c>
      <c r="CR560" s="42" t="str">
        <f>IF($O560="女子",IF($AF560&gt;100,"",IF($M560=新人女子!I$51,ROW(),"")),"")</f>
        <v/>
      </c>
      <c r="CS560" s="42" t="str">
        <f>IF($O560="女子",IF($AF560&gt;100,"",IF($M560=新人女子!P$51,ROW(),"")),"")</f>
        <v/>
      </c>
      <c r="CT560" s="42" t="str">
        <f>IF($O560="女子",IF($AF560&gt;100,"",IF($M560=新人女子!B$76,ROW(),"")),"")</f>
        <v/>
      </c>
      <c r="CU560" s="42" t="str">
        <f>IF($O560="女子",IF($AF560&gt;100,"",IF($M560=新人女子!I$76,ROW(),"")),"")</f>
        <v/>
      </c>
      <c r="CV560" s="42">
        <f>IF($O560="女子",IF($AF560&gt;100,"",IF($M560=新人女子!P$76,ROW(),"")),"")</f>
        <v>560</v>
      </c>
    </row>
    <row r="561" spans="1:100" x14ac:dyDescent="0.15">
      <c r="A561" s="36">
        <v>45285</v>
      </c>
      <c r="B561" s="36">
        <v>45287</v>
      </c>
      <c r="C561" s="35" t="s">
        <v>104</v>
      </c>
      <c r="D561" s="35" t="s">
        <v>3562</v>
      </c>
      <c r="E561" s="35" t="s">
        <v>3563</v>
      </c>
      <c r="F561" s="35" t="s">
        <v>3564</v>
      </c>
      <c r="G561" s="35" t="s">
        <v>108</v>
      </c>
      <c r="H561" s="35" t="s">
        <v>15</v>
      </c>
      <c r="I561" s="35" t="s">
        <v>3565</v>
      </c>
      <c r="J561" s="35" t="s">
        <v>303</v>
      </c>
      <c r="M561" s="35" t="s">
        <v>229</v>
      </c>
      <c r="N561" s="35" t="s">
        <v>230</v>
      </c>
      <c r="O561" s="35" t="s">
        <v>1152</v>
      </c>
      <c r="Y561" s="35" t="s">
        <v>306</v>
      </c>
      <c r="AA561" s="35" t="s">
        <v>869</v>
      </c>
      <c r="AB561" s="35" t="s">
        <v>1334</v>
      </c>
      <c r="AC561" s="35" t="str">
        <f t="shared" si="49"/>
        <v>フクエ</v>
      </c>
      <c r="AD561" s="35" t="s">
        <v>309</v>
      </c>
      <c r="AF561" s="35">
        <v>101</v>
      </c>
      <c r="AG561" s="41">
        <v>26276</v>
      </c>
      <c r="AN561" s="35">
        <v>163</v>
      </c>
      <c r="AO561" s="35">
        <v>53</v>
      </c>
      <c r="AP561" s="35" t="s">
        <v>310</v>
      </c>
      <c r="BB561" s="35">
        <f t="shared" si="46"/>
        <v>51</v>
      </c>
      <c r="BC561" s="35" t="str">
        <f t="shared" si="47"/>
        <v>役員</v>
      </c>
      <c r="BD561" s="35" t="str">
        <f t="shared" si="48"/>
        <v>右</v>
      </c>
      <c r="BE561" s="42" t="str">
        <f>IF($O561="男子",IF($AF561&gt;100,"",IF($M561=選抜男子!B$2,ROW(),"")),"")</f>
        <v/>
      </c>
      <c r="BF561" s="42" t="str">
        <f>IF($O561="男子",IF($AF561&gt;100,"",IF($M561=選抜男子!I$2,ROW(),"")),"")</f>
        <v/>
      </c>
      <c r="BG561" s="42" t="str">
        <f>IF($O561="男子",IF($AF561&gt;100,"",IF($M561=選抜男子!P$2,ROW(),"")),"")</f>
        <v/>
      </c>
      <c r="BH561" s="42" t="str">
        <f>IF($O561="男子",IF($AF561&gt;100,"",IF($M561=選抜男子!B$27,ROW(),"")),"")</f>
        <v/>
      </c>
      <c r="BI561" s="42" t="str">
        <f>IF($O561="男子",IF($AF561&gt;100,"",IF($M561=選抜男子!I$27,ROW(),"")),"")</f>
        <v/>
      </c>
      <c r="BJ561" s="42" t="str">
        <f>IF($O561="男子",IF($AF561&gt;100,"",IF($M561=選抜男子!P$27,ROW(),"")),"")</f>
        <v/>
      </c>
      <c r="BK561" s="42" t="str">
        <f>IF($O561="男子",IF($AF561&gt;100,"",IF($M561=選抜男子!B$51,ROW(),"")),"")</f>
        <v/>
      </c>
      <c r="BL561" s="42" t="str">
        <f>IF($O561="男子",IF($AF561&gt;100,"",IF($M561=選抜男子!I$51,ROW(),"")),"")</f>
        <v/>
      </c>
      <c r="BM561" s="42" t="str">
        <f>IF($O561="男子",IF($AF561&gt;100,"",IF($M561=選抜男子!B$76,ROW(),"")),"")</f>
        <v/>
      </c>
      <c r="BN561" s="42" t="str">
        <f>IF($O561="男子",IF($AF561&gt;100,"",IF($M561=選抜男子!I$76,ROW(),"")),"")</f>
        <v/>
      </c>
      <c r="BO561" s="42" t="str">
        <f>IF($O561="男子",IF($AF561&gt;100,"",IF($M561=新人男子!B$2,ROW(),"")),"")</f>
        <v/>
      </c>
      <c r="BP561" s="42" t="str">
        <f>IF($O561="男子",IF($AF561&gt;100,"",IF($M561=新人男子!I$2,ROW(),"")),"")</f>
        <v/>
      </c>
      <c r="BQ561" s="42" t="str">
        <f>IF($O561="男子",IF($AF561&gt;100,"",IF($M561=新人男子!P$2,ROW(),"")),"")</f>
        <v/>
      </c>
      <c r="BR561" s="42" t="str">
        <f>IF($O561="男子",IF($AF561&gt;100,"",IF($M561=新人男子!B$27,ROW(),"")),"")</f>
        <v/>
      </c>
      <c r="BS561" s="42" t="str">
        <f>IF($O561="男子",IF($AF561&gt;100,"",IF($M561=新人男子!I$27,ROW(),"")),"")</f>
        <v/>
      </c>
      <c r="BT561" s="42" t="str">
        <f>IF($O561="男子",IF($AF561&gt;100,"",IF($M561=新人男子!P$27,ROW(),"")),"")</f>
        <v/>
      </c>
      <c r="BU561" s="42" t="str">
        <f>IF($O561="男子",IF($AF561&gt;100,"",IF($M561=新人男子!B$51,ROW(),"")),"")</f>
        <v/>
      </c>
      <c r="BV561" s="42" t="str">
        <f>IF($O561="男子",IF($AF561&gt;100,"",IF($M561=新人男子!I$51,ROW(),"")),"")</f>
        <v/>
      </c>
      <c r="BW561" s="42" t="str">
        <f>IF($O561="男子",IF($AF561&gt;100,"",IF($M561=新人男子!P$51,ROW(),"")),"")</f>
        <v/>
      </c>
      <c r="BX561" s="42" t="str">
        <f>IF($O561="男子",IF($AF561&gt;100,"",IF($M561=新人男子!B$76,ROW(),"")),"")</f>
        <v/>
      </c>
      <c r="BY561" s="42" t="str">
        <f>IF($O561="男子",IF($AF561&gt;100,"",IF($M561=新人男子!I$76,ROW(),"")),"")</f>
        <v/>
      </c>
      <c r="BZ561" s="42" t="str">
        <f>IF($O561="男子",IF($AF561&gt;100,"",IF($M561=新人男子!P$76,ROW(),"")),"")</f>
        <v/>
      </c>
      <c r="CA561" s="42" t="str">
        <f>IF($O561="女子",IF($AF561&gt;100,"",IF($M561=選抜女子!B$2,ROW(),"")),"")</f>
        <v/>
      </c>
      <c r="CB561" s="42" t="str">
        <f>IF($O561="女子",IF($AF561&gt;100,"",IF($M561=選抜女子!I$2,ROW(),"")),"")</f>
        <v/>
      </c>
      <c r="CC561" s="42" t="str">
        <f>IF($O561="女子",IF($AF561&gt;100,"",IF($M561=選抜女子!P$2,ROW(),"")),"")</f>
        <v/>
      </c>
      <c r="CD561" s="42" t="str">
        <f>IF($O561="女子",IF($AF561&gt;100,"",IF($M561=選抜女子!B$27,ROW(),"")),"")</f>
        <v/>
      </c>
      <c r="CE561" s="42" t="str">
        <f>IF($O561="女子",IF($AF561&gt;100,"",IF($M561=選抜女子!I$27,ROW(),"")),"")</f>
        <v/>
      </c>
      <c r="CF561" s="42" t="str">
        <f>IF($O561="女子",IF($AF561&gt;100,"",IF($M561=選抜女子!P$27,ROW(),"")),"")</f>
        <v/>
      </c>
      <c r="CG561" s="42" t="str">
        <f>IF($O561="女子",IF($AF561&gt;100,"",IF($M561=選抜女子!B$51,ROW(),"")),"")</f>
        <v/>
      </c>
      <c r="CH561" s="42" t="str">
        <f>IF($O561="女子",IF($AF561&gt;100,"",IF($M561=選抜女子!I$51,ROW(),"")),"")</f>
        <v/>
      </c>
      <c r="CI561" s="42" t="str">
        <f>IF($O561="女子",IF($AF561&gt;100,"",IF($M561=選抜女子!B$76,ROW(),"")),"")</f>
        <v/>
      </c>
      <c r="CJ561" s="42" t="str">
        <f>IF($O561="女子",IF($AF561&gt;100,"",IF($M561=選抜女子!I$76,ROW(),"")),"")</f>
        <v/>
      </c>
      <c r="CK561" s="42" t="str">
        <f>IF($O561="女子",IF($AF561&gt;100,"",IF($M561=新人女子!B$2,ROW(),"")),"")</f>
        <v/>
      </c>
      <c r="CL561" s="42" t="str">
        <f>IF($O561="女子",IF($AF561&gt;100,"",IF($M561=新人女子!I$2,ROW(),"")),"")</f>
        <v/>
      </c>
      <c r="CM561" s="42" t="str">
        <f>IF($O561="女子",IF($AF561&gt;100,"",IF($M561=新人女子!P$2,ROW(),"")),"")</f>
        <v/>
      </c>
      <c r="CN561" s="42" t="str">
        <f>IF($O561="女子",IF($AF561&gt;100,"",IF($M561=新人女子!B$27,ROW(),"")),"")</f>
        <v/>
      </c>
      <c r="CO561" s="42" t="str">
        <f>IF($O561="女子",IF($AF561&gt;100,"",IF($M561=新人女子!I$27,ROW(),"")),"")</f>
        <v/>
      </c>
      <c r="CP561" s="42" t="str">
        <f>IF($O561="女子",IF($AF561&gt;100,"",IF($M561=新人女子!P$27,ROW(),"")),"")</f>
        <v/>
      </c>
      <c r="CQ561" s="42" t="str">
        <f>IF($O561="女子",IF($AF561&gt;100,"",IF($M561=新人女子!B$51,ROW(),"")),"")</f>
        <v/>
      </c>
      <c r="CR561" s="42" t="str">
        <f>IF($O561="女子",IF($AF561&gt;100,"",IF($M561=新人女子!I$51,ROW(),"")),"")</f>
        <v/>
      </c>
      <c r="CS561" s="42" t="str">
        <f>IF($O561="女子",IF($AF561&gt;100,"",IF($M561=新人女子!P$51,ROW(),"")),"")</f>
        <v/>
      </c>
      <c r="CT561" s="42" t="str">
        <f>IF($O561="女子",IF($AF561&gt;100,"",IF($M561=新人女子!B$76,ROW(),"")),"")</f>
        <v/>
      </c>
      <c r="CU561" s="42" t="str">
        <f>IF($O561="女子",IF($AF561&gt;100,"",IF($M561=新人女子!I$76,ROW(),"")),"")</f>
        <v/>
      </c>
      <c r="CV561" s="42" t="str">
        <f>IF($O561="女子",IF($AF561&gt;100,"",IF($M561=新人女子!P$76,ROW(),"")),"")</f>
        <v/>
      </c>
    </row>
    <row r="562" spans="1:100" x14ac:dyDescent="0.15">
      <c r="A562" s="36">
        <v>45285</v>
      </c>
      <c r="B562" s="36">
        <v>45287</v>
      </c>
      <c r="C562" s="35" t="s">
        <v>104</v>
      </c>
      <c r="D562" s="35" t="s">
        <v>3566</v>
      </c>
      <c r="E562" s="35" t="s">
        <v>3567</v>
      </c>
      <c r="F562" s="35" t="s">
        <v>3568</v>
      </c>
      <c r="G562" s="35" t="s">
        <v>108</v>
      </c>
      <c r="H562" s="35" t="s">
        <v>15</v>
      </c>
      <c r="I562" s="35" t="s">
        <v>3569</v>
      </c>
      <c r="J562" s="35" t="s">
        <v>303</v>
      </c>
      <c r="M562" s="35" t="s">
        <v>229</v>
      </c>
      <c r="N562" s="35" t="s">
        <v>230</v>
      </c>
      <c r="O562" s="35" t="s">
        <v>1152</v>
      </c>
      <c r="Y562" s="35" t="s">
        <v>306</v>
      </c>
      <c r="AA562" s="35" t="s">
        <v>871</v>
      </c>
      <c r="AB562" s="35" t="s">
        <v>1335</v>
      </c>
      <c r="AC562" s="35" t="str">
        <f t="shared" si="49"/>
        <v>ヤスオカ</v>
      </c>
      <c r="AD562" s="35" t="s">
        <v>309</v>
      </c>
      <c r="AF562" s="35">
        <v>102</v>
      </c>
      <c r="AG562" s="41">
        <v>22276</v>
      </c>
      <c r="AN562" s="35">
        <v>153</v>
      </c>
      <c r="AO562" s="35">
        <v>49</v>
      </c>
      <c r="AP562" s="35" t="s">
        <v>310</v>
      </c>
      <c r="BB562" s="35">
        <f t="shared" si="46"/>
        <v>62</v>
      </c>
      <c r="BC562" s="35" t="str">
        <f t="shared" si="47"/>
        <v>役員</v>
      </c>
      <c r="BD562" s="35" t="str">
        <f t="shared" si="48"/>
        <v>右</v>
      </c>
      <c r="BE562" s="42" t="str">
        <f>IF($O562="男子",IF($AF562&gt;100,"",IF($M562=選抜男子!B$2,ROW(),"")),"")</f>
        <v/>
      </c>
      <c r="BF562" s="42" t="str">
        <f>IF($O562="男子",IF($AF562&gt;100,"",IF($M562=選抜男子!I$2,ROW(),"")),"")</f>
        <v/>
      </c>
      <c r="BG562" s="42" t="str">
        <f>IF($O562="男子",IF($AF562&gt;100,"",IF($M562=選抜男子!P$2,ROW(),"")),"")</f>
        <v/>
      </c>
      <c r="BH562" s="42" t="str">
        <f>IF($O562="男子",IF($AF562&gt;100,"",IF($M562=選抜男子!B$27,ROW(),"")),"")</f>
        <v/>
      </c>
      <c r="BI562" s="42" t="str">
        <f>IF($O562="男子",IF($AF562&gt;100,"",IF($M562=選抜男子!I$27,ROW(),"")),"")</f>
        <v/>
      </c>
      <c r="BJ562" s="42" t="str">
        <f>IF($O562="男子",IF($AF562&gt;100,"",IF($M562=選抜男子!P$27,ROW(),"")),"")</f>
        <v/>
      </c>
      <c r="BK562" s="42" t="str">
        <f>IF($O562="男子",IF($AF562&gt;100,"",IF($M562=選抜男子!B$51,ROW(),"")),"")</f>
        <v/>
      </c>
      <c r="BL562" s="42" t="str">
        <f>IF($O562="男子",IF($AF562&gt;100,"",IF($M562=選抜男子!I$51,ROW(),"")),"")</f>
        <v/>
      </c>
      <c r="BM562" s="42" t="str">
        <f>IF($O562="男子",IF($AF562&gt;100,"",IF($M562=選抜男子!B$76,ROW(),"")),"")</f>
        <v/>
      </c>
      <c r="BN562" s="42" t="str">
        <f>IF($O562="男子",IF($AF562&gt;100,"",IF($M562=選抜男子!I$76,ROW(),"")),"")</f>
        <v/>
      </c>
      <c r="BO562" s="42" t="str">
        <f>IF($O562="男子",IF($AF562&gt;100,"",IF($M562=新人男子!B$2,ROW(),"")),"")</f>
        <v/>
      </c>
      <c r="BP562" s="42" t="str">
        <f>IF($O562="男子",IF($AF562&gt;100,"",IF($M562=新人男子!I$2,ROW(),"")),"")</f>
        <v/>
      </c>
      <c r="BQ562" s="42" t="str">
        <f>IF($O562="男子",IF($AF562&gt;100,"",IF($M562=新人男子!P$2,ROW(),"")),"")</f>
        <v/>
      </c>
      <c r="BR562" s="42" t="str">
        <f>IF($O562="男子",IF($AF562&gt;100,"",IF($M562=新人男子!B$27,ROW(),"")),"")</f>
        <v/>
      </c>
      <c r="BS562" s="42" t="str">
        <f>IF($O562="男子",IF($AF562&gt;100,"",IF($M562=新人男子!I$27,ROW(),"")),"")</f>
        <v/>
      </c>
      <c r="BT562" s="42" t="str">
        <f>IF($O562="男子",IF($AF562&gt;100,"",IF($M562=新人男子!P$27,ROW(),"")),"")</f>
        <v/>
      </c>
      <c r="BU562" s="42" t="str">
        <f>IF($O562="男子",IF($AF562&gt;100,"",IF($M562=新人男子!B$51,ROW(),"")),"")</f>
        <v/>
      </c>
      <c r="BV562" s="42" t="str">
        <f>IF($O562="男子",IF($AF562&gt;100,"",IF($M562=新人男子!I$51,ROW(),"")),"")</f>
        <v/>
      </c>
      <c r="BW562" s="42" t="str">
        <f>IF($O562="男子",IF($AF562&gt;100,"",IF($M562=新人男子!P$51,ROW(),"")),"")</f>
        <v/>
      </c>
      <c r="BX562" s="42" t="str">
        <f>IF($O562="男子",IF($AF562&gt;100,"",IF($M562=新人男子!B$76,ROW(),"")),"")</f>
        <v/>
      </c>
      <c r="BY562" s="42" t="str">
        <f>IF($O562="男子",IF($AF562&gt;100,"",IF($M562=新人男子!I$76,ROW(),"")),"")</f>
        <v/>
      </c>
      <c r="BZ562" s="42" t="str">
        <f>IF($O562="男子",IF($AF562&gt;100,"",IF($M562=新人男子!P$76,ROW(),"")),"")</f>
        <v/>
      </c>
      <c r="CA562" s="42" t="str">
        <f>IF($O562="女子",IF($AF562&gt;100,"",IF($M562=選抜女子!B$2,ROW(),"")),"")</f>
        <v/>
      </c>
      <c r="CB562" s="42" t="str">
        <f>IF($O562="女子",IF($AF562&gt;100,"",IF($M562=選抜女子!I$2,ROW(),"")),"")</f>
        <v/>
      </c>
      <c r="CC562" s="42" t="str">
        <f>IF($O562="女子",IF($AF562&gt;100,"",IF($M562=選抜女子!P$2,ROW(),"")),"")</f>
        <v/>
      </c>
      <c r="CD562" s="42" t="str">
        <f>IF($O562="女子",IF($AF562&gt;100,"",IF($M562=選抜女子!B$27,ROW(),"")),"")</f>
        <v/>
      </c>
      <c r="CE562" s="42" t="str">
        <f>IF($O562="女子",IF($AF562&gt;100,"",IF($M562=選抜女子!I$27,ROW(),"")),"")</f>
        <v/>
      </c>
      <c r="CF562" s="42" t="str">
        <f>IF($O562="女子",IF($AF562&gt;100,"",IF($M562=選抜女子!P$27,ROW(),"")),"")</f>
        <v/>
      </c>
      <c r="CG562" s="42" t="str">
        <f>IF($O562="女子",IF($AF562&gt;100,"",IF($M562=選抜女子!B$51,ROW(),"")),"")</f>
        <v/>
      </c>
      <c r="CH562" s="42" t="str">
        <f>IF($O562="女子",IF($AF562&gt;100,"",IF($M562=選抜女子!I$51,ROW(),"")),"")</f>
        <v/>
      </c>
      <c r="CI562" s="42" t="str">
        <f>IF($O562="女子",IF($AF562&gt;100,"",IF($M562=選抜女子!B$76,ROW(),"")),"")</f>
        <v/>
      </c>
      <c r="CJ562" s="42" t="str">
        <f>IF($O562="女子",IF($AF562&gt;100,"",IF($M562=選抜女子!I$76,ROW(),"")),"")</f>
        <v/>
      </c>
      <c r="CK562" s="42" t="str">
        <f>IF($O562="女子",IF($AF562&gt;100,"",IF($M562=新人女子!B$2,ROW(),"")),"")</f>
        <v/>
      </c>
      <c r="CL562" s="42" t="str">
        <f>IF($O562="女子",IF($AF562&gt;100,"",IF($M562=新人女子!I$2,ROW(),"")),"")</f>
        <v/>
      </c>
      <c r="CM562" s="42" t="str">
        <f>IF($O562="女子",IF($AF562&gt;100,"",IF($M562=新人女子!P$2,ROW(),"")),"")</f>
        <v/>
      </c>
      <c r="CN562" s="42" t="str">
        <f>IF($O562="女子",IF($AF562&gt;100,"",IF($M562=新人女子!B$27,ROW(),"")),"")</f>
        <v/>
      </c>
      <c r="CO562" s="42" t="str">
        <f>IF($O562="女子",IF($AF562&gt;100,"",IF($M562=新人女子!I$27,ROW(),"")),"")</f>
        <v/>
      </c>
      <c r="CP562" s="42" t="str">
        <f>IF($O562="女子",IF($AF562&gt;100,"",IF($M562=新人女子!P$27,ROW(),"")),"")</f>
        <v/>
      </c>
      <c r="CQ562" s="42" t="str">
        <f>IF($O562="女子",IF($AF562&gt;100,"",IF($M562=新人女子!B$51,ROW(),"")),"")</f>
        <v/>
      </c>
      <c r="CR562" s="42" t="str">
        <f>IF($O562="女子",IF($AF562&gt;100,"",IF($M562=新人女子!I$51,ROW(),"")),"")</f>
        <v/>
      </c>
      <c r="CS562" s="42" t="str">
        <f>IF($O562="女子",IF($AF562&gt;100,"",IF($M562=新人女子!P$51,ROW(),"")),"")</f>
        <v/>
      </c>
      <c r="CT562" s="42" t="str">
        <f>IF($O562="女子",IF($AF562&gt;100,"",IF($M562=新人女子!B$76,ROW(),"")),"")</f>
        <v/>
      </c>
      <c r="CU562" s="42" t="str">
        <f>IF($O562="女子",IF($AF562&gt;100,"",IF($M562=新人女子!I$76,ROW(),"")),"")</f>
        <v/>
      </c>
      <c r="CV562" s="42" t="str">
        <f>IF($O562="女子",IF($AF562&gt;100,"",IF($M562=新人女子!P$76,ROW(),"")),"")</f>
        <v/>
      </c>
    </row>
    <row r="563" spans="1:100" x14ac:dyDescent="0.15">
      <c r="A563" s="36">
        <v>45285</v>
      </c>
      <c r="B563" s="36">
        <v>45287</v>
      </c>
      <c r="C563" s="35" t="s">
        <v>104</v>
      </c>
      <c r="D563" s="35" t="s">
        <v>3570</v>
      </c>
      <c r="E563" s="35" t="s">
        <v>3571</v>
      </c>
      <c r="F563" s="35" t="s">
        <v>3572</v>
      </c>
      <c r="G563" s="35" t="s">
        <v>108</v>
      </c>
      <c r="H563" s="35" t="s">
        <v>15</v>
      </c>
      <c r="I563" s="35" t="s">
        <v>3573</v>
      </c>
      <c r="J563" s="35" t="s">
        <v>303</v>
      </c>
      <c r="M563" s="35" t="s">
        <v>229</v>
      </c>
      <c r="N563" s="35" t="s">
        <v>230</v>
      </c>
      <c r="O563" s="35" t="s">
        <v>1152</v>
      </c>
      <c r="Y563" s="35" t="s">
        <v>306</v>
      </c>
      <c r="AA563" s="35" t="s">
        <v>876</v>
      </c>
      <c r="AB563" s="35" t="s">
        <v>1336</v>
      </c>
      <c r="AC563" s="35" t="str">
        <f t="shared" si="49"/>
        <v>カジクリゴウダイチ</v>
      </c>
      <c r="AD563" s="35" t="s">
        <v>309</v>
      </c>
      <c r="AF563" s="35">
        <v>103</v>
      </c>
      <c r="AG563" s="41">
        <v>26276</v>
      </c>
      <c r="AN563" s="35">
        <v>160</v>
      </c>
      <c r="AO563" s="35">
        <v>48</v>
      </c>
      <c r="AP563" s="35" t="s">
        <v>310</v>
      </c>
      <c r="BB563" s="35">
        <f t="shared" si="46"/>
        <v>51</v>
      </c>
      <c r="BC563" s="35" t="str">
        <f t="shared" si="47"/>
        <v>役員</v>
      </c>
      <c r="BD563" s="35" t="str">
        <f t="shared" si="48"/>
        <v>右</v>
      </c>
      <c r="BE563" s="42" t="str">
        <f>IF($O563="男子",IF($AF563&gt;100,"",IF($M563=選抜男子!B$2,ROW(),"")),"")</f>
        <v/>
      </c>
      <c r="BF563" s="42" t="str">
        <f>IF($O563="男子",IF($AF563&gt;100,"",IF($M563=選抜男子!I$2,ROW(),"")),"")</f>
        <v/>
      </c>
      <c r="BG563" s="42" t="str">
        <f>IF($O563="男子",IF($AF563&gt;100,"",IF($M563=選抜男子!P$2,ROW(),"")),"")</f>
        <v/>
      </c>
      <c r="BH563" s="42" t="str">
        <f>IF($O563="男子",IF($AF563&gt;100,"",IF($M563=選抜男子!B$27,ROW(),"")),"")</f>
        <v/>
      </c>
      <c r="BI563" s="42" t="str">
        <f>IF($O563="男子",IF($AF563&gt;100,"",IF($M563=選抜男子!I$27,ROW(),"")),"")</f>
        <v/>
      </c>
      <c r="BJ563" s="42" t="str">
        <f>IF($O563="男子",IF($AF563&gt;100,"",IF($M563=選抜男子!P$27,ROW(),"")),"")</f>
        <v/>
      </c>
      <c r="BK563" s="42" t="str">
        <f>IF($O563="男子",IF($AF563&gt;100,"",IF($M563=選抜男子!B$51,ROW(),"")),"")</f>
        <v/>
      </c>
      <c r="BL563" s="42" t="str">
        <f>IF($O563="男子",IF($AF563&gt;100,"",IF($M563=選抜男子!I$51,ROW(),"")),"")</f>
        <v/>
      </c>
      <c r="BM563" s="42" t="str">
        <f>IF($O563="男子",IF($AF563&gt;100,"",IF($M563=選抜男子!B$76,ROW(),"")),"")</f>
        <v/>
      </c>
      <c r="BN563" s="42" t="str">
        <f>IF($O563="男子",IF($AF563&gt;100,"",IF($M563=選抜男子!I$76,ROW(),"")),"")</f>
        <v/>
      </c>
      <c r="BO563" s="42" t="str">
        <f>IF($O563="男子",IF($AF563&gt;100,"",IF($M563=新人男子!B$2,ROW(),"")),"")</f>
        <v/>
      </c>
      <c r="BP563" s="42" t="str">
        <f>IF($O563="男子",IF($AF563&gt;100,"",IF($M563=新人男子!I$2,ROW(),"")),"")</f>
        <v/>
      </c>
      <c r="BQ563" s="42" t="str">
        <f>IF($O563="男子",IF($AF563&gt;100,"",IF($M563=新人男子!P$2,ROW(),"")),"")</f>
        <v/>
      </c>
      <c r="BR563" s="42" t="str">
        <f>IF($O563="男子",IF($AF563&gt;100,"",IF($M563=新人男子!B$27,ROW(),"")),"")</f>
        <v/>
      </c>
      <c r="BS563" s="42" t="str">
        <f>IF($O563="男子",IF($AF563&gt;100,"",IF($M563=新人男子!I$27,ROW(),"")),"")</f>
        <v/>
      </c>
      <c r="BT563" s="42" t="str">
        <f>IF($O563="男子",IF($AF563&gt;100,"",IF($M563=新人男子!P$27,ROW(),"")),"")</f>
        <v/>
      </c>
      <c r="BU563" s="42" t="str">
        <f>IF($O563="男子",IF($AF563&gt;100,"",IF($M563=新人男子!B$51,ROW(),"")),"")</f>
        <v/>
      </c>
      <c r="BV563" s="42" t="str">
        <f>IF($O563="男子",IF($AF563&gt;100,"",IF($M563=新人男子!I$51,ROW(),"")),"")</f>
        <v/>
      </c>
      <c r="BW563" s="42" t="str">
        <f>IF($O563="男子",IF($AF563&gt;100,"",IF($M563=新人男子!P$51,ROW(),"")),"")</f>
        <v/>
      </c>
      <c r="BX563" s="42" t="str">
        <f>IF($O563="男子",IF($AF563&gt;100,"",IF($M563=新人男子!B$76,ROW(),"")),"")</f>
        <v/>
      </c>
      <c r="BY563" s="42" t="str">
        <f>IF($O563="男子",IF($AF563&gt;100,"",IF($M563=新人男子!I$76,ROW(),"")),"")</f>
        <v/>
      </c>
      <c r="BZ563" s="42" t="str">
        <f>IF($O563="男子",IF($AF563&gt;100,"",IF($M563=新人男子!P$76,ROW(),"")),"")</f>
        <v/>
      </c>
      <c r="CA563" s="42" t="str">
        <f>IF($O563="女子",IF($AF563&gt;100,"",IF($M563=選抜女子!B$2,ROW(),"")),"")</f>
        <v/>
      </c>
      <c r="CB563" s="42" t="str">
        <f>IF($O563="女子",IF($AF563&gt;100,"",IF($M563=選抜女子!I$2,ROW(),"")),"")</f>
        <v/>
      </c>
      <c r="CC563" s="42" t="str">
        <f>IF($O563="女子",IF($AF563&gt;100,"",IF($M563=選抜女子!P$2,ROW(),"")),"")</f>
        <v/>
      </c>
      <c r="CD563" s="42" t="str">
        <f>IF($O563="女子",IF($AF563&gt;100,"",IF($M563=選抜女子!B$27,ROW(),"")),"")</f>
        <v/>
      </c>
      <c r="CE563" s="42" t="str">
        <f>IF($O563="女子",IF($AF563&gt;100,"",IF($M563=選抜女子!I$27,ROW(),"")),"")</f>
        <v/>
      </c>
      <c r="CF563" s="42" t="str">
        <f>IF($O563="女子",IF($AF563&gt;100,"",IF($M563=選抜女子!P$27,ROW(),"")),"")</f>
        <v/>
      </c>
      <c r="CG563" s="42" t="str">
        <f>IF($O563="女子",IF($AF563&gt;100,"",IF($M563=選抜女子!B$51,ROW(),"")),"")</f>
        <v/>
      </c>
      <c r="CH563" s="42" t="str">
        <f>IF($O563="女子",IF($AF563&gt;100,"",IF($M563=選抜女子!I$51,ROW(),"")),"")</f>
        <v/>
      </c>
      <c r="CI563" s="42" t="str">
        <f>IF($O563="女子",IF($AF563&gt;100,"",IF($M563=選抜女子!B$76,ROW(),"")),"")</f>
        <v/>
      </c>
      <c r="CJ563" s="42" t="str">
        <f>IF($O563="女子",IF($AF563&gt;100,"",IF($M563=選抜女子!I$76,ROW(),"")),"")</f>
        <v/>
      </c>
      <c r="CK563" s="42" t="str">
        <f>IF($O563="女子",IF($AF563&gt;100,"",IF($M563=新人女子!B$2,ROW(),"")),"")</f>
        <v/>
      </c>
      <c r="CL563" s="42" t="str">
        <f>IF($O563="女子",IF($AF563&gt;100,"",IF($M563=新人女子!I$2,ROW(),"")),"")</f>
        <v/>
      </c>
      <c r="CM563" s="42" t="str">
        <f>IF($O563="女子",IF($AF563&gt;100,"",IF($M563=新人女子!P$2,ROW(),"")),"")</f>
        <v/>
      </c>
      <c r="CN563" s="42" t="str">
        <f>IF($O563="女子",IF($AF563&gt;100,"",IF($M563=新人女子!B$27,ROW(),"")),"")</f>
        <v/>
      </c>
      <c r="CO563" s="42" t="str">
        <f>IF($O563="女子",IF($AF563&gt;100,"",IF($M563=新人女子!I$27,ROW(),"")),"")</f>
        <v/>
      </c>
      <c r="CP563" s="42" t="str">
        <f>IF($O563="女子",IF($AF563&gt;100,"",IF($M563=新人女子!P$27,ROW(),"")),"")</f>
        <v/>
      </c>
      <c r="CQ563" s="42" t="str">
        <f>IF($O563="女子",IF($AF563&gt;100,"",IF($M563=新人女子!B$51,ROW(),"")),"")</f>
        <v/>
      </c>
      <c r="CR563" s="42" t="str">
        <f>IF($O563="女子",IF($AF563&gt;100,"",IF($M563=新人女子!I$51,ROW(),"")),"")</f>
        <v/>
      </c>
      <c r="CS563" s="42" t="str">
        <f>IF($O563="女子",IF($AF563&gt;100,"",IF($M563=新人女子!P$51,ROW(),"")),"")</f>
        <v/>
      </c>
      <c r="CT563" s="42" t="str">
        <f>IF($O563="女子",IF($AF563&gt;100,"",IF($M563=新人女子!B$76,ROW(),"")),"")</f>
        <v/>
      </c>
      <c r="CU563" s="42" t="str">
        <f>IF($O563="女子",IF($AF563&gt;100,"",IF($M563=新人女子!I$76,ROW(),"")),"")</f>
        <v/>
      </c>
      <c r="CV563" s="42" t="str">
        <f>IF($O563="女子",IF($AF563&gt;100,"",IF($M563=新人女子!P$76,ROW(),"")),"")</f>
        <v/>
      </c>
    </row>
    <row r="564" spans="1:100" x14ac:dyDescent="0.15">
      <c r="A564" s="36">
        <v>45285</v>
      </c>
      <c r="B564" s="36">
        <v>45287</v>
      </c>
      <c r="C564" s="35" t="s">
        <v>104</v>
      </c>
      <c r="D564" s="35" t="s">
        <v>3574</v>
      </c>
      <c r="E564" s="35" t="s">
        <v>3575</v>
      </c>
      <c r="F564" s="35" t="s">
        <v>3576</v>
      </c>
      <c r="G564" s="35" t="s">
        <v>108</v>
      </c>
      <c r="H564" s="35" t="s">
        <v>15</v>
      </c>
      <c r="I564" s="35" t="s">
        <v>3577</v>
      </c>
      <c r="J564" s="35" t="s">
        <v>303</v>
      </c>
      <c r="M564" s="35" t="s">
        <v>229</v>
      </c>
      <c r="N564" s="35" t="s">
        <v>230</v>
      </c>
      <c r="O564" s="35" t="s">
        <v>1152</v>
      </c>
      <c r="Y564" s="35" t="s">
        <v>306</v>
      </c>
      <c r="AA564" s="35" t="s">
        <v>881</v>
      </c>
      <c r="AB564" s="35" t="s">
        <v>1337</v>
      </c>
      <c r="AC564" s="35" t="str">
        <f t="shared" si="49"/>
        <v>アヤラギ</v>
      </c>
      <c r="AD564" s="35" t="s">
        <v>309</v>
      </c>
      <c r="AF564" s="35">
        <v>104</v>
      </c>
      <c r="AG564" s="41">
        <v>22276</v>
      </c>
      <c r="AN564" s="35">
        <v>162</v>
      </c>
      <c r="AO564" s="35">
        <v>48</v>
      </c>
      <c r="AP564" s="35" t="s">
        <v>310</v>
      </c>
      <c r="BB564" s="35">
        <f t="shared" si="46"/>
        <v>62</v>
      </c>
      <c r="BC564" s="35" t="str">
        <f t="shared" si="47"/>
        <v>役員</v>
      </c>
      <c r="BD564" s="35" t="str">
        <f t="shared" si="48"/>
        <v>右</v>
      </c>
      <c r="BE564" s="42" t="str">
        <f>IF($O564="男子",IF($AF564&gt;100,"",IF($M564=選抜男子!B$2,ROW(),"")),"")</f>
        <v/>
      </c>
      <c r="BF564" s="42" t="str">
        <f>IF($O564="男子",IF($AF564&gt;100,"",IF($M564=選抜男子!I$2,ROW(),"")),"")</f>
        <v/>
      </c>
      <c r="BG564" s="42" t="str">
        <f>IF($O564="男子",IF($AF564&gt;100,"",IF($M564=選抜男子!P$2,ROW(),"")),"")</f>
        <v/>
      </c>
      <c r="BH564" s="42" t="str">
        <f>IF($O564="男子",IF($AF564&gt;100,"",IF($M564=選抜男子!B$27,ROW(),"")),"")</f>
        <v/>
      </c>
      <c r="BI564" s="42" t="str">
        <f>IF($O564="男子",IF($AF564&gt;100,"",IF($M564=選抜男子!I$27,ROW(),"")),"")</f>
        <v/>
      </c>
      <c r="BJ564" s="42" t="str">
        <f>IF($O564="男子",IF($AF564&gt;100,"",IF($M564=選抜男子!P$27,ROW(),"")),"")</f>
        <v/>
      </c>
      <c r="BK564" s="42" t="str">
        <f>IF($O564="男子",IF($AF564&gt;100,"",IF($M564=選抜男子!B$51,ROW(),"")),"")</f>
        <v/>
      </c>
      <c r="BL564" s="42" t="str">
        <f>IF($O564="男子",IF($AF564&gt;100,"",IF($M564=選抜男子!I$51,ROW(),"")),"")</f>
        <v/>
      </c>
      <c r="BM564" s="42" t="str">
        <f>IF($O564="男子",IF($AF564&gt;100,"",IF($M564=選抜男子!B$76,ROW(),"")),"")</f>
        <v/>
      </c>
      <c r="BN564" s="42" t="str">
        <f>IF($O564="男子",IF($AF564&gt;100,"",IF($M564=選抜男子!I$76,ROW(),"")),"")</f>
        <v/>
      </c>
      <c r="BO564" s="42" t="str">
        <f>IF($O564="男子",IF($AF564&gt;100,"",IF($M564=新人男子!B$2,ROW(),"")),"")</f>
        <v/>
      </c>
      <c r="BP564" s="42" t="str">
        <f>IF($O564="男子",IF($AF564&gt;100,"",IF($M564=新人男子!I$2,ROW(),"")),"")</f>
        <v/>
      </c>
      <c r="BQ564" s="42" t="str">
        <f>IF($O564="男子",IF($AF564&gt;100,"",IF($M564=新人男子!P$2,ROW(),"")),"")</f>
        <v/>
      </c>
      <c r="BR564" s="42" t="str">
        <f>IF($O564="男子",IF($AF564&gt;100,"",IF($M564=新人男子!B$27,ROW(),"")),"")</f>
        <v/>
      </c>
      <c r="BS564" s="42" t="str">
        <f>IF($O564="男子",IF($AF564&gt;100,"",IF($M564=新人男子!I$27,ROW(),"")),"")</f>
        <v/>
      </c>
      <c r="BT564" s="42" t="str">
        <f>IF($O564="男子",IF($AF564&gt;100,"",IF($M564=新人男子!P$27,ROW(),"")),"")</f>
        <v/>
      </c>
      <c r="BU564" s="42" t="str">
        <f>IF($O564="男子",IF($AF564&gt;100,"",IF($M564=新人男子!B$51,ROW(),"")),"")</f>
        <v/>
      </c>
      <c r="BV564" s="42" t="str">
        <f>IF($O564="男子",IF($AF564&gt;100,"",IF($M564=新人男子!I$51,ROW(),"")),"")</f>
        <v/>
      </c>
      <c r="BW564" s="42" t="str">
        <f>IF($O564="男子",IF($AF564&gt;100,"",IF($M564=新人男子!P$51,ROW(),"")),"")</f>
        <v/>
      </c>
      <c r="BX564" s="42" t="str">
        <f>IF($O564="男子",IF($AF564&gt;100,"",IF($M564=新人男子!B$76,ROW(),"")),"")</f>
        <v/>
      </c>
      <c r="BY564" s="42" t="str">
        <f>IF($O564="男子",IF($AF564&gt;100,"",IF($M564=新人男子!I$76,ROW(),"")),"")</f>
        <v/>
      </c>
      <c r="BZ564" s="42" t="str">
        <f>IF($O564="男子",IF($AF564&gt;100,"",IF($M564=新人男子!P$76,ROW(),"")),"")</f>
        <v/>
      </c>
      <c r="CA564" s="42" t="str">
        <f>IF($O564="女子",IF($AF564&gt;100,"",IF($M564=選抜女子!B$2,ROW(),"")),"")</f>
        <v/>
      </c>
      <c r="CB564" s="42" t="str">
        <f>IF($O564="女子",IF($AF564&gt;100,"",IF($M564=選抜女子!I$2,ROW(),"")),"")</f>
        <v/>
      </c>
      <c r="CC564" s="42" t="str">
        <f>IF($O564="女子",IF($AF564&gt;100,"",IF($M564=選抜女子!P$2,ROW(),"")),"")</f>
        <v/>
      </c>
      <c r="CD564" s="42" t="str">
        <f>IF($O564="女子",IF($AF564&gt;100,"",IF($M564=選抜女子!B$27,ROW(),"")),"")</f>
        <v/>
      </c>
      <c r="CE564" s="42" t="str">
        <f>IF($O564="女子",IF($AF564&gt;100,"",IF($M564=選抜女子!I$27,ROW(),"")),"")</f>
        <v/>
      </c>
      <c r="CF564" s="42" t="str">
        <f>IF($O564="女子",IF($AF564&gt;100,"",IF($M564=選抜女子!P$27,ROW(),"")),"")</f>
        <v/>
      </c>
      <c r="CG564" s="42" t="str">
        <f>IF($O564="女子",IF($AF564&gt;100,"",IF($M564=選抜女子!B$51,ROW(),"")),"")</f>
        <v/>
      </c>
      <c r="CH564" s="42" t="str">
        <f>IF($O564="女子",IF($AF564&gt;100,"",IF($M564=選抜女子!I$51,ROW(),"")),"")</f>
        <v/>
      </c>
      <c r="CI564" s="42" t="str">
        <f>IF($O564="女子",IF($AF564&gt;100,"",IF($M564=選抜女子!B$76,ROW(),"")),"")</f>
        <v/>
      </c>
      <c r="CJ564" s="42" t="str">
        <f>IF($O564="女子",IF($AF564&gt;100,"",IF($M564=選抜女子!I$76,ROW(),"")),"")</f>
        <v/>
      </c>
      <c r="CK564" s="42" t="str">
        <f>IF($O564="女子",IF($AF564&gt;100,"",IF($M564=新人女子!B$2,ROW(),"")),"")</f>
        <v/>
      </c>
      <c r="CL564" s="42" t="str">
        <f>IF($O564="女子",IF($AF564&gt;100,"",IF($M564=新人女子!I$2,ROW(),"")),"")</f>
        <v/>
      </c>
      <c r="CM564" s="42" t="str">
        <f>IF($O564="女子",IF($AF564&gt;100,"",IF($M564=新人女子!P$2,ROW(),"")),"")</f>
        <v/>
      </c>
      <c r="CN564" s="42" t="str">
        <f>IF($O564="女子",IF($AF564&gt;100,"",IF($M564=新人女子!B$27,ROW(),"")),"")</f>
        <v/>
      </c>
      <c r="CO564" s="42" t="str">
        <f>IF($O564="女子",IF($AF564&gt;100,"",IF($M564=新人女子!I$27,ROW(),"")),"")</f>
        <v/>
      </c>
      <c r="CP564" s="42" t="str">
        <f>IF($O564="女子",IF($AF564&gt;100,"",IF($M564=新人女子!P$27,ROW(),"")),"")</f>
        <v/>
      </c>
      <c r="CQ564" s="42" t="str">
        <f>IF($O564="女子",IF($AF564&gt;100,"",IF($M564=新人女子!B$51,ROW(),"")),"")</f>
        <v/>
      </c>
      <c r="CR564" s="42" t="str">
        <f>IF($O564="女子",IF($AF564&gt;100,"",IF($M564=新人女子!I$51,ROW(),"")),"")</f>
        <v/>
      </c>
      <c r="CS564" s="42" t="str">
        <f>IF($O564="女子",IF($AF564&gt;100,"",IF($M564=新人女子!P$51,ROW(),"")),"")</f>
        <v/>
      </c>
      <c r="CT564" s="42" t="str">
        <f>IF($O564="女子",IF($AF564&gt;100,"",IF($M564=新人女子!B$76,ROW(),"")),"")</f>
        <v/>
      </c>
      <c r="CU564" s="42" t="str">
        <f>IF($O564="女子",IF($AF564&gt;100,"",IF($M564=新人女子!I$76,ROW(),"")),"")</f>
        <v/>
      </c>
      <c r="CV564" s="42" t="str">
        <f>IF($O564="女子",IF($AF564&gt;100,"",IF($M564=新人女子!P$76,ROW(),"")),"")</f>
        <v/>
      </c>
    </row>
    <row r="565" spans="1:100" x14ac:dyDescent="0.15">
      <c r="A565" s="36">
        <v>45285</v>
      </c>
      <c r="B565" s="36">
        <v>45287</v>
      </c>
      <c r="C565" s="35" t="s">
        <v>104</v>
      </c>
      <c r="D565" s="35" t="s">
        <v>3578</v>
      </c>
      <c r="E565" s="35" t="s">
        <v>3579</v>
      </c>
      <c r="F565" s="35" t="s">
        <v>3580</v>
      </c>
      <c r="G565" s="35" t="s">
        <v>108</v>
      </c>
      <c r="H565" s="35" t="s">
        <v>15</v>
      </c>
      <c r="I565" s="35" t="s">
        <v>3581</v>
      </c>
      <c r="J565" s="35" t="s">
        <v>303</v>
      </c>
      <c r="AG565" s="41"/>
      <c r="AN565" s="35">
        <v>153</v>
      </c>
      <c r="AO565" s="35">
        <v>44</v>
      </c>
      <c r="AP565" s="35" t="s">
        <v>310</v>
      </c>
      <c r="BB565" s="35" t="str">
        <f t="shared" si="46"/>
        <v/>
      </c>
      <c r="BC565" s="35" t="str">
        <f t="shared" si="47"/>
        <v/>
      </c>
      <c r="BD565" s="35" t="str">
        <f t="shared" si="48"/>
        <v>右</v>
      </c>
      <c r="BE565" s="42" t="str">
        <f>IF($O565="男子",IF($AF565&gt;100,"",IF($M565=選抜男子!B$2,ROW(),"")),"")</f>
        <v/>
      </c>
      <c r="BF565" s="42" t="str">
        <f>IF($O565="男子",IF($AF565&gt;100,"",IF($M565=選抜男子!I$2,ROW(),"")),"")</f>
        <v/>
      </c>
      <c r="BG565" s="42" t="str">
        <f>IF($O565="男子",IF($AF565&gt;100,"",IF($M565=選抜男子!P$2,ROW(),"")),"")</f>
        <v/>
      </c>
      <c r="BH565" s="42" t="str">
        <f>IF($O565="男子",IF($AF565&gt;100,"",IF($M565=選抜男子!B$27,ROW(),"")),"")</f>
        <v/>
      </c>
      <c r="BI565" s="42" t="str">
        <f>IF($O565="男子",IF($AF565&gt;100,"",IF($M565=選抜男子!I$27,ROW(),"")),"")</f>
        <v/>
      </c>
      <c r="BJ565" s="42" t="str">
        <f>IF($O565="男子",IF($AF565&gt;100,"",IF($M565=選抜男子!P$27,ROW(),"")),"")</f>
        <v/>
      </c>
      <c r="BK565" s="42" t="str">
        <f>IF($O565="男子",IF($AF565&gt;100,"",IF($M565=選抜男子!B$51,ROW(),"")),"")</f>
        <v/>
      </c>
      <c r="BL565" s="42" t="str">
        <f>IF($O565="男子",IF($AF565&gt;100,"",IF($M565=選抜男子!I$51,ROW(),"")),"")</f>
        <v/>
      </c>
      <c r="BM565" s="42" t="str">
        <f>IF($O565="男子",IF($AF565&gt;100,"",IF($M565=選抜男子!B$76,ROW(),"")),"")</f>
        <v/>
      </c>
      <c r="BN565" s="42" t="str">
        <f>IF($O565="男子",IF($AF565&gt;100,"",IF($M565=選抜男子!I$76,ROW(),"")),"")</f>
        <v/>
      </c>
      <c r="BO565" s="42" t="str">
        <f>IF($O565="男子",IF($AF565&gt;100,"",IF($M565=新人男子!B$2,ROW(),"")),"")</f>
        <v/>
      </c>
      <c r="BP565" s="42" t="str">
        <f>IF($O565="男子",IF($AF565&gt;100,"",IF($M565=新人男子!I$2,ROW(),"")),"")</f>
        <v/>
      </c>
      <c r="BQ565" s="42" t="str">
        <f>IF($O565="男子",IF($AF565&gt;100,"",IF($M565=新人男子!P$2,ROW(),"")),"")</f>
        <v/>
      </c>
      <c r="BR565" s="42" t="str">
        <f>IF($O565="男子",IF($AF565&gt;100,"",IF($M565=新人男子!B$27,ROW(),"")),"")</f>
        <v/>
      </c>
      <c r="BS565" s="42" t="str">
        <f>IF($O565="男子",IF($AF565&gt;100,"",IF($M565=新人男子!I$27,ROW(),"")),"")</f>
        <v/>
      </c>
      <c r="BT565" s="42" t="str">
        <f>IF($O565="男子",IF($AF565&gt;100,"",IF($M565=新人男子!P$27,ROW(),"")),"")</f>
        <v/>
      </c>
      <c r="BU565" s="42" t="str">
        <f>IF($O565="男子",IF($AF565&gt;100,"",IF($M565=新人男子!B$51,ROW(),"")),"")</f>
        <v/>
      </c>
      <c r="BV565" s="42" t="str">
        <f>IF($O565="男子",IF($AF565&gt;100,"",IF($M565=新人男子!I$51,ROW(),"")),"")</f>
        <v/>
      </c>
      <c r="BW565" s="42" t="str">
        <f>IF($O565="男子",IF($AF565&gt;100,"",IF($M565=新人男子!P$51,ROW(),"")),"")</f>
        <v/>
      </c>
      <c r="BX565" s="42" t="str">
        <f>IF($O565="男子",IF($AF565&gt;100,"",IF($M565=新人男子!B$76,ROW(),"")),"")</f>
        <v/>
      </c>
      <c r="BY565" s="42" t="str">
        <f>IF($O565="男子",IF($AF565&gt;100,"",IF($M565=新人男子!I$76,ROW(),"")),"")</f>
        <v/>
      </c>
      <c r="BZ565" s="42" t="str">
        <f>IF($O565="男子",IF($AF565&gt;100,"",IF($M565=新人男子!P$76,ROW(),"")),"")</f>
        <v/>
      </c>
      <c r="CA565" s="42" t="str">
        <f>IF($O565="女子",IF($AF565&gt;100,"",IF($M565=選抜女子!B$2,ROW(),"")),"")</f>
        <v/>
      </c>
      <c r="CB565" s="42" t="str">
        <f>IF($O565="女子",IF($AF565&gt;100,"",IF($M565=選抜女子!I$2,ROW(),"")),"")</f>
        <v/>
      </c>
      <c r="CC565" s="42" t="str">
        <f>IF($O565="女子",IF($AF565&gt;100,"",IF($M565=選抜女子!P$2,ROW(),"")),"")</f>
        <v/>
      </c>
      <c r="CD565" s="42" t="str">
        <f>IF($O565="女子",IF($AF565&gt;100,"",IF($M565=選抜女子!B$27,ROW(),"")),"")</f>
        <v/>
      </c>
      <c r="CE565" s="42" t="str">
        <f>IF($O565="女子",IF($AF565&gt;100,"",IF($M565=選抜女子!I$27,ROW(),"")),"")</f>
        <v/>
      </c>
      <c r="CF565" s="42" t="str">
        <f>IF($O565="女子",IF($AF565&gt;100,"",IF($M565=選抜女子!P$27,ROW(),"")),"")</f>
        <v/>
      </c>
      <c r="CG565" s="42" t="str">
        <f>IF($O565="女子",IF($AF565&gt;100,"",IF($M565=選抜女子!B$51,ROW(),"")),"")</f>
        <v/>
      </c>
      <c r="CH565" s="42" t="str">
        <f>IF($O565="女子",IF($AF565&gt;100,"",IF($M565=選抜女子!I$51,ROW(),"")),"")</f>
        <v/>
      </c>
      <c r="CI565" s="42" t="str">
        <f>IF($O565="女子",IF($AF565&gt;100,"",IF($M565=選抜女子!B$76,ROW(),"")),"")</f>
        <v/>
      </c>
      <c r="CJ565" s="42" t="str">
        <f>IF($O565="女子",IF($AF565&gt;100,"",IF($M565=選抜女子!I$76,ROW(),"")),"")</f>
        <v/>
      </c>
      <c r="CK565" s="42" t="str">
        <f>IF($O565="女子",IF($AF565&gt;100,"",IF($M565=新人女子!B$2,ROW(),"")),"")</f>
        <v/>
      </c>
      <c r="CL565" s="42" t="str">
        <f>IF($O565="女子",IF($AF565&gt;100,"",IF($M565=新人女子!I$2,ROW(),"")),"")</f>
        <v/>
      </c>
      <c r="CM565" s="42" t="str">
        <f>IF($O565="女子",IF($AF565&gt;100,"",IF($M565=新人女子!P$2,ROW(),"")),"")</f>
        <v/>
      </c>
      <c r="CN565" s="42" t="str">
        <f>IF($O565="女子",IF($AF565&gt;100,"",IF($M565=新人女子!B$27,ROW(),"")),"")</f>
        <v/>
      </c>
      <c r="CO565" s="42" t="str">
        <f>IF($O565="女子",IF($AF565&gt;100,"",IF($M565=新人女子!I$27,ROW(),"")),"")</f>
        <v/>
      </c>
      <c r="CP565" s="42" t="str">
        <f>IF($O565="女子",IF($AF565&gt;100,"",IF($M565=新人女子!P$27,ROW(),"")),"")</f>
        <v/>
      </c>
      <c r="CQ565" s="42" t="str">
        <f>IF($O565="女子",IF($AF565&gt;100,"",IF($M565=新人女子!B$51,ROW(),"")),"")</f>
        <v/>
      </c>
      <c r="CR565" s="42" t="str">
        <f>IF($O565="女子",IF($AF565&gt;100,"",IF($M565=新人女子!I$51,ROW(),"")),"")</f>
        <v/>
      </c>
      <c r="CS565" s="42" t="str">
        <f>IF($O565="女子",IF($AF565&gt;100,"",IF($M565=新人女子!P$51,ROW(),"")),"")</f>
        <v/>
      </c>
      <c r="CT565" s="42" t="str">
        <f>IF($O565="女子",IF($AF565&gt;100,"",IF($M565=新人女子!B$76,ROW(),"")),"")</f>
        <v/>
      </c>
      <c r="CU565" s="42" t="str">
        <f>IF($O565="女子",IF($AF565&gt;100,"",IF($M565=新人女子!I$76,ROW(),"")),"")</f>
        <v/>
      </c>
      <c r="CV565" s="42" t="str">
        <f>IF($O565="女子",IF($AF565&gt;100,"",IF($M565=新人女子!P$76,ROW(),"")),"")</f>
        <v/>
      </c>
    </row>
    <row r="566" spans="1:100" x14ac:dyDescent="0.15">
      <c r="A566" s="36">
        <v>45285</v>
      </c>
      <c r="B566" s="36">
        <v>45287</v>
      </c>
      <c r="C566" s="35" t="s">
        <v>104</v>
      </c>
      <c r="D566" s="35" t="s">
        <v>3582</v>
      </c>
      <c r="E566" s="35" t="s">
        <v>3583</v>
      </c>
      <c r="F566" s="35" t="s">
        <v>3584</v>
      </c>
      <c r="G566" s="35" t="s">
        <v>108</v>
      </c>
      <c r="H566" s="35" t="s">
        <v>15</v>
      </c>
      <c r="I566" s="35" t="s">
        <v>3585</v>
      </c>
      <c r="J566" s="35" t="s">
        <v>303</v>
      </c>
      <c r="L566" s="35" t="s">
        <v>1338</v>
      </c>
      <c r="M566" s="35" t="s">
        <v>190</v>
      </c>
      <c r="N566" s="35" t="s">
        <v>191</v>
      </c>
      <c r="O566" s="35" t="s">
        <v>114</v>
      </c>
      <c r="Y566" s="35" t="s">
        <v>306</v>
      </c>
      <c r="AA566" s="35" t="s">
        <v>989</v>
      </c>
      <c r="AB566" s="35" t="s">
        <v>1339</v>
      </c>
      <c r="AC566" s="35" t="str">
        <f t="shared" ref="AC566:AC586" si="50">PHONETIC(AB566)</f>
        <v>ヤズコウコウマエ</v>
      </c>
      <c r="AD566" s="35" t="s">
        <v>309</v>
      </c>
      <c r="AE566" s="35" t="s">
        <v>1340</v>
      </c>
      <c r="AF566" s="35">
        <v>3</v>
      </c>
      <c r="AG566" s="41">
        <v>38892</v>
      </c>
      <c r="AN566" s="35">
        <v>156.69999999999999</v>
      </c>
      <c r="AO566" s="35">
        <v>54.2</v>
      </c>
      <c r="AP566" s="35" t="s">
        <v>310</v>
      </c>
      <c r="AV566" s="35" t="s">
        <v>311</v>
      </c>
      <c r="BB566" s="35">
        <f t="shared" si="46"/>
        <v>16</v>
      </c>
      <c r="BC566" s="35">
        <f t="shared" si="47"/>
        <v>2</v>
      </c>
      <c r="BD566" s="35" t="str">
        <f t="shared" si="48"/>
        <v>右</v>
      </c>
      <c r="BE566" s="42">
        <f>IF($O566="男子",IF($AF566&gt;100,"",IF($M566=選抜男子!B$2,ROW(),"")),"")</f>
        <v>566</v>
      </c>
      <c r="BF566" s="42" t="str">
        <f>IF($O566="男子",IF($AF566&gt;100,"",IF($M566=選抜男子!I$2,ROW(),"")),"")</f>
        <v/>
      </c>
      <c r="BG566" s="42" t="str">
        <f>IF($O566="男子",IF($AF566&gt;100,"",IF($M566=選抜男子!P$2,ROW(),"")),"")</f>
        <v/>
      </c>
      <c r="BH566" s="42" t="str">
        <f>IF($O566="男子",IF($AF566&gt;100,"",IF($M566=選抜男子!B$27,ROW(),"")),"")</f>
        <v/>
      </c>
      <c r="BI566" s="42" t="str">
        <f>IF($O566="男子",IF($AF566&gt;100,"",IF($M566=選抜男子!I$27,ROW(),"")),"")</f>
        <v/>
      </c>
      <c r="BJ566" s="42" t="str">
        <f>IF($O566="男子",IF($AF566&gt;100,"",IF($M566=選抜男子!P$27,ROW(),"")),"")</f>
        <v/>
      </c>
      <c r="BK566" s="42" t="str">
        <f>IF($O566="男子",IF($AF566&gt;100,"",IF($M566=選抜男子!B$51,ROW(),"")),"")</f>
        <v/>
      </c>
      <c r="BL566" s="42" t="str">
        <f>IF($O566="男子",IF($AF566&gt;100,"",IF($M566=選抜男子!I$51,ROW(),"")),"")</f>
        <v/>
      </c>
      <c r="BM566" s="42" t="str">
        <f>IF($O566="男子",IF($AF566&gt;100,"",IF($M566=選抜男子!B$76,ROW(),"")),"")</f>
        <v/>
      </c>
      <c r="BN566" s="42" t="str">
        <f>IF($O566="男子",IF($AF566&gt;100,"",IF($M566=選抜男子!I$76,ROW(),"")),"")</f>
        <v/>
      </c>
      <c r="BO566" s="42" t="str">
        <f>IF($O566="男子",IF($AF566&gt;100,"",IF($M566=新人男子!B$2,ROW(),"")),"")</f>
        <v/>
      </c>
      <c r="BP566" s="42" t="str">
        <f>IF($O566="男子",IF($AF566&gt;100,"",IF($M566=新人男子!I$2,ROW(),"")),"")</f>
        <v/>
      </c>
      <c r="BQ566" s="42" t="str">
        <f>IF($O566="男子",IF($AF566&gt;100,"",IF($M566=新人男子!P$2,ROW(),"")),"")</f>
        <v/>
      </c>
      <c r="BR566" s="42" t="str">
        <f>IF($O566="男子",IF($AF566&gt;100,"",IF($M566=新人男子!B$27,ROW(),"")),"")</f>
        <v/>
      </c>
      <c r="BS566" s="42" t="str">
        <f>IF($O566="男子",IF($AF566&gt;100,"",IF($M566=新人男子!I$27,ROW(),"")),"")</f>
        <v/>
      </c>
      <c r="BT566" s="42" t="str">
        <f>IF($O566="男子",IF($AF566&gt;100,"",IF($M566=新人男子!P$27,ROW(),"")),"")</f>
        <v/>
      </c>
      <c r="BU566" s="42" t="str">
        <f>IF($O566="男子",IF($AF566&gt;100,"",IF($M566=新人男子!B$51,ROW(),"")),"")</f>
        <v/>
      </c>
      <c r="BV566" s="42" t="str">
        <f>IF($O566="男子",IF($AF566&gt;100,"",IF($M566=新人男子!I$51,ROW(),"")),"")</f>
        <v/>
      </c>
      <c r="BW566" s="42" t="str">
        <f>IF($O566="男子",IF($AF566&gt;100,"",IF($M566=新人男子!P$51,ROW(),"")),"")</f>
        <v/>
      </c>
      <c r="BX566" s="42" t="str">
        <f>IF($O566="男子",IF($AF566&gt;100,"",IF($M566=新人男子!B$76,ROW(),"")),"")</f>
        <v/>
      </c>
      <c r="BY566" s="42" t="str">
        <f>IF($O566="男子",IF($AF566&gt;100,"",IF($M566=新人男子!I$76,ROW(),"")),"")</f>
        <v/>
      </c>
      <c r="BZ566" s="42" t="str">
        <f>IF($O566="男子",IF($AF566&gt;100,"",IF($M566=新人男子!P$76,ROW(),"")),"")</f>
        <v/>
      </c>
      <c r="CA566" s="42" t="str">
        <f>IF($O566="女子",IF($AF566&gt;100,"",IF($M566=選抜女子!B$2,ROW(),"")),"")</f>
        <v/>
      </c>
      <c r="CB566" s="42" t="str">
        <f>IF($O566="女子",IF($AF566&gt;100,"",IF($M566=選抜女子!I$2,ROW(),"")),"")</f>
        <v/>
      </c>
      <c r="CC566" s="42" t="str">
        <f>IF($O566="女子",IF($AF566&gt;100,"",IF($M566=選抜女子!P$2,ROW(),"")),"")</f>
        <v/>
      </c>
      <c r="CD566" s="42" t="str">
        <f>IF($O566="女子",IF($AF566&gt;100,"",IF($M566=選抜女子!B$27,ROW(),"")),"")</f>
        <v/>
      </c>
      <c r="CE566" s="42" t="str">
        <f>IF($O566="女子",IF($AF566&gt;100,"",IF($M566=選抜女子!I$27,ROW(),"")),"")</f>
        <v/>
      </c>
      <c r="CF566" s="42" t="str">
        <f>IF($O566="女子",IF($AF566&gt;100,"",IF($M566=選抜女子!P$27,ROW(),"")),"")</f>
        <v/>
      </c>
      <c r="CG566" s="42" t="str">
        <f>IF($O566="女子",IF($AF566&gt;100,"",IF($M566=選抜女子!B$51,ROW(),"")),"")</f>
        <v/>
      </c>
      <c r="CH566" s="42" t="str">
        <f>IF($O566="女子",IF($AF566&gt;100,"",IF($M566=選抜女子!I$51,ROW(),"")),"")</f>
        <v/>
      </c>
      <c r="CI566" s="42" t="str">
        <f>IF($O566="女子",IF($AF566&gt;100,"",IF($M566=選抜女子!B$76,ROW(),"")),"")</f>
        <v/>
      </c>
      <c r="CJ566" s="42" t="str">
        <f>IF($O566="女子",IF($AF566&gt;100,"",IF($M566=選抜女子!I$76,ROW(),"")),"")</f>
        <v/>
      </c>
      <c r="CK566" s="42" t="str">
        <f>IF($O566="女子",IF($AF566&gt;100,"",IF($M566=新人女子!B$2,ROW(),"")),"")</f>
        <v/>
      </c>
      <c r="CL566" s="42" t="str">
        <f>IF($O566="女子",IF($AF566&gt;100,"",IF($M566=新人女子!I$2,ROW(),"")),"")</f>
        <v/>
      </c>
      <c r="CM566" s="42" t="str">
        <f>IF($O566="女子",IF($AF566&gt;100,"",IF($M566=新人女子!P$2,ROW(),"")),"")</f>
        <v/>
      </c>
      <c r="CN566" s="42" t="str">
        <f>IF($O566="女子",IF($AF566&gt;100,"",IF($M566=新人女子!B$27,ROW(),"")),"")</f>
        <v/>
      </c>
      <c r="CO566" s="42" t="str">
        <f>IF($O566="女子",IF($AF566&gt;100,"",IF($M566=新人女子!I$27,ROW(),"")),"")</f>
        <v/>
      </c>
      <c r="CP566" s="42" t="str">
        <f>IF($O566="女子",IF($AF566&gt;100,"",IF($M566=新人女子!P$27,ROW(),"")),"")</f>
        <v/>
      </c>
      <c r="CQ566" s="42" t="str">
        <f>IF($O566="女子",IF($AF566&gt;100,"",IF($M566=新人女子!B$51,ROW(),"")),"")</f>
        <v/>
      </c>
      <c r="CR566" s="42" t="str">
        <f>IF($O566="女子",IF($AF566&gt;100,"",IF($M566=新人女子!I$51,ROW(),"")),"")</f>
        <v/>
      </c>
      <c r="CS566" s="42" t="str">
        <f>IF($O566="女子",IF($AF566&gt;100,"",IF($M566=新人女子!P$51,ROW(),"")),"")</f>
        <v/>
      </c>
      <c r="CT566" s="42" t="str">
        <f>IF($O566="女子",IF($AF566&gt;100,"",IF($M566=新人女子!B$76,ROW(),"")),"")</f>
        <v/>
      </c>
      <c r="CU566" s="42" t="str">
        <f>IF($O566="女子",IF($AF566&gt;100,"",IF($M566=新人女子!I$76,ROW(),"")),"")</f>
        <v/>
      </c>
      <c r="CV566" s="42" t="str">
        <f>IF($O566="女子",IF($AF566&gt;100,"",IF($M566=新人女子!P$76,ROW(),"")),"")</f>
        <v/>
      </c>
    </row>
    <row r="567" spans="1:100" x14ac:dyDescent="0.15">
      <c r="A567" s="36">
        <v>45285</v>
      </c>
      <c r="B567" s="36">
        <v>45287</v>
      </c>
      <c r="C567" s="35" t="s">
        <v>104</v>
      </c>
      <c r="D567" s="35" t="s">
        <v>3586</v>
      </c>
      <c r="E567" s="35" t="s">
        <v>3587</v>
      </c>
      <c r="F567" s="35" t="s">
        <v>3588</v>
      </c>
      <c r="G567" s="35" t="s">
        <v>108</v>
      </c>
      <c r="H567" s="35" t="s">
        <v>15</v>
      </c>
      <c r="I567" s="35" t="s">
        <v>3589</v>
      </c>
      <c r="J567" s="35" t="s">
        <v>303</v>
      </c>
      <c r="L567" s="35" t="s">
        <v>1338</v>
      </c>
      <c r="M567" s="35" t="s">
        <v>190</v>
      </c>
      <c r="N567" s="35" t="s">
        <v>191</v>
      </c>
      <c r="O567" s="35" t="s">
        <v>114</v>
      </c>
      <c r="Y567" s="35" t="s">
        <v>306</v>
      </c>
      <c r="AA567" s="35" t="s">
        <v>996</v>
      </c>
      <c r="AB567" s="35" t="s">
        <v>1341</v>
      </c>
      <c r="AC567" s="35" t="str">
        <f t="shared" si="50"/>
        <v>イナバフナオカ</v>
      </c>
      <c r="AD567" s="35" t="s">
        <v>309</v>
      </c>
      <c r="AF567" s="35">
        <v>4</v>
      </c>
      <c r="AG567" s="41">
        <v>39148</v>
      </c>
      <c r="AN567" s="35">
        <v>162</v>
      </c>
      <c r="AO567" s="35">
        <v>65</v>
      </c>
      <c r="AP567" s="35" t="s">
        <v>310</v>
      </c>
      <c r="AV567" s="35" t="s">
        <v>311</v>
      </c>
      <c r="BB567" s="35">
        <f t="shared" si="46"/>
        <v>16</v>
      </c>
      <c r="BC567" s="35">
        <f t="shared" si="47"/>
        <v>2</v>
      </c>
      <c r="BD567" s="35" t="str">
        <f t="shared" si="48"/>
        <v>右</v>
      </c>
      <c r="BE567" s="42">
        <f>IF($O567="男子",IF($AF567&gt;100,"",IF($M567=選抜男子!B$2,ROW(),"")),"")</f>
        <v>567</v>
      </c>
      <c r="BF567" s="42" t="str">
        <f>IF($O567="男子",IF($AF567&gt;100,"",IF($M567=選抜男子!I$2,ROW(),"")),"")</f>
        <v/>
      </c>
      <c r="BG567" s="42" t="str">
        <f>IF($O567="男子",IF($AF567&gt;100,"",IF($M567=選抜男子!P$2,ROW(),"")),"")</f>
        <v/>
      </c>
      <c r="BH567" s="42" t="str">
        <f>IF($O567="男子",IF($AF567&gt;100,"",IF($M567=選抜男子!B$27,ROW(),"")),"")</f>
        <v/>
      </c>
      <c r="BI567" s="42" t="str">
        <f>IF($O567="男子",IF($AF567&gt;100,"",IF($M567=選抜男子!I$27,ROW(),"")),"")</f>
        <v/>
      </c>
      <c r="BJ567" s="42" t="str">
        <f>IF($O567="男子",IF($AF567&gt;100,"",IF($M567=選抜男子!P$27,ROW(),"")),"")</f>
        <v/>
      </c>
      <c r="BK567" s="42" t="str">
        <f>IF($O567="男子",IF($AF567&gt;100,"",IF($M567=選抜男子!B$51,ROW(),"")),"")</f>
        <v/>
      </c>
      <c r="BL567" s="42" t="str">
        <f>IF($O567="男子",IF($AF567&gt;100,"",IF($M567=選抜男子!I$51,ROW(),"")),"")</f>
        <v/>
      </c>
      <c r="BM567" s="42" t="str">
        <f>IF($O567="男子",IF($AF567&gt;100,"",IF($M567=選抜男子!B$76,ROW(),"")),"")</f>
        <v/>
      </c>
      <c r="BN567" s="42" t="str">
        <f>IF($O567="男子",IF($AF567&gt;100,"",IF($M567=選抜男子!I$76,ROW(),"")),"")</f>
        <v/>
      </c>
      <c r="BO567" s="42" t="str">
        <f>IF($O567="男子",IF($AF567&gt;100,"",IF($M567=新人男子!B$2,ROW(),"")),"")</f>
        <v/>
      </c>
      <c r="BP567" s="42" t="str">
        <f>IF($O567="男子",IF($AF567&gt;100,"",IF($M567=新人男子!I$2,ROW(),"")),"")</f>
        <v/>
      </c>
      <c r="BQ567" s="42" t="str">
        <f>IF($O567="男子",IF($AF567&gt;100,"",IF($M567=新人男子!P$2,ROW(),"")),"")</f>
        <v/>
      </c>
      <c r="BR567" s="42" t="str">
        <f>IF($O567="男子",IF($AF567&gt;100,"",IF($M567=新人男子!B$27,ROW(),"")),"")</f>
        <v/>
      </c>
      <c r="BS567" s="42" t="str">
        <f>IF($O567="男子",IF($AF567&gt;100,"",IF($M567=新人男子!I$27,ROW(),"")),"")</f>
        <v/>
      </c>
      <c r="BT567" s="42" t="str">
        <f>IF($O567="男子",IF($AF567&gt;100,"",IF($M567=新人男子!P$27,ROW(),"")),"")</f>
        <v/>
      </c>
      <c r="BU567" s="42" t="str">
        <f>IF($O567="男子",IF($AF567&gt;100,"",IF($M567=新人男子!B$51,ROW(),"")),"")</f>
        <v/>
      </c>
      <c r="BV567" s="42" t="str">
        <f>IF($O567="男子",IF($AF567&gt;100,"",IF($M567=新人男子!I$51,ROW(),"")),"")</f>
        <v/>
      </c>
      <c r="BW567" s="42" t="str">
        <f>IF($O567="男子",IF($AF567&gt;100,"",IF($M567=新人男子!P$51,ROW(),"")),"")</f>
        <v/>
      </c>
      <c r="BX567" s="42" t="str">
        <f>IF($O567="男子",IF($AF567&gt;100,"",IF($M567=新人男子!B$76,ROW(),"")),"")</f>
        <v/>
      </c>
      <c r="BY567" s="42" t="str">
        <f>IF($O567="男子",IF($AF567&gt;100,"",IF($M567=新人男子!I$76,ROW(),"")),"")</f>
        <v/>
      </c>
      <c r="BZ567" s="42" t="str">
        <f>IF($O567="男子",IF($AF567&gt;100,"",IF($M567=新人男子!P$76,ROW(),"")),"")</f>
        <v/>
      </c>
      <c r="CA567" s="42" t="str">
        <f>IF($O567="女子",IF($AF567&gt;100,"",IF($M567=選抜女子!B$2,ROW(),"")),"")</f>
        <v/>
      </c>
      <c r="CB567" s="42" t="str">
        <f>IF($O567="女子",IF($AF567&gt;100,"",IF($M567=選抜女子!I$2,ROW(),"")),"")</f>
        <v/>
      </c>
      <c r="CC567" s="42" t="str">
        <f>IF($O567="女子",IF($AF567&gt;100,"",IF($M567=選抜女子!P$2,ROW(),"")),"")</f>
        <v/>
      </c>
      <c r="CD567" s="42" t="str">
        <f>IF($O567="女子",IF($AF567&gt;100,"",IF($M567=選抜女子!B$27,ROW(),"")),"")</f>
        <v/>
      </c>
      <c r="CE567" s="42" t="str">
        <f>IF($O567="女子",IF($AF567&gt;100,"",IF($M567=選抜女子!I$27,ROW(),"")),"")</f>
        <v/>
      </c>
      <c r="CF567" s="42" t="str">
        <f>IF($O567="女子",IF($AF567&gt;100,"",IF($M567=選抜女子!P$27,ROW(),"")),"")</f>
        <v/>
      </c>
      <c r="CG567" s="42" t="str">
        <f>IF($O567="女子",IF($AF567&gt;100,"",IF($M567=選抜女子!B$51,ROW(),"")),"")</f>
        <v/>
      </c>
      <c r="CH567" s="42" t="str">
        <f>IF($O567="女子",IF($AF567&gt;100,"",IF($M567=選抜女子!I$51,ROW(),"")),"")</f>
        <v/>
      </c>
      <c r="CI567" s="42" t="str">
        <f>IF($O567="女子",IF($AF567&gt;100,"",IF($M567=選抜女子!B$76,ROW(),"")),"")</f>
        <v/>
      </c>
      <c r="CJ567" s="42" t="str">
        <f>IF($O567="女子",IF($AF567&gt;100,"",IF($M567=選抜女子!I$76,ROW(),"")),"")</f>
        <v/>
      </c>
      <c r="CK567" s="42" t="str">
        <f>IF($O567="女子",IF($AF567&gt;100,"",IF($M567=新人女子!B$2,ROW(),"")),"")</f>
        <v/>
      </c>
      <c r="CL567" s="42" t="str">
        <f>IF($O567="女子",IF($AF567&gt;100,"",IF($M567=新人女子!I$2,ROW(),"")),"")</f>
        <v/>
      </c>
      <c r="CM567" s="42" t="str">
        <f>IF($O567="女子",IF($AF567&gt;100,"",IF($M567=新人女子!P$2,ROW(),"")),"")</f>
        <v/>
      </c>
      <c r="CN567" s="42" t="str">
        <f>IF($O567="女子",IF($AF567&gt;100,"",IF($M567=新人女子!B$27,ROW(),"")),"")</f>
        <v/>
      </c>
      <c r="CO567" s="42" t="str">
        <f>IF($O567="女子",IF($AF567&gt;100,"",IF($M567=新人女子!I$27,ROW(),"")),"")</f>
        <v/>
      </c>
      <c r="CP567" s="42" t="str">
        <f>IF($O567="女子",IF($AF567&gt;100,"",IF($M567=新人女子!P$27,ROW(),"")),"")</f>
        <v/>
      </c>
      <c r="CQ567" s="42" t="str">
        <f>IF($O567="女子",IF($AF567&gt;100,"",IF($M567=新人女子!B$51,ROW(),"")),"")</f>
        <v/>
      </c>
      <c r="CR567" s="42" t="str">
        <f>IF($O567="女子",IF($AF567&gt;100,"",IF($M567=新人女子!I$51,ROW(),"")),"")</f>
        <v/>
      </c>
      <c r="CS567" s="42" t="str">
        <f>IF($O567="女子",IF($AF567&gt;100,"",IF($M567=新人女子!P$51,ROW(),"")),"")</f>
        <v/>
      </c>
      <c r="CT567" s="42" t="str">
        <f>IF($O567="女子",IF($AF567&gt;100,"",IF($M567=新人女子!B$76,ROW(),"")),"")</f>
        <v/>
      </c>
      <c r="CU567" s="42" t="str">
        <f>IF($O567="女子",IF($AF567&gt;100,"",IF($M567=新人女子!I$76,ROW(),"")),"")</f>
        <v/>
      </c>
      <c r="CV567" s="42" t="str">
        <f>IF($O567="女子",IF($AF567&gt;100,"",IF($M567=新人女子!P$76,ROW(),"")),"")</f>
        <v/>
      </c>
    </row>
    <row r="568" spans="1:100" x14ac:dyDescent="0.15">
      <c r="A568" s="36">
        <v>45285</v>
      </c>
      <c r="B568" s="36">
        <v>45287</v>
      </c>
      <c r="C568" s="35" t="s">
        <v>104</v>
      </c>
      <c r="D568" s="35" t="s">
        <v>3590</v>
      </c>
      <c r="E568" s="35" t="s">
        <v>3591</v>
      </c>
      <c r="F568" s="35" t="s">
        <v>3592</v>
      </c>
      <c r="G568" s="35" t="s">
        <v>108</v>
      </c>
      <c r="H568" s="35" t="s">
        <v>15</v>
      </c>
      <c r="I568" s="35" t="s">
        <v>3593</v>
      </c>
      <c r="J568" s="35" t="s">
        <v>303</v>
      </c>
      <c r="L568" s="35" t="s">
        <v>1338</v>
      </c>
      <c r="M568" s="35" t="s">
        <v>190</v>
      </c>
      <c r="N568" s="35" t="s">
        <v>191</v>
      </c>
      <c r="O568" s="35" t="s">
        <v>114</v>
      </c>
      <c r="Y568" s="35" t="s">
        <v>306</v>
      </c>
      <c r="AA568" s="35" t="s">
        <v>998</v>
      </c>
      <c r="AB568" s="35" t="s">
        <v>1342</v>
      </c>
      <c r="AC568" s="35" t="str">
        <f t="shared" si="50"/>
        <v>ハヤブサ</v>
      </c>
      <c r="AD568" s="35" t="s">
        <v>309</v>
      </c>
      <c r="AF568" s="35">
        <v>5</v>
      </c>
      <c r="AG568" s="41">
        <v>39331</v>
      </c>
      <c r="AN568" s="35">
        <v>153</v>
      </c>
      <c r="AO568" s="35">
        <v>43.2</v>
      </c>
      <c r="AP568" s="35" t="s">
        <v>310</v>
      </c>
      <c r="AV568" s="35" t="s">
        <v>311</v>
      </c>
      <c r="BB568" s="35">
        <f t="shared" si="46"/>
        <v>15</v>
      </c>
      <c r="BC568" s="35">
        <f t="shared" si="47"/>
        <v>1</v>
      </c>
      <c r="BD568" s="35" t="str">
        <f t="shared" si="48"/>
        <v>右</v>
      </c>
      <c r="BE568" s="42">
        <f>IF($O568="男子",IF($AF568&gt;100,"",IF($M568=選抜男子!B$2,ROW(),"")),"")</f>
        <v>568</v>
      </c>
      <c r="BF568" s="42" t="str">
        <f>IF($O568="男子",IF($AF568&gt;100,"",IF($M568=選抜男子!I$2,ROW(),"")),"")</f>
        <v/>
      </c>
      <c r="BG568" s="42" t="str">
        <f>IF($O568="男子",IF($AF568&gt;100,"",IF($M568=選抜男子!P$2,ROW(),"")),"")</f>
        <v/>
      </c>
      <c r="BH568" s="42" t="str">
        <f>IF($O568="男子",IF($AF568&gt;100,"",IF($M568=選抜男子!B$27,ROW(),"")),"")</f>
        <v/>
      </c>
      <c r="BI568" s="42" t="str">
        <f>IF($O568="男子",IF($AF568&gt;100,"",IF($M568=選抜男子!I$27,ROW(),"")),"")</f>
        <v/>
      </c>
      <c r="BJ568" s="42" t="str">
        <f>IF($O568="男子",IF($AF568&gt;100,"",IF($M568=選抜男子!P$27,ROW(),"")),"")</f>
        <v/>
      </c>
      <c r="BK568" s="42" t="str">
        <f>IF($O568="男子",IF($AF568&gt;100,"",IF($M568=選抜男子!B$51,ROW(),"")),"")</f>
        <v/>
      </c>
      <c r="BL568" s="42" t="str">
        <f>IF($O568="男子",IF($AF568&gt;100,"",IF($M568=選抜男子!I$51,ROW(),"")),"")</f>
        <v/>
      </c>
      <c r="BM568" s="42" t="str">
        <f>IF($O568="男子",IF($AF568&gt;100,"",IF($M568=選抜男子!B$76,ROW(),"")),"")</f>
        <v/>
      </c>
      <c r="BN568" s="42" t="str">
        <f>IF($O568="男子",IF($AF568&gt;100,"",IF($M568=選抜男子!I$76,ROW(),"")),"")</f>
        <v/>
      </c>
      <c r="BO568" s="42" t="str">
        <f>IF($O568="男子",IF($AF568&gt;100,"",IF($M568=新人男子!B$2,ROW(),"")),"")</f>
        <v/>
      </c>
      <c r="BP568" s="42" t="str">
        <f>IF($O568="男子",IF($AF568&gt;100,"",IF($M568=新人男子!I$2,ROW(),"")),"")</f>
        <v/>
      </c>
      <c r="BQ568" s="42" t="str">
        <f>IF($O568="男子",IF($AF568&gt;100,"",IF($M568=新人男子!P$2,ROW(),"")),"")</f>
        <v/>
      </c>
      <c r="BR568" s="42" t="str">
        <f>IF($O568="男子",IF($AF568&gt;100,"",IF($M568=新人男子!B$27,ROW(),"")),"")</f>
        <v/>
      </c>
      <c r="BS568" s="42" t="str">
        <f>IF($O568="男子",IF($AF568&gt;100,"",IF($M568=新人男子!I$27,ROW(),"")),"")</f>
        <v/>
      </c>
      <c r="BT568" s="42" t="str">
        <f>IF($O568="男子",IF($AF568&gt;100,"",IF($M568=新人男子!P$27,ROW(),"")),"")</f>
        <v/>
      </c>
      <c r="BU568" s="42" t="str">
        <f>IF($O568="男子",IF($AF568&gt;100,"",IF($M568=新人男子!B$51,ROW(),"")),"")</f>
        <v/>
      </c>
      <c r="BV568" s="42" t="str">
        <f>IF($O568="男子",IF($AF568&gt;100,"",IF($M568=新人男子!I$51,ROW(),"")),"")</f>
        <v/>
      </c>
      <c r="BW568" s="42" t="str">
        <f>IF($O568="男子",IF($AF568&gt;100,"",IF($M568=新人男子!P$51,ROW(),"")),"")</f>
        <v/>
      </c>
      <c r="BX568" s="42" t="str">
        <f>IF($O568="男子",IF($AF568&gt;100,"",IF($M568=新人男子!B$76,ROW(),"")),"")</f>
        <v/>
      </c>
      <c r="BY568" s="42" t="str">
        <f>IF($O568="男子",IF($AF568&gt;100,"",IF($M568=新人男子!I$76,ROW(),"")),"")</f>
        <v/>
      </c>
      <c r="BZ568" s="42" t="str">
        <f>IF($O568="男子",IF($AF568&gt;100,"",IF($M568=新人男子!P$76,ROW(),"")),"")</f>
        <v/>
      </c>
      <c r="CA568" s="42" t="str">
        <f>IF($O568="女子",IF($AF568&gt;100,"",IF($M568=選抜女子!B$2,ROW(),"")),"")</f>
        <v/>
      </c>
      <c r="CB568" s="42" t="str">
        <f>IF($O568="女子",IF($AF568&gt;100,"",IF($M568=選抜女子!I$2,ROW(),"")),"")</f>
        <v/>
      </c>
      <c r="CC568" s="42" t="str">
        <f>IF($O568="女子",IF($AF568&gt;100,"",IF($M568=選抜女子!P$2,ROW(),"")),"")</f>
        <v/>
      </c>
      <c r="CD568" s="42" t="str">
        <f>IF($O568="女子",IF($AF568&gt;100,"",IF($M568=選抜女子!B$27,ROW(),"")),"")</f>
        <v/>
      </c>
      <c r="CE568" s="42" t="str">
        <f>IF($O568="女子",IF($AF568&gt;100,"",IF($M568=選抜女子!I$27,ROW(),"")),"")</f>
        <v/>
      </c>
      <c r="CF568" s="42" t="str">
        <f>IF($O568="女子",IF($AF568&gt;100,"",IF($M568=選抜女子!P$27,ROW(),"")),"")</f>
        <v/>
      </c>
      <c r="CG568" s="42" t="str">
        <f>IF($O568="女子",IF($AF568&gt;100,"",IF($M568=選抜女子!B$51,ROW(),"")),"")</f>
        <v/>
      </c>
      <c r="CH568" s="42" t="str">
        <f>IF($O568="女子",IF($AF568&gt;100,"",IF($M568=選抜女子!I$51,ROW(),"")),"")</f>
        <v/>
      </c>
      <c r="CI568" s="42" t="str">
        <f>IF($O568="女子",IF($AF568&gt;100,"",IF($M568=選抜女子!B$76,ROW(),"")),"")</f>
        <v/>
      </c>
      <c r="CJ568" s="42" t="str">
        <f>IF($O568="女子",IF($AF568&gt;100,"",IF($M568=選抜女子!I$76,ROW(),"")),"")</f>
        <v/>
      </c>
      <c r="CK568" s="42" t="str">
        <f>IF($O568="女子",IF($AF568&gt;100,"",IF($M568=新人女子!B$2,ROW(),"")),"")</f>
        <v/>
      </c>
      <c r="CL568" s="42" t="str">
        <f>IF($O568="女子",IF($AF568&gt;100,"",IF($M568=新人女子!I$2,ROW(),"")),"")</f>
        <v/>
      </c>
      <c r="CM568" s="42" t="str">
        <f>IF($O568="女子",IF($AF568&gt;100,"",IF($M568=新人女子!P$2,ROW(),"")),"")</f>
        <v/>
      </c>
      <c r="CN568" s="42" t="str">
        <f>IF($O568="女子",IF($AF568&gt;100,"",IF($M568=新人女子!B$27,ROW(),"")),"")</f>
        <v/>
      </c>
      <c r="CO568" s="42" t="str">
        <f>IF($O568="女子",IF($AF568&gt;100,"",IF($M568=新人女子!I$27,ROW(),"")),"")</f>
        <v/>
      </c>
      <c r="CP568" s="42" t="str">
        <f>IF($O568="女子",IF($AF568&gt;100,"",IF($M568=新人女子!P$27,ROW(),"")),"")</f>
        <v/>
      </c>
      <c r="CQ568" s="42" t="str">
        <f>IF($O568="女子",IF($AF568&gt;100,"",IF($M568=新人女子!B$51,ROW(),"")),"")</f>
        <v/>
      </c>
      <c r="CR568" s="42" t="str">
        <f>IF($O568="女子",IF($AF568&gt;100,"",IF($M568=新人女子!I$51,ROW(),"")),"")</f>
        <v/>
      </c>
      <c r="CS568" s="42" t="str">
        <f>IF($O568="女子",IF($AF568&gt;100,"",IF($M568=新人女子!P$51,ROW(),"")),"")</f>
        <v/>
      </c>
      <c r="CT568" s="42" t="str">
        <f>IF($O568="女子",IF($AF568&gt;100,"",IF($M568=新人女子!B$76,ROW(),"")),"")</f>
        <v/>
      </c>
      <c r="CU568" s="42" t="str">
        <f>IF($O568="女子",IF($AF568&gt;100,"",IF($M568=新人女子!I$76,ROW(),"")),"")</f>
        <v/>
      </c>
      <c r="CV568" s="42" t="str">
        <f>IF($O568="女子",IF($AF568&gt;100,"",IF($M568=新人女子!P$76,ROW(),"")),"")</f>
        <v/>
      </c>
    </row>
    <row r="569" spans="1:100" x14ac:dyDescent="0.15">
      <c r="A569" s="36">
        <v>45285</v>
      </c>
      <c r="B569" s="36">
        <v>45287</v>
      </c>
      <c r="C569" s="35" t="s">
        <v>104</v>
      </c>
      <c r="D569" s="35" t="s">
        <v>3594</v>
      </c>
      <c r="E569" s="35" t="s">
        <v>3595</v>
      </c>
      <c r="F569" s="35" t="s">
        <v>3596</v>
      </c>
      <c r="G569" s="35" t="s">
        <v>108</v>
      </c>
      <c r="H569" s="35" t="s">
        <v>15</v>
      </c>
      <c r="I569" s="35" t="s">
        <v>3597</v>
      </c>
      <c r="J569" s="35" t="s">
        <v>303</v>
      </c>
      <c r="L569" s="35" t="s">
        <v>1338</v>
      </c>
      <c r="M569" s="35" t="s">
        <v>190</v>
      </c>
      <c r="N569" s="35" t="s">
        <v>191</v>
      </c>
      <c r="O569" s="35" t="s">
        <v>114</v>
      </c>
      <c r="Y569" s="35" t="s">
        <v>306</v>
      </c>
      <c r="AA569" s="35" t="s">
        <v>1000</v>
      </c>
      <c r="AB569" s="35" t="s">
        <v>1343</v>
      </c>
      <c r="AC569" s="35" t="str">
        <f t="shared" si="50"/>
        <v>アベ</v>
      </c>
      <c r="AD569" s="35" t="s">
        <v>309</v>
      </c>
      <c r="AF569" s="35">
        <v>6</v>
      </c>
      <c r="AG569" s="41">
        <v>39368</v>
      </c>
      <c r="AN569" s="35">
        <v>151</v>
      </c>
      <c r="AO569" s="35">
        <v>43</v>
      </c>
      <c r="AP569" s="35" t="s">
        <v>310</v>
      </c>
      <c r="AV569" s="35" t="s">
        <v>311</v>
      </c>
      <c r="BB569" s="35">
        <f t="shared" si="46"/>
        <v>15</v>
      </c>
      <c r="BC569" s="35">
        <f t="shared" si="47"/>
        <v>1</v>
      </c>
      <c r="BD569" s="35" t="str">
        <f t="shared" si="48"/>
        <v>右</v>
      </c>
      <c r="BE569" s="42">
        <f>IF($O569="男子",IF($AF569&gt;100,"",IF($M569=選抜男子!B$2,ROW(),"")),"")</f>
        <v>569</v>
      </c>
      <c r="BF569" s="42" t="str">
        <f>IF($O569="男子",IF($AF569&gt;100,"",IF($M569=選抜男子!I$2,ROW(),"")),"")</f>
        <v/>
      </c>
      <c r="BG569" s="42" t="str">
        <f>IF($O569="男子",IF($AF569&gt;100,"",IF($M569=選抜男子!P$2,ROW(),"")),"")</f>
        <v/>
      </c>
      <c r="BH569" s="42" t="str">
        <f>IF($O569="男子",IF($AF569&gt;100,"",IF($M569=選抜男子!B$27,ROW(),"")),"")</f>
        <v/>
      </c>
      <c r="BI569" s="42" t="str">
        <f>IF($O569="男子",IF($AF569&gt;100,"",IF($M569=選抜男子!I$27,ROW(),"")),"")</f>
        <v/>
      </c>
      <c r="BJ569" s="42" t="str">
        <f>IF($O569="男子",IF($AF569&gt;100,"",IF($M569=選抜男子!P$27,ROW(),"")),"")</f>
        <v/>
      </c>
      <c r="BK569" s="42" t="str">
        <f>IF($O569="男子",IF($AF569&gt;100,"",IF($M569=選抜男子!B$51,ROW(),"")),"")</f>
        <v/>
      </c>
      <c r="BL569" s="42" t="str">
        <f>IF($O569="男子",IF($AF569&gt;100,"",IF($M569=選抜男子!I$51,ROW(),"")),"")</f>
        <v/>
      </c>
      <c r="BM569" s="42" t="str">
        <f>IF($O569="男子",IF($AF569&gt;100,"",IF($M569=選抜男子!B$76,ROW(),"")),"")</f>
        <v/>
      </c>
      <c r="BN569" s="42" t="str">
        <f>IF($O569="男子",IF($AF569&gt;100,"",IF($M569=選抜男子!I$76,ROW(),"")),"")</f>
        <v/>
      </c>
      <c r="BO569" s="42" t="str">
        <f>IF($O569="男子",IF($AF569&gt;100,"",IF($M569=新人男子!B$2,ROW(),"")),"")</f>
        <v/>
      </c>
      <c r="BP569" s="42" t="str">
        <f>IF($O569="男子",IF($AF569&gt;100,"",IF($M569=新人男子!I$2,ROW(),"")),"")</f>
        <v/>
      </c>
      <c r="BQ569" s="42" t="str">
        <f>IF($O569="男子",IF($AF569&gt;100,"",IF($M569=新人男子!P$2,ROW(),"")),"")</f>
        <v/>
      </c>
      <c r="BR569" s="42" t="str">
        <f>IF($O569="男子",IF($AF569&gt;100,"",IF($M569=新人男子!B$27,ROW(),"")),"")</f>
        <v/>
      </c>
      <c r="BS569" s="42" t="str">
        <f>IF($O569="男子",IF($AF569&gt;100,"",IF($M569=新人男子!I$27,ROW(),"")),"")</f>
        <v/>
      </c>
      <c r="BT569" s="42" t="str">
        <f>IF($O569="男子",IF($AF569&gt;100,"",IF($M569=新人男子!P$27,ROW(),"")),"")</f>
        <v/>
      </c>
      <c r="BU569" s="42" t="str">
        <f>IF($O569="男子",IF($AF569&gt;100,"",IF($M569=新人男子!B$51,ROW(),"")),"")</f>
        <v/>
      </c>
      <c r="BV569" s="42" t="str">
        <f>IF($O569="男子",IF($AF569&gt;100,"",IF($M569=新人男子!I$51,ROW(),"")),"")</f>
        <v/>
      </c>
      <c r="BW569" s="42" t="str">
        <f>IF($O569="男子",IF($AF569&gt;100,"",IF($M569=新人男子!P$51,ROW(),"")),"")</f>
        <v/>
      </c>
      <c r="BX569" s="42" t="str">
        <f>IF($O569="男子",IF($AF569&gt;100,"",IF($M569=新人男子!B$76,ROW(),"")),"")</f>
        <v/>
      </c>
      <c r="BY569" s="42" t="str">
        <f>IF($O569="男子",IF($AF569&gt;100,"",IF($M569=新人男子!I$76,ROW(),"")),"")</f>
        <v/>
      </c>
      <c r="BZ569" s="42" t="str">
        <f>IF($O569="男子",IF($AF569&gt;100,"",IF($M569=新人男子!P$76,ROW(),"")),"")</f>
        <v/>
      </c>
      <c r="CA569" s="42" t="str">
        <f>IF($O569="女子",IF($AF569&gt;100,"",IF($M569=選抜女子!B$2,ROW(),"")),"")</f>
        <v/>
      </c>
      <c r="CB569" s="42" t="str">
        <f>IF($O569="女子",IF($AF569&gt;100,"",IF($M569=選抜女子!I$2,ROW(),"")),"")</f>
        <v/>
      </c>
      <c r="CC569" s="42" t="str">
        <f>IF($O569="女子",IF($AF569&gt;100,"",IF($M569=選抜女子!P$2,ROW(),"")),"")</f>
        <v/>
      </c>
      <c r="CD569" s="42" t="str">
        <f>IF($O569="女子",IF($AF569&gt;100,"",IF($M569=選抜女子!B$27,ROW(),"")),"")</f>
        <v/>
      </c>
      <c r="CE569" s="42" t="str">
        <f>IF($O569="女子",IF($AF569&gt;100,"",IF($M569=選抜女子!I$27,ROW(),"")),"")</f>
        <v/>
      </c>
      <c r="CF569" s="42" t="str">
        <f>IF($O569="女子",IF($AF569&gt;100,"",IF($M569=選抜女子!P$27,ROW(),"")),"")</f>
        <v/>
      </c>
      <c r="CG569" s="42" t="str">
        <f>IF($O569="女子",IF($AF569&gt;100,"",IF($M569=選抜女子!B$51,ROW(),"")),"")</f>
        <v/>
      </c>
      <c r="CH569" s="42" t="str">
        <f>IF($O569="女子",IF($AF569&gt;100,"",IF($M569=選抜女子!I$51,ROW(),"")),"")</f>
        <v/>
      </c>
      <c r="CI569" s="42" t="str">
        <f>IF($O569="女子",IF($AF569&gt;100,"",IF($M569=選抜女子!B$76,ROW(),"")),"")</f>
        <v/>
      </c>
      <c r="CJ569" s="42" t="str">
        <f>IF($O569="女子",IF($AF569&gt;100,"",IF($M569=選抜女子!I$76,ROW(),"")),"")</f>
        <v/>
      </c>
      <c r="CK569" s="42" t="str">
        <f>IF($O569="女子",IF($AF569&gt;100,"",IF($M569=新人女子!B$2,ROW(),"")),"")</f>
        <v/>
      </c>
      <c r="CL569" s="42" t="str">
        <f>IF($O569="女子",IF($AF569&gt;100,"",IF($M569=新人女子!I$2,ROW(),"")),"")</f>
        <v/>
      </c>
      <c r="CM569" s="42" t="str">
        <f>IF($O569="女子",IF($AF569&gt;100,"",IF($M569=新人女子!P$2,ROW(),"")),"")</f>
        <v/>
      </c>
      <c r="CN569" s="42" t="str">
        <f>IF($O569="女子",IF($AF569&gt;100,"",IF($M569=新人女子!B$27,ROW(),"")),"")</f>
        <v/>
      </c>
      <c r="CO569" s="42" t="str">
        <f>IF($O569="女子",IF($AF569&gt;100,"",IF($M569=新人女子!I$27,ROW(),"")),"")</f>
        <v/>
      </c>
      <c r="CP569" s="42" t="str">
        <f>IF($O569="女子",IF($AF569&gt;100,"",IF($M569=新人女子!P$27,ROW(),"")),"")</f>
        <v/>
      </c>
      <c r="CQ569" s="42" t="str">
        <f>IF($O569="女子",IF($AF569&gt;100,"",IF($M569=新人女子!B$51,ROW(),"")),"")</f>
        <v/>
      </c>
      <c r="CR569" s="42" t="str">
        <f>IF($O569="女子",IF($AF569&gt;100,"",IF($M569=新人女子!I$51,ROW(),"")),"")</f>
        <v/>
      </c>
      <c r="CS569" s="42" t="str">
        <f>IF($O569="女子",IF($AF569&gt;100,"",IF($M569=新人女子!P$51,ROW(),"")),"")</f>
        <v/>
      </c>
      <c r="CT569" s="42" t="str">
        <f>IF($O569="女子",IF($AF569&gt;100,"",IF($M569=新人女子!B$76,ROW(),"")),"")</f>
        <v/>
      </c>
      <c r="CU569" s="42" t="str">
        <f>IF($O569="女子",IF($AF569&gt;100,"",IF($M569=新人女子!I$76,ROW(),"")),"")</f>
        <v/>
      </c>
      <c r="CV569" s="42" t="str">
        <f>IF($O569="女子",IF($AF569&gt;100,"",IF($M569=新人女子!P$76,ROW(),"")),"")</f>
        <v/>
      </c>
    </row>
    <row r="570" spans="1:100" x14ac:dyDescent="0.15">
      <c r="A570" s="36">
        <v>45285</v>
      </c>
      <c r="B570" s="36">
        <v>45287</v>
      </c>
      <c r="C570" s="35" t="s">
        <v>104</v>
      </c>
      <c r="D570" s="35" t="s">
        <v>3598</v>
      </c>
      <c r="E570" s="35" t="s">
        <v>3599</v>
      </c>
      <c r="F570" s="35" t="s">
        <v>3600</v>
      </c>
      <c r="G570" s="35" t="s">
        <v>108</v>
      </c>
      <c r="H570" s="35" t="s">
        <v>15</v>
      </c>
      <c r="I570" s="35" t="s">
        <v>3601</v>
      </c>
      <c r="J570" s="35" t="s">
        <v>303</v>
      </c>
      <c r="L570" s="35" t="s">
        <v>1338</v>
      </c>
      <c r="M570" s="35" t="s">
        <v>190</v>
      </c>
      <c r="N570" s="35" t="s">
        <v>191</v>
      </c>
      <c r="O570" s="35" t="s">
        <v>114</v>
      </c>
      <c r="Y570" s="35" t="s">
        <v>306</v>
      </c>
      <c r="AA570" s="35" t="s">
        <v>1002</v>
      </c>
      <c r="AB570" s="35" t="s">
        <v>1344</v>
      </c>
      <c r="AC570" s="35" t="str">
        <f t="shared" si="50"/>
        <v>ハットウ</v>
      </c>
      <c r="AD570" s="35" t="s">
        <v>309</v>
      </c>
      <c r="AF570" s="35">
        <v>7</v>
      </c>
      <c r="AG570" s="41">
        <v>39345</v>
      </c>
      <c r="AN570" s="35">
        <v>169.2</v>
      </c>
      <c r="AO570" s="35">
        <v>62.3</v>
      </c>
      <c r="AP570" s="35" t="s">
        <v>310</v>
      </c>
      <c r="AV570" s="35" t="s">
        <v>311</v>
      </c>
      <c r="BB570" s="35">
        <f t="shared" si="46"/>
        <v>15</v>
      </c>
      <c r="BC570" s="35">
        <f t="shared" si="47"/>
        <v>1</v>
      </c>
      <c r="BD570" s="35" t="str">
        <f t="shared" si="48"/>
        <v>右</v>
      </c>
      <c r="BE570" s="42">
        <f>IF($O570="男子",IF($AF570&gt;100,"",IF($M570=選抜男子!B$2,ROW(),"")),"")</f>
        <v>570</v>
      </c>
      <c r="BF570" s="42" t="str">
        <f>IF($O570="男子",IF($AF570&gt;100,"",IF($M570=選抜男子!I$2,ROW(),"")),"")</f>
        <v/>
      </c>
      <c r="BG570" s="42" t="str">
        <f>IF($O570="男子",IF($AF570&gt;100,"",IF($M570=選抜男子!P$2,ROW(),"")),"")</f>
        <v/>
      </c>
      <c r="BH570" s="42" t="str">
        <f>IF($O570="男子",IF($AF570&gt;100,"",IF($M570=選抜男子!B$27,ROW(),"")),"")</f>
        <v/>
      </c>
      <c r="BI570" s="42" t="str">
        <f>IF($O570="男子",IF($AF570&gt;100,"",IF($M570=選抜男子!I$27,ROW(),"")),"")</f>
        <v/>
      </c>
      <c r="BJ570" s="42" t="str">
        <f>IF($O570="男子",IF($AF570&gt;100,"",IF($M570=選抜男子!P$27,ROW(),"")),"")</f>
        <v/>
      </c>
      <c r="BK570" s="42" t="str">
        <f>IF($O570="男子",IF($AF570&gt;100,"",IF($M570=選抜男子!B$51,ROW(),"")),"")</f>
        <v/>
      </c>
      <c r="BL570" s="42" t="str">
        <f>IF($O570="男子",IF($AF570&gt;100,"",IF($M570=選抜男子!I$51,ROW(),"")),"")</f>
        <v/>
      </c>
      <c r="BM570" s="42" t="str">
        <f>IF($O570="男子",IF($AF570&gt;100,"",IF($M570=選抜男子!B$76,ROW(),"")),"")</f>
        <v/>
      </c>
      <c r="BN570" s="42" t="str">
        <f>IF($O570="男子",IF($AF570&gt;100,"",IF($M570=選抜男子!I$76,ROW(),"")),"")</f>
        <v/>
      </c>
      <c r="BO570" s="42" t="str">
        <f>IF($O570="男子",IF($AF570&gt;100,"",IF($M570=新人男子!B$2,ROW(),"")),"")</f>
        <v/>
      </c>
      <c r="BP570" s="42" t="str">
        <f>IF($O570="男子",IF($AF570&gt;100,"",IF($M570=新人男子!I$2,ROW(),"")),"")</f>
        <v/>
      </c>
      <c r="BQ570" s="42" t="str">
        <f>IF($O570="男子",IF($AF570&gt;100,"",IF($M570=新人男子!P$2,ROW(),"")),"")</f>
        <v/>
      </c>
      <c r="BR570" s="42" t="str">
        <f>IF($O570="男子",IF($AF570&gt;100,"",IF($M570=新人男子!B$27,ROW(),"")),"")</f>
        <v/>
      </c>
      <c r="BS570" s="42" t="str">
        <f>IF($O570="男子",IF($AF570&gt;100,"",IF($M570=新人男子!I$27,ROW(),"")),"")</f>
        <v/>
      </c>
      <c r="BT570" s="42" t="str">
        <f>IF($O570="男子",IF($AF570&gt;100,"",IF($M570=新人男子!P$27,ROW(),"")),"")</f>
        <v/>
      </c>
      <c r="BU570" s="42" t="str">
        <f>IF($O570="男子",IF($AF570&gt;100,"",IF($M570=新人男子!B$51,ROW(),"")),"")</f>
        <v/>
      </c>
      <c r="BV570" s="42" t="str">
        <f>IF($O570="男子",IF($AF570&gt;100,"",IF($M570=新人男子!I$51,ROW(),"")),"")</f>
        <v/>
      </c>
      <c r="BW570" s="42" t="str">
        <f>IF($O570="男子",IF($AF570&gt;100,"",IF($M570=新人男子!P$51,ROW(),"")),"")</f>
        <v/>
      </c>
      <c r="BX570" s="42" t="str">
        <f>IF($O570="男子",IF($AF570&gt;100,"",IF($M570=新人男子!B$76,ROW(),"")),"")</f>
        <v/>
      </c>
      <c r="BY570" s="42" t="str">
        <f>IF($O570="男子",IF($AF570&gt;100,"",IF($M570=新人男子!I$76,ROW(),"")),"")</f>
        <v/>
      </c>
      <c r="BZ570" s="42" t="str">
        <f>IF($O570="男子",IF($AF570&gt;100,"",IF($M570=新人男子!P$76,ROW(),"")),"")</f>
        <v/>
      </c>
      <c r="CA570" s="42" t="str">
        <f>IF($O570="女子",IF($AF570&gt;100,"",IF($M570=選抜女子!B$2,ROW(),"")),"")</f>
        <v/>
      </c>
      <c r="CB570" s="42" t="str">
        <f>IF($O570="女子",IF($AF570&gt;100,"",IF($M570=選抜女子!I$2,ROW(),"")),"")</f>
        <v/>
      </c>
      <c r="CC570" s="42" t="str">
        <f>IF($O570="女子",IF($AF570&gt;100,"",IF($M570=選抜女子!P$2,ROW(),"")),"")</f>
        <v/>
      </c>
      <c r="CD570" s="42" t="str">
        <f>IF($O570="女子",IF($AF570&gt;100,"",IF($M570=選抜女子!B$27,ROW(),"")),"")</f>
        <v/>
      </c>
      <c r="CE570" s="42" t="str">
        <f>IF($O570="女子",IF($AF570&gt;100,"",IF($M570=選抜女子!I$27,ROW(),"")),"")</f>
        <v/>
      </c>
      <c r="CF570" s="42" t="str">
        <f>IF($O570="女子",IF($AF570&gt;100,"",IF($M570=選抜女子!P$27,ROW(),"")),"")</f>
        <v/>
      </c>
      <c r="CG570" s="42" t="str">
        <f>IF($O570="女子",IF($AF570&gt;100,"",IF($M570=選抜女子!B$51,ROW(),"")),"")</f>
        <v/>
      </c>
      <c r="CH570" s="42" t="str">
        <f>IF($O570="女子",IF($AF570&gt;100,"",IF($M570=選抜女子!I$51,ROW(),"")),"")</f>
        <v/>
      </c>
      <c r="CI570" s="42" t="str">
        <f>IF($O570="女子",IF($AF570&gt;100,"",IF($M570=選抜女子!B$76,ROW(),"")),"")</f>
        <v/>
      </c>
      <c r="CJ570" s="42" t="str">
        <f>IF($O570="女子",IF($AF570&gt;100,"",IF($M570=選抜女子!I$76,ROW(),"")),"")</f>
        <v/>
      </c>
      <c r="CK570" s="42" t="str">
        <f>IF($O570="女子",IF($AF570&gt;100,"",IF($M570=新人女子!B$2,ROW(),"")),"")</f>
        <v/>
      </c>
      <c r="CL570" s="42" t="str">
        <f>IF($O570="女子",IF($AF570&gt;100,"",IF($M570=新人女子!I$2,ROW(),"")),"")</f>
        <v/>
      </c>
      <c r="CM570" s="42" t="str">
        <f>IF($O570="女子",IF($AF570&gt;100,"",IF($M570=新人女子!P$2,ROW(),"")),"")</f>
        <v/>
      </c>
      <c r="CN570" s="42" t="str">
        <f>IF($O570="女子",IF($AF570&gt;100,"",IF($M570=新人女子!B$27,ROW(),"")),"")</f>
        <v/>
      </c>
      <c r="CO570" s="42" t="str">
        <f>IF($O570="女子",IF($AF570&gt;100,"",IF($M570=新人女子!I$27,ROW(),"")),"")</f>
        <v/>
      </c>
      <c r="CP570" s="42" t="str">
        <f>IF($O570="女子",IF($AF570&gt;100,"",IF($M570=新人女子!P$27,ROW(),"")),"")</f>
        <v/>
      </c>
      <c r="CQ570" s="42" t="str">
        <f>IF($O570="女子",IF($AF570&gt;100,"",IF($M570=新人女子!B$51,ROW(),"")),"")</f>
        <v/>
      </c>
      <c r="CR570" s="42" t="str">
        <f>IF($O570="女子",IF($AF570&gt;100,"",IF($M570=新人女子!I$51,ROW(),"")),"")</f>
        <v/>
      </c>
      <c r="CS570" s="42" t="str">
        <f>IF($O570="女子",IF($AF570&gt;100,"",IF($M570=新人女子!P$51,ROW(),"")),"")</f>
        <v/>
      </c>
      <c r="CT570" s="42" t="str">
        <f>IF($O570="女子",IF($AF570&gt;100,"",IF($M570=新人女子!B$76,ROW(),"")),"")</f>
        <v/>
      </c>
      <c r="CU570" s="42" t="str">
        <f>IF($O570="女子",IF($AF570&gt;100,"",IF($M570=新人女子!I$76,ROW(),"")),"")</f>
        <v/>
      </c>
      <c r="CV570" s="42" t="str">
        <f>IF($O570="女子",IF($AF570&gt;100,"",IF($M570=新人女子!P$76,ROW(),"")),"")</f>
        <v/>
      </c>
    </row>
    <row r="571" spans="1:100" x14ac:dyDescent="0.15">
      <c r="A571" s="36">
        <v>45285</v>
      </c>
      <c r="B571" s="36">
        <v>45287</v>
      </c>
      <c r="C571" s="35" t="s">
        <v>104</v>
      </c>
      <c r="D571" s="35" t="s">
        <v>3602</v>
      </c>
      <c r="E571" s="35" t="s">
        <v>3603</v>
      </c>
      <c r="F571" s="35" t="s">
        <v>3604</v>
      </c>
      <c r="G571" s="35" t="s">
        <v>108</v>
      </c>
      <c r="H571" s="35" t="s">
        <v>15</v>
      </c>
      <c r="I571" s="35" t="s">
        <v>3605</v>
      </c>
      <c r="J571" s="35" t="s">
        <v>303</v>
      </c>
      <c r="L571" s="35" t="s">
        <v>1338</v>
      </c>
      <c r="M571" s="35" t="s">
        <v>190</v>
      </c>
      <c r="N571" s="35" t="s">
        <v>191</v>
      </c>
      <c r="O571" s="35" t="s">
        <v>114</v>
      </c>
      <c r="Y571" s="35" t="s">
        <v>306</v>
      </c>
      <c r="AA571" s="35" t="s">
        <v>1004</v>
      </c>
      <c r="AB571" s="35" t="s">
        <v>1345</v>
      </c>
      <c r="AC571" s="35" t="str">
        <f t="shared" si="50"/>
        <v>トクマル</v>
      </c>
      <c r="AD571" s="35" t="s">
        <v>309</v>
      </c>
      <c r="AF571" s="35">
        <v>10</v>
      </c>
      <c r="AG571" s="41">
        <v>38823</v>
      </c>
      <c r="AN571" s="35">
        <v>173</v>
      </c>
      <c r="AO571" s="35">
        <v>62</v>
      </c>
      <c r="AP571" s="35" t="s">
        <v>310</v>
      </c>
      <c r="AV571" s="35" t="s">
        <v>311</v>
      </c>
      <c r="BB571" s="35">
        <f t="shared" si="46"/>
        <v>16</v>
      </c>
      <c r="BC571" s="35">
        <f t="shared" si="47"/>
        <v>2</v>
      </c>
      <c r="BD571" s="35" t="str">
        <f t="shared" si="48"/>
        <v>右</v>
      </c>
      <c r="BE571" s="42">
        <f>IF($O571="男子",IF($AF571&gt;100,"",IF($M571=選抜男子!B$2,ROW(),"")),"")</f>
        <v>571</v>
      </c>
      <c r="BF571" s="42" t="str">
        <f>IF($O571="男子",IF($AF571&gt;100,"",IF($M571=選抜男子!I$2,ROW(),"")),"")</f>
        <v/>
      </c>
      <c r="BG571" s="42" t="str">
        <f>IF($O571="男子",IF($AF571&gt;100,"",IF($M571=選抜男子!P$2,ROW(),"")),"")</f>
        <v/>
      </c>
      <c r="BH571" s="42" t="str">
        <f>IF($O571="男子",IF($AF571&gt;100,"",IF($M571=選抜男子!B$27,ROW(),"")),"")</f>
        <v/>
      </c>
      <c r="BI571" s="42" t="str">
        <f>IF($O571="男子",IF($AF571&gt;100,"",IF($M571=選抜男子!I$27,ROW(),"")),"")</f>
        <v/>
      </c>
      <c r="BJ571" s="42" t="str">
        <f>IF($O571="男子",IF($AF571&gt;100,"",IF($M571=選抜男子!P$27,ROW(),"")),"")</f>
        <v/>
      </c>
      <c r="BK571" s="42" t="str">
        <f>IF($O571="男子",IF($AF571&gt;100,"",IF($M571=選抜男子!B$51,ROW(),"")),"")</f>
        <v/>
      </c>
      <c r="BL571" s="42" t="str">
        <f>IF($O571="男子",IF($AF571&gt;100,"",IF($M571=選抜男子!I$51,ROW(),"")),"")</f>
        <v/>
      </c>
      <c r="BM571" s="42" t="str">
        <f>IF($O571="男子",IF($AF571&gt;100,"",IF($M571=選抜男子!B$76,ROW(),"")),"")</f>
        <v/>
      </c>
      <c r="BN571" s="42" t="str">
        <f>IF($O571="男子",IF($AF571&gt;100,"",IF($M571=選抜男子!I$76,ROW(),"")),"")</f>
        <v/>
      </c>
      <c r="BO571" s="42" t="str">
        <f>IF($O571="男子",IF($AF571&gt;100,"",IF($M571=新人男子!B$2,ROW(),"")),"")</f>
        <v/>
      </c>
      <c r="BP571" s="42" t="str">
        <f>IF($O571="男子",IF($AF571&gt;100,"",IF($M571=新人男子!I$2,ROW(),"")),"")</f>
        <v/>
      </c>
      <c r="BQ571" s="42" t="str">
        <f>IF($O571="男子",IF($AF571&gt;100,"",IF($M571=新人男子!P$2,ROW(),"")),"")</f>
        <v/>
      </c>
      <c r="BR571" s="42" t="str">
        <f>IF($O571="男子",IF($AF571&gt;100,"",IF($M571=新人男子!B$27,ROW(),"")),"")</f>
        <v/>
      </c>
      <c r="BS571" s="42" t="str">
        <f>IF($O571="男子",IF($AF571&gt;100,"",IF($M571=新人男子!I$27,ROW(),"")),"")</f>
        <v/>
      </c>
      <c r="BT571" s="42" t="str">
        <f>IF($O571="男子",IF($AF571&gt;100,"",IF($M571=新人男子!P$27,ROW(),"")),"")</f>
        <v/>
      </c>
      <c r="BU571" s="42" t="str">
        <f>IF($O571="男子",IF($AF571&gt;100,"",IF($M571=新人男子!B$51,ROW(),"")),"")</f>
        <v/>
      </c>
      <c r="BV571" s="42" t="str">
        <f>IF($O571="男子",IF($AF571&gt;100,"",IF($M571=新人男子!I$51,ROW(),"")),"")</f>
        <v/>
      </c>
      <c r="BW571" s="42" t="str">
        <f>IF($O571="男子",IF($AF571&gt;100,"",IF($M571=新人男子!P$51,ROW(),"")),"")</f>
        <v/>
      </c>
      <c r="BX571" s="42" t="str">
        <f>IF($O571="男子",IF($AF571&gt;100,"",IF($M571=新人男子!B$76,ROW(),"")),"")</f>
        <v/>
      </c>
      <c r="BY571" s="42" t="str">
        <f>IF($O571="男子",IF($AF571&gt;100,"",IF($M571=新人男子!I$76,ROW(),"")),"")</f>
        <v/>
      </c>
      <c r="BZ571" s="42" t="str">
        <f>IF($O571="男子",IF($AF571&gt;100,"",IF($M571=新人男子!P$76,ROW(),"")),"")</f>
        <v/>
      </c>
      <c r="CA571" s="42" t="str">
        <f>IF($O571="女子",IF($AF571&gt;100,"",IF($M571=選抜女子!B$2,ROW(),"")),"")</f>
        <v/>
      </c>
      <c r="CB571" s="42" t="str">
        <f>IF($O571="女子",IF($AF571&gt;100,"",IF($M571=選抜女子!I$2,ROW(),"")),"")</f>
        <v/>
      </c>
      <c r="CC571" s="42" t="str">
        <f>IF($O571="女子",IF($AF571&gt;100,"",IF($M571=選抜女子!P$2,ROW(),"")),"")</f>
        <v/>
      </c>
      <c r="CD571" s="42" t="str">
        <f>IF($O571="女子",IF($AF571&gt;100,"",IF($M571=選抜女子!B$27,ROW(),"")),"")</f>
        <v/>
      </c>
      <c r="CE571" s="42" t="str">
        <f>IF($O571="女子",IF($AF571&gt;100,"",IF($M571=選抜女子!I$27,ROW(),"")),"")</f>
        <v/>
      </c>
      <c r="CF571" s="42" t="str">
        <f>IF($O571="女子",IF($AF571&gt;100,"",IF($M571=選抜女子!P$27,ROW(),"")),"")</f>
        <v/>
      </c>
      <c r="CG571" s="42" t="str">
        <f>IF($O571="女子",IF($AF571&gt;100,"",IF($M571=選抜女子!B$51,ROW(),"")),"")</f>
        <v/>
      </c>
      <c r="CH571" s="42" t="str">
        <f>IF($O571="女子",IF($AF571&gt;100,"",IF($M571=選抜女子!I$51,ROW(),"")),"")</f>
        <v/>
      </c>
      <c r="CI571" s="42" t="str">
        <f>IF($O571="女子",IF($AF571&gt;100,"",IF($M571=選抜女子!B$76,ROW(),"")),"")</f>
        <v/>
      </c>
      <c r="CJ571" s="42" t="str">
        <f>IF($O571="女子",IF($AF571&gt;100,"",IF($M571=選抜女子!I$76,ROW(),"")),"")</f>
        <v/>
      </c>
      <c r="CK571" s="42" t="str">
        <f>IF($O571="女子",IF($AF571&gt;100,"",IF($M571=新人女子!B$2,ROW(),"")),"")</f>
        <v/>
      </c>
      <c r="CL571" s="42" t="str">
        <f>IF($O571="女子",IF($AF571&gt;100,"",IF($M571=新人女子!I$2,ROW(),"")),"")</f>
        <v/>
      </c>
      <c r="CM571" s="42" t="str">
        <f>IF($O571="女子",IF($AF571&gt;100,"",IF($M571=新人女子!P$2,ROW(),"")),"")</f>
        <v/>
      </c>
      <c r="CN571" s="42" t="str">
        <f>IF($O571="女子",IF($AF571&gt;100,"",IF($M571=新人女子!B$27,ROW(),"")),"")</f>
        <v/>
      </c>
      <c r="CO571" s="42" t="str">
        <f>IF($O571="女子",IF($AF571&gt;100,"",IF($M571=新人女子!I$27,ROW(),"")),"")</f>
        <v/>
      </c>
      <c r="CP571" s="42" t="str">
        <f>IF($O571="女子",IF($AF571&gt;100,"",IF($M571=新人女子!P$27,ROW(),"")),"")</f>
        <v/>
      </c>
      <c r="CQ571" s="42" t="str">
        <f>IF($O571="女子",IF($AF571&gt;100,"",IF($M571=新人女子!B$51,ROW(),"")),"")</f>
        <v/>
      </c>
      <c r="CR571" s="42" t="str">
        <f>IF($O571="女子",IF($AF571&gt;100,"",IF($M571=新人女子!I$51,ROW(),"")),"")</f>
        <v/>
      </c>
      <c r="CS571" s="42" t="str">
        <f>IF($O571="女子",IF($AF571&gt;100,"",IF($M571=新人女子!P$51,ROW(),"")),"")</f>
        <v/>
      </c>
      <c r="CT571" s="42" t="str">
        <f>IF($O571="女子",IF($AF571&gt;100,"",IF($M571=新人女子!B$76,ROW(),"")),"")</f>
        <v/>
      </c>
      <c r="CU571" s="42" t="str">
        <f>IF($O571="女子",IF($AF571&gt;100,"",IF($M571=新人女子!I$76,ROW(),"")),"")</f>
        <v/>
      </c>
      <c r="CV571" s="42" t="str">
        <f>IF($O571="女子",IF($AF571&gt;100,"",IF($M571=新人女子!P$76,ROW(),"")),"")</f>
        <v/>
      </c>
    </row>
    <row r="572" spans="1:100" x14ac:dyDescent="0.15">
      <c r="A572" s="36">
        <v>45285</v>
      </c>
      <c r="B572" s="36">
        <v>45287</v>
      </c>
      <c r="C572" s="35" t="s">
        <v>104</v>
      </c>
      <c r="D572" s="35" t="s">
        <v>3606</v>
      </c>
      <c r="E572" s="35" t="s">
        <v>3607</v>
      </c>
      <c r="F572" s="35" t="s">
        <v>3608</v>
      </c>
      <c r="G572" s="35" t="s">
        <v>108</v>
      </c>
      <c r="H572" s="35" t="s">
        <v>15</v>
      </c>
      <c r="I572" s="35" t="s">
        <v>3609</v>
      </c>
      <c r="J572" s="35" t="s">
        <v>303</v>
      </c>
      <c r="L572" s="35" t="s">
        <v>1338</v>
      </c>
      <c r="M572" s="35" t="s">
        <v>190</v>
      </c>
      <c r="N572" s="35" t="s">
        <v>191</v>
      </c>
      <c r="O572" s="35" t="s">
        <v>114</v>
      </c>
      <c r="Y572" s="35" t="s">
        <v>306</v>
      </c>
      <c r="AA572" s="35" t="s">
        <v>1006</v>
      </c>
      <c r="AB572" s="35" t="s">
        <v>1346</v>
      </c>
      <c r="AC572" s="35" t="str">
        <f t="shared" si="50"/>
        <v>タンピ</v>
      </c>
      <c r="AD572" s="35" t="s">
        <v>309</v>
      </c>
      <c r="AF572" s="35">
        <v>12</v>
      </c>
      <c r="AG572" s="41">
        <v>39263</v>
      </c>
      <c r="AN572" s="35">
        <v>163</v>
      </c>
      <c r="AO572" s="35">
        <v>0</v>
      </c>
      <c r="AP572" s="35" t="s">
        <v>310</v>
      </c>
      <c r="AV572" s="35" t="s">
        <v>311</v>
      </c>
      <c r="BB572" s="35">
        <f t="shared" si="46"/>
        <v>15</v>
      </c>
      <c r="BC572" s="35">
        <f t="shared" si="47"/>
        <v>1</v>
      </c>
      <c r="BD572" s="35" t="str">
        <f t="shared" si="48"/>
        <v>右</v>
      </c>
      <c r="BE572" s="42">
        <f>IF($O572="男子",IF($AF572&gt;100,"",IF($M572=選抜男子!B$2,ROW(),"")),"")</f>
        <v>572</v>
      </c>
      <c r="BF572" s="42" t="str">
        <f>IF($O572="男子",IF($AF572&gt;100,"",IF($M572=選抜男子!I$2,ROW(),"")),"")</f>
        <v/>
      </c>
      <c r="BG572" s="42" t="str">
        <f>IF($O572="男子",IF($AF572&gt;100,"",IF($M572=選抜男子!P$2,ROW(),"")),"")</f>
        <v/>
      </c>
      <c r="BH572" s="42" t="str">
        <f>IF($O572="男子",IF($AF572&gt;100,"",IF($M572=選抜男子!B$27,ROW(),"")),"")</f>
        <v/>
      </c>
      <c r="BI572" s="42" t="str">
        <f>IF($O572="男子",IF($AF572&gt;100,"",IF($M572=選抜男子!I$27,ROW(),"")),"")</f>
        <v/>
      </c>
      <c r="BJ572" s="42" t="str">
        <f>IF($O572="男子",IF($AF572&gt;100,"",IF($M572=選抜男子!P$27,ROW(),"")),"")</f>
        <v/>
      </c>
      <c r="BK572" s="42" t="str">
        <f>IF($O572="男子",IF($AF572&gt;100,"",IF($M572=選抜男子!B$51,ROW(),"")),"")</f>
        <v/>
      </c>
      <c r="BL572" s="42" t="str">
        <f>IF($O572="男子",IF($AF572&gt;100,"",IF($M572=選抜男子!I$51,ROW(),"")),"")</f>
        <v/>
      </c>
      <c r="BM572" s="42" t="str">
        <f>IF($O572="男子",IF($AF572&gt;100,"",IF($M572=選抜男子!B$76,ROW(),"")),"")</f>
        <v/>
      </c>
      <c r="BN572" s="42" t="str">
        <f>IF($O572="男子",IF($AF572&gt;100,"",IF($M572=選抜男子!I$76,ROW(),"")),"")</f>
        <v/>
      </c>
      <c r="BO572" s="42" t="str">
        <f>IF($O572="男子",IF($AF572&gt;100,"",IF($M572=新人男子!B$2,ROW(),"")),"")</f>
        <v/>
      </c>
      <c r="BP572" s="42" t="str">
        <f>IF($O572="男子",IF($AF572&gt;100,"",IF($M572=新人男子!I$2,ROW(),"")),"")</f>
        <v/>
      </c>
      <c r="BQ572" s="42" t="str">
        <f>IF($O572="男子",IF($AF572&gt;100,"",IF($M572=新人男子!P$2,ROW(),"")),"")</f>
        <v/>
      </c>
      <c r="BR572" s="42" t="str">
        <f>IF($O572="男子",IF($AF572&gt;100,"",IF($M572=新人男子!B$27,ROW(),"")),"")</f>
        <v/>
      </c>
      <c r="BS572" s="42" t="str">
        <f>IF($O572="男子",IF($AF572&gt;100,"",IF($M572=新人男子!I$27,ROW(),"")),"")</f>
        <v/>
      </c>
      <c r="BT572" s="42" t="str">
        <f>IF($O572="男子",IF($AF572&gt;100,"",IF($M572=新人男子!P$27,ROW(),"")),"")</f>
        <v/>
      </c>
      <c r="BU572" s="42" t="str">
        <f>IF($O572="男子",IF($AF572&gt;100,"",IF($M572=新人男子!B$51,ROW(),"")),"")</f>
        <v/>
      </c>
      <c r="BV572" s="42" t="str">
        <f>IF($O572="男子",IF($AF572&gt;100,"",IF($M572=新人男子!I$51,ROW(),"")),"")</f>
        <v/>
      </c>
      <c r="BW572" s="42" t="str">
        <f>IF($O572="男子",IF($AF572&gt;100,"",IF($M572=新人男子!P$51,ROW(),"")),"")</f>
        <v/>
      </c>
      <c r="BX572" s="42" t="str">
        <f>IF($O572="男子",IF($AF572&gt;100,"",IF($M572=新人男子!B$76,ROW(),"")),"")</f>
        <v/>
      </c>
      <c r="BY572" s="42" t="str">
        <f>IF($O572="男子",IF($AF572&gt;100,"",IF($M572=新人男子!I$76,ROW(),"")),"")</f>
        <v/>
      </c>
      <c r="BZ572" s="42" t="str">
        <f>IF($O572="男子",IF($AF572&gt;100,"",IF($M572=新人男子!P$76,ROW(),"")),"")</f>
        <v/>
      </c>
      <c r="CA572" s="42" t="str">
        <f>IF($O572="女子",IF($AF572&gt;100,"",IF($M572=選抜女子!B$2,ROW(),"")),"")</f>
        <v/>
      </c>
      <c r="CB572" s="42" t="str">
        <f>IF($O572="女子",IF($AF572&gt;100,"",IF($M572=選抜女子!I$2,ROW(),"")),"")</f>
        <v/>
      </c>
      <c r="CC572" s="42" t="str">
        <f>IF($O572="女子",IF($AF572&gt;100,"",IF($M572=選抜女子!P$2,ROW(),"")),"")</f>
        <v/>
      </c>
      <c r="CD572" s="42" t="str">
        <f>IF($O572="女子",IF($AF572&gt;100,"",IF($M572=選抜女子!B$27,ROW(),"")),"")</f>
        <v/>
      </c>
      <c r="CE572" s="42" t="str">
        <f>IF($O572="女子",IF($AF572&gt;100,"",IF($M572=選抜女子!I$27,ROW(),"")),"")</f>
        <v/>
      </c>
      <c r="CF572" s="42" t="str">
        <f>IF($O572="女子",IF($AF572&gt;100,"",IF($M572=選抜女子!P$27,ROW(),"")),"")</f>
        <v/>
      </c>
      <c r="CG572" s="42" t="str">
        <f>IF($O572="女子",IF($AF572&gt;100,"",IF($M572=選抜女子!B$51,ROW(),"")),"")</f>
        <v/>
      </c>
      <c r="CH572" s="42" t="str">
        <f>IF($O572="女子",IF($AF572&gt;100,"",IF($M572=選抜女子!I$51,ROW(),"")),"")</f>
        <v/>
      </c>
      <c r="CI572" s="42" t="str">
        <f>IF($O572="女子",IF($AF572&gt;100,"",IF($M572=選抜女子!B$76,ROW(),"")),"")</f>
        <v/>
      </c>
      <c r="CJ572" s="42" t="str">
        <f>IF($O572="女子",IF($AF572&gt;100,"",IF($M572=選抜女子!I$76,ROW(),"")),"")</f>
        <v/>
      </c>
      <c r="CK572" s="42" t="str">
        <f>IF($O572="女子",IF($AF572&gt;100,"",IF($M572=新人女子!B$2,ROW(),"")),"")</f>
        <v/>
      </c>
      <c r="CL572" s="42" t="str">
        <f>IF($O572="女子",IF($AF572&gt;100,"",IF($M572=新人女子!I$2,ROW(),"")),"")</f>
        <v/>
      </c>
      <c r="CM572" s="42" t="str">
        <f>IF($O572="女子",IF($AF572&gt;100,"",IF($M572=新人女子!P$2,ROW(),"")),"")</f>
        <v/>
      </c>
      <c r="CN572" s="42" t="str">
        <f>IF($O572="女子",IF($AF572&gt;100,"",IF($M572=新人女子!B$27,ROW(),"")),"")</f>
        <v/>
      </c>
      <c r="CO572" s="42" t="str">
        <f>IF($O572="女子",IF($AF572&gt;100,"",IF($M572=新人女子!I$27,ROW(),"")),"")</f>
        <v/>
      </c>
      <c r="CP572" s="42" t="str">
        <f>IF($O572="女子",IF($AF572&gt;100,"",IF($M572=新人女子!P$27,ROW(),"")),"")</f>
        <v/>
      </c>
      <c r="CQ572" s="42" t="str">
        <f>IF($O572="女子",IF($AF572&gt;100,"",IF($M572=新人女子!B$51,ROW(),"")),"")</f>
        <v/>
      </c>
      <c r="CR572" s="42" t="str">
        <f>IF($O572="女子",IF($AF572&gt;100,"",IF($M572=新人女子!I$51,ROW(),"")),"")</f>
        <v/>
      </c>
      <c r="CS572" s="42" t="str">
        <f>IF($O572="女子",IF($AF572&gt;100,"",IF($M572=新人女子!P$51,ROW(),"")),"")</f>
        <v/>
      </c>
      <c r="CT572" s="42" t="str">
        <f>IF($O572="女子",IF($AF572&gt;100,"",IF($M572=新人女子!B$76,ROW(),"")),"")</f>
        <v/>
      </c>
      <c r="CU572" s="42" t="str">
        <f>IF($O572="女子",IF($AF572&gt;100,"",IF($M572=新人女子!I$76,ROW(),"")),"")</f>
        <v/>
      </c>
      <c r="CV572" s="42" t="str">
        <f>IF($O572="女子",IF($AF572&gt;100,"",IF($M572=新人女子!P$76,ROW(),"")),"")</f>
        <v/>
      </c>
    </row>
    <row r="573" spans="1:100" x14ac:dyDescent="0.15">
      <c r="A573" s="36">
        <v>45285</v>
      </c>
      <c r="B573" s="36">
        <v>45287</v>
      </c>
      <c r="C573" s="35" t="s">
        <v>104</v>
      </c>
      <c r="D573" s="35" t="s">
        <v>3610</v>
      </c>
      <c r="E573" s="35" t="s">
        <v>3611</v>
      </c>
      <c r="F573" s="35" t="s">
        <v>3612</v>
      </c>
      <c r="G573" s="35" t="s">
        <v>108</v>
      </c>
      <c r="H573" s="35" t="s">
        <v>15</v>
      </c>
      <c r="I573" s="35" t="s">
        <v>3613</v>
      </c>
      <c r="J573" s="35" t="s">
        <v>303</v>
      </c>
      <c r="L573" s="35" t="s">
        <v>1338</v>
      </c>
      <c r="M573" s="35" t="s">
        <v>190</v>
      </c>
      <c r="N573" s="35" t="s">
        <v>191</v>
      </c>
      <c r="O573" s="35" t="s">
        <v>114</v>
      </c>
      <c r="Y573" s="35" t="s">
        <v>306</v>
      </c>
      <c r="Z573" s="35">
        <v>1</v>
      </c>
      <c r="AA573" s="35" t="s">
        <v>1008</v>
      </c>
      <c r="AB573" s="35" t="s">
        <v>191</v>
      </c>
      <c r="AC573" s="35" t="str">
        <f t="shared" si="50"/>
        <v>ワカサ</v>
      </c>
      <c r="AD573" s="35" t="s">
        <v>309</v>
      </c>
      <c r="AF573" s="35">
        <v>101</v>
      </c>
      <c r="AG573" s="41">
        <v>36853</v>
      </c>
      <c r="AN573" s="35">
        <v>165</v>
      </c>
      <c r="AO573" s="35">
        <v>59</v>
      </c>
      <c r="AP573" s="35" t="s">
        <v>310</v>
      </c>
      <c r="AV573" s="35" t="s">
        <v>344</v>
      </c>
      <c r="AW573" s="35" t="s">
        <v>345</v>
      </c>
      <c r="BB573" s="35">
        <f t="shared" si="46"/>
        <v>22</v>
      </c>
      <c r="BC573" s="35" t="str">
        <f t="shared" si="47"/>
        <v>役員</v>
      </c>
      <c r="BD573" s="35" t="str">
        <f t="shared" si="48"/>
        <v>右</v>
      </c>
      <c r="BE573" s="42" t="str">
        <f>IF($O573="男子",IF($AF573&gt;100,"",IF($M573=選抜男子!B$2,ROW(),"")),"")</f>
        <v/>
      </c>
      <c r="BF573" s="42" t="str">
        <f>IF($O573="男子",IF($AF573&gt;100,"",IF($M573=選抜男子!I$2,ROW(),"")),"")</f>
        <v/>
      </c>
      <c r="BG573" s="42" t="str">
        <f>IF($O573="男子",IF($AF573&gt;100,"",IF($M573=選抜男子!P$2,ROW(),"")),"")</f>
        <v/>
      </c>
      <c r="BH573" s="42" t="str">
        <f>IF($O573="男子",IF($AF573&gt;100,"",IF($M573=選抜男子!B$27,ROW(),"")),"")</f>
        <v/>
      </c>
      <c r="BI573" s="42" t="str">
        <f>IF($O573="男子",IF($AF573&gt;100,"",IF($M573=選抜男子!I$27,ROW(),"")),"")</f>
        <v/>
      </c>
      <c r="BJ573" s="42" t="str">
        <f>IF($O573="男子",IF($AF573&gt;100,"",IF($M573=選抜男子!P$27,ROW(),"")),"")</f>
        <v/>
      </c>
      <c r="BK573" s="42" t="str">
        <f>IF($O573="男子",IF($AF573&gt;100,"",IF($M573=選抜男子!B$51,ROW(),"")),"")</f>
        <v/>
      </c>
      <c r="BL573" s="42" t="str">
        <f>IF($O573="男子",IF($AF573&gt;100,"",IF($M573=選抜男子!I$51,ROW(),"")),"")</f>
        <v/>
      </c>
      <c r="BM573" s="42" t="str">
        <f>IF($O573="男子",IF($AF573&gt;100,"",IF($M573=選抜男子!B$76,ROW(),"")),"")</f>
        <v/>
      </c>
      <c r="BN573" s="42" t="str">
        <f>IF($O573="男子",IF($AF573&gt;100,"",IF($M573=選抜男子!I$76,ROW(),"")),"")</f>
        <v/>
      </c>
      <c r="BO573" s="42" t="str">
        <f>IF($O573="男子",IF($AF573&gt;100,"",IF($M573=新人男子!B$2,ROW(),"")),"")</f>
        <v/>
      </c>
      <c r="BP573" s="42" t="str">
        <f>IF($O573="男子",IF($AF573&gt;100,"",IF($M573=新人男子!I$2,ROW(),"")),"")</f>
        <v/>
      </c>
      <c r="BQ573" s="42" t="str">
        <f>IF($O573="男子",IF($AF573&gt;100,"",IF($M573=新人男子!P$2,ROW(),"")),"")</f>
        <v/>
      </c>
      <c r="BR573" s="42" t="str">
        <f>IF($O573="男子",IF($AF573&gt;100,"",IF($M573=新人男子!B$27,ROW(),"")),"")</f>
        <v/>
      </c>
      <c r="BS573" s="42" t="str">
        <f>IF($O573="男子",IF($AF573&gt;100,"",IF($M573=新人男子!I$27,ROW(),"")),"")</f>
        <v/>
      </c>
      <c r="BT573" s="42" t="str">
        <f>IF($O573="男子",IF($AF573&gt;100,"",IF($M573=新人男子!P$27,ROW(),"")),"")</f>
        <v/>
      </c>
      <c r="BU573" s="42" t="str">
        <f>IF($O573="男子",IF($AF573&gt;100,"",IF($M573=新人男子!B$51,ROW(),"")),"")</f>
        <v/>
      </c>
      <c r="BV573" s="42" t="str">
        <f>IF($O573="男子",IF($AF573&gt;100,"",IF($M573=新人男子!I$51,ROW(),"")),"")</f>
        <v/>
      </c>
      <c r="BW573" s="42" t="str">
        <f>IF($O573="男子",IF($AF573&gt;100,"",IF($M573=新人男子!P$51,ROW(),"")),"")</f>
        <v/>
      </c>
      <c r="BX573" s="42" t="str">
        <f>IF($O573="男子",IF($AF573&gt;100,"",IF($M573=新人男子!B$76,ROW(),"")),"")</f>
        <v/>
      </c>
      <c r="BY573" s="42" t="str">
        <f>IF($O573="男子",IF($AF573&gt;100,"",IF($M573=新人男子!I$76,ROW(),"")),"")</f>
        <v/>
      </c>
      <c r="BZ573" s="42" t="str">
        <f>IF($O573="男子",IF($AF573&gt;100,"",IF($M573=新人男子!P$76,ROW(),"")),"")</f>
        <v/>
      </c>
      <c r="CA573" s="42" t="str">
        <f>IF($O573="女子",IF($AF573&gt;100,"",IF($M573=選抜女子!B$2,ROW(),"")),"")</f>
        <v/>
      </c>
      <c r="CB573" s="42" t="str">
        <f>IF($O573="女子",IF($AF573&gt;100,"",IF($M573=選抜女子!I$2,ROW(),"")),"")</f>
        <v/>
      </c>
      <c r="CC573" s="42" t="str">
        <f>IF($O573="女子",IF($AF573&gt;100,"",IF($M573=選抜女子!P$2,ROW(),"")),"")</f>
        <v/>
      </c>
      <c r="CD573" s="42" t="str">
        <f>IF($O573="女子",IF($AF573&gt;100,"",IF($M573=選抜女子!B$27,ROW(),"")),"")</f>
        <v/>
      </c>
      <c r="CE573" s="42" t="str">
        <f>IF($O573="女子",IF($AF573&gt;100,"",IF($M573=選抜女子!I$27,ROW(),"")),"")</f>
        <v/>
      </c>
      <c r="CF573" s="42" t="str">
        <f>IF($O573="女子",IF($AF573&gt;100,"",IF($M573=選抜女子!P$27,ROW(),"")),"")</f>
        <v/>
      </c>
      <c r="CG573" s="42" t="str">
        <f>IF($O573="女子",IF($AF573&gt;100,"",IF($M573=選抜女子!B$51,ROW(),"")),"")</f>
        <v/>
      </c>
      <c r="CH573" s="42" t="str">
        <f>IF($O573="女子",IF($AF573&gt;100,"",IF($M573=選抜女子!I$51,ROW(),"")),"")</f>
        <v/>
      </c>
      <c r="CI573" s="42" t="str">
        <f>IF($O573="女子",IF($AF573&gt;100,"",IF($M573=選抜女子!B$76,ROW(),"")),"")</f>
        <v/>
      </c>
      <c r="CJ573" s="42" t="str">
        <f>IF($O573="女子",IF($AF573&gt;100,"",IF($M573=選抜女子!I$76,ROW(),"")),"")</f>
        <v/>
      </c>
      <c r="CK573" s="42" t="str">
        <f>IF($O573="女子",IF($AF573&gt;100,"",IF($M573=新人女子!B$2,ROW(),"")),"")</f>
        <v/>
      </c>
      <c r="CL573" s="42" t="str">
        <f>IF($O573="女子",IF($AF573&gt;100,"",IF($M573=新人女子!I$2,ROW(),"")),"")</f>
        <v/>
      </c>
      <c r="CM573" s="42" t="str">
        <f>IF($O573="女子",IF($AF573&gt;100,"",IF($M573=新人女子!P$2,ROW(),"")),"")</f>
        <v/>
      </c>
      <c r="CN573" s="42" t="str">
        <f>IF($O573="女子",IF($AF573&gt;100,"",IF($M573=新人女子!B$27,ROW(),"")),"")</f>
        <v/>
      </c>
      <c r="CO573" s="42" t="str">
        <f>IF($O573="女子",IF($AF573&gt;100,"",IF($M573=新人女子!I$27,ROW(),"")),"")</f>
        <v/>
      </c>
      <c r="CP573" s="42" t="str">
        <f>IF($O573="女子",IF($AF573&gt;100,"",IF($M573=新人女子!P$27,ROW(),"")),"")</f>
        <v/>
      </c>
      <c r="CQ573" s="42" t="str">
        <f>IF($O573="女子",IF($AF573&gt;100,"",IF($M573=新人女子!B$51,ROW(),"")),"")</f>
        <v/>
      </c>
      <c r="CR573" s="42" t="str">
        <f>IF($O573="女子",IF($AF573&gt;100,"",IF($M573=新人女子!I$51,ROW(),"")),"")</f>
        <v/>
      </c>
      <c r="CS573" s="42" t="str">
        <f>IF($O573="女子",IF($AF573&gt;100,"",IF($M573=新人女子!P$51,ROW(),"")),"")</f>
        <v/>
      </c>
      <c r="CT573" s="42" t="str">
        <f>IF($O573="女子",IF($AF573&gt;100,"",IF($M573=新人女子!B$76,ROW(),"")),"")</f>
        <v/>
      </c>
      <c r="CU573" s="42" t="str">
        <f>IF($O573="女子",IF($AF573&gt;100,"",IF($M573=新人女子!I$76,ROW(),"")),"")</f>
        <v/>
      </c>
      <c r="CV573" s="42" t="str">
        <f>IF($O573="女子",IF($AF573&gt;100,"",IF($M573=新人女子!P$76,ROW(),"")),"")</f>
        <v/>
      </c>
    </row>
    <row r="574" spans="1:100" x14ac:dyDescent="0.15">
      <c r="A574" s="36">
        <v>45285</v>
      </c>
      <c r="B574" s="36">
        <v>45287</v>
      </c>
      <c r="C574" s="35" t="s">
        <v>104</v>
      </c>
      <c r="D574" s="35" t="s">
        <v>3614</v>
      </c>
      <c r="E574" s="35" t="s">
        <v>3615</v>
      </c>
      <c r="F574" s="35" t="s">
        <v>3616</v>
      </c>
      <c r="G574" s="35" t="s">
        <v>108</v>
      </c>
      <c r="H574" s="35" t="s">
        <v>15</v>
      </c>
      <c r="I574" s="35" t="s">
        <v>3617</v>
      </c>
      <c r="J574" s="35" t="s">
        <v>303</v>
      </c>
      <c r="L574" s="35" t="s">
        <v>875</v>
      </c>
      <c r="AC574" s="35" t="str">
        <f t="shared" si="50"/>
        <v/>
      </c>
      <c r="AP574" s="35" t="s">
        <v>310</v>
      </c>
      <c r="BB574" s="35" t="str">
        <f t="shared" si="46"/>
        <v/>
      </c>
      <c r="BC574" s="35" t="str">
        <f t="shared" si="47"/>
        <v/>
      </c>
      <c r="BD574" s="35" t="str">
        <f t="shared" si="48"/>
        <v>右</v>
      </c>
      <c r="BE574" s="42" t="str">
        <f>IF($O574="男子",IF($AF574&gt;100,"",IF($M574=選抜男子!B$2,ROW(),"")),"")</f>
        <v/>
      </c>
      <c r="BF574" s="42" t="str">
        <f>IF($O574="男子",IF($AF574&gt;100,"",IF($M574=選抜男子!I$2,ROW(),"")),"")</f>
        <v/>
      </c>
      <c r="BG574" s="42" t="str">
        <f>IF($O574="男子",IF($AF574&gt;100,"",IF($M574=選抜男子!P$2,ROW(),"")),"")</f>
        <v/>
      </c>
      <c r="BH574" s="42" t="str">
        <f>IF($O574="男子",IF($AF574&gt;100,"",IF($M574=選抜男子!B$27,ROW(),"")),"")</f>
        <v/>
      </c>
      <c r="BI574" s="42" t="str">
        <f>IF($O574="男子",IF($AF574&gt;100,"",IF($M574=選抜男子!I$27,ROW(),"")),"")</f>
        <v/>
      </c>
      <c r="BJ574" s="42" t="str">
        <f>IF($O574="男子",IF($AF574&gt;100,"",IF($M574=選抜男子!P$27,ROW(),"")),"")</f>
        <v/>
      </c>
      <c r="BK574" s="42" t="str">
        <f>IF($O574="男子",IF($AF574&gt;100,"",IF($M574=選抜男子!B$51,ROW(),"")),"")</f>
        <v/>
      </c>
      <c r="BL574" s="42" t="str">
        <f>IF($O574="男子",IF($AF574&gt;100,"",IF($M574=選抜男子!I$51,ROW(),"")),"")</f>
        <v/>
      </c>
      <c r="BM574" s="42" t="str">
        <f>IF($O574="男子",IF($AF574&gt;100,"",IF($M574=選抜男子!B$76,ROW(),"")),"")</f>
        <v/>
      </c>
      <c r="BN574" s="42" t="str">
        <f>IF($O574="男子",IF($AF574&gt;100,"",IF($M574=選抜男子!I$76,ROW(),"")),"")</f>
        <v/>
      </c>
      <c r="BO574" s="42" t="str">
        <f>IF($O574="男子",IF($AF574&gt;100,"",IF($M574=新人男子!B$2,ROW(),"")),"")</f>
        <v/>
      </c>
      <c r="BP574" s="42" t="str">
        <f>IF($O574="男子",IF($AF574&gt;100,"",IF($M574=新人男子!I$2,ROW(),"")),"")</f>
        <v/>
      </c>
      <c r="BQ574" s="42" t="str">
        <f>IF($O574="男子",IF($AF574&gt;100,"",IF($M574=新人男子!P$2,ROW(),"")),"")</f>
        <v/>
      </c>
      <c r="BR574" s="42" t="str">
        <f>IF($O574="男子",IF($AF574&gt;100,"",IF($M574=新人男子!B$27,ROW(),"")),"")</f>
        <v/>
      </c>
      <c r="BS574" s="42" t="str">
        <f>IF($O574="男子",IF($AF574&gt;100,"",IF($M574=新人男子!I$27,ROW(),"")),"")</f>
        <v/>
      </c>
      <c r="BT574" s="42" t="str">
        <f>IF($O574="男子",IF($AF574&gt;100,"",IF($M574=新人男子!P$27,ROW(),"")),"")</f>
        <v/>
      </c>
      <c r="BU574" s="42" t="str">
        <f>IF($O574="男子",IF($AF574&gt;100,"",IF($M574=新人男子!B$51,ROW(),"")),"")</f>
        <v/>
      </c>
      <c r="BV574" s="42" t="str">
        <f>IF($O574="男子",IF($AF574&gt;100,"",IF($M574=新人男子!I$51,ROW(),"")),"")</f>
        <v/>
      </c>
      <c r="BW574" s="42" t="str">
        <f>IF($O574="男子",IF($AF574&gt;100,"",IF($M574=新人男子!P$51,ROW(),"")),"")</f>
        <v/>
      </c>
      <c r="BX574" s="42" t="str">
        <f>IF($O574="男子",IF($AF574&gt;100,"",IF($M574=新人男子!B$76,ROW(),"")),"")</f>
        <v/>
      </c>
      <c r="BY574" s="42" t="str">
        <f>IF($O574="男子",IF($AF574&gt;100,"",IF($M574=新人男子!I$76,ROW(),"")),"")</f>
        <v/>
      </c>
      <c r="BZ574" s="42" t="str">
        <f>IF($O574="男子",IF($AF574&gt;100,"",IF($M574=新人男子!P$76,ROW(),"")),"")</f>
        <v/>
      </c>
      <c r="CA574" s="42" t="str">
        <f>IF($O574="女子",IF($AF574&gt;100,"",IF($M574=選抜女子!B$2,ROW(),"")),"")</f>
        <v/>
      </c>
      <c r="CB574" s="42" t="str">
        <f>IF($O574="女子",IF($AF574&gt;100,"",IF($M574=選抜女子!I$2,ROW(),"")),"")</f>
        <v/>
      </c>
      <c r="CC574" s="42" t="str">
        <f>IF($O574="女子",IF($AF574&gt;100,"",IF($M574=選抜女子!P$2,ROW(),"")),"")</f>
        <v/>
      </c>
      <c r="CD574" s="42" t="str">
        <f>IF($O574="女子",IF($AF574&gt;100,"",IF($M574=選抜女子!B$27,ROW(),"")),"")</f>
        <v/>
      </c>
      <c r="CE574" s="42" t="str">
        <f>IF($O574="女子",IF($AF574&gt;100,"",IF($M574=選抜女子!I$27,ROW(),"")),"")</f>
        <v/>
      </c>
      <c r="CF574" s="42" t="str">
        <f>IF($O574="女子",IF($AF574&gt;100,"",IF($M574=選抜女子!P$27,ROW(),"")),"")</f>
        <v/>
      </c>
      <c r="CG574" s="42" t="str">
        <f>IF($O574="女子",IF($AF574&gt;100,"",IF($M574=選抜女子!B$51,ROW(),"")),"")</f>
        <v/>
      </c>
      <c r="CH574" s="42" t="str">
        <f>IF($O574="女子",IF($AF574&gt;100,"",IF($M574=選抜女子!I$51,ROW(),"")),"")</f>
        <v/>
      </c>
      <c r="CI574" s="42" t="str">
        <f>IF($O574="女子",IF($AF574&gt;100,"",IF($M574=選抜女子!B$76,ROW(),"")),"")</f>
        <v/>
      </c>
      <c r="CJ574" s="42" t="str">
        <f>IF($O574="女子",IF($AF574&gt;100,"",IF($M574=選抜女子!I$76,ROW(),"")),"")</f>
        <v/>
      </c>
      <c r="CK574" s="42" t="str">
        <f>IF($O574="女子",IF($AF574&gt;100,"",IF($M574=新人女子!B$2,ROW(),"")),"")</f>
        <v/>
      </c>
      <c r="CL574" s="42" t="str">
        <f>IF($O574="女子",IF($AF574&gt;100,"",IF($M574=新人女子!I$2,ROW(),"")),"")</f>
        <v/>
      </c>
      <c r="CM574" s="42" t="str">
        <f>IF($O574="女子",IF($AF574&gt;100,"",IF($M574=新人女子!P$2,ROW(),"")),"")</f>
        <v/>
      </c>
      <c r="CN574" s="42" t="str">
        <f>IF($O574="女子",IF($AF574&gt;100,"",IF($M574=新人女子!B$27,ROW(),"")),"")</f>
        <v/>
      </c>
      <c r="CO574" s="42" t="str">
        <f>IF($O574="女子",IF($AF574&gt;100,"",IF($M574=新人女子!I$27,ROW(),"")),"")</f>
        <v/>
      </c>
      <c r="CP574" s="42" t="str">
        <f>IF($O574="女子",IF($AF574&gt;100,"",IF($M574=新人女子!P$27,ROW(),"")),"")</f>
        <v/>
      </c>
      <c r="CQ574" s="42" t="str">
        <f>IF($O574="女子",IF($AF574&gt;100,"",IF($M574=新人女子!B$51,ROW(),"")),"")</f>
        <v/>
      </c>
      <c r="CR574" s="42" t="str">
        <f>IF($O574="女子",IF($AF574&gt;100,"",IF($M574=新人女子!I$51,ROW(),"")),"")</f>
        <v/>
      </c>
      <c r="CS574" s="42" t="str">
        <f>IF($O574="女子",IF($AF574&gt;100,"",IF($M574=新人女子!P$51,ROW(),"")),"")</f>
        <v/>
      </c>
      <c r="CT574" s="42" t="str">
        <f>IF($O574="女子",IF($AF574&gt;100,"",IF($M574=新人女子!B$76,ROW(),"")),"")</f>
        <v/>
      </c>
      <c r="CU574" s="42" t="str">
        <f>IF($O574="女子",IF($AF574&gt;100,"",IF($M574=新人女子!I$76,ROW(),"")),"")</f>
        <v/>
      </c>
      <c r="CV574" s="42" t="str">
        <f>IF($O574="女子",IF($AF574&gt;100,"",IF($M574=新人女子!P$76,ROW(),"")),"")</f>
        <v/>
      </c>
    </row>
    <row r="575" spans="1:100" x14ac:dyDescent="0.15">
      <c r="A575" s="36">
        <v>45285</v>
      </c>
      <c r="B575" s="36">
        <v>45287</v>
      </c>
      <c r="C575" s="35" t="s">
        <v>104</v>
      </c>
      <c r="D575" s="35" t="s">
        <v>3618</v>
      </c>
      <c r="E575" s="35" t="s">
        <v>3619</v>
      </c>
      <c r="F575" s="35" t="s">
        <v>3620</v>
      </c>
      <c r="G575" s="35" t="s">
        <v>108</v>
      </c>
      <c r="H575" s="35" t="s">
        <v>15</v>
      </c>
      <c r="I575" s="35" t="s">
        <v>3621</v>
      </c>
      <c r="J575" s="35" t="s">
        <v>303</v>
      </c>
      <c r="L575" s="35" t="s">
        <v>1338</v>
      </c>
      <c r="M575" s="35" t="s">
        <v>295</v>
      </c>
      <c r="N575" s="35" t="s">
        <v>296</v>
      </c>
      <c r="O575" s="35" t="s">
        <v>1152</v>
      </c>
      <c r="Y575" s="35" t="s">
        <v>306</v>
      </c>
      <c r="AA575" s="35" t="s">
        <v>989</v>
      </c>
      <c r="AB575" s="35" t="s">
        <v>1347</v>
      </c>
      <c r="AC575" s="35" t="str">
        <f t="shared" si="50"/>
        <v>コケナワ</v>
      </c>
      <c r="AD575" s="35" t="s">
        <v>309</v>
      </c>
      <c r="AF575" s="35">
        <v>3</v>
      </c>
      <c r="AG575" s="41">
        <v>38892</v>
      </c>
      <c r="AN575" s="35">
        <v>155</v>
      </c>
      <c r="AO575" s="35">
        <v>47</v>
      </c>
      <c r="AP575" s="35" t="s">
        <v>310</v>
      </c>
      <c r="AV575" s="35" t="s">
        <v>311</v>
      </c>
      <c r="BB575" s="35">
        <f t="shared" si="46"/>
        <v>16</v>
      </c>
      <c r="BC575" s="35">
        <f t="shared" si="47"/>
        <v>2</v>
      </c>
      <c r="BD575" s="35" t="str">
        <f t="shared" si="48"/>
        <v>右</v>
      </c>
      <c r="BE575" s="42" t="str">
        <f>IF($O575="男子",IF($AF575&gt;100,"",IF($M575=選抜男子!B$2,ROW(),"")),"")</f>
        <v/>
      </c>
      <c r="BF575" s="42" t="str">
        <f>IF($O575="男子",IF($AF575&gt;100,"",IF($M575=選抜男子!I$2,ROW(),"")),"")</f>
        <v/>
      </c>
      <c r="BG575" s="42" t="str">
        <f>IF($O575="男子",IF($AF575&gt;100,"",IF($M575=選抜男子!P$2,ROW(),"")),"")</f>
        <v/>
      </c>
      <c r="BH575" s="42" t="str">
        <f>IF($O575="男子",IF($AF575&gt;100,"",IF($M575=選抜男子!B$27,ROW(),"")),"")</f>
        <v/>
      </c>
      <c r="BI575" s="42" t="str">
        <f>IF($O575="男子",IF($AF575&gt;100,"",IF($M575=選抜男子!I$27,ROW(),"")),"")</f>
        <v/>
      </c>
      <c r="BJ575" s="42" t="str">
        <f>IF($O575="男子",IF($AF575&gt;100,"",IF($M575=選抜男子!P$27,ROW(),"")),"")</f>
        <v/>
      </c>
      <c r="BK575" s="42" t="str">
        <f>IF($O575="男子",IF($AF575&gt;100,"",IF($M575=選抜男子!B$51,ROW(),"")),"")</f>
        <v/>
      </c>
      <c r="BL575" s="42" t="str">
        <f>IF($O575="男子",IF($AF575&gt;100,"",IF($M575=選抜男子!I$51,ROW(),"")),"")</f>
        <v/>
      </c>
      <c r="BM575" s="42" t="str">
        <f>IF($O575="男子",IF($AF575&gt;100,"",IF($M575=選抜男子!B$76,ROW(),"")),"")</f>
        <v/>
      </c>
      <c r="BN575" s="42" t="str">
        <f>IF($O575="男子",IF($AF575&gt;100,"",IF($M575=選抜男子!I$76,ROW(),"")),"")</f>
        <v/>
      </c>
      <c r="BO575" s="42" t="str">
        <f>IF($O575="男子",IF($AF575&gt;100,"",IF($M575=新人男子!B$2,ROW(),"")),"")</f>
        <v/>
      </c>
      <c r="BP575" s="42" t="str">
        <f>IF($O575="男子",IF($AF575&gt;100,"",IF($M575=新人男子!I$2,ROW(),"")),"")</f>
        <v/>
      </c>
      <c r="BQ575" s="42" t="str">
        <f>IF($O575="男子",IF($AF575&gt;100,"",IF($M575=新人男子!P$2,ROW(),"")),"")</f>
        <v/>
      </c>
      <c r="BR575" s="42" t="str">
        <f>IF($O575="男子",IF($AF575&gt;100,"",IF($M575=新人男子!B$27,ROW(),"")),"")</f>
        <v/>
      </c>
      <c r="BS575" s="42" t="str">
        <f>IF($O575="男子",IF($AF575&gt;100,"",IF($M575=新人男子!I$27,ROW(),"")),"")</f>
        <v/>
      </c>
      <c r="BT575" s="42" t="str">
        <f>IF($O575="男子",IF($AF575&gt;100,"",IF($M575=新人男子!P$27,ROW(),"")),"")</f>
        <v/>
      </c>
      <c r="BU575" s="42" t="str">
        <f>IF($O575="男子",IF($AF575&gt;100,"",IF($M575=新人男子!B$51,ROW(),"")),"")</f>
        <v/>
      </c>
      <c r="BV575" s="42" t="str">
        <f>IF($O575="男子",IF($AF575&gt;100,"",IF($M575=新人男子!I$51,ROW(),"")),"")</f>
        <v/>
      </c>
      <c r="BW575" s="42" t="str">
        <f>IF($O575="男子",IF($AF575&gt;100,"",IF($M575=新人男子!P$51,ROW(),"")),"")</f>
        <v/>
      </c>
      <c r="BX575" s="42" t="str">
        <f>IF($O575="男子",IF($AF575&gt;100,"",IF($M575=新人男子!B$76,ROW(),"")),"")</f>
        <v/>
      </c>
      <c r="BY575" s="42" t="str">
        <f>IF($O575="男子",IF($AF575&gt;100,"",IF($M575=新人男子!I$76,ROW(),"")),"")</f>
        <v/>
      </c>
      <c r="BZ575" s="42" t="str">
        <f>IF($O575="男子",IF($AF575&gt;100,"",IF($M575=新人男子!P$76,ROW(),"")),"")</f>
        <v/>
      </c>
      <c r="CA575" s="42">
        <f>IF($O575="女子",IF($AF575&gt;100,"",IF($M575=選抜女子!B$2,ROW(),"")),"")</f>
        <v>575</v>
      </c>
      <c r="CB575" s="42" t="str">
        <f>IF($O575="女子",IF($AF575&gt;100,"",IF($M575=選抜女子!I$2,ROW(),"")),"")</f>
        <v/>
      </c>
      <c r="CC575" s="42" t="str">
        <f>IF($O575="女子",IF($AF575&gt;100,"",IF($M575=選抜女子!P$2,ROW(),"")),"")</f>
        <v/>
      </c>
      <c r="CD575" s="42" t="str">
        <f>IF($O575="女子",IF($AF575&gt;100,"",IF($M575=選抜女子!B$27,ROW(),"")),"")</f>
        <v/>
      </c>
      <c r="CE575" s="42" t="str">
        <f>IF($O575="女子",IF($AF575&gt;100,"",IF($M575=選抜女子!I$27,ROW(),"")),"")</f>
        <v/>
      </c>
      <c r="CF575" s="42" t="str">
        <f>IF($O575="女子",IF($AF575&gt;100,"",IF($M575=選抜女子!P$27,ROW(),"")),"")</f>
        <v/>
      </c>
      <c r="CG575" s="42" t="str">
        <f>IF($O575="女子",IF($AF575&gt;100,"",IF($M575=選抜女子!B$51,ROW(),"")),"")</f>
        <v/>
      </c>
      <c r="CH575" s="42" t="str">
        <f>IF($O575="女子",IF($AF575&gt;100,"",IF($M575=選抜女子!I$51,ROW(),"")),"")</f>
        <v/>
      </c>
      <c r="CI575" s="42" t="str">
        <f>IF($O575="女子",IF($AF575&gt;100,"",IF($M575=選抜女子!B$76,ROW(),"")),"")</f>
        <v/>
      </c>
      <c r="CJ575" s="42" t="str">
        <f>IF($O575="女子",IF($AF575&gt;100,"",IF($M575=選抜女子!I$76,ROW(),"")),"")</f>
        <v/>
      </c>
      <c r="CK575" s="42" t="str">
        <f>IF($O575="女子",IF($AF575&gt;100,"",IF($M575=新人女子!B$2,ROW(),"")),"")</f>
        <v/>
      </c>
      <c r="CL575" s="42" t="str">
        <f>IF($O575="女子",IF($AF575&gt;100,"",IF($M575=新人女子!I$2,ROW(),"")),"")</f>
        <v/>
      </c>
      <c r="CM575" s="42" t="str">
        <f>IF($O575="女子",IF($AF575&gt;100,"",IF($M575=新人女子!P$2,ROW(),"")),"")</f>
        <v/>
      </c>
      <c r="CN575" s="42" t="str">
        <f>IF($O575="女子",IF($AF575&gt;100,"",IF($M575=新人女子!B$27,ROW(),"")),"")</f>
        <v/>
      </c>
      <c r="CO575" s="42" t="str">
        <f>IF($O575="女子",IF($AF575&gt;100,"",IF($M575=新人女子!I$27,ROW(),"")),"")</f>
        <v/>
      </c>
      <c r="CP575" s="42" t="str">
        <f>IF($O575="女子",IF($AF575&gt;100,"",IF($M575=新人女子!P$27,ROW(),"")),"")</f>
        <v/>
      </c>
      <c r="CQ575" s="42" t="str">
        <f>IF($O575="女子",IF($AF575&gt;100,"",IF($M575=新人女子!B$51,ROW(),"")),"")</f>
        <v/>
      </c>
      <c r="CR575" s="42" t="str">
        <f>IF($O575="女子",IF($AF575&gt;100,"",IF($M575=新人女子!I$51,ROW(),"")),"")</f>
        <v/>
      </c>
      <c r="CS575" s="42" t="str">
        <f>IF($O575="女子",IF($AF575&gt;100,"",IF($M575=新人女子!P$51,ROW(),"")),"")</f>
        <v/>
      </c>
      <c r="CT575" s="42" t="str">
        <f>IF($O575="女子",IF($AF575&gt;100,"",IF($M575=新人女子!B$76,ROW(),"")),"")</f>
        <v/>
      </c>
      <c r="CU575" s="42" t="str">
        <f>IF($O575="女子",IF($AF575&gt;100,"",IF($M575=新人女子!I$76,ROW(),"")),"")</f>
        <v/>
      </c>
      <c r="CV575" s="42" t="str">
        <f>IF($O575="女子",IF($AF575&gt;100,"",IF($M575=新人女子!P$76,ROW(),"")),"")</f>
        <v/>
      </c>
    </row>
    <row r="576" spans="1:100" x14ac:dyDescent="0.15">
      <c r="A576" s="36">
        <v>45285</v>
      </c>
      <c r="B576" s="36">
        <v>45287</v>
      </c>
      <c r="C576" s="35" t="s">
        <v>104</v>
      </c>
      <c r="D576" s="35" t="s">
        <v>3622</v>
      </c>
      <c r="E576" s="35" t="s">
        <v>3623</v>
      </c>
      <c r="F576" s="35" t="s">
        <v>3624</v>
      </c>
      <c r="G576" s="35" t="s">
        <v>108</v>
      </c>
      <c r="H576" s="35" t="s">
        <v>15</v>
      </c>
      <c r="I576" s="35" t="s">
        <v>3625</v>
      </c>
      <c r="J576" s="35" t="s">
        <v>303</v>
      </c>
      <c r="L576" s="35" t="s">
        <v>1338</v>
      </c>
      <c r="M576" s="35" t="s">
        <v>295</v>
      </c>
      <c r="N576" s="35" t="s">
        <v>296</v>
      </c>
      <c r="O576" s="35" t="s">
        <v>1152</v>
      </c>
      <c r="Y576" s="35" t="s">
        <v>306</v>
      </c>
      <c r="AA576" s="35" t="s">
        <v>996</v>
      </c>
      <c r="AB576" s="35" t="s">
        <v>1348</v>
      </c>
      <c r="AC576" s="35" t="str">
        <f t="shared" si="50"/>
        <v>コウノハラエンシン</v>
      </c>
      <c r="AD576" s="35" t="s">
        <v>309</v>
      </c>
      <c r="AF576" s="35">
        <v>4</v>
      </c>
      <c r="AG576" s="41">
        <v>39148</v>
      </c>
      <c r="AN576" s="35">
        <v>165.8</v>
      </c>
      <c r="AO576" s="35">
        <v>62.8</v>
      </c>
      <c r="AP576" s="35" t="s">
        <v>310</v>
      </c>
      <c r="AV576" s="35" t="s">
        <v>311</v>
      </c>
      <c r="BB576" s="35">
        <f t="shared" si="46"/>
        <v>16</v>
      </c>
      <c r="BC576" s="35">
        <f t="shared" si="47"/>
        <v>2</v>
      </c>
      <c r="BD576" s="35" t="str">
        <f t="shared" si="48"/>
        <v>右</v>
      </c>
      <c r="BE576" s="42" t="str">
        <f>IF($O576="男子",IF($AF576&gt;100,"",IF($M576=選抜男子!B$2,ROW(),"")),"")</f>
        <v/>
      </c>
      <c r="BF576" s="42" t="str">
        <f>IF($O576="男子",IF($AF576&gt;100,"",IF($M576=選抜男子!I$2,ROW(),"")),"")</f>
        <v/>
      </c>
      <c r="BG576" s="42" t="str">
        <f>IF($O576="男子",IF($AF576&gt;100,"",IF($M576=選抜男子!P$2,ROW(),"")),"")</f>
        <v/>
      </c>
      <c r="BH576" s="42" t="str">
        <f>IF($O576="男子",IF($AF576&gt;100,"",IF($M576=選抜男子!B$27,ROW(),"")),"")</f>
        <v/>
      </c>
      <c r="BI576" s="42" t="str">
        <f>IF($O576="男子",IF($AF576&gt;100,"",IF($M576=選抜男子!I$27,ROW(),"")),"")</f>
        <v/>
      </c>
      <c r="BJ576" s="42" t="str">
        <f>IF($O576="男子",IF($AF576&gt;100,"",IF($M576=選抜男子!P$27,ROW(),"")),"")</f>
        <v/>
      </c>
      <c r="BK576" s="42" t="str">
        <f>IF($O576="男子",IF($AF576&gt;100,"",IF($M576=選抜男子!B$51,ROW(),"")),"")</f>
        <v/>
      </c>
      <c r="BL576" s="42" t="str">
        <f>IF($O576="男子",IF($AF576&gt;100,"",IF($M576=選抜男子!I$51,ROW(),"")),"")</f>
        <v/>
      </c>
      <c r="BM576" s="42" t="str">
        <f>IF($O576="男子",IF($AF576&gt;100,"",IF($M576=選抜男子!B$76,ROW(),"")),"")</f>
        <v/>
      </c>
      <c r="BN576" s="42" t="str">
        <f>IF($O576="男子",IF($AF576&gt;100,"",IF($M576=選抜男子!I$76,ROW(),"")),"")</f>
        <v/>
      </c>
      <c r="BO576" s="42" t="str">
        <f>IF($O576="男子",IF($AF576&gt;100,"",IF($M576=新人男子!B$2,ROW(),"")),"")</f>
        <v/>
      </c>
      <c r="BP576" s="42" t="str">
        <f>IF($O576="男子",IF($AF576&gt;100,"",IF($M576=新人男子!I$2,ROW(),"")),"")</f>
        <v/>
      </c>
      <c r="BQ576" s="42" t="str">
        <f>IF($O576="男子",IF($AF576&gt;100,"",IF($M576=新人男子!P$2,ROW(),"")),"")</f>
        <v/>
      </c>
      <c r="BR576" s="42" t="str">
        <f>IF($O576="男子",IF($AF576&gt;100,"",IF($M576=新人男子!B$27,ROW(),"")),"")</f>
        <v/>
      </c>
      <c r="BS576" s="42" t="str">
        <f>IF($O576="男子",IF($AF576&gt;100,"",IF($M576=新人男子!I$27,ROW(),"")),"")</f>
        <v/>
      </c>
      <c r="BT576" s="42" t="str">
        <f>IF($O576="男子",IF($AF576&gt;100,"",IF($M576=新人男子!P$27,ROW(),"")),"")</f>
        <v/>
      </c>
      <c r="BU576" s="42" t="str">
        <f>IF($O576="男子",IF($AF576&gt;100,"",IF($M576=新人男子!B$51,ROW(),"")),"")</f>
        <v/>
      </c>
      <c r="BV576" s="42" t="str">
        <f>IF($O576="男子",IF($AF576&gt;100,"",IF($M576=新人男子!I$51,ROW(),"")),"")</f>
        <v/>
      </c>
      <c r="BW576" s="42" t="str">
        <f>IF($O576="男子",IF($AF576&gt;100,"",IF($M576=新人男子!P$51,ROW(),"")),"")</f>
        <v/>
      </c>
      <c r="BX576" s="42" t="str">
        <f>IF($O576="男子",IF($AF576&gt;100,"",IF($M576=新人男子!B$76,ROW(),"")),"")</f>
        <v/>
      </c>
      <c r="BY576" s="42" t="str">
        <f>IF($O576="男子",IF($AF576&gt;100,"",IF($M576=新人男子!I$76,ROW(),"")),"")</f>
        <v/>
      </c>
      <c r="BZ576" s="42" t="str">
        <f>IF($O576="男子",IF($AF576&gt;100,"",IF($M576=新人男子!P$76,ROW(),"")),"")</f>
        <v/>
      </c>
      <c r="CA576" s="42">
        <f>IF($O576="女子",IF($AF576&gt;100,"",IF($M576=選抜女子!B$2,ROW(),"")),"")</f>
        <v>576</v>
      </c>
      <c r="CB576" s="42" t="str">
        <f>IF($O576="女子",IF($AF576&gt;100,"",IF($M576=選抜女子!I$2,ROW(),"")),"")</f>
        <v/>
      </c>
      <c r="CC576" s="42" t="str">
        <f>IF($O576="女子",IF($AF576&gt;100,"",IF($M576=選抜女子!P$2,ROW(),"")),"")</f>
        <v/>
      </c>
      <c r="CD576" s="42" t="str">
        <f>IF($O576="女子",IF($AF576&gt;100,"",IF($M576=選抜女子!B$27,ROW(),"")),"")</f>
        <v/>
      </c>
      <c r="CE576" s="42" t="str">
        <f>IF($O576="女子",IF($AF576&gt;100,"",IF($M576=選抜女子!I$27,ROW(),"")),"")</f>
        <v/>
      </c>
      <c r="CF576" s="42" t="str">
        <f>IF($O576="女子",IF($AF576&gt;100,"",IF($M576=選抜女子!P$27,ROW(),"")),"")</f>
        <v/>
      </c>
      <c r="CG576" s="42" t="str">
        <f>IF($O576="女子",IF($AF576&gt;100,"",IF($M576=選抜女子!B$51,ROW(),"")),"")</f>
        <v/>
      </c>
      <c r="CH576" s="42" t="str">
        <f>IF($O576="女子",IF($AF576&gt;100,"",IF($M576=選抜女子!I$51,ROW(),"")),"")</f>
        <v/>
      </c>
      <c r="CI576" s="42" t="str">
        <f>IF($O576="女子",IF($AF576&gt;100,"",IF($M576=選抜女子!B$76,ROW(),"")),"")</f>
        <v/>
      </c>
      <c r="CJ576" s="42" t="str">
        <f>IF($O576="女子",IF($AF576&gt;100,"",IF($M576=選抜女子!I$76,ROW(),"")),"")</f>
        <v/>
      </c>
      <c r="CK576" s="42" t="str">
        <f>IF($O576="女子",IF($AF576&gt;100,"",IF($M576=新人女子!B$2,ROW(),"")),"")</f>
        <v/>
      </c>
      <c r="CL576" s="42" t="str">
        <f>IF($O576="女子",IF($AF576&gt;100,"",IF($M576=新人女子!I$2,ROW(),"")),"")</f>
        <v/>
      </c>
      <c r="CM576" s="42" t="str">
        <f>IF($O576="女子",IF($AF576&gt;100,"",IF($M576=新人女子!P$2,ROW(),"")),"")</f>
        <v/>
      </c>
      <c r="CN576" s="42" t="str">
        <f>IF($O576="女子",IF($AF576&gt;100,"",IF($M576=新人女子!B$27,ROW(),"")),"")</f>
        <v/>
      </c>
      <c r="CO576" s="42" t="str">
        <f>IF($O576="女子",IF($AF576&gt;100,"",IF($M576=新人女子!I$27,ROW(),"")),"")</f>
        <v/>
      </c>
      <c r="CP576" s="42" t="str">
        <f>IF($O576="女子",IF($AF576&gt;100,"",IF($M576=新人女子!P$27,ROW(),"")),"")</f>
        <v/>
      </c>
      <c r="CQ576" s="42" t="str">
        <f>IF($O576="女子",IF($AF576&gt;100,"",IF($M576=新人女子!B$51,ROW(),"")),"")</f>
        <v/>
      </c>
      <c r="CR576" s="42" t="str">
        <f>IF($O576="女子",IF($AF576&gt;100,"",IF($M576=新人女子!I$51,ROW(),"")),"")</f>
        <v/>
      </c>
      <c r="CS576" s="42" t="str">
        <f>IF($O576="女子",IF($AF576&gt;100,"",IF($M576=新人女子!P$51,ROW(),"")),"")</f>
        <v/>
      </c>
      <c r="CT576" s="42" t="str">
        <f>IF($O576="女子",IF($AF576&gt;100,"",IF($M576=新人女子!B$76,ROW(),"")),"")</f>
        <v/>
      </c>
      <c r="CU576" s="42" t="str">
        <f>IF($O576="女子",IF($AF576&gt;100,"",IF($M576=新人女子!I$76,ROW(),"")),"")</f>
        <v/>
      </c>
      <c r="CV576" s="42" t="str">
        <f>IF($O576="女子",IF($AF576&gt;100,"",IF($M576=新人女子!P$76,ROW(),"")),"")</f>
        <v/>
      </c>
    </row>
    <row r="577" spans="1:100" x14ac:dyDescent="0.15">
      <c r="A577" s="36">
        <v>45285</v>
      </c>
      <c r="B577" s="36">
        <v>45287</v>
      </c>
      <c r="C577" s="35" t="s">
        <v>104</v>
      </c>
      <c r="D577" s="35" t="s">
        <v>3626</v>
      </c>
      <c r="E577" s="35" t="s">
        <v>3627</v>
      </c>
      <c r="F577" s="35" t="s">
        <v>3628</v>
      </c>
      <c r="G577" s="35" t="s">
        <v>108</v>
      </c>
      <c r="H577" s="35" t="s">
        <v>15</v>
      </c>
      <c r="I577" s="35" t="s">
        <v>3629</v>
      </c>
      <c r="J577" s="35" t="s">
        <v>303</v>
      </c>
      <c r="L577" s="35" t="s">
        <v>1338</v>
      </c>
      <c r="M577" s="35" t="s">
        <v>295</v>
      </c>
      <c r="N577" s="35" t="s">
        <v>296</v>
      </c>
      <c r="O577" s="35" t="s">
        <v>1152</v>
      </c>
      <c r="Y577" s="35" t="s">
        <v>306</v>
      </c>
      <c r="AA577" s="35" t="s">
        <v>998</v>
      </c>
      <c r="AB577" s="35" t="s">
        <v>1349</v>
      </c>
      <c r="AC577" s="35" t="str">
        <f t="shared" si="50"/>
        <v>クザキ</v>
      </c>
      <c r="AD577" s="35" t="s">
        <v>309</v>
      </c>
      <c r="AF577" s="35">
        <v>5</v>
      </c>
      <c r="AG577" s="41">
        <v>39331</v>
      </c>
      <c r="AN577" s="35">
        <v>157</v>
      </c>
      <c r="AO577" s="35">
        <v>48</v>
      </c>
      <c r="AP577" s="35" t="s">
        <v>310</v>
      </c>
      <c r="AV577" s="35" t="s">
        <v>311</v>
      </c>
      <c r="BB577" s="35">
        <f t="shared" si="46"/>
        <v>15</v>
      </c>
      <c r="BC577" s="35">
        <f t="shared" si="47"/>
        <v>1</v>
      </c>
      <c r="BD577" s="35" t="str">
        <f t="shared" si="48"/>
        <v>右</v>
      </c>
      <c r="BE577" s="42" t="str">
        <f>IF($O577="男子",IF($AF577&gt;100,"",IF($M577=選抜男子!B$2,ROW(),"")),"")</f>
        <v/>
      </c>
      <c r="BF577" s="42" t="str">
        <f>IF($O577="男子",IF($AF577&gt;100,"",IF($M577=選抜男子!I$2,ROW(),"")),"")</f>
        <v/>
      </c>
      <c r="BG577" s="42" t="str">
        <f>IF($O577="男子",IF($AF577&gt;100,"",IF($M577=選抜男子!P$2,ROW(),"")),"")</f>
        <v/>
      </c>
      <c r="BH577" s="42" t="str">
        <f>IF($O577="男子",IF($AF577&gt;100,"",IF($M577=選抜男子!B$27,ROW(),"")),"")</f>
        <v/>
      </c>
      <c r="BI577" s="42" t="str">
        <f>IF($O577="男子",IF($AF577&gt;100,"",IF($M577=選抜男子!I$27,ROW(),"")),"")</f>
        <v/>
      </c>
      <c r="BJ577" s="42" t="str">
        <f>IF($O577="男子",IF($AF577&gt;100,"",IF($M577=選抜男子!P$27,ROW(),"")),"")</f>
        <v/>
      </c>
      <c r="BK577" s="42" t="str">
        <f>IF($O577="男子",IF($AF577&gt;100,"",IF($M577=選抜男子!B$51,ROW(),"")),"")</f>
        <v/>
      </c>
      <c r="BL577" s="42" t="str">
        <f>IF($O577="男子",IF($AF577&gt;100,"",IF($M577=選抜男子!I$51,ROW(),"")),"")</f>
        <v/>
      </c>
      <c r="BM577" s="42" t="str">
        <f>IF($O577="男子",IF($AF577&gt;100,"",IF($M577=選抜男子!B$76,ROW(),"")),"")</f>
        <v/>
      </c>
      <c r="BN577" s="42" t="str">
        <f>IF($O577="男子",IF($AF577&gt;100,"",IF($M577=選抜男子!I$76,ROW(),"")),"")</f>
        <v/>
      </c>
      <c r="BO577" s="42" t="str">
        <f>IF($O577="男子",IF($AF577&gt;100,"",IF($M577=新人男子!B$2,ROW(),"")),"")</f>
        <v/>
      </c>
      <c r="BP577" s="42" t="str">
        <f>IF($O577="男子",IF($AF577&gt;100,"",IF($M577=新人男子!I$2,ROW(),"")),"")</f>
        <v/>
      </c>
      <c r="BQ577" s="42" t="str">
        <f>IF($O577="男子",IF($AF577&gt;100,"",IF($M577=新人男子!P$2,ROW(),"")),"")</f>
        <v/>
      </c>
      <c r="BR577" s="42" t="str">
        <f>IF($O577="男子",IF($AF577&gt;100,"",IF($M577=新人男子!B$27,ROW(),"")),"")</f>
        <v/>
      </c>
      <c r="BS577" s="42" t="str">
        <f>IF($O577="男子",IF($AF577&gt;100,"",IF($M577=新人男子!I$27,ROW(),"")),"")</f>
        <v/>
      </c>
      <c r="BT577" s="42" t="str">
        <f>IF($O577="男子",IF($AF577&gt;100,"",IF($M577=新人男子!P$27,ROW(),"")),"")</f>
        <v/>
      </c>
      <c r="BU577" s="42" t="str">
        <f>IF($O577="男子",IF($AF577&gt;100,"",IF($M577=新人男子!B$51,ROW(),"")),"")</f>
        <v/>
      </c>
      <c r="BV577" s="42" t="str">
        <f>IF($O577="男子",IF($AF577&gt;100,"",IF($M577=新人男子!I$51,ROW(),"")),"")</f>
        <v/>
      </c>
      <c r="BW577" s="42" t="str">
        <f>IF($O577="男子",IF($AF577&gt;100,"",IF($M577=新人男子!P$51,ROW(),"")),"")</f>
        <v/>
      </c>
      <c r="BX577" s="42" t="str">
        <f>IF($O577="男子",IF($AF577&gt;100,"",IF($M577=新人男子!B$76,ROW(),"")),"")</f>
        <v/>
      </c>
      <c r="BY577" s="42" t="str">
        <f>IF($O577="男子",IF($AF577&gt;100,"",IF($M577=新人男子!I$76,ROW(),"")),"")</f>
        <v/>
      </c>
      <c r="BZ577" s="42" t="str">
        <f>IF($O577="男子",IF($AF577&gt;100,"",IF($M577=新人男子!P$76,ROW(),"")),"")</f>
        <v/>
      </c>
      <c r="CA577" s="42">
        <f>IF($O577="女子",IF($AF577&gt;100,"",IF($M577=選抜女子!B$2,ROW(),"")),"")</f>
        <v>577</v>
      </c>
      <c r="CB577" s="42" t="str">
        <f>IF($O577="女子",IF($AF577&gt;100,"",IF($M577=選抜女子!I$2,ROW(),"")),"")</f>
        <v/>
      </c>
      <c r="CC577" s="42" t="str">
        <f>IF($O577="女子",IF($AF577&gt;100,"",IF($M577=選抜女子!P$2,ROW(),"")),"")</f>
        <v/>
      </c>
      <c r="CD577" s="42" t="str">
        <f>IF($O577="女子",IF($AF577&gt;100,"",IF($M577=選抜女子!B$27,ROW(),"")),"")</f>
        <v/>
      </c>
      <c r="CE577" s="42" t="str">
        <f>IF($O577="女子",IF($AF577&gt;100,"",IF($M577=選抜女子!I$27,ROW(),"")),"")</f>
        <v/>
      </c>
      <c r="CF577" s="42" t="str">
        <f>IF($O577="女子",IF($AF577&gt;100,"",IF($M577=選抜女子!P$27,ROW(),"")),"")</f>
        <v/>
      </c>
      <c r="CG577" s="42" t="str">
        <f>IF($O577="女子",IF($AF577&gt;100,"",IF($M577=選抜女子!B$51,ROW(),"")),"")</f>
        <v/>
      </c>
      <c r="CH577" s="42" t="str">
        <f>IF($O577="女子",IF($AF577&gt;100,"",IF($M577=選抜女子!I$51,ROW(),"")),"")</f>
        <v/>
      </c>
      <c r="CI577" s="42" t="str">
        <f>IF($O577="女子",IF($AF577&gt;100,"",IF($M577=選抜女子!B$76,ROW(),"")),"")</f>
        <v/>
      </c>
      <c r="CJ577" s="42" t="str">
        <f>IF($O577="女子",IF($AF577&gt;100,"",IF($M577=選抜女子!I$76,ROW(),"")),"")</f>
        <v/>
      </c>
      <c r="CK577" s="42" t="str">
        <f>IF($O577="女子",IF($AF577&gt;100,"",IF($M577=新人女子!B$2,ROW(),"")),"")</f>
        <v/>
      </c>
      <c r="CL577" s="42" t="str">
        <f>IF($O577="女子",IF($AF577&gt;100,"",IF($M577=新人女子!I$2,ROW(),"")),"")</f>
        <v/>
      </c>
      <c r="CM577" s="42" t="str">
        <f>IF($O577="女子",IF($AF577&gt;100,"",IF($M577=新人女子!P$2,ROW(),"")),"")</f>
        <v/>
      </c>
      <c r="CN577" s="42" t="str">
        <f>IF($O577="女子",IF($AF577&gt;100,"",IF($M577=新人女子!B$27,ROW(),"")),"")</f>
        <v/>
      </c>
      <c r="CO577" s="42" t="str">
        <f>IF($O577="女子",IF($AF577&gt;100,"",IF($M577=新人女子!I$27,ROW(),"")),"")</f>
        <v/>
      </c>
      <c r="CP577" s="42" t="str">
        <f>IF($O577="女子",IF($AF577&gt;100,"",IF($M577=新人女子!P$27,ROW(),"")),"")</f>
        <v/>
      </c>
      <c r="CQ577" s="42" t="str">
        <f>IF($O577="女子",IF($AF577&gt;100,"",IF($M577=新人女子!B$51,ROW(),"")),"")</f>
        <v/>
      </c>
      <c r="CR577" s="42" t="str">
        <f>IF($O577="女子",IF($AF577&gt;100,"",IF($M577=新人女子!I$51,ROW(),"")),"")</f>
        <v/>
      </c>
      <c r="CS577" s="42" t="str">
        <f>IF($O577="女子",IF($AF577&gt;100,"",IF($M577=新人女子!P$51,ROW(),"")),"")</f>
        <v/>
      </c>
      <c r="CT577" s="42" t="str">
        <f>IF($O577="女子",IF($AF577&gt;100,"",IF($M577=新人女子!B$76,ROW(),"")),"")</f>
        <v/>
      </c>
      <c r="CU577" s="42" t="str">
        <f>IF($O577="女子",IF($AF577&gt;100,"",IF($M577=新人女子!I$76,ROW(),"")),"")</f>
        <v/>
      </c>
      <c r="CV577" s="42" t="str">
        <f>IF($O577="女子",IF($AF577&gt;100,"",IF($M577=新人女子!P$76,ROW(),"")),"")</f>
        <v/>
      </c>
    </row>
    <row r="578" spans="1:100" x14ac:dyDescent="0.15">
      <c r="A578" s="36">
        <v>45285</v>
      </c>
      <c r="B578" s="36">
        <v>45287</v>
      </c>
      <c r="C578" s="35" t="s">
        <v>104</v>
      </c>
      <c r="D578" s="35" t="s">
        <v>3630</v>
      </c>
      <c r="E578" s="35" t="s">
        <v>3631</v>
      </c>
      <c r="F578" s="35" t="s">
        <v>3632</v>
      </c>
      <c r="G578" s="35" t="s">
        <v>108</v>
      </c>
      <c r="H578" s="35" t="s">
        <v>15</v>
      </c>
      <c r="I578" s="35" t="s">
        <v>3633</v>
      </c>
      <c r="J578" s="35" t="s">
        <v>303</v>
      </c>
      <c r="L578" s="35" t="s">
        <v>1338</v>
      </c>
      <c r="M578" s="35" t="s">
        <v>295</v>
      </c>
      <c r="N578" s="35" t="s">
        <v>296</v>
      </c>
      <c r="O578" s="35" t="s">
        <v>1152</v>
      </c>
      <c r="Y578" s="35" t="s">
        <v>306</v>
      </c>
      <c r="AA578" s="35" t="s">
        <v>1000</v>
      </c>
      <c r="AB578" s="35" t="s">
        <v>589</v>
      </c>
      <c r="AC578" s="35" t="str">
        <f t="shared" si="50"/>
        <v>サヨ</v>
      </c>
      <c r="AD578" s="35" t="s">
        <v>309</v>
      </c>
      <c r="AE578" s="35" t="s">
        <v>362</v>
      </c>
      <c r="AF578" s="35">
        <v>6</v>
      </c>
      <c r="AG578" s="41">
        <v>39368</v>
      </c>
      <c r="AN578" s="35">
        <v>164</v>
      </c>
      <c r="AO578" s="35">
        <v>55</v>
      </c>
      <c r="AP578" s="35" t="s">
        <v>310</v>
      </c>
      <c r="AV578" s="35" t="s">
        <v>311</v>
      </c>
      <c r="BB578" s="35">
        <f t="shared" si="46"/>
        <v>15</v>
      </c>
      <c r="BC578" s="35">
        <f t="shared" si="47"/>
        <v>1</v>
      </c>
      <c r="BD578" s="35" t="str">
        <f t="shared" si="48"/>
        <v>右</v>
      </c>
      <c r="BE578" s="42" t="str">
        <f>IF($O578="男子",IF($AF578&gt;100,"",IF($M578=選抜男子!B$2,ROW(),"")),"")</f>
        <v/>
      </c>
      <c r="BF578" s="42" t="str">
        <f>IF($O578="男子",IF($AF578&gt;100,"",IF($M578=選抜男子!I$2,ROW(),"")),"")</f>
        <v/>
      </c>
      <c r="BG578" s="42" t="str">
        <f>IF($O578="男子",IF($AF578&gt;100,"",IF($M578=選抜男子!P$2,ROW(),"")),"")</f>
        <v/>
      </c>
      <c r="BH578" s="42" t="str">
        <f>IF($O578="男子",IF($AF578&gt;100,"",IF($M578=選抜男子!B$27,ROW(),"")),"")</f>
        <v/>
      </c>
      <c r="BI578" s="42" t="str">
        <f>IF($O578="男子",IF($AF578&gt;100,"",IF($M578=選抜男子!I$27,ROW(),"")),"")</f>
        <v/>
      </c>
      <c r="BJ578" s="42" t="str">
        <f>IF($O578="男子",IF($AF578&gt;100,"",IF($M578=選抜男子!P$27,ROW(),"")),"")</f>
        <v/>
      </c>
      <c r="BK578" s="42" t="str">
        <f>IF($O578="男子",IF($AF578&gt;100,"",IF($M578=選抜男子!B$51,ROW(),"")),"")</f>
        <v/>
      </c>
      <c r="BL578" s="42" t="str">
        <f>IF($O578="男子",IF($AF578&gt;100,"",IF($M578=選抜男子!I$51,ROW(),"")),"")</f>
        <v/>
      </c>
      <c r="BM578" s="42" t="str">
        <f>IF($O578="男子",IF($AF578&gt;100,"",IF($M578=選抜男子!B$76,ROW(),"")),"")</f>
        <v/>
      </c>
      <c r="BN578" s="42" t="str">
        <f>IF($O578="男子",IF($AF578&gt;100,"",IF($M578=選抜男子!I$76,ROW(),"")),"")</f>
        <v/>
      </c>
      <c r="BO578" s="42" t="str">
        <f>IF($O578="男子",IF($AF578&gt;100,"",IF($M578=新人男子!B$2,ROW(),"")),"")</f>
        <v/>
      </c>
      <c r="BP578" s="42" t="str">
        <f>IF($O578="男子",IF($AF578&gt;100,"",IF($M578=新人男子!I$2,ROW(),"")),"")</f>
        <v/>
      </c>
      <c r="BQ578" s="42" t="str">
        <f>IF($O578="男子",IF($AF578&gt;100,"",IF($M578=新人男子!P$2,ROW(),"")),"")</f>
        <v/>
      </c>
      <c r="BR578" s="42" t="str">
        <f>IF($O578="男子",IF($AF578&gt;100,"",IF($M578=新人男子!B$27,ROW(),"")),"")</f>
        <v/>
      </c>
      <c r="BS578" s="42" t="str">
        <f>IF($O578="男子",IF($AF578&gt;100,"",IF($M578=新人男子!I$27,ROW(),"")),"")</f>
        <v/>
      </c>
      <c r="BT578" s="42" t="str">
        <f>IF($O578="男子",IF($AF578&gt;100,"",IF($M578=新人男子!P$27,ROW(),"")),"")</f>
        <v/>
      </c>
      <c r="BU578" s="42" t="str">
        <f>IF($O578="男子",IF($AF578&gt;100,"",IF($M578=新人男子!B$51,ROW(),"")),"")</f>
        <v/>
      </c>
      <c r="BV578" s="42" t="str">
        <f>IF($O578="男子",IF($AF578&gt;100,"",IF($M578=新人男子!I$51,ROW(),"")),"")</f>
        <v/>
      </c>
      <c r="BW578" s="42" t="str">
        <f>IF($O578="男子",IF($AF578&gt;100,"",IF($M578=新人男子!P$51,ROW(),"")),"")</f>
        <v/>
      </c>
      <c r="BX578" s="42" t="str">
        <f>IF($O578="男子",IF($AF578&gt;100,"",IF($M578=新人男子!B$76,ROW(),"")),"")</f>
        <v/>
      </c>
      <c r="BY578" s="42" t="str">
        <f>IF($O578="男子",IF($AF578&gt;100,"",IF($M578=新人男子!I$76,ROW(),"")),"")</f>
        <v/>
      </c>
      <c r="BZ578" s="42" t="str">
        <f>IF($O578="男子",IF($AF578&gt;100,"",IF($M578=新人男子!P$76,ROW(),"")),"")</f>
        <v/>
      </c>
      <c r="CA578" s="42">
        <f>IF($O578="女子",IF($AF578&gt;100,"",IF($M578=選抜女子!B$2,ROW(),"")),"")</f>
        <v>578</v>
      </c>
      <c r="CB578" s="42" t="str">
        <f>IF($O578="女子",IF($AF578&gt;100,"",IF($M578=選抜女子!I$2,ROW(),"")),"")</f>
        <v/>
      </c>
      <c r="CC578" s="42" t="str">
        <f>IF($O578="女子",IF($AF578&gt;100,"",IF($M578=選抜女子!P$2,ROW(),"")),"")</f>
        <v/>
      </c>
      <c r="CD578" s="42" t="str">
        <f>IF($O578="女子",IF($AF578&gt;100,"",IF($M578=選抜女子!B$27,ROW(),"")),"")</f>
        <v/>
      </c>
      <c r="CE578" s="42" t="str">
        <f>IF($O578="女子",IF($AF578&gt;100,"",IF($M578=選抜女子!I$27,ROW(),"")),"")</f>
        <v/>
      </c>
      <c r="CF578" s="42" t="str">
        <f>IF($O578="女子",IF($AF578&gt;100,"",IF($M578=選抜女子!P$27,ROW(),"")),"")</f>
        <v/>
      </c>
      <c r="CG578" s="42" t="str">
        <f>IF($O578="女子",IF($AF578&gt;100,"",IF($M578=選抜女子!B$51,ROW(),"")),"")</f>
        <v/>
      </c>
      <c r="CH578" s="42" t="str">
        <f>IF($O578="女子",IF($AF578&gt;100,"",IF($M578=選抜女子!I$51,ROW(),"")),"")</f>
        <v/>
      </c>
      <c r="CI578" s="42" t="str">
        <f>IF($O578="女子",IF($AF578&gt;100,"",IF($M578=選抜女子!B$76,ROW(),"")),"")</f>
        <v/>
      </c>
      <c r="CJ578" s="42" t="str">
        <f>IF($O578="女子",IF($AF578&gt;100,"",IF($M578=選抜女子!I$76,ROW(),"")),"")</f>
        <v/>
      </c>
      <c r="CK578" s="42" t="str">
        <f>IF($O578="女子",IF($AF578&gt;100,"",IF($M578=新人女子!B$2,ROW(),"")),"")</f>
        <v/>
      </c>
      <c r="CL578" s="42" t="str">
        <f>IF($O578="女子",IF($AF578&gt;100,"",IF($M578=新人女子!I$2,ROW(),"")),"")</f>
        <v/>
      </c>
      <c r="CM578" s="42" t="str">
        <f>IF($O578="女子",IF($AF578&gt;100,"",IF($M578=新人女子!P$2,ROW(),"")),"")</f>
        <v/>
      </c>
      <c r="CN578" s="42" t="str">
        <f>IF($O578="女子",IF($AF578&gt;100,"",IF($M578=新人女子!B$27,ROW(),"")),"")</f>
        <v/>
      </c>
      <c r="CO578" s="42" t="str">
        <f>IF($O578="女子",IF($AF578&gt;100,"",IF($M578=新人女子!I$27,ROW(),"")),"")</f>
        <v/>
      </c>
      <c r="CP578" s="42" t="str">
        <f>IF($O578="女子",IF($AF578&gt;100,"",IF($M578=新人女子!P$27,ROW(),"")),"")</f>
        <v/>
      </c>
      <c r="CQ578" s="42" t="str">
        <f>IF($O578="女子",IF($AF578&gt;100,"",IF($M578=新人女子!B$51,ROW(),"")),"")</f>
        <v/>
      </c>
      <c r="CR578" s="42" t="str">
        <f>IF($O578="女子",IF($AF578&gt;100,"",IF($M578=新人女子!I$51,ROW(),"")),"")</f>
        <v/>
      </c>
      <c r="CS578" s="42" t="str">
        <f>IF($O578="女子",IF($AF578&gt;100,"",IF($M578=新人女子!P$51,ROW(),"")),"")</f>
        <v/>
      </c>
      <c r="CT578" s="42" t="str">
        <f>IF($O578="女子",IF($AF578&gt;100,"",IF($M578=新人女子!B$76,ROW(),"")),"")</f>
        <v/>
      </c>
      <c r="CU578" s="42" t="str">
        <f>IF($O578="女子",IF($AF578&gt;100,"",IF($M578=新人女子!I$76,ROW(),"")),"")</f>
        <v/>
      </c>
      <c r="CV578" s="42" t="str">
        <f>IF($O578="女子",IF($AF578&gt;100,"",IF($M578=新人女子!P$76,ROW(),"")),"")</f>
        <v/>
      </c>
    </row>
    <row r="579" spans="1:100" x14ac:dyDescent="0.15">
      <c r="A579" s="36">
        <v>45285</v>
      </c>
      <c r="B579" s="36">
        <v>45287</v>
      </c>
      <c r="C579" s="35" t="s">
        <v>104</v>
      </c>
      <c r="D579" s="35" t="s">
        <v>3634</v>
      </c>
      <c r="E579" s="35" t="s">
        <v>3635</v>
      </c>
      <c r="F579" s="35" t="s">
        <v>3636</v>
      </c>
      <c r="G579" s="35" t="s">
        <v>108</v>
      </c>
      <c r="H579" s="35" t="s">
        <v>15</v>
      </c>
      <c r="I579" s="35" t="s">
        <v>3637</v>
      </c>
      <c r="J579" s="35" t="s">
        <v>303</v>
      </c>
      <c r="L579" s="35" t="s">
        <v>1338</v>
      </c>
      <c r="M579" s="35" t="s">
        <v>295</v>
      </c>
      <c r="N579" s="35" t="s">
        <v>296</v>
      </c>
      <c r="O579" s="35" t="s">
        <v>1152</v>
      </c>
      <c r="Y579" s="35" t="s">
        <v>306</v>
      </c>
      <c r="AA579" s="35" t="s">
        <v>1002</v>
      </c>
      <c r="AB579" s="35" t="s">
        <v>1350</v>
      </c>
      <c r="AC579" s="35" t="str">
        <f t="shared" si="50"/>
        <v>ヒラフク</v>
      </c>
      <c r="AD579" s="35" t="s">
        <v>309</v>
      </c>
      <c r="AF579" s="35">
        <v>7</v>
      </c>
      <c r="AG579" s="41">
        <v>39345</v>
      </c>
      <c r="AN579" s="35">
        <v>163</v>
      </c>
      <c r="AO579" s="35">
        <v>45.4</v>
      </c>
      <c r="AP579" s="35" t="s">
        <v>310</v>
      </c>
      <c r="AV579" s="35" t="s">
        <v>311</v>
      </c>
      <c r="BB579" s="35">
        <f t="shared" si="46"/>
        <v>15</v>
      </c>
      <c r="BC579" s="35">
        <f t="shared" si="47"/>
        <v>1</v>
      </c>
      <c r="BD579" s="35" t="str">
        <f t="shared" si="48"/>
        <v>右</v>
      </c>
      <c r="BE579" s="42" t="str">
        <f>IF($O579="男子",IF($AF579&gt;100,"",IF($M579=選抜男子!B$2,ROW(),"")),"")</f>
        <v/>
      </c>
      <c r="BF579" s="42" t="str">
        <f>IF($O579="男子",IF($AF579&gt;100,"",IF($M579=選抜男子!I$2,ROW(),"")),"")</f>
        <v/>
      </c>
      <c r="BG579" s="42" t="str">
        <f>IF($O579="男子",IF($AF579&gt;100,"",IF($M579=選抜男子!P$2,ROW(),"")),"")</f>
        <v/>
      </c>
      <c r="BH579" s="42" t="str">
        <f>IF($O579="男子",IF($AF579&gt;100,"",IF($M579=選抜男子!B$27,ROW(),"")),"")</f>
        <v/>
      </c>
      <c r="BI579" s="42" t="str">
        <f>IF($O579="男子",IF($AF579&gt;100,"",IF($M579=選抜男子!I$27,ROW(),"")),"")</f>
        <v/>
      </c>
      <c r="BJ579" s="42" t="str">
        <f>IF($O579="男子",IF($AF579&gt;100,"",IF($M579=選抜男子!P$27,ROW(),"")),"")</f>
        <v/>
      </c>
      <c r="BK579" s="42" t="str">
        <f>IF($O579="男子",IF($AF579&gt;100,"",IF($M579=選抜男子!B$51,ROW(),"")),"")</f>
        <v/>
      </c>
      <c r="BL579" s="42" t="str">
        <f>IF($O579="男子",IF($AF579&gt;100,"",IF($M579=選抜男子!I$51,ROW(),"")),"")</f>
        <v/>
      </c>
      <c r="BM579" s="42" t="str">
        <f>IF($O579="男子",IF($AF579&gt;100,"",IF($M579=選抜男子!B$76,ROW(),"")),"")</f>
        <v/>
      </c>
      <c r="BN579" s="42" t="str">
        <f>IF($O579="男子",IF($AF579&gt;100,"",IF($M579=選抜男子!I$76,ROW(),"")),"")</f>
        <v/>
      </c>
      <c r="BO579" s="42" t="str">
        <f>IF($O579="男子",IF($AF579&gt;100,"",IF($M579=新人男子!B$2,ROW(),"")),"")</f>
        <v/>
      </c>
      <c r="BP579" s="42" t="str">
        <f>IF($O579="男子",IF($AF579&gt;100,"",IF($M579=新人男子!I$2,ROW(),"")),"")</f>
        <v/>
      </c>
      <c r="BQ579" s="42" t="str">
        <f>IF($O579="男子",IF($AF579&gt;100,"",IF($M579=新人男子!P$2,ROW(),"")),"")</f>
        <v/>
      </c>
      <c r="BR579" s="42" t="str">
        <f>IF($O579="男子",IF($AF579&gt;100,"",IF($M579=新人男子!B$27,ROW(),"")),"")</f>
        <v/>
      </c>
      <c r="BS579" s="42" t="str">
        <f>IF($O579="男子",IF($AF579&gt;100,"",IF($M579=新人男子!I$27,ROW(),"")),"")</f>
        <v/>
      </c>
      <c r="BT579" s="42" t="str">
        <f>IF($O579="男子",IF($AF579&gt;100,"",IF($M579=新人男子!P$27,ROW(),"")),"")</f>
        <v/>
      </c>
      <c r="BU579" s="42" t="str">
        <f>IF($O579="男子",IF($AF579&gt;100,"",IF($M579=新人男子!B$51,ROW(),"")),"")</f>
        <v/>
      </c>
      <c r="BV579" s="42" t="str">
        <f>IF($O579="男子",IF($AF579&gt;100,"",IF($M579=新人男子!I$51,ROW(),"")),"")</f>
        <v/>
      </c>
      <c r="BW579" s="42" t="str">
        <f>IF($O579="男子",IF($AF579&gt;100,"",IF($M579=新人男子!P$51,ROW(),"")),"")</f>
        <v/>
      </c>
      <c r="BX579" s="42" t="str">
        <f>IF($O579="男子",IF($AF579&gt;100,"",IF($M579=新人男子!B$76,ROW(),"")),"")</f>
        <v/>
      </c>
      <c r="BY579" s="42" t="str">
        <f>IF($O579="男子",IF($AF579&gt;100,"",IF($M579=新人男子!I$76,ROW(),"")),"")</f>
        <v/>
      </c>
      <c r="BZ579" s="42" t="str">
        <f>IF($O579="男子",IF($AF579&gt;100,"",IF($M579=新人男子!P$76,ROW(),"")),"")</f>
        <v/>
      </c>
      <c r="CA579" s="42">
        <f>IF($O579="女子",IF($AF579&gt;100,"",IF($M579=選抜女子!B$2,ROW(),"")),"")</f>
        <v>579</v>
      </c>
      <c r="CB579" s="42" t="str">
        <f>IF($O579="女子",IF($AF579&gt;100,"",IF($M579=選抜女子!I$2,ROW(),"")),"")</f>
        <v/>
      </c>
      <c r="CC579" s="42" t="str">
        <f>IF($O579="女子",IF($AF579&gt;100,"",IF($M579=選抜女子!P$2,ROW(),"")),"")</f>
        <v/>
      </c>
      <c r="CD579" s="42" t="str">
        <f>IF($O579="女子",IF($AF579&gt;100,"",IF($M579=選抜女子!B$27,ROW(),"")),"")</f>
        <v/>
      </c>
      <c r="CE579" s="42" t="str">
        <f>IF($O579="女子",IF($AF579&gt;100,"",IF($M579=選抜女子!I$27,ROW(),"")),"")</f>
        <v/>
      </c>
      <c r="CF579" s="42" t="str">
        <f>IF($O579="女子",IF($AF579&gt;100,"",IF($M579=選抜女子!P$27,ROW(),"")),"")</f>
        <v/>
      </c>
      <c r="CG579" s="42" t="str">
        <f>IF($O579="女子",IF($AF579&gt;100,"",IF($M579=選抜女子!B$51,ROW(),"")),"")</f>
        <v/>
      </c>
      <c r="CH579" s="42" t="str">
        <f>IF($O579="女子",IF($AF579&gt;100,"",IF($M579=選抜女子!I$51,ROW(),"")),"")</f>
        <v/>
      </c>
      <c r="CI579" s="42" t="str">
        <f>IF($O579="女子",IF($AF579&gt;100,"",IF($M579=選抜女子!B$76,ROW(),"")),"")</f>
        <v/>
      </c>
      <c r="CJ579" s="42" t="str">
        <f>IF($O579="女子",IF($AF579&gt;100,"",IF($M579=選抜女子!I$76,ROW(),"")),"")</f>
        <v/>
      </c>
      <c r="CK579" s="42" t="str">
        <f>IF($O579="女子",IF($AF579&gt;100,"",IF($M579=新人女子!B$2,ROW(),"")),"")</f>
        <v/>
      </c>
      <c r="CL579" s="42" t="str">
        <f>IF($O579="女子",IF($AF579&gt;100,"",IF($M579=新人女子!I$2,ROW(),"")),"")</f>
        <v/>
      </c>
      <c r="CM579" s="42" t="str">
        <f>IF($O579="女子",IF($AF579&gt;100,"",IF($M579=新人女子!P$2,ROW(),"")),"")</f>
        <v/>
      </c>
      <c r="CN579" s="42" t="str">
        <f>IF($O579="女子",IF($AF579&gt;100,"",IF($M579=新人女子!B$27,ROW(),"")),"")</f>
        <v/>
      </c>
      <c r="CO579" s="42" t="str">
        <f>IF($O579="女子",IF($AF579&gt;100,"",IF($M579=新人女子!I$27,ROW(),"")),"")</f>
        <v/>
      </c>
      <c r="CP579" s="42" t="str">
        <f>IF($O579="女子",IF($AF579&gt;100,"",IF($M579=新人女子!P$27,ROW(),"")),"")</f>
        <v/>
      </c>
      <c r="CQ579" s="42" t="str">
        <f>IF($O579="女子",IF($AF579&gt;100,"",IF($M579=新人女子!B$51,ROW(),"")),"")</f>
        <v/>
      </c>
      <c r="CR579" s="42" t="str">
        <f>IF($O579="女子",IF($AF579&gt;100,"",IF($M579=新人女子!I$51,ROW(),"")),"")</f>
        <v/>
      </c>
      <c r="CS579" s="42" t="str">
        <f>IF($O579="女子",IF($AF579&gt;100,"",IF($M579=新人女子!P$51,ROW(),"")),"")</f>
        <v/>
      </c>
      <c r="CT579" s="42" t="str">
        <f>IF($O579="女子",IF($AF579&gt;100,"",IF($M579=新人女子!B$76,ROW(),"")),"")</f>
        <v/>
      </c>
      <c r="CU579" s="42" t="str">
        <f>IF($O579="女子",IF($AF579&gt;100,"",IF($M579=新人女子!I$76,ROW(),"")),"")</f>
        <v/>
      </c>
      <c r="CV579" s="42" t="str">
        <f>IF($O579="女子",IF($AF579&gt;100,"",IF($M579=新人女子!P$76,ROW(),"")),"")</f>
        <v/>
      </c>
    </row>
    <row r="580" spans="1:100" x14ac:dyDescent="0.15">
      <c r="A580" s="36">
        <v>45285</v>
      </c>
      <c r="B580" s="36">
        <v>45287</v>
      </c>
      <c r="C580" s="35" t="s">
        <v>104</v>
      </c>
      <c r="D580" s="35" t="s">
        <v>3638</v>
      </c>
      <c r="E580" s="35" t="s">
        <v>3639</v>
      </c>
      <c r="F580" s="35" t="s">
        <v>3640</v>
      </c>
      <c r="G580" s="35" t="s">
        <v>108</v>
      </c>
      <c r="H580" s="35" t="s">
        <v>15</v>
      </c>
      <c r="I580" s="35" t="s">
        <v>3641</v>
      </c>
      <c r="J580" s="35" t="s">
        <v>303</v>
      </c>
      <c r="L580" s="35" t="s">
        <v>1338</v>
      </c>
      <c r="M580" s="35" t="s">
        <v>295</v>
      </c>
      <c r="N580" s="35" t="s">
        <v>296</v>
      </c>
      <c r="O580" s="35" t="s">
        <v>1152</v>
      </c>
      <c r="Y580" s="35" t="s">
        <v>306</v>
      </c>
      <c r="AA580" s="35" t="s">
        <v>1004</v>
      </c>
      <c r="AB580" s="35" t="s">
        <v>1351</v>
      </c>
      <c r="AC580" s="35" t="str">
        <f t="shared" si="50"/>
        <v>イシイ</v>
      </c>
      <c r="AD580" s="35" t="s">
        <v>309</v>
      </c>
      <c r="AF580" s="35">
        <v>10</v>
      </c>
      <c r="AG580" s="41">
        <v>38823</v>
      </c>
      <c r="AN580" s="35">
        <v>150</v>
      </c>
      <c r="AO580" s="35">
        <v>47</v>
      </c>
      <c r="AP580" s="35" t="s">
        <v>310</v>
      </c>
      <c r="AV580" s="35" t="s">
        <v>311</v>
      </c>
      <c r="BB580" s="35">
        <f t="shared" si="46"/>
        <v>16</v>
      </c>
      <c r="BC580" s="35">
        <f t="shared" si="47"/>
        <v>2</v>
      </c>
      <c r="BD580" s="35" t="str">
        <f t="shared" si="48"/>
        <v>右</v>
      </c>
      <c r="BE580" s="42" t="str">
        <f>IF($O580="男子",IF($AF580&gt;100,"",IF($M580=選抜男子!B$2,ROW(),"")),"")</f>
        <v/>
      </c>
      <c r="BF580" s="42" t="str">
        <f>IF($O580="男子",IF($AF580&gt;100,"",IF($M580=選抜男子!I$2,ROW(),"")),"")</f>
        <v/>
      </c>
      <c r="BG580" s="42" t="str">
        <f>IF($O580="男子",IF($AF580&gt;100,"",IF($M580=選抜男子!P$2,ROW(),"")),"")</f>
        <v/>
      </c>
      <c r="BH580" s="42" t="str">
        <f>IF($O580="男子",IF($AF580&gt;100,"",IF($M580=選抜男子!B$27,ROW(),"")),"")</f>
        <v/>
      </c>
      <c r="BI580" s="42" t="str">
        <f>IF($O580="男子",IF($AF580&gt;100,"",IF($M580=選抜男子!I$27,ROW(),"")),"")</f>
        <v/>
      </c>
      <c r="BJ580" s="42" t="str">
        <f>IF($O580="男子",IF($AF580&gt;100,"",IF($M580=選抜男子!P$27,ROW(),"")),"")</f>
        <v/>
      </c>
      <c r="BK580" s="42" t="str">
        <f>IF($O580="男子",IF($AF580&gt;100,"",IF($M580=選抜男子!B$51,ROW(),"")),"")</f>
        <v/>
      </c>
      <c r="BL580" s="42" t="str">
        <f>IF($O580="男子",IF($AF580&gt;100,"",IF($M580=選抜男子!I$51,ROW(),"")),"")</f>
        <v/>
      </c>
      <c r="BM580" s="42" t="str">
        <f>IF($O580="男子",IF($AF580&gt;100,"",IF($M580=選抜男子!B$76,ROW(),"")),"")</f>
        <v/>
      </c>
      <c r="BN580" s="42" t="str">
        <f>IF($O580="男子",IF($AF580&gt;100,"",IF($M580=選抜男子!I$76,ROW(),"")),"")</f>
        <v/>
      </c>
      <c r="BO580" s="42" t="str">
        <f>IF($O580="男子",IF($AF580&gt;100,"",IF($M580=新人男子!B$2,ROW(),"")),"")</f>
        <v/>
      </c>
      <c r="BP580" s="42" t="str">
        <f>IF($O580="男子",IF($AF580&gt;100,"",IF($M580=新人男子!I$2,ROW(),"")),"")</f>
        <v/>
      </c>
      <c r="BQ580" s="42" t="str">
        <f>IF($O580="男子",IF($AF580&gt;100,"",IF($M580=新人男子!P$2,ROW(),"")),"")</f>
        <v/>
      </c>
      <c r="BR580" s="42" t="str">
        <f>IF($O580="男子",IF($AF580&gt;100,"",IF($M580=新人男子!B$27,ROW(),"")),"")</f>
        <v/>
      </c>
      <c r="BS580" s="42" t="str">
        <f>IF($O580="男子",IF($AF580&gt;100,"",IF($M580=新人男子!I$27,ROW(),"")),"")</f>
        <v/>
      </c>
      <c r="BT580" s="42" t="str">
        <f>IF($O580="男子",IF($AF580&gt;100,"",IF($M580=新人男子!P$27,ROW(),"")),"")</f>
        <v/>
      </c>
      <c r="BU580" s="42" t="str">
        <f>IF($O580="男子",IF($AF580&gt;100,"",IF($M580=新人男子!B$51,ROW(),"")),"")</f>
        <v/>
      </c>
      <c r="BV580" s="42" t="str">
        <f>IF($O580="男子",IF($AF580&gt;100,"",IF($M580=新人男子!I$51,ROW(),"")),"")</f>
        <v/>
      </c>
      <c r="BW580" s="42" t="str">
        <f>IF($O580="男子",IF($AF580&gt;100,"",IF($M580=新人男子!P$51,ROW(),"")),"")</f>
        <v/>
      </c>
      <c r="BX580" s="42" t="str">
        <f>IF($O580="男子",IF($AF580&gt;100,"",IF($M580=新人男子!B$76,ROW(),"")),"")</f>
        <v/>
      </c>
      <c r="BY580" s="42" t="str">
        <f>IF($O580="男子",IF($AF580&gt;100,"",IF($M580=新人男子!I$76,ROW(),"")),"")</f>
        <v/>
      </c>
      <c r="BZ580" s="42" t="str">
        <f>IF($O580="男子",IF($AF580&gt;100,"",IF($M580=新人男子!P$76,ROW(),"")),"")</f>
        <v/>
      </c>
      <c r="CA580" s="42">
        <f>IF($O580="女子",IF($AF580&gt;100,"",IF($M580=選抜女子!B$2,ROW(),"")),"")</f>
        <v>580</v>
      </c>
      <c r="CB580" s="42" t="str">
        <f>IF($O580="女子",IF($AF580&gt;100,"",IF($M580=選抜女子!I$2,ROW(),"")),"")</f>
        <v/>
      </c>
      <c r="CC580" s="42" t="str">
        <f>IF($O580="女子",IF($AF580&gt;100,"",IF($M580=選抜女子!P$2,ROW(),"")),"")</f>
        <v/>
      </c>
      <c r="CD580" s="42" t="str">
        <f>IF($O580="女子",IF($AF580&gt;100,"",IF($M580=選抜女子!B$27,ROW(),"")),"")</f>
        <v/>
      </c>
      <c r="CE580" s="42" t="str">
        <f>IF($O580="女子",IF($AF580&gt;100,"",IF($M580=選抜女子!I$27,ROW(),"")),"")</f>
        <v/>
      </c>
      <c r="CF580" s="42" t="str">
        <f>IF($O580="女子",IF($AF580&gt;100,"",IF($M580=選抜女子!P$27,ROW(),"")),"")</f>
        <v/>
      </c>
      <c r="CG580" s="42" t="str">
        <f>IF($O580="女子",IF($AF580&gt;100,"",IF($M580=選抜女子!B$51,ROW(),"")),"")</f>
        <v/>
      </c>
      <c r="CH580" s="42" t="str">
        <f>IF($O580="女子",IF($AF580&gt;100,"",IF($M580=選抜女子!I$51,ROW(),"")),"")</f>
        <v/>
      </c>
      <c r="CI580" s="42" t="str">
        <f>IF($O580="女子",IF($AF580&gt;100,"",IF($M580=選抜女子!B$76,ROW(),"")),"")</f>
        <v/>
      </c>
      <c r="CJ580" s="42" t="str">
        <f>IF($O580="女子",IF($AF580&gt;100,"",IF($M580=選抜女子!I$76,ROW(),"")),"")</f>
        <v/>
      </c>
      <c r="CK580" s="42" t="str">
        <f>IF($O580="女子",IF($AF580&gt;100,"",IF($M580=新人女子!B$2,ROW(),"")),"")</f>
        <v/>
      </c>
      <c r="CL580" s="42" t="str">
        <f>IF($O580="女子",IF($AF580&gt;100,"",IF($M580=新人女子!I$2,ROW(),"")),"")</f>
        <v/>
      </c>
      <c r="CM580" s="42" t="str">
        <f>IF($O580="女子",IF($AF580&gt;100,"",IF($M580=新人女子!P$2,ROW(),"")),"")</f>
        <v/>
      </c>
      <c r="CN580" s="42" t="str">
        <f>IF($O580="女子",IF($AF580&gt;100,"",IF($M580=新人女子!B$27,ROW(),"")),"")</f>
        <v/>
      </c>
      <c r="CO580" s="42" t="str">
        <f>IF($O580="女子",IF($AF580&gt;100,"",IF($M580=新人女子!I$27,ROW(),"")),"")</f>
        <v/>
      </c>
      <c r="CP580" s="42" t="str">
        <f>IF($O580="女子",IF($AF580&gt;100,"",IF($M580=新人女子!P$27,ROW(),"")),"")</f>
        <v/>
      </c>
      <c r="CQ580" s="42" t="str">
        <f>IF($O580="女子",IF($AF580&gt;100,"",IF($M580=新人女子!B$51,ROW(),"")),"")</f>
        <v/>
      </c>
      <c r="CR580" s="42" t="str">
        <f>IF($O580="女子",IF($AF580&gt;100,"",IF($M580=新人女子!I$51,ROW(),"")),"")</f>
        <v/>
      </c>
      <c r="CS580" s="42" t="str">
        <f>IF($O580="女子",IF($AF580&gt;100,"",IF($M580=新人女子!P$51,ROW(),"")),"")</f>
        <v/>
      </c>
      <c r="CT580" s="42" t="str">
        <f>IF($O580="女子",IF($AF580&gt;100,"",IF($M580=新人女子!B$76,ROW(),"")),"")</f>
        <v/>
      </c>
      <c r="CU580" s="42" t="str">
        <f>IF($O580="女子",IF($AF580&gt;100,"",IF($M580=新人女子!I$76,ROW(),"")),"")</f>
        <v/>
      </c>
      <c r="CV580" s="42" t="str">
        <f>IF($O580="女子",IF($AF580&gt;100,"",IF($M580=新人女子!P$76,ROW(),"")),"")</f>
        <v/>
      </c>
    </row>
    <row r="581" spans="1:100" x14ac:dyDescent="0.15">
      <c r="A581" s="36">
        <v>45285</v>
      </c>
      <c r="B581" s="36">
        <v>45287</v>
      </c>
      <c r="C581" s="35" t="s">
        <v>104</v>
      </c>
      <c r="D581" s="35" t="s">
        <v>3642</v>
      </c>
      <c r="E581" s="35" t="s">
        <v>3643</v>
      </c>
      <c r="F581" s="35" t="s">
        <v>3644</v>
      </c>
      <c r="G581" s="35" t="s">
        <v>108</v>
      </c>
      <c r="H581" s="35" t="s">
        <v>15</v>
      </c>
      <c r="I581" s="35" t="s">
        <v>3645</v>
      </c>
      <c r="J581" s="35" t="s">
        <v>303</v>
      </c>
      <c r="L581" s="35" t="s">
        <v>1338</v>
      </c>
      <c r="M581" s="35" t="s">
        <v>295</v>
      </c>
      <c r="N581" s="35" t="s">
        <v>296</v>
      </c>
      <c r="O581" s="35" t="s">
        <v>1152</v>
      </c>
      <c r="Y581" s="35" t="s">
        <v>306</v>
      </c>
      <c r="AA581" s="35" t="s">
        <v>1006</v>
      </c>
      <c r="AB581" s="35" t="s">
        <v>1352</v>
      </c>
      <c r="AC581" s="35" t="str">
        <f t="shared" si="50"/>
        <v>ミヤモトムサシ</v>
      </c>
      <c r="AD581" s="35" t="s">
        <v>309</v>
      </c>
      <c r="AF581" s="35">
        <v>12</v>
      </c>
      <c r="AG581" s="41">
        <v>39263</v>
      </c>
      <c r="AN581" s="35">
        <v>163</v>
      </c>
      <c r="AO581" s="35">
        <v>53</v>
      </c>
      <c r="AP581" s="35" t="s">
        <v>310</v>
      </c>
      <c r="AV581" s="35" t="s">
        <v>311</v>
      </c>
      <c r="BB581" s="35">
        <f t="shared" ref="BB581:BB644" si="51">IF(AG581="","",DATEDIF(AG581,DATE(2023,4,1),"y"))</f>
        <v>15</v>
      </c>
      <c r="BC581" s="35">
        <f t="shared" si="47"/>
        <v>1</v>
      </c>
      <c r="BD581" s="35" t="str">
        <f t="shared" si="48"/>
        <v>右</v>
      </c>
      <c r="BE581" s="42" t="str">
        <f>IF($O581="男子",IF($AF581&gt;100,"",IF($M581=選抜男子!B$2,ROW(),"")),"")</f>
        <v/>
      </c>
      <c r="BF581" s="42" t="str">
        <f>IF($O581="男子",IF($AF581&gt;100,"",IF($M581=選抜男子!I$2,ROW(),"")),"")</f>
        <v/>
      </c>
      <c r="BG581" s="42" t="str">
        <f>IF($O581="男子",IF($AF581&gt;100,"",IF($M581=選抜男子!P$2,ROW(),"")),"")</f>
        <v/>
      </c>
      <c r="BH581" s="42" t="str">
        <f>IF($O581="男子",IF($AF581&gt;100,"",IF($M581=選抜男子!B$27,ROW(),"")),"")</f>
        <v/>
      </c>
      <c r="BI581" s="42" t="str">
        <f>IF($O581="男子",IF($AF581&gt;100,"",IF($M581=選抜男子!I$27,ROW(),"")),"")</f>
        <v/>
      </c>
      <c r="BJ581" s="42" t="str">
        <f>IF($O581="男子",IF($AF581&gt;100,"",IF($M581=選抜男子!P$27,ROW(),"")),"")</f>
        <v/>
      </c>
      <c r="BK581" s="42" t="str">
        <f>IF($O581="男子",IF($AF581&gt;100,"",IF($M581=選抜男子!B$51,ROW(),"")),"")</f>
        <v/>
      </c>
      <c r="BL581" s="42" t="str">
        <f>IF($O581="男子",IF($AF581&gt;100,"",IF($M581=選抜男子!I$51,ROW(),"")),"")</f>
        <v/>
      </c>
      <c r="BM581" s="42" t="str">
        <f>IF($O581="男子",IF($AF581&gt;100,"",IF($M581=選抜男子!B$76,ROW(),"")),"")</f>
        <v/>
      </c>
      <c r="BN581" s="42" t="str">
        <f>IF($O581="男子",IF($AF581&gt;100,"",IF($M581=選抜男子!I$76,ROW(),"")),"")</f>
        <v/>
      </c>
      <c r="BO581" s="42" t="str">
        <f>IF($O581="男子",IF($AF581&gt;100,"",IF($M581=新人男子!B$2,ROW(),"")),"")</f>
        <v/>
      </c>
      <c r="BP581" s="42" t="str">
        <f>IF($O581="男子",IF($AF581&gt;100,"",IF($M581=新人男子!I$2,ROW(),"")),"")</f>
        <v/>
      </c>
      <c r="BQ581" s="42" t="str">
        <f>IF($O581="男子",IF($AF581&gt;100,"",IF($M581=新人男子!P$2,ROW(),"")),"")</f>
        <v/>
      </c>
      <c r="BR581" s="42" t="str">
        <f>IF($O581="男子",IF($AF581&gt;100,"",IF($M581=新人男子!B$27,ROW(),"")),"")</f>
        <v/>
      </c>
      <c r="BS581" s="42" t="str">
        <f>IF($O581="男子",IF($AF581&gt;100,"",IF($M581=新人男子!I$27,ROW(),"")),"")</f>
        <v/>
      </c>
      <c r="BT581" s="42" t="str">
        <f>IF($O581="男子",IF($AF581&gt;100,"",IF($M581=新人男子!P$27,ROW(),"")),"")</f>
        <v/>
      </c>
      <c r="BU581" s="42" t="str">
        <f>IF($O581="男子",IF($AF581&gt;100,"",IF($M581=新人男子!B$51,ROW(),"")),"")</f>
        <v/>
      </c>
      <c r="BV581" s="42" t="str">
        <f>IF($O581="男子",IF($AF581&gt;100,"",IF($M581=新人男子!I$51,ROW(),"")),"")</f>
        <v/>
      </c>
      <c r="BW581" s="42" t="str">
        <f>IF($O581="男子",IF($AF581&gt;100,"",IF($M581=新人男子!P$51,ROW(),"")),"")</f>
        <v/>
      </c>
      <c r="BX581" s="42" t="str">
        <f>IF($O581="男子",IF($AF581&gt;100,"",IF($M581=新人男子!B$76,ROW(),"")),"")</f>
        <v/>
      </c>
      <c r="BY581" s="42" t="str">
        <f>IF($O581="男子",IF($AF581&gt;100,"",IF($M581=新人男子!I$76,ROW(),"")),"")</f>
        <v/>
      </c>
      <c r="BZ581" s="42" t="str">
        <f>IF($O581="男子",IF($AF581&gt;100,"",IF($M581=新人男子!P$76,ROW(),"")),"")</f>
        <v/>
      </c>
      <c r="CA581" s="42">
        <f>IF($O581="女子",IF($AF581&gt;100,"",IF($M581=選抜女子!B$2,ROW(),"")),"")</f>
        <v>581</v>
      </c>
      <c r="CB581" s="42" t="str">
        <f>IF($O581="女子",IF($AF581&gt;100,"",IF($M581=選抜女子!I$2,ROW(),"")),"")</f>
        <v/>
      </c>
      <c r="CC581" s="42" t="str">
        <f>IF($O581="女子",IF($AF581&gt;100,"",IF($M581=選抜女子!P$2,ROW(),"")),"")</f>
        <v/>
      </c>
      <c r="CD581" s="42" t="str">
        <f>IF($O581="女子",IF($AF581&gt;100,"",IF($M581=選抜女子!B$27,ROW(),"")),"")</f>
        <v/>
      </c>
      <c r="CE581" s="42" t="str">
        <f>IF($O581="女子",IF($AF581&gt;100,"",IF($M581=選抜女子!I$27,ROW(),"")),"")</f>
        <v/>
      </c>
      <c r="CF581" s="42" t="str">
        <f>IF($O581="女子",IF($AF581&gt;100,"",IF($M581=選抜女子!P$27,ROW(),"")),"")</f>
        <v/>
      </c>
      <c r="CG581" s="42" t="str">
        <f>IF($O581="女子",IF($AF581&gt;100,"",IF($M581=選抜女子!B$51,ROW(),"")),"")</f>
        <v/>
      </c>
      <c r="CH581" s="42" t="str">
        <f>IF($O581="女子",IF($AF581&gt;100,"",IF($M581=選抜女子!I$51,ROW(),"")),"")</f>
        <v/>
      </c>
      <c r="CI581" s="42" t="str">
        <f>IF($O581="女子",IF($AF581&gt;100,"",IF($M581=選抜女子!B$76,ROW(),"")),"")</f>
        <v/>
      </c>
      <c r="CJ581" s="42" t="str">
        <f>IF($O581="女子",IF($AF581&gt;100,"",IF($M581=選抜女子!I$76,ROW(),"")),"")</f>
        <v/>
      </c>
      <c r="CK581" s="42" t="str">
        <f>IF($O581="女子",IF($AF581&gt;100,"",IF($M581=新人女子!B$2,ROW(),"")),"")</f>
        <v/>
      </c>
      <c r="CL581" s="42" t="str">
        <f>IF($O581="女子",IF($AF581&gt;100,"",IF($M581=新人女子!I$2,ROW(),"")),"")</f>
        <v/>
      </c>
      <c r="CM581" s="42" t="str">
        <f>IF($O581="女子",IF($AF581&gt;100,"",IF($M581=新人女子!P$2,ROW(),"")),"")</f>
        <v/>
      </c>
      <c r="CN581" s="42" t="str">
        <f>IF($O581="女子",IF($AF581&gt;100,"",IF($M581=新人女子!B$27,ROW(),"")),"")</f>
        <v/>
      </c>
      <c r="CO581" s="42" t="str">
        <f>IF($O581="女子",IF($AF581&gt;100,"",IF($M581=新人女子!I$27,ROW(),"")),"")</f>
        <v/>
      </c>
      <c r="CP581" s="42" t="str">
        <f>IF($O581="女子",IF($AF581&gt;100,"",IF($M581=新人女子!P$27,ROW(),"")),"")</f>
        <v/>
      </c>
      <c r="CQ581" s="42" t="str">
        <f>IF($O581="女子",IF($AF581&gt;100,"",IF($M581=新人女子!B$51,ROW(),"")),"")</f>
        <v/>
      </c>
      <c r="CR581" s="42" t="str">
        <f>IF($O581="女子",IF($AF581&gt;100,"",IF($M581=新人女子!I$51,ROW(),"")),"")</f>
        <v/>
      </c>
      <c r="CS581" s="42" t="str">
        <f>IF($O581="女子",IF($AF581&gt;100,"",IF($M581=新人女子!P$51,ROW(),"")),"")</f>
        <v/>
      </c>
      <c r="CT581" s="42" t="str">
        <f>IF($O581="女子",IF($AF581&gt;100,"",IF($M581=新人女子!B$76,ROW(),"")),"")</f>
        <v/>
      </c>
      <c r="CU581" s="42" t="str">
        <f>IF($O581="女子",IF($AF581&gt;100,"",IF($M581=新人女子!I$76,ROW(),"")),"")</f>
        <v/>
      </c>
      <c r="CV581" s="42" t="str">
        <f>IF($O581="女子",IF($AF581&gt;100,"",IF($M581=新人女子!P$76,ROW(),"")),"")</f>
        <v/>
      </c>
    </row>
    <row r="582" spans="1:100" x14ac:dyDescent="0.15">
      <c r="A582" s="36">
        <v>45285</v>
      </c>
      <c r="B582" s="36">
        <v>45287</v>
      </c>
      <c r="C582" s="35" t="s">
        <v>104</v>
      </c>
      <c r="D582" s="35" t="s">
        <v>3646</v>
      </c>
      <c r="E582" s="35" t="s">
        <v>3647</v>
      </c>
      <c r="F582" s="35" t="s">
        <v>3648</v>
      </c>
      <c r="G582" s="35" t="s">
        <v>108</v>
      </c>
      <c r="H582" s="35" t="s">
        <v>15</v>
      </c>
      <c r="I582" s="35" t="s">
        <v>3649</v>
      </c>
      <c r="J582" s="35" t="s">
        <v>303</v>
      </c>
      <c r="L582" s="35" t="s">
        <v>1338</v>
      </c>
      <c r="M582" s="35" t="s">
        <v>295</v>
      </c>
      <c r="N582" s="35" t="s">
        <v>296</v>
      </c>
      <c r="O582" s="35" t="s">
        <v>1152</v>
      </c>
      <c r="Y582" s="35" t="s">
        <v>306</v>
      </c>
      <c r="Z582" s="35">
        <v>1</v>
      </c>
      <c r="AA582" s="35" t="s">
        <v>1008</v>
      </c>
      <c r="AB582" s="35" t="s">
        <v>1353</v>
      </c>
      <c r="AC582" s="35" t="str">
        <f t="shared" si="50"/>
        <v>オオハラ</v>
      </c>
      <c r="AD582" s="35" t="s">
        <v>309</v>
      </c>
      <c r="AF582" s="35">
        <v>101</v>
      </c>
      <c r="AG582" s="41">
        <v>36853</v>
      </c>
      <c r="AN582" s="35">
        <v>153</v>
      </c>
      <c r="AO582" s="35">
        <v>49</v>
      </c>
      <c r="AP582" s="35" t="s">
        <v>310</v>
      </c>
      <c r="AV582" s="35" t="s">
        <v>344</v>
      </c>
      <c r="AW582" s="35" t="s">
        <v>345</v>
      </c>
      <c r="BB582" s="35">
        <f t="shared" si="51"/>
        <v>22</v>
      </c>
      <c r="BC582" s="35" t="str">
        <f t="shared" ref="BC582:BC646" si="52">IF(BB582="","",IF(BB582=15,1,IF(BB582=16,2,IF(BB582=17,3,"役員"))))</f>
        <v>役員</v>
      </c>
      <c r="BD582" s="35" t="str">
        <f t="shared" ref="BD582:BD646" si="53">LEFT(AP582,1)</f>
        <v>右</v>
      </c>
      <c r="BE582" s="42" t="str">
        <f>IF($O582="男子",IF($AF582&gt;100,"",IF($M582=選抜男子!B$2,ROW(),"")),"")</f>
        <v/>
      </c>
      <c r="BF582" s="42" t="str">
        <f>IF($O582="男子",IF($AF582&gt;100,"",IF($M582=選抜男子!I$2,ROW(),"")),"")</f>
        <v/>
      </c>
      <c r="BG582" s="42" t="str">
        <f>IF($O582="男子",IF($AF582&gt;100,"",IF($M582=選抜男子!P$2,ROW(),"")),"")</f>
        <v/>
      </c>
      <c r="BH582" s="42" t="str">
        <f>IF($O582="男子",IF($AF582&gt;100,"",IF($M582=選抜男子!B$27,ROW(),"")),"")</f>
        <v/>
      </c>
      <c r="BI582" s="42" t="str">
        <f>IF($O582="男子",IF($AF582&gt;100,"",IF($M582=選抜男子!I$27,ROW(),"")),"")</f>
        <v/>
      </c>
      <c r="BJ582" s="42" t="str">
        <f>IF($O582="男子",IF($AF582&gt;100,"",IF($M582=選抜男子!P$27,ROW(),"")),"")</f>
        <v/>
      </c>
      <c r="BK582" s="42" t="str">
        <f>IF($O582="男子",IF($AF582&gt;100,"",IF($M582=選抜男子!B$51,ROW(),"")),"")</f>
        <v/>
      </c>
      <c r="BL582" s="42" t="str">
        <f>IF($O582="男子",IF($AF582&gt;100,"",IF($M582=選抜男子!I$51,ROW(),"")),"")</f>
        <v/>
      </c>
      <c r="BM582" s="42" t="str">
        <f>IF($O582="男子",IF($AF582&gt;100,"",IF($M582=選抜男子!B$76,ROW(),"")),"")</f>
        <v/>
      </c>
      <c r="BN582" s="42" t="str">
        <f>IF($O582="男子",IF($AF582&gt;100,"",IF($M582=選抜男子!I$76,ROW(),"")),"")</f>
        <v/>
      </c>
      <c r="BO582" s="42" t="str">
        <f>IF($O582="男子",IF($AF582&gt;100,"",IF($M582=新人男子!B$2,ROW(),"")),"")</f>
        <v/>
      </c>
      <c r="BP582" s="42" t="str">
        <f>IF($O582="男子",IF($AF582&gt;100,"",IF($M582=新人男子!I$2,ROW(),"")),"")</f>
        <v/>
      </c>
      <c r="BQ582" s="42" t="str">
        <f>IF($O582="男子",IF($AF582&gt;100,"",IF($M582=新人男子!P$2,ROW(),"")),"")</f>
        <v/>
      </c>
      <c r="BR582" s="42" t="str">
        <f>IF($O582="男子",IF($AF582&gt;100,"",IF($M582=新人男子!B$27,ROW(),"")),"")</f>
        <v/>
      </c>
      <c r="BS582" s="42" t="str">
        <f>IF($O582="男子",IF($AF582&gt;100,"",IF($M582=新人男子!I$27,ROW(),"")),"")</f>
        <v/>
      </c>
      <c r="BT582" s="42" t="str">
        <f>IF($O582="男子",IF($AF582&gt;100,"",IF($M582=新人男子!P$27,ROW(),"")),"")</f>
        <v/>
      </c>
      <c r="BU582" s="42" t="str">
        <f>IF($O582="男子",IF($AF582&gt;100,"",IF($M582=新人男子!B$51,ROW(),"")),"")</f>
        <v/>
      </c>
      <c r="BV582" s="42" t="str">
        <f>IF($O582="男子",IF($AF582&gt;100,"",IF($M582=新人男子!I$51,ROW(),"")),"")</f>
        <v/>
      </c>
      <c r="BW582" s="42" t="str">
        <f>IF($O582="男子",IF($AF582&gt;100,"",IF($M582=新人男子!P$51,ROW(),"")),"")</f>
        <v/>
      </c>
      <c r="BX582" s="42" t="str">
        <f>IF($O582="男子",IF($AF582&gt;100,"",IF($M582=新人男子!B$76,ROW(),"")),"")</f>
        <v/>
      </c>
      <c r="BY582" s="42" t="str">
        <f>IF($O582="男子",IF($AF582&gt;100,"",IF($M582=新人男子!I$76,ROW(),"")),"")</f>
        <v/>
      </c>
      <c r="BZ582" s="42" t="str">
        <f>IF($O582="男子",IF($AF582&gt;100,"",IF($M582=新人男子!P$76,ROW(),"")),"")</f>
        <v/>
      </c>
      <c r="CA582" s="42" t="str">
        <f>IF($O582="女子",IF($AF582&gt;100,"",IF($M582=選抜女子!B$2,ROW(),"")),"")</f>
        <v/>
      </c>
      <c r="CB582" s="42" t="str">
        <f>IF($O582="女子",IF($AF582&gt;100,"",IF($M582=選抜女子!I$2,ROW(),"")),"")</f>
        <v/>
      </c>
      <c r="CC582" s="42" t="str">
        <f>IF($O582="女子",IF($AF582&gt;100,"",IF($M582=選抜女子!P$2,ROW(),"")),"")</f>
        <v/>
      </c>
      <c r="CD582" s="42" t="str">
        <f>IF($O582="女子",IF($AF582&gt;100,"",IF($M582=選抜女子!B$27,ROW(),"")),"")</f>
        <v/>
      </c>
      <c r="CE582" s="42" t="str">
        <f>IF($O582="女子",IF($AF582&gt;100,"",IF($M582=選抜女子!I$27,ROW(),"")),"")</f>
        <v/>
      </c>
      <c r="CF582" s="42" t="str">
        <f>IF($O582="女子",IF($AF582&gt;100,"",IF($M582=選抜女子!P$27,ROW(),"")),"")</f>
        <v/>
      </c>
      <c r="CG582" s="42" t="str">
        <f>IF($O582="女子",IF($AF582&gt;100,"",IF($M582=選抜女子!B$51,ROW(),"")),"")</f>
        <v/>
      </c>
      <c r="CH582" s="42" t="str">
        <f>IF($O582="女子",IF($AF582&gt;100,"",IF($M582=選抜女子!I$51,ROW(),"")),"")</f>
        <v/>
      </c>
      <c r="CI582" s="42" t="str">
        <f>IF($O582="女子",IF($AF582&gt;100,"",IF($M582=選抜女子!B$76,ROW(),"")),"")</f>
        <v/>
      </c>
      <c r="CJ582" s="42" t="str">
        <f>IF($O582="女子",IF($AF582&gt;100,"",IF($M582=選抜女子!I$76,ROW(),"")),"")</f>
        <v/>
      </c>
      <c r="CK582" s="42" t="str">
        <f>IF($O582="女子",IF($AF582&gt;100,"",IF($M582=新人女子!B$2,ROW(),"")),"")</f>
        <v/>
      </c>
      <c r="CL582" s="42" t="str">
        <f>IF($O582="女子",IF($AF582&gt;100,"",IF($M582=新人女子!I$2,ROW(),"")),"")</f>
        <v/>
      </c>
      <c r="CM582" s="42" t="str">
        <f>IF($O582="女子",IF($AF582&gt;100,"",IF($M582=新人女子!P$2,ROW(),"")),"")</f>
        <v/>
      </c>
      <c r="CN582" s="42" t="str">
        <f>IF($O582="女子",IF($AF582&gt;100,"",IF($M582=新人女子!B$27,ROW(),"")),"")</f>
        <v/>
      </c>
      <c r="CO582" s="42" t="str">
        <f>IF($O582="女子",IF($AF582&gt;100,"",IF($M582=新人女子!I$27,ROW(),"")),"")</f>
        <v/>
      </c>
      <c r="CP582" s="42" t="str">
        <f>IF($O582="女子",IF($AF582&gt;100,"",IF($M582=新人女子!P$27,ROW(),"")),"")</f>
        <v/>
      </c>
      <c r="CQ582" s="42" t="str">
        <f>IF($O582="女子",IF($AF582&gt;100,"",IF($M582=新人女子!B$51,ROW(),"")),"")</f>
        <v/>
      </c>
      <c r="CR582" s="42" t="str">
        <f>IF($O582="女子",IF($AF582&gt;100,"",IF($M582=新人女子!I$51,ROW(),"")),"")</f>
        <v/>
      </c>
      <c r="CS582" s="42" t="str">
        <f>IF($O582="女子",IF($AF582&gt;100,"",IF($M582=新人女子!P$51,ROW(),"")),"")</f>
        <v/>
      </c>
      <c r="CT582" s="42" t="str">
        <f>IF($O582="女子",IF($AF582&gt;100,"",IF($M582=新人女子!B$76,ROW(),"")),"")</f>
        <v/>
      </c>
      <c r="CU582" s="42" t="str">
        <f>IF($O582="女子",IF($AF582&gt;100,"",IF($M582=新人女子!I$76,ROW(),"")),"")</f>
        <v/>
      </c>
      <c r="CV582" s="42" t="str">
        <f>IF($O582="女子",IF($AF582&gt;100,"",IF($M582=新人女子!P$76,ROW(),"")),"")</f>
        <v/>
      </c>
    </row>
    <row r="583" spans="1:100" x14ac:dyDescent="0.15">
      <c r="A583" s="36">
        <v>45285</v>
      </c>
      <c r="B583" s="36">
        <v>45287</v>
      </c>
      <c r="C583" s="35" t="s">
        <v>104</v>
      </c>
      <c r="D583" s="35" t="s">
        <v>3650</v>
      </c>
      <c r="E583" s="35" t="s">
        <v>3651</v>
      </c>
      <c r="F583" s="35" t="s">
        <v>3652</v>
      </c>
      <c r="G583" s="35" t="s">
        <v>108</v>
      </c>
      <c r="H583" s="35" t="s">
        <v>15</v>
      </c>
      <c r="I583" s="35" t="s">
        <v>3653</v>
      </c>
      <c r="J583" s="35" t="s">
        <v>303</v>
      </c>
      <c r="L583" s="35" t="s">
        <v>1338</v>
      </c>
      <c r="M583" s="35" t="s">
        <v>295</v>
      </c>
      <c r="N583" s="35" t="s">
        <v>296</v>
      </c>
      <c r="O583" s="35" t="s">
        <v>1152</v>
      </c>
      <c r="Y583" s="35" t="s">
        <v>306</v>
      </c>
      <c r="Z583" s="35">
        <v>1</v>
      </c>
      <c r="AA583" s="35" t="s">
        <v>1010</v>
      </c>
      <c r="AB583" s="35" t="s">
        <v>1354</v>
      </c>
      <c r="AC583" s="35" t="str">
        <f t="shared" si="50"/>
        <v>ニシアワクラ</v>
      </c>
      <c r="AD583" s="35" t="s">
        <v>309</v>
      </c>
      <c r="AF583" s="35">
        <v>102</v>
      </c>
      <c r="AG583" s="41">
        <v>31255</v>
      </c>
      <c r="AN583" s="35">
        <v>160</v>
      </c>
      <c r="AO583" s="35">
        <v>48</v>
      </c>
      <c r="AP583" s="35" t="s">
        <v>310</v>
      </c>
      <c r="AV583" s="35" t="s">
        <v>344</v>
      </c>
      <c r="AW583" s="35" t="s">
        <v>351</v>
      </c>
      <c r="BB583" s="35">
        <f t="shared" si="51"/>
        <v>37</v>
      </c>
      <c r="BC583" s="35" t="str">
        <f t="shared" si="52"/>
        <v>役員</v>
      </c>
      <c r="BD583" s="35" t="str">
        <f t="shared" si="53"/>
        <v>右</v>
      </c>
      <c r="BE583" s="42" t="str">
        <f>IF($O583="男子",IF($AF583&gt;100,"",IF($M583=選抜男子!B$2,ROW(),"")),"")</f>
        <v/>
      </c>
      <c r="BF583" s="42" t="str">
        <f>IF($O583="男子",IF($AF583&gt;100,"",IF($M583=選抜男子!I$2,ROW(),"")),"")</f>
        <v/>
      </c>
      <c r="BG583" s="42" t="str">
        <f>IF($O583="男子",IF($AF583&gt;100,"",IF($M583=選抜男子!P$2,ROW(),"")),"")</f>
        <v/>
      </c>
      <c r="BH583" s="42" t="str">
        <f>IF($O583="男子",IF($AF583&gt;100,"",IF($M583=選抜男子!B$27,ROW(),"")),"")</f>
        <v/>
      </c>
      <c r="BI583" s="42" t="str">
        <f>IF($O583="男子",IF($AF583&gt;100,"",IF($M583=選抜男子!I$27,ROW(),"")),"")</f>
        <v/>
      </c>
      <c r="BJ583" s="42" t="str">
        <f>IF($O583="男子",IF($AF583&gt;100,"",IF($M583=選抜男子!P$27,ROW(),"")),"")</f>
        <v/>
      </c>
      <c r="BK583" s="42" t="str">
        <f>IF($O583="男子",IF($AF583&gt;100,"",IF($M583=選抜男子!B$51,ROW(),"")),"")</f>
        <v/>
      </c>
      <c r="BL583" s="42" t="str">
        <f>IF($O583="男子",IF($AF583&gt;100,"",IF($M583=選抜男子!I$51,ROW(),"")),"")</f>
        <v/>
      </c>
      <c r="BM583" s="42" t="str">
        <f>IF($O583="男子",IF($AF583&gt;100,"",IF($M583=選抜男子!B$76,ROW(),"")),"")</f>
        <v/>
      </c>
      <c r="BN583" s="42" t="str">
        <f>IF($O583="男子",IF($AF583&gt;100,"",IF($M583=選抜男子!I$76,ROW(),"")),"")</f>
        <v/>
      </c>
      <c r="BO583" s="42" t="str">
        <f>IF($O583="男子",IF($AF583&gt;100,"",IF($M583=新人男子!B$2,ROW(),"")),"")</f>
        <v/>
      </c>
      <c r="BP583" s="42" t="str">
        <f>IF($O583="男子",IF($AF583&gt;100,"",IF($M583=新人男子!I$2,ROW(),"")),"")</f>
        <v/>
      </c>
      <c r="BQ583" s="42" t="str">
        <f>IF($O583="男子",IF($AF583&gt;100,"",IF($M583=新人男子!P$2,ROW(),"")),"")</f>
        <v/>
      </c>
      <c r="BR583" s="42" t="str">
        <f>IF($O583="男子",IF($AF583&gt;100,"",IF($M583=新人男子!B$27,ROW(),"")),"")</f>
        <v/>
      </c>
      <c r="BS583" s="42" t="str">
        <f>IF($O583="男子",IF($AF583&gt;100,"",IF($M583=新人男子!I$27,ROW(),"")),"")</f>
        <v/>
      </c>
      <c r="BT583" s="42" t="str">
        <f>IF($O583="男子",IF($AF583&gt;100,"",IF($M583=新人男子!P$27,ROW(),"")),"")</f>
        <v/>
      </c>
      <c r="BU583" s="42" t="str">
        <f>IF($O583="男子",IF($AF583&gt;100,"",IF($M583=新人男子!B$51,ROW(),"")),"")</f>
        <v/>
      </c>
      <c r="BV583" s="42" t="str">
        <f>IF($O583="男子",IF($AF583&gt;100,"",IF($M583=新人男子!I$51,ROW(),"")),"")</f>
        <v/>
      </c>
      <c r="BW583" s="42" t="str">
        <f>IF($O583="男子",IF($AF583&gt;100,"",IF($M583=新人男子!P$51,ROW(),"")),"")</f>
        <v/>
      </c>
      <c r="BX583" s="42" t="str">
        <f>IF($O583="男子",IF($AF583&gt;100,"",IF($M583=新人男子!B$76,ROW(),"")),"")</f>
        <v/>
      </c>
      <c r="BY583" s="42" t="str">
        <f>IF($O583="男子",IF($AF583&gt;100,"",IF($M583=新人男子!I$76,ROW(),"")),"")</f>
        <v/>
      </c>
      <c r="BZ583" s="42" t="str">
        <f>IF($O583="男子",IF($AF583&gt;100,"",IF($M583=新人男子!P$76,ROW(),"")),"")</f>
        <v/>
      </c>
      <c r="CA583" s="42" t="str">
        <f>IF($O583="女子",IF($AF583&gt;100,"",IF($M583=選抜女子!B$2,ROW(),"")),"")</f>
        <v/>
      </c>
      <c r="CB583" s="42" t="str">
        <f>IF($O583="女子",IF($AF583&gt;100,"",IF($M583=選抜女子!I$2,ROW(),"")),"")</f>
        <v/>
      </c>
      <c r="CC583" s="42" t="str">
        <f>IF($O583="女子",IF($AF583&gt;100,"",IF($M583=選抜女子!P$2,ROW(),"")),"")</f>
        <v/>
      </c>
      <c r="CD583" s="42" t="str">
        <f>IF($O583="女子",IF($AF583&gt;100,"",IF($M583=選抜女子!B$27,ROW(),"")),"")</f>
        <v/>
      </c>
      <c r="CE583" s="42" t="str">
        <f>IF($O583="女子",IF($AF583&gt;100,"",IF($M583=選抜女子!I$27,ROW(),"")),"")</f>
        <v/>
      </c>
      <c r="CF583" s="42" t="str">
        <f>IF($O583="女子",IF($AF583&gt;100,"",IF($M583=選抜女子!P$27,ROW(),"")),"")</f>
        <v/>
      </c>
      <c r="CG583" s="42" t="str">
        <f>IF($O583="女子",IF($AF583&gt;100,"",IF($M583=選抜女子!B$51,ROW(),"")),"")</f>
        <v/>
      </c>
      <c r="CH583" s="42" t="str">
        <f>IF($O583="女子",IF($AF583&gt;100,"",IF($M583=選抜女子!I$51,ROW(),"")),"")</f>
        <v/>
      </c>
      <c r="CI583" s="42" t="str">
        <f>IF($O583="女子",IF($AF583&gt;100,"",IF($M583=選抜女子!B$76,ROW(),"")),"")</f>
        <v/>
      </c>
      <c r="CJ583" s="42" t="str">
        <f>IF($O583="女子",IF($AF583&gt;100,"",IF($M583=選抜女子!I$76,ROW(),"")),"")</f>
        <v/>
      </c>
      <c r="CK583" s="42" t="str">
        <f>IF($O583="女子",IF($AF583&gt;100,"",IF($M583=新人女子!B$2,ROW(),"")),"")</f>
        <v/>
      </c>
      <c r="CL583" s="42" t="str">
        <f>IF($O583="女子",IF($AF583&gt;100,"",IF($M583=新人女子!I$2,ROW(),"")),"")</f>
        <v/>
      </c>
      <c r="CM583" s="42" t="str">
        <f>IF($O583="女子",IF($AF583&gt;100,"",IF($M583=新人女子!P$2,ROW(),"")),"")</f>
        <v/>
      </c>
      <c r="CN583" s="42" t="str">
        <f>IF($O583="女子",IF($AF583&gt;100,"",IF($M583=新人女子!B$27,ROW(),"")),"")</f>
        <v/>
      </c>
      <c r="CO583" s="42" t="str">
        <f>IF($O583="女子",IF($AF583&gt;100,"",IF($M583=新人女子!I$27,ROW(),"")),"")</f>
        <v/>
      </c>
      <c r="CP583" s="42" t="str">
        <f>IF($O583="女子",IF($AF583&gt;100,"",IF($M583=新人女子!P$27,ROW(),"")),"")</f>
        <v/>
      </c>
      <c r="CQ583" s="42" t="str">
        <f>IF($O583="女子",IF($AF583&gt;100,"",IF($M583=新人女子!B$51,ROW(),"")),"")</f>
        <v/>
      </c>
      <c r="CR583" s="42" t="str">
        <f>IF($O583="女子",IF($AF583&gt;100,"",IF($M583=新人女子!I$51,ROW(),"")),"")</f>
        <v/>
      </c>
      <c r="CS583" s="42" t="str">
        <f>IF($O583="女子",IF($AF583&gt;100,"",IF($M583=新人女子!P$51,ROW(),"")),"")</f>
        <v/>
      </c>
      <c r="CT583" s="42" t="str">
        <f>IF($O583="女子",IF($AF583&gt;100,"",IF($M583=新人女子!B$76,ROW(),"")),"")</f>
        <v/>
      </c>
      <c r="CU583" s="42" t="str">
        <f>IF($O583="女子",IF($AF583&gt;100,"",IF($M583=新人女子!I$76,ROW(),"")),"")</f>
        <v/>
      </c>
      <c r="CV583" s="42" t="str">
        <f>IF($O583="女子",IF($AF583&gt;100,"",IF($M583=新人女子!P$76,ROW(),"")),"")</f>
        <v/>
      </c>
    </row>
    <row r="584" spans="1:100" x14ac:dyDescent="0.15">
      <c r="A584" s="36">
        <v>45285</v>
      </c>
      <c r="B584" s="36">
        <v>45287</v>
      </c>
      <c r="C584" s="35" t="s">
        <v>104</v>
      </c>
      <c r="D584" s="35" t="s">
        <v>3654</v>
      </c>
      <c r="E584" s="35" t="s">
        <v>3655</v>
      </c>
      <c r="F584" s="35" t="s">
        <v>3656</v>
      </c>
      <c r="G584" s="35" t="s">
        <v>108</v>
      </c>
      <c r="H584" s="35" t="s">
        <v>15</v>
      </c>
      <c r="I584" s="35" t="s">
        <v>3657</v>
      </c>
      <c r="J584" s="35" t="s">
        <v>303</v>
      </c>
      <c r="L584" s="35" t="s">
        <v>1338</v>
      </c>
      <c r="M584" s="35" t="s">
        <v>295</v>
      </c>
      <c r="N584" s="35" t="s">
        <v>296</v>
      </c>
      <c r="O584" s="35" t="s">
        <v>1152</v>
      </c>
      <c r="Y584" s="35" t="s">
        <v>306</v>
      </c>
      <c r="AA584" s="35" t="s">
        <v>1012</v>
      </c>
      <c r="AB584" s="35" t="s">
        <v>1355</v>
      </c>
      <c r="AC584" s="35" t="str">
        <f t="shared" si="50"/>
        <v>アワクラオンセン</v>
      </c>
      <c r="AD584" s="35" t="s">
        <v>309</v>
      </c>
      <c r="AF584" s="35">
        <v>103</v>
      </c>
      <c r="AG584" s="41">
        <v>38931</v>
      </c>
      <c r="AN584" s="35">
        <v>162</v>
      </c>
      <c r="AO584" s="35">
        <v>48</v>
      </c>
      <c r="AP584" s="35" t="s">
        <v>310</v>
      </c>
      <c r="AV584" s="35" t="s">
        <v>344</v>
      </c>
      <c r="AW584" s="35" t="s">
        <v>373</v>
      </c>
      <c r="BB584" s="35">
        <f t="shared" si="51"/>
        <v>16</v>
      </c>
      <c r="BC584" s="35">
        <f t="shared" si="52"/>
        <v>2</v>
      </c>
      <c r="BD584" s="35" t="str">
        <f t="shared" si="53"/>
        <v>右</v>
      </c>
      <c r="BE584" s="42" t="str">
        <f>IF($O584="男子",IF($AF584&gt;100,"",IF($M584=選抜男子!B$2,ROW(),"")),"")</f>
        <v/>
      </c>
      <c r="BF584" s="42" t="str">
        <f>IF($O584="男子",IF($AF584&gt;100,"",IF($M584=選抜男子!I$2,ROW(),"")),"")</f>
        <v/>
      </c>
      <c r="BG584" s="42" t="str">
        <f>IF($O584="男子",IF($AF584&gt;100,"",IF($M584=選抜男子!P$2,ROW(),"")),"")</f>
        <v/>
      </c>
      <c r="BH584" s="42" t="str">
        <f>IF($O584="男子",IF($AF584&gt;100,"",IF($M584=選抜男子!B$27,ROW(),"")),"")</f>
        <v/>
      </c>
      <c r="BI584" s="42" t="str">
        <f>IF($O584="男子",IF($AF584&gt;100,"",IF($M584=選抜男子!I$27,ROW(),"")),"")</f>
        <v/>
      </c>
      <c r="BJ584" s="42" t="str">
        <f>IF($O584="男子",IF($AF584&gt;100,"",IF($M584=選抜男子!P$27,ROW(),"")),"")</f>
        <v/>
      </c>
      <c r="BK584" s="42" t="str">
        <f>IF($O584="男子",IF($AF584&gt;100,"",IF($M584=選抜男子!B$51,ROW(),"")),"")</f>
        <v/>
      </c>
      <c r="BL584" s="42" t="str">
        <f>IF($O584="男子",IF($AF584&gt;100,"",IF($M584=選抜男子!I$51,ROW(),"")),"")</f>
        <v/>
      </c>
      <c r="BM584" s="42" t="str">
        <f>IF($O584="男子",IF($AF584&gt;100,"",IF($M584=選抜男子!B$76,ROW(),"")),"")</f>
        <v/>
      </c>
      <c r="BN584" s="42" t="str">
        <f>IF($O584="男子",IF($AF584&gt;100,"",IF($M584=選抜男子!I$76,ROW(),"")),"")</f>
        <v/>
      </c>
      <c r="BO584" s="42" t="str">
        <f>IF($O584="男子",IF($AF584&gt;100,"",IF($M584=新人男子!B$2,ROW(),"")),"")</f>
        <v/>
      </c>
      <c r="BP584" s="42" t="str">
        <f>IF($O584="男子",IF($AF584&gt;100,"",IF($M584=新人男子!I$2,ROW(),"")),"")</f>
        <v/>
      </c>
      <c r="BQ584" s="42" t="str">
        <f>IF($O584="男子",IF($AF584&gt;100,"",IF($M584=新人男子!P$2,ROW(),"")),"")</f>
        <v/>
      </c>
      <c r="BR584" s="42" t="str">
        <f>IF($O584="男子",IF($AF584&gt;100,"",IF($M584=新人男子!B$27,ROW(),"")),"")</f>
        <v/>
      </c>
      <c r="BS584" s="42" t="str">
        <f>IF($O584="男子",IF($AF584&gt;100,"",IF($M584=新人男子!I$27,ROW(),"")),"")</f>
        <v/>
      </c>
      <c r="BT584" s="42" t="str">
        <f>IF($O584="男子",IF($AF584&gt;100,"",IF($M584=新人男子!P$27,ROW(),"")),"")</f>
        <v/>
      </c>
      <c r="BU584" s="42" t="str">
        <f>IF($O584="男子",IF($AF584&gt;100,"",IF($M584=新人男子!B$51,ROW(),"")),"")</f>
        <v/>
      </c>
      <c r="BV584" s="42" t="str">
        <f>IF($O584="男子",IF($AF584&gt;100,"",IF($M584=新人男子!I$51,ROW(),"")),"")</f>
        <v/>
      </c>
      <c r="BW584" s="42" t="str">
        <f>IF($O584="男子",IF($AF584&gt;100,"",IF($M584=新人男子!P$51,ROW(),"")),"")</f>
        <v/>
      </c>
      <c r="BX584" s="42" t="str">
        <f>IF($O584="男子",IF($AF584&gt;100,"",IF($M584=新人男子!B$76,ROW(),"")),"")</f>
        <v/>
      </c>
      <c r="BY584" s="42" t="str">
        <f>IF($O584="男子",IF($AF584&gt;100,"",IF($M584=新人男子!I$76,ROW(),"")),"")</f>
        <v/>
      </c>
      <c r="BZ584" s="42" t="str">
        <f>IF($O584="男子",IF($AF584&gt;100,"",IF($M584=新人男子!P$76,ROW(),"")),"")</f>
        <v/>
      </c>
      <c r="CA584" s="42" t="str">
        <f>IF($O584="女子",IF($AF584&gt;100,"",IF($M584=選抜女子!B$2,ROW(),"")),"")</f>
        <v/>
      </c>
      <c r="CB584" s="42" t="str">
        <f>IF($O584="女子",IF($AF584&gt;100,"",IF($M584=選抜女子!I$2,ROW(),"")),"")</f>
        <v/>
      </c>
      <c r="CC584" s="42" t="str">
        <f>IF($O584="女子",IF($AF584&gt;100,"",IF($M584=選抜女子!P$2,ROW(),"")),"")</f>
        <v/>
      </c>
      <c r="CD584" s="42" t="str">
        <f>IF($O584="女子",IF($AF584&gt;100,"",IF($M584=選抜女子!B$27,ROW(),"")),"")</f>
        <v/>
      </c>
      <c r="CE584" s="42" t="str">
        <f>IF($O584="女子",IF($AF584&gt;100,"",IF($M584=選抜女子!I$27,ROW(),"")),"")</f>
        <v/>
      </c>
      <c r="CF584" s="42" t="str">
        <f>IF($O584="女子",IF($AF584&gt;100,"",IF($M584=選抜女子!P$27,ROW(),"")),"")</f>
        <v/>
      </c>
      <c r="CG584" s="42" t="str">
        <f>IF($O584="女子",IF($AF584&gt;100,"",IF($M584=選抜女子!B$51,ROW(),"")),"")</f>
        <v/>
      </c>
      <c r="CH584" s="42" t="str">
        <f>IF($O584="女子",IF($AF584&gt;100,"",IF($M584=選抜女子!I$51,ROW(),"")),"")</f>
        <v/>
      </c>
      <c r="CI584" s="42" t="str">
        <f>IF($O584="女子",IF($AF584&gt;100,"",IF($M584=選抜女子!B$76,ROW(),"")),"")</f>
        <v/>
      </c>
      <c r="CJ584" s="42" t="str">
        <f>IF($O584="女子",IF($AF584&gt;100,"",IF($M584=選抜女子!I$76,ROW(),"")),"")</f>
        <v/>
      </c>
      <c r="CK584" s="42" t="str">
        <f>IF($O584="女子",IF($AF584&gt;100,"",IF($M584=新人女子!B$2,ROW(),"")),"")</f>
        <v/>
      </c>
      <c r="CL584" s="42" t="str">
        <f>IF($O584="女子",IF($AF584&gt;100,"",IF($M584=新人女子!I$2,ROW(),"")),"")</f>
        <v/>
      </c>
      <c r="CM584" s="42" t="str">
        <f>IF($O584="女子",IF($AF584&gt;100,"",IF($M584=新人女子!P$2,ROW(),"")),"")</f>
        <v/>
      </c>
      <c r="CN584" s="42" t="str">
        <f>IF($O584="女子",IF($AF584&gt;100,"",IF($M584=新人女子!B$27,ROW(),"")),"")</f>
        <v/>
      </c>
      <c r="CO584" s="42" t="str">
        <f>IF($O584="女子",IF($AF584&gt;100,"",IF($M584=新人女子!I$27,ROW(),"")),"")</f>
        <v/>
      </c>
      <c r="CP584" s="42" t="str">
        <f>IF($O584="女子",IF($AF584&gt;100,"",IF($M584=新人女子!P$27,ROW(),"")),"")</f>
        <v/>
      </c>
      <c r="CQ584" s="42" t="str">
        <f>IF($O584="女子",IF($AF584&gt;100,"",IF($M584=新人女子!B$51,ROW(),"")),"")</f>
        <v/>
      </c>
      <c r="CR584" s="42" t="str">
        <f>IF($O584="女子",IF($AF584&gt;100,"",IF($M584=新人女子!I$51,ROW(),"")),"")</f>
        <v/>
      </c>
      <c r="CS584" s="42" t="str">
        <f>IF($O584="女子",IF($AF584&gt;100,"",IF($M584=新人女子!P$51,ROW(),"")),"")</f>
        <v/>
      </c>
      <c r="CT584" s="42" t="str">
        <f>IF($O584="女子",IF($AF584&gt;100,"",IF($M584=新人女子!B$76,ROW(),"")),"")</f>
        <v/>
      </c>
      <c r="CU584" s="42" t="str">
        <f>IF($O584="女子",IF($AF584&gt;100,"",IF($M584=新人女子!I$76,ROW(),"")),"")</f>
        <v/>
      </c>
      <c r="CV584" s="42" t="str">
        <f>IF($O584="女子",IF($AF584&gt;100,"",IF($M584=新人女子!P$76,ROW(),"")),"")</f>
        <v/>
      </c>
    </row>
    <row r="585" spans="1:100" x14ac:dyDescent="0.15">
      <c r="A585" s="36">
        <v>45285</v>
      </c>
      <c r="B585" s="36">
        <v>45287</v>
      </c>
      <c r="C585" s="35" t="s">
        <v>104</v>
      </c>
      <c r="D585" s="35" t="s">
        <v>3658</v>
      </c>
      <c r="E585" s="35" t="s">
        <v>3659</v>
      </c>
      <c r="F585" s="35" t="s">
        <v>3660</v>
      </c>
      <c r="G585" s="35" t="s">
        <v>108</v>
      </c>
      <c r="H585" s="35" t="s">
        <v>15</v>
      </c>
      <c r="I585" s="35" t="s">
        <v>3661</v>
      </c>
      <c r="J585" s="35" t="s">
        <v>303</v>
      </c>
      <c r="L585" s="35" t="s">
        <v>1338</v>
      </c>
      <c r="M585" s="35" t="s">
        <v>295</v>
      </c>
      <c r="N585" s="35" t="s">
        <v>296</v>
      </c>
      <c r="O585" s="35" t="s">
        <v>1152</v>
      </c>
      <c r="Y585" s="35" t="s">
        <v>306</v>
      </c>
      <c r="AA585" s="35" t="s">
        <v>1014</v>
      </c>
      <c r="AB585" s="35" t="s">
        <v>1356</v>
      </c>
      <c r="AC585" s="35" t="str">
        <f t="shared" si="50"/>
        <v>ヤマサト</v>
      </c>
      <c r="AD585" s="35" t="s">
        <v>309</v>
      </c>
      <c r="AF585" s="35">
        <v>104</v>
      </c>
      <c r="AG585" s="41">
        <v>39032</v>
      </c>
      <c r="AN585" s="35">
        <v>153</v>
      </c>
      <c r="AO585" s="35">
        <v>44</v>
      </c>
      <c r="AP585" s="35" t="s">
        <v>310</v>
      </c>
      <c r="AV585" s="35" t="s">
        <v>344</v>
      </c>
      <c r="AW585" s="35" t="s">
        <v>373</v>
      </c>
      <c r="BB585" s="35">
        <f t="shared" si="51"/>
        <v>16</v>
      </c>
      <c r="BC585" s="35">
        <f t="shared" si="52"/>
        <v>2</v>
      </c>
      <c r="BD585" s="35" t="str">
        <f t="shared" si="53"/>
        <v>右</v>
      </c>
      <c r="BE585" s="42" t="str">
        <f>IF($O585="男子",IF($AF585&gt;100,"",IF($M585=選抜男子!B$2,ROW(),"")),"")</f>
        <v/>
      </c>
      <c r="BF585" s="42" t="str">
        <f>IF($O585="男子",IF($AF585&gt;100,"",IF($M585=選抜男子!I$2,ROW(),"")),"")</f>
        <v/>
      </c>
      <c r="BG585" s="42" t="str">
        <f>IF($O585="男子",IF($AF585&gt;100,"",IF($M585=選抜男子!P$2,ROW(),"")),"")</f>
        <v/>
      </c>
      <c r="BH585" s="42" t="str">
        <f>IF($O585="男子",IF($AF585&gt;100,"",IF($M585=選抜男子!B$27,ROW(),"")),"")</f>
        <v/>
      </c>
      <c r="BI585" s="42" t="str">
        <f>IF($O585="男子",IF($AF585&gt;100,"",IF($M585=選抜男子!I$27,ROW(),"")),"")</f>
        <v/>
      </c>
      <c r="BJ585" s="42" t="str">
        <f>IF($O585="男子",IF($AF585&gt;100,"",IF($M585=選抜男子!P$27,ROW(),"")),"")</f>
        <v/>
      </c>
      <c r="BK585" s="42" t="str">
        <f>IF($O585="男子",IF($AF585&gt;100,"",IF($M585=選抜男子!B$51,ROW(),"")),"")</f>
        <v/>
      </c>
      <c r="BL585" s="42" t="str">
        <f>IF($O585="男子",IF($AF585&gt;100,"",IF($M585=選抜男子!I$51,ROW(),"")),"")</f>
        <v/>
      </c>
      <c r="BM585" s="42" t="str">
        <f>IF($O585="男子",IF($AF585&gt;100,"",IF($M585=選抜男子!B$76,ROW(),"")),"")</f>
        <v/>
      </c>
      <c r="BN585" s="42" t="str">
        <f>IF($O585="男子",IF($AF585&gt;100,"",IF($M585=選抜男子!I$76,ROW(),"")),"")</f>
        <v/>
      </c>
      <c r="BO585" s="42" t="str">
        <f>IF($O585="男子",IF($AF585&gt;100,"",IF($M585=新人男子!B$2,ROW(),"")),"")</f>
        <v/>
      </c>
      <c r="BP585" s="42" t="str">
        <f>IF($O585="男子",IF($AF585&gt;100,"",IF($M585=新人男子!I$2,ROW(),"")),"")</f>
        <v/>
      </c>
      <c r="BQ585" s="42" t="str">
        <f>IF($O585="男子",IF($AF585&gt;100,"",IF($M585=新人男子!P$2,ROW(),"")),"")</f>
        <v/>
      </c>
      <c r="BR585" s="42" t="str">
        <f>IF($O585="男子",IF($AF585&gt;100,"",IF($M585=新人男子!B$27,ROW(),"")),"")</f>
        <v/>
      </c>
      <c r="BS585" s="42" t="str">
        <f>IF($O585="男子",IF($AF585&gt;100,"",IF($M585=新人男子!I$27,ROW(),"")),"")</f>
        <v/>
      </c>
      <c r="BT585" s="42" t="str">
        <f>IF($O585="男子",IF($AF585&gt;100,"",IF($M585=新人男子!P$27,ROW(),"")),"")</f>
        <v/>
      </c>
      <c r="BU585" s="42" t="str">
        <f>IF($O585="男子",IF($AF585&gt;100,"",IF($M585=新人男子!B$51,ROW(),"")),"")</f>
        <v/>
      </c>
      <c r="BV585" s="42" t="str">
        <f>IF($O585="男子",IF($AF585&gt;100,"",IF($M585=新人男子!I$51,ROW(),"")),"")</f>
        <v/>
      </c>
      <c r="BW585" s="42" t="str">
        <f>IF($O585="男子",IF($AF585&gt;100,"",IF($M585=新人男子!P$51,ROW(),"")),"")</f>
        <v/>
      </c>
      <c r="BX585" s="42" t="str">
        <f>IF($O585="男子",IF($AF585&gt;100,"",IF($M585=新人男子!B$76,ROW(),"")),"")</f>
        <v/>
      </c>
      <c r="BY585" s="42" t="str">
        <f>IF($O585="男子",IF($AF585&gt;100,"",IF($M585=新人男子!I$76,ROW(),"")),"")</f>
        <v/>
      </c>
      <c r="BZ585" s="42" t="str">
        <f>IF($O585="男子",IF($AF585&gt;100,"",IF($M585=新人男子!P$76,ROW(),"")),"")</f>
        <v/>
      </c>
      <c r="CA585" s="42" t="str">
        <f>IF($O585="女子",IF($AF585&gt;100,"",IF($M585=選抜女子!B$2,ROW(),"")),"")</f>
        <v/>
      </c>
      <c r="CB585" s="42" t="str">
        <f>IF($O585="女子",IF($AF585&gt;100,"",IF($M585=選抜女子!I$2,ROW(),"")),"")</f>
        <v/>
      </c>
      <c r="CC585" s="42" t="str">
        <f>IF($O585="女子",IF($AF585&gt;100,"",IF($M585=選抜女子!P$2,ROW(),"")),"")</f>
        <v/>
      </c>
      <c r="CD585" s="42" t="str">
        <f>IF($O585="女子",IF($AF585&gt;100,"",IF($M585=選抜女子!B$27,ROW(),"")),"")</f>
        <v/>
      </c>
      <c r="CE585" s="42" t="str">
        <f>IF($O585="女子",IF($AF585&gt;100,"",IF($M585=選抜女子!I$27,ROW(),"")),"")</f>
        <v/>
      </c>
      <c r="CF585" s="42" t="str">
        <f>IF($O585="女子",IF($AF585&gt;100,"",IF($M585=選抜女子!P$27,ROW(),"")),"")</f>
        <v/>
      </c>
      <c r="CG585" s="42" t="str">
        <f>IF($O585="女子",IF($AF585&gt;100,"",IF($M585=選抜女子!B$51,ROW(),"")),"")</f>
        <v/>
      </c>
      <c r="CH585" s="42" t="str">
        <f>IF($O585="女子",IF($AF585&gt;100,"",IF($M585=選抜女子!I$51,ROW(),"")),"")</f>
        <v/>
      </c>
      <c r="CI585" s="42" t="str">
        <f>IF($O585="女子",IF($AF585&gt;100,"",IF($M585=選抜女子!B$76,ROW(),"")),"")</f>
        <v/>
      </c>
      <c r="CJ585" s="42" t="str">
        <f>IF($O585="女子",IF($AF585&gt;100,"",IF($M585=選抜女子!I$76,ROW(),"")),"")</f>
        <v/>
      </c>
      <c r="CK585" s="42" t="str">
        <f>IF($O585="女子",IF($AF585&gt;100,"",IF($M585=新人女子!B$2,ROW(),"")),"")</f>
        <v/>
      </c>
      <c r="CL585" s="42" t="str">
        <f>IF($O585="女子",IF($AF585&gt;100,"",IF($M585=新人女子!I$2,ROW(),"")),"")</f>
        <v/>
      </c>
      <c r="CM585" s="42" t="str">
        <f>IF($O585="女子",IF($AF585&gt;100,"",IF($M585=新人女子!P$2,ROW(),"")),"")</f>
        <v/>
      </c>
      <c r="CN585" s="42" t="str">
        <f>IF($O585="女子",IF($AF585&gt;100,"",IF($M585=新人女子!B$27,ROW(),"")),"")</f>
        <v/>
      </c>
      <c r="CO585" s="42" t="str">
        <f>IF($O585="女子",IF($AF585&gt;100,"",IF($M585=新人女子!I$27,ROW(),"")),"")</f>
        <v/>
      </c>
      <c r="CP585" s="42" t="str">
        <f>IF($O585="女子",IF($AF585&gt;100,"",IF($M585=新人女子!P$27,ROW(),"")),"")</f>
        <v/>
      </c>
      <c r="CQ585" s="42" t="str">
        <f>IF($O585="女子",IF($AF585&gt;100,"",IF($M585=新人女子!B$51,ROW(),"")),"")</f>
        <v/>
      </c>
      <c r="CR585" s="42" t="str">
        <f>IF($O585="女子",IF($AF585&gt;100,"",IF($M585=新人女子!I$51,ROW(),"")),"")</f>
        <v/>
      </c>
      <c r="CS585" s="42" t="str">
        <f>IF($O585="女子",IF($AF585&gt;100,"",IF($M585=新人女子!P$51,ROW(),"")),"")</f>
        <v/>
      </c>
      <c r="CT585" s="42" t="str">
        <f>IF($O585="女子",IF($AF585&gt;100,"",IF($M585=新人女子!B$76,ROW(),"")),"")</f>
        <v/>
      </c>
      <c r="CU585" s="42" t="str">
        <f>IF($O585="女子",IF($AF585&gt;100,"",IF($M585=新人女子!I$76,ROW(),"")),"")</f>
        <v/>
      </c>
      <c r="CV585" s="42" t="str">
        <f>IF($O585="女子",IF($AF585&gt;100,"",IF($M585=新人女子!P$76,ROW(),"")),"")</f>
        <v/>
      </c>
    </row>
    <row r="586" spans="1:100" x14ac:dyDescent="0.15">
      <c r="A586" s="36">
        <v>45285</v>
      </c>
      <c r="B586" s="36">
        <v>45287</v>
      </c>
      <c r="C586" s="35" t="s">
        <v>104</v>
      </c>
      <c r="D586" s="35" t="s">
        <v>3662</v>
      </c>
      <c r="E586" s="35" t="s">
        <v>3663</v>
      </c>
      <c r="F586" s="35" t="s">
        <v>3664</v>
      </c>
      <c r="G586" s="35" t="s">
        <v>108</v>
      </c>
      <c r="H586" s="35" t="s">
        <v>15</v>
      </c>
      <c r="I586" s="35" t="s">
        <v>3665</v>
      </c>
      <c r="J586" s="35" t="s">
        <v>303</v>
      </c>
      <c r="L586" s="35" t="s">
        <v>1338</v>
      </c>
      <c r="M586" s="35" t="s">
        <v>295</v>
      </c>
      <c r="N586" s="35" t="s">
        <v>296</v>
      </c>
      <c r="O586" s="35" t="s">
        <v>1152</v>
      </c>
      <c r="Y586" s="35" t="s">
        <v>306</v>
      </c>
      <c r="AA586" s="35" t="s">
        <v>1014</v>
      </c>
      <c r="AB586" s="35" t="s">
        <v>1357</v>
      </c>
      <c r="AC586" s="35" t="str">
        <f t="shared" si="50"/>
        <v>コイヤマガタ</v>
      </c>
      <c r="AD586" s="35" t="s">
        <v>309</v>
      </c>
      <c r="AF586" s="35">
        <v>13</v>
      </c>
      <c r="AG586" s="41">
        <v>39032</v>
      </c>
      <c r="AN586" s="35">
        <v>156.69999999999999</v>
      </c>
      <c r="AO586" s="35">
        <v>54.2</v>
      </c>
      <c r="AP586" s="35" t="s">
        <v>310</v>
      </c>
      <c r="AV586" s="35" t="s">
        <v>344</v>
      </c>
      <c r="AW586" s="35" t="s">
        <v>373</v>
      </c>
      <c r="BB586" s="35">
        <f t="shared" si="51"/>
        <v>16</v>
      </c>
      <c r="BC586" s="35">
        <f t="shared" si="52"/>
        <v>2</v>
      </c>
      <c r="BD586" s="35" t="str">
        <f t="shared" si="53"/>
        <v>右</v>
      </c>
      <c r="BE586" s="42" t="str">
        <f>IF($O586="男子",IF($AF586&gt;100,"",IF($M586=選抜男子!B$2,ROW(),"")),"")</f>
        <v/>
      </c>
      <c r="BF586" s="42" t="str">
        <f>IF($O586="男子",IF($AF586&gt;100,"",IF($M586=選抜男子!I$2,ROW(),"")),"")</f>
        <v/>
      </c>
      <c r="BG586" s="42" t="str">
        <f>IF($O586="男子",IF($AF586&gt;100,"",IF($M586=選抜男子!P$2,ROW(),"")),"")</f>
        <v/>
      </c>
      <c r="BH586" s="42" t="str">
        <f>IF($O586="男子",IF($AF586&gt;100,"",IF($M586=選抜男子!B$27,ROW(),"")),"")</f>
        <v/>
      </c>
      <c r="BI586" s="42" t="str">
        <f>IF($O586="男子",IF($AF586&gt;100,"",IF($M586=選抜男子!I$27,ROW(),"")),"")</f>
        <v/>
      </c>
      <c r="BJ586" s="42" t="str">
        <f>IF($O586="男子",IF($AF586&gt;100,"",IF($M586=選抜男子!P$27,ROW(),"")),"")</f>
        <v/>
      </c>
      <c r="BK586" s="42" t="str">
        <f>IF($O586="男子",IF($AF586&gt;100,"",IF($M586=選抜男子!B$51,ROW(),"")),"")</f>
        <v/>
      </c>
      <c r="BL586" s="42" t="str">
        <f>IF($O586="男子",IF($AF586&gt;100,"",IF($M586=選抜男子!I$51,ROW(),"")),"")</f>
        <v/>
      </c>
      <c r="BM586" s="42" t="str">
        <f>IF($O586="男子",IF($AF586&gt;100,"",IF($M586=選抜男子!B$76,ROW(),"")),"")</f>
        <v/>
      </c>
      <c r="BN586" s="42" t="str">
        <f>IF($O586="男子",IF($AF586&gt;100,"",IF($M586=選抜男子!I$76,ROW(),"")),"")</f>
        <v/>
      </c>
      <c r="BO586" s="42" t="str">
        <f>IF($O586="男子",IF($AF586&gt;100,"",IF($M586=新人男子!B$2,ROW(),"")),"")</f>
        <v/>
      </c>
      <c r="BP586" s="42" t="str">
        <f>IF($O586="男子",IF($AF586&gt;100,"",IF($M586=新人男子!I$2,ROW(),"")),"")</f>
        <v/>
      </c>
      <c r="BQ586" s="42" t="str">
        <f>IF($O586="男子",IF($AF586&gt;100,"",IF($M586=新人男子!P$2,ROW(),"")),"")</f>
        <v/>
      </c>
      <c r="BR586" s="42" t="str">
        <f>IF($O586="男子",IF($AF586&gt;100,"",IF($M586=新人男子!B$27,ROW(),"")),"")</f>
        <v/>
      </c>
      <c r="BS586" s="42" t="str">
        <f>IF($O586="男子",IF($AF586&gt;100,"",IF($M586=新人男子!I$27,ROW(),"")),"")</f>
        <v/>
      </c>
      <c r="BT586" s="42" t="str">
        <f>IF($O586="男子",IF($AF586&gt;100,"",IF($M586=新人男子!P$27,ROW(),"")),"")</f>
        <v/>
      </c>
      <c r="BU586" s="42" t="str">
        <f>IF($O586="男子",IF($AF586&gt;100,"",IF($M586=新人男子!B$51,ROW(),"")),"")</f>
        <v/>
      </c>
      <c r="BV586" s="42" t="str">
        <f>IF($O586="男子",IF($AF586&gt;100,"",IF($M586=新人男子!I$51,ROW(),"")),"")</f>
        <v/>
      </c>
      <c r="BW586" s="42" t="str">
        <f>IF($O586="男子",IF($AF586&gt;100,"",IF($M586=新人男子!P$51,ROW(),"")),"")</f>
        <v/>
      </c>
      <c r="BX586" s="42" t="str">
        <f>IF($O586="男子",IF($AF586&gt;100,"",IF($M586=新人男子!B$76,ROW(),"")),"")</f>
        <v/>
      </c>
      <c r="BY586" s="42" t="str">
        <f>IF($O586="男子",IF($AF586&gt;100,"",IF($M586=新人男子!I$76,ROW(),"")),"")</f>
        <v/>
      </c>
      <c r="BZ586" s="42" t="str">
        <f>IF($O586="男子",IF($AF586&gt;100,"",IF($M586=新人男子!P$76,ROW(),"")),"")</f>
        <v/>
      </c>
      <c r="CA586" s="42">
        <f>IF($O586="女子",IF($AF586&gt;100,"",IF($M586=選抜女子!B$2,ROW(),"")),"")</f>
        <v>586</v>
      </c>
      <c r="CB586" s="42" t="str">
        <f>IF($O586="女子",IF($AF586&gt;100,"",IF($M586=選抜女子!I$2,ROW(),"")),"")</f>
        <v/>
      </c>
      <c r="CC586" s="42" t="str">
        <f>IF($O586="女子",IF($AF586&gt;100,"",IF($M586=選抜女子!P$2,ROW(),"")),"")</f>
        <v/>
      </c>
      <c r="CD586" s="42" t="str">
        <f>IF($O586="女子",IF($AF586&gt;100,"",IF($M586=選抜女子!B$27,ROW(),"")),"")</f>
        <v/>
      </c>
      <c r="CE586" s="42" t="str">
        <f>IF($O586="女子",IF($AF586&gt;100,"",IF($M586=選抜女子!I$27,ROW(),"")),"")</f>
        <v/>
      </c>
      <c r="CF586" s="42" t="str">
        <f>IF($O586="女子",IF($AF586&gt;100,"",IF($M586=選抜女子!P$27,ROW(),"")),"")</f>
        <v/>
      </c>
      <c r="CG586" s="42" t="str">
        <f>IF($O586="女子",IF($AF586&gt;100,"",IF($M586=選抜女子!B$51,ROW(),"")),"")</f>
        <v/>
      </c>
      <c r="CH586" s="42" t="str">
        <f>IF($O586="女子",IF($AF586&gt;100,"",IF($M586=選抜女子!I$51,ROW(),"")),"")</f>
        <v/>
      </c>
      <c r="CI586" s="42" t="str">
        <f>IF($O586="女子",IF($AF586&gt;100,"",IF($M586=選抜女子!B$76,ROW(),"")),"")</f>
        <v/>
      </c>
      <c r="CJ586" s="42" t="str">
        <f>IF($O586="女子",IF($AF586&gt;100,"",IF($M586=選抜女子!I$76,ROW(),"")),"")</f>
        <v/>
      </c>
      <c r="CK586" s="42" t="str">
        <f>IF($O586="女子",IF($AF586&gt;100,"",IF($M586=新人女子!B$2,ROW(),"")),"")</f>
        <v/>
      </c>
      <c r="CL586" s="42" t="str">
        <f>IF($O586="女子",IF($AF586&gt;100,"",IF($M586=新人女子!I$2,ROW(),"")),"")</f>
        <v/>
      </c>
      <c r="CM586" s="42" t="str">
        <f>IF($O586="女子",IF($AF586&gt;100,"",IF($M586=新人女子!P$2,ROW(),"")),"")</f>
        <v/>
      </c>
      <c r="CN586" s="42" t="str">
        <f>IF($O586="女子",IF($AF586&gt;100,"",IF($M586=新人女子!B$27,ROW(),"")),"")</f>
        <v/>
      </c>
      <c r="CO586" s="42" t="str">
        <f>IF($O586="女子",IF($AF586&gt;100,"",IF($M586=新人女子!I$27,ROW(),"")),"")</f>
        <v/>
      </c>
      <c r="CP586" s="42" t="str">
        <f>IF($O586="女子",IF($AF586&gt;100,"",IF($M586=新人女子!P$27,ROW(),"")),"")</f>
        <v/>
      </c>
      <c r="CQ586" s="42" t="str">
        <f>IF($O586="女子",IF($AF586&gt;100,"",IF($M586=新人女子!B$51,ROW(),"")),"")</f>
        <v/>
      </c>
      <c r="CR586" s="42" t="str">
        <f>IF($O586="女子",IF($AF586&gt;100,"",IF($M586=新人女子!I$51,ROW(),"")),"")</f>
        <v/>
      </c>
      <c r="CS586" s="42" t="str">
        <f>IF($O586="女子",IF($AF586&gt;100,"",IF($M586=新人女子!P$51,ROW(),"")),"")</f>
        <v/>
      </c>
      <c r="CT586" s="42" t="str">
        <f>IF($O586="女子",IF($AF586&gt;100,"",IF($M586=新人女子!B$76,ROW(),"")),"")</f>
        <v/>
      </c>
      <c r="CU586" s="42" t="str">
        <f>IF($O586="女子",IF($AF586&gt;100,"",IF($M586=新人女子!I$76,ROW(),"")),"")</f>
        <v/>
      </c>
      <c r="CV586" s="42" t="str">
        <f>IF($O586="女子",IF($AF586&gt;100,"",IF($M586=新人女子!P$76,ROW(),"")),"")</f>
        <v/>
      </c>
    </row>
    <row r="587" spans="1:100" x14ac:dyDescent="0.15">
      <c r="A587" s="36">
        <v>45285</v>
      </c>
      <c r="B587" s="36">
        <v>45287</v>
      </c>
      <c r="C587" s="35" t="s">
        <v>104</v>
      </c>
      <c r="D587" s="35" t="s">
        <v>3666</v>
      </c>
      <c r="E587" s="35" t="s">
        <v>3667</v>
      </c>
      <c r="F587" s="35" t="s">
        <v>3668</v>
      </c>
      <c r="G587" s="35" t="s">
        <v>108</v>
      </c>
      <c r="H587" s="35" t="s">
        <v>15</v>
      </c>
      <c r="I587" s="35" t="s">
        <v>3669</v>
      </c>
      <c r="J587" s="35" t="s">
        <v>303</v>
      </c>
      <c r="L587" s="35" t="s">
        <v>875</v>
      </c>
      <c r="AN587" s="35">
        <v>162</v>
      </c>
      <c r="AO587" s="35">
        <v>65</v>
      </c>
      <c r="AP587" s="35" t="s">
        <v>310</v>
      </c>
      <c r="BB587" s="35" t="str">
        <f t="shared" si="51"/>
        <v/>
      </c>
      <c r="BC587" s="35" t="str">
        <f t="shared" si="52"/>
        <v/>
      </c>
      <c r="BD587" s="35" t="str">
        <f t="shared" si="53"/>
        <v>右</v>
      </c>
      <c r="BE587" s="42" t="str">
        <f>IF($O587="男子",IF($AF587&gt;100,"",IF($M587=選抜男子!B$2,ROW(),"")),"")</f>
        <v/>
      </c>
      <c r="BF587" s="42" t="str">
        <f>IF($O587="男子",IF($AF587&gt;100,"",IF($M587=選抜男子!I$2,ROW(),"")),"")</f>
        <v/>
      </c>
      <c r="BG587" s="42" t="str">
        <f>IF($O587="男子",IF($AF587&gt;100,"",IF($M587=選抜男子!P$2,ROW(),"")),"")</f>
        <v/>
      </c>
      <c r="BH587" s="42" t="str">
        <f>IF($O587="男子",IF($AF587&gt;100,"",IF($M587=選抜男子!B$27,ROW(),"")),"")</f>
        <v/>
      </c>
      <c r="BI587" s="42" t="str">
        <f>IF($O587="男子",IF($AF587&gt;100,"",IF($M587=選抜男子!I$27,ROW(),"")),"")</f>
        <v/>
      </c>
      <c r="BJ587" s="42" t="str">
        <f>IF($O587="男子",IF($AF587&gt;100,"",IF($M587=選抜男子!P$27,ROW(),"")),"")</f>
        <v/>
      </c>
      <c r="BK587" s="42" t="str">
        <f>IF($O587="男子",IF($AF587&gt;100,"",IF($M587=選抜男子!B$51,ROW(),"")),"")</f>
        <v/>
      </c>
      <c r="BL587" s="42" t="str">
        <f>IF($O587="男子",IF($AF587&gt;100,"",IF($M587=選抜男子!I$51,ROW(),"")),"")</f>
        <v/>
      </c>
      <c r="BM587" s="42" t="str">
        <f>IF($O587="男子",IF($AF587&gt;100,"",IF($M587=選抜男子!B$76,ROW(),"")),"")</f>
        <v/>
      </c>
      <c r="BN587" s="42" t="str">
        <f>IF($O587="男子",IF($AF587&gt;100,"",IF($M587=選抜男子!I$76,ROW(),"")),"")</f>
        <v/>
      </c>
      <c r="BO587" s="42" t="str">
        <f>IF($O587="男子",IF($AF587&gt;100,"",IF($M587=新人男子!B$2,ROW(),"")),"")</f>
        <v/>
      </c>
      <c r="BP587" s="42" t="str">
        <f>IF($O587="男子",IF($AF587&gt;100,"",IF($M587=新人男子!I$2,ROW(),"")),"")</f>
        <v/>
      </c>
      <c r="BQ587" s="42" t="str">
        <f>IF($O587="男子",IF($AF587&gt;100,"",IF($M587=新人男子!P$2,ROW(),"")),"")</f>
        <v/>
      </c>
      <c r="BR587" s="42" t="str">
        <f>IF($O587="男子",IF($AF587&gt;100,"",IF($M587=新人男子!B$27,ROW(),"")),"")</f>
        <v/>
      </c>
      <c r="BS587" s="42" t="str">
        <f>IF($O587="男子",IF($AF587&gt;100,"",IF($M587=新人男子!I$27,ROW(),"")),"")</f>
        <v/>
      </c>
      <c r="BT587" s="42" t="str">
        <f>IF($O587="男子",IF($AF587&gt;100,"",IF($M587=新人男子!P$27,ROW(),"")),"")</f>
        <v/>
      </c>
      <c r="BU587" s="42" t="str">
        <f>IF($O587="男子",IF($AF587&gt;100,"",IF($M587=新人男子!B$51,ROW(),"")),"")</f>
        <v/>
      </c>
      <c r="BV587" s="42" t="str">
        <f>IF($O587="男子",IF($AF587&gt;100,"",IF($M587=新人男子!I$51,ROW(),"")),"")</f>
        <v/>
      </c>
      <c r="BW587" s="42" t="str">
        <f>IF($O587="男子",IF($AF587&gt;100,"",IF($M587=新人男子!P$51,ROW(),"")),"")</f>
        <v/>
      </c>
      <c r="BX587" s="42" t="str">
        <f>IF($O587="男子",IF($AF587&gt;100,"",IF($M587=新人男子!B$76,ROW(),"")),"")</f>
        <v/>
      </c>
      <c r="BY587" s="42" t="str">
        <f>IF($O587="男子",IF($AF587&gt;100,"",IF($M587=新人男子!I$76,ROW(),"")),"")</f>
        <v/>
      </c>
      <c r="BZ587" s="42" t="str">
        <f>IF($O587="男子",IF($AF587&gt;100,"",IF($M587=新人男子!P$76,ROW(),"")),"")</f>
        <v/>
      </c>
      <c r="CA587" s="42" t="str">
        <f>IF($O587="女子",IF($AF587&gt;100,"",IF($M587=選抜女子!B$2,ROW(),"")),"")</f>
        <v/>
      </c>
      <c r="CB587" s="42" t="str">
        <f>IF($O587="女子",IF($AF587&gt;100,"",IF($M587=選抜女子!I$2,ROW(),"")),"")</f>
        <v/>
      </c>
      <c r="CC587" s="42" t="str">
        <f>IF($O587="女子",IF($AF587&gt;100,"",IF($M587=選抜女子!P$2,ROW(),"")),"")</f>
        <v/>
      </c>
      <c r="CD587" s="42" t="str">
        <f>IF($O587="女子",IF($AF587&gt;100,"",IF($M587=選抜女子!B$27,ROW(),"")),"")</f>
        <v/>
      </c>
      <c r="CE587" s="42" t="str">
        <f>IF($O587="女子",IF($AF587&gt;100,"",IF($M587=選抜女子!I$27,ROW(),"")),"")</f>
        <v/>
      </c>
      <c r="CF587" s="42" t="str">
        <f>IF($O587="女子",IF($AF587&gt;100,"",IF($M587=選抜女子!P$27,ROW(),"")),"")</f>
        <v/>
      </c>
      <c r="CG587" s="42" t="str">
        <f>IF($O587="女子",IF($AF587&gt;100,"",IF($M587=選抜女子!B$51,ROW(),"")),"")</f>
        <v/>
      </c>
      <c r="CH587" s="42" t="str">
        <f>IF($O587="女子",IF($AF587&gt;100,"",IF($M587=選抜女子!I$51,ROW(),"")),"")</f>
        <v/>
      </c>
      <c r="CI587" s="42" t="str">
        <f>IF($O587="女子",IF($AF587&gt;100,"",IF($M587=選抜女子!B$76,ROW(),"")),"")</f>
        <v/>
      </c>
      <c r="CJ587" s="42" t="str">
        <f>IF($O587="女子",IF($AF587&gt;100,"",IF($M587=選抜女子!I$76,ROW(),"")),"")</f>
        <v/>
      </c>
      <c r="CK587" s="42" t="str">
        <f>IF($O587="女子",IF($AF587&gt;100,"",IF($M587=新人女子!B$2,ROW(),"")),"")</f>
        <v/>
      </c>
      <c r="CL587" s="42" t="str">
        <f>IF($O587="女子",IF($AF587&gt;100,"",IF($M587=新人女子!I$2,ROW(),"")),"")</f>
        <v/>
      </c>
      <c r="CM587" s="42" t="str">
        <f>IF($O587="女子",IF($AF587&gt;100,"",IF($M587=新人女子!P$2,ROW(),"")),"")</f>
        <v/>
      </c>
      <c r="CN587" s="42" t="str">
        <f>IF($O587="女子",IF($AF587&gt;100,"",IF($M587=新人女子!B$27,ROW(),"")),"")</f>
        <v/>
      </c>
      <c r="CO587" s="42" t="str">
        <f>IF($O587="女子",IF($AF587&gt;100,"",IF($M587=新人女子!I$27,ROW(),"")),"")</f>
        <v/>
      </c>
      <c r="CP587" s="42" t="str">
        <f>IF($O587="女子",IF($AF587&gt;100,"",IF($M587=新人女子!P$27,ROW(),"")),"")</f>
        <v/>
      </c>
      <c r="CQ587" s="42" t="str">
        <f>IF($O587="女子",IF($AF587&gt;100,"",IF($M587=新人女子!B$51,ROW(),"")),"")</f>
        <v/>
      </c>
      <c r="CR587" s="42" t="str">
        <f>IF($O587="女子",IF($AF587&gt;100,"",IF($M587=新人女子!I$51,ROW(),"")),"")</f>
        <v/>
      </c>
      <c r="CS587" s="42" t="str">
        <f>IF($O587="女子",IF($AF587&gt;100,"",IF($M587=新人女子!P$51,ROW(),"")),"")</f>
        <v/>
      </c>
      <c r="CT587" s="42" t="str">
        <f>IF($O587="女子",IF($AF587&gt;100,"",IF($M587=新人女子!B$76,ROW(),"")),"")</f>
        <v/>
      </c>
      <c r="CU587" s="42" t="str">
        <f>IF($O587="女子",IF($AF587&gt;100,"",IF($M587=新人女子!I$76,ROW(),"")),"")</f>
        <v/>
      </c>
      <c r="CV587" s="42" t="str">
        <f>IF($O587="女子",IF($AF587&gt;100,"",IF($M587=新人女子!P$76,ROW(),"")),"")</f>
        <v/>
      </c>
    </row>
    <row r="588" spans="1:100" x14ac:dyDescent="0.15">
      <c r="A588" s="36">
        <v>45285</v>
      </c>
      <c r="B588" s="36">
        <v>45287</v>
      </c>
      <c r="C588" s="35" t="s">
        <v>104</v>
      </c>
      <c r="D588" s="35" t="s">
        <v>3670</v>
      </c>
      <c r="E588" s="35" t="s">
        <v>3671</v>
      </c>
      <c r="F588" s="35" t="s">
        <v>3672</v>
      </c>
      <c r="G588" s="35" t="s">
        <v>108</v>
      </c>
      <c r="H588" s="35" t="s">
        <v>15</v>
      </c>
      <c r="I588" s="35" t="s">
        <v>3673</v>
      </c>
      <c r="J588" s="35" t="s">
        <v>303</v>
      </c>
      <c r="L588" s="35" t="s">
        <v>875</v>
      </c>
      <c r="M588" s="35" t="s">
        <v>1358</v>
      </c>
      <c r="N588" s="35" t="s">
        <v>278</v>
      </c>
      <c r="O588" s="35" t="s">
        <v>1152</v>
      </c>
      <c r="Y588" s="35" t="s">
        <v>306</v>
      </c>
      <c r="AA588" s="35" t="s">
        <v>801</v>
      </c>
      <c r="AB588" s="35" t="s">
        <v>1359</v>
      </c>
      <c r="AC588" s="35" t="str">
        <f t="shared" ref="AC588:AC598" si="54">PHONETIC(AB588)</f>
        <v>ユノトウ</v>
      </c>
      <c r="AD588" s="35" t="s">
        <v>309</v>
      </c>
      <c r="AF588" s="35">
        <v>1</v>
      </c>
      <c r="AG588" s="41">
        <v>38954</v>
      </c>
      <c r="AN588" s="35">
        <v>153</v>
      </c>
      <c r="AO588" s="35">
        <v>43.2</v>
      </c>
      <c r="AP588" s="35" t="s">
        <v>310</v>
      </c>
      <c r="AV588" s="35" t="s">
        <v>311</v>
      </c>
      <c r="BB588" s="35">
        <f t="shared" si="51"/>
        <v>16</v>
      </c>
      <c r="BC588" s="35">
        <f t="shared" si="52"/>
        <v>2</v>
      </c>
      <c r="BD588" s="35" t="str">
        <f t="shared" si="53"/>
        <v>右</v>
      </c>
      <c r="BE588" s="42" t="str">
        <f>IF($O588="男子",IF($AF588&gt;100,"",IF($M588=選抜男子!B$2,ROW(),"")),"")</f>
        <v/>
      </c>
      <c r="BF588" s="42" t="str">
        <f>IF($O588="男子",IF($AF588&gt;100,"",IF($M588=選抜男子!I$2,ROW(),"")),"")</f>
        <v/>
      </c>
      <c r="BG588" s="42" t="str">
        <f>IF($O588="男子",IF($AF588&gt;100,"",IF($M588=選抜男子!P$2,ROW(),"")),"")</f>
        <v/>
      </c>
      <c r="BH588" s="42" t="str">
        <f>IF($O588="男子",IF($AF588&gt;100,"",IF($M588=選抜男子!B$27,ROW(),"")),"")</f>
        <v/>
      </c>
      <c r="BI588" s="42" t="str">
        <f>IF($O588="男子",IF($AF588&gt;100,"",IF($M588=選抜男子!I$27,ROW(),"")),"")</f>
        <v/>
      </c>
      <c r="BJ588" s="42" t="str">
        <f>IF($O588="男子",IF($AF588&gt;100,"",IF($M588=選抜男子!P$27,ROW(),"")),"")</f>
        <v/>
      </c>
      <c r="BK588" s="42" t="str">
        <f>IF($O588="男子",IF($AF588&gt;100,"",IF($M588=選抜男子!B$51,ROW(),"")),"")</f>
        <v/>
      </c>
      <c r="BL588" s="42" t="str">
        <f>IF($O588="男子",IF($AF588&gt;100,"",IF($M588=選抜男子!I$51,ROW(),"")),"")</f>
        <v/>
      </c>
      <c r="BM588" s="42" t="str">
        <f>IF($O588="男子",IF($AF588&gt;100,"",IF($M588=選抜男子!B$76,ROW(),"")),"")</f>
        <v/>
      </c>
      <c r="BN588" s="42" t="str">
        <f>IF($O588="男子",IF($AF588&gt;100,"",IF($M588=選抜男子!I$76,ROW(),"")),"")</f>
        <v/>
      </c>
      <c r="BO588" s="42" t="str">
        <f>IF($O588="男子",IF($AF588&gt;100,"",IF($M588=新人男子!B$2,ROW(),"")),"")</f>
        <v/>
      </c>
      <c r="BP588" s="42" t="str">
        <f>IF($O588="男子",IF($AF588&gt;100,"",IF($M588=新人男子!I$2,ROW(),"")),"")</f>
        <v/>
      </c>
      <c r="BQ588" s="42" t="str">
        <f>IF($O588="男子",IF($AF588&gt;100,"",IF($M588=新人男子!P$2,ROW(),"")),"")</f>
        <v/>
      </c>
      <c r="BR588" s="42" t="str">
        <f>IF($O588="男子",IF($AF588&gt;100,"",IF($M588=新人男子!B$27,ROW(),"")),"")</f>
        <v/>
      </c>
      <c r="BS588" s="42" t="str">
        <f>IF($O588="男子",IF($AF588&gt;100,"",IF($M588=新人男子!I$27,ROW(),"")),"")</f>
        <v/>
      </c>
      <c r="BT588" s="42" t="str">
        <f>IF($O588="男子",IF($AF588&gt;100,"",IF($M588=新人男子!P$27,ROW(),"")),"")</f>
        <v/>
      </c>
      <c r="BU588" s="42" t="str">
        <f>IF($O588="男子",IF($AF588&gt;100,"",IF($M588=新人男子!B$51,ROW(),"")),"")</f>
        <v/>
      </c>
      <c r="BV588" s="42" t="str">
        <f>IF($O588="男子",IF($AF588&gt;100,"",IF($M588=新人男子!I$51,ROW(),"")),"")</f>
        <v/>
      </c>
      <c r="BW588" s="42" t="str">
        <f>IF($O588="男子",IF($AF588&gt;100,"",IF($M588=新人男子!P$51,ROW(),"")),"")</f>
        <v/>
      </c>
      <c r="BX588" s="42" t="str">
        <f>IF($O588="男子",IF($AF588&gt;100,"",IF($M588=新人男子!B$76,ROW(),"")),"")</f>
        <v/>
      </c>
      <c r="BY588" s="42" t="str">
        <f>IF($O588="男子",IF($AF588&gt;100,"",IF($M588=新人男子!I$76,ROW(),"")),"")</f>
        <v/>
      </c>
      <c r="BZ588" s="42" t="str">
        <f>IF($O588="男子",IF($AF588&gt;100,"",IF($M588=新人男子!P$76,ROW(),"")),"")</f>
        <v/>
      </c>
      <c r="CA588" s="42" t="str">
        <f>IF($O588="女子",IF($AF588&gt;100,"",IF($M588=選抜女子!B$2,ROW(),"")),"")</f>
        <v/>
      </c>
      <c r="CB588" s="42" t="str">
        <f>IF($O588="女子",IF($AF588&gt;100,"",IF($M588=選抜女子!I$2,ROW(),"")),"")</f>
        <v/>
      </c>
      <c r="CC588" s="42" t="str">
        <f>IF($O588="女子",IF($AF588&gt;100,"",IF($M588=選抜女子!P$2,ROW(),"")),"")</f>
        <v/>
      </c>
      <c r="CD588" s="42" t="str">
        <f>IF($O588="女子",IF($AF588&gt;100,"",IF($M588=選抜女子!B$27,ROW(),"")),"")</f>
        <v/>
      </c>
      <c r="CE588" s="42" t="str">
        <f>IF($O588="女子",IF($AF588&gt;100,"",IF($M588=選抜女子!I$27,ROW(),"")),"")</f>
        <v/>
      </c>
      <c r="CF588" s="42" t="str">
        <f>IF($O588="女子",IF($AF588&gt;100,"",IF($M588=選抜女子!P$27,ROW(),"")),"")</f>
        <v/>
      </c>
      <c r="CG588" s="42" t="str">
        <f>IF($O588="女子",IF($AF588&gt;100,"",IF($M588=選抜女子!B$51,ROW(),"")),"")</f>
        <v/>
      </c>
      <c r="CH588" s="42" t="str">
        <f>IF($O588="女子",IF($AF588&gt;100,"",IF($M588=選抜女子!I$51,ROW(),"")),"")</f>
        <v/>
      </c>
      <c r="CI588" s="42" t="str">
        <f>IF($O588="女子",IF($AF588&gt;100,"",IF($M588=選抜女子!B$76,ROW(),"")),"")</f>
        <v/>
      </c>
      <c r="CJ588" s="42" t="str">
        <f>IF($O588="女子",IF($AF588&gt;100,"",IF($M588=選抜女子!I$76,ROW(),"")),"")</f>
        <v/>
      </c>
      <c r="CK588" s="42" t="str">
        <f>IF($O588="女子",IF($AF588&gt;100,"",IF($M588=新人女子!B$2,ROW(),"")),"")</f>
        <v/>
      </c>
      <c r="CL588" s="42" t="str">
        <f>IF($O588="女子",IF($AF588&gt;100,"",IF($M588=新人女子!I$2,ROW(),"")),"")</f>
        <v/>
      </c>
      <c r="CM588" s="42">
        <f>IF($O588="女子",IF($AF588&gt;100,"",IF($M588=新人女子!P$2,ROW(),"")),"")</f>
        <v>588</v>
      </c>
      <c r="CN588" s="42" t="str">
        <f>IF($O588="女子",IF($AF588&gt;100,"",IF($M588=新人女子!B$27,ROW(),"")),"")</f>
        <v/>
      </c>
      <c r="CO588" s="42" t="str">
        <f>IF($O588="女子",IF($AF588&gt;100,"",IF($M588=新人女子!I$27,ROW(),"")),"")</f>
        <v/>
      </c>
      <c r="CP588" s="42" t="str">
        <f>IF($O588="女子",IF($AF588&gt;100,"",IF($M588=新人女子!P$27,ROW(),"")),"")</f>
        <v/>
      </c>
      <c r="CQ588" s="42" t="str">
        <f>IF($O588="女子",IF($AF588&gt;100,"",IF($M588=新人女子!B$51,ROW(),"")),"")</f>
        <v/>
      </c>
      <c r="CR588" s="42" t="str">
        <f>IF($O588="女子",IF($AF588&gt;100,"",IF($M588=新人女子!I$51,ROW(),"")),"")</f>
        <v/>
      </c>
      <c r="CS588" s="42" t="str">
        <f>IF($O588="女子",IF($AF588&gt;100,"",IF($M588=新人女子!P$51,ROW(),"")),"")</f>
        <v/>
      </c>
      <c r="CT588" s="42" t="str">
        <f>IF($O588="女子",IF($AF588&gt;100,"",IF($M588=新人女子!B$76,ROW(),"")),"")</f>
        <v/>
      </c>
      <c r="CU588" s="42" t="str">
        <f>IF($O588="女子",IF($AF588&gt;100,"",IF($M588=新人女子!I$76,ROW(),"")),"")</f>
        <v/>
      </c>
      <c r="CV588" s="42" t="str">
        <f>IF($O588="女子",IF($AF588&gt;100,"",IF($M588=新人女子!P$76,ROW(),"")),"")</f>
        <v/>
      </c>
    </row>
    <row r="589" spans="1:100" x14ac:dyDescent="0.15">
      <c r="A589" s="36">
        <v>45285</v>
      </c>
      <c r="B589" s="36">
        <v>45287</v>
      </c>
      <c r="C589" s="35" t="s">
        <v>104</v>
      </c>
      <c r="D589" s="35" t="s">
        <v>3674</v>
      </c>
      <c r="E589" s="35" t="s">
        <v>3675</v>
      </c>
      <c r="F589" s="35" t="s">
        <v>3676</v>
      </c>
      <c r="G589" s="35" t="s">
        <v>108</v>
      </c>
      <c r="H589" s="35" t="s">
        <v>15</v>
      </c>
      <c r="I589" s="35" t="s">
        <v>3677</v>
      </c>
      <c r="J589" s="35" t="s">
        <v>303</v>
      </c>
      <c r="L589" s="35" t="s">
        <v>875</v>
      </c>
      <c r="M589" s="35" t="s">
        <v>1358</v>
      </c>
      <c r="N589" s="35" t="s">
        <v>278</v>
      </c>
      <c r="O589" s="35" t="s">
        <v>1152</v>
      </c>
      <c r="Y589" s="35" t="s">
        <v>306</v>
      </c>
      <c r="AA589" s="35" t="s">
        <v>1304</v>
      </c>
      <c r="AB589" s="35" t="s">
        <v>1360</v>
      </c>
      <c r="AC589" s="35" t="str">
        <f t="shared" si="54"/>
        <v>アツ</v>
      </c>
      <c r="AD589" s="35" t="s">
        <v>309</v>
      </c>
      <c r="AF589" s="35">
        <v>2</v>
      </c>
      <c r="AG589" s="41">
        <v>39012</v>
      </c>
      <c r="AN589" s="35">
        <v>151</v>
      </c>
      <c r="AO589" s="35">
        <v>43</v>
      </c>
      <c r="AP589" s="35" t="s">
        <v>310</v>
      </c>
      <c r="AV589" s="35" t="s">
        <v>311</v>
      </c>
      <c r="BB589" s="35">
        <f t="shared" si="51"/>
        <v>16</v>
      </c>
      <c r="BC589" s="35">
        <f t="shared" si="52"/>
        <v>2</v>
      </c>
      <c r="BD589" s="35" t="str">
        <f t="shared" si="53"/>
        <v>右</v>
      </c>
      <c r="BE589" s="42" t="str">
        <f>IF($O589="男子",IF($AF589&gt;100,"",IF($M589=選抜男子!B$2,ROW(),"")),"")</f>
        <v/>
      </c>
      <c r="BF589" s="42" t="str">
        <f>IF($O589="男子",IF($AF589&gt;100,"",IF($M589=選抜男子!I$2,ROW(),"")),"")</f>
        <v/>
      </c>
      <c r="BG589" s="42" t="str">
        <f>IF($O589="男子",IF($AF589&gt;100,"",IF($M589=選抜男子!P$2,ROW(),"")),"")</f>
        <v/>
      </c>
      <c r="BH589" s="42" t="str">
        <f>IF($O589="男子",IF($AF589&gt;100,"",IF($M589=選抜男子!B$27,ROW(),"")),"")</f>
        <v/>
      </c>
      <c r="BI589" s="42" t="str">
        <f>IF($O589="男子",IF($AF589&gt;100,"",IF($M589=選抜男子!I$27,ROW(),"")),"")</f>
        <v/>
      </c>
      <c r="BJ589" s="42" t="str">
        <f>IF($O589="男子",IF($AF589&gt;100,"",IF($M589=選抜男子!P$27,ROW(),"")),"")</f>
        <v/>
      </c>
      <c r="BK589" s="42" t="str">
        <f>IF($O589="男子",IF($AF589&gt;100,"",IF($M589=選抜男子!B$51,ROW(),"")),"")</f>
        <v/>
      </c>
      <c r="BL589" s="42" t="str">
        <f>IF($O589="男子",IF($AF589&gt;100,"",IF($M589=選抜男子!I$51,ROW(),"")),"")</f>
        <v/>
      </c>
      <c r="BM589" s="42" t="str">
        <f>IF($O589="男子",IF($AF589&gt;100,"",IF($M589=選抜男子!B$76,ROW(),"")),"")</f>
        <v/>
      </c>
      <c r="BN589" s="42" t="str">
        <f>IF($O589="男子",IF($AF589&gt;100,"",IF($M589=選抜男子!I$76,ROW(),"")),"")</f>
        <v/>
      </c>
      <c r="BO589" s="42" t="str">
        <f>IF($O589="男子",IF($AF589&gt;100,"",IF($M589=新人男子!B$2,ROW(),"")),"")</f>
        <v/>
      </c>
      <c r="BP589" s="42" t="str">
        <f>IF($O589="男子",IF($AF589&gt;100,"",IF($M589=新人男子!I$2,ROW(),"")),"")</f>
        <v/>
      </c>
      <c r="BQ589" s="42" t="str">
        <f>IF($O589="男子",IF($AF589&gt;100,"",IF($M589=新人男子!P$2,ROW(),"")),"")</f>
        <v/>
      </c>
      <c r="BR589" s="42" t="str">
        <f>IF($O589="男子",IF($AF589&gt;100,"",IF($M589=新人男子!B$27,ROW(),"")),"")</f>
        <v/>
      </c>
      <c r="BS589" s="42" t="str">
        <f>IF($O589="男子",IF($AF589&gt;100,"",IF($M589=新人男子!I$27,ROW(),"")),"")</f>
        <v/>
      </c>
      <c r="BT589" s="42" t="str">
        <f>IF($O589="男子",IF($AF589&gt;100,"",IF($M589=新人男子!P$27,ROW(),"")),"")</f>
        <v/>
      </c>
      <c r="BU589" s="42" t="str">
        <f>IF($O589="男子",IF($AF589&gt;100,"",IF($M589=新人男子!B$51,ROW(),"")),"")</f>
        <v/>
      </c>
      <c r="BV589" s="42" t="str">
        <f>IF($O589="男子",IF($AF589&gt;100,"",IF($M589=新人男子!I$51,ROW(),"")),"")</f>
        <v/>
      </c>
      <c r="BW589" s="42" t="str">
        <f>IF($O589="男子",IF($AF589&gt;100,"",IF($M589=新人男子!P$51,ROW(),"")),"")</f>
        <v/>
      </c>
      <c r="BX589" s="42" t="str">
        <f>IF($O589="男子",IF($AF589&gt;100,"",IF($M589=新人男子!B$76,ROW(),"")),"")</f>
        <v/>
      </c>
      <c r="BY589" s="42" t="str">
        <f>IF($O589="男子",IF($AF589&gt;100,"",IF($M589=新人男子!I$76,ROW(),"")),"")</f>
        <v/>
      </c>
      <c r="BZ589" s="42" t="str">
        <f>IF($O589="男子",IF($AF589&gt;100,"",IF($M589=新人男子!P$76,ROW(),"")),"")</f>
        <v/>
      </c>
      <c r="CA589" s="42" t="str">
        <f>IF($O589="女子",IF($AF589&gt;100,"",IF($M589=選抜女子!B$2,ROW(),"")),"")</f>
        <v/>
      </c>
      <c r="CB589" s="42" t="str">
        <f>IF($O589="女子",IF($AF589&gt;100,"",IF($M589=選抜女子!I$2,ROW(),"")),"")</f>
        <v/>
      </c>
      <c r="CC589" s="42" t="str">
        <f>IF($O589="女子",IF($AF589&gt;100,"",IF($M589=選抜女子!P$2,ROW(),"")),"")</f>
        <v/>
      </c>
      <c r="CD589" s="42" t="str">
        <f>IF($O589="女子",IF($AF589&gt;100,"",IF($M589=選抜女子!B$27,ROW(),"")),"")</f>
        <v/>
      </c>
      <c r="CE589" s="42" t="str">
        <f>IF($O589="女子",IF($AF589&gt;100,"",IF($M589=選抜女子!I$27,ROW(),"")),"")</f>
        <v/>
      </c>
      <c r="CF589" s="42" t="str">
        <f>IF($O589="女子",IF($AF589&gt;100,"",IF($M589=選抜女子!P$27,ROW(),"")),"")</f>
        <v/>
      </c>
      <c r="CG589" s="42" t="str">
        <f>IF($O589="女子",IF($AF589&gt;100,"",IF($M589=選抜女子!B$51,ROW(),"")),"")</f>
        <v/>
      </c>
      <c r="CH589" s="42" t="str">
        <f>IF($O589="女子",IF($AF589&gt;100,"",IF($M589=選抜女子!I$51,ROW(),"")),"")</f>
        <v/>
      </c>
      <c r="CI589" s="42" t="str">
        <f>IF($O589="女子",IF($AF589&gt;100,"",IF($M589=選抜女子!B$76,ROW(),"")),"")</f>
        <v/>
      </c>
      <c r="CJ589" s="42" t="str">
        <f>IF($O589="女子",IF($AF589&gt;100,"",IF($M589=選抜女子!I$76,ROW(),"")),"")</f>
        <v/>
      </c>
      <c r="CK589" s="42" t="str">
        <f>IF($O589="女子",IF($AF589&gt;100,"",IF($M589=新人女子!B$2,ROW(),"")),"")</f>
        <v/>
      </c>
      <c r="CL589" s="42" t="str">
        <f>IF($O589="女子",IF($AF589&gt;100,"",IF($M589=新人女子!I$2,ROW(),"")),"")</f>
        <v/>
      </c>
      <c r="CM589" s="42">
        <f>IF($O589="女子",IF($AF589&gt;100,"",IF($M589=新人女子!P$2,ROW(),"")),"")</f>
        <v>589</v>
      </c>
      <c r="CN589" s="42" t="str">
        <f>IF($O589="女子",IF($AF589&gt;100,"",IF($M589=新人女子!B$27,ROW(),"")),"")</f>
        <v/>
      </c>
      <c r="CO589" s="42" t="str">
        <f>IF($O589="女子",IF($AF589&gt;100,"",IF($M589=新人女子!I$27,ROW(),"")),"")</f>
        <v/>
      </c>
      <c r="CP589" s="42" t="str">
        <f>IF($O589="女子",IF($AF589&gt;100,"",IF($M589=新人女子!P$27,ROW(),"")),"")</f>
        <v/>
      </c>
      <c r="CQ589" s="42" t="str">
        <f>IF($O589="女子",IF($AF589&gt;100,"",IF($M589=新人女子!B$51,ROW(),"")),"")</f>
        <v/>
      </c>
      <c r="CR589" s="42" t="str">
        <f>IF($O589="女子",IF($AF589&gt;100,"",IF($M589=新人女子!I$51,ROW(),"")),"")</f>
        <v/>
      </c>
      <c r="CS589" s="42" t="str">
        <f>IF($O589="女子",IF($AF589&gt;100,"",IF($M589=新人女子!P$51,ROW(),"")),"")</f>
        <v/>
      </c>
      <c r="CT589" s="42" t="str">
        <f>IF($O589="女子",IF($AF589&gt;100,"",IF($M589=新人女子!B$76,ROW(),"")),"")</f>
        <v/>
      </c>
      <c r="CU589" s="42" t="str">
        <f>IF($O589="女子",IF($AF589&gt;100,"",IF($M589=新人女子!I$76,ROW(),"")),"")</f>
        <v/>
      </c>
      <c r="CV589" s="42" t="str">
        <f>IF($O589="女子",IF($AF589&gt;100,"",IF($M589=新人女子!P$76,ROW(),"")),"")</f>
        <v/>
      </c>
    </row>
    <row r="590" spans="1:100" x14ac:dyDescent="0.15">
      <c r="A590" s="36">
        <v>45285</v>
      </c>
      <c r="B590" s="36">
        <v>45287</v>
      </c>
      <c r="C590" s="35" t="s">
        <v>104</v>
      </c>
      <c r="D590" s="35" t="s">
        <v>3678</v>
      </c>
      <c r="E590" s="35" t="s">
        <v>3679</v>
      </c>
      <c r="F590" s="35" t="s">
        <v>3680</v>
      </c>
      <c r="G590" s="35" t="s">
        <v>108</v>
      </c>
      <c r="H590" s="35" t="s">
        <v>15</v>
      </c>
      <c r="I590" s="35" t="s">
        <v>3681</v>
      </c>
      <c r="J590" s="35" t="s">
        <v>303</v>
      </c>
      <c r="L590" s="35" t="s">
        <v>875</v>
      </c>
      <c r="M590" s="35" t="s">
        <v>1358</v>
      </c>
      <c r="N590" s="35" t="s">
        <v>278</v>
      </c>
      <c r="O590" s="35" t="s">
        <v>1152</v>
      </c>
      <c r="Y590" s="35" t="s">
        <v>306</v>
      </c>
      <c r="AA590" s="35" t="s">
        <v>1306</v>
      </c>
      <c r="AB590" s="35" t="s">
        <v>1361</v>
      </c>
      <c r="AC590" s="35" t="str">
        <f t="shared" si="54"/>
        <v>シロウガハラ</v>
      </c>
      <c r="AD590" s="35" t="s">
        <v>309</v>
      </c>
      <c r="AF590" s="35">
        <v>3</v>
      </c>
      <c r="AG590" s="41">
        <v>39041</v>
      </c>
      <c r="AN590" s="35">
        <v>169.2</v>
      </c>
      <c r="AO590" s="35">
        <v>62.3</v>
      </c>
      <c r="AP590" s="35" t="s">
        <v>310</v>
      </c>
      <c r="AV590" s="35" t="s">
        <v>311</v>
      </c>
      <c r="BB590" s="35">
        <f t="shared" si="51"/>
        <v>16</v>
      </c>
      <c r="BC590" s="35">
        <f t="shared" si="52"/>
        <v>2</v>
      </c>
      <c r="BD590" s="35" t="str">
        <f t="shared" si="53"/>
        <v>右</v>
      </c>
      <c r="BE590" s="42" t="str">
        <f>IF($O590="男子",IF($AF590&gt;100,"",IF($M590=選抜男子!B$2,ROW(),"")),"")</f>
        <v/>
      </c>
      <c r="BF590" s="42" t="str">
        <f>IF($O590="男子",IF($AF590&gt;100,"",IF($M590=選抜男子!I$2,ROW(),"")),"")</f>
        <v/>
      </c>
      <c r="BG590" s="42" t="str">
        <f>IF($O590="男子",IF($AF590&gt;100,"",IF($M590=選抜男子!P$2,ROW(),"")),"")</f>
        <v/>
      </c>
      <c r="BH590" s="42" t="str">
        <f>IF($O590="男子",IF($AF590&gt;100,"",IF($M590=選抜男子!B$27,ROW(),"")),"")</f>
        <v/>
      </c>
      <c r="BI590" s="42" t="str">
        <f>IF($O590="男子",IF($AF590&gt;100,"",IF($M590=選抜男子!I$27,ROW(),"")),"")</f>
        <v/>
      </c>
      <c r="BJ590" s="42" t="str">
        <f>IF($O590="男子",IF($AF590&gt;100,"",IF($M590=選抜男子!P$27,ROW(),"")),"")</f>
        <v/>
      </c>
      <c r="BK590" s="42" t="str">
        <f>IF($O590="男子",IF($AF590&gt;100,"",IF($M590=選抜男子!B$51,ROW(),"")),"")</f>
        <v/>
      </c>
      <c r="BL590" s="42" t="str">
        <f>IF($O590="男子",IF($AF590&gt;100,"",IF($M590=選抜男子!I$51,ROW(),"")),"")</f>
        <v/>
      </c>
      <c r="BM590" s="42" t="str">
        <f>IF($O590="男子",IF($AF590&gt;100,"",IF($M590=選抜男子!B$76,ROW(),"")),"")</f>
        <v/>
      </c>
      <c r="BN590" s="42" t="str">
        <f>IF($O590="男子",IF($AF590&gt;100,"",IF($M590=選抜男子!I$76,ROW(),"")),"")</f>
        <v/>
      </c>
      <c r="BO590" s="42" t="str">
        <f>IF($O590="男子",IF($AF590&gt;100,"",IF($M590=新人男子!B$2,ROW(),"")),"")</f>
        <v/>
      </c>
      <c r="BP590" s="42" t="str">
        <f>IF($O590="男子",IF($AF590&gt;100,"",IF($M590=新人男子!I$2,ROW(),"")),"")</f>
        <v/>
      </c>
      <c r="BQ590" s="42" t="str">
        <f>IF($O590="男子",IF($AF590&gt;100,"",IF($M590=新人男子!P$2,ROW(),"")),"")</f>
        <v/>
      </c>
      <c r="BR590" s="42" t="str">
        <f>IF($O590="男子",IF($AF590&gt;100,"",IF($M590=新人男子!B$27,ROW(),"")),"")</f>
        <v/>
      </c>
      <c r="BS590" s="42" t="str">
        <f>IF($O590="男子",IF($AF590&gt;100,"",IF($M590=新人男子!I$27,ROW(),"")),"")</f>
        <v/>
      </c>
      <c r="BT590" s="42" t="str">
        <f>IF($O590="男子",IF($AF590&gt;100,"",IF($M590=新人男子!P$27,ROW(),"")),"")</f>
        <v/>
      </c>
      <c r="BU590" s="42" t="str">
        <f>IF($O590="男子",IF($AF590&gt;100,"",IF($M590=新人男子!B$51,ROW(),"")),"")</f>
        <v/>
      </c>
      <c r="BV590" s="42" t="str">
        <f>IF($O590="男子",IF($AF590&gt;100,"",IF($M590=新人男子!I$51,ROW(),"")),"")</f>
        <v/>
      </c>
      <c r="BW590" s="42" t="str">
        <f>IF($O590="男子",IF($AF590&gt;100,"",IF($M590=新人男子!P$51,ROW(),"")),"")</f>
        <v/>
      </c>
      <c r="BX590" s="42" t="str">
        <f>IF($O590="男子",IF($AF590&gt;100,"",IF($M590=新人男子!B$76,ROW(),"")),"")</f>
        <v/>
      </c>
      <c r="BY590" s="42" t="str">
        <f>IF($O590="男子",IF($AF590&gt;100,"",IF($M590=新人男子!I$76,ROW(),"")),"")</f>
        <v/>
      </c>
      <c r="BZ590" s="42" t="str">
        <f>IF($O590="男子",IF($AF590&gt;100,"",IF($M590=新人男子!P$76,ROW(),"")),"")</f>
        <v/>
      </c>
      <c r="CA590" s="42" t="str">
        <f>IF($O590="女子",IF($AF590&gt;100,"",IF($M590=選抜女子!B$2,ROW(),"")),"")</f>
        <v/>
      </c>
      <c r="CB590" s="42" t="str">
        <f>IF($O590="女子",IF($AF590&gt;100,"",IF($M590=選抜女子!I$2,ROW(),"")),"")</f>
        <v/>
      </c>
      <c r="CC590" s="42" t="str">
        <f>IF($O590="女子",IF($AF590&gt;100,"",IF($M590=選抜女子!P$2,ROW(),"")),"")</f>
        <v/>
      </c>
      <c r="CD590" s="42" t="str">
        <f>IF($O590="女子",IF($AF590&gt;100,"",IF($M590=選抜女子!B$27,ROW(),"")),"")</f>
        <v/>
      </c>
      <c r="CE590" s="42" t="str">
        <f>IF($O590="女子",IF($AF590&gt;100,"",IF($M590=選抜女子!I$27,ROW(),"")),"")</f>
        <v/>
      </c>
      <c r="CF590" s="42" t="str">
        <f>IF($O590="女子",IF($AF590&gt;100,"",IF($M590=選抜女子!P$27,ROW(),"")),"")</f>
        <v/>
      </c>
      <c r="CG590" s="42" t="str">
        <f>IF($O590="女子",IF($AF590&gt;100,"",IF($M590=選抜女子!B$51,ROW(),"")),"")</f>
        <v/>
      </c>
      <c r="CH590" s="42" t="str">
        <f>IF($O590="女子",IF($AF590&gt;100,"",IF($M590=選抜女子!I$51,ROW(),"")),"")</f>
        <v/>
      </c>
      <c r="CI590" s="42" t="str">
        <f>IF($O590="女子",IF($AF590&gt;100,"",IF($M590=選抜女子!B$76,ROW(),"")),"")</f>
        <v/>
      </c>
      <c r="CJ590" s="42" t="str">
        <f>IF($O590="女子",IF($AF590&gt;100,"",IF($M590=選抜女子!I$76,ROW(),"")),"")</f>
        <v/>
      </c>
      <c r="CK590" s="42" t="str">
        <f>IF($O590="女子",IF($AF590&gt;100,"",IF($M590=新人女子!B$2,ROW(),"")),"")</f>
        <v/>
      </c>
      <c r="CL590" s="42" t="str">
        <f>IF($O590="女子",IF($AF590&gt;100,"",IF($M590=新人女子!I$2,ROW(),"")),"")</f>
        <v/>
      </c>
      <c r="CM590" s="42">
        <f>IF($O590="女子",IF($AF590&gt;100,"",IF($M590=新人女子!P$2,ROW(),"")),"")</f>
        <v>590</v>
      </c>
      <c r="CN590" s="42" t="str">
        <f>IF($O590="女子",IF($AF590&gt;100,"",IF($M590=新人女子!B$27,ROW(),"")),"")</f>
        <v/>
      </c>
      <c r="CO590" s="42" t="str">
        <f>IF($O590="女子",IF($AF590&gt;100,"",IF($M590=新人女子!I$27,ROW(),"")),"")</f>
        <v/>
      </c>
      <c r="CP590" s="42" t="str">
        <f>IF($O590="女子",IF($AF590&gt;100,"",IF($M590=新人女子!P$27,ROW(),"")),"")</f>
        <v/>
      </c>
      <c r="CQ590" s="42" t="str">
        <f>IF($O590="女子",IF($AF590&gt;100,"",IF($M590=新人女子!B$51,ROW(),"")),"")</f>
        <v/>
      </c>
      <c r="CR590" s="42" t="str">
        <f>IF($O590="女子",IF($AF590&gt;100,"",IF($M590=新人女子!I$51,ROW(),"")),"")</f>
        <v/>
      </c>
      <c r="CS590" s="42" t="str">
        <f>IF($O590="女子",IF($AF590&gt;100,"",IF($M590=新人女子!P$51,ROW(),"")),"")</f>
        <v/>
      </c>
      <c r="CT590" s="42" t="str">
        <f>IF($O590="女子",IF($AF590&gt;100,"",IF($M590=新人女子!B$76,ROW(),"")),"")</f>
        <v/>
      </c>
      <c r="CU590" s="42" t="str">
        <f>IF($O590="女子",IF($AF590&gt;100,"",IF($M590=新人女子!I$76,ROW(),"")),"")</f>
        <v/>
      </c>
      <c r="CV590" s="42" t="str">
        <f>IF($O590="女子",IF($AF590&gt;100,"",IF($M590=新人女子!P$76,ROW(),"")),"")</f>
        <v/>
      </c>
    </row>
    <row r="591" spans="1:100" x14ac:dyDescent="0.15">
      <c r="A591" s="36">
        <v>45285</v>
      </c>
      <c r="B591" s="36">
        <v>45287</v>
      </c>
      <c r="C591" s="35" t="s">
        <v>104</v>
      </c>
      <c r="D591" s="35" t="s">
        <v>3682</v>
      </c>
      <c r="E591" s="35" t="s">
        <v>3683</v>
      </c>
      <c r="F591" s="35" t="s">
        <v>3684</v>
      </c>
      <c r="G591" s="35" t="s">
        <v>108</v>
      </c>
      <c r="H591" s="35" t="s">
        <v>15</v>
      </c>
      <c r="I591" s="35" t="s">
        <v>3685</v>
      </c>
      <c r="J591" s="35" t="s">
        <v>303</v>
      </c>
      <c r="L591" s="35" t="s">
        <v>875</v>
      </c>
      <c r="M591" s="35" t="s">
        <v>1358</v>
      </c>
      <c r="N591" s="35" t="s">
        <v>278</v>
      </c>
      <c r="O591" s="35" t="s">
        <v>1152</v>
      </c>
      <c r="Y591" s="35" t="s">
        <v>306</v>
      </c>
      <c r="AA591" s="35" t="s">
        <v>1308</v>
      </c>
      <c r="AB591" s="35" t="s">
        <v>1362</v>
      </c>
      <c r="AC591" s="35" t="str">
        <f t="shared" si="54"/>
        <v>ミナミオオミネ</v>
      </c>
      <c r="AD591" s="35" t="s">
        <v>309</v>
      </c>
      <c r="AF591" s="35">
        <v>4</v>
      </c>
      <c r="AG591" s="41">
        <v>39052</v>
      </c>
      <c r="AN591" s="35">
        <v>173</v>
      </c>
      <c r="AO591" s="35">
        <v>62</v>
      </c>
      <c r="AP591" s="35" t="s">
        <v>310</v>
      </c>
      <c r="AV591" s="35" t="s">
        <v>413</v>
      </c>
      <c r="BB591" s="35">
        <f t="shared" si="51"/>
        <v>16</v>
      </c>
      <c r="BC591" s="35">
        <f t="shared" si="52"/>
        <v>2</v>
      </c>
      <c r="BD591" s="35" t="str">
        <f t="shared" si="53"/>
        <v>右</v>
      </c>
      <c r="BE591" s="42" t="str">
        <f>IF($O591="男子",IF($AF591&gt;100,"",IF($M591=選抜男子!B$2,ROW(),"")),"")</f>
        <v/>
      </c>
      <c r="BF591" s="42" t="str">
        <f>IF($O591="男子",IF($AF591&gt;100,"",IF($M591=選抜男子!I$2,ROW(),"")),"")</f>
        <v/>
      </c>
      <c r="BG591" s="42" t="str">
        <f>IF($O591="男子",IF($AF591&gt;100,"",IF($M591=選抜男子!P$2,ROW(),"")),"")</f>
        <v/>
      </c>
      <c r="BH591" s="42" t="str">
        <f>IF($O591="男子",IF($AF591&gt;100,"",IF($M591=選抜男子!B$27,ROW(),"")),"")</f>
        <v/>
      </c>
      <c r="BI591" s="42" t="str">
        <f>IF($O591="男子",IF($AF591&gt;100,"",IF($M591=選抜男子!I$27,ROW(),"")),"")</f>
        <v/>
      </c>
      <c r="BJ591" s="42" t="str">
        <f>IF($O591="男子",IF($AF591&gt;100,"",IF($M591=選抜男子!P$27,ROW(),"")),"")</f>
        <v/>
      </c>
      <c r="BK591" s="42" t="str">
        <f>IF($O591="男子",IF($AF591&gt;100,"",IF($M591=選抜男子!B$51,ROW(),"")),"")</f>
        <v/>
      </c>
      <c r="BL591" s="42" t="str">
        <f>IF($O591="男子",IF($AF591&gt;100,"",IF($M591=選抜男子!I$51,ROW(),"")),"")</f>
        <v/>
      </c>
      <c r="BM591" s="42" t="str">
        <f>IF($O591="男子",IF($AF591&gt;100,"",IF($M591=選抜男子!B$76,ROW(),"")),"")</f>
        <v/>
      </c>
      <c r="BN591" s="42" t="str">
        <f>IF($O591="男子",IF($AF591&gt;100,"",IF($M591=選抜男子!I$76,ROW(),"")),"")</f>
        <v/>
      </c>
      <c r="BO591" s="42" t="str">
        <f>IF($O591="男子",IF($AF591&gt;100,"",IF($M591=新人男子!B$2,ROW(),"")),"")</f>
        <v/>
      </c>
      <c r="BP591" s="42" t="str">
        <f>IF($O591="男子",IF($AF591&gt;100,"",IF($M591=新人男子!I$2,ROW(),"")),"")</f>
        <v/>
      </c>
      <c r="BQ591" s="42" t="str">
        <f>IF($O591="男子",IF($AF591&gt;100,"",IF($M591=新人男子!P$2,ROW(),"")),"")</f>
        <v/>
      </c>
      <c r="BR591" s="42" t="str">
        <f>IF($O591="男子",IF($AF591&gt;100,"",IF($M591=新人男子!B$27,ROW(),"")),"")</f>
        <v/>
      </c>
      <c r="BS591" s="42" t="str">
        <f>IF($O591="男子",IF($AF591&gt;100,"",IF($M591=新人男子!I$27,ROW(),"")),"")</f>
        <v/>
      </c>
      <c r="BT591" s="42" t="str">
        <f>IF($O591="男子",IF($AF591&gt;100,"",IF($M591=新人男子!P$27,ROW(),"")),"")</f>
        <v/>
      </c>
      <c r="BU591" s="42" t="str">
        <f>IF($O591="男子",IF($AF591&gt;100,"",IF($M591=新人男子!B$51,ROW(),"")),"")</f>
        <v/>
      </c>
      <c r="BV591" s="42" t="str">
        <f>IF($O591="男子",IF($AF591&gt;100,"",IF($M591=新人男子!I$51,ROW(),"")),"")</f>
        <v/>
      </c>
      <c r="BW591" s="42" t="str">
        <f>IF($O591="男子",IF($AF591&gt;100,"",IF($M591=新人男子!P$51,ROW(),"")),"")</f>
        <v/>
      </c>
      <c r="BX591" s="42" t="str">
        <f>IF($O591="男子",IF($AF591&gt;100,"",IF($M591=新人男子!B$76,ROW(),"")),"")</f>
        <v/>
      </c>
      <c r="BY591" s="42" t="str">
        <f>IF($O591="男子",IF($AF591&gt;100,"",IF($M591=新人男子!I$76,ROW(),"")),"")</f>
        <v/>
      </c>
      <c r="BZ591" s="42" t="str">
        <f>IF($O591="男子",IF($AF591&gt;100,"",IF($M591=新人男子!P$76,ROW(),"")),"")</f>
        <v/>
      </c>
      <c r="CA591" s="42" t="str">
        <f>IF($O591="女子",IF($AF591&gt;100,"",IF($M591=選抜女子!B$2,ROW(),"")),"")</f>
        <v/>
      </c>
      <c r="CB591" s="42" t="str">
        <f>IF($O591="女子",IF($AF591&gt;100,"",IF($M591=選抜女子!I$2,ROW(),"")),"")</f>
        <v/>
      </c>
      <c r="CC591" s="42" t="str">
        <f>IF($O591="女子",IF($AF591&gt;100,"",IF($M591=選抜女子!P$2,ROW(),"")),"")</f>
        <v/>
      </c>
      <c r="CD591" s="42" t="str">
        <f>IF($O591="女子",IF($AF591&gt;100,"",IF($M591=選抜女子!B$27,ROW(),"")),"")</f>
        <v/>
      </c>
      <c r="CE591" s="42" t="str">
        <f>IF($O591="女子",IF($AF591&gt;100,"",IF($M591=選抜女子!I$27,ROW(),"")),"")</f>
        <v/>
      </c>
      <c r="CF591" s="42" t="str">
        <f>IF($O591="女子",IF($AF591&gt;100,"",IF($M591=選抜女子!P$27,ROW(),"")),"")</f>
        <v/>
      </c>
      <c r="CG591" s="42" t="str">
        <f>IF($O591="女子",IF($AF591&gt;100,"",IF($M591=選抜女子!B$51,ROW(),"")),"")</f>
        <v/>
      </c>
      <c r="CH591" s="42" t="str">
        <f>IF($O591="女子",IF($AF591&gt;100,"",IF($M591=選抜女子!I$51,ROW(),"")),"")</f>
        <v/>
      </c>
      <c r="CI591" s="42" t="str">
        <f>IF($O591="女子",IF($AF591&gt;100,"",IF($M591=選抜女子!B$76,ROW(),"")),"")</f>
        <v/>
      </c>
      <c r="CJ591" s="42" t="str">
        <f>IF($O591="女子",IF($AF591&gt;100,"",IF($M591=選抜女子!I$76,ROW(),"")),"")</f>
        <v/>
      </c>
      <c r="CK591" s="42" t="str">
        <f>IF($O591="女子",IF($AF591&gt;100,"",IF($M591=新人女子!B$2,ROW(),"")),"")</f>
        <v/>
      </c>
      <c r="CL591" s="42" t="str">
        <f>IF($O591="女子",IF($AF591&gt;100,"",IF($M591=新人女子!I$2,ROW(),"")),"")</f>
        <v/>
      </c>
      <c r="CM591" s="42">
        <f>IF($O591="女子",IF($AF591&gt;100,"",IF($M591=新人女子!P$2,ROW(),"")),"")</f>
        <v>591</v>
      </c>
      <c r="CN591" s="42" t="str">
        <f>IF($O591="女子",IF($AF591&gt;100,"",IF($M591=新人女子!B$27,ROW(),"")),"")</f>
        <v/>
      </c>
      <c r="CO591" s="42" t="str">
        <f>IF($O591="女子",IF($AF591&gt;100,"",IF($M591=新人女子!I$27,ROW(),"")),"")</f>
        <v/>
      </c>
      <c r="CP591" s="42" t="str">
        <f>IF($O591="女子",IF($AF591&gt;100,"",IF($M591=新人女子!P$27,ROW(),"")),"")</f>
        <v/>
      </c>
      <c r="CQ591" s="42" t="str">
        <f>IF($O591="女子",IF($AF591&gt;100,"",IF($M591=新人女子!B$51,ROW(),"")),"")</f>
        <v/>
      </c>
      <c r="CR591" s="42" t="str">
        <f>IF($O591="女子",IF($AF591&gt;100,"",IF($M591=新人女子!I$51,ROW(),"")),"")</f>
        <v/>
      </c>
      <c r="CS591" s="42" t="str">
        <f>IF($O591="女子",IF($AF591&gt;100,"",IF($M591=新人女子!P$51,ROW(),"")),"")</f>
        <v/>
      </c>
      <c r="CT591" s="42" t="str">
        <f>IF($O591="女子",IF($AF591&gt;100,"",IF($M591=新人女子!B$76,ROW(),"")),"")</f>
        <v/>
      </c>
      <c r="CU591" s="42" t="str">
        <f>IF($O591="女子",IF($AF591&gt;100,"",IF($M591=新人女子!I$76,ROW(),"")),"")</f>
        <v/>
      </c>
      <c r="CV591" s="42" t="str">
        <f>IF($O591="女子",IF($AF591&gt;100,"",IF($M591=新人女子!P$76,ROW(),"")),"")</f>
        <v/>
      </c>
    </row>
    <row r="592" spans="1:100" x14ac:dyDescent="0.15">
      <c r="A592" s="36">
        <v>45285</v>
      </c>
      <c r="B592" s="36">
        <v>45287</v>
      </c>
      <c r="C592" s="35" t="s">
        <v>104</v>
      </c>
      <c r="D592" s="35" t="s">
        <v>3686</v>
      </c>
      <c r="E592" s="35" t="s">
        <v>3687</v>
      </c>
      <c r="F592" s="35" t="s">
        <v>3688</v>
      </c>
      <c r="G592" s="35" t="s">
        <v>108</v>
      </c>
      <c r="H592" s="35" t="s">
        <v>15</v>
      </c>
      <c r="I592" s="35" t="s">
        <v>3689</v>
      </c>
      <c r="J592" s="35" t="s">
        <v>303</v>
      </c>
      <c r="L592" s="35" t="s">
        <v>875</v>
      </c>
      <c r="M592" s="35" t="s">
        <v>1358</v>
      </c>
      <c r="N592" s="35" t="s">
        <v>278</v>
      </c>
      <c r="O592" s="35" t="s">
        <v>1152</v>
      </c>
      <c r="Y592" s="35" t="s">
        <v>306</v>
      </c>
      <c r="AA592" s="35" t="s">
        <v>1310</v>
      </c>
      <c r="AB592" s="35" t="s">
        <v>278</v>
      </c>
      <c r="AC592" s="35" t="str">
        <f t="shared" si="54"/>
        <v>ミネ</v>
      </c>
      <c r="AD592" s="35" t="s">
        <v>309</v>
      </c>
      <c r="AE592" s="35" t="s">
        <v>362</v>
      </c>
      <c r="AF592" s="35">
        <v>5</v>
      </c>
      <c r="AG592" s="41">
        <v>39456</v>
      </c>
      <c r="AN592" s="35">
        <v>162</v>
      </c>
      <c r="AO592" s="35">
        <v>52</v>
      </c>
      <c r="AP592" s="35" t="s">
        <v>310</v>
      </c>
      <c r="AV592" s="35" t="s">
        <v>413</v>
      </c>
      <c r="BB592" s="35">
        <f t="shared" si="51"/>
        <v>15</v>
      </c>
      <c r="BC592" s="35">
        <f t="shared" si="52"/>
        <v>1</v>
      </c>
      <c r="BD592" s="35" t="str">
        <f t="shared" si="53"/>
        <v>右</v>
      </c>
      <c r="BE592" s="42" t="str">
        <f>IF($O592="男子",IF($AF592&gt;100,"",IF($M592=選抜男子!B$2,ROW(),"")),"")</f>
        <v/>
      </c>
      <c r="BF592" s="42" t="str">
        <f>IF($O592="男子",IF($AF592&gt;100,"",IF($M592=選抜男子!I$2,ROW(),"")),"")</f>
        <v/>
      </c>
      <c r="BG592" s="42" t="str">
        <f>IF($O592="男子",IF($AF592&gt;100,"",IF($M592=選抜男子!P$2,ROW(),"")),"")</f>
        <v/>
      </c>
      <c r="BH592" s="42" t="str">
        <f>IF($O592="男子",IF($AF592&gt;100,"",IF($M592=選抜男子!B$27,ROW(),"")),"")</f>
        <v/>
      </c>
      <c r="BI592" s="42" t="str">
        <f>IF($O592="男子",IF($AF592&gt;100,"",IF($M592=選抜男子!I$27,ROW(),"")),"")</f>
        <v/>
      </c>
      <c r="BJ592" s="42" t="str">
        <f>IF($O592="男子",IF($AF592&gt;100,"",IF($M592=選抜男子!P$27,ROW(),"")),"")</f>
        <v/>
      </c>
      <c r="BK592" s="42" t="str">
        <f>IF($O592="男子",IF($AF592&gt;100,"",IF($M592=選抜男子!B$51,ROW(),"")),"")</f>
        <v/>
      </c>
      <c r="BL592" s="42" t="str">
        <f>IF($O592="男子",IF($AF592&gt;100,"",IF($M592=選抜男子!I$51,ROW(),"")),"")</f>
        <v/>
      </c>
      <c r="BM592" s="42" t="str">
        <f>IF($O592="男子",IF($AF592&gt;100,"",IF($M592=選抜男子!B$76,ROW(),"")),"")</f>
        <v/>
      </c>
      <c r="BN592" s="42" t="str">
        <f>IF($O592="男子",IF($AF592&gt;100,"",IF($M592=選抜男子!I$76,ROW(),"")),"")</f>
        <v/>
      </c>
      <c r="BO592" s="42" t="str">
        <f>IF($O592="男子",IF($AF592&gt;100,"",IF($M592=新人男子!B$2,ROW(),"")),"")</f>
        <v/>
      </c>
      <c r="BP592" s="42" t="str">
        <f>IF($O592="男子",IF($AF592&gt;100,"",IF($M592=新人男子!I$2,ROW(),"")),"")</f>
        <v/>
      </c>
      <c r="BQ592" s="42" t="str">
        <f>IF($O592="男子",IF($AF592&gt;100,"",IF($M592=新人男子!P$2,ROW(),"")),"")</f>
        <v/>
      </c>
      <c r="BR592" s="42" t="str">
        <f>IF($O592="男子",IF($AF592&gt;100,"",IF($M592=新人男子!B$27,ROW(),"")),"")</f>
        <v/>
      </c>
      <c r="BS592" s="42" t="str">
        <f>IF($O592="男子",IF($AF592&gt;100,"",IF($M592=新人男子!I$27,ROW(),"")),"")</f>
        <v/>
      </c>
      <c r="BT592" s="42" t="str">
        <f>IF($O592="男子",IF($AF592&gt;100,"",IF($M592=新人男子!P$27,ROW(),"")),"")</f>
        <v/>
      </c>
      <c r="BU592" s="42" t="str">
        <f>IF($O592="男子",IF($AF592&gt;100,"",IF($M592=新人男子!B$51,ROW(),"")),"")</f>
        <v/>
      </c>
      <c r="BV592" s="42" t="str">
        <f>IF($O592="男子",IF($AF592&gt;100,"",IF($M592=新人男子!I$51,ROW(),"")),"")</f>
        <v/>
      </c>
      <c r="BW592" s="42" t="str">
        <f>IF($O592="男子",IF($AF592&gt;100,"",IF($M592=新人男子!P$51,ROW(),"")),"")</f>
        <v/>
      </c>
      <c r="BX592" s="42" t="str">
        <f>IF($O592="男子",IF($AF592&gt;100,"",IF($M592=新人男子!B$76,ROW(),"")),"")</f>
        <v/>
      </c>
      <c r="BY592" s="42" t="str">
        <f>IF($O592="男子",IF($AF592&gt;100,"",IF($M592=新人男子!I$76,ROW(),"")),"")</f>
        <v/>
      </c>
      <c r="BZ592" s="42" t="str">
        <f>IF($O592="男子",IF($AF592&gt;100,"",IF($M592=新人男子!P$76,ROW(),"")),"")</f>
        <v/>
      </c>
      <c r="CA592" s="42" t="str">
        <f>IF($O592="女子",IF($AF592&gt;100,"",IF($M592=選抜女子!B$2,ROW(),"")),"")</f>
        <v/>
      </c>
      <c r="CB592" s="42" t="str">
        <f>IF($O592="女子",IF($AF592&gt;100,"",IF($M592=選抜女子!I$2,ROW(),"")),"")</f>
        <v/>
      </c>
      <c r="CC592" s="42" t="str">
        <f>IF($O592="女子",IF($AF592&gt;100,"",IF($M592=選抜女子!P$2,ROW(),"")),"")</f>
        <v/>
      </c>
      <c r="CD592" s="42" t="str">
        <f>IF($O592="女子",IF($AF592&gt;100,"",IF($M592=選抜女子!B$27,ROW(),"")),"")</f>
        <v/>
      </c>
      <c r="CE592" s="42" t="str">
        <f>IF($O592="女子",IF($AF592&gt;100,"",IF($M592=選抜女子!I$27,ROW(),"")),"")</f>
        <v/>
      </c>
      <c r="CF592" s="42" t="str">
        <f>IF($O592="女子",IF($AF592&gt;100,"",IF($M592=選抜女子!P$27,ROW(),"")),"")</f>
        <v/>
      </c>
      <c r="CG592" s="42" t="str">
        <f>IF($O592="女子",IF($AF592&gt;100,"",IF($M592=選抜女子!B$51,ROW(),"")),"")</f>
        <v/>
      </c>
      <c r="CH592" s="42" t="str">
        <f>IF($O592="女子",IF($AF592&gt;100,"",IF($M592=選抜女子!I$51,ROW(),"")),"")</f>
        <v/>
      </c>
      <c r="CI592" s="42" t="str">
        <f>IF($O592="女子",IF($AF592&gt;100,"",IF($M592=選抜女子!B$76,ROW(),"")),"")</f>
        <v/>
      </c>
      <c r="CJ592" s="42" t="str">
        <f>IF($O592="女子",IF($AF592&gt;100,"",IF($M592=選抜女子!I$76,ROW(),"")),"")</f>
        <v/>
      </c>
      <c r="CK592" s="42" t="str">
        <f>IF($O592="女子",IF($AF592&gt;100,"",IF($M592=新人女子!B$2,ROW(),"")),"")</f>
        <v/>
      </c>
      <c r="CL592" s="42" t="str">
        <f>IF($O592="女子",IF($AF592&gt;100,"",IF($M592=新人女子!I$2,ROW(),"")),"")</f>
        <v/>
      </c>
      <c r="CM592" s="42">
        <f>IF($O592="女子",IF($AF592&gt;100,"",IF($M592=新人女子!P$2,ROW(),"")),"")</f>
        <v>592</v>
      </c>
      <c r="CN592" s="42" t="str">
        <f>IF($O592="女子",IF($AF592&gt;100,"",IF($M592=新人女子!B$27,ROW(),"")),"")</f>
        <v/>
      </c>
      <c r="CO592" s="42" t="str">
        <f>IF($O592="女子",IF($AF592&gt;100,"",IF($M592=新人女子!I$27,ROW(),"")),"")</f>
        <v/>
      </c>
      <c r="CP592" s="42" t="str">
        <f>IF($O592="女子",IF($AF592&gt;100,"",IF($M592=新人女子!P$27,ROW(),"")),"")</f>
        <v/>
      </c>
      <c r="CQ592" s="42" t="str">
        <f>IF($O592="女子",IF($AF592&gt;100,"",IF($M592=新人女子!B$51,ROW(),"")),"")</f>
        <v/>
      </c>
      <c r="CR592" s="42" t="str">
        <f>IF($O592="女子",IF($AF592&gt;100,"",IF($M592=新人女子!I$51,ROW(),"")),"")</f>
        <v/>
      </c>
      <c r="CS592" s="42" t="str">
        <f>IF($O592="女子",IF($AF592&gt;100,"",IF($M592=新人女子!P$51,ROW(),"")),"")</f>
        <v/>
      </c>
      <c r="CT592" s="42" t="str">
        <f>IF($O592="女子",IF($AF592&gt;100,"",IF($M592=新人女子!B$76,ROW(),"")),"")</f>
        <v/>
      </c>
      <c r="CU592" s="42" t="str">
        <f>IF($O592="女子",IF($AF592&gt;100,"",IF($M592=新人女子!I$76,ROW(),"")),"")</f>
        <v/>
      </c>
      <c r="CV592" s="42" t="str">
        <f>IF($O592="女子",IF($AF592&gt;100,"",IF($M592=新人女子!P$76,ROW(),"")),"")</f>
        <v/>
      </c>
    </row>
    <row r="593" spans="1:100" x14ac:dyDescent="0.15">
      <c r="A593" s="36">
        <v>45285</v>
      </c>
      <c r="B593" s="36">
        <v>45287</v>
      </c>
      <c r="C593" s="35" t="s">
        <v>104</v>
      </c>
      <c r="D593" s="35" t="s">
        <v>3690</v>
      </c>
      <c r="E593" s="35" t="s">
        <v>3691</v>
      </c>
      <c r="F593" s="35" t="s">
        <v>3692</v>
      </c>
      <c r="G593" s="35" t="s">
        <v>108</v>
      </c>
      <c r="H593" s="35" t="s">
        <v>15</v>
      </c>
      <c r="I593" s="35" t="s">
        <v>3693</v>
      </c>
      <c r="J593" s="35" t="s">
        <v>303</v>
      </c>
      <c r="L593" s="35" t="s">
        <v>875</v>
      </c>
      <c r="M593" s="35" t="s">
        <v>1358</v>
      </c>
      <c r="N593" s="35" t="s">
        <v>278</v>
      </c>
      <c r="O593" s="35" t="s">
        <v>1152</v>
      </c>
      <c r="Y593" s="35" t="s">
        <v>306</v>
      </c>
      <c r="AA593" s="35" t="s">
        <v>1312</v>
      </c>
      <c r="AB593" s="35" t="s">
        <v>1363</v>
      </c>
      <c r="AC593" s="35" t="str">
        <f t="shared" si="54"/>
        <v>シゲヤス</v>
      </c>
      <c r="AD593" s="35" t="s">
        <v>309</v>
      </c>
      <c r="AF593" s="35">
        <v>6</v>
      </c>
      <c r="AG593" s="41">
        <v>39387</v>
      </c>
      <c r="AN593" s="35">
        <v>156.69999999999999</v>
      </c>
      <c r="AO593" s="35">
        <v>48</v>
      </c>
      <c r="AP593" s="35" t="s">
        <v>310</v>
      </c>
      <c r="AV593" s="35" t="s">
        <v>413</v>
      </c>
      <c r="BB593" s="35">
        <f t="shared" si="51"/>
        <v>15</v>
      </c>
      <c r="BC593" s="35">
        <f t="shared" si="52"/>
        <v>1</v>
      </c>
      <c r="BD593" s="35" t="str">
        <f t="shared" si="53"/>
        <v>右</v>
      </c>
      <c r="BE593" s="42" t="str">
        <f>IF($O593="男子",IF($AF593&gt;100,"",IF($M593=選抜男子!B$2,ROW(),"")),"")</f>
        <v/>
      </c>
      <c r="BF593" s="42" t="str">
        <f>IF($O593="男子",IF($AF593&gt;100,"",IF($M593=選抜男子!I$2,ROW(),"")),"")</f>
        <v/>
      </c>
      <c r="BG593" s="42" t="str">
        <f>IF($O593="男子",IF($AF593&gt;100,"",IF($M593=選抜男子!P$2,ROW(),"")),"")</f>
        <v/>
      </c>
      <c r="BH593" s="42" t="str">
        <f>IF($O593="男子",IF($AF593&gt;100,"",IF($M593=選抜男子!B$27,ROW(),"")),"")</f>
        <v/>
      </c>
      <c r="BI593" s="42" t="str">
        <f>IF($O593="男子",IF($AF593&gt;100,"",IF($M593=選抜男子!I$27,ROW(),"")),"")</f>
        <v/>
      </c>
      <c r="BJ593" s="42" t="str">
        <f>IF($O593="男子",IF($AF593&gt;100,"",IF($M593=選抜男子!P$27,ROW(),"")),"")</f>
        <v/>
      </c>
      <c r="BK593" s="42" t="str">
        <f>IF($O593="男子",IF($AF593&gt;100,"",IF($M593=選抜男子!B$51,ROW(),"")),"")</f>
        <v/>
      </c>
      <c r="BL593" s="42" t="str">
        <f>IF($O593="男子",IF($AF593&gt;100,"",IF($M593=選抜男子!I$51,ROW(),"")),"")</f>
        <v/>
      </c>
      <c r="BM593" s="42" t="str">
        <f>IF($O593="男子",IF($AF593&gt;100,"",IF($M593=選抜男子!B$76,ROW(),"")),"")</f>
        <v/>
      </c>
      <c r="BN593" s="42" t="str">
        <f>IF($O593="男子",IF($AF593&gt;100,"",IF($M593=選抜男子!I$76,ROW(),"")),"")</f>
        <v/>
      </c>
      <c r="BO593" s="42" t="str">
        <f>IF($O593="男子",IF($AF593&gt;100,"",IF($M593=新人男子!B$2,ROW(),"")),"")</f>
        <v/>
      </c>
      <c r="BP593" s="42" t="str">
        <f>IF($O593="男子",IF($AF593&gt;100,"",IF($M593=新人男子!I$2,ROW(),"")),"")</f>
        <v/>
      </c>
      <c r="BQ593" s="42" t="str">
        <f>IF($O593="男子",IF($AF593&gt;100,"",IF($M593=新人男子!P$2,ROW(),"")),"")</f>
        <v/>
      </c>
      <c r="BR593" s="42" t="str">
        <f>IF($O593="男子",IF($AF593&gt;100,"",IF($M593=新人男子!B$27,ROW(),"")),"")</f>
        <v/>
      </c>
      <c r="BS593" s="42" t="str">
        <f>IF($O593="男子",IF($AF593&gt;100,"",IF($M593=新人男子!I$27,ROW(),"")),"")</f>
        <v/>
      </c>
      <c r="BT593" s="42" t="str">
        <f>IF($O593="男子",IF($AF593&gt;100,"",IF($M593=新人男子!P$27,ROW(),"")),"")</f>
        <v/>
      </c>
      <c r="BU593" s="42" t="str">
        <f>IF($O593="男子",IF($AF593&gt;100,"",IF($M593=新人男子!B$51,ROW(),"")),"")</f>
        <v/>
      </c>
      <c r="BV593" s="42" t="str">
        <f>IF($O593="男子",IF($AF593&gt;100,"",IF($M593=新人男子!I$51,ROW(),"")),"")</f>
        <v/>
      </c>
      <c r="BW593" s="42" t="str">
        <f>IF($O593="男子",IF($AF593&gt;100,"",IF($M593=新人男子!P$51,ROW(),"")),"")</f>
        <v/>
      </c>
      <c r="BX593" s="42" t="str">
        <f>IF($O593="男子",IF($AF593&gt;100,"",IF($M593=新人男子!B$76,ROW(),"")),"")</f>
        <v/>
      </c>
      <c r="BY593" s="42" t="str">
        <f>IF($O593="男子",IF($AF593&gt;100,"",IF($M593=新人男子!I$76,ROW(),"")),"")</f>
        <v/>
      </c>
      <c r="BZ593" s="42" t="str">
        <f>IF($O593="男子",IF($AF593&gt;100,"",IF($M593=新人男子!P$76,ROW(),"")),"")</f>
        <v/>
      </c>
      <c r="CA593" s="42" t="str">
        <f>IF($O593="女子",IF($AF593&gt;100,"",IF($M593=選抜女子!B$2,ROW(),"")),"")</f>
        <v/>
      </c>
      <c r="CB593" s="42" t="str">
        <f>IF($O593="女子",IF($AF593&gt;100,"",IF($M593=選抜女子!I$2,ROW(),"")),"")</f>
        <v/>
      </c>
      <c r="CC593" s="42" t="str">
        <f>IF($O593="女子",IF($AF593&gt;100,"",IF($M593=選抜女子!P$2,ROW(),"")),"")</f>
        <v/>
      </c>
      <c r="CD593" s="42" t="str">
        <f>IF($O593="女子",IF($AF593&gt;100,"",IF($M593=選抜女子!B$27,ROW(),"")),"")</f>
        <v/>
      </c>
      <c r="CE593" s="42" t="str">
        <f>IF($O593="女子",IF($AF593&gt;100,"",IF($M593=選抜女子!I$27,ROW(),"")),"")</f>
        <v/>
      </c>
      <c r="CF593" s="42" t="str">
        <f>IF($O593="女子",IF($AF593&gt;100,"",IF($M593=選抜女子!P$27,ROW(),"")),"")</f>
        <v/>
      </c>
      <c r="CG593" s="42" t="str">
        <f>IF($O593="女子",IF($AF593&gt;100,"",IF($M593=選抜女子!B$51,ROW(),"")),"")</f>
        <v/>
      </c>
      <c r="CH593" s="42" t="str">
        <f>IF($O593="女子",IF($AF593&gt;100,"",IF($M593=選抜女子!I$51,ROW(),"")),"")</f>
        <v/>
      </c>
      <c r="CI593" s="42" t="str">
        <f>IF($O593="女子",IF($AF593&gt;100,"",IF($M593=選抜女子!B$76,ROW(),"")),"")</f>
        <v/>
      </c>
      <c r="CJ593" s="42" t="str">
        <f>IF($O593="女子",IF($AF593&gt;100,"",IF($M593=選抜女子!I$76,ROW(),"")),"")</f>
        <v/>
      </c>
      <c r="CK593" s="42" t="str">
        <f>IF($O593="女子",IF($AF593&gt;100,"",IF($M593=新人女子!B$2,ROW(),"")),"")</f>
        <v/>
      </c>
      <c r="CL593" s="42" t="str">
        <f>IF($O593="女子",IF($AF593&gt;100,"",IF($M593=新人女子!I$2,ROW(),"")),"")</f>
        <v/>
      </c>
      <c r="CM593" s="42">
        <f>IF($O593="女子",IF($AF593&gt;100,"",IF($M593=新人女子!P$2,ROW(),"")),"")</f>
        <v>593</v>
      </c>
      <c r="CN593" s="42" t="str">
        <f>IF($O593="女子",IF($AF593&gt;100,"",IF($M593=新人女子!B$27,ROW(),"")),"")</f>
        <v/>
      </c>
      <c r="CO593" s="42" t="str">
        <f>IF($O593="女子",IF($AF593&gt;100,"",IF($M593=新人女子!I$27,ROW(),"")),"")</f>
        <v/>
      </c>
      <c r="CP593" s="42" t="str">
        <f>IF($O593="女子",IF($AF593&gt;100,"",IF($M593=新人女子!P$27,ROW(),"")),"")</f>
        <v/>
      </c>
      <c r="CQ593" s="42" t="str">
        <f>IF($O593="女子",IF($AF593&gt;100,"",IF($M593=新人女子!B$51,ROW(),"")),"")</f>
        <v/>
      </c>
      <c r="CR593" s="42" t="str">
        <f>IF($O593="女子",IF($AF593&gt;100,"",IF($M593=新人女子!I$51,ROW(),"")),"")</f>
        <v/>
      </c>
      <c r="CS593" s="42" t="str">
        <f>IF($O593="女子",IF($AF593&gt;100,"",IF($M593=新人女子!P$51,ROW(),"")),"")</f>
        <v/>
      </c>
      <c r="CT593" s="42" t="str">
        <f>IF($O593="女子",IF($AF593&gt;100,"",IF($M593=新人女子!B$76,ROW(),"")),"")</f>
        <v/>
      </c>
      <c r="CU593" s="42" t="str">
        <f>IF($O593="女子",IF($AF593&gt;100,"",IF($M593=新人女子!I$76,ROW(),"")),"")</f>
        <v/>
      </c>
      <c r="CV593" s="42" t="str">
        <f>IF($O593="女子",IF($AF593&gt;100,"",IF($M593=新人女子!P$76,ROW(),"")),"")</f>
        <v/>
      </c>
    </row>
    <row r="594" spans="1:100" x14ac:dyDescent="0.15">
      <c r="A594" s="36">
        <v>45285</v>
      </c>
      <c r="B594" s="36">
        <v>45287</v>
      </c>
      <c r="C594" s="35" t="s">
        <v>104</v>
      </c>
      <c r="D594" s="35" t="s">
        <v>3694</v>
      </c>
      <c r="E594" s="35" t="s">
        <v>3695</v>
      </c>
      <c r="F594" s="35" t="s">
        <v>3696</v>
      </c>
      <c r="G594" s="35" t="s">
        <v>108</v>
      </c>
      <c r="H594" s="35" t="s">
        <v>15</v>
      </c>
      <c r="I594" s="35" t="s">
        <v>3697</v>
      </c>
      <c r="J594" s="35" t="s">
        <v>303</v>
      </c>
      <c r="L594" s="35" t="s">
        <v>875</v>
      </c>
      <c r="M594" s="35" t="s">
        <v>1358</v>
      </c>
      <c r="N594" s="35" t="s">
        <v>278</v>
      </c>
      <c r="O594" s="35" t="s">
        <v>1152</v>
      </c>
      <c r="Y594" s="35" t="s">
        <v>306</v>
      </c>
      <c r="AA594" s="35" t="s">
        <v>1314</v>
      </c>
      <c r="AB594" s="35" t="s">
        <v>1364</v>
      </c>
      <c r="AC594" s="35" t="str">
        <f t="shared" si="54"/>
        <v>オフク</v>
      </c>
      <c r="AD594" s="35" t="s">
        <v>309</v>
      </c>
      <c r="AF594" s="35">
        <v>7</v>
      </c>
      <c r="AG594" s="41">
        <v>39199</v>
      </c>
      <c r="AN594" s="35">
        <v>156.1</v>
      </c>
      <c r="AO594" s="35">
        <v>51.4</v>
      </c>
      <c r="AP594" s="35" t="s">
        <v>310</v>
      </c>
      <c r="AV594" s="35" t="s">
        <v>413</v>
      </c>
      <c r="BB594" s="35">
        <f t="shared" si="51"/>
        <v>15</v>
      </c>
      <c r="BC594" s="35">
        <f t="shared" si="52"/>
        <v>1</v>
      </c>
      <c r="BD594" s="35" t="str">
        <f t="shared" si="53"/>
        <v>右</v>
      </c>
      <c r="BE594" s="42" t="str">
        <f>IF($O594="男子",IF($AF594&gt;100,"",IF($M594=選抜男子!B$2,ROW(),"")),"")</f>
        <v/>
      </c>
      <c r="BF594" s="42" t="str">
        <f>IF($O594="男子",IF($AF594&gt;100,"",IF($M594=選抜男子!I$2,ROW(),"")),"")</f>
        <v/>
      </c>
      <c r="BG594" s="42" t="str">
        <f>IF($O594="男子",IF($AF594&gt;100,"",IF($M594=選抜男子!P$2,ROW(),"")),"")</f>
        <v/>
      </c>
      <c r="BH594" s="42" t="str">
        <f>IF($O594="男子",IF($AF594&gt;100,"",IF($M594=選抜男子!B$27,ROW(),"")),"")</f>
        <v/>
      </c>
      <c r="BI594" s="42" t="str">
        <f>IF($O594="男子",IF($AF594&gt;100,"",IF($M594=選抜男子!I$27,ROW(),"")),"")</f>
        <v/>
      </c>
      <c r="BJ594" s="42" t="str">
        <f>IF($O594="男子",IF($AF594&gt;100,"",IF($M594=選抜男子!P$27,ROW(),"")),"")</f>
        <v/>
      </c>
      <c r="BK594" s="42" t="str">
        <f>IF($O594="男子",IF($AF594&gt;100,"",IF($M594=選抜男子!B$51,ROW(),"")),"")</f>
        <v/>
      </c>
      <c r="BL594" s="42" t="str">
        <f>IF($O594="男子",IF($AF594&gt;100,"",IF($M594=選抜男子!I$51,ROW(),"")),"")</f>
        <v/>
      </c>
      <c r="BM594" s="42" t="str">
        <f>IF($O594="男子",IF($AF594&gt;100,"",IF($M594=選抜男子!B$76,ROW(),"")),"")</f>
        <v/>
      </c>
      <c r="BN594" s="42" t="str">
        <f>IF($O594="男子",IF($AF594&gt;100,"",IF($M594=選抜男子!I$76,ROW(),"")),"")</f>
        <v/>
      </c>
      <c r="BO594" s="42" t="str">
        <f>IF($O594="男子",IF($AF594&gt;100,"",IF($M594=新人男子!B$2,ROW(),"")),"")</f>
        <v/>
      </c>
      <c r="BP594" s="42" t="str">
        <f>IF($O594="男子",IF($AF594&gt;100,"",IF($M594=新人男子!I$2,ROW(),"")),"")</f>
        <v/>
      </c>
      <c r="BQ594" s="42" t="str">
        <f>IF($O594="男子",IF($AF594&gt;100,"",IF($M594=新人男子!P$2,ROW(),"")),"")</f>
        <v/>
      </c>
      <c r="BR594" s="42" t="str">
        <f>IF($O594="男子",IF($AF594&gt;100,"",IF($M594=新人男子!B$27,ROW(),"")),"")</f>
        <v/>
      </c>
      <c r="BS594" s="42" t="str">
        <f>IF($O594="男子",IF($AF594&gt;100,"",IF($M594=新人男子!I$27,ROW(),"")),"")</f>
        <v/>
      </c>
      <c r="BT594" s="42" t="str">
        <f>IF($O594="男子",IF($AF594&gt;100,"",IF($M594=新人男子!P$27,ROW(),"")),"")</f>
        <v/>
      </c>
      <c r="BU594" s="42" t="str">
        <f>IF($O594="男子",IF($AF594&gt;100,"",IF($M594=新人男子!B$51,ROW(),"")),"")</f>
        <v/>
      </c>
      <c r="BV594" s="42" t="str">
        <f>IF($O594="男子",IF($AF594&gt;100,"",IF($M594=新人男子!I$51,ROW(),"")),"")</f>
        <v/>
      </c>
      <c r="BW594" s="42" t="str">
        <f>IF($O594="男子",IF($AF594&gt;100,"",IF($M594=新人男子!P$51,ROW(),"")),"")</f>
        <v/>
      </c>
      <c r="BX594" s="42" t="str">
        <f>IF($O594="男子",IF($AF594&gt;100,"",IF($M594=新人男子!B$76,ROW(),"")),"")</f>
        <v/>
      </c>
      <c r="BY594" s="42" t="str">
        <f>IF($O594="男子",IF($AF594&gt;100,"",IF($M594=新人男子!I$76,ROW(),"")),"")</f>
        <v/>
      </c>
      <c r="BZ594" s="42" t="str">
        <f>IF($O594="男子",IF($AF594&gt;100,"",IF($M594=新人男子!P$76,ROW(),"")),"")</f>
        <v/>
      </c>
      <c r="CA594" s="42" t="str">
        <f>IF($O594="女子",IF($AF594&gt;100,"",IF($M594=選抜女子!B$2,ROW(),"")),"")</f>
        <v/>
      </c>
      <c r="CB594" s="42" t="str">
        <f>IF($O594="女子",IF($AF594&gt;100,"",IF($M594=選抜女子!I$2,ROW(),"")),"")</f>
        <v/>
      </c>
      <c r="CC594" s="42" t="str">
        <f>IF($O594="女子",IF($AF594&gt;100,"",IF($M594=選抜女子!P$2,ROW(),"")),"")</f>
        <v/>
      </c>
      <c r="CD594" s="42" t="str">
        <f>IF($O594="女子",IF($AF594&gt;100,"",IF($M594=選抜女子!B$27,ROW(),"")),"")</f>
        <v/>
      </c>
      <c r="CE594" s="42" t="str">
        <f>IF($O594="女子",IF($AF594&gt;100,"",IF($M594=選抜女子!I$27,ROW(),"")),"")</f>
        <v/>
      </c>
      <c r="CF594" s="42" t="str">
        <f>IF($O594="女子",IF($AF594&gt;100,"",IF($M594=選抜女子!P$27,ROW(),"")),"")</f>
        <v/>
      </c>
      <c r="CG594" s="42" t="str">
        <f>IF($O594="女子",IF($AF594&gt;100,"",IF($M594=選抜女子!B$51,ROW(),"")),"")</f>
        <v/>
      </c>
      <c r="CH594" s="42" t="str">
        <f>IF($O594="女子",IF($AF594&gt;100,"",IF($M594=選抜女子!I$51,ROW(),"")),"")</f>
        <v/>
      </c>
      <c r="CI594" s="42" t="str">
        <f>IF($O594="女子",IF($AF594&gt;100,"",IF($M594=選抜女子!B$76,ROW(),"")),"")</f>
        <v/>
      </c>
      <c r="CJ594" s="42" t="str">
        <f>IF($O594="女子",IF($AF594&gt;100,"",IF($M594=選抜女子!I$76,ROW(),"")),"")</f>
        <v/>
      </c>
      <c r="CK594" s="42" t="str">
        <f>IF($O594="女子",IF($AF594&gt;100,"",IF($M594=新人女子!B$2,ROW(),"")),"")</f>
        <v/>
      </c>
      <c r="CL594" s="42" t="str">
        <f>IF($O594="女子",IF($AF594&gt;100,"",IF($M594=新人女子!I$2,ROW(),"")),"")</f>
        <v/>
      </c>
      <c r="CM594" s="42">
        <f>IF($O594="女子",IF($AF594&gt;100,"",IF($M594=新人女子!P$2,ROW(),"")),"")</f>
        <v>594</v>
      </c>
      <c r="CN594" s="42" t="str">
        <f>IF($O594="女子",IF($AF594&gt;100,"",IF($M594=新人女子!B$27,ROW(),"")),"")</f>
        <v/>
      </c>
      <c r="CO594" s="42" t="str">
        <f>IF($O594="女子",IF($AF594&gt;100,"",IF($M594=新人女子!I$27,ROW(),"")),"")</f>
        <v/>
      </c>
      <c r="CP594" s="42" t="str">
        <f>IF($O594="女子",IF($AF594&gt;100,"",IF($M594=新人女子!P$27,ROW(),"")),"")</f>
        <v/>
      </c>
      <c r="CQ594" s="42" t="str">
        <f>IF($O594="女子",IF($AF594&gt;100,"",IF($M594=新人女子!B$51,ROW(),"")),"")</f>
        <v/>
      </c>
      <c r="CR594" s="42" t="str">
        <f>IF($O594="女子",IF($AF594&gt;100,"",IF($M594=新人女子!I$51,ROW(),"")),"")</f>
        <v/>
      </c>
      <c r="CS594" s="42" t="str">
        <f>IF($O594="女子",IF($AF594&gt;100,"",IF($M594=新人女子!P$51,ROW(),"")),"")</f>
        <v/>
      </c>
      <c r="CT594" s="42" t="str">
        <f>IF($O594="女子",IF($AF594&gt;100,"",IF($M594=新人女子!B$76,ROW(),"")),"")</f>
        <v/>
      </c>
      <c r="CU594" s="42" t="str">
        <f>IF($O594="女子",IF($AF594&gt;100,"",IF($M594=新人女子!I$76,ROW(),"")),"")</f>
        <v/>
      </c>
      <c r="CV594" s="42" t="str">
        <f>IF($O594="女子",IF($AF594&gt;100,"",IF($M594=新人女子!P$76,ROW(),"")),"")</f>
        <v/>
      </c>
    </row>
    <row r="595" spans="1:100" x14ac:dyDescent="0.15">
      <c r="A595" s="36">
        <v>45285</v>
      </c>
      <c r="B595" s="36">
        <v>45287</v>
      </c>
      <c r="C595" s="35" t="s">
        <v>104</v>
      </c>
      <c r="D595" s="35" t="s">
        <v>3698</v>
      </c>
      <c r="E595" s="35" t="s">
        <v>3699</v>
      </c>
      <c r="F595" s="35" t="s">
        <v>3700</v>
      </c>
      <c r="G595" s="35" t="s">
        <v>108</v>
      </c>
      <c r="H595" s="35" t="s">
        <v>15</v>
      </c>
      <c r="I595" s="35" t="s">
        <v>3701</v>
      </c>
      <c r="J595" s="35" t="s">
        <v>303</v>
      </c>
      <c r="L595" s="35" t="s">
        <v>875</v>
      </c>
      <c r="M595" s="35" t="s">
        <v>1358</v>
      </c>
      <c r="N595" s="35" t="s">
        <v>278</v>
      </c>
      <c r="O595" s="35" t="s">
        <v>1152</v>
      </c>
      <c r="Y595" s="35" t="s">
        <v>306</v>
      </c>
      <c r="AA595" s="35" t="s">
        <v>1316</v>
      </c>
      <c r="AB595" s="35" t="s">
        <v>1365</v>
      </c>
      <c r="AC595" s="35" t="str">
        <f t="shared" si="54"/>
        <v>シブキ</v>
      </c>
      <c r="AD595" s="35" t="s">
        <v>309</v>
      </c>
      <c r="AF595" s="35">
        <v>8</v>
      </c>
      <c r="AG595" s="41">
        <v>39301</v>
      </c>
      <c r="AN595" s="35">
        <v>156.19999999999999</v>
      </c>
      <c r="AO595" s="35">
        <v>59.8</v>
      </c>
      <c r="AP595" s="35" t="s">
        <v>310</v>
      </c>
      <c r="AV595" s="35" t="s">
        <v>413</v>
      </c>
      <c r="BB595" s="35">
        <f t="shared" si="51"/>
        <v>15</v>
      </c>
      <c r="BC595" s="35">
        <f t="shared" si="52"/>
        <v>1</v>
      </c>
      <c r="BD595" s="35" t="str">
        <f t="shared" si="53"/>
        <v>右</v>
      </c>
      <c r="BE595" s="42" t="str">
        <f>IF($O595="男子",IF($AF595&gt;100,"",IF($M595=選抜男子!B$2,ROW(),"")),"")</f>
        <v/>
      </c>
      <c r="BF595" s="42" t="str">
        <f>IF($O595="男子",IF($AF595&gt;100,"",IF($M595=選抜男子!I$2,ROW(),"")),"")</f>
        <v/>
      </c>
      <c r="BG595" s="42" t="str">
        <f>IF($O595="男子",IF($AF595&gt;100,"",IF($M595=選抜男子!P$2,ROW(),"")),"")</f>
        <v/>
      </c>
      <c r="BH595" s="42" t="str">
        <f>IF($O595="男子",IF($AF595&gt;100,"",IF($M595=選抜男子!B$27,ROW(),"")),"")</f>
        <v/>
      </c>
      <c r="BI595" s="42" t="str">
        <f>IF($O595="男子",IF($AF595&gt;100,"",IF($M595=選抜男子!I$27,ROW(),"")),"")</f>
        <v/>
      </c>
      <c r="BJ595" s="42" t="str">
        <f>IF($O595="男子",IF($AF595&gt;100,"",IF($M595=選抜男子!P$27,ROW(),"")),"")</f>
        <v/>
      </c>
      <c r="BK595" s="42" t="str">
        <f>IF($O595="男子",IF($AF595&gt;100,"",IF($M595=選抜男子!B$51,ROW(),"")),"")</f>
        <v/>
      </c>
      <c r="BL595" s="42" t="str">
        <f>IF($O595="男子",IF($AF595&gt;100,"",IF($M595=選抜男子!I$51,ROW(),"")),"")</f>
        <v/>
      </c>
      <c r="BM595" s="42" t="str">
        <f>IF($O595="男子",IF($AF595&gt;100,"",IF($M595=選抜男子!B$76,ROW(),"")),"")</f>
        <v/>
      </c>
      <c r="BN595" s="42" t="str">
        <f>IF($O595="男子",IF($AF595&gt;100,"",IF($M595=選抜男子!I$76,ROW(),"")),"")</f>
        <v/>
      </c>
      <c r="BO595" s="42" t="str">
        <f>IF($O595="男子",IF($AF595&gt;100,"",IF($M595=新人男子!B$2,ROW(),"")),"")</f>
        <v/>
      </c>
      <c r="BP595" s="42" t="str">
        <f>IF($O595="男子",IF($AF595&gt;100,"",IF($M595=新人男子!I$2,ROW(),"")),"")</f>
        <v/>
      </c>
      <c r="BQ595" s="42" t="str">
        <f>IF($O595="男子",IF($AF595&gt;100,"",IF($M595=新人男子!P$2,ROW(),"")),"")</f>
        <v/>
      </c>
      <c r="BR595" s="42" t="str">
        <f>IF($O595="男子",IF($AF595&gt;100,"",IF($M595=新人男子!B$27,ROW(),"")),"")</f>
        <v/>
      </c>
      <c r="BS595" s="42" t="str">
        <f>IF($O595="男子",IF($AF595&gt;100,"",IF($M595=新人男子!I$27,ROW(),"")),"")</f>
        <v/>
      </c>
      <c r="BT595" s="42" t="str">
        <f>IF($O595="男子",IF($AF595&gt;100,"",IF($M595=新人男子!P$27,ROW(),"")),"")</f>
        <v/>
      </c>
      <c r="BU595" s="42" t="str">
        <f>IF($O595="男子",IF($AF595&gt;100,"",IF($M595=新人男子!B$51,ROW(),"")),"")</f>
        <v/>
      </c>
      <c r="BV595" s="42" t="str">
        <f>IF($O595="男子",IF($AF595&gt;100,"",IF($M595=新人男子!I$51,ROW(),"")),"")</f>
        <v/>
      </c>
      <c r="BW595" s="42" t="str">
        <f>IF($O595="男子",IF($AF595&gt;100,"",IF($M595=新人男子!P$51,ROW(),"")),"")</f>
        <v/>
      </c>
      <c r="BX595" s="42" t="str">
        <f>IF($O595="男子",IF($AF595&gt;100,"",IF($M595=新人男子!B$76,ROW(),"")),"")</f>
        <v/>
      </c>
      <c r="BY595" s="42" t="str">
        <f>IF($O595="男子",IF($AF595&gt;100,"",IF($M595=新人男子!I$76,ROW(),"")),"")</f>
        <v/>
      </c>
      <c r="BZ595" s="42" t="str">
        <f>IF($O595="男子",IF($AF595&gt;100,"",IF($M595=新人男子!P$76,ROW(),"")),"")</f>
        <v/>
      </c>
      <c r="CA595" s="42" t="str">
        <f>IF($O595="女子",IF($AF595&gt;100,"",IF($M595=選抜女子!B$2,ROW(),"")),"")</f>
        <v/>
      </c>
      <c r="CB595" s="42" t="str">
        <f>IF($O595="女子",IF($AF595&gt;100,"",IF($M595=選抜女子!I$2,ROW(),"")),"")</f>
        <v/>
      </c>
      <c r="CC595" s="42" t="str">
        <f>IF($O595="女子",IF($AF595&gt;100,"",IF($M595=選抜女子!P$2,ROW(),"")),"")</f>
        <v/>
      </c>
      <c r="CD595" s="42" t="str">
        <f>IF($O595="女子",IF($AF595&gt;100,"",IF($M595=選抜女子!B$27,ROW(),"")),"")</f>
        <v/>
      </c>
      <c r="CE595" s="42" t="str">
        <f>IF($O595="女子",IF($AF595&gt;100,"",IF($M595=選抜女子!I$27,ROW(),"")),"")</f>
        <v/>
      </c>
      <c r="CF595" s="42" t="str">
        <f>IF($O595="女子",IF($AF595&gt;100,"",IF($M595=選抜女子!P$27,ROW(),"")),"")</f>
        <v/>
      </c>
      <c r="CG595" s="42" t="str">
        <f>IF($O595="女子",IF($AF595&gt;100,"",IF($M595=選抜女子!B$51,ROW(),"")),"")</f>
        <v/>
      </c>
      <c r="CH595" s="42" t="str">
        <f>IF($O595="女子",IF($AF595&gt;100,"",IF($M595=選抜女子!I$51,ROW(),"")),"")</f>
        <v/>
      </c>
      <c r="CI595" s="42" t="str">
        <f>IF($O595="女子",IF($AF595&gt;100,"",IF($M595=選抜女子!B$76,ROW(),"")),"")</f>
        <v/>
      </c>
      <c r="CJ595" s="42" t="str">
        <f>IF($O595="女子",IF($AF595&gt;100,"",IF($M595=選抜女子!I$76,ROW(),"")),"")</f>
        <v/>
      </c>
      <c r="CK595" s="42" t="str">
        <f>IF($O595="女子",IF($AF595&gt;100,"",IF($M595=新人女子!B$2,ROW(),"")),"")</f>
        <v/>
      </c>
      <c r="CL595" s="42" t="str">
        <f>IF($O595="女子",IF($AF595&gt;100,"",IF($M595=新人女子!I$2,ROW(),"")),"")</f>
        <v/>
      </c>
      <c r="CM595" s="42">
        <f>IF($O595="女子",IF($AF595&gt;100,"",IF($M595=新人女子!P$2,ROW(),"")),"")</f>
        <v>595</v>
      </c>
      <c r="CN595" s="42" t="str">
        <f>IF($O595="女子",IF($AF595&gt;100,"",IF($M595=新人女子!B$27,ROW(),"")),"")</f>
        <v/>
      </c>
      <c r="CO595" s="42" t="str">
        <f>IF($O595="女子",IF($AF595&gt;100,"",IF($M595=新人女子!I$27,ROW(),"")),"")</f>
        <v/>
      </c>
      <c r="CP595" s="42" t="str">
        <f>IF($O595="女子",IF($AF595&gt;100,"",IF($M595=新人女子!P$27,ROW(),"")),"")</f>
        <v/>
      </c>
      <c r="CQ595" s="42" t="str">
        <f>IF($O595="女子",IF($AF595&gt;100,"",IF($M595=新人女子!B$51,ROW(),"")),"")</f>
        <v/>
      </c>
      <c r="CR595" s="42" t="str">
        <f>IF($O595="女子",IF($AF595&gt;100,"",IF($M595=新人女子!I$51,ROW(),"")),"")</f>
        <v/>
      </c>
      <c r="CS595" s="42" t="str">
        <f>IF($O595="女子",IF($AF595&gt;100,"",IF($M595=新人女子!P$51,ROW(),"")),"")</f>
        <v/>
      </c>
      <c r="CT595" s="42" t="str">
        <f>IF($O595="女子",IF($AF595&gt;100,"",IF($M595=新人女子!B$76,ROW(),"")),"")</f>
        <v/>
      </c>
      <c r="CU595" s="42" t="str">
        <f>IF($O595="女子",IF($AF595&gt;100,"",IF($M595=新人女子!I$76,ROW(),"")),"")</f>
        <v/>
      </c>
      <c r="CV595" s="42" t="str">
        <f>IF($O595="女子",IF($AF595&gt;100,"",IF($M595=新人女子!P$76,ROW(),"")),"")</f>
        <v/>
      </c>
    </row>
    <row r="596" spans="1:100" x14ac:dyDescent="0.15">
      <c r="A596" s="36">
        <v>45285</v>
      </c>
      <c r="B596" s="36">
        <v>45287</v>
      </c>
      <c r="C596" s="35" t="s">
        <v>104</v>
      </c>
      <c r="D596" s="35" t="s">
        <v>3702</v>
      </c>
      <c r="E596" s="35" t="s">
        <v>3703</v>
      </c>
      <c r="F596" s="35" t="s">
        <v>3704</v>
      </c>
      <c r="G596" s="35" t="s">
        <v>108</v>
      </c>
      <c r="H596" s="35" t="s">
        <v>15</v>
      </c>
      <c r="I596" s="35" t="s">
        <v>3705</v>
      </c>
      <c r="J596" s="35" t="s">
        <v>303</v>
      </c>
      <c r="L596" s="35" t="s">
        <v>875</v>
      </c>
      <c r="M596" s="35" t="s">
        <v>1358</v>
      </c>
      <c r="N596" s="35" t="s">
        <v>278</v>
      </c>
      <c r="O596" s="35" t="s">
        <v>1152</v>
      </c>
      <c r="Y596" s="35" t="s">
        <v>306</v>
      </c>
      <c r="AA596" s="35" t="s">
        <v>1318</v>
      </c>
      <c r="AB596" s="35" t="s">
        <v>1366</v>
      </c>
      <c r="AC596" s="35" t="str">
        <f t="shared" si="54"/>
        <v>ナガトユモト</v>
      </c>
      <c r="AD596" s="35" t="s">
        <v>309</v>
      </c>
      <c r="AF596" s="35">
        <v>101</v>
      </c>
      <c r="AG596" s="41">
        <v>36853</v>
      </c>
      <c r="AN596" s="35">
        <v>150</v>
      </c>
      <c r="AO596" s="35">
        <v>46.7</v>
      </c>
      <c r="AP596" s="35" t="s">
        <v>310</v>
      </c>
      <c r="AV596" s="35" t="s">
        <v>413</v>
      </c>
      <c r="BB596" s="35">
        <f t="shared" si="51"/>
        <v>22</v>
      </c>
      <c r="BC596" s="35" t="str">
        <f t="shared" si="52"/>
        <v>役員</v>
      </c>
      <c r="BD596" s="35" t="str">
        <f t="shared" si="53"/>
        <v>右</v>
      </c>
      <c r="BE596" s="42" t="str">
        <f>IF($O596="男子",IF($AF596&gt;100,"",IF($M596=選抜男子!B$2,ROW(),"")),"")</f>
        <v/>
      </c>
      <c r="BF596" s="42" t="str">
        <f>IF($O596="男子",IF($AF596&gt;100,"",IF($M596=選抜男子!I$2,ROW(),"")),"")</f>
        <v/>
      </c>
      <c r="BG596" s="42" t="str">
        <f>IF($O596="男子",IF($AF596&gt;100,"",IF($M596=選抜男子!P$2,ROW(),"")),"")</f>
        <v/>
      </c>
      <c r="BH596" s="42" t="str">
        <f>IF($O596="男子",IF($AF596&gt;100,"",IF($M596=選抜男子!B$27,ROW(),"")),"")</f>
        <v/>
      </c>
      <c r="BI596" s="42" t="str">
        <f>IF($O596="男子",IF($AF596&gt;100,"",IF($M596=選抜男子!I$27,ROW(),"")),"")</f>
        <v/>
      </c>
      <c r="BJ596" s="42" t="str">
        <f>IF($O596="男子",IF($AF596&gt;100,"",IF($M596=選抜男子!P$27,ROW(),"")),"")</f>
        <v/>
      </c>
      <c r="BK596" s="42" t="str">
        <f>IF($O596="男子",IF($AF596&gt;100,"",IF($M596=選抜男子!B$51,ROW(),"")),"")</f>
        <v/>
      </c>
      <c r="BL596" s="42" t="str">
        <f>IF($O596="男子",IF($AF596&gt;100,"",IF($M596=選抜男子!I$51,ROW(),"")),"")</f>
        <v/>
      </c>
      <c r="BM596" s="42" t="str">
        <f>IF($O596="男子",IF($AF596&gt;100,"",IF($M596=選抜男子!B$76,ROW(),"")),"")</f>
        <v/>
      </c>
      <c r="BN596" s="42" t="str">
        <f>IF($O596="男子",IF($AF596&gt;100,"",IF($M596=選抜男子!I$76,ROW(),"")),"")</f>
        <v/>
      </c>
      <c r="BO596" s="42" t="str">
        <f>IF($O596="男子",IF($AF596&gt;100,"",IF($M596=新人男子!B$2,ROW(),"")),"")</f>
        <v/>
      </c>
      <c r="BP596" s="42" t="str">
        <f>IF($O596="男子",IF($AF596&gt;100,"",IF($M596=新人男子!I$2,ROW(),"")),"")</f>
        <v/>
      </c>
      <c r="BQ596" s="42" t="str">
        <f>IF($O596="男子",IF($AF596&gt;100,"",IF($M596=新人男子!P$2,ROW(),"")),"")</f>
        <v/>
      </c>
      <c r="BR596" s="42" t="str">
        <f>IF($O596="男子",IF($AF596&gt;100,"",IF($M596=新人男子!B$27,ROW(),"")),"")</f>
        <v/>
      </c>
      <c r="BS596" s="42" t="str">
        <f>IF($O596="男子",IF($AF596&gt;100,"",IF($M596=新人男子!I$27,ROW(),"")),"")</f>
        <v/>
      </c>
      <c r="BT596" s="42" t="str">
        <f>IF($O596="男子",IF($AF596&gt;100,"",IF($M596=新人男子!P$27,ROW(),"")),"")</f>
        <v/>
      </c>
      <c r="BU596" s="42" t="str">
        <f>IF($O596="男子",IF($AF596&gt;100,"",IF($M596=新人男子!B$51,ROW(),"")),"")</f>
        <v/>
      </c>
      <c r="BV596" s="42" t="str">
        <f>IF($O596="男子",IF($AF596&gt;100,"",IF($M596=新人男子!I$51,ROW(),"")),"")</f>
        <v/>
      </c>
      <c r="BW596" s="42" t="str">
        <f>IF($O596="男子",IF($AF596&gt;100,"",IF($M596=新人男子!P$51,ROW(),"")),"")</f>
        <v/>
      </c>
      <c r="BX596" s="42" t="str">
        <f>IF($O596="男子",IF($AF596&gt;100,"",IF($M596=新人男子!B$76,ROW(),"")),"")</f>
        <v/>
      </c>
      <c r="BY596" s="42" t="str">
        <f>IF($O596="男子",IF($AF596&gt;100,"",IF($M596=新人男子!I$76,ROW(),"")),"")</f>
        <v/>
      </c>
      <c r="BZ596" s="42" t="str">
        <f>IF($O596="男子",IF($AF596&gt;100,"",IF($M596=新人男子!P$76,ROW(),"")),"")</f>
        <v/>
      </c>
      <c r="CA596" s="42" t="str">
        <f>IF($O596="女子",IF($AF596&gt;100,"",IF($M596=選抜女子!B$2,ROW(),"")),"")</f>
        <v/>
      </c>
      <c r="CB596" s="42" t="str">
        <f>IF($O596="女子",IF($AF596&gt;100,"",IF($M596=選抜女子!I$2,ROW(),"")),"")</f>
        <v/>
      </c>
      <c r="CC596" s="42" t="str">
        <f>IF($O596="女子",IF($AF596&gt;100,"",IF($M596=選抜女子!P$2,ROW(),"")),"")</f>
        <v/>
      </c>
      <c r="CD596" s="42" t="str">
        <f>IF($O596="女子",IF($AF596&gt;100,"",IF($M596=選抜女子!B$27,ROW(),"")),"")</f>
        <v/>
      </c>
      <c r="CE596" s="42" t="str">
        <f>IF($O596="女子",IF($AF596&gt;100,"",IF($M596=選抜女子!I$27,ROW(),"")),"")</f>
        <v/>
      </c>
      <c r="CF596" s="42" t="str">
        <f>IF($O596="女子",IF($AF596&gt;100,"",IF($M596=選抜女子!P$27,ROW(),"")),"")</f>
        <v/>
      </c>
      <c r="CG596" s="42" t="str">
        <f>IF($O596="女子",IF($AF596&gt;100,"",IF($M596=選抜女子!B$51,ROW(),"")),"")</f>
        <v/>
      </c>
      <c r="CH596" s="42" t="str">
        <f>IF($O596="女子",IF($AF596&gt;100,"",IF($M596=選抜女子!I$51,ROW(),"")),"")</f>
        <v/>
      </c>
      <c r="CI596" s="42" t="str">
        <f>IF($O596="女子",IF($AF596&gt;100,"",IF($M596=選抜女子!B$76,ROW(),"")),"")</f>
        <v/>
      </c>
      <c r="CJ596" s="42" t="str">
        <f>IF($O596="女子",IF($AF596&gt;100,"",IF($M596=選抜女子!I$76,ROW(),"")),"")</f>
        <v/>
      </c>
      <c r="CK596" s="42" t="str">
        <f>IF($O596="女子",IF($AF596&gt;100,"",IF($M596=新人女子!B$2,ROW(),"")),"")</f>
        <v/>
      </c>
      <c r="CL596" s="42" t="str">
        <f>IF($O596="女子",IF($AF596&gt;100,"",IF($M596=新人女子!I$2,ROW(),"")),"")</f>
        <v/>
      </c>
      <c r="CM596" s="42" t="str">
        <f>IF($O596="女子",IF($AF596&gt;100,"",IF($M596=新人女子!P$2,ROW(),"")),"")</f>
        <v/>
      </c>
      <c r="CN596" s="42" t="str">
        <f>IF($O596="女子",IF($AF596&gt;100,"",IF($M596=新人女子!B$27,ROW(),"")),"")</f>
        <v/>
      </c>
      <c r="CO596" s="42" t="str">
        <f>IF($O596="女子",IF($AF596&gt;100,"",IF($M596=新人女子!I$27,ROW(),"")),"")</f>
        <v/>
      </c>
      <c r="CP596" s="42" t="str">
        <f>IF($O596="女子",IF($AF596&gt;100,"",IF($M596=新人女子!P$27,ROW(),"")),"")</f>
        <v/>
      </c>
      <c r="CQ596" s="42" t="str">
        <f>IF($O596="女子",IF($AF596&gt;100,"",IF($M596=新人女子!B$51,ROW(),"")),"")</f>
        <v/>
      </c>
      <c r="CR596" s="42" t="str">
        <f>IF($O596="女子",IF($AF596&gt;100,"",IF($M596=新人女子!I$51,ROW(),"")),"")</f>
        <v/>
      </c>
      <c r="CS596" s="42" t="str">
        <f>IF($O596="女子",IF($AF596&gt;100,"",IF($M596=新人女子!P$51,ROW(),"")),"")</f>
        <v/>
      </c>
      <c r="CT596" s="42" t="str">
        <f>IF($O596="女子",IF($AF596&gt;100,"",IF($M596=新人女子!B$76,ROW(),"")),"")</f>
        <v/>
      </c>
      <c r="CU596" s="42" t="str">
        <f>IF($O596="女子",IF($AF596&gt;100,"",IF($M596=新人女子!I$76,ROW(),"")),"")</f>
        <v/>
      </c>
      <c r="CV596" s="42" t="str">
        <f>IF($O596="女子",IF($AF596&gt;100,"",IF($M596=新人女子!P$76,ROW(),"")),"")</f>
        <v/>
      </c>
    </row>
    <row r="597" spans="1:100" x14ac:dyDescent="0.15">
      <c r="A597" s="36">
        <v>45285</v>
      </c>
      <c r="B597" s="36">
        <v>45287</v>
      </c>
      <c r="C597" s="35" t="s">
        <v>104</v>
      </c>
      <c r="D597" s="35" t="s">
        <v>3706</v>
      </c>
      <c r="E597" s="35" t="s">
        <v>3707</v>
      </c>
      <c r="F597" s="35" t="s">
        <v>3708</v>
      </c>
      <c r="G597" s="35" t="s">
        <v>108</v>
      </c>
      <c r="H597" s="35" t="s">
        <v>15</v>
      </c>
      <c r="I597" s="35" t="s">
        <v>3709</v>
      </c>
      <c r="J597" s="35" t="s">
        <v>303</v>
      </c>
      <c r="L597" s="35" t="s">
        <v>875</v>
      </c>
      <c r="M597" s="35" t="s">
        <v>1358</v>
      </c>
      <c r="N597" s="35" t="s">
        <v>278</v>
      </c>
      <c r="O597" s="35" t="s">
        <v>1152</v>
      </c>
      <c r="Y597" s="35" t="s">
        <v>306</v>
      </c>
      <c r="AA597" s="35" t="s">
        <v>1320</v>
      </c>
      <c r="AB597" s="35" t="s">
        <v>1367</v>
      </c>
      <c r="AC597" s="35" t="str">
        <f t="shared" si="54"/>
        <v>イタモチ</v>
      </c>
      <c r="AD597" s="35" t="s">
        <v>309</v>
      </c>
      <c r="AF597" s="35">
        <v>102</v>
      </c>
      <c r="AG597" s="41">
        <v>31255</v>
      </c>
      <c r="AN597" s="35">
        <v>153.1</v>
      </c>
      <c r="AO597" s="35">
        <v>39.5</v>
      </c>
      <c r="AP597" s="35" t="s">
        <v>310</v>
      </c>
      <c r="AV597" s="35" t="s">
        <v>413</v>
      </c>
      <c r="BB597" s="35">
        <f t="shared" si="51"/>
        <v>37</v>
      </c>
      <c r="BC597" s="35" t="str">
        <f t="shared" si="52"/>
        <v>役員</v>
      </c>
      <c r="BD597" s="35" t="str">
        <f t="shared" si="53"/>
        <v>右</v>
      </c>
      <c r="BE597" s="42" t="str">
        <f>IF($O597="男子",IF($AF597&gt;100,"",IF($M597=選抜男子!B$2,ROW(),"")),"")</f>
        <v/>
      </c>
      <c r="BF597" s="42" t="str">
        <f>IF($O597="男子",IF($AF597&gt;100,"",IF($M597=選抜男子!I$2,ROW(),"")),"")</f>
        <v/>
      </c>
      <c r="BG597" s="42" t="str">
        <f>IF($O597="男子",IF($AF597&gt;100,"",IF($M597=選抜男子!P$2,ROW(),"")),"")</f>
        <v/>
      </c>
      <c r="BH597" s="42" t="str">
        <f>IF($O597="男子",IF($AF597&gt;100,"",IF($M597=選抜男子!B$27,ROW(),"")),"")</f>
        <v/>
      </c>
      <c r="BI597" s="42" t="str">
        <f>IF($O597="男子",IF($AF597&gt;100,"",IF($M597=選抜男子!I$27,ROW(),"")),"")</f>
        <v/>
      </c>
      <c r="BJ597" s="42" t="str">
        <f>IF($O597="男子",IF($AF597&gt;100,"",IF($M597=選抜男子!P$27,ROW(),"")),"")</f>
        <v/>
      </c>
      <c r="BK597" s="42" t="str">
        <f>IF($O597="男子",IF($AF597&gt;100,"",IF($M597=選抜男子!B$51,ROW(),"")),"")</f>
        <v/>
      </c>
      <c r="BL597" s="42" t="str">
        <f>IF($O597="男子",IF($AF597&gt;100,"",IF($M597=選抜男子!I$51,ROW(),"")),"")</f>
        <v/>
      </c>
      <c r="BM597" s="42" t="str">
        <f>IF($O597="男子",IF($AF597&gt;100,"",IF($M597=選抜男子!B$76,ROW(),"")),"")</f>
        <v/>
      </c>
      <c r="BN597" s="42" t="str">
        <f>IF($O597="男子",IF($AF597&gt;100,"",IF($M597=選抜男子!I$76,ROW(),"")),"")</f>
        <v/>
      </c>
      <c r="BO597" s="42" t="str">
        <f>IF($O597="男子",IF($AF597&gt;100,"",IF($M597=新人男子!B$2,ROW(),"")),"")</f>
        <v/>
      </c>
      <c r="BP597" s="42" t="str">
        <f>IF($O597="男子",IF($AF597&gt;100,"",IF($M597=新人男子!I$2,ROW(),"")),"")</f>
        <v/>
      </c>
      <c r="BQ597" s="42" t="str">
        <f>IF($O597="男子",IF($AF597&gt;100,"",IF($M597=新人男子!P$2,ROW(),"")),"")</f>
        <v/>
      </c>
      <c r="BR597" s="42" t="str">
        <f>IF($O597="男子",IF($AF597&gt;100,"",IF($M597=新人男子!B$27,ROW(),"")),"")</f>
        <v/>
      </c>
      <c r="BS597" s="42" t="str">
        <f>IF($O597="男子",IF($AF597&gt;100,"",IF($M597=新人男子!I$27,ROW(),"")),"")</f>
        <v/>
      </c>
      <c r="BT597" s="42" t="str">
        <f>IF($O597="男子",IF($AF597&gt;100,"",IF($M597=新人男子!P$27,ROW(),"")),"")</f>
        <v/>
      </c>
      <c r="BU597" s="42" t="str">
        <f>IF($O597="男子",IF($AF597&gt;100,"",IF($M597=新人男子!B$51,ROW(),"")),"")</f>
        <v/>
      </c>
      <c r="BV597" s="42" t="str">
        <f>IF($O597="男子",IF($AF597&gt;100,"",IF($M597=新人男子!I$51,ROW(),"")),"")</f>
        <v/>
      </c>
      <c r="BW597" s="42" t="str">
        <f>IF($O597="男子",IF($AF597&gt;100,"",IF($M597=新人男子!P$51,ROW(),"")),"")</f>
        <v/>
      </c>
      <c r="BX597" s="42" t="str">
        <f>IF($O597="男子",IF($AF597&gt;100,"",IF($M597=新人男子!B$76,ROW(),"")),"")</f>
        <v/>
      </c>
      <c r="BY597" s="42" t="str">
        <f>IF($O597="男子",IF($AF597&gt;100,"",IF($M597=新人男子!I$76,ROW(),"")),"")</f>
        <v/>
      </c>
      <c r="BZ597" s="42" t="str">
        <f>IF($O597="男子",IF($AF597&gt;100,"",IF($M597=新人男子!P$76,ROW(),"")),"")</f>
        <v/>
      </c>
      <c r="CA597" s="42" t="str">
        <f>IF($O597="女子",IF($AF597&gt;100,"",IF($M597=選抜女子!B$2,ROW(),"")),"")</f>
        <v/>
      </c>
      <c r="CB597" s="42" t="str">
        <f>IF($O597="女子",IF($AF597&gt;100,"",IF($M597=選抜女子!I$2,ROW(),"")),"")</f>
        <v/>
      </c>
      <c r="CC597" s="42" t="str">
        <f>IF($O597="女子",IF($AF597&gt;100,"",IF($M597=選抜女子!P$2,ROW(),"")),"")</f>
        <v/>
      </c>
      <c r="CD597" s="42" t="str">
        <f>IF($O597="女子",IF($AF597&gt;100,"",IF($M597=選抜女子!B$27,ROW(),"")),"")</f>
        <v/>
      </c>
      <c r="CE597" s="42" t="str">
        <f>IF($O597="女子",IF($AF597&gt;100,"",IF($M597=選抜女子!I$27,ROW(),"")),"")</f>
        <v/>
      </c>
      <c r="CF597" s="42" t="str">
        <f>IF($O597="女子",IF($AF597&gt;100,"",IF($M597=選抜女子!P$27,ROW(),"")),"")</f>
        <v/>
      </c>
      <c r="CG597" s="42" t="str">
        <f>IF($O597="女子",IF($AF597&gt;100,"",IF($M597=選抜女子!B$51,ROW(),"")),"")</f>
        <v/>
      </c>
      <c r="CH597" s="42" t="str">
        <f>IF($O597="女子",IF($AF597&gt;100,"",IF($M597=選抜女子!I$51,ROW(),"")),"")</f>
        <v/>
      </c>
      <c r="CI597" s="42" t="str">
        <f>IF($O597="女子",IF($AF597&gt;100,"",IF($M597=選抜女子!B$76,ROW(),"")),"")</f>
        <v/>
      </c>
      <c r="CJ597" s="42" t="str">
        <f>IF($O597="女子",IF($AF597&gt;100,"",IF($M597=選抜女子!I$76,ROW(),"")),"")</f>
        <v/>
      </c>
      <c r="CK597" s="42" t="str">
        <f>IF($O597="女子",IF($AF597&gt;100,"",IF($M597=新人女子!B$2,ROW(),"")),"")</f>
        <v/>
      </c>
      <c r="CL597" s="42" t="str">
        <f>IF($O597="女子",IF($AF597&gt;100,"",IF($M597=新人女子!I$2,ROW(),"")),"")</f>
        <v/>
      </c>
      <c r="CM597" s="42" t="str">
        <f>IF($O597="女子",IF($AF597&gt;100,"",IF($M597=新人女子!P$2,ROW(),"")),"")</f>
        <v/>
      </c>
      <c r="CN597" s="42" t="str">
        <f>IF($O597="女子",IF($AF597&gt;100,"",IF($M597=新人女子!B$27,ROW(),"")),"")</f>
        <v/>
      </c>
      <c r="CO597" s="42" t="str">
        <f>IF($O597="女子",IF($AF597&gt;100,"",IF($M597=新人女子!I$27,ROW(),"")),"")</f>
        <v/>
      </c>
      <c r="CP597" s="42" t="str">
        <f>IF($O597="女子",IF($AF597&gt;100,"",IF($M597=新人女子!P$27,ROW(),"")),"")</f>
        <v/>
      </c>
      <c r="CQ597" s="42" t="str">
        <f>IF($O597="女子",IF($AF597&gt;100,"",IF($M597=新人女子!B$51,ROW(),"")),"")</f>
        <v/>
      </c>
      <c r="CR597" s="42" t="str">
        <f>IF($O597="女子",IF($AF597&gt;100,"",IF($M597=新人女子!I$51,ROW(),"")),"")</f>
        <v/>
      </c>
      <c r="CS597" s="42" t="str">
        <f>IF($O597="女子",IF($AF597&gt;100,"",IF($M597=新人女子!P$51,ROW(),"")),"")</f>
        <v/>
      </c>
      <c r="CT597" s="42" t="str">
        <f>IF($O597="女子",IF($AF597&gt;100,"",IF($M597=新人女子!B$76,ROW(),"")),"")</f>
        <v/>
      </c>
      <c r="CU597" s="42" t="str">
        <f>IF($O597="女子",IF($AF597&gt;100,"",IF($M597=新人女子!I$76,ROW(),"")),"")</f>
        <v/>
      </c>
      <c r="CV597" s="42" t="str">
        <f>IF($O597="女子",IF($AF597&gt;100,"",IF($M597=新人女子!P$76,ROW(),"")),"")</f>
        <v/>
      </c>
    </row>
    <row r="598" spans="1:100" x14ac:dyDescent="0.15">
      <c r="A598" s="36">
        <v>45285</v>
      </c>
      <c r="B598" s="36">
        <v>45287</v>
      </c>
      <c r="C598" s="35" t="s">
        <v>104</v>
      </c>
      <c r="D598" s="35" t="s">
        <v>3710</v>
      </c>
      <c r="E598" s="35" t="s">
        <v>3711</v>
      </c>
      <c r="F598" s="35" t="s">
        <v>3712</v>
      </c>
      <c r="G598" s="35" t="s">
        <v>108</v>
      </c>
      <c r="H598" s="35" t="s">
        <v>15</v>
      </c>
      <c r="I598" s="35" t="s">
        <v>3713</v>
      </c>
      <c r="J598" s="35" t="s">
        <v>303</v>
      </c>
      <c r="M598" s="35" t="s">
        <v>1358</v>
      </c>
      <c r="N598" s="35" t="s">
        <v>278</v>
      </c>
      <c r="O598" s="35" t="s">
        <v>1152</v>
      </c>
      <c r="Y598" s="35" t="s">
        <v>306</v>
      </c>
      <c r="AA598" s="35" t="s">
        <v>1320</v>
      </c>
      <c r="AB598" s="35" t="s">
        <v>1368</v>
      </c>
      <c r="AC598" s="35" t="str">
        <f t="shared" si="54"/>
        <v>センザキ</v>
      </c>
      <c r="AD598" s="35" t="s">
        <v>309</v>
      </c>
      <c r="AF598" s="35">
        <v>103</v>
      </c>
      <c r="AG598" s="41">
        <v>31256</v>
      </c>
      <c r="AP598" s="35" t="s">
        <v>310</v>
      </c>
      <c r="BB598" s="35">
        <f t="shared" si="51"/>
        <v>37</v>
      </c>
      <c r="BC598" s="35" t="str">
        <f t="shared" si="52"/>
        <v>役員</v>
      </c>
      <c r="BD598" s="35" t="str">
        <f t="shared" si="53"/>
        <v>右</v>
      </c>
      <c r="BE598" s="42" t="str">
        <f>IF($O598="男子",IF($AF598&gt;100,"",IF($M598=選抜男子!B$2,ROW(),"")),"")</f>
        <v/>
      </c>
      <c r="BF598" s="42" t="str">
        <f>IF($O598="男子",IF($AF598&gt;100,"",IF($M598=選抜男子!I$2,ROW(),"")),"")</f>
        <v/>
      </c>
      <c r="BG598" s="42" t="str">
        <f>IF($O598="男子",IF($AF598&gt;100,"",IF($M598=選抜男子!P$2,ROW(),"")),"")</f>
        <v/>
      </c>
      <c r="BH598" s="42" t="str">
        <f>IF($O598="男子",IF($AF598&gt;100,"",IF($M598=選抜男子!B$27,ROW(),"")),"")</f>
        <v/>
      </c>
      <c r="BI598" s="42" t="str">
        <f>IF($O598="男子",IF($AF598&gt;100,"",IF($M598=選抜男子!I$27,ROW(),"")),"")</f>
        <v/>
      </c>
      <c r="BJ598" s="42" t="str">
        <f>IF($O598="男子",IF($AF598&gt;100,"",IF($M598=選抜男子!P$27,ROW(),"")),"")</f>
        <v/>
      </c>
      <c r="BK598" s="42" t="str">
        <f>IF($O598="男子",IF($AF598&gt;100,"",IF($M598=選抜男子!B$51,ROW(),"")),"")</f>
        <v/>
      </c>
      <c r="BL598" s="42" t="str">
        <f>IF($O598="男子",IF($AF598&gt;100,"",IF($M598=選抜男子!I$51,ROW(),"")),"")</f>
        <v/>
      </c>
      <c r="BM598" s="42" t="str">
        <f>IF($O598="男子",IF($AF598&gt;100,"",IF($M598=選抜男子!B$76,ROW(),"")),"")</f>
        <v/>
      </c>
      <c r="BN598" s="42" t="str">
        <f>IF($O598="男子",IF($AF598&gt;100,"",IF($M598=選抜男子!I$76,ROW(),"")),"")</f>
        <v/>
      </c>
      <c r="BO598" s="42" t="str">
        <f>IF($O598="男子",IF($AF598&gt;100,"",IF($M598=新人男子!B$2,ROW(),"")),"")</f>
        <v/>
      </c>
      <c r="BP598" s="42" t="str">
        <f>IF($O598="男子",IF($AF598&gt;100,"",IF($M598=新人男子!I$2,ROW(),"")),"")</f>
        <v/>
      </c>
      <c r="BQ598" s="42" t="str">
        <f>IF($O598="男子",IF($AF598&gt;100,"",IF($M598=新人男子!P$2,ROW(),"")),"")</f>
        <v/>
      </c>
      <c r="BR598" s="42" t="str">
        <f>IF($O598="男子",IF($AF598&gt;100,"",IF($M598=新人男子!B$27,ROW(),"")),"")</f>
        <v/>
      </c>
      <c r="BS598" s="42" t="str">
        <f>IF($O598="男子",IF($AF598&gt;100,"",IF($M598=新人男子!I$27,ROW(),"")),"")</f>
        <v/>
      </c>
      <c r="BT598" s="42" t="str">
        <f>IF($O598="男子",IF($AF598&gt;100,"",IF($M598=新人男子!P$27,ROW(),"")),"")</f>
        <v/>
      </c>
      <c r="BU598" s="42" t="str">
        <f>IF($O598="男子",IF($AF598&gt;100,"",IF($M598=新人男子!B$51,ROW(),"")),"")</f>
        <v/>
      </c>
      <c r="BV598" s="42" t="str">
        <f>IF($O598="男子",IF($AF598&gt;100,"",IF($M598=新人男子!I$51,ROW(),"")),"")</f>
        <v/>
      </c>
      <c r="BW598" s="42" t="str">
        <f>IF($O598="男子",IF($AF598&gt;100,"",IF($M598=新人男子!P$51,ROW(),"")),"")</f>
        <v/>
      </c>
      <c r="BX598" s="42" t="str">
        <f>IF($O598="男子",IF($AF598&gt;100,"",IF($M598=新人男子!B$76,ROW(),"")),"")</f>
        <v/>
      </c>
      <c r="BY598" s="42" t="str">
        <f>IF($O598="男子",IF($AF598&gt;100,"",IF($M598=新人男子!I$76,ROW(),"")),"")</f>
        <v/>
      </c>
      <c r="BZ598" s="42" t="str">
        <f>IF($O598="男子",IF($AF598&gt;100,"",IF($M598=新人男子!P$76,ROW(),"")),"")</f>
        <v/>
      </c>
      <c r="CA598" s="42" t="str">
        <f>IF($O598="女子",IF($AF598&gt;100,"",IF($M598=選抜女子!B$2,ROW(),"")),"")</f>
        <v/>
      </c>
      <c r="CB598" s="42" t="str">
        <f>IF($O598="女子",IF($AF598&gt;100,"",IF($M598=選抜女子!I$2,ROW(),"")),"")</f>
        <v/>
      </c>
      <c r="CC598" s="42" t="str">
        <f>IF($O598="女子",IF($AF598&gt;100,"",IF($M598=選抜女子!P$2,ROW(),"")),"")</f>
        <v/>
      </c>
      <c r="CD598" s="42" t="str">
        <f>IF($O598="女子",IF($AF598&gt;100,"",IF($M598=選抜女子!B$27,ROW(),"")),"")</f>
        <v/>
      </c>
      <c r="CE598" s="42" t="str">
        <f>IF($O598="女子",IF($AF598&gt;100,"",IF($M598=選抜女子!I$27,ROW(),"")),"")</f>
        <v/>
      </c>
      <c r="CF598" s="42" t="str">
        <f>IF($O598="女子",IF($AF598&gt;100,"",IF($M598=選抜女子!P$27,ROW(),"")),"")</f>
        <v/>
      </c>
      <c r="CG598" s="42" t="str">
        <f>IF($O598="女子",IF($AF598&gt;100,"",IF($M598=選抜女子!B$51,ROW(),"")),"")</f>
        <v/>
      </c>
      <c r="CH598" s="42" t="str">
        <f>IF($O598="女子",IF($AF598&gt;100,"",IF($M598=選抜女子!I$51,ROW(),"")),"")</f>
        <v/>
      </c>
      <c r="CI598" s="42" t="str">
        <f>IF($O598="女子",IF($AF598&gt;100,"",IF($M598=選抜女子!B$76,ROW(),"")),"")</f>
        <v/>
      </c>
      <c r="CJ598" s="42" t="str">
        <f>IF($O598="女子",IF($AF598&gt;100,"",IF($M598=選抜女子!I$76,ROW(),"")),"")</f>
        <v/>
      </c>
      <c r="CK598" s="42" t="str">
        <f>IF($O598="女子",IF($AF598&gt;100,"",IF($M598=新人女子!B$2,ROW(),"")),"")</f>
        <v/>
      </c>
      <c r="CL598" s="42" t="str">
        <f>IF($O598="女子",IF($AF598&gt;100,"",IF($M598=新人女子!I$2,ROW(),"")),"")</f>
        <v/>
      </c>
      <c r="CM598" s="42" t="str">
        <f>IF($O598="女子",IF($AF598&gt;100,"",IF($M598=新人女子!P$2,ROW(),"")),"")</f>
        <v/>
      </c>
      <c r="CN598" s="42" t="str">
        <f>IF($O598="女子",IF($AF598&gt;100,"",IF($M598=新人女子!B$27,ROW(),"")),"")</f>
        <v/>
      </c>
      <c r="CO598" s="42" t="str">
        <f>IF($O598="女子",IF($AF598&gt;100,"",IF($M598=新人女子!I$27,ROW(),"")),"")</f>
        <v/>
      </c>
      <c r="CP598" s="42" t="str">
        <f>IF($O598="女子",IF($AF598&gt;100,"",IF($M598=新人女子!P$27,ROW(),"")),"")</f>
        <v/>
      </c>
      <c r="CQ598" s="42" t="str">
        <f>IF($O598="女子",IF($AF598&gt;100,"",IF($M598=新人女子!B$51,ROW(),"")),"")</f>
        <v/>
      </c>
      <c r="CR598" s="42" t="str">
        <f>IF($O598="女子",IF($AF598&gt;100,"",IF($M598=新人女子!I$51,ROW(),"")),"")</f>
        <v/>
      </c>
      <c r="CS598" s="42" t="str">
        <f>IF($O598="女子",IF($AF598&gt;100,"",IF($M598=新人女子!P$51,ROW(),"")),"")</f>
        <v/>
      </c>
      <c r="CT598" s="42" t="str">
        <f>IF($O598="女子",IF($AF598&gt;100,"",IF($M598=新人女子!B$76,ROW(),"")),"")</f>
        <v/>
      </c>
      <c r="CU598" s="42" t="str">
        <f>IF($O598="女子",IF($AF598&gt;100,"",IF($M598=新人女子!I$76,ROW(),"")),"")</f>
        <v/>
      </c>
      <c r="CV598" s="42" t="str">
        <f>IF($O598="女子",IF($AF598&gt;100,"",IF($M598=新人女子!P$76,ROW(),"")),"")</f>
        <v/>
      </c>
    </row>
    <row r="599" spans="1:100" x14ac:dyDescent="0.15">
      <c r="A599" s="36">
        <v>45285</v>
      </c>
      <c r="B599" s="36">
        <v>45287</v>
      </c>
      <c r="C599" s="35" t="s">
        <v>104</v>
      </c>
      <c r="D599" s="35" t="s">
        <v>3714</v>
      </c>
      <c r="E599" s="35" t="s">
        <v>3715</v>
      </c>
      <c r="F599" s="35" t="s">
        <v>3716</v>
      </c>
      <c r="G599" s="35" t="s">
        <v>108</v>
      </c>
      <c r="H599" s="35" t="s">
        <v>15</v>
      </c>
      <c r="I599" s="35" t="s">
        <v>3717</v>
      </c>
      <c r="J599" s="35" t="s">
        <v>303</v>
      </c>
      <c r="AG599" s="41"/>
      <c r="AP599" s="35" t="s">
        <v>310</v>
      </c>
      <c r="BB599" s="35" t="str">
        <f t="shared" si="51"/>
        <v/>
      </c>
      <c r="BC599" s="35" t="str">
        <f t="shared" si="52"/>
        <v/>
      </c>
      <c r="BD599" s="35" t="str">
        <f t="shared" si="53"/>
        <v>右</v>
      </c>
      <c r="BE599" s="42" t="str">
        <f>IF($O599="男子",IF($AF599&gt;100,"",IF($M599=選抜男子!B$2,ROW(),"")),"")</f>
        <v/>
      </c>
      <c r="BF599" s="42" t="str">
        <f>IF($O599="男子",IF($AF599&gt;100,"",IF($M599=選抜男子!I$2,ROW(),"")),"")</f>
        <v/>
      </c>
      <c r="BG599" s="42" t="str">
        <f>IF($O599="男子",IF($AF599&gt;100,"",IF($M599=選抜男子!P$2,ROW(),"")),"")</f>
        <v/>
      </c>
      <c r="BH599" s="42" t="str">
        <f>IF($O599="男子",IF($AF599&gt;100,"",IF($M599=選抜男子!B$27,ROW(),"")),"")</f>
        <v/>
      </c>
      <c r="BI599" s="42" t="str">
        <f>IF($O599="男子",IF($AF599&gt;100,"",IF($M599=選抜男子!I$27,ROW(),"")),"")</f>
        <v/>
      </c>
      <c r="BJ599" s="42" t="str">
        <f>IF($O599="男子",IF($AF599&gt;100,"",IF($M599=選抜男子!P$27,ROW(),"")),"")</f>
        <v/>
      </c>
      <c r="BK599" s="42" t="str">
        <f>IF($O599="男子",IF($AF599&gt;100,"",IF($M599=選抜男子!B$51,ROW(),"")),"")</f>
        <v/>
      </c>
      <c r="BL599" s="42" t="str">
        <f>IF($O599="男子",IF($AF599&gt;100,"",IF($M599=選抜男子!I$51,ROW(),"")),"")</f>
        <v/>
      </c>
      <c r="BM599" s="42" t="str">
        <f>IF($O599="男子",IF($AF599&gt;100,"",IF($M599=選抜男子!B$76,ROW(),"")),"")</f>
        <v/>
      </c>
      <c r="BN599" s="42" t="str">
        <f>IF($O599="男子",IF($AF599&gt;100,"",IF($M599=選抜男子!I$76,ROW(),"")),"")</f>
        <v/>
      </c>
      <c r="BO599" s="42" t="str">
        <f>IF($O599="男子",IF($AF599&gt;100,"",IF($M599=新人男子!B$2,ROW(),"")),"")</f>
        <v/>
      </c>
      <c r="BP599" s="42" t="str">
        <f>IF($O599="男子",IF($AF599&gt;100,"",IF($M599=新人男子!I$2,ROW(),"")),"")</f>
        <v/>
      </c>
      <c r="BQ599" s="42" t="str">
        <f>IF($O599="男子",IF($AF599&gt;100,"",IF($M599=新人男子!P$2,ROW(),"")),"")</f>
        <v/>
      </c>
      <c r="BR599" s="42" t="str">
        <f>IF($O599="男子",IF($AF599&gt;100,"",IF($M599=新人男子!B$27,ROW(),"")),"")</f>
        <v/>
      </c>
      <c r="BS599" s="42" t="str">
        <f>IF($O599="男子",IF($AF599&gt;100,"",IF($M599=新人男子!I$27,ROW(),"")),"")</f>
        <v/>
      </c>
      <c r="BT599" s="42" t="str">
        <f>IF($O599="男子",IF($AF599&gt;100,"",IF($M599=新人男子!P$27,ROW(),"")),"")</f>
        <v/>
      </c>
      <c r="BU599" s="42" t="str">
        <f>IF($O599="男子",IF($AF599&gt;100,"",IF($M599=新人男子!B$51,ROW(),"")),"")</f>
        <v/>
      </c>
      <c r="BV599" s="42" t="str">
        <f>IF($O599="男子",IF($AF599&gt;100,"",IF($M599=新人男子!I$51,ROW(),"")),"")</f>
        <v/>
      </c>
      <c r="BW599" s="42" t="str">
        <f>IF($O599="男子",IF($AF599&gt;100,"",IF($M599=新人男子!P$51,ROW(),"")),"")</f>
        <v/>
      </c>
      <c r="BX599" s="42" t="str">
        <f>IF($O599="男子",IF($AF599&gt;100,"",IF($M599=新人男子!B$76,ROW(),"")),"")</f>
        <v/>
      </c>
      <c r="BY599" s="42" t="str">
        <f>IF($O599="男子",IF($AF599&gt;100,"",IF($M599=新人男子!I$76,ROW(),"")),"")</f>
        <v/>
      </c>
      <c r="BZ599" s="42" t="str">
        <f>IF($O599="男子",IF($AF599&gt;100,"",IF($M599=新人男子!P$76,ROW(),"")),"")</f>
        <v/>
      </c>
      <c r="CA599" s="42" t="str">
        <f>IF($O599="女子",IF($AF599&gt;100,"",IF($M599=選抜女子!B$2,ROW(),"")),"")</f>
        <v/>
      </c>
      <c r="CB599" s="42" t="str">
        <f>IF($O599="女子",IF($AF599&gt;100,"",IF($M599=選抜女子!I$2,ROW(),"")),"")</f>
        <v/>
      </c>
      <c r="CC599" s="42" t="str">
        <f>IF($O599="女子",IF($AF599&gt;100,"",IF($M599=選抜女子!P$2,ROW(),"")),"")</f>
        <v/>
      </c>
      <c r="CD599" s="42" t="str">
        <f>IF($O599="女子",IF($AF599&gt;100,"",IF($M599=選抜女子!B$27,ROW(),"")),"")</f>
        <v/>
      </c>
      <c r="CE599" s="42" t="str">
        <f>IF($O599="女子",IF($AF599&gt;100,"",IF($M599=選抜女子!I$27,ROW(),"")),"")</f>
        <v/>
      </c>
      <c r="CF599" s="42" t="str">
        <f>IF($O599="女子",IF($AF599&gt;100,"",IF($M599=選抜女子!P$27,ROW(),"")),"")</f>
        <v/>
      </c>
      <c r="CG599" s="42" t="str">
        <f>IF($O599="女子",IF($AF599&gt;100,"",IF($M599=選抜女子!B$51,ROW(),"")),"")</f>
        <v/>
      </c>
      <c r="CH599" s="42" t="str">
        <f>IF($O599="女子",IF($AF599&gt;100,"",IF($M599=選抜女子!I$51,ROW(),"")),"")</f>
        <v/>
      </c>
      <c r="CI599" s="42" t="str">
        <f>IF($O599="女子",IF($AF599&gt;100,"",IF($M599=選抜女子!B$76,ROW(),"")),"")</f>
        <v/>
      </c>
      <c r="CJ599" s="42" t="str">
        <f>IF($O599="女子",IF($AF599&gt;100,"",IF($M599=選抜女子!I$76,ROW(),"")),"")</f>
        <v/>
      </c>
      <c r="CK599" s="42" t="str">
        <f>IF($O599="女子",IF($AF599&gt;100,"",IF($M599=新人女子!B$2,ROW(),"")),"")</f>
        <v/>
      </c>
      <c r="CL599" s="42" t="str">
        <f>IF($O599="女子",IF($AF599&gt;100,"",IF($M599=新人女子!I$2,ROW(),"")),"")</f>
        <v/>
      </c>
      <c r="CM599" s="42" t="str">
        <f>IF($O599="女子",IF($AF599&gt;100,"",IF($M599=新人女子!P$2,ROW(),"")),"")</f>
        <v/>
      </c>
      <c r="CN599" s="42" t="str">
        <f>IF($O599="女子",IF($AF599&gt;100,"",IF($M599=新人女子!B$27,ROW(),"")),"")</f>
        <v/>
      </c>
      <c r="CO599" s="42" t="str">
        <f>IF($O599="女子",IF($AF599&gt;100,"",IF($M599=新人女子!I$27,ROW(),"")),"")</f>
        <v/>
      </c>
      <c r="CP599" s="42" t="str">
        <f>IF($O599="女子",IF($AF599&gt;100,"",IF($M599=新人女子!P$27,ROW(),"")),"")</f>
        <v/>
      </c>
      <c r="CQ599" s="42" t="str">
        <f>IF($O599="女子",IF($AF599&gt;100,"",IF($M599=新人女子!B$51,ROW(),"")),"")</f>
        <v/>
      </c>
      <c r="CR599" s="42" t="str">
        <f>IF($O599="女子",IF($AF599&gt;100,"",IF($M599=新人女子!I$51,ROW(),"")),"")</f>
        <v/>
      </c>
      <c r="CS599" s="42" t="str">
        <f>IF($O599="女子",IF($AF599&gt;100,"",IF($M599=新人女子!P$51,ROW(),"")),"")</f>
        <v/>
      </c>
      <c r="CT599" s="42" t="str">
        <f>IF($O599="女子",IF($AF599&gt;100,"",IF($M599=新人女子!B$76,ROW(),"")),"")</f>
        <v/>
      </c>
      <c r="CU599" s="42" t="str">
        <f>IF($O599="女子",IF($AF599&gt;100,"",IF($M599=新人女子!I$76,ROW(),"")),"")</f>
        <v/>
      </c>
      <c r="CV599" s="42" t="str">
        <f>IF($O599="女子",IF($AF599&gt;100,"",IF($M599=新人女子!P$76,ROW(),"")),"")</f>
        <v/>
      </c>
    </row>
    <row r="600" spans="1:100" x14ac:dyDescent="0.15">
      <c r="A600" s="36">
        <v>45285</v>
      </c>
      <c r="B600" s="36">
        <v>45287</v>
      </c>
      <c r="C600" s="35" t="s">
        <v>104</v>
      </c>
      <c r="D600" s="35" t="s">
        <v>3718</v>
      </c>
      <c r="E600" s="35" t="s">
        <v>3719</v>
      </c>
      <c r="F600" s="35" t="s">
        <v>3720</v>
      </c>
      <c r="G600" s="35" t="s">
        <v>108</v>
      </c>
      <c r="H600" s="35" t="s">
        <v>15</v>
      </c>
      <c r="I600" s="35" t="s">
        <v>3721</v>
      </c>
      <c r="J600" s="35" t="s">
        <v>303</v>
      </c>
      <c r="AG600" s="41"/>
      <c r="AP600" s="35" t="s">
        <v>310</v>
      </c>
      <c r="BB600" s="35" t="str">
        <f t="shared" si="51"/>
        <v/>
      </c>
      <c r="BC600" s="35" t="str">
        <f t="shared" si="52"/>
        <v/>
      </c>
      <c r="BD600" s="35" t="str">
        <f t="shared" si="53"/>
        <v>右</v>
      </c>
      <c r="BE600" s="42" t="str">
        <f>IF($O600="男子",IF($AF600&gt;100,"",IF($M600=選抜男子!B$2,ROW(),"")),"")</f>
        <v/>
      </c>
      <c r="BF600" s="42" t="str">
        <f>IF($O600="男子",IF($AF600&gt;100,"",IF($M600=選抜男子!I$2,ROW(),"")),"")</f>
        <v/>
      </c>
      <c r="BG600" s="42" t="str">
        <f>IF($O600="男子",IF($AF600&gt;100,"",IF($M600=選抜男子!P$2,ROW(),"")),"")</f>
        <v/>
      </c>
      <c r="BH600" s="42" t="str">
        <f>IF($O600="男子",IF($AF600&gt;100,"",IF($M600=選抜男子!B$27,ROW(),"")),"")</f>
        <v/>
      </c>
      <c r="BI600" s="42" t="str">
        <f>IF($O600="男子",IF($AF600&gt;100,"",IF($M600=選抜男子!I$27,ROW(),"")),"")</f>
        <v/>
      </c>
      <c r="BJ600" s="42" t="str">
        <f>IF($O600="男子",IF($AF600&gt;100,"",IF($M600=選抜男子!P$27,ROW(),"")),"")</f>
        <v/>
      </c>
      <c r="BK600" s="42" t="str">
        <f>IF($O600="男子",IF($AF600&gt;100,"",IF($M600=選抜男子!B$51,ROW(),"")),"")</f>
        <v/>
      </c>
      <c r="BL600" s="42" t="str">
        <f>IF($O600="男子",IF($AF600&gt;100,"",IF($M600=選抜男子!I$51,ROW(),"")),"")</f>
        <v/>
      </c>
      <c r="BM600" s="42" t="str">
        <f>IF($O600="男子",IF($AF600&gt;100,"",IF($M600=選抜男子!B$76,ROW(),"")),"")</f>
        <v/>
      </c>
      <c r="BN600" s="42" t="str">
        <f>IF($O600="男子",IF($AF600&gt;100,"",IF($M600=選抜男子!I$76,ROW(),"")),"")</f>
        <v/>
      </c>
      <c r="BO600" s="42" t="str">
        <f>IF($O600="男子",IF($AF600&gt;100,"",IF($M600=新人男子!B$2,ROW(),"")),"")</f>
        <v/>
      </c>
      <c r="BP600" s="42" t="str">
        <f>IF($O600="男子",IF($AF600&gt;100,"",IF($M600=新人男子!I$2,ROW(),"")),"")</f>
        <v/>
      </c>
      <c r="BQ600" s="42" t="str">
        <f>IF($O600="男子",IF($AF600&gt;100,"",IF($M600=新人男子!P$2,ROW(),"")),"")</f>
        <v/>
      </c>
      <c r="BR600" s="42" t="str">
        <f>IF($O600="男子",IF($AF600&gt;100,"",IF($M600=新人男子!B$27,ROW(),"")),"")</f>
        <v/>
      </c>
      <c r="BS600" s="42" t="str">
        <f>IF($O600="男子",IF($AF600&gt;100,"",IF($M600=新人男子!I$27,ROW(),"")),"")</f>
        <v/>
      </c>
      <c r="BT600" s="42" t="str">
        <f>IF($O600="男子",IF($AF600&gt;100,"",IF($M600=新人男子!P$27,ROW(),"")),"")</f>
        <v/>
      </c>
      <c r="BU600" s="42" t="str">
        <f>IF($O600="男子",IF($AF600&gt;100,"",IF($M600=新人男子!B$51,ROW(),"")),"")</f>
        <v/>
      </c>
      <c r="BV600" s="42" t="str">
        <f>IF($O600="男子",IF($AF600&gt;100,"",IF($M600=新人男子!I$51,ROW(),"")),"")</f>
        <v/>
      </c>
      <c r="BW600" s="42" t="str">
        <f>IF($O600="男子",IF($AF600&gt;100,"",IF($M600=新人男子!P$51,ROW(),"")),"")</f>
        <v/>
      </c>
      <c r="BX600" s="42" t="str">
        <f>IF($O600="男子",IF($AF600&gt;100,"",IF($M600=新人男子!B$76,ROW(),"")),"")</f>
        <v/>
      </c>
      <c r="BY600" s="42" t="str">
        <f>IF($O600="男子",IF($AF600&gt;100,"",IF($M600=新人男子!I$76,ROW(),"")),"")</f>
        <v/>
      </c>
      <c r="BZ600" s="42" t="str">
        <f>IF($O600="男子",IF($AF600&gt;100,"",IF($M600=新人男子!P$76,ROW(),"")),"")</f>
        <v/>
      </c>
      <c r="CA600" s="42" t="str">
        <f>IF($O600="女子",IF($AF600&gt;100,"",IF($M600=選抜女子!B$2,ROW(),"")),"")</f>
        <v/>
      </c>
      <c r="CB600" s="42" t="str">
        <f>IF($O600="女子",IF($AF600&gt;100,"",IF($M600=選抜女子!I$2,ROW(),"")),"")</f>
        <v/>
      </c>
      <c r="CC600" s="42" t="str">
        <f>IF($O600="女子",IF($AF600&gt;100,"",IF($M600=選抜女子!P$2,ROW(),"")),"")</f>
        <v/>
      </c>
      <c r="CD600" s="42" t="str">
        <f>IF($O600="女子",IF($AF600&gt;100,"",IF($M600=選抜女子!B$27,ROW(),"")),"")</f>
        <v/>
      </c>
      <c r="CE600" s="42" t="str">
        <f>IF($O600="女子",IF($AF600&gt;100,"",IF($M600=選抜女子!I$27,ROW(),"")),"")</f>
        <v/>
      </c>
      <c r="CF600" s="42" t="str">
        <f>IF($O600="女子",IF($AF600&gt;100,"",IF($M600=選抜女子!P$27,ROW(),"")),"")</f>
        <v/>
      </c>
      <c r="CG600" s="42" t="str">
        <f>IF($O600="女子",IF($AF600&gt;100,"",IF($M600=選抜女子!B$51,ROW(),"")),"")</f>
        <v/>
      </c>
      <c r="CH600" s="42" t="str">
        <f>IF($O600="女子",IF($AF600&gt;100,"",IF($M600=選抜女子!I$51,ROW(),"")),"")</f>
        <v/>
      </c>
      <c r="CI600" s="42" t="str">
        <f>IF($O600="女子",IF($AF600&gt;100,"",IF($M600=選抜女子!B$76,ROW(),"")),"")</f>
        <v/>
      </c>
      <c r="CJ600" s="42" t="str">
        <f>IF($O600="女子",IF($AF600&gt;100,"",IF($M600=選抜女子!I$76,ROW(),"")),"")</f>
        <v/>
      </c>
      <c r="CK600" s="42" t="str">
        <f>IF($O600="女子",IF($AF600&gt;100,"",IF($M600=新人女子!B$2,ROW(),"")),"")</f>
        <v/>
      </c>
      <c r="CL600" s="42" t="str">
        <f>IF($O600="女子",IF($AF600&gt;100,"",IF($M600=新人女子!I$2,ROW(),"")),"")</f>
        <v/>
      </c>
      <c r="CM600" s="42" t="str">
        <f>IF($O600="女子",IF($AF600&gt;100,"",IF($M600=新人女子!P$2,ROW(),"")),"")</f>
        <v/>
      </c>
      <c r="CN600" s="42" t="str">
        <f>IF($O600="女子",IF($AF600&gt;100,"",IF($M600=新人女子!B$27,ROW(),"")),"")</f>
        <v/>
      </c>
      <c r="CO600" s="42" t="str">
        <f>IF($O600="女子",IF($AF600&gt;100,"",IF($M600=新人女子!I$27,ROW(),"")),"")</f>
        <v/>
      </c>
      <c r="CP600" s="42" t="str">
        <f>IF($O600="女子",IF($AF600&gt;100,"",IF($M600=新人女子!P$27,ROW(),"")),"")</f>
        <v/>
      </c>
      <c r="CQ600" s="42" t="str">
        <f>IF($O600="女子",IF($AF600&gt;100,"",IF($M600=新人女子!B$51,ROW(),"")),"")</f>
        <v/>
      </c>
      <c r="CR600" s="42" t="str">
        <f>IF($O600="女子",IF($AF600&gt;100,"",IF($M600=新人女子!I$51,ROW(),"")),"")</f>
        <v/>
      </c>
      <c r="CS600" s="42" t="str">
        <f>IF($O600="女子",IF($AF600&gt;100,"",IF($M600=新人女子!P$51,ROW(),"")),"")</f>
        <v/>
      </c>
      <c r="CT600" s="42" t="str">
        <f>IF($O600="女子",IF($AF600&gt;100,"",IF($M600=新人女子!B$76,ROW(),"")),"")</f>
        <v/>
      </c>
      <c r="CU600" s="42" t="str">
        <f>IF($O600="女子",IF($AF600&gt;100,"",IF($M600=新人女子!I$76,ROW(),"")),"")</f>
        <v/>
      </c>
      <c r="CV600" s="42" t="str">
        <f>IF($O600="女子",IF($AF600&gt;100,"",IF($M600=新人女子!P$76,ROW(),"")),"")</f>
        <v/>
      </c>
    </row>
    <row r="601" spans="1:100" x14ac:dyDescent="0.15">
      <c r="A601" s="36">
        <v>45285</v>
      </c>
      <c r="B601" s="36">
        <v>45287</v>
      </c>
      <c r="C601" s="35" t="s">
        <v>104</v>
      </c>
      <c r="D601" s="35" t="s">
        <v>3722</v>
      </c>
      <c r="E601" s="35" t="s">
        <v>3723</v>
      </c>
      <c r="F601" s="35" t="s">
        <v>3724</v>
      </c>
      <c r="G601" s="35" t="s">
        <v>108</v>
      </c>
      <c r="H601" s="35" t="s">
        <v>15</v>
      </c>
      <c r="I601" s="35" t="s">
        <v>3725</v>
      </c>
      <c r="J601" s="35" t="s">
        <v>303</v>
      </c>
      <c r="L601" s="35" t="s">
        <v>875</v>
      </c>
      <c r="M601" s="35" t="s">
        <v>286</v>
      </c>
      <c r="N601" s="35" t="s">
        <v>287</v>
      </c>
      <c r="O601" s="35" t="s">
        <v>1152</v>
      </c>
      <c r="Y601" s="35" t="s">
        <v>306</v>
      </c>
      <c r="AA601" s="35" t="s">
        <v>1322</v>
      </c>
      <c r="AB601" s="35" t="s">
        <v>1369</v>
      </c>
      <c r="AC601" s="35" t="str">
        <f t="shared" ref="AC601:AC664" si="55">PHONETIC(AB601)</f>
        <v>キヨネ</v>
      </c>
      <c r="AD601" s="35" t="s">
        <v>309</v>
      </c>
      <c r="AF601" s="35">
        <v>1</v>
      </c>
      <c r="AG601" s="41">
        <v>39114</v>
      </c>
      <c r="AN601" s="35">
        <v>158</v>
      </c>
      <c r="AO601" s="35">
        <v>40</v>
      </c>
      <c r="AP601" s="35" t="s">
        <v>310</v>
      </c>
      <c r="AV601" s="35" t="s">
        <v>311</v>
      </c>
      <c r="BB601" s="35">
        <f t="shared" si="51"/>
        <v>16</v>
      </c>
      <c r="BC601" s="35">
        <f t="shared" si="52"/>
        <v>2</v>
      </c>
      <c r="BD601" s="35" t="str">
        <f t="shared" si="53"/>
        <v>右</v>
      </c>
      <c r="BE601" s="42" t="str">
        <f>IF($O601="男子",IF($AF601&gt;100,"",IF($M601=選抜男子!B$2,ROW(),"")),"")</f>
        <v/>
      </c>
      <c r="BF601" s="42" t="str">
        <f>IF($O601="男子",IF($AF601&gt;100,"",IF($M601=選抜男子!I$2,ROW(),"")),"")</f>
        <v/>
      </c>
      <c r="BG601" s="42" t="str">
        <f>IF($O601="男子",IF($AF601&gt;100,"",IF($M601=選抜男子!P$2,ROW(),"")),"")</f>
        <v/>
      </c>
      <c r="BH601" s="42" t="str">
        <f>IF($O601="男子",IF($AF601&gt;100,"",IF($M601=選抜男子!B$27,ROW(),"")),"")</f>
        <v/>
      </c>
      <c r="BI601" s="42" t="str">
        <f>IF($O601="男子",IF($AF601&gt;100,"",IF($M601=選抜男子!I$27,ROW(),"")),"")</f>
        <v/>
      </c>
      <c r="BJ601" s="42" t="str">
        <f>IF($O601="男子",IF($AF601&gt;100,"",IF($M601=選抜男子!P$27,ROW(),"")),"")</f>
        <v/>
      </c>
      <c r="BK601" s="42" t="str">
        <f>IF($O601="男子",IF($AF601&gt;100,"",IF($M601=選抜男子!B$51,ROW(),"")),"")</f>
        <v/>
      </c>
      <c r="BL601" s="42" t="str">
        <f>IF($O601="男子",IF($AF601&gt;100,"",IF($M601=選抜男子!I$51,ROW(),"")),"")</f>
        <v/>
      </c>
      <c r="BM601" s="42" t="str">
        <f>IF($O601="男子",IF($AF601&gt;100,"",IF($M601=選抜男子!B$76,ROW(),"")),"")</f>
        <v/>
      </c>
      <c r="BN601" s="42" t="str">
        <f>IF($O601="男子",IF($AF601&gt;100,"",IF($M601=選抜男子!I$76,ROW(),"")),"")</f>
        <v/>
      </c>
      <c r="BO601" s="42" t="str">
        <f>IF($O601="男子",IF($AF601&gt;100,"",IF($M601=新人男子!B$2,ROW(),"")),"")</f>
        <v/>
      </c>
      <c r="BP601" s="42" t="str">
        <f>IF($O601="男子",IF($AF601&gt;100,"",IF($M601=新人男子!I$2,ROW(),"")),"")</f>
        <v/>
      </c>
      <c r="BQ601" s="42" t="str">
        <f>IF($O601="男子",IF($AF601&gt;100,"",IF($M601=新人男子!P$2,ROW(),"")),"")</f>
        <v/>
      </c>
      <c r="BR601" s="42" t="str">
        <f>IF($O601="男子",IF($AF601&gt;100,"",IF($M601=新人男子!B$27,ROW(),"")),"")</f>
        <v/>
      </c>
      <c r="BS601" s="42" t="str">
        <f>IF($O601="男子",IF($AF601&gt;100,"",IF($M601=新人男子!I$27,ROW(),"")),"")</f>
        <v/>
      </c>
      <c r="BT601" s="42" t="str">
        <f>IF($O601="男子",IF($AF601&gt;100,"",IF($M601=新人男子!P$27,ROW(),"")),"")</f>
        <v/>
      </c>
      <c r="BU601" s="42" t="str">
        <f>IF($O601="男子",IF($AF601&gt;100,"",IF($M601=新人男子!B$51,ROW(),"")),"")</f>
        <v/>
      </c>
      <c r="BV601" s="42" t="str">
        <f>IF($O601="男子",IF($AF601&gt;100,"",IF($M601=新人男子!I$51,ROW(),"")),"")</f>
        <v/>
      </c>
      <c r="BW601" s="42" t="str">
        <f>IF($O601="男子",IF($AF601&gt;100,"",IF($M601=新人男子!P$51,ROW(),"")),"")</f>
        <v/>
      </c>
      <c r="BX601" s="42" t="str">
        <f>IF($O601="男子",IF($AF601&gt;100,"",IF($M601=新人男子!B$76,ROW(),"")),"")</f>
        <v/>
      </c>
      <c r="BY601" s="42" t="str">
        <f>IF($O601="男子",IF($AF601&gt;100,"",IF($M601=新人男子!I$76,ROW(),"")),"")</f>
        <v/>
      </c>
      <c r="BZ601" s="42" t="str">
        <f>IF($O601="男子",IF($AF601&gt;100,"",IF($M601=新人男子!P$76,ROW(),"")),"")</f>
        <v/>
      </c>
      <c r="CA601" s="42" t="str">
        <f>IF($O601="女子",IF($AF601&gt;100,"",IF($M601=選抜女子!B$2,ROW(),"")),"")</f>
        <v/>
      </c>
      <c r="CB601" s="42" t="str">
        <f>IF($O601="女子",IF($AF601&gt;100,"",IF($M601=選抜女子!I$2,ROW(),"")),"")</f>
        <v/>
      </c>
      <c r="CC601" s="42" t="str">
        <f>IF($O601="女子",IF($AF601&gt;100,"",IF($M601=選抜女子!P$2,ROW(),"")),"")</f>
        <v/>
      </c>
      <c r="CD601" s="42" t="str">
        <f>IF($O601="女子",IF($AF601&gt;100,"",IF($M601=選抜女子!B$27,ROW(),"")),"")</f>
        <v/>
      </c>
      <c r="CE601" s="42">
        <f>IF($O601="女子",IF($AF601&gt;100,"",IF($M601=選抜女子!I$27,ROW(),"")),"")</f>
        <v>601</v>
      </c>
      <c r="CF601" s="42" t="str">
        <f>IF($O601="女子",IF($AF601&gt;100,"",IF($M601=選抜女子!P$27,ROW(),"")),"")</f>
        <v/>
      </c>
      <c r="CG601" s="42" t="str">
        <f>IF($O601="女子",IF($AF601&gt;100,"",IF($M601=選抜女子!B$51,ROW(),"")),"")</f>
        <v/>
      </c>
      <c r="CH601" s="42" t="str">
        <f>IF($O601="女子",IF($AF601&gt;100,"",IF($M601=選抜女子!I$51,ROW(),"")),"")</f>
        <v/>
      </c>
      <c r="CI601" s="42" t="str">
        <f>IF($O601="女子",IF($AF601&gt;100,"",IF($M601=選抜女子!B$76,ROW(),"")),"")</f>
        <v/>
      </c>
      <c r="CJ601" s="42" t="str">
        <f>IF($O601="女子",IF($AF601&gt;100,"",IF($M601=選抜女子!I$76,ROW(),"")),"")</f>
        <v/>
      </c>
      <c r="CK601" s="42" t="str">
        <f>IF($O601="女子",IF($AF601&gt;100,"",IF($M601=新人女子!B$2,ROW(),"")),"")</f>
        <v/>
      </c>
      <c r="CL601" s="42" t="str">
        <f>IF($O601="女子",IF($AF601&gt;100,"",IF($M601=新人女子!I$2,ROW(),"")),"")</f>
        <v/>
      </c>
      <c r="CM601" s="42" t="str">
        <f>IF($O601="女子",IF($AF601&gt;100,"",IF($M601=新人女子!P$2,ROW(),"")),"")</f>
        <v/>
      </c>
      <c r="CN601" s="42" t="str">
        <f>IF($O601="女子",IF($AF601&gt;100,"",IF($M601=新人女子!B$27,ROW(),"")),"")</f>
        <v/>
      </c>
      <c r="CO601" s="42" t="str">
        <f>IF($O601="女子",IF($AF601&gt;100,"",IF($M601=新人女子!I$27,ROW(),"")),"")</f>
        <v/>
      </c>
      <c r="CP601" s="42" t="str">
        <f>IF($O601="女子",IF($AF601&gt;100,"",IF($M601=新人女子!P$27,ROW(),"")),"")</f>
        <v/>
      </c>
      <c r="CQ601" s="42" t="str">
        <f>IF($O601="女子",IF($AF601&gt;100,"",IF($M601=新人女子!B$51,ROW(),"")),"")</f>
        <v/>
      </c>
      <c r="CR601" s="42" t="str">
        <f>IF($O601="女子",IF($AF601&gt;100,"",IF($M601=新人女子!I$51,ROW(),"")),"")</f>
        <v/>
      </c>
      <c r="CS601" s="42" t="str">
        <f>IF($O601="女子",IF($AF601&gt;100,"",IF($M601=新人女子!P$51,ROW(),"")),"")</f>
        <v/>
      </c>
      <c r="CT601" s="42" t="str">
        <f>IF($O601="女子",IF($AF601&gt;100,"",IF($M601=新人女子!B$76,ROW(),"")),"")</f>
        <v/>
      </c>
      <c r="CU601" s="42" t="str">
        <f>IF($O601="女子",IF($AF601&gt;100,"",IF($M601=新人女子!I$76,ROW(),"")),"")</f>
        <v/>
      </c>
      <c r="CV601" s="42" t="str">
        <f>IF($O601="女子",IF($AF601&gt;100,"",IF($M601=新人女子!P$76,ROW(),"")),"")</f>
        <v/>
      </c>
    </row>
    <row r="602" spans="1:100" x14ac:dyDescent="0.15">
      <c r="A602" s="36">
        <v>45285</v>
      </c>
      <c r="B602" s="36">
        <v>45287</v>
      </c>
      <c r="C602" s="35" t="s">
        <v>104</v>
      </c>
      <c r="D602" s="35" t="s">
        <v>3726</v>
      </c>
      <c r="E602" s="35" t="s">
        <v>3727</v>
      </c>
      <c r="F602" s="35" t="s">
        <v>3728</v>
      </c>
      <c r="G602" s="35" t="s">
        <v>108</v>
      </c>
      <c r="H602" s="35" t="s">
        <v>15</v>
      </c>
      <c r="I602" s="35" t="s">
        <v>3729</v>
      </c>
      <c r="J602" s="35" t="s">
        <v>303</v>
      </c>
      <c r="L602" s="35" t="s">
        <v>875</v>
      </c>
      <c r="M602" s="35" t="s">
        <v>286</v>
      </c>
      <c r="N602" s="35" t="s">
        <v>287</v>
      </c>
      <c r="O602" s="35" t="s">
        <v>1152</v>
      </c>
      <c r="Y602" s="35" t="s">
        <v>306</v>
      </c>
      <c r="AA602" s="35" t="s">
        <v>1324</v>
      </c>
      <c r="AB602" s="35" t="s">
        <v>1370</v>
      </c>
      <c r="AC602" s="35" t="str">
        <f t="shared" si="55"/>
        <v>ソウジャ</v>
      </c>
      <c r="AD602" s="35" t="s">
        <v>309</v>
      </c>
      <c r="AF602" s="35">
        <v>2</v>
      </c>
      <c r="AG602" s="41">
        <v>39516</v>
      </c>
      <c r="AN602" s="35">
        <v>153.9</v>
      </c>
      <c r="AO602" s="35">
        <v>46.8</v>
      </c>
      <c r="AP602" s="35" t="s">
        <v>310</v>
      </c>
      <c r="AV602" s="35" t="s">
        <v>413</v>
      </c>
      <c r="BB602" s="35">
        <f t="shared" si="51"/>
        <v>15</v>
      </c>
      <c r="BC602" s="35">
        <f t="shared" si="52"/>
        <v>1</v>
      </c>
      <c r="BD602" s="35" t="str">
        <f t="shared" si="53"/>
        <v>右</v>
      </c>
      <c r="BE602" s="42" t="str">
        <f>IF($O602="男子",IF($AF602&gt;100,"",IF($M602=選抜男子!B$2,ROW(),"")),"")</f>
        <v/>
      </c>
      <c r="BF602" s="42" t="str">
        <f>IF($O602="男子",IF($AF602&gt;100,"",IF($M602=選抜男子!I$2,ROW(),"")),"")</f>
        <v/>
      </c>
      <c r="BG602" s="42" t="str">
        <f>IF($O602="男子",IF($AF602&gt;100,"",IF($M602=選抜男子!P$2,ROW(),"")),"")</f>
        <v/>
      </c>
      <c r="BH602" s="42" t="str">
        <f>IF($O602="男子",IF($AF602&gt;100,"",IF($M602=選抜男子!B$27,ROW(),"")),"")</f>
        <v/>
      </c>
      <c r="BI602" s="42" t="str">
        <f>IF($O602="男子",IF($AF602&gt;100,"",IF($M602=選抜男子!I$27,ROW(),"")),"")</f>
        <v/>
      </c>
      <c r="BJ602" s="42" t="str">
        <f>IF($O602="男子",IF($AF602&gt;100,"",IF($M602=選抜男子!P$27,ROW(),"")),"")</f>
        <v/>
      </c>
      <c r="BK602" s="42" t="str">
        <f>IF($O602="男子",IF($AF602&gt;100,"",IF($M602=選抜男子!B$51,ROW(),"")),"")</f>
        <v/>
      </c>
      <c r="BL602" s="42" t="str">
        <f>IF($O602="男子",IF($AF602&gt;100,"",IF($M602=選抜男子!I$51,ROW(),"")),"")</f>
        <v/>
      </c>
      <c r="BM602" s="42" t="str">
        <f>IF($O602="男子",IF($AF602&gt;100,"",IF($M602=選抜男子!B$76,ROW(),"")),"")</f>
        <v/>
      </c>
      <c r="BN602" s="42" t="str">
        <f>IF($O602="男子",IF($AF602&gt;100,"",IF($M602=選抜男子!I$76,ROW(),"")),"")</f>
        <v/>
      </c>
      <c r="BO602" s="42" t="str">
        <f>IF($O602="男子",IF($AF602&gt;100,"",IF($M602=新人男子!B$2,ROW(),"")),"")</f>
        <v/>
      </c>
      <c r="BP602" s="42" t="str">
        <f>IF($O602="男子",IF($AF602&gt;100,"",IF($M602=新人男子!I$2,ROW(),"")),"")</f>
        <v/>
      </c>
      <c r="BQ602" s="42" t="str">
        <f>IF($O602="男子",IF($AF602&gt;100,"",IF($M602=新人男子!P$2,ROW(),"")),"")</f>
        <v/>
      </c>
      <c r="BR602" s="42" t="str">
        <f>IF($O602="男子",IF($AF602&gt;100,"",IF($M602=新人男子!B$27,ROW(),"")),"")</f>
        <v/>
      </c>
      <c r="BS602" s="42" t="str">
        <f>IF($O602="男子",IF($AF602&gt;100,"",IF($M602=新人男子!I$27,ROW(),"")),"")</f>
        <v/>
      </c>
      <c r="BT602" s="42" t="str">
        <f>IF($O602="男子",IF($AF602&gt;100,"",IF($M602=新人男子!P$27,ROW(),"")),"")</f>
        <v/>
      </c>
      <c r="BU602" s="42" t="str">
        <f>IF($O602="男子",IF($AF602&gt;100,"",IF($M602=新人男子!B$51,ROW(),"")),"")</f>
        <v/>
      </c>
      <c r="BV602" s="42" t="str">
        <f>IF($O602="男子",IF($AF602&gt;100,"",IF($M602=新人男子!I$51,ROW(),"")),"")</f>
        <v/>
      </c>
      <c r="BW602" s="42" t="str">
        <f>IF($O602="男子",IF($AF602&gt;100,"",IF($M602=新人男子!P$51,ROW(),"")),"")</f>
        <v/>
      </c>
      <c r="BX602" s="42" t="str">
        <f>IF($O602="男子",IF($AF602&gt;100,"",IF($M602=新人男子!B$76,ROW(),"")),"")</f>
        <v/>
      </c>
      <c r="BY602" s="42" t="str">
        <f>IF($O602="男子",IF($AF602&gt;100,"",IF($M602=新人男子!I$76,ROW(),"")),"")</f>
        <v/>
      </c>
      <c r="BZ602" s="42" t="str">
        <f>IF($O602="男子",IF($AF602&gt;100,"",IF($M602=新人男子!P$76,ROW(),"")),"")</f>
        <v/>
      </c>
      <c r="CA602" s="42" t="str">
        <f>IF($O602="女子",IF($AF602&gt;100,"",IF($M602=選抜女子!B$2,ROW(),"")),"")</f>
        <v/>
      </c>
      <c r="CB602" s="42" t="str">
        <f>IF($O602="女子",IF($AF602&gt;100,"",IF($M602=選抜女子!I$2,ROW(),"")),"")</f>
        <v/>
      </c>
      <c r="CC602" s="42" t="str">
        <f>IF($O602="女子",IF($AF602&gt;100,"",IF($M602=選抜女子!P$2,ROW(),"")),"")</f>
        <v/>
      </c>
      <c r="CD602" s="42" t="str">
        <f>IF($O602="女子",IF($AF602&gt;100,"",IF($M602=選抜女子!B$27,ROW(),"")),"")</f>
        <v/>
      </c>
      <c r="CE602" s="42">
        <f>IF($O602="女子",IF($AF602&gt;100,"",IF($M602=選抜女子!I$27,ROW(),"")),"")</f>
        <v>602</v>
      </c>
      <c r="CF602" s="42" t="str">
        <f>IF($O602="女子",IF($AF602&gt;100,"",IF($M602=選抜女子!P$27,ROW(),"")),"")</f>
        <v/>
      </c>
      <c r="CG602" s="42" t="str">
        <f>IF($O602="女子",IF($AF602&gt;100,"",IF($M602=選抜女子!B$51,ROW(),"")),"")</f>
        <v/>
      </c>
      <c r="CH602" s="42" t="str">
        <f>IF($O602="女子",IF($AF602&gt;100,"",IF($M602=選抜女子!I$51,ROW(),"")),"")</f>
        <v/>
      </c>
      <c r="CI602" s="42" t="str">
        <f>IF($O602="女子",IF($AF602&gt;100,"",IF($M602=選抜女子!B$76,ROW(),"")),"")</f>
        <v/>
      </c>
      <c r="CJ602" s="42" t="str">
        <f>IF($O602="女子",IF($AF602&gt;100,"",IF($M602=選抜女子!I$76,ROW(),"")),"")</f>
        <v/>
      </c>
      <c r="CK602" s="42" t="str">
        <f>IF($O602="女子",IF($AF602&gt;100,"",IF($M602=新人女子!B$2,ROW(),"")),"")</f>
        <v/>
      </c>
      <c r="CL602" s="42" t="str">
        <f>IF($O602="女子",IF($AF602&gt;100,"",IF($M602=新人女子!I$2,ROW(),"")),"")</f>
        <v/>
      </c>
      <c r="CM602" s="42" t="str">
        <f>IF($O602="女子",IF($AF602&gt;100,"",IF($M602=新人女子!P$2,ROW(),"")),"")</f>
        <v/>
      </c>
      <c r="CN602" s="42" t="str">
        <f>IF($O602="女子",IF($AF602&gt;100,"",IF($M602=新人女子!B$27,ROW(),"")),"")</f>
        <v/>
      </c>
      <c r="CO602" s="42" t="str">
        <f>IF($O602="女子",IF($AF602&gt;100,"",IF($M602=新人女子!I$27,ROW(),"")),"")</f>
        <v/>
      </c>
      <c r="CP602" s="42" t="str">
        <f>IF($O602="女子",IF($AF602&gt;100,"",IF($M602=新人女子!P$27,ROW(),"")),"")</f>
        <v/>
      </c>
      <c r="CQ602" s="42" t="str">
        <f>IF($O602="女子",IF($AF602&gt;100,"",IF($M602=新人女子!B$51,ROW(),"")),"")</f>
        <v/>
      </c>
      <c r="CR602" s="42" t="str">
        <f>IF($O602="女子",IF($AF602&gt;100,"",IF($M602=新人女子!I$51,ROW(),"")),"")</f>
        <v/>
      </c>
      <c r="CS602" s="42" t="str">
        <f>IF($O602="女子",IF($AF602&gt;100,"",IF($M602=新人女子!P$51,ROW(),"")),"")</f>
        <v/>
      </c>
      <c r="CT602" s="42" t="str">
        <f>IF($O602="女子",IF($AF602&gt;100,"",IF($M602=新人女子!B$76,ROW(),"")),"")</f>
        <v/>
      </c>
      <c r="CU602" s="42" t="str">
        <f>IF($O602="女子",IF($AF602&gt;100,"",IF($M602=新人女子!I$76,ROW(),"")),"")</f>
        <v/>
      </c>
      <c r="CV602" s="42" t="str">
        <f>IF($O602="女子",IF($AF602&gt;100,"",IF($M602=新人女子!P$76,ROW(),"")),"")</f>
        <v/>
      </c>
    </row>
    <row r="603" spans="1:100" x14ac:dyDescent="0.15">
      <c r="A603" s="36">
        <v>45285</v>
      </c>
      <c r="B603" s="36">
        <v>45287</v>
      </c>
      <c r="C603" s="35" t="s">
        <v>104</v>
      </c>
      <c r="D603" s="35" t="s">
        <v>3730</v>
      </c>
      <c r="E603" s="35" t="s">
        <v>3731</v>
      </c>
      <c r="F603" s="35" t="s">
        <v>3732</v>
      </c>
      <c r="G603" s="35" t="s">
        <v>108</v>
      </c>
      <c r="H603" s="35" t="s">
        <v>15</v>
      </c>
      <c r="I603" s="35" t="s">
        <v>3733</v>
      </c>
      <c r="J603" s="35" t="s">
        <v>303</v>
      </c>
      <c r="L603" s="35" t="s">
        <v>875</v>
      </c>
      <c r="M603" s="35" t="s">
        <v>286</v>
      </c>
      <c r="N603" s="35" t="s">
        <v>287</v>
      </c>
      <c r="O603" s="35" t="s">
        <v>1152</v>
      </c>
      <c r="Y603" s="35" t="s">
        <v>306</v>
      </c>
      <c r="AA603" s="35" t="s">
        <v>1326</v>
      </c>
      <c r="AB603" s="35" t="s">
        <v>1371</v>
      </c>
      <c r="AC603" s="35" t="str">
        <f t="shared" si="55"/>
        <v>ゴウケイ</v>
      </c>
      <c r="AD603" s="35" t="s">
        <v>309</v>
      </c>
      <c r="AF603" s="35">
        <v>3</v>
      </c>
      <c r="AG603" s="41">
        <v>38883</v>
      </c>
      <c r="AN603" s="35">
        <v>155</v>
      </c>
      <c r="AO603" s="35">
        <v>47</v>
      </c>
      <c r="AP603" s="35" t="s">
        <v>310</v>
      </c>
      <c r="AV603" s="35" t="s">
        <v>311</v>
      </c>
      <c r="BB603" s="35">
        <f t="shared" si="51"/>
        <v>16</v>
      </c>
      <c r="BC603" s="35">
        <f t="shared" si="52"/>
        <v>2</v>
      </c>
      <c r="BD603" s="35" t="str">
        <f t="shared" si="53"/>
        <v>右</v>
      </c>
      <c r="BE603" s="42" t="str">
        <f>IF($O603="男子",IF($AF603&gt;100,"",IF($M603=選抜男子!B$2,ROW(),"")),"")</f>
        <v/>
      </c>
      <c r="BF603" s="42" t="str">
        <f>IF($O603="男子",IF($AF603&gt;100,"",IF($M603=選抜男子!I$2,ROW(),"")),"")</f>
        <v/>
      </c>
      <c r="BG603" s="42" t="str">
        <f>IF($O603="男子",IF($AF603&gt;100,"",IF($M603=選抜男子!P$2,ROW(),"")),"")</f>
        <v/>
      </c>
      <c r="BH603" s="42" t="str">
        <f>IF($O603="男子",IF($AF603&gt;100,"",IF($M603=選抜男子!B$27,ROW(),"")),"")</f>
        <v/>
      </c>
      <c r="BI603" s="42" t="str">
        <f>IF($O603="男子",IF($AF603&gt;100,"",IF($M603=選抜男子!I$27,ROW(),"")),"")</f>
        <v/>
      </c>
      <c r="BJ603" s="42" t="str">
        <f>IF($O603="男子",IF($AF603&gt;100,"",IF($M603=選抜男子!P$27,ROW(),"")),"")</f>
        <v/>
      </c>
      <c r="BK603" s="42" t="str">
        <f>IF($O603="男子",IF($AF603&gt;100,"",IF($M603=選抜男子!B$51,ROW(),"")),"")</f>
        <v/>
      </c>
      <c r="BL603" s="42" t="str">
        <f>IF($O603="男子",IF($AF603&gt;100,"",IF($M603=選抜男子!I$51,ROW(),"")),"")</f>
        <v/>
      </c>
      <c r="BM603" s="42" t="str">
        <f>IF($O603="男子",IF($AF603&gt;100,"",IF($M603=選抜男子!B$76,ROW(),"")),"")</f>
        <v/>
      </c>
      <c r="BN603" s="42" t="str">
        <f>IF($O603="男子",IF($AF603&gt;100,"",IF($M603=選抜男子!I$76,ROW(),"")),"")</f>
        <v/>
      </c>
      <c r="BO603" s="42" t="str">
        <f>IF($O603="男子",IF($AF603&gt;100,"",IF($M603=新人男子!B$2,ROW(),"")),"")</f>
        <v/>
      </c>
      <c r="BP603" s="42" t="str">
        <f>IF($O603="男子",IF($AF603&gt;100,"",IF($M603=新人男子!I$2,ROW(),"")),"")</f>
        <v/>
      </c>
      <c r="BQ603" s="42" t="str">
        <f>IF($O603="男子",IF($AF603&gt;100,"",IF($M603=新人男子!P$2,ROW(),"")),"")</f>
        <v/>
      </c>
      <c r="BR603" s="42" t="str">
        <f>IF($O603="男子",IF($AF603&gt;100,"",IF($M603=新人男子!B$27,ROW(),"")),"")</f>
        <v/>
      </c>
      <c r="BS603" s="42" t="str">
        <f>IF($O603="男子",IF($AF603&gt;100,"",IF($M603=新人男子!I$27,ROW(),"")),"")</f>
        <v/>
      </c>
      <c r="BT603" s="42" t="str">
        <f>IF($O603="男子",IF($AF603&gt;100,"",IF($M603=新人男子!P$27,ROW(),"")),"")</f>
        <v/>
      </c>
      <c r="BU603" s="42" t="str">
        <f>IF($O603="男子",IF($AF603&gt;100,"",IF($M603=新人男子!B$51,ROW(),"")),"")</f>
        <v/>
      </c>
      <c r="BV603" s="42" t="str">
        <f>IF($O603="男子",IF($AF603&gt;100,"",IF($M603=新人男子!I$51,ROW(),"")),"")</f>
        <v/>
      </c>
      <c r="BW603" s="42" t="str">
        <f>IF($O603="男子",IF($AF603&gt;100,"",IF($M603=新人男子!P$51,ROW(),"")),"")</f>
        <v/>
      </c>
      <c r="BX603" s="42" t="str">
        <f>IF($O603="男子",IF($AF603&gt;100,"",IF($M603=新人男子!B$76,ROW(),"")),"")</f>
        <v/>
      </c>
      <c r="BY603" s="42" t="str">
        <f>IF($O603="男子",IF($AF603&gt;100,"",IF($M603=新人男子!I$76,ROW(),"")),"")</f>
        <v/>
      </c>
      <c r="BZ603" s="42" t="str">
        <f>IF($O603="男子",IF($AF603&gt;100,"",IF($M603=新人男子!P$76,ROW(),"")),"")</f>
        <v/>
      </c>
      <c r="CA603" s="42" t="str">
        <f>IF($O603="女子",IF($AF603&gt;100,"",IF($M603=選抜女子!B$2,ROW(),"")),"")</f>
        <v/>
      </c>
      <c r="CB603" s="42" t="str">
        <f>IF($O603="女子",IF($AF603&gt;100,"",IF($M603=選抜女子!I$2,ROW(),"")),"")</f>
        <v/>
      </c>
      <c r="CC603" s="42" t="str">
        <f>IF($O603="女子",IF($AF603&gt;100,"",IF($M603=選抜女子!P$2,ROW(),"")),"")</f>
        <v/>
      </c>
      <c r="CD603" s="42" t="str">
        <f>IF($O603="女子",IF($AF603&gt;100,"",IF($M603=選抜女子!B$27,ROW(),"")),"")</f>
        <v/>
      </c>
      <c r="CE603" s="42">
        <f>IF($O603="女子",IF($AF603&gt;100,"",IF($M603=選抜女子!I$27,ROW(),"")),"")</f>
        <v>603</v>
      </c>
      <c r="CF603" s="42" t="str">
        <f>IF($O603="女子",IF($AF603&gt;100,"",IF($M603=選抜女子!P$27,ROW(),"")),"")</f>
        <v/>
      </c>
      <c r="CG603" s="42" t="str">
        <f>IF($O603="女子",IF($AF603&gt;100,"",IF($M603=選抜女子!B$51,ROW(),"")),"")</f>
        <v/>
      </c>
      <c r="CH603" s="42" t="str">
        <f>IF($O603="女子",IF($AF603&gt;100,"",IF($M603=選抜女子!I$51,ROW(),"")),"")</f>
        <v/>
      </c>
      <c r="CI603" s="42" t="str">
        <f>IF($O603="女子",IF($AF603&gt;100,"",IF($M603=選抜女子!B$76,ROW(),"")),"")</f>
        <v/>
      </c>
      <c r="CJ603" s="42" t="str">
        <f>IF($O603="女子",IF($AF603&gt;100,"",IF($M603=選抜女子!I$76,ROW(),"")),"")</f>
        <v/>
      </c>
      <c r="CK603" s="42" t="str">
        <f>IF($O603="女子",IF($AF603&gt;100,"",IF($M603=新人女子!B$2,ROW(),"")),"")</f>
        <v/>
      </c>
      <c r="CL603" s="42" t="str">
        <f>IF($O603="女子",IF($AF603&gt;100,"",IF($M603=新人女子!I$2,ROW(),"")),"")</f>
        <v/>
      </c>
      <c r="CM603" s="42" t="str">
        <f>IF($O603="女子",IF($AF603&gt;100,"",IF($M603=新人女子!P$2,ROW(),"")),"")</f>
        <v/>
      </c>
      <c r="CN603" s="42" t="str">
        <f>IF($O603="女子",IF($AF603&gt;100,"",IF($M603=新人女子!B$27,ROW(),"")),"")</f>
        <v/>
      </c>
      <c r="CO603" s="42" t="str">
        <f>IF($O603="女子",IF($AF603&gt;100,"",IF($M603=新人女子!I$27,ROW(),"")),"")</f>
        <v/>
      </c>
      <c r="CP603" s="42" t="str">
        <f>IF($O603="女子",IF($AF603&gt;100,"",IF($M603=新人女子!P$27,ROW(),"")),"")</f>
        <v/>
      </c>
      <c r="CQ603" s="42" t="str">
        <f>IF($O603="女子",IF($AF603&gt;100,"",IF($M603=新人女子!B$51,ROW(),"")),"")</f>
        <v/>
      </c>
      <c r="CR603" s="42" t="str">
        <f>IF($O603="女子",IF($AF603&gt;100,"",IF($M603=新人女子!I$51,ROW(),"")),"")</f>
        <v/>
      </c>
      <c r="CS603" s="42" t="str">
        <f>IF($O603="女子",IF($AF603&gt;100,"",IF($M603=新人女子!P$51,ROW(),"")),"")</f>
        <v/>
      </c>
      <c r="CT603" s="42" t="str">
        <f>IF($O603="女子",IF($AF603&gt;100,"",IF($M603=新人女子!B$76,ROW(),"")),"")</f>
        <v/>
      </c>
      <c r="CU603" s="42" t="str">
        <f>IF($O603="女子",IF($AF603&gt;100,"",IF($M603=新人女子!I$76,ROW(),"")),"")</f>
        <v/>
      </c>
      <c r="CV603" s="42" t="str">
        <f>IF($O603="女子",IF($AF603&gt;100,"",IF($M603=新人女子!P$76,ROW(),"")),"")</f>
        <v/>
      </c>
    </row>
    <row r="604" spans="1:100" x14ac:dyDescent="0.15">
      <c r="A604" s="36">
        <v>45285</v>
      </c>
      <c r="B604" s="36">
        <v>45287</v>
      </c>
      <c r="C604" s="35" t="s">
        <v>104</v>
      </c>
      <c r="D604" s="35" t="s">
        <v>3734</v>
      </c>
      <c r="E604" s="35" t="s">
        <v>3735</v>
      </c>
      <c r="F604" s="35" t="s">
        <v>3736</v>
      </c>
      <c r="G604" s="35" t="s">
        <v>108</v>
      </c>
      <c r="H604" s="35" t="s">
        <v>15</v>
      </c>
      <c r="I604" s="35" t="s">
        <v>3737</v>
      </c>
      <c r="J604" s="35" t="s">
        <v>303</v>
      </c>
      <c r="L604" s="35" t="s">
        <v>875</v>
      </c>
      <c r="M604" s="35" t="s">
        <v>286</v>
      </c>
      <c r="N604" s="35" t="s">
        <v>287</v>
      </c>
      <c r="O604" s="35" t="s">
        <v>1152</v>
      </c>
      <c r="Y604" s="35" t="s">
        <v>306</v>
      </c>
      <c r="AA604" s="35" t="s">
        <v>1328</v>
      </c>
      <c r="AB604" s="35" t="s">
        <v>1372</v>
      </c>
      <c r="AC604" s="35" t="str">
        <f t="shared" si="55"/>
        <v>ヒワ</v>
      </c>
      <c r="AD604" s="35" t="s">
        <v>309</v>
      </c>
      <c r="AF604" s="35">
        <v>4</v>
      </c>
      <c r="AG604" s="41">
        <v>39078</v>
      </c>
      <c r="AN604" s="35">
        <v>165.8</v>
      </c>
      <c r="AO604" s="35">
        <v>62.8</v>
      </c>
      <c r="AP604" s="35" t="s">
        <v>310</v>
      </c>
      <c r="AV604" s="35" t="s">
        <v>311</v>
      </c>
      <c r="BB604" s="35">
        <f t="shared" si="51"/>
        <v>16</v>
      </c>
      <c r="BC604" s="35">
        <f t="shared" si="52"/>
        <v>2</v>
      </c>
      <c r="BD604" s="35" t="str">
        <f t="shared" si="53"/>
        <v>右</v>
      </c>
      <c r="BE604" s="42" t="str">
        <f>IF($O604="男子",IF($AF604&gt;100,"",IF($M604=選抜男子!B$2,ROW(),"")),"")</f>
        <v/>
      </c>
      <c r="BF604" s="42" t="str">
        <f>IF($O604="男子",IF($AF604&gt;100,"",IF($M604=選抜男子!I$2,ROW(),"")),"")</f>
        <v/>
      </c>
      <c r="BG604" s="42" t="str">
        <f>IF($O604="男子",IF($AF604&gt;100,"",IF($M604=選抜男子!P$2,ROW(),"")),"")</f>
        <v/>
      </c>
      <c r="BH604" s="42" t="str">
        <f>IF($O604="男子",IF($AF604&gt;100,"",IF($M604=選抜男子!B$27,ROW(),"")),"")</f>
        <v/>
      </c>
      <c r="BI604" s="42" t="str">
        <f>IF($O604="男子",IF($AF604&gt;100,"",IF($M604=選抜男子!I$27,ROW(),"")),"")</f>
        <v/>
      </c>
      <c r="BJ604" s="42" t="str">
        <f>IF($O604="男子",IF($AF604&gt;100,"",IF($M604=選抜男子!P$27,ROW(),"")),"")</f>
        <v/>
      </c>
      <c r="BK604" s="42" t="str">
        <f>IF($O604="男子",IF($AF604&gt;100,"",IF($M604=選抜男子!B$51,ROW(),"")),"")</f>
        <v/>
      </c>
      <c r="BL604" s="42" t="str">
        <f>IF($O604="男子",IF($AF604&gt;100,"",IF($M604=選抜男子!I$51,ROW(),"")),"")</f>
        <v/>
      </c>
      <c r="BM604" s="42" t="str">
        <f>IF($O604="男子",IF($AF604&gt;100,"",IF($M604=選抜男子!B$76,ROW(),"")),"")</f>
        <v/>
      </c>
      <c r="BN604" s="42" t="str">
        <f>IF($O604="男子",IF($AF604&gt;100,"",IF($M604=選抜男子!I$76,ROW(),"")),"")</f>
        <v/>
      </c>
      <c r="BO604" s="42" t="str">
        <f>IF($O604="男子",IF($AF604&gt;100,"",IF($M604=新人男子!B$2,ROW(),"")),"")</f>
        <v/>
      </c>
      <c r="BP604" s="42" t="str">
        <f>IF($O604="男子",IF($AF604&gt;100,"",IF($M604=新人男子!I$2,ROW(),"")),"")</f>
        <v/>
      </c>
      <c r="BQ604" s="42" t="str">
        <f>IF($O604="男子",IF($AF604&gt;100,"",IF($M604=新人男子!P$2,ROW(),"")),"")</f>
        <v/>
      </c>
      <c r="BR604" s="42" t="str">
        <f>IF($O604="男子",IF($AF604&gt;100,"",IF($M604=新人男子!B$27,ROW(),"")),"")</f>
        <v/>
      </c>
      <c r="BS604" s="42" t="str">
        <f>IF($O604="男子",IF($AF604&gt;100,"",IF($M604=新人男子!I$27,ROW(),"")),"")</f>
        <v/>
      </c>
      <c r="BT604" s="42" t="str">
        <f>IF($O604="男子",IF($AF604&gt;100,"",IF($M604=新人男子!P$27,ROW(),"")),"")</f>
        <v/>
      </c>
      <c r="BU604" s="42" t="str">
        <f>IF($O604="男子",IF($AF604&gt;100,"",IF($M604=新人男子!B$51,ROW(),"")),"")</f>
        <v/>
      </c>
      <c r="BV604" s="42" t="str">
        <f>IF($O604="男子",IF($AF604&gt;100,"",IF($M604=新人男子!I$51,ROW(),"")),"")</f>
        <v/>
      </c>
      <c r="BW604" s="42" t="str">
        <f>IF($O604="男子",IF($AF604&gt;100,"",IF($M604=新人男子!P$51,ROW(),"")),"")</f>
        <v/>
      </c>
      <c r="BX604" s="42" t="str">
        <f>IF($O604="男子",IF($AF604&gt;100,"",IF($M604=新人男子!B$76,ROW(),"")),"")</f>
        <v/>
      </c>
      <c r="BY604" s="42" t="str">
        <f>IF($O604="男子",IF($AF604&gt;100,"",IF($M604=新人男子!I$76,ROW(),"")),"")</f>
        <v/>
      </c>
      <c r="BZ604" s="42" t="str">
        <f>IF($O604="男子",IF($AF604&gt;100,"",IF($M604=新人男子!P$76,ROW(),"")),"")</f>
        <v/>
      </c>
      <c r="CA604" s="42" t="str">
        <f>IF($O604="女子",IF($AF604&gt;100,"",IF($M604=選抜女子!B$2,ROW(),"")),"")</f>
        <v/>
      </c>
      <c r="CB604" s="42" t="str">
        <f>IF($O604="女子",IF($AF604&gt;100,"",IF($M604=選抜女子!I$2,ROW(),"")),"")</f>
        <v/>
      </c>
      <c r="CC604" s="42" t="str">
        <f>IF($O604="女子",IF($AF604&gt;100,"",IF($M604=選抜女子!P$2,ROW(),"")),"")</f>
        <v/>
      </c>
      <c r="CD604" s="42" t="str">
        <f>IF($O604="女子",IF($AF604&gt;100,"",IF($M604=選抜女子!B$27,ROW(),"")),"")</f>
        <v/>
      </c>
      <c r="CE604" s="42">
        <f>IF($O604="女子",IF($AF604&gt;100,"",IF($M604=選抜女子!I$27,ROW(),"")),"")</f>
        <v>604</v>
      </c>
      <c r="CF604" s="42" t="str">
        <f>IF($O604="女子",IF($AF604&gt;100,"",IF($M604=選抜女子!P$27,ROW(),"")),"")</f>
        <v/>
      </c>
      <c r="CG604" s="42" t="str">
        <f>IF($O604="女子",IF($AF604&gt;100,"",IF($M604=選抜女子!B$51,ROW(),"")),"")</f>
        <v/>
      </c>
      <c r="CH604" s="42" t="str">
        <f>IF($O604="女子",IF($AF604&gt;100,"",IF($M604=選抜女子!I$51,ROW(),"")),"")</f>
        <v/>
      </c>
      <c r="CI604" s="42" t="str">
        <f>IF($O604="女子",IF($AF604&gt;100,"",IF($M604=選抜女子!B$76,ROW(),"")),"")</f>
        <v/>
      </c>
      <c r="CJ604" s="42" t="str">
        <f>IF($O604="女子",IF($AF604&gt;100,"",IF($M604=選抜女子!I$76,ROW(),"")),"")</f>
        <v/>
      </c>
      <c r="CK604" s="42" t="str">
        <f>IF($O604="女子",IF($AF604&gt;100,"",IF($M604=新人女子!B$2,ROW(),"")),"")</f>
        <v/>
      </c>
      <c r="CL604" s="42" t="str">
        <f>IF($O604="女子",IF($AF604&gt;100,"",IF($M604=新人女子!I$2,ROW(),"")),"")</f>
        <v/>
      </c>
      <c r="CM604" s="42" t="str">
        <f>IF($O604="女子",IF($AF604&gt;100,"",IF($M604=新人女子!P$2,ROW(),"")),"")</f>
        <v/>
      </c>
      <c r="CN604" s="42" t="str">
        <f>IF($O604="女子",IF($AF604&gt;100,"",IF($M604=新人女子!B$27,ROW(),"")),"")</f>
        <v/>
      </c>
      <c r="CO604" s="42" t="str">
        <f>IF($O604="女子",IF($AF604&gt;100,"",IF($M604=新人女子!I$27,ROW(),"")),"")</f>
        <v/>
      </c>
      <c r="CP604" s="42" t="str">
        <f>IF($O604="女子",IF($AF604&gt;100,"",IF($M604=新人女子!P$27,ROW(),"")),"")</f>
        <v/>
      </c>
      <c r="CQ604" s="42" t="str">
        <f>IF($O604="女子",IF($AF604&gt;100,"",IF($M604=新人女子!B$51,ROW(),"")),"")</f>
        <v/>
      </c>
      <c r="CR604" s="42" t="str">
        <f>IF($O604="女子",IF($AF604&gt;100,"",IF($M604=新人女子!I$51,ROW(),"")),"")</f>
        <v/>
      </c>
      <c r="CS604" s="42" t="str">
        <f>IF($O604="女子",IF($AF604&gt;100,"",IF($M604=新人女子!P$51,ROW(),"")),"")</f>
        <v/>
      </c>
      <c r="CT604" s="42" t="str">
        <f>IF($O604="女子",IF($AF604&gt;100,"",IF($M604=新人女子!B$76,ROW(),"")),"")</f>
        <v/>
      </c>
      <c r="CU604" s="42" t="str">
        <f>IF($O604="女子",IF($AF604&gt;100,"",IF($M604=新人女子!I$76,ROW(),"")),"")</f>
        <v/>
      </c>
      <c r="CV604" s="42" t="str">
        <f>IF($O604="女子",IF($AF604&gt;100,"",IF($M604=新人女子!P$76,ROW(),"")),"")</f>
        <v/>
      </c>
    </row>
    <row r="605" spans="1:100" x14ac:dyDescent="0.15">
      <c r="A605" s="36">
        <v>45285</v>
      </c>
      <c r="B605" s="36">
        <v>45287</v>
      </c>
      <c r="C605" s="35" t="s">
        <v>104</v>
      </c>
      <c r="D605" s="35" t="s">
        <v>3738</v>
      </c>
      <c r="E605" s="35" t="s">
        <v>3739</v>
      </c>
      <c r="F605" s="35" t="s">
        <v>3740</v>
      </c>
      <c r="G605" s="35" t="s">
        <v>108</v>
      </c>
      <c r="H605" s="35" t="s">
        <v>15</v>
      </c>
      <c r="I605" s="35" t="s">
        <v>3741</v>
      </c>
      <c r="J605" s="35" t="s">
        <v>303</v>
      </c>
      <c r="L605" s="35" t="s">
        <v>875</v>
      </c>
      <c r="M605" s="35" t="s">
        <v>286</v>
      </c>
      <c r="N605" s="35" t="s">
        <v>287</v>
      </c>
      <c r="O605" s="35" t="s">
        <v>1152</v>
      </c>
      <c r="Y605" s="35" t="s">
        <v>306</v>
      </c>
      <c r="Z605" s="35">
        <v>1</v>
      </c>
      <c r="AA605" s="35" t="s">
        <v>1330</v>
      </c>
      <c r="AB605" s="35" t="s">
        <v>1373</v>
      </c>
      <c r="AC605" s="35" t="str">
        <f t="shared" si="55"/>
        <v>ミナギ</v>
      </c>
      <c r="AD605" s="35" t="s">
        <v>309</v>
      </c>
      <c r="AF605" s="35">
        <v>5</v>
      </c>
      <c r="AG605" s="41">
        <v>39114</v>
      </c>
      <c r="AN605" s="35">
        <v>157</v>
      </c>
      <c r="AO605" s="35">
        <v>48</v>
      </c>
      <c r="AP605" s="35" t="s">
        <v>310</v>
      </c>
      <c r="AV605" s="35" t="s">
        <v>344</v>
      </c>
      <c r="AW605" s="35" t="s">
        <v>345</v>
      </c>
      <c r="BB605" s="35">
        <f t="shared" si="51"/>
        <v>16</v>
      </c>
      <c r="BC605" s="35">
        <f t="shared" si="52"/>
        <v>2</v>
      </c>
      <c r="BD605" s="35" t="str">
        <f t="shared" si="53"/>
        <v>右</v>
      </c>
      <c r="BE605" s="42" t="str">
        <f>IF($O605="男子",IF($AF605&gt;100,"",IF($M605=選抜男子!B$2,ROW(),"")),"")</f>
        <v/>
      </c>
      <c r="BF605" s="42" t="str">
        <f>IF($O605="男子",IF($AF605&gt;100,"",IF($M605=選抜男子!I$2,ROW(),"")),"")</f>
        <v/>
      </c>
      <c r="BG605" s="42" t="str">
        <f>IF($O605="男子",IF($AF605&gt;100,"",IF($M605=選抜男子!P$2,ROW(),"")),"")</f>
        <v/>
      </c>
      <c r="BH605" s="42" t="str">
        <f>IF($O605="男子",IF($AF605&gt;100,"",IF($M605=選抜男子!B$27,ROW(),"")),"")</f>
        <v/>
      </c>
      <c r="BI605" s="42" t="str">
        <f>IF($O605="男子",IF($AF605&gt;100,"",IF($M605=選抜男子!I$27,ROW(),"")),"")</f>
        <v/>
      </c>
      <c r="BJ605" s="42" t="str">
        <f>IF($O605="男子",IF($AF605&gt;100,"",IF($M605=選抜男子!P$27,ROW(),"")),"")</f>
        <v/>
      </c>
      <c r="BK605" s="42" t="str">
        <f>IF($O605="男子",IF($AF605&gt;100,"",IF($M605=選抜男子!B$51,ROW(),"")),"")</f>
        <v/>
      </c>
      <c r="BL605" s="42" t="str">
        <f>IF($O605="男子",IF($AF605&gt;100,"",IF($M605=選抜男子!I$51,ROW(),"")),"")</f>
        <v/>
      </c>
      <c r="BM605" s="42" t="str">
        <f>IF($O605="男子",IF($AF605&gt;100,"",IF($M605=選抜男子!B$76,ROW(),"")),"")</f>
        <v/>
      </c>
      <c r="BN605" s="42" t="str">
        <f>IF($O605="男子",IF($AF605&gt;100,"",IF($M605=選抜男子!I$76,ROW(),"")),"")</f>
        <v/>
      </c>
      <c r="BO605" s="42" t="str">
        <f>IF($O605="男子",IF($AF605&gt;100,"",IF($M605=新人男子!B$2,ROW(),"")),"")</f>
        <v/>
      </c>
      <c r="BP605" s="42" t="str">
        <f>IF($O605="男子",IF($AF605&gt;100,"",IF($M605=新人男子!I$2,ROW(),"")),"")</f>
        <v/>
      </c>
      <c r="BQ605" s="42" t="str">
        <f>IF($O605="男子",IF($AF605&gt;100,"",IF($M605=新人男子!P$2,ROW(),"")),"")</f>
        <v/>
      </c>
      <c r="BR605" s="42" t="str">
        <f>IF($O605="男子",IF($AF605&gt;100,"",IF($M605=新人男子!B$27,ROW(),"")),"")</f>
        <v/>
      </c>
      <c r="BS605" s="42" t="str">
        <f>IF($O605="男子",IF($AF605&gt;100,"",IF($M605=新人男子!I$27,ROW(),"")),"")</f>
        <v/>
      </c>
      <c r="BT605" s="42" t="str">
        <f>IF($O605="男子",IF($AF605&gt;100,"",IF($M605=新人男子!P$27,ROW(),"")),"")</f>
        <v/>
      </c>
      <c r="BU605" s="42" t="str">
        <f>IF($O605="男子",IF($AF605&gt;100,"",IF($M605=新人男子!B$51,ROW(),"")),"")</f>
        <v/>
      </c>
      <c r="BV605" s="42" t="str">
        <f>IF($O605="男子",IF($AF605&gt;100,"",IF($M605=新人男子!I$51,ROW(),"")),"")</f>
        <v/>
      </c>
      <c r="BW605" s="42" t="str">
        <f>IF($O605="男子",IF($AF605&gt;100,"",IF($M605=新人男子!P$51,ROW(),"")),"")</f>
        <v/>
      </c>
      <c r="BX605" s="42" t="str">
        <f>IF($O605="男子",IF($AF605&gt;100,"",IF($M605=新人男子!B$76,ROW(),"")),"")</f>
        <v/>
      </c>
      <c r="BY605" s="42" t="str">
        <f>IF($O605="男子",IF($AF605&gt;100,"",IF($M605=新人男子!I$76,ROW(),"")),"")</f>
        <v/>
      </c>
      <c r="BZ605" s="42" t="str">
        <f>IF($O605="男子",IF($AF605&gt;100,"",IF($M605=新人男子!P$76,ROW(),"")),"")</f>
        <v/>
      </c>
      <c r="CA605" s="42" t="str">
        <f>IF($O605="女子",IF($AF605&gt;100,"",IF($M605=選抜女子!B$2,ROW(),"")),"")</f>
        <v/>
      </c>
      <c r="CB605" s="42" t="str">
        <f>IF($O605="女子",IF($AF605&gt;100,"",IF($M605=選抜女子!I$2,ROW(),"")),"")</f>
        <v/>
      </c>
      <c r="CC605" s="42" t="str">
        <f>IF($O605="女子",IF($AF605&gt;100,"",IF($M605=選抜女子!P$2,ROW(),"")),"")</f>
        <v/>
      </c>
      <c r="CD605" s="42" t="str">
        <f>IF($O605="女子",IF($AF605&gt;100,"",IF($M605=選抜女子!B$27,ROW(),"")),"")</f>
        <v/>
      </c>
      <c r="CE605" s="42">
        <f>IF($O605="女子",IF($AF605&gt;100,"",IF($M605=選抜女子!I$27,ROW(),"")),"")</f>
        <v>605</v>
      </c>
      <c r="CF605" s="42" t="str">
        <f>IF($O605="女子",IF($AF605&gt;100,"",IF($M605=選抜女子!P$27,ROW(),"")),"")</f>
        <v/>
      </c>
      <c r="CG605" s="42" t="str">
        <f>IF($O605="女子",IF($AF605&gt;100,"",IF($M605=選抜女子!B$51,ROW(),"")),"")</f>
        <v/>
      </c>
      <c r="CH605" s="42" t="str">
        <f>IF($O605="女子",IF($AF605&gt;100,"",IF($M605=選抜女子!I$51,ROW(),"")),"")</f>
        <v/>
      </c>
      <c r="CI605" s="42" t="str">
        <f>IF($O605="女子",IF($AF605&gt;100,"",IF($M605=選抜女子!B$76,ROW(),"")),"")</f>
        <v/>
      </c>
      <c r="CJ605" s="42" t="str">
        <f>IF($O605="女子",IF($AF605&gt;100,"",IF($M605=選抜女子!I$76,ROW(),"")),"")</f>
        <v/>
      </c>
      <c r="CK605" s="42" t="str">
        <f>IF($O605="女子",IF($AF605&gt;100,"",IF($M605=新人女子!B$2,ROW(),"")),"")</f>
        <v/>
      </c>
      <c r="CL605" s="42" t="str">
        <f>IF($O605="女子",IF($AF605&gt;100,"",IF($M605=新人女子!I$2,ROW(),"")),"")</f>
        <v/>
      </c>
      <c r="CM605" s="42" t="str">
        <f>IF($O605="女子",IF($AF605&gt;100,"",IF($M605=新人女子!P$2,ROW(),"")),"")</f>
        <v/>
      </c>
      <c r="CN605" s="42" t="str">
        <f>IF($O605="女子",IF($AF605&gt;100,"",IF($M605=新人女子!B$27,ROW(),"")),"")</f>
        <v/>
      </c>
      <c r="CO605" s="42" t="str">
        <f>IF($O605="女子",IF($AF605&gt;100,"",IF($M605=新人女子!I$27,ROW(),"")),"")</f>
        <v/>
      </c>
      <c r="CP605" s="42" t="str">
        <f>IF($O605="女子",IF($AF605&gt;100,"",IF($M605=新人女子!P$27,ROW(),"")),"")</f>
        <v/>
      </c>
      <c r="CQ605" s="42" t="str">
        <f>IF($O605="女子",IF($AF605&gt;100,"",IF($M605=新人女子!B$51,ROW(),"")),"")</f>
        <v/>
      </c>
      <c r="CR605" s="42" t="str">
        <f>IF($O605="女子",IF($AF605&gt;100,"",IF($M605=新人女子!I$51,ROW(),"")),"")</f>
        <v/>
      </c>
      <c r="CS605" s="42" t="str">
        <f>IF($O605="女子",IF($AF605&gt;100,"",IF($M605=新人女子!P$51,ROW(),"")),"")</f>
        <v/>
      </c>
      <c r="CT605" s="42" t="str">
        <f>IF($O605="女子",IF($AF605&gt;100,"",IF($M605=新人女子!B$76,ROW(),"")),"")</f>
        <v/>
      </c>
      <c r="CU605" s="42" t="str">
        <f>IF($O605="女子",IF($AF605&gt;100,"",IF($M605=新人女子!I$76,ROW(),"")),"")</f>
        <v/>
      </c>
      <c r="CV605" s="42" t="str">
        <f>IF($O605="女子",IF($AF605&gt;100,"",IF($M605=新人女子!P$76,ROW(),"")),"")</f>
        <v/>
      </c>
    </row>
    <row r="606" spans="1:100" x14ac:dyDescent="0.15">
      <c r="A606" s="36">
        <v>45285</v>
      </c>
      <c r="B606" s="36">
        <v>45287</v>
      </c>
      <c r="C606" s="35" t="s">
        <v>104</v>
      </c>
      <c r="D606" s="35" t="s">
        <v>3742</v>
      </c>
      <c r="E606" s="35" t="s">
        <v>3743</v>
      </c>
      <c r="F606" s="35" t="s">
        <v>3744</v>
      </c>
      <c r="G606" s="35" t="s">
        <v>108</v>
      </c>
      <c r="H606" s="35" t="s">
        <v>15</v>
      </c>
      <c r="I606" s="35" t="s">
        <v>3745</v>
      </c>
      <c r="J606" s="35" t="s">
        <v>303</v>
      </c>
      <c r="L606" s="35" t="s">
        <v>875</v>
      </c>
      <c r="M606" s="35" t="s">
        <v>286</v>
      </c>
      <c r="N606" s="35" t="s">
        <v>287</v>
      </c>
      <c r="O606" s="35" t="s">
        <v>1152</v>
      </c>
      <c r="Y606" s="35" t="s">
        <v>306</v>
      </c>
      <c r="Z606" s="35">
        <v>1</v>
      </c>
      <c r="AA606" s="35" t="s">
        <v>1332</v>
      </c>
      <c r="AB606" s="35" t="s">
        <v>1374</v>
      </c>
      <c r="AC606" s="35" t="str">
        <f t="shared" si="55"/>
        <v>ビッチュウヒロセ</v>
      </c>
      <c r="AD606" s="35" t="s">
        <v>309</v>
      </c>
      <c r="AF606" s="35">
        <v>6</v>
      </c>
      <c r="AG606" s="41">
        <v>39516</v>
      </c>
      <c r="AN606" s="35">
        <v>164</v>
      </c>
      <c r="AO606" s="35">
        <v>55</v>
      </c>
      <c r="AP606" s="35" t="s">
        <v>310</v>
      </c>
      <c r="AV606" s="35" t="s">
        <v>344</v>
      </c>
      <c r="BB606" s="35">
        <f t="shared" si="51"/>
        <v>15</v>
      </c>
      <c r="BC606" s="35">
        <f t="shared" si="52"/>
        <v>1</v>
      </c>
      <c r="BD606" s="35" t="str">
        <f t="shared" si="53"/>
        <v>右</v>
      </c>
      <c r="BE606" s="42" t="str">
        <f>IF($O606="男子",IF($AF606&gt;100,"",IF($M606=選抜男子!B$2,ROW(),"")),"")</f>
        <v/>
      </c>
      <c r="BF606" s="42" t="str">
        <f>IF($O606="男子",IF($AF606&gt;100,"",IF($M606=選抜男子!I$2,ROW(),"")),"")</f>
        <v/>
      </c>
      <c r="BG606" s="42" t="str">
        <f>IF($O606="男子",IF($AF606&gt;100,"",IF($M606=選抜男子!P$2,ROW(),"")),"")</f>
        <v/>
      </c>
      <c r="BH606" s="42" t="str">
        <f>IF($O606="男子",IF($AF606&gt;100,"",IF($M606=選抜男子!B$27,ROW(),"")),"")</f>
        <v/>
      </c>
      <c r="BI606" s="42" t="str">
        <f>IF($O606="男子",IF($AF606&gt;100,"",IF($M606=選抜男子!I$27,ROW(),"")),"")</f>
        <v/>
      </c>
      <c r="BJ606" s="42" t="str">
        <f>IF($O606="男子",IF($AF606&gt;100,"",IF($M606=選抜男子!P$27,ROW(),"")),"")</f>
        <v/>
      </c>
      <c r="BK606" s="42" t="str">
        <f>IF($O606="男子",IF($AF606&gt;100,"",IF($M606=選抜男子!B$51,ROW(),"")),"")</f>
        <v/>
      </c>
      <c r="BL606" s="42" t="str">
        <f>IF($O606="男子",IF($AF606&gt;100,"",IF($M606=選抜男子!I$51,ROW(),"")),"")</f>
        <v/>
      </c>
      <c r="BM606" s="42" t="str">
        <f>IF($O606="男子",IF($AF606&gt;100,"",IF($M606=選抜男子!B$76,ROW(),"")),"")</f>
        <v/>
      </c>
      <c r="BN606" s="42" t="str">
        <f>IF($O606="男子",IF($AF606&gt;100,"",IF($M606=選抜男子!I$76,ROW(),"")),"")</f>
        <v/>
      </c>
      <c r="BO606" s="42" t="str">
        <f>IF($O606="男子",IF($AF606&gt;100,"",IF($M606=新人男子!B$2,ROW(),"")),"")</f>
        <v/>
      </c>
      <c r="BP606" s="42" t="str">
        <f>IF($O606="男子",IF($AF606&gt;100,"",IF($M606=新人男子!I$2,ROW(),"")),"")</f>
        <v/>
      </c>
      <c r="BQ606" s="42" t="str">
        <f>IF($O606="男子",IF($AF606&gt;100,"",IF($M606=新人男子!P$2,ROW(),"")),"")</f>
        <v/>
      </c>
      <c r="BR606" s="42" t="str">
        <f>IF($O606="男子",IF($AF606&gt;100,"",IF($M606=新人男子!B$27,ROW(),"")),"")</f>
        <v/>
      </c>
      <c r="BS606" s="42" t="str">
        <f>IF($O606="男子",IF($AF606&gt;100,"",IF($M606=新人男子!I$27,ROW(),"")),"")</f>
        <v/>
      </c>
      <c r="BT606" s="42" t="str">
        <f>IF($O606="男子",IF($AF606&gt;100,"",IF($M606=新人男子!P$27,ROW(),"")),"")</f>
        <v/>
      </c>
      <c r="BU606" s="42" t="str">
        <f>IF($O606="男子",IF($AF606&gt;100,"",IF($M606=新人男子!B$51,ROW(),"")),"")</f>
        <v/>
      </c>
      <c r="BV606" s="42" t="str">
        <f>IF($O606="男子",IF($AF606&gt;100,"",IF($M606=新人男子!I$51,ROW(),"")),"")</f>
        <v/>
      </c>
      <c r="BW606" s="42" t="str">
        <f>IF($O606="男子",IF($AF606&gt;100,"",IF($M606=新人男子!P$51,ROW(),"")),"")</f>
        <v/>
      </c>
      <c r="BX606" s="42" t="str">
        <f>IF($O606="男子",IF($AF606&gt;100,"",IF($M606=新人男子!B$76,ROW(),"")),"")</f>
        <v/>
      </c>
      <c r="BY606" s="42" t="str">
        <f>IF($O606="男子",IF($AF606&gt;100,"",IF($M606=新人男子!I$76,ROW(),"")),"")</f>
        <v/>
      </c>
      <c r="BZ606" s="42" t="str">
        <f>IF($O606="男子",IF($AF606&gt;100,"",IF($M606=新人男子!P$76,ROW(),"")),"")</f>
        <v/>
      </c>
      <c r="CA606" s="42" t="str">
        <f>IF($O606="女子",IF($AF606&gt;100,"",IF($M606=選抜女子!B$2,ROW(),"")),"")</f>
        <v/>
      </c>
      <c r="CB606" s="42" t="str">
        <f>IF($O606="女子",IF($AF606&gt;100,"",IF($M606=選抜女子!I$2,ROW(),"")),"")</f>
        <v/>
      </c>
      <c r="CC606" s="42" t="str">
        <f>IF($O606="女子",IF($AF606&gt;100,"",IF($M606=選抜女子!P$2,ROW(),"")),"")</f>
        <v/>
      </c>
      <c r="CD606" s="42" t="str">
        <f>IF($O606="女子",IF($AF606&gt;100,"",IF($M606=選抜女子!B$27,ROW(),"")),"")</f>
        <v/>
      </c>
      <c r="CE606" s="42">
        <f>IF($O606="女子",IF($AF606&gt;100,"",IF($M606=選抜女子!I$27,ROW(),"")),"")</f>
        <v>606</v>
      </c>
      <c r="CF606" s="42" t="str">
        <f>IF($O606="女子",IF($AF606&gt;100,"",IF($M606=選抜女子!P$27,ROW(),"")),"")</f>
        <v/>
      </c>
      <c r="CG606" s="42" t="str">
        <f>IF($O606="女子",IF($AF606&gt;100,"",IF($M606=選抜女子!B$51,ROW(),"")),"")</f>
        <v/>
      </c>
      <c r="CH606" s="42" t="str">
        <f>IF($O606="女子",IF($AF606&gt;100,"",IF($M606=選抜女子!I$51,ROW(),"")),"")</f>
        <v/>
      </c>
      <c r="CI606" s="42" t="str">
        <f>IF($O606="女子",IF($AF606&gt;100,"",IF($M606=選抜女子!B$76,ROW(),"")),"")</f>
        <v/>
      </c>
      <c r="CJ606" s="42" t="str">
        <f>IF($O606="女子",IF($AF606&gt;100,"",IF($M606=選抜女子!I$76,ROW(),"")),"")</f>
        <v/>
      </c>
      <c r="CK606" s="42" t="str">
        <f>IF($O606="女子",IF($AF606&gt;100,"",IF($M606=新人女子!B$2,ROW(),"")),"")</f>
        <v/>
      </c>
      <c r="CL606" s="42" t="str">
        <f>IF($O606="女子",IF($AF606&gt;100,"",IF($M606=新人女子!I$2,ROW(),"")),"")</f>
        <v/>
      </c>
      <c r="CM606" s="42" t="str">
        <f>IF($O606="女子",IF($AF606&gt;100,"",IF($M606=新人女子!P$2,ROW(),"")),"")</f>
        <v/>
      </c>
      <c r="CN606" s="42" t="str">
        <f>IF($O606="女子",IF($AF606&gt;100,"",IF($M606=新人女子!B$27,ROW(),"")),"")</f>
        <v/>
      </c>
      <c r="CO606" s="42" t="str">
        <f>IF($O606="女子",IF($AF606&gt;100,"",IF($M606=新人女子!I$27,ROW(),"")),"")</f>
        <v/>
      </c>
      <c r="CP606" s="42" t="str">
        <f>IF($O606="女子",IF($AF606&gt;100,"",IF($M606=新人女子!P$27,ROW(),"")),"")</f>
        <v/>
      </c>
      <c r="CQ606" s="42" t="str">
        <f>IF($O606="女子",IF($AF606&gt;100,"",IF($M606=新人女子!B$51,ROW(),"")),"")</f>
        <v/>
      </c>
      <c r="CR606" s="42" t="str">
        <f>IF($O606="女子",IF($AF606&gt;100,"",IF($M606=新人女子!I$51,ROW(),"")),"")</f>
        <v/>
      </c>
      <c r="CS606" s="42" t="str">
        <f>IF($O606="女子",IF($AF606&gt;100,"",IF($M606=新人女子!P$51,ROW(),"")),"")</f>
        <v/>
      </c>
      <c r="CT606" s="42" t="str">
        <f>IF($O606="女子",IF($AF606&gt;100,"",IF($M606=新人女子!B$76,ROW(),"")),"")</f>
        <v/>
      </c>
      <c r="CU606" s="42" t="str">
        <f>IF($O606="女子",IF($AF606&gt;100,"",IF($M606=新人女子!I$76,ROW(),"")),"")</f>
        <v/>
      </c>
      <c r="CV606" s="42" t="str">
        <f>IF($O606="女子",IF($AF606&gt;100,"",IF($M606=新人女子!P$76,ROW(),"")),"")</f>
        <v/>
      </c>
    </row>
    <row r="607" spans="1:100" x14ac:dyDescent="0.15">
      <c r="A607" s="36">
        <v>45285</v>
      </c>
      <c r="B607" s="36">
        <v>45287</v>
      </c>
      <c r="C607" s="35" t="s">
        <v>104</v>
      </c>
      <c r="D607" s="35" t="s">
        <v>3746</v>
      </c>
      <c r="E607" s="35" t="s">
        <v>3747</v>
      </c>
      <c r="F607" s="35" t="s">
        <v>3748</v>
      </c>
      <c r="G607" s="35" t="s">
        <v>108</v>
      </c>
      <c r="H607" s="35" t="s">
        <v>15</v>
      </c>
      <c r="I607" s="35" t="s">
        <v>3749</v>
      </c>
      <c r="J607" s="35" t="s">
        <v>303</v>
      </c>
      <c r="M607" s="35" t="s">
        <v>286</v>
      </c>
      <c r="N607" s="35" t="s">
        <v>287</v>
      </c>
      <c r="O607" s="35" t="s">
        <v>1152</v>
      </c>
      <c r="Y607" s="35" t="s">
        <v>306</v>
      </c>
      <c r="AA607" s="35" t="s">
        <v>886</v>
      </c>
      <c r="AB607" s="35" t="s">
        <v>1375</v>
      </c>
      <c r="AC607" s="35" t="str">
        <f t="shared" si="55"/>
        <v>イクラ</v>
      </c>
      <c r="AD607" s="35" t="s">
        <v>309</v>
      </c>
      <c r="AF607" s="35">
        <v>7</v>
      </c>
      <c r="AG607" s="41">
        <v>39114</v>
      </c>
      <c r="AN607" s="35">
        <v>163</v>
      </c>
      <c r="AO607" s="35">
        <v>45.4</v>
      </c>
      <c r="AP607" s="35" t="s">
        <v>310</v>
      </c>
      <c r="BB607" s="35">
        <f t="shared" si="51"/>
        <v>16</v>
      </c>
      <c r="BC607" s="35">
        <f t="shared" si="52"/>
        <v>2</v>
      </c>
      <c r="BD607" s="35" t="str">
        <f t="shared" si="53"/>
        <v>右</v>
      </c>
      <c r="BE607" s="42" t="str">
        <f>IF($O607="男子",IF($AF607&gt;100,"",IF($M607=選抜男子!B$2,ROW(),"")),"")</f>
        <v/>
      </c>
      <c r="BF607" s="42" t="str">
        <f>IF($O607="男子",IF($AF607&gt;100,"",IF($M607=選抜男子!I$2,ROW(),"")),"")</f>
        <v/>
      </c>
      <c r="BG607" s="42" t="str">
        <f>IF($O607="男子",IF($AF607&gt;100,"",IF($M607=選抜男子!P$2,ROW(),"")),"")</f>
        <v/>
      </c>
      <c r="BH607" s="42" t="str">
        <f>IF($O607="男子",IF($AF607&gt;100,"",IF($M607=選抜男子!B$27,ROW(),"")),"")</f>
        <v/>
      </c>
      <c r="BI607" s="42" t="str">
        <f>IF($O607="男子",IF($AF607&gt;100,"",IF($M607=選抜男子!I$27,ROW(),"")),"")</f>
        <v/>
      </c>
      <c r="BJ607" s="42" t="str">
        <f>IF($O607="男子",IF($AF607&gt;100,"",IF($M607=選抜男子!P$27,ROW(),"")),"")</f>
        <v/>
      </c>
      <c r="BK607" s="42" t="str">
        <f>IF($O607="男子",IF($AF607&gt;100,"",IF($M607=選抜男子!B$51,ROW(),"")),"")</f>
        <v/>
      </c>
      <c r="BL607" s="42" t="str">
        <f>IF($O607="男子",IF($AF607&gt;100,"",IF($M607=選抜男子!I$51,ROW(),"")),"")</f>
        <v/>
      </c>
      <c r="BM607" s="42" t="str">
        <f>IF($O607="男子",IF($AF607&gt;100,"",IF($M607=選抜男子!B$76,ROW(),"")),"")</f>
        <v/>
      </c>
      <c r="BN607" s="42" t="str">
        <f>IF($O607="男子",IF($AF607&gt;100,"",IF($M607=選抜男子!I$76,ROW(),"")),"")</f>
        <v/>
      </c>
      <c r="BO607" s="42" t="str">
        <f>IF($O607="男子",IF($AF607&gt;100,"",IF($M607=新人男子!B$2,ROW(),"")),"")</f>
        <v/>
      </c>
      <c r="BP607" s="42" t="str">
        <f>IF($O607="男子",IF($AF607&gt;100,"",IF($M607=新人男子!I$2,ROW(),"")),"")</f>
        <v/>
      </c>
      <c r="BQ607" s="42" t="str">
        <f>IF($O607="男子",IF($AF607&gt;100,"",IF($M607=新人男子!P$2,ROW(),"")),"")</f>
        <v/>
      </c>
      <c r="BR607" s="42" t="str">
        <f>IF($O607="男子",IF($AF607&gt;100,"",IF($M607=新人男子!B$27,ROW(),"")),"")</f>
        <v/>
      </c>
      <c r="BS607" s="42" t="str">
        <f>IF($O607="男子",IF($AF607&gt;100,"",IF($M607=新人男子!I$27,ROW(),"")),"")</f>
        <v/>
      </c>
      <c r="BT607" s="42" t="str">
        <f>IF($O607="男子",IF($AF607&gt;100,"",IF($M607=新人男子!P$27,ROW(),"")),"")</f>
        <v/>
      </c>
      <c r="BU607" s="42" t="str">
        <f>IF($O607="男子",IF($AF607&gt;100,"",IF($M607=新人男子!B$51,ROW(),"")),"")</f>
        <v/>
      </c>
      <c r="BV607" s="42" t="str">
        <f>IF($O607="男子",IF($AF607&gt;100,"",IF($M607=新人男子!I$51,ROW(),"")),"")</f>
        <v/>
      </c>
      <c r="BW607" s="42" t="str">
        <f>IF($O607="男子",IF($AF607&gt;100,"",IF($M607=新人男子!P$51,ROW(),"")),"")</f>
        <v/>
      </c>
      <c r="BX607" s="42" t="str">
        <f>IF($O607="男子",IF($AF607&gt;100,"",IF($M607=新人男子!B$76,ROW(),"")),"")</f>
        <v/>
      </c>
      <c r="BY607" s="42" t="str">
        <f>IF($O607="男子",IF($AF607&gt;100,"",IF($M607=新人男子!I$76,ROW(),"")),"")</f>
        <v/>
      </c>
      <c r="BZ607" s="42" t="str">
        <f>IF($O607="男子",IF($AF607&gt;100,"",IF($M607=新人男子!P$76,ROW(),"")),"")</f>
        <v/>
      </c>
      <c r="CA607" s="42" t="str">
        <f>IF($O607="女子",IF($AF607&gt;100,"",IF($M607=選抜女子!B$2,ROW(),"")),"")</f>
        <v/>
      </c>
      <c r="CB607" s="42" t="str">
        <f>IF($O607="女子",IF($AF607&gt;100,"",IF($M607=選抜女子!I$2,ROW(),"")),"")</f>
        <v/>
      </c>
      <c r="CC607" s="42" t="str">
        <f>IF($O607="女子",IF($AF607&gt;100,"",IF($M607=選抜女子!P$2,ROW(),"")),"")</f>
        <v/>
      </c>
      <c r="CD607" s="42" t="str">
        <f>IF($O607="女子",IF($AF607&gt;100,"",IF($M607=選抜女子!B$27,ROW(),"")),"")</f>
        <v/>
      </c>
      <c r="CE607" s="42">
        <f>IF($O607="女子",IF($AF607&gt;100,"",IF($M607=選抜女子!I$27,ROW(),"")),"")</f>
        <v>607</v>
      </c>
      <c r="CF607" s="42" t="str">
        <f>IF($O607="女子",IF($AF607&gt;100,"",IF($M607=選抜女子!P$27,ROW(),"")),"")</f>
        <v/>
      </c>
      <c r="CG607" s="42" t="str">
        <f>IF($O607="女子",IF($AF607&gt;100,"",IF($M607=選抜女子!B$51,ROW(),"")),"")</f>
        <v/>
      </c>
      <c r="CH607" s="42" t="str">
        <f>IF($O607="女子",IF($AF607&gt;100,"",IF($M607=選抜女子!I$51,ROW(),"")),"")</f>
        <v/>
      </c>
      <c r="CI607" s="42" t="str">
        <f>IF($O607="女子",IF($AF607&gt;100,"",IF($M607=選抜女子!B$76,ROW(),"")),"")</f>
        <v/>
      </c>
      <c r="CJ607" s="42" t="str">
        <f>IF($O607="女子",IF($AF607&gt;100,"",IF($M607=選抜女子!I$76,ROW(),"")),"")</f>
        <v/>
      </c>
      <c r="CK607" s="42" t="str">
        <f>IF($O607="女子",IF($AF607&gt;100,"",IF($M607=新人女子!B$2,ROW(),"")),"")</f>
        <v/>
      </c>
      <c r="CL607" s="42" t="str">
        <f>IF($O607="女子",IF($AF607&gt;100,"",IF($M607=新人女子!I$2,ROW(),"")),"")</f>
        <v/>
      </c>
      <c r="CM607" s="42" t="str">
        <f>IF($O607="女子",IF($AF607&gt;100,"",IF($M607=新人女子!P$2,ROW(),"")),"")</f>
        <v/>
      </c>
      <c r="CN607" s="42" t="str">
        <f>IF($O607="女子",IF($AF607&gt;100,"",IF($M607=新人女子!B$27,ROW(),"")),"")</f>
        <v/>
      </c>
      <c r="CO607" s="42" t="str">
        <f>IF($O607="女子",IF($AF607&gt;100,"",IF($M607=新人女子!I$27,ROW(),"")),"")</f>
        <v/>
      </c>
      <c r="CP607" s="42" t="str">
        <f>IF($O607="女子",IF($AF607&gt;100,"",IF($M607=新人女子!P$27,ROW(),"")),"")</f>
        <v/>
      </c>
      <c r="CQ607" s="42" t="str">
        <f>IF($O607="女子",IF($AF607&gt;100,"",IF($M607=新人女子!B$51,ROW(),"")),"")</f>
        <v/>
      </c>
      <c r="CR607" s="42" t="str">
        <f>IF($O607="女子",IF($AF607&gt;100,"",IF($M607=新人女子!I$51,ROW(),"")),"")</f>
        <v/>
      </c>
      <c r="CS607" s="42" t="str">
        <f>IF($O607="女子",IF($AF607&gt;100,"",IF($M607=新人女子!P$51,ROW(),"")),"")</f>
        <v/>
      </c>
      <c r="CT607" s="42" t="str">
        <f>IF($O607="女子",IF($AF607&gt;100,"",IF($M607=新人女子!B$76,ROW(),"")),"")</f>
        <v/>
      </c>
      <c r="CU607" s="42" t="str">
        <f>IF($O607="女子",IF($AF607&gt;100,"",IF($M607=新人女子!I$76,ROW(),"")),"")</f>
        <v/>
      </c>
      <c r="CV607" s="42" t="str">
        <f>IF($O607="女子",IF($AF607&gt;100,"",IF($M607=新人女子!P$76,ROW(),"")),"")</f>
        <v/>
      </c>
    </row>
    <row r="608" spans="1:100" x14ac:dyDescent="0.15">
      <c r="A608" s="36">
        <v>45285</v>
      </c>
      <c r="B608" s="36">
        <v>45287</v>
      </c>
      <c r="C608" s="35" t="s">
        <v>104</v>
      </c>
      <c r="D608" s="35" t="s">
        <v>3750</v>
      </c>
      <c r="E608" s="35" t="s">
        <v>3751</v>
      </c>
      <c r="F608" s="35" t="s">
        <v>3752</v>
      </c>
      <c r="G608" s="35" t="s">
        <v>108</v>
      </c>
      <c r="H608" s="35" t="s">
        <v>15</v>
      </c>
      <c r="I608" s="35" t="s">
        <v>3753</v>
      </c>
      <c r="J608" s="35" t="s">
        <v>303</v>
      </c>
      <c r="M608" s="35" t="s">
        <v>286</v>
      </c>
      <c r="N608" s="35" t="s">
        <v>287</v>
      </c>
      <c r="O608" s="35" t="s">
        <v>1152</v>
      </c>
      <c r="Y608" s="35" t="s">
        <v>306</v>
      </c>
      <c r="AA608" s="35" t="s">
        <v>891</v>
      </c>
      <c r="AB608" s="35" t="s">
        <v>1376</v>
      </c>
      <c r="AC608" s="35" t="str">
        <f t="shared" si="55"/>
        <v>イシガ</v>
      </c>
      <c r="AD608" s="35" t="s">
        <v>309</v>
      </c>
      <c r="AF608" s="35">
        <v>8</v>
      </c>
      <c r="AG608" s="41">
        <v>39516</v>
      </c>
      <c r="AN608" s="35">
        <v>150</v>
      </c>
      <c r="AO608" s="35">
        <v>47</v>
      </c>
      <c r="AP608" s="35" t="s">
        <v>310</v>
      </c>
      <c r="BB608" s="35">
        <f t="shared" si="51"/>
        <v>15</v>
      </c>
      <c r="BC608" s="35">
        <f t="shared" si="52"/>
        <v>1</v>
      </c>
      <c r="BD608" s="35" t="str">
        <f t="shared" si="53"/>
        <v>右</v>
      </c>
      <c r="BE608" s="42" t="str">
        <f>IF($O608="男子",IF($AF608&gt;100,"",IF($M608=選抜男子!B$2,ROW(),"")),"")</f>
        <v/>
      </c>
      <c r="BF608" s="42" t="str">
        <f>IF($O608="男子",IF($AF608&gt;100,"",IF($M608=選抜男子!I$2,ROW(),"")),"")</f>
        <v/>
      </c>
      <c r="BG608" s="42" t="str">
        <f>IF($O608="男子",IF($AF608&gt;100,"",IF($M608=選抜男子!P$2,ROW(),"")),"")</f>
        <v/>
      </c>
      <c r="BH608" s="42" t="str">
        <f>IF($O608="男子",IF($AF608&gt;100,"",IF($M608=選抜男子!B$27,ROW(),"")),"")</f>
        <v/>
      </c>
      <c r="BI608" s="42" t="str">
        <f>IF($O608="男子",IF($AF608&gt;100,"",IF($M608=選抜男子!I$27,ROW(),"")),"")</f>
        <v/>
      </c>
      <c r="BJ608" s="42" t="str">
        <f>IF($O608="男子",IF($AF608&gt;100,"",IF($M608=選抜男子!P$27,ROW(),"")),"")</f>
        <v/>
      </c>
      <c r="BK608" s="42" t="str">
        <f>IF($O608="男子",IF($AF608&gt;100,"",IF($M608=選抜男子!B$51,ROW(),"")),"")</f>
        <v/>
      </c>
      <c r="BL608" s="42" t="str">
        <f>IF($O608="男子",IF($AF608&gt;100,"",IF($M608=選抜男子!I$51,ROW(),"")),"")</f>
        <v/>
      </c>
      <c r="BM608" s="42" t="str">
        <f>IF($O608="男子",IF($AF608&gt;100,"",IF($M608=選抜男子!B$76,ROW(),"")),"")</f>
        <v/>
      </c>
      <c r="BN608" s="42" t="str">
        <f>IF($O608="男子",IF($AF608&gt;100,"",IF($M608=選抜男子!I$76,ROW(),"")),"")</f>
        <v/>
      </c>
      <c r="BO608" s="42" t="str">
        <f>IF($O608="男子",IF($AF608&gt;100,"",IF($M608=新人男子!B$2,ROW(),"")),"")</f>
        <v/>
      </c>
      <c r="BP608" s="42" t="str">
        <f>IF($O608="男子",IF($AF608&gt;100,"",IF($M608=新人男子!I$2,ROW(),"")),"")</f>
        <v/>
      </c>
      <c r="BQ608" s="42" t="str">
        <f>IF($O608="男子",IF($AF608&gt;100,"",IF($M608=新人男子!P$2,ROW(),"")),"")</f>
        <v/>
      </c>
      <c r="BR608" s="42" t="str">
        <f>IF($O608="男子",IF($AF608&gt;100,"",IF($M608=新人男子!B$27,ROW(),"")),"")</f>
        <v/>
      </c>
      <c r="BS608" s="42" t="str">
        <f>IF($O608="男子",IF($AF608&gt;100,"",IF($M608=新人男子!I$27,ROW(),"")),"")</f>
        <v/>
      </c>
      <c r="BT608" s="42" t="str">
        <f>IF($O608="男子",IF($AF608&gt;100,"",IF($M608=新人男子!P$27,ROW(),"")),"")</f>
        <v/>
      </c>
      <c r="BU608" s="42" t="str">
        <f>IF($O608="男子",IF($AF608&gt;100,"",IF($M608=新人男子!B$51,ROW(),"")),"")</f>
        <v/>
      </c>
      <c r="BV608" s="42" t="str">
        <f>IF($O608="男子",IF($AF608&gt;100,"",IF($M608=新人男子!I$51,ROW(),"")),"")</f>
        <v/>
      </c>
      <c r="BW608" s="42" t="str">
        <f>IF($O608="男子",IF($AF608&gt;100,"",IF($M608=新人男子!P$51,ROW(),"")),"")</f>
        <v/>
      </c>
      <c r="BX608" s="42" t="str">
        <f>IF($O608="男子",IF($AF608&gt;100,"",IF($M608=新人男子!B$76,ROW(),"")),"")</f>
        <v/>
      </c>
      <c r="BY608" s="42" t="str">
        <f>IF($O608="男子",IF($AF608&gt;100,"",IF($M608=新人男子!I$76,ROW(),"")),"")</f>
        <v/>
      </c>
      <c r="BZ608" s="42" t="str">
        <f>IF($O608="男子",IF($AF608&gt;100,"",IF($M608=新人男子!P$76,ROW(),"")),"")</f>
        <v/>
      </c>
      <c r="CA608" s="42" t="str">
        <f>IF($O608="女子",IF($AF608&gt;100,"",IF($M608=選抜女子!B$2,ROW(),"")),"")</f>
        <v/>
      </c>
      <c r="CB608" s="42" t="str">
        <f>IF($O608="女子",IF($AF608&gt;100,"",IF($M608=選抜女子!I$2,ROW(),"")),"")</f>
        <v/>
      </c>
      <c r="CC608" s="42" t="str">
        <f>IF($O608="女子",IF($AF608&gt;100,"",IF($M608=選抜女子!P$2,ROW(),"")),"")</f>
        <v/>
      </c>
      <c r="CD608" s="42" t="str">
        <f>IF($O608="女子",IF($AF608&gt;100,"",IF($M608=選抜女子!B$27,ROW(),"")),"")</f>
        <v/>
      </c>
      <c r="CE608" s="42">
        <f>IF($O608="女子",IF($AF608&gt;100,"",IF($M608=選抜女子!I$27,ROW(),"")),"")</f>
        <v>608</v>
      </c>
      <c r="CF608" s="42" t="str">
        <f>IF($O608="女子",IF($AF608&gt;100,"",IF($M608=選抜女子!P$27,ROW(),"")),"")</f>
        <v/>
      </c>
      <c r="CG608" s="42" t="str">
        <f>IF($O608="女子",IF($AF608&gt;100,"",IF($M608=選抜女子!B$51,ROW(),"")),"")</f>
        <v/>
      </c>
      <c r="CH608" s="42" t="str">
        <f>IF($O608="女子",IF($AF608&gt;100,"",IF($M608=選抜女子!I$51,ROW(),"")),"")</f>
        <v/>
      </c>
      <c r="CI608" s="42" t="str">
        <f>IF($O608="女子",IF($AF608&gt;100,"",IF($M608=選抜女子!B$76,ROW(),"")),"")</f>
        <v/>
      </c>
      <c r="CJ608" s="42" t="str">
        <f>IF($O608="女子",IF($AF608&gt;100,"",IF($M608=選抜女子!I$76,ROW(),"")),"")</f>
        <v/>
      </c>
      <c r="CK608" s="42" t="str">
        <f>IF($O608="女子",IF($AF608&gt;100,"",IF($M608=新人女子!B$2,ROW(),"")),"")</f>
        <v/>
      </c>
      <c r="CL608" s="42" t="str">
        <f>IF($O608="女子",IF($AF608&gt;100,"",IF($M608=新人女子!I$2,ROW(),"")),"")</f>
        <v/>
      </c>
      <c r="CM608" s="42" t="str">
        <f>IF($O608="女子",IF($AF608&gt;100,"",IF($M608=新人女子!P$2,ROW(),"")),"")</f>
        <v/>
      </c>
      <c r="CN608" s="42" t="str">
        <f>IF($O608="女子",IF($AF608&gt;100,"",IF($M608=新人女子!B$27,ROW(),"")),"")</f>
        <v/>
      </c>
      <c r="CO608" s="42" t="str">
        <f>IF($O608="女子",IF($AF608&gt;100,"",IF($M608=新人女子!I$27,ROW(),"")),"")</f>
        <v/>
      </c>
      <c r="CP608" s="42" t="str">
        <f>IF($O608="女子",IF($AF608&gt;100,"",IF($M608=新人女子!P$27,ROW(),"")),"")</f>
        <v/>
      </c>
      <c r="CQ608" s="42" t="str">
        <f>IF($O608="女子",IF($AF608&gt;100,"",IF($M608=新人女子!B$51,ROW(),"")),"")</f>
        <v/>
      </c>
      <c r="CR608" s="42" t="str">
        <f>IF($O608="女子",IF($AF608&gt;100,"",IF($M608=新人女子!I$51,ROW(),"")),"")</f>
        <v/>
      </c>
      <c r="CS608" s="42" t="str">
        <f>IF($O608="女子",IF($AF608&gt;100,"",IF($M608=新人女子!P$51,ROW(),"")),"")</f>
        <v/>
      </c>
      <c r="CT608" s="42" t="str">
        <f>IF($O608="女子",IF($AF608&gt;100,"",IF($M608=新人女子!B$76,ROW(),"")),"")</f>
        <v/>
      </c>
      <c r="CU608" s="42" t="str">
        <f>IF($O608="女子",IF($AF608&gt;100,"",IF($M608=新人女子!I$76,ROW(),"")),"")</f>
        <v/>
      </c>
      <c r="CV608" s="42" t="str">
        <f>IF($O608="女子",IF($AF608&gt;100,"",IF($M608=新人女子!P$76,ROW(),"")),"")</f>
        <v/>
      </c>
    </row>
    <row r="609" spans="1:100" x14ac:dyDescent="0.15">
      <c r="A609" s="36">
        <v>45285</v>
      </c>
      <c r="B609" s="36">
        <v>45287</v>
      </c>
      <c r="C609" s="35" t="s">
        <v>104</v>
      </c>
      <c r="D609" s="35" t="s">
        <v>3754</v>
      </c>
      <c r="E609" s="35" t="s">
        <v>3755</v>
      </c>
      <c r="F609" s="35" t="s">
        <v>3756</v>
      </c>
      <c r="G609" s="35" t="s">
        <v>108</v>
      </c>
      <c r="H609" s="35" t="s">
        <v>15</v>
      </c>
      <c r="I609" s="35" t="s">
        <v>3757</v>
      </c>
      <c r="J609" s="35" t="s">
        <v>303</v>
      </c>
      <c r="M609" s="35" t="s">
        <v>286</v>
      </c>
      <c r="N609" s="35" t="s">
        <v>287</v>
      </c>
      <c r="O609" s="35" t="s">
        <v>1152</v>
      </c>
      <c r="Y609" s="35" t="s">
        <v>306</v>
      </c>
      <c r="AA609" s="35" t="s">
        <v>896</v>
      </c>
      <c r="AB609" s="35" t="s">
        <v>1377</v>
      </c>
      <c r="AC609" s="35" t="str">
        <f t="shared" si="55"/>
        <v>ニイミ</v>
      </c>
      <c r="AD609" s="35" t="s">
        <v>309</v>
      </c>
      <c r="AE609" s="35" t="s">
        <v>362</v>
      </c>
      <c r="AF609" s="35">
        <v>9</v>
      </c>
      <c r="AG609" s="41">
        <v>38883</v>
      </c>
      <c r="AN609" s="35">
        <v>163</v>
      </c>
      <c r="AO609" s="35">
        <v>53</v>
      </c>
      <c r="AP609" s="35" t="s">
        <v>310</v>
      </c>
      <c r="BB609" s="35">
        <f t="shared" si="51"/>
        <v>16</v>
      </c>
      <c r="BC609" s="35">
        <f t="shared" si="52"/>
        <v>2</v>
      </c>
      <c r="BD609" s="35" t="str">
        <f t="shared" si="53"/>
        <v>右</v>
      </c>
      <c r="BE609" s="42" t="str">
        <f>IF($O609="男子",IF($AF609&gt;100,"",IF($M609=選抜男子!B$2,ROW(),"")),"")</f>
        <v/>
      </c>
      <c r="BF609" s="42" t="str">
        <f>IF($O609="男子",IF($AF609&gt;100,"",IF($M609=選抜男子!I$2,ROW(),"")),"")</f>
        <v/>
      </c>
      <c r="BG609" s="42" t="str">
        <f>IF($O609="男子",IF($AF609&gt;100,"",IF($M609=選抜男子!P$2,ROW(),"")),"")</f>
        <v/>
      </c>
      <c r="BH609" s="42" t="str">
        <f>IF($O609="男子",IF($AF609&gt;100,"",IF($M609=選抜男子!B$27,ROW(),"")),"")</f>
        <v/>
      </c>
      <c r="BI609" s="42" t="str">
        <f>IF($O609="男子",IF($AF609&gt;100,"",IF($M609=選抜男子!I$27,ROW(),"")),"")</f>
        <v/>
      </c>
      <c r="BJ609" s="42" t="str">
        <f>IF($O609="男子",IF($AF609&gt;100,"",IF($M609=選抜男子!P$27,ROW(),"")),"")</f>
        <v/>
      </c>
      <c r="BK609" s="42" t="str">
        <f>IF($O609="男子",IF($AF609&gt;100,"",IF($M609=選抜男子!B$51,ROW(),"")),"")</f>
        <v/>
      </c>
      <c r="BL609" s="42" t="str">
        <f>IF($O609="男子",IF($AF609&gt;100,"",IF($M609=選抜男子!I$51,ROW(),"")),"")</f>
        <v/>
      </c>
      <c r="BM609" s="42" t="str">
        <f>IF($O609="男子",IF($AF609&gt;100,"",IF($M609=選抜男子!B$76,ROW(),"")),"")</f>
        <v/>
      </c>
      <c r="BN609" s="42" t="str">
        <f>IF($O609="男子",IF($AF609&gt;100,"",IF($M609=選抜男子!I$76,ROW(),"")),"")</f>
        <v/>
      </c>
      <c r="BO609" s="42" t="str">
        <f>IF($O609="男子",IF($AF609&gt;100,"",IF($M609=新人男子!B$2,ROW(),"")),"")</f>
        <v/>
      </c>
      <c r="BP609" s="42" t="str">
        <f>IF($O609="男子",IF($AF609&gt;100,"",IF($M609=新人男子!I$2,ROW(),"")),"")</f>
        <v/>
      </c>
      <c r="BQ609" s="42" t="str">
        <f>IF($O609="男子",IF($AF609&gt;100,"",IF($M609=新人男子!P$2,ROW(),"")),"")</f>
        <v/>
      </c>
      <c r="BR609" s="42" t="str">
        <f>IF($O609="男子",IF($AF609&gt;100,"",IF($M609=新人男子!B$27,ROW(),"")),"")</f>
        <v/>
      </c>
      <c r="BS609" s="42" t="str">
        <f>IF($O609="男子",IF($AF609&gt;100,"",IF($M609=新人男子!I$27,ROW(),"")),"")</f>
        <v/>
      </c>
      <c r="BT609" s="42" t="str">
        <f>IF($O609="男子",IF($AF609&gt;100,"",IF($M609=新人男子!P$27,ROW(),"")),"")</f>
        <v/>
      </c>
      <c r="BU609" s="42" t="str">
        <f>IF($O609="男子",IF($AF609&gt;100,"",IF($M609=新人男子!B$51,ROW(),"")),"")</f>
        <v/>
      </c>
      <c r="BV609" s="42" t="str">
        <f>IF($O609="男子",IF($AF609&gt;100,"",IF($M609=新人男子!I$51,ROW(),"")),"")</f>
        <v/>
      </c>
      <c r="BW609" s="42" t="str">
        <f>IF($O609="男子",IF($AF609&gt;100,"",IF($M609=新人男子!P$51,ROW(),"")),"")</f>
        <v/>
      </c>
      <c r="BX609" s="42" t="str">
        <f>IF($O609="男子",IF($AF609&gt;100,"",IF($M609=新人男子!B$76,ROW(),"")),"")</f>
        <v/>
      </c>
      <c r="BY609" s="42" t="str">
        <f>IF($O609="男子",IF($AF609&gt;100,"",IF($M609=新人男子!I$76,ROW(),"")),"")</f>
        <v/>
      </c>
      <c r="BZ609" s="42" t="str">
        <f>IF($O609="男子",IF($AF609&gt;100,"",IF($M609=新人男子!P$76,ROW(),"")),"")</f>
        <v/>
      </c>
      <c r="CA609" s="42" t="str">
        <f>IF($O609="女子",IF($AF609&gt;100,"",IF($M609=選抜女子!B$2,ROW(),"")),"")</f>
        <v/>
      </c>
      <c r="CB609" s="42" t="str">
        <f>IF($O609="女子",IF($AF609&gt;100,"",IF($M609=選抜女子!I$2,ROW(),"")),"")</f>
        <v/>
      </c>
      <c r="CC609" s="42" t="str">
        <f>IF($O609="女子",IF($AF609&gt;100,"",IF($M609=選抜女子!P$2,ROW(),"")),"")</f>
        <v/>
      </c>
      <c r="CD609" s="42" t="str">
        <f>IF($O609="女子",IF($AF609&gt;100,"",IF($M609=選抜女子!B$27,ROW(),"")),"")</f>
        <v/>
      </c>
      <c r="CE609" s="42">
        <f>IF($O609="女子",IF($AF609&gt;100,"",IF($M609=選抜女子!I$27,ROW(),"")),"")</f>
        <v>609</v>
      </c>
      <c r="CF609" s="42" t="str">
        <f>IF($O609="女子",IF($AF609&gt;100,"",IF($M609=選抜女子!P$27,ROW(),"")),"")</f>
        <v/>
      </c>
      <c r="CG609" s="42" t="str">
        <f>IF($O609="女子",IF($AF609&gt;100,"",IF($M609=選抜女子!B$51,ROW(),"")),"")</f>
        <v/>
      </c>
      <c r="CH609" s="42" t="str">
        <f>IF($O609="女子",IF($AF609&gt;100,"",IF($M609=選抜女子!I$51,ROW(),"")),"")</f>
        <v/>
      </c>
      <c r="CI609" s="42" t="str">
        <f>IF($O609="女子",IF($AF609&gt;100,"",IF($M609=選抜女子!B$76,ROW(),"")),"")</f>
        <v/>
      </c>
      <c r="CJ609" s="42" t="str">
        <f>IF($O609="女子",IF($AF609&gt;100,"",IF($M609=選抜女子!I$76,ROW(),"")),"")</f>
        <v/>
      </c>
      <c r="CK609" s="42" t="str">
        <f>IF($O609="女子",IF($AF609&gt;100,"",IF($M609=新人女子!B$2,ROW(),"")),"")</f>
        <v/>
      </c>
      <c r="CL609" s="42" t="str">
        <f>IF($O609="女子",IF($AF609&gt;100,"",IF($M609=新人女子!I$2,ROW(),"")),"")</f>
        <v/>
      </c>
      <c r="CM609" s="42" t="str">
        <f>IF($O609="女子",IF($AF609&gt;100,"",IF($M609=新人女子!P$2,ROW(),"")),"")</f>
        <v/>
      </c>
      <c r="CN609" s="42" t="str">
        <f>IF($O609="女子",IF($AF609&gt;100,"",IF($M609=新人女子!B$27,ROW(),"")),"")</f>
        <v/>
      </c>
      <c r="CO609" s="42" t="str">
        <f>IF($O609="女子",IF($AF609&gt;100,"",IF($M609=新人女子!I$27,ROW(),"")),"")</f>
        <v/>
      </c>
      <c r="CP609" s="42" t="str">
        <f>IF($O609="女子",IF($AF609&gt;100,"",IF($M609=新人女子!P$27,ROW(),"")),"")</f>
        <v/>
      </c>
      <c r="CQ609" s="42" t="str">
        <f>IF($O609="女子",IF($AF609&gt;100,"",IF($M609=新人女子!B$51,ROW(),"")),"")</f>
        <v/>
      </c>
      <c r="CR609" s="42" t="str">
        <f>IF($O609="女子",IF($AF609&gt;100,"",IF($M609=新人女子!I$51,ROW(),"")),"")</f>
        <v/>
      </c>
      <c r="CS609" s="42" t="str">
        <f>IF($O609="女子",IF($AF609&gt;100,"",IF($M609=新人女子!P$51,ROW(),"")),"")</f>
        <v/>
      </c>
      <c r="CT609" s="42" t="str">
        <f>IF($O609="女子",IF($AF609&gt;100,"",IF($M609=新人女子!B$76,ROW(),"")),"")</f>
        <v/>
      </c>
      <c r="CU609" s="42" t="str">
        <f>IF($O609="女子",IF($AF609&gt;100,"",IF($M609=新人女子!I$76,ROW(),"")),"")</f>
        <v/>
      </c>
      <c r="CV609" s="42" t="str">
        <f>IF($O609="女子",IF($AF609&gt;100,"",IF($M609=新人女子!P$76,ROW(),"")),"")</f>
        <v/>
      </c>
    </row>
    <row r="610" spans="1:100" x14ac:dyDescent="0.15">
      <c r="A610" s="36">
        <v>45285</v>
      </c>
      <c r="B610" s="36">
        <v>45287</v>
      </c>
      <c r="C610" s="35" t="s">
        <v>104</v>
      </c>
      <c r="D610" s="35" t="s">
        <v>3758</v>
      </c>
      <c r="E610" s="35" t="s">
        <v>3759</v>
      </c>
      <c r="F610" s="35" t="s">
        <v>3760</v>
      </c>
      <c r="G610" s="35" t="s">
        <v>108</v>
      </c>
      <c r="H610" s="35" t="s">
        <v>15</v>
      </c>
      <c r="I610" s="35" t="s">
        <v>3761</v>
      </c>
      <c r="J610" s="35" t="s">
        <v>303</v>
      </c>
      <c r="M610" s="35" t="s">
        <v>286</v>
      </c>
      <c r="N610" s="35" t="s">
        <v>287</v>
      </c>
      <c r="O610" s="35" t="s">
        <v>1152</v>
      </c>
      <c r="Y610" s="35" t="s">
        <v>306</v>
      </c>
      <c r="AA610" s="35" t="s">
        <v>901</v>
      </c>
      <c r="AB610" s="35" t="s">
        <v>449</v>
      </c>
      <c r="AC610" s="35" t="str">
        <f t="shared" si="55"/>
        <v>ヌノハラ</v>
      </c>
      <c r="AD610" s="35" t="s">
        <v>309</v>
      </c>
      <c r="AF610" s="35">
        <v>10</v>
      </c>
      <c r="AG610" s="41">
        <v>39078</v>
      </c>
      <c r="AN610" s="35">
        <v>153</v>
      </c>
      <c r="AO610" s="35">
        <v>49</v>
      </c>
      <c r="AP610" s="35" t="s">
        <v>310</v>
      </c>
      <c r="BB610" s="35">
        <f t="shared" si="51"/>
        <v>16</v>
      </c>
      <c r="BC610" s="35">
        <f t="shared" si="52"/>
        <v>2</v>
      </c>
      <c r="BD610" s="35" t="str">
        <f t="shared" si="53"/>
        <v>右</v>
      </c>
      <c r="BE610" s="42" t="str">
        <f>IF($O610="男子",IF($AF610&gt;100,"",IF($M610=選抜男子!B$2,ROW(),"")),"")</f>
        <v/>
      </c>
      <c r="BF610" s="42" t="str">
        <f>IF($O610="男子",IF($AF610&gt;100,"",IF($M610=選抜男子!I$2,ROW(),"")),"")</f>
        <v/>
      </c>
      <c r="BG610" s="42" t="str">
        <f>IF($O610="男子",IF($AF610&gt;100,"",IF($M610=選抜男子!P$2,ROW(),"")),"")</f>
        <v/>
      </c>
      <c r="BH610" s="42" t="str">
        <f>IF($O610="男子",IF($AF610&gt;100,"",IF($M610=選抜男子!B$27,ROW(),"")),"")</f>
        <v/>
      </c>
      <c r="BI610" s="42" t="str">
        <f>IF($O610="男子",IF($AF610&gt;100,"",IF($M610=選抜男子!I$27,ROW(),"")),"")</f>
        <v/>
      </c>
      <c r="BJ610" s="42" t="str">
        <f>IF($O610="男子",IF($AF610&gt;100,"",IF($M610=選抜男子!P$27,ROW(),"")),"")</f>
        <v/>
      </c>
      <c r="BK610" s="42" t="str">
        <f>IF($O610="男子",IF($AF610&gt;100,"",IF($M610=選抜男子!B$51,ROW(),"")),"")</f>
        <v/>
      </c>
      <c r="BL610" s="42" t="str">
        <f>IF($O610="男子",IF($AF610&gt;100,"",IF($M610=選抜男子!I$51,ROW(),"")),"")</f>
        <v/>
      </c>
      <c r="BM610" s="42" t="str">
        <f>IF($O610="男子",IF($AF610&gt;100,"",IF($M610=選抜男子!B$76,ROW(),"")),"")</f>
        <v/>
      </c>
      <c r="BN610" s="42" t="str">
        <f>IF($O610="男子",IF($AF610&gt;100,"",IF($M610=選抜男子!I$76,ROW(),"")),"")</f>
        <v/>
      </c>
      <c r="BO610" s="42" t="str">
        <f>IF($O610="男子",IF($AF610&gt;100,"",IF($M610=新人男子!B$2,ROW(),"")),"")</f>
        <v/>
      </c>
      <c r="BP610" s="42" t="str">
        <f>IF($O610="男子",IF($AF610&gt;100,"",IF($M610=新人男子!I$2,ROW(),"")),"")</f>
        <v/>
      </c>
      <c r="BQ610" s="42" t="str">
        <f>IF($O610="男子",IF($AF610&gt;100,"",IF($M610=新人男子!P$2,ROW(),"")),"")</f>
        <v/>
      </c>
      <c r="BR610" s="42" t="str">
        <f>IF($O610="男子",IF($AF610&gt;100,"",IF($M610=新人男子!B$27,ROW(),"")),"")</f>
        <v/>
      </c>
      <c r="BS610" s="42" t="str">
        <f>IF($O610="男子",IF($AF610&gt;100,"",IF($M610=新人男子!I$27,ROW(),"")),"")</f>
        <v/>
      </c>
      <c r="BT610" s="42" t="str">
        <f>IF($O610="男子",IF($AF610&gt;100,"",IF($M610=新人男子!P$27,ROW(),"")),"")</f>
        <v/>
      </c>
      <c r="BU610" s="42" t="str">
        <f>IF($O610="男子",IF($AF610&gt;100,"",IF($M610=新人男子!B$51,ROW(),"")),"")</f>
        <v/>
      </c>
      <c r="BV610" s="42" t="str">
        <f>IF($O610="男子",IF($AF610&gt;100,"",IF($M610=新人男子!I$51,ROW(),"")),"")</f>
        <v/>
      </c>
      <c r="BW610" s="42" t="str">
        <f>IF($O610="男子",IF($AF610&gt;100,"",IF($M610=新人男子!P$51,ROW(),"")),"")</f>
        <v/>
      </c>
      <c r="BX610" s="42" t="str">
        <f>IF($O610="男子",IF($AF610&gt;100,"",IF($M610=新人男子!B$76,ROW(),"")),"")</f>
        <v/>
      </c>
      <c r="BY610" s="42" t="str">
        <f>IF($O610="男子",IF($AF610&gt;100,"",IF($M610=新人男子!I$76,ROW(),"")),"")</f>
        <v/>
      </c>
      <c r="BZ610" s="42" t="str">
        <f>IF($O610="男子",IF($AF610&gt;100,"",IF($M610=新人男子!P$76,ROW(),"")),"")</f>
        <v/>
      </c>
      <c r="CA610" s="42" t="str">
        <f>IF($O610="女子",IF($AF610&gt;100,"",IF($M610=選抜女子!B$2,ROW(),"")),"")</f>
        <v/>
      </c>
      <c r="CB610" s="42" t="str">
        <f>IF($O610="女子",IF($AF610&gt;100,"",IF($M610=選抜女子!I$2,ROW(),"")),"")</f>
        <v/>
      </c>
      <c r="CC610" s="42" t="str">
        <f>IF($O610="女子",IF($AF610&gt;100,"",IF($M610=選抜女子!P$2,ROW(),"")),"")</f>
        <v/>
      </c>
      <c r="CD610" s="42" t="str">
        <f>IF($O610="女子",IF($AF610&gt;100,"",IF($M610=選抜女子!B$27,ROW(),"")),"")</f>
        <v/>
      </c>
      <c r="CE610" s="42">
        <f>IF($O610="女子",IF($AF610&gt;100,"",IF($M610=選抜女子!I$27,ROW(),"")),"")</f>
        <v>610</v>
      </c>
      <c r="CF610" s="42" t="str">
        <f>IF($O610="女子",IF($AF610&gt;100,"",IF($M610=選抜女子!P$27,ROW(),"")),"")</f>
        <v/>
      </c>
      <c r="CG610" s="42" t="str">
        <f>IF($O610="女子",IF($AF610&gt;100,"",IF($M610=選抜女子!B$51,ROW(),"")),"")</f>
        <v/>
      </c>
      <c r="CH610" s="42" t="str">
        <f>IF($O610="女子",IF($AF610&gt;100,"",IF($M610=選抜女子!I$51,ROW(),"")),"")</f>
        <v/>
      </c>
      <c r="CI610" s="42" t="str">
        <f>IF($O610="女子",IF($AF610&gt;100,"",IF($M610=選抜女子!B$76,ROW(),"")),"")</f>
        <v/>
      </c>
      <c r="CJ610" s="42" t="str">
        <f>IF($O610="女子",IF($AF610&gt;100,"",IF($M610=選抜女子!I$76,ROW(),"")),"")</f>
        <v/>
      </c>
      <c r="CK610" s="42" t="str">
        <f>IF($O610="女子",IF($AF610&gt;100,"",IF($M610=新人女子!B$2,ROW(),"")),"")</f>
        <v/>
      </c>
      <c r="CL610" s="42" t="str">
        <f>IF($O610="女子",IF($AF610&gt;100,"",IF($M610=新人女子!I$2,ROW(),"")),"")</f>
        <v/>
      </c>
      <c r="CM610" s="42" t="str">
        <f>IF($O610="女子",IF($AF610&gt;100,"",IF($M610=新人女子!P$2,ROW(),"")),"")</f>
        <v/>
      </c>
      <c r="CN610" s="42" t="str">
        <f>IF($O610="女子",IF($AF610&gt;100,"",IF($M610=新人女子!B$27,ROW(),"")),"")</f>
        <v/>
      </c>
      <c r="CO610" s="42" t="str">
        <f>IF($O610="女子",IF($AF610&gt;100,"",IF($M610=新人女子!I$27,ROW(),"")),"")</f>
        <v/>
      </c>
      <c r="CP610" s="42" t="str">
        <f>IF($O610="女子",IF($AF610&gt;100,"",IF($M610=新人女子!P$27,ROW(),"")),"")</f>
        <v/>
      </c>
      <c r="CQ610" s="42" t="str">
        <f>IF($O610="女子",IF($AF610&gt;100,"",IF($M610=新人女子!B$51,ROW(),"")),"")</f>
        <v/>
      </c>
      <c r="CR610" s="42" t="str">
        <f>IF($O610="女子",IF($AF610&gt;100,"",IF($M610=新人女子!I$51,ROW(),"")),"")</f>
        <v/>
      </c>
      <c r="CS610" s="42" t="str">
        <f>IF($O610="女子",IF($AF610&gt;100,"",IF($M610=新人女子!P$51,ROW(),"")),"")</f>
        <v/>
      </c>
      <c r="CT610" s="42" t="str">
        <f>IF($O610="女子",IF($AF610&gt;100,"",IF($M610=新人女子!B$76,ROW(),"")),"")</f>
        <v/>
      </c>
      <c r="CU610" s="42" t="str">
        <f>IF($O610="女子",IF($AF610&gt;100,"",IF($M610=新人女子!I$76,ROW(),"")),"")</f>
        <v/>
      </c>
      <c r="CV610" s="42" t="str">
        <f>IF($O610="女子",IF($AF610&gt;100,"",IF($M610=新人女子!P$76,ROW(),"")),"")</f>
        <v/>
      </c>
    </row>
    <row r="611" spans="1:100" x14ac:dyDescent="0.15">
      <c r="A611" s="36">
        <v>45285</v>
      </c>
      <c r="B611" s="36">
        <v>45287</v>
      </c>
      <c r="C611" s="35" t="s">
        <v>104</v>
      </c>
      <c r="D611" s="35" t="s">
        <v>3762</v>
      </c>
      <c r="E611" s="35" t="s">
        <v>3763</v>
      </c>
      <c r="F611" s="35" t="s">
        <v>3764</v>
      </c>
      <c r="G611" s="35" t="s">
        <v>108</v>
      </c>
      <c r="H611" s="35" t="s">
        <v>15</v>
      </c>
      <c r="I611" s="35" t="s">
        <v>3765</v>
      </c>
      <c r="J611" s="35" t="s">
        <v>303</v>
      </c>
      <c r="M611" s="35" t="s">
        <v>286</v>
      </c>
      <c r="N611" s="35" t="s">
        <v>287</v>
      </c>
      <c r="O611" s="35" t="s">
        <v>1152</v>
      </c>
      <c r="Y611" s="35" t="s">
        <v>306</v>
      </c>
      <c r="AA611" s="35" t="s">
        <v>869</v>
      </c>
      <c r="AB611" s="35" t="s">
        <v>1378</v>
      </c>
      <c r="AC611" s="35" t="str">
        <f t="shared" si="55"/>
        <v>ビッチュウタカハシ</v>
      </c>
      <c r="AD611" s="35" t="s">
        <v>309</v>
      </c>
      <c r="AF611" s="35">
        <v>101</v>
      </c>
      <c r="AG611" s="41">
        <v>26276</v>
      </c>
      <c r="AN611" s="35">
        <v>160</v>
      </c>
      <c r="AO611" s="35">
        <v>48</v>
      </c>
      <c r="AP611" s="35" t="s">
        <v>310</v>
      </c>
      <c r="BB611" s="35">
        <f t="shared" si="51"/>
        <v>51</v>
      </c>
      <c r="BC611" s="35" t="str">
        <f t="shared" si="52"/>
        <v>役員</v>
      </c>
      <c r="BD611" s="35" t="str">
        <f t="shared" si="53"/>
        <v>右</v>
      </c>
      <c r="BE611" s="42" t="str">
        <f>IF($O611="男子",IF($AF611&gt;100,"",IF($M611=選抜男子!B$2,ROW(),"")),"")</f>
        <v/>
      </c>
      <c r="BF611" s="42" t="str">
        <f>IF($O611="男子",IF($AF611&gt;100,"",IF($M611=選抜男子!I$2,ROW(),"")),"")</f>
        <v/>
      </c>
      <c r="BG611" s="42" t="str">
        <f>IF($O611="男子",IF($AF611&gt;100,"",IF($M611=選抜男子!P$2,ROW(),"")),"")</f>
        <v/>
      </c>
      <c r="BH611" s="42" t="str">
        <f>IF($O611="男子",IF($AF611&gt;100,"",IF($M611=選抜男子!B$27,ROW(),"")),"")</f>
        <v/>
      </c>
      <c r="BI611" s="42" t="str">
        <f>IF($O611="男子",IF($AF611&gt;100,"",IF($M611=選抜男子!I$27,ROW(),"")),"")</f>
        <v/>
      </c>
      <c r="BJ611" s="42" t="str">
        <f>IF($O611="男子",IF($AF611&gt;100,"",IF($M611=選抜男子!P$27,ROW(),"")),"")</f>
        <v/>
      </c>
      <c r="BK611" s="42" t="str">
        <f>IF($O611="男子",IF($AF611&gt;100,"",IF($M611=選抜男子!B$51,ROW(),"")),"")</f>
        <v/>
      </c>
      <c r="BL611" s="42" t="str">
        <f>IF($O611="男子",IF($AF611&gt;100,"",IF($M611=選抜男子!I$51,ROW(),"")),"")</f>
        <v/>
      </c>
      <c r="BM611" s="42" t="str">
        <f>IF($O611="男子",IF($AF611&gt;100,"",IF($M611=選抜男子!B$76,ROW(),"")),"")</f>
        <v/>
      </c>
      <c r="BN611" s="42" t="str">
        <f>IF($O611="男子",IF($AF611&gt;100,"",IF($M611=選抜男子!I$76,ROW(),"")),"")</f>
        <v/>
      </c>
      <c r="BO611" s="42" t="str">
        <f>IF($O611="男子",IF($AF611&gt;100,"",IF($M611=新人男子!B$2,ROW(),"")),"")</f>
        <v/>
      </c>
      <c r="BP611" s="42" t="str">
        <f>IF($O611="男子",IF($AF611&gt;100,"",IF($M611=新人男子!I$2,ROW(),"")),"")</f>
        <v/>
      </c>
      <c r="BQ611" s="42" t="str">
        <f>IF($O611="男子",IF($AF611&gt;100,"",IF($M611=新人男子!P$2,ROW(),"")),"")</f>
        <v/>
      </c>
      <c r="BR611" s="42" t="str">
        <f>IF($O611="男子",IF($AF611&gt;100,"",IF($M611=新人男子!B$27,ROW(),"")),"")</f>
        <v/>
      </c>
      <c r="BS611" s="42" t="str">
        <f>IF($O611="男子",IF($AF611&gt;100,"",IF($M611=新人男子!I$27,ROW(),"")),"")</f>
        <v/>
      </c>
      <c r="BT611" s="42" t="str">
        <f>IF($O611="男子",IF($AF611&gt;100,"",IF($M611=新人男子!P$27,ROW(),"")),"")</f>
        <v/>
      </c>
      <c r="BU611" s="42" t="str">
        <f>IF($O611="男子",IF($AF611&gt;100,"",IF($M611=新人男子!B$51,ROW(),"")),"")</f>
        <v/>
      </c>
      <c r="BV611" s="42" t="str">
        <f>IF($O611="男子",IF($AF611&gt;100,"",IF($M611=新人男子!I$51,ROW(),"")),"")</f>
        <v/>
      </c>
      <c r="BW611" s="42" t="str">
        <f>IF($O611="男子",IF($AF611&gt;100,"",IF($M611=新人男子!P$51,ROW(),"")),"")</f>
        <v/>
      </c>
      <c r="BX611" s="42" t="str">
        <f>IF($O611="男子",IF($AF611&gt;100,"",IF($M611=新人男子!B$76,ROW(),"")),"")</f>
        <v/>
      </c>
      <c r="BY611" s="42" t="str">
        <f>IF($O611="男子",IF($AF611&gt;100,"",IF($M611=新人男子!I$76,ROW(),"")),"")</f>
        <v/>
      </c>
      <c r="BZ611" s="42" t="str">
        <f>IF($O611="男子",IF($AF611&gt;100,"",IF($M611=新人男子!P$76,ROW(),"")),"")</f>
        <v/>
      </c>
      <c r="CA611" s="42" t="str">
        <f>IF($O611="女子",IF($AF611&gt;100,"",IF($M611=選抜女子!B$2,ROW(),"")),"")</f>
        <v/>
      </c>
      <c r="CB611" s="42" t="str">
        <f>IF($O611="女子",IF($AF611&gt;100,"",IF($M611=選抜女子!I$2,ROW(),"")),"")</f>
        <v/>
      </c>
      <c r="CC611" s="42" t="str">
        <f>IF($O611="女子",IF($AF611&gt;100,"",IF($M611=選抜女子!P$2,ROW(),"")),"")</f>
        <v/>
      </c>
      <c r="CD611" s="42" t="str">
        <f>IF($O611="女子",IF($AF611&gt;100,"",IF($M611=選抜女子!B$27,ROW(),"")),"")</f>
        <v/>
      </c>
      <c r="CE611" s="42" t="str">
        <f>IF($O611="女子",IF($AF611&gt;100,"",IF($M611=選抜女子!I$27,ROW(),"")),"")</f>
        <v/>
      </c>
      <c r="CF611" s="42" t="str">
        <f>IF($O611="女子",IF($AF611&gt;100,"",IF($M611=選抜女子!P$27,ROW(),"")),"")</f>
        <v/>
      </c>
      <c r="CG611" s="42" t="str">
        <f>IF($O611="女子",IF($AF611&gt;100,"",IF($M611=選抜女子!B$51,ROW(),"")),"")</f>
        <v/>
      </c>
      <c r="CH611" s="42" t="str">
        <f>IF($O611="女子",IF($AF611&gt;100,"",IF($M611=選抜女子!I$51,ROW(),"")),"")</f>
        <v/>
      </c>
      <c r="CI611" s="42" t="str">
        <f>IF($O611="女子",IF($AF611&gt;100,"",IF($M611=選抜女子!B$76,ROW(),"")),"")</f>
        <v/>
      </c>
      <c r="CJ611" s="42" t="str">
        <f>IF($O611="女子",IF($AF611&gt;100,"",IF($M611=選抜女子!I$76,ROW(),"")),"")</f>
        <v/>
      </c>
      <c r="CK611" s="42" t="str">
        <f>IF($O611="女子",IF($AF611&gt;100,"",IF($M611=新人女子!B$2,ROW(),"")),"")</f>
        <v/>
      </c>
      <c r="CL611" s="42" t="str">
        <f>IF($O611="女子",IF($AF611&gt;100,"",IF($M611=新人女子!I$2,ROW(),"")),"")</f>
        <v/>
      </c>
      <c r="CM611" s="42" t="str">
        <f>IF($O611="女子",IF($AF611&gt;100,"",IF($M611=新人女子!P$2,ROW(),"")),"")</f>
        <v/>
      </c>
      <c r="CN611" s="42" t="str">
        <f>IF($O611="女子",IF($AF611&gt;100,"",IF($M611=新人女子!B$27,ROW(),"")),"")</f>
        <v/>
      </c>
      <c r="CO611" s="42" t="str">
        <f>IF($O611="女子",IF($AF611&gt;100,"",IF($M611=新人女子!I$27,ROW(),"")),"")</f>
        <v/>
      </c>
      <c r="CP611" s="42" t="str">
        <f>IF($O611="女子",IF($AF611&gt;100,"",IF($M611=新人女子!P$27,ROW(),"")),"")</f>
        <v/>
      </c>
      <c r="CQ611" s="42" t="str">
        <f>IF($O611="女子",IF($AF611&gt;100,"",IF($M611=新人女子!B$51,ROW(),"")),"")</f>
        <v/>
      </c>
      <c r="CR611" s="42" t="str">
        <f>IF($O611="女子",IF($AF611&gt;100,"",IF($M611=新人女子!I$51,ROW(),"")),"")</f>
        <v/>
      </c>
      <c r="CS611" s="42" t="str">
        <f>IF($O611="女子",IF($AF611&gt;100,"",IF($M611=新人女子!P$51,ROW(),"")),"")</f>
        <v/>
      </c>
      <c r="CT611" s="42" t="str">
        <f>IF($O611="女子",IF($AF611&gt;100,"",IF($M611=新人女子!B$76,ROW(),"")),"")</f>
        <v/>
      </c>
      <c r="CU611" s="42" t="str">
        <f>IF($O611="女子",IF($AF611&gt;100,"",IF($M611=新人女子!I$76,ROW(),"")),"")</f>
        <v/>
      </c>
      <c r="CV611" s="42" t="str">
        <f>IF($O611="女子",IF($AF611&gt;100,"",IF($M611=新人女子!P$76,ROW(),"")),"")</f>
        <v/>
      </c>
    </row>
    <row r="612" spans="1:100" x14ac:dyDescent="0.15">
      <c r="A612" s="36">
        <v>45285</v>
      </c>
      <c r="B612" s="36">
        <v>45287</v>
      </c>
      <c r="C612" s="35" t="s">
        <v>104</v>
      </c>
      <c r="D612" s="35" t="s">
        <v>3766</v>
      </c>
      <c r="E612" s="35" t="s">
        <v>3767</v>
      </c>
      <c r="F612" s="35" t="s">
        <v>3768</v>
      </c>
      <c r="G612" s="35" t="s">
        <v>108</v>
      </c>
      <c r="H612" s="35" t="s">
        <v>15</v>
      </c>
      <c r="I612" s="35" t="s">
        <v>3769</v>
      </c>
      <c r="J612" s="35" t="s">
        <v>303</v>
      </c>
      <c r="M612" s="35" t="s">
        <v>286</v>
      </c>
      <c r="N612" s="35" t="s">
        <v>287</v>
      </c>
      <c r="O612" s="35" t="s">
        <v>1152</v>
      </c>
      <c r="Y612" s="35" t="s">
        <v>306</v>
      </c>
      <c r="AA612" s="35" t="s">
        <v>871</v>
      </c>
      <c r="AB612" s="35" t="s">
        <v>1379</v>
      </c>
      <c r="AC612" s="35" t="str">
        <f t="shared" si="55"/>
        <v>キノヤマ</v>
      </c>
      <c r="AD612" s="35" t="s">
        <v>309</v>
      </c>
      <c r="AF612" s="35">
        <v>102</v>
      </c>
      <c r="AG612" s="41">
        <v>22276</v>
      </c>
      <c r="AN612" s="35">
        <v>162</v>
      </c>
      <c r="AO612" s="35">
        <v>48</v>
      </c>
      <c r="AP612" s="35" t="s">
        <v>310</v>
      </c>
      <c r="BB612" s="35">
        <f t="shared" si="51"/>
        <v>62</v>
      </c>
      <c r="BC612" s="35" t="str">
        <f t="shared" si="52"/>
        <v>役員</v>
      </c>
      <c r="BD612" s="35" t="str">
        <f t="shared" si="53"/>
        <v>右</v>
      </c>
      <c r="BE612" s="42" t="str">
        <f>IF($O612="男子",IF($AF612&gt;100,"",IF($M612=選抜男子!B$2,ROW(),"")),"")</f>
        <v/>
      </c>
      <c r="BF612" s="42" t="str">
        <f>IF($O612="男子",IF($AF612&gt;100,"",IF($M612=選抜男子!I$2,ROW(),"")),"")</f>
        <v/>
      </c>
      <c r="BG612" s="42" t="str">
        <f>IF($O612="男子",IF($AF612&gt;100,"",IF($M612=選抜男子!P$2,ROW(),"")),"")</f>
        <v/>
      </c>
      <c r="BH612" s="42" t="str">
        <f>IF($O612="男子",IF($AF612&gt;100,"",IF($M612=選抜男子!B$27,ROW(),"")),"")</f>
        <v/>
      </c>
      <c r="BI612" s="42" t="str">
        <f>IF($O612="男子",IF($AF612&gt;100,"",IF($M612=選抜男子!I$27,ROW(),"")),"")</f>
        <v/>
      </c>
      <c r="BJ612" s="42" t="str">
        <f>IF($O612="男子",IF($AF612&gt;100,"",IF($M612=選抜男子!P$27,ROW(),"")),"")</f>
        <v/>
      </c>
      <c r="BK612" s="42" t="str">
        <f>IF($O612="男子",IF($AF612&gt;100,"",IF($M612=選抜男子!B$51,ROW(),"")),"")</f>
        <v/>
      </c>
      <c r="BL612" s="42" t="str">
        <f>IF($O612="男子",IF($AF612&gt;100,"",IF($M612=選抜男子!I$51,ROW(),"")),"")</f>
        <v/>
      </c>
      <c r="BM612" s="42" t="str">
        <f>IF($O612="男子",IF($AF612&gt;100,"",IF($M612=選抜男子!B$76,ROW(),"")),"")</f>
        <v/>
      </c>
      <c r="BN612" s="42" t="str">
        <f>IF($O612="男子",IF($AF612&gt;100,"",IF($M612=選抜男子!I$76,ROW(),"")),"")</f>
        <v/>
      </c>
      <c r="BO612" s="42" t="str">
        <f>IF($O612="男子",IF($AF612&gt;100,"",IF($M612=新人男子!B$2,ROW(),"")),"")</f>
        <v/>
      </c>
      <c r="BP612" s="42" t="str">
        <f>IF($O612="男子",IF($AF612&gt;100,"",IF($M612=新人男子!I$2,ROW(),"")),"")</f>
        <v/>
      </c>
      <c r="BQ612" s="42" t="str">
        <f>IF($O612="男子",IF($AF612&gt;100,"",IF($M612=新人男子!P$2,ROW(),"")),"")</f>
        <v/>
      </c>
      <c r="BR612" s="42" t="str">
        <f>IF($O612="男子",IF($AF612&gt;100,"",IF($M612=新人男子!B$27,ROW(),"")),"")</f>
        <v/>
      </c>
      <c r="BS612" s="42" t="str">
        <f>IF($O612="男子",IF($AF612&gt;100,"",IF($M612=新人男子!I$27,ROW(),"")),"")</f>
        <v/>
      </c>
      <c r="BT612" s="42" t="str">
        <f>IF($O612="男子",IF($AF612&gt;100,"",IF($M612=新人男子!P$27,ROW(),"")),"")</f>
        <v/>
      </c>
      <c r="BU612" s="42" t="str">
        <f>IF($O612="男子",IF($AF612&gt;100,"",IF($M612=新人男子!B$51,ROW(),"")),"")</f>
        <v/>
      </c>
      <c r="BV612" s="42" t="str">
        <f>IF($O612="男子",IF($AF612&gt;100,"",IF($M612=新人男子!I$51,ROW(),"")),"")</f>
        <v/>
      </c>
      <c r="BW612" s="42" t="str">
        <f>IF($O612="男子",IF($AF612&gt;100,"",IF($M612=新人男子!P$51,ROW(),"")),"")</f>
        <v/>
      </c>
      <c r="BX612" s="42" t="str">
        <f>IF($O612="男子",IF($AF612&gt;100,"",IF($M612=新人男子!B$76,ROW(),"")),"")</f>
        <v/>
      </c>
      <c r="BY612" s="42" t="str">
        <f>IF($O612="男子",IF($AF612&gt;100,"",IF($M612=新人男子!I$76,ROW(),"")),"")</f>
        <v/>
      </c>
      <c r="BZ612" s="42" t="str">
        <f>IF($O612="男子",IF($AF612&gt;100,"",IF($M612=新人男子!P$76,ROW(),"")),"")</f>
        <v/>
      </c>
      <c r="CA612" s="42" t="str">
        <f>IF($O612="女子",IF($AF612&gt;100,"",IF($M612=選抜女子!B$2,ROW(),"")),"")</f>
        <v/>
      </c>
      <c r="CB612" s="42" t="str">
        <f>IF($O612="女子",IF($AF612&gt;100,"",IF($M612=選抜女子!I$2,ROW(),"")),"")</f>
        <v/>
      </c>
      <c r="CC612" s="42" t="str">
        <f>IF($O612="女子",IF($AF612&gt;100,"",IF($M612=選抜女子!P$2,ROW(),"")),"")</f>
        <v/>
      </c>
      <c r="CD612" s="42" t="str">
        <f>IF($O612="女子",IF($AF612&gt;100,"",IF($M612=選抜女子!B$27,ROW(),"")),"")</f>
        <v/>
      </c>
      <c r="CE612" s="42" t="str">
        <f>IF($O612="女子",IF($AF612&gt;100,"",IF($M612=選抜女子!I$27,ROW(),"")),"")</f>
        <v/>
      </c>
      <c r="CF612" s="42" t="str">
        <f>IF($O612="女子",IF($AF612&gt;100,"",IF($M612=選抜女子!P$27,ROW(),"")),"")</f>
        <v/>
      </c>
      <c r="CG612" s="42" t="str">
        <f>IF($O612="女子",IF($AF612&gt;100,"",IF($M612=選抜女子!B$51,ROW(),"")),"")</f>
        <v/>
      </c>
      <c r="CH612" s="42" t="str">
        <f>IF($O612="女子",IF($AF612&gt;100,"",IF($M612=選抜女子!I$51,ROW(),"")),"")</f>
        <v/>
      </c>
      <c r="CI612" s="42" t="str">
        <f>IF($O612="女子",IF($AF612&gt;100,"",IF($M612=選抜女子!B$76,ROW(),"")),"")</f>
        <v/>
      </c>
      <c r="CJ612" s="42" t="str">
        <f>IF($O612="女子",IF($AF612&gt;100,"",IF($M612=選抜女子!I$76,ROW(),"")),"")</f>
        <v/>
      </c>
      <c r="CK612" s="42" t="str">
        <f>IF($O612="女子",IF($AF612&gt;100,"",IF($M612=新人女子!B$2,ROW(),"")),"")</f>
        <v/>
      </c>
      <c r="CL612" s="42" t="str">
        <f>IF($O612="女子",IF($AF612&gt;100,"",IF($M612=新人女子!I$2,ROW(),"")),"")</f>
        <v/>
      </c>
      <c r="CM612" s="42" t="str">
        <f>IF($O612="女子",IF($AF612&gt;100,"",IF($M612=新人女子!P$2,ROW(),"")),"")</f>
        <v/>
      </c>
      <c r="CN612" s="42" t="str">
        <f>IF($O612="女子",IF($AF612&gt;100,"",IF($M612=新人女子!B$27,ROW(),"")),"")</f>
        <v/>
      </c>
      <c r="CO612" s="42" t="str">
        <f>IF($O612="女子",IF($AF612&gt;100,"",IF($M612=新人女子!I$27,ROW(),"")),"")</f>
        <v/>
      </c>
      <c r="CP612" s="42" t="str">
        <f>IF($O612="女子",IF($AF612&gt;100,"",IF($M612=新人女子!P$27,ROW(),"")),"")</f>
        <v/>
      </c>
      <c r="CQ612" s="42" t="str">
        <f>IF($O612="女子",IF($AF612&gt;100,"",IF($M612=新人女子!B$51,ROW(),"")),"")</f>
        <v/>
      </c>
      <c r="CR612" s="42" t="str">
        <f>IF($O612="女子",IF($AF612&gt;100,"",IF($M612=新人女子!I$51,ROW(),"")),"")</f>
        <v/>
      </c>
      <c r="CS612" s="42" t="str">
        <f>IF($O612="女子",IF($AF612&gt;100,"",IF($M612=新人女子!P$51,ROW(),"")),"")</f>
        <v/>
      </c>
      <c r="CT612" s="42" t="str">
        <f>IF($O612="女子",IF($AF612&gt;100,"",IF($M612=新人女子!B$76,ROW(),"")),"")</f>
        <v/>
      </c>
      <c r="CU612" s="42" t="str">
        <f>IF($O612="女子",IF($AF612&gt;100,"",IF($M612=新人女子!I$76,ROW(),"")),"")</f>
        <v/>
      </c>
      <c r="CV612" s="42" t="str">
        <f>IF($O612="女子",IF($AF612&gt;100,"",IF($M612=新人女子!P$76,ROW(),"")),"")</f>
        <v/>
      </c>
    </row>
    <row r="613" spans="1:100" x14ac:dyDescent="0.15">
      <c r="A613" s="36">
        <v>45285</v>
      </c>
      <c r="B613" s="36">
        <v>45287</v>
      </c>
      <c r="C613" s="35" t="s">
        <v>104</v>
      </c>
      <c r="D613" s="35" t="s">
        <v>3770</v>
      </c>
      <c r="E613" s="35" t="s">
        <v>3771</v>
      </c>
      <c r="F613" s="35" t="s">
        <v>3772</v>
      </c>
      <c r="G613" s="35" t="s">
        <v>108</v>
      </c>
      <c r="H613" s="35" t="s">
        <v>15</v>
      </c>
      <c r="I613" s="35" t="s">
        <v>3773</v>
      </c>
      <c r="J613" s="35" t="s">
        <v>303</v>
      </c>
      <c r="M613" s="35" t="s">
        <v>286</v>
      </c>
      <c r="N613" s="35" t="s">
        <v>287</v>
      </c>
      <c r="O613" s="35" t="s">
        <v>1152</v>
      </c>
      <c r="Y613" s="35" t="s">
        <v>306</v>
      </c>
      <c r="AA613" s="35" t="s">
        <v>876</v>
      </c>
      <c r="AB613" s="35" t="s">
        <v>1380</v>
      </c>
      <c r="AC613" s="35" t="str">
        <f t="shared" si="55"/>
        <v>ビッチュウカワモ</v>
      </c>
      <c r="AD613" s="35" t="s">
        <v>309</v>
      </c>
      <c r="AF613" s="35">
        <v>103</v>
      </c>
      <c r="AG613" s="41">
        <v>26276</v>
      </c>
      <c r="AN613" s="35">
        <v>153</v>
      </c>
      <c r="AO613" s="35">
        <v>44</v>
      </c>
      <c r="AP613" s="35" t="s">
        <v>310</v>
      </c>
      <c r="BB613" s="35">
        <f t="shared" si="51"/>
        <v>51</v>
      </c>
      <c r="BC613" s="35" t="str">
        <f t="shared" si="52"/>
        <v>役員</v>
      </c>
      <c r="BD613" s="35" t="str">
        <f t="shared" si="53"/>
        <v>右</v>
      </c>
      <c r="BE613" s="42" t="str">
        <f>IF($O613="男子",IF($AF613&gt;100,"",IF($M613=選抜男子!B$2,ROW(),"")),"")</f>
        <v/>
      </c>
      <c r="BF613" s="42" t="str">
        <f>IF($O613="男子",IF($AF613&gt;100,"",IF($M613=選抜男子!I$2,ROW(),"")),"")</f>
        <v/>
      </c>
      <c r="BG613" s="42" t="str">
        <f>IF($O613="男子",IF($AF613&gt;100,"",IF($M613=選抜男子!P$2,ROW(),"")),"")</f>
        <v/>
      </c>
      <c r="BH613" s="42" t="str">
        <f>IF($O613="男子",IF($AF613&gt;100,"",IF($M613=選抜男子!B$27,ROW(),"")),"")</f>
        <v/>
      </c>
      <c r="BI613" s="42" t="str">
        <f>IF($O613="男子",IF($AF613&gt;100,"",IF($M613=選抜男子!I$27,ROW(),"")),"")</f>
        <v/>
      </c>
      <c r="BJ613" s="42" t="str">
        <f>IF($O613="男子",IF($AF613&gt;100,"",IF($M613=選抜男子!P$27,ROW(),"")),"")</f>
        <v/>
      </c>
      <c r="BK613" s="42" t="str">
        <f>IF($O613="男子",IF($AF613&gt;100,"",IF($M613=選抜男子!B$51,ROW(),"")),"")</f>
        <v/>
      </c>
      <c r="BL613" s="42" t="str">
        <f>IF($O613="男子",IF($AF613&gt;100,"",IF($M613=選抜男子!I$51,ROW(),"")),"")</f>
        <v/>
      </c>
      <c r="BM613" s="42" t="str">
        <f>IF($O613="男子",IF($AF613&gt;100,"",IF($M613=選抜男子!B$76,ROW(),"")),"")</f>
        <v/>
      </c>
      <c r="BN613" s="42" t="str">
        <f>IF($O613="男子",IF($AF613&gt;100,"",IF($M613=選抜男子!I$76,ROW(),"")),"")</f>
        <v/>
      </c>
      <c r="BO613" s="42" t="str">
        <f>IF($O613="男子",IF($AF613&gt;100,"",IF($M613=新人男子!B$2,ROW(),"")),"")</f>
        <v/>
      </c>
      <c r="BP613" s="42" t="str">
        <f>IF($O613="男子",IF($AF613&gt;100,"",IF($M613=新人男子!I$2,ROW(),"")),"")</f>
        <v/>
      </c>
      <c r="BQ613" s="42" t="str">
        <f>IF($O613="男子",IF($AF613&gt;100,"",IF($M613=新人男子!P$2,ROW(),"")),"")</f>
        <v/>
      </c>
      <c r="BR613" s="42" t="str">
        <f>IF($O613="男子",IF($AF613&gt;100,"",IF($M613=新人男子!B$27,ROW(),"")),"")</f>
        <v/>
      </c>
      <c r="BS613" s="42" t="str">
        <f>IF($O613="男子",IF($AF613&gt;100,"",IF($M613=新人男子!I$27,ROW(),"")),"")</f>
        <v/>
      </c>
      <c r="BT613" s="42" t="str">
        <f>IF($O613="男子",IF($AF613&gt;100,"",IF($M613=新人男子!P$27,ROW(),"")),"")</f>
        <v/>
      </c>
      <c r="BU613" s="42" t="str">
        <f>IF($O613="男子",IF($AF613&gt;100,"",IF($M613=新人男子!B$51,ROW(),"")),"")</f>
        <v/>
      </c>
      <c r="BV613" s="42" t="str">
        <f>IF($O613="男子",IF($AF613&gt;100,"",IF($M613=新人男子!I$51,ROW(),"")),"")</f>
        <v/>
      </c>
      <c r="BW613" s="42" t="str">
        <f>IF($O613="男子",IF($AF613&gt;100,"",IF($M613=新人男子!P$51,ROW(),"")),"")</f>
        <v/>
      </c>
      <c r="BX613" s="42" t="str">
        <f>IF($O613="男子",IF($AF613&gt;100,"",IF($M613=新人男子!B$76,ROW(),"")),"")</f>
        <v/>
      </c>
      <c r="BY613" s="42" t="str">
        <f>IF($O613="男子",IF($AF613&gt;100,"",IF($M613=新人男子!I$76,ROW(),"")),"")</f>
        <v/>
      </c>
      <c r="BZ613" s="42" t="str">
        <f>IF($O613="男子",IF($AF613&gt;100,"",IF($M613=新人男子!P$76,ROW(),"")),"")</f>
        <v/>
      </c>
      <c r="CA613" s="42" t="str">
        <f>IF($O613="女子",IF($AF613&gt;100,"",IF($M613=選抜女子!B$2,ROW(),"")),"")</f>
        <v/>
      </c>
      <c r="CB613" s="42" t="str">
        <f>IF($O613="女子",IF($AF613&gt;100,"",IF($M613=選抜女子!I$2,ROW(),"")),"")</f>
        <v/>
      </c>
      <c r="CC613" s="42" t="str">
        <f>IF($O613="女子",IF($AF613&gt;100,"",IF($M613=選抜女子!P$2,ROW(),"")),"")</f>
        <v/>
      </c>
      <c r="CD613" s="42" t="str">
        <f>IF($O613="女子",IF($AF613&gt;100,"",IF($M613=選抜女子!B$27,ROW(),"")),"")</f>
        <v/>
      </c>
      <c r="CE613" s="42" t="str">
        <f>IF($O613="女子",IF($AF613&gt;100,"",IF($M613=選抜女子!I$27,ROW(),"")),"")</f>
        <v/>
      </c>
      <c r="CF613" s="42" t="str">
        <f>IF($O613="女子",IF($AF613&gt;100,"",IF($M613=選抜女子!P$27,ROW(),"")),"")</f>
        <v/>
      </c>
      <c r="CG613" s="42" t="str">
        <f>IF($O613="女子",IF($AF613&gt;100,"",IF($M613=選抜女子!B$51,ROW(),"")),"")</f>
        <v/>
      </c>
      <c r="CH613" s="42" t="str">
        <f>IF($O613="女子",IF($AF613&gt;100,"",IF($M613=選抜女子!I$51,ROW(),"")),"")</f>
        <v/>
      </c>
      <c r="CI613" s="42" t="str">
        <f>IF($O613="女子",IF($AF613&gt;100,"",IF($M613=選抜女子!B$76,ROW(),"")),"")</f>
        <v/>
      </c>
      <c r="CJ613" s="42" t="str">
        <f>IF($O613="女子",IF($AF613&gt;100,"",IF($M613=選抜女子!I$76,ROW(),"")),"")</f>
        <v/>
      </c>
      <c r="CK613" s="42" t="str">
        <f>IF($O613="女子",IF($AF613&gt;100,"",IF($M613=新人女子!B$2,ROW(),"")),"")</f>
        <v/>
      </c>
      <c r="CL613" s="42" t="str">
        <f>IF($O613="女子",IF($AF613&gt;100,"",IF($M613=新人女子!I$2,ROW(),"")),"")</f>
        <v/>
      </c>
      <c r="CM613" s="42" t="str">
        <f>IF($O613="女子",IF($AF613&gt;100,"",IF($M613=新人女子!P$2,ROW(),"")),"")</f>
        <v/>
      </c>
      <c r="CN613" s="42" t="str">
        <f>IF($O613="女子",IF($AF613&gt;100,"",IF($M613=新人女子!B$27,ROW(),"")),"")</f>
        <v/>
      </c>
      <c r="CO613" s="42" t="str">
        <f>IF($O613="女子",IF($AF613&gt;100,"",IF($M613=新人女子!I$27,ROW(),"")),"")</f>
        <v/>
      </c>
      <c r="CP613" s="42" t="str">
        <f>IF($O613="女子",IF($AF613&gt;100,"",IF($M613=新人女子!P$27,ROW(),"")),"")</f>
        <v/>
      </c>
      <c r="CQ613" s="42" t="str">
        <f>IF($O613="女子",IF($AF613&gt;100,"",IF($M613=新人女子!B$51,ROW(),"")),"")</f>
        <v/>
      </c>
      <c r="CR613" s="42" t="str">
        <f>IF($O613="女子",IF($AF613&gt;100,"",IF($M613=新人女子!I$51,ROW(),"")),"")</f>
        <v/>
      </c>
      <c r="CS613" s="42" t="str">
        <f>IF($O613="女子",IF($AF613&gt;100,"",IF($M613=新人女子!P$51,ROW(),"")),"")</f>
        <v/>
      </c>
      <c r="CT613" s="42" t="str">
        <f>IF($O613="女子",IF($AF613&gt;100,"",IF($M613=新人女子!B$76,ROW(),"")),"")</f>
        <v/>
      </c>
      <c r="CU613" s="42" t="str">
        <f>IF($O613="女子",IF($AF613&gt;100,"",IF($M613=新人女子!I$76,ROW(),"")),"")</f>
        <v/>
      </c>
      <c r="CV613" s="42" t="str">
        <f>IF($O613="女子",IF($AF613&gt;100,"",IF($M613=新人女子!P$76,ROW(),"")),"")</f>
        <v/>
      </c>
    </row>
    <row r="614" spans="1:100" x14ac:dyDescent="0.15">
      <c r="A614" s="36">
        <v>45285</v>
      </c>
      <c r="B614" s="36">
        <v>45287</v>
      </c>
      <c r="C614" s="35" t="s">
        <v>104</v>
      </c>
      <c r="D614" s="35" t="s">
        <v>3774</v>
      </c>
      <c r="E614" s="35" t="s">
        <v>3775</v>
      </c>
      <c r="F614" s="35" t="s">
        <v>3776</v>
      </c>
      <c r="G614" s="35" t="s">
        <v>108</v>
      </c>
      <c r="H614" s="35" t="s">
        <v>15</v>
      </c>
      <c r="I614" s="35" t="s">
        <v>3777</v>
      </c>
      <c r="J614" s="35" t="s">
        <v>303</v>
      </c>
      <c r="M614" s="35" t="s">
        <v>286</v>
      </c>
      <c r="N614" s="35" t="s">
        <v>287</v>
      </c>
      <c r="O614" s="35" t="s">
        <v>1152</v>
      </c>
      <c r="Y614" s="35" t="s">
        <v>306</v>
      </c>
      <c r="AA614" s="35" t="s">
        <v>881</v>
      </c>
      <c r="AB614" s="35" t="s">
        <v>1381</v>
      </c>
      <c r="AC614" s="35" t="str">
        <f t="shared" si="55"/>
        <v>ホウコク</v>
      </c>
      <c r="AD614" s="35" t="s">
        <v>309</v>
      </c>
      <c r="AF614" s="35">
        <v>104</v>
      </c>
      <c r="AG614" s="41">
        <v>22276</v>
      </c>
      <c r="AN614" s="35">
        <v>156.69999999999999</v>
      </c>
      <c r="AO614" s="35">
        <v>54.2</v>
      </c>
      <c r="AP614" s="35" t="s">
        <v>310</v>
      </c>
      <c r="BB614" s="35">
        <f t="shared" si="51"/>
        <v>62</v>
      </c>
      <c r="BC614" s="35" t="str">
        <f t="shared" si="52"/>
        <v>役員</v>
      </c>
      <c r="BD614" s="35" t="str">
        <f t="shared" si="53"/>
        <v>右</v>
      </c>
      <c r="BE614" s="42" t="str">
        <f>IF($O614="男子",IF($AF614&gt;100,"",IF($M614=選抜男子!B$2,ROW(),"")),"")</f>
        <v/>
      </c>
      <c r="BF614" s="42" t="str">
        <f>IF($O614="男子",IF($AF614&gt;100,"",IF($M614=選抜男子!I$2,ROW(),"")),"")</f>
        <v/>
      </c>
      <c r="BG614" s="42" t="str">
        <f>IF($O614="男子",IF($AF614&gt;100,"",IF($M614=選抜男子!P$2,ROW(),"")),"")</f>
        <v/>
      </c>
      <c r="BH614" s="42" t="str">
        <f>IF($O614="男子",IF($AF614&gt;100,"",IF($M614=選抜男子!B$27,ROW(),"")),"")</f>
        <v/>
      </c>
      <c r="BI614" s="42" t="str">
        <f>IF($O614="男子",IF($AF614&gt;100,"",IF($M614=選抜男子!I$27,ROW(),"")),"")</f>
        <v/>
      </c>
      <c r="BJ614" s="42" t="str">
        <f>IF($O614="男子",IF($AF614&gt;100,"",IF($M614=選抜男子!P$27,ROW(),"")),"")</f>
        <v/>
      </c>
      <c r="BK614" s="42" t="str">
        <f>IF($O614="男子",IF($AF614&gt;100,"",IF($M614=選抜男子!B$51,ROW(),"")),"")</f>
        <v/>
      </c>
      <c r="BL614" s="42" t="str">
        <f>IF($O614="男子",IF($AF614&gt;100,"",IF($M614=選抜男子!I$51,ROW(),"")),"")</f>
        <v/>
      </c>
      <c r="BM614" s="42" t="str">
        <f>IF($O614="男子",IF($AF614&gt;100,"",IF($M614=選抜男子!B$76,ROW(),"")),"")</f>
        <v/>
      </c>
      <c r="BN614" s="42" t="str">
        <f>IF($O614="男子",IF($AF614&gt;100,"",IF($M614=選抜男子!I$76,ROW(),"")),"")</f>
        <v/>
      </c>
      <c r="BO614" s="42" t="str">
        <f>IF($O614="男子",IF($AF614&gt;100,"",IF($M614=新人男子!B$2,ROW(),"")),"")</f>
        <v/>
      </c>
      <c r="BP614" s="42" t="str">
        <f>IF($O614="男子",IF($AF614&gt;100,"",IF($M614=新人男子!I$2,ROW(),"")),"")</f>
        <v/>
      </c>
      <c r="BQ614" s="42" t="str">
        <f>IF($O614="男子",IF($AF614&gt;100,"",IF($M614=新人男子!P$2,ROW(),"")),"")</f>
        <v/>
      </c>
      <c r="BR614" s="42" t="str">
        <f>IF($O614="男子",IF($AF614&gt;100,"",IF($M614=新人男子!B$27,ROW(),"")),"")</f>
        <v/>
      </c>
      <c r="BS614" s="42" t="str">
        <f>IF($O614="男子",IF($AF614&gt;100,"",IF($M614=新人男子!I$27,ROW(),"")),"")</f>
        <v/>
      </c>
      <c r="BT614" s="42" t="str">
        <f>IF($O614="男子",IF($AF614&gt;100,"",IF($M614=新人男子!P$27,ROW(),"")),"")</f>
        <v/>
      </c>
      <c r="BU614" s="42" t="str">
        <f>IF($O614="男子",IF($AF614&gt;100,"",IF($M614=新人男子!B$51,ROW(),"")),"")</f>
        <v/>
      </c>
      <c r="BV614" s="42" t="str">
        <f>IF($O614="男子",IF($AF614&gt;100,"",IF($M614=新人男子!I$51,ROW(),"")),"")</f>
        <v/>
      </c>
      <c r="BW614" s="42" t="str">
        <f>IF($O614="男子",IF($AF614&gt;100,"",IF($M614=新人男子!P$51,ROW(),"")),"")</f>
        <v/>
      </c>
      <c r="BX614" s="42" t="str">
        <f>IF($O614="男子",IF($AF614&gt;100,"",IF($M614=新人男子!B$76,ROW(),"")),"")</f>
        <v/>
      </c>
      <c r="BY614" s="42" t="str">
        <f>IF($O614="男子",IF($AF614&gt;100,"",IF($M614=新人男子!I$76,ROW(),"")),"")</f>
        <v/>
      </c>
      <c r="BZ614" s="42" t="str">
        <f>IF($O614="男子",IF($AF614&gt;100,"",IF($M614=新人男子!P$76,ROW(),"")),"")</f>
        <v/>
      </c>
      <c r="CA614" s="42" t="str">
        <f>IF($O614="女子",IF($AF614&gt;100,"",IF($M614=選抜女子!B$2,ROW(),"")),"")</f>
        <v/>
      </c>
      <c r="CB614" s="42" t="str">
        <f>IF($O614="女子",IF($AF614&gt;100,"",IF($M614=選抜女子!I$2,ROW(),"")),"")</f>
        <v/>
      </c>
      <c r="CC614" s="42" t="str">
        <f>IF($O614="女子",IF($AF614&gt;100,"",IF($M614=選抜女子!P$2,ROW(),"")),"")</f>
        <v/>
      </c>
      <c r="CD614" s="42" t="str">
        <f>IF($O614="女子",IF($AF614&gt;100,"",IF($M614=選抜女子!B$27,ROW(),"")),"")</f>
        <v/>
      </c>
      <c r="CE614" s="42" t="str">
        <f>IF($O614="女子",IF($AF614&gt;100,"",IF($M614=選抜女子!I$27,ROW(),"")),"")</f>
        <v/>
      </c>
      <c r="CF614" s="42" t="str">
        <f>IF($O614="女子",IF($AF614&gt;100,"",IF($M614=選抜女子!P$27,ROW(),"")),"")</f>
        <v/>
      </c>
      <c r="CG614" s="42" t="str">
        <f>IF($O614="女子",IF($AF614&gt;100,"",IF($M614=選抜女子!B$51,ROW(),"")),"")</f>
        <v/>
      </c>
      <c r="CH614" s="42" t="str">
        <f>IF($O614="女子",IF($AF614&gt;100,"",IF($M614=選抜女子!I$51,ROW(),"")),"")</f>
        <v/>
      </c>
      <c r="CI614" s="42" t="str">
        <f>IF($O614="女子",IF($AF614&gt;100,"",IF($M614=選抜女子!B$76,ROW(),"")),"")</f>
        <v/>
      </c>
      <c r="CJ614" s="42" t="str">
        <f>IF($O614="女子",IF($AF614&gt;100,"",IF($M614=選抜女子!I$76,ROW(),"")),"")</f>
        <v/>
      </c>
      <c r="CK614" s="42" t="str">
        <f>IF($O614="女子",IF($AF614&gt;100,"",IF($M614=新人女子!B$2,ROW(),"")),"")</f>
        <v/>
      </c>
      <c r="CL614" s="42" t="str">
        <f>IF($O614="女子",IF($AF614&gt;100,"",IF($M614=新人女子!I$2,ROW(),"")),"")</f>
        <v/>
      </c>
      <c r="CM614" s="42" t="str">
        <f>IF($O614="女子",IF($AF614&gt;100,"",IF($M614=新人女子!P$2,ROW(),"")),"")</f>
        <v/>
      </c>
      <c r="CN614" s="42" t="str">
        <f>IF($O614="女子",IF($AF614&gt;100,"",IF($M614=新人女子!B$27,ROW(),"")),"")</f>
        <v/>
      </c>
      <c r="CO614" s="42" t="str">
        <f>IF($O614="女子",IF($AF614&gt;100,"",IF($M614=新人女子!I$27,ROW(),"")),"")</f>
        <v/>
      </c>
      <c r="CP614" s="42" t="str">
        <f>IF($O614="女子",IF($AF614&gt;100,"",IF($M614=新人女子!P$27,ROW(),"")),"")</f>
        <v/>
      </c>
      <c r="CQ614" s="42" t="str">
        <f>IF($O614="女子",IF($AF614&gt;100,"",IF($M614=新人女子!B$51,ROW(),"")),"")</f>
        <v/>
      </c>
      <c r="CR614" s="42" t="str">
        <f>IF($O614="女子",IF($AF614&gt;100,"",IF($M614=新人女子!I$51,ROW(),"")),"")</f>
        <v/>
      </c>
      <c r="CS614" s="42" t="str">
        <f>IF($O614="女子",IF($AF614&gt;100,"",IF($M614=新人女子!P$51,ROW(),"")),"")</f>
        <v/>
      </c>
      <c r="CT614" s="42" t="str">
        <f>IF($O614="女子",IF($AF614&gt;100,"",IF($M614=新人女子!B$76,ROW(),"")),"")</f>
        <v/>
      </c>
      <c r="CU614" s="42" t="str">
        <f>IF($O614="女子",IF($AF614&gt;100,"",IF($M614=新人女子!I$76,ROW(),"")),"")</f>
        <v/>
      </c>
      <c r="CV614" s="42" t="str">
        <f>IF($O614="女子",IF($AF614&gt;100,"",IF($M614=新人女子!P$76,ROW(),"")),"")</f>
        <v/>
      </c>
    </row>
    <row r="615" spans="1:100" x14ac:dyDescent="0.15">
      <c r="A615" s="36">
        <v>45285</v>
      </c>
      <c r="B615" s="36">
        <v>45287</v>
      </c>
      <c r="C615" s="35" t="s">
        <v>104</v>
      </c>
      <c r="D615" s="35" t="s">
        <v>3778</v>
      </c>
      <c r="E615" s="35" t="s">
        <v>3779</v>
      </c>
      <c r="F615" s="35" t="s">
        <v>3780</v>
      </c>
      <c r="G615" s="35" t="s">
        <v>108</v>
      </c>
      <c r="H615" s="35" t="s">
        <v>15</v>
      </c>
      <c r="I615" s="35" t="s">
        <v>3781</v>
      </c>
      <c r="J615" s="35" t="s">
        <v>303</v>
      </c>
      <c r="AG615" s="41"/>
      <c r="BE615" s="42" t="str">
        <f>IF($O615="男子",IF($AF615&gt;100,"",IF($M615=選抜男子!B$2,ROW(),"")),"")</f>
        <v/>
      </c>
      <c r="BF615" s="42" t="str">
        <f>IF($O615="男子",IF($AF615&gt;100,"",IF($M615=選抜男子!I$2,ROW(),"")),"")</f>
        <v/>
      </c>
      <c r="BG615" s="42" t="str">
        <f>IF($O615="男子",IF($AF615&gt;100,"",IF($M615=選抜男子!P$2,ROW(),"")),"")</f>
        <v/>
      </c>
      <c r="BH615" s="42" t="str">
        <f>IF($O615="男子",IF($AF615&gt;100,"",IF($M615=選抜男子!B$27,ROW(),"")),"")</f>
        <v/>
      </c>
      <c r="BI615" s="42" t="str">
        <f>IF($O615="男子",IF($AF615&gt;100,"",IF($M615=選抜男子!I$27,ROW(),"")),"")</f>
        <v/>
      </c>
      <c r="BJ615" s="42" t="str">
        <f>IF($O615="男子",IF($AF615&gt;100,"",IF($M615=選抜男子!P$27,ROW(),"")),"")</f>
        <v/>
      </c>
      <c r="BK615" s="42" t="str">
        <f>IF($O615="男子",IF($AF615&gt;100,"",IF($M615=選抜男子!B$51,ROW(),"")),"")</f>
        <v/>
      </c>
      <c r="BL615" s="42" t="str">
        <f>IF($O615="男子",IF($AF615&gt;100,"",IF($M615=選抜男子!I$51,ROW(),"")),"")</f>
        <v/>
      </c>
      <c r="BM615" s="42" t="str">
        <f>IF($O615="男子",IF($AF615&gt;100,"",IF($M615=選抜男子!B$76,ROW(),"")),"")</f>
        <v/>
      </c>
      <c r="BN615" s="42" t="str">
        <f>IF($O615="男子",IF($AF615&gt;100,"",IF($M615=選抜男子!I$76,ROW(),"")),"")</f>
        <v/>
      </c>
      <c r="BO615" s="42" t="str">
        <f>IF($O615="男子",IF($AF615&gt;100,"",IF($M615=新人男子!B$2,ROW(),"")),"")</f>
        <v/>
      </c>
      <c r="BP615" s="42" t="str">
        <f>IF($O615="男子",IF($AF615&gt;100,"",IF($M615=新人男子!I$2,ROW(),"")),"")</f>
        <v/>
      </c>
      <c r="BQ615" s="42" t="str">
        <f>IF($O615="男子",IF($AF615&gt;100,"",IF($M615=新人男子!P$2,ROW(),"")),"")</f>
        <v/>
      </c>
      <c r="BR615" s="42" t="str">
        <f>IF($O615="男子",IF($AF615&gt;100,"",IF($M615=新人男子!B$27,ROW(),"")),"")</f>
        <v/>
      </c>
      <c r="BS615" s="42" t="str">
        <f>IF($O615="男子",IF($AF615&gt;100,"",IF($M615=新人男子!I$27,ROW(),"")),"")</f>
        <v/>
      </c>
      <c r="BT615" s="42" t="str">
        <f>IF($O615="男子",IF($AF615&gt;100,"",IF($M615=新人男子!P$27,ROW(),"")),"")</f>
        <v/>
      </c>
      <c r="BU615" s="42" t="str">
        <f>IF($O615="男子",IF($AF615&gt;100,"",IF($M615=新人男子!B$51,ROW(),"")),"")</f>
        <v/>
      </c>
      <c r="BV615" s="42" t="str">
        <f>IF($O615="男子",IF($AF615&gt;100,"",IF($M615=新人男子!I$51,ROW(),"")),"")</f>
        <v/>
      </c>
      <c r="BW615" s="42" t="str">
        <f>IF($O615="男子",IF($AF615&gt;100,"",IF($M615=新人男子!P$51,ROW(),"")),"")</f>
        <v/>
      </c>
      <c r="BX615" s="42" t="str">
        <f>IF($O615="男子",IF($AF615&gt;100,"",IF($M615=新人男子!B$76,ROW(),"")),"")</f>
        <v/>
      </c>
      <c r="BY615" s="42" t="str">
        <f>IF($O615="男子",IF($AF615&gt;100,"",IF($M615=新人男子!I$76,ROW(),"")),"")</f>
        <v/>
      </c>
      <c r="BZ615" s="42" t="str">
        <f>IF($O615="男子",IF($AF615&gt;100,"",IF($M615=新人男子!P$76,ROW(),"")),"")</f>
        <v/>
      </c>
      <c r="CA615" s="42" t="str">
        <f>IF($O615="女子",IF($AF615&gt;100,"",IF($M615=選抜女子!B$2,ROW(),"")),"")</f>
        <v/>
      </c>
      <c r="CB615" s="42" t="str">
        <f>IF($O615="女子",IF($AF615&gt;100,"",IF($M615=選抜女子!I$2,ROW(),"")),"")</f>
        <v/>
      </c>
      <c r="CC615" s="42" t="str">
        <f>IF($O615="女子",IF($AF615&gt;100,"",IF($M615=選抜女子!P$2,ROW(),"")),"")</f>
        <v/>
      </c>
      <c r="CD615" s="42" t="str">
        <f>IF($O615="女子",IF($AF615&gt;100,"",IF($M615=選抜女子!B$27,ROW(),"")),"")</f>
        <v/>
      </c>
      <c r="CE615" s="42" t="str">
        <f>IF($O615="女子",IF($AF615&gt;100,"",IF($M615=選抜女子!I$27,ROW(),"")),"")</f>
        <v/>
      </c>
      <c r="CF615" s="42" t="str">
        <f>IF($O615="女子",IF($AF615&gt;100,"",IF($M615=選抜女子!P$27,ROW(),"")),"")</f>
        <v/>
      </c>
      <c r="CG615" s="42" t="str">
        <f>IF($O615="女子",IF($AF615&gt;100,"",IF($M615=選抜女子!B$51,ROW(),"")),"")</f>
        <v/>
      </c>
      <c r="CH615" s="42" t="str">
        <f>IF($O615="女子",IF($AF615&gt;100,"",IF($M615=選抜女子!I$51,ROW(),"")),"")</f>
        <v/>
      </c>
      <c r="CI615" s="42" t="str">
        <f>IF($O615="女子",IF($AF615&gt;100,"",IF($M615=選抜女子!B$76,ROW(),"")),"")</f>
        <v/>
      </c>
      <c r="CJ615" s="42" t="str">
        <f>IF($O615="女子",IF($AF615&gt;100,"",IF($M615=選抜女子!I$76,ROW(),"")),"")</f>
        <v/>
      </c>
      <c r="CK615" s="42" t="str">
        <f>IF($O615="女子",IF($AF615&gt;100,"",IF($M615=新人女子!B$2,ROW(),"")),"")</f>
        <v/>
      </c>
      <c r="CL615" s="42" t="str">
        <f>IF($O615="女子",IF($AF615&gt;100,"",IF($M615=新人女子!I$2,ROW(),"")),"")</f>
        <v/>
      </c>
      <c r="CM615" s="42" t="str">
        <f>IF($O615="女子",IF($AF615&gt;100,"",IF($M615=新人女子!P$2,ROW(),"")),"")</f>
        <v/>
      </c>
      <c r="CN615" s="42" t="str">
        <f>IF($O615="女子",IF($AF615&gt;100,"",IF($M615=新人女子!B$27,ROW(),"")),"")</f>
        <v/>
      </c>
      <c r="CO615" s="42" t="str">
        <f>IF($O615="女子",IF($AF615&gt;100,"",IF($M615=新人女子!I$27,ROW(),"")),"")</f>
        <v/>
      </c>
      <c r="CP615" s="42" t="str">
        <f>IF($O615="女子",IF($AF615&gt;100,"",IF($M615=新人女子!P$27,ROW(),"")),"")</f>
        <v/>
      </c>
      <c r="CQ615" s="42" t="str">
        <f>IF($O615="女子",IF($AF615&gt;100,"",IF($M615=新人女子!B$51,ROW(),"")),"")</f>
        <v/>
      </c>
      <c r="CR615" s="42" t="str">
        <f>IF($O615="女子",IF($AF615&gt;100,"",IF($M615=新人女子!I$51,ROW(),"")),"")</f>
        <v/>
      </c>
      <c r="CS615" s="42" t="str">
        <f>IF($O615="女子",IF($AF615&gt;100,"",IF($M615=新人女子!P$51,ROW(),"")),"")</f>
        <v/>
      </c>
      <c r="CT615" s="42" t="str">
        <f>IF($O615="女子",IF($AF615&gt;100,"",IF($M615=新人女子!B$76,ROW(),"")),"")</f>
        <v/>
      </c>
      <c r="CU615" s="42" t="str">
        <f>IF($O615="女子",IF($AF615&gt;100,"",IF($M615=新人女子!I$76,ROW(),"")),"")</f>
        <v/>
      </c>
      <c r="CV615" s="42" t="str">
        <f>IF($O615="女子",IF($AF615&gt;100,"",IF($M615=新人女子!P$76,ROW(),"")),"")</f>
        <v/>
      </c>
    </row>
    <row r="616" spans="1:100" x14ac:dyDescent="0.15">
      <c r="A616" s="36">
        <v>45285</v>
      </c>
      <c r="B616" s="36">
        <v>45287</v>
      </c>
      <c r="C616" s="35" t="s">
        <v>104</v>
      </c>
      <c r="D616" s="35" t="s">
        <v>3782</v>
      </c>
      <c r="E616" s="35" t="s">
        <v>3783</v>
      </c>
      <c r="F616" s="35" t="s">
        <v>3784</v>
      </c>
      <c r="G616" s="35" t="s">
        <v>108</v>
      </c>
      <c r="H616" s="35" t="s">
        <v>15</v>
      </c>
      <c r="I616" s="35" t="s">
        <v>3785</v>
      </c>
      <c r="J616" s="35" t="s">
        <v>303</v>
      </c>
      <c r="M616" s="35" t="s">
        <v>289</v>
      </c>
      <c r="N616" s="35" t="s">
        <v>290</v>
      </c>
      <c r="O616" s="35" t="s">
        <v>1152</v>
      </c>
      <c r="Y616" s="35" t="s">
        <v>306</v>
      </c>
      <c r="AA616" s="35" t="s">
        <v>906</v>
      </c>
      <c r="AB616" s="35" t="s">
        <v>1382</v>
      </c>
      <c r="AC616" s="35" t="str">
        <f t="shared" si="55"/>
        <v>ビッチュウコウジロ</v>
      </c>
      <c r="AD616" s="35" t="s">
        <v>309</v>
      </c>
      <c r="AF616" s="35">
        <v>1</v>
      </c>
      <c r="AG616" s="41">
        <v>38892</v>
      </c>
      <c r="AN616" s="35">
        <v>162</v>
      </c>
      <c r="AO616" s="35">
        <v>65</v>
      </c>
      <c r="AP616" s="35" t="s">
        <v>310</v>
      </c>
      <c r="BB616" s="35">
        <f t="shared" si="51"/>
        <v>16</v>
      </c>
      <c r="BC616" s="35">
        <f t="shared" si="52"/>
        <v>2</v>
      </c>
      <c r="BD616" s="35" t="str">
        <f t="shared" si="53"/>
        <v>右</v>
      </c>
      <c r="BE616" s="42" t="str">
        <f>IF($O616="男子",IF($AF616&gt;100,"",IF($M616=選抜男子!B$2,ROW(),"")),"")</f>
        <v/>
      </c>
      <c r="BF616" s="42" t="str">
        <f>IF($O616="男子",IF($AF616&gt;100,"",IF($M616=選抜男子!I$2,ROW(),"")),"")</f>
        <v/>
      </c>
      <c r="BG616" s="42" t="str">
        <f>IF($O616="男子",IF($AF616&gt;100,"",IF($M616=選抜男子!P$2,ROW(),"")),"")</f>
        <v/>
      </c>
      <c r="BH616" s="42" t="str">
        <f>IF($O616="男子",IF($AF616&gt;100,"",IF($M616=選抜男子!B$27,ROW(),"")),"")</f>
        <v/>
      </c>
      <c r="BI616" s="42" t="str">
        <f>IF($O616="男子",IF($AF616&gt;100,"",IF($M616=選抜男子!I$27,ROW(),"")),"")</f>
        <v/>
      </c>
      <c r="BJ616" s="42" t="str">
        <f>IF($O616="男子",IF($AF616&gt;100,"",IF($M616=選抜男子!P$27,ROW(),"")),"")</f>
        <v/>
      </c>
      <c r="BK616" s="42" t="str">
        <f>IF($O616="男子",IF($AF616&gt;100,"",IF($M616=選抜男子!B$51,ROW(),"")),"")</f>
        <v/>
      </c>
      <c r="BL616" s="42" t="str">
        <f>IF($O616="男子",IF($AF616&gt;100,"",IF($M616=選抜男子!I$51,ROW(),"")),"")</f>
        <v/>
      </c>
      <c r="BM616" s="42" t="str">
        <f>IF($O616="男子",IF($AF616&gt;100,"",IF($M616=選抜男子!B$76,ROW(),"")),"")</f>
        <v/>
      </c>
      <c r="BN616" s="42" t="str">
        <f>IF($O616="男子",IF($AF616&gt;100,"",IF($M616=選抜男子!I$76,ROW(),"")),"")</f>
        <v/>
      </c>
      <c r="BO616" s="42" t="str">
        <f>IF($O616="男子",IF($AF616&gt;100,"",IF($M616=新人男子!B$2,ROW(),"")),"")</f>
        <v/>
      </c>
      <c r="BP616" s="42" t="str">
        <f>IF($O616="男子",IF($AF616&gt;100,"",IF($M616=新人男子!I$2,ROW(),"")),"")</f>
        <v/>
      </c>
      <c r="BQ616" s="42" t="str">
        <f>IF($O616="男子",IF($AF616&gt;100,"",IF($M616=新人男子!P$2,ROW(),"")),"")</f>
        <v/>
      </c>
      <c r="BR616" s="42" t="str">
        <f>IF($O616="男子",IF($AF616&gt;100,"",IF($M616=新人男子!B$27,ROW(),"")),"")</f>
        <v/>
      </c>
      <c r="BS616" s="42" t="str">
        <f>IF($O616="男子",IF($AF616&gt;100,"",IF($M616=新人男子!I$27,ROW(),"")),"")</f>
        <v/>
      </c>
      <c r="BT616" s="42" t="str">
        <f>IF($O616="男子",IF($AF616&gt;100,"",IF($M616=新人男子!P$27,ROW(),"")),"")</f>
        <v/>
      </c>
      <c r="BU616" s="42" t="str">
        <f>IF($O616="男子",IF($AF616&gt;100,"",IF($M616=新人男子!B$51,ROW(),"")),"")</f>
        <v/>
      </c>
      <c r="BV616" s="42" t="str">
        <f>IF($O616="男子",IF($AF616&gt;100,"",IF($M616=新人男子!I$51,ROW(),"")),"")</f>
        <v/>
      </c>
      <c r="BW616" s="42" t="str">
        <f>IF($O616="男子",IF($AF616&gt;100,"",IF($M616=新人男子!P$51,ROW(),"")),"")</f>
        <v/>
      </c>
      <c r="BX616" s="42" t="str">
        <f>IF($O616="男子",IF($AF616&gt;100,"",IF($M616=新人男子!B$76,ROW(),"")),"")</f>
        <v/>
      </c>
      <c r="BY616" s="42" t="str">
        <f>IF($O616="男子",IF($AF616&gt;100,"",IF($M616=新人男子!I$76,ROW(),"")),"")</f>
        <v/>
      </c>
      <c r="BZ616" s="42" t="str">
        <f>IF($O616="男子",IF($AF616&gt;100,"",IF($M616=新人男子!P$76,ROW(),"")),"")</f>
        <v/>
      </c>
      <c r="CA616" s="42" t="str">
        <f>IF($O616="女子",IF($AF616&gt;100,"",IF($M616=選抜女子!B$2,ROW(),"")),"")</f>
        <v/>
      </c>
      <c r="CB616" s="42" t="str">
        <f>IF($O616="女子",IF($AF616&gt;100,"",IF($M616=選抜女子!I$2,ROW(),"")),"")</f>
        <v/>
      </c>
      <c r="CC616" s="42" t="str">
        <f>IF($O616="女子",IF($AF616&gt;100,"",IF($M616=選抜女子!P$2,ROW(),"")),"")</f>
        <v/>
      </c>
      <c r="CD616" s="42" t="str">
        <f>IF($O616="女子",IF($AF616&gt;100,"",IF($M616=選抜女子!B$27,ROW(),"")),"")</f>
        <v/>
      </c>
      <c r="CE616" s="42" t="str">
        <f>IF($O616="女子",IF($AF616&gt;100,"",IF($M616=選抜女子!I$27,ROW(),"")),"")</f>
        <v/>
      </c>
      <c r="CF616" s="42" t="str">
        <f>IF($O616="女子",IF($AF616&gt;100,"",IF($M616=選抜女子!P$27,ROW(),"")),"")</f>
        <v/>
      </c>
      <c r="CG616" s="42" t="str">
        <f>IF($O616="女子",IF($AF616&gt;100,"",IF($M616=選抜女子!B$51,ROW(),"")),"")</f>
        <v/>
      </c>
      <c r="CH616" s="42" t="str">
        <f>IF($O616="女子",IF($AF616&gt;100,"",IF($M616=選抜女子!I$51,ROW(),"")),"")</f>
        <v/>
      </c>
      <c r="CI616" s="42" t="str">
        <f>IF($O616="女子",IF($AF616&gt;100,"",IF($M616=選抜女子!B$76,ROW(),"")),"")</f>
        <v/>
      </c>
      <c r="CJ616" s="42" t="str">
        <f>IF($O616="女子",IF($AF616&gt;100,"",IF($M616=選抜女子!I$76,ROW(),"")),"")</f>
        <v/>
      </c>
      <c r="CK616" s="42" t="str">
        <f>IF($O616="女子",IF($AF616&gt;100,"",IF($M616=新人女子!B$2,ROW(),"")),"")</f>
        <v/>
      </c>
      <c r="CL616" s="42">
        <f>IF($O616="女子",IF($AF616&gt;100,"",IF($M616=新人女子!I$2,ROW(),"")),"")</f>
        <v>616</v>
      </c>
      <c r="CM616" s="42" t="str">
        <f>IF($O616="女子",IF($AF616&gt;100,"",IF($M616=新人女子!P$2,ROW(),"")),"")</f>
        <v/>
      </c>
      <c r="CN616" s="42" t="str">
        <f>IF($O616="女子",IF($AF616&gt;100,"",IF($M616=新人女子!B$27,ROW(),"")),"")</f>
        <v/>
      </c>
      <c r="CO616" s="42" t="str">
        <f>IF($O616="女子",IF($AF616&gt;100,"",IF($M616=新人女子!I$27,ROW(),"")),"")</f>
        <v/>
      </c>
      <c r="CP616" s="42" t="str">
        <f>IF($O616="女子",IF($AF616&gt;100,"",IF($M616=新人女子!P$27,ROW(),"")),"")</f>
        <v/>
      </c>
      <c r="CQ616" s="42" t="str">
        <f>IF($O616="女子",IF($AF616&gt;100,"",IF($M616=新人女子!B$51,ROW(),"")),"")</f>
        <v/>
      </c>
      <c r="CR616" s="42" t="str">
        <f>IF($O616="女子",IF($AF616&gt;100,"",IF($M616=新人女子!I$51,ROW(),"")),"")</f>
        <v/>
      </c>
      <c r="CS616" s="42" t="str">
        <f>IF($O616="女子",IF($AF616&gt;100,"",IF($M616=新人女子!P$51,ROW(),"")),"")</f>
        <v/>
      </c>
      <c r="CT616" s="42" t="str">
        <f>IF($O616="女子",IF($AF616&gt;100,"",IF($M616=新人女子!B$76,ROW(),"")),"")</f>
        <v/>
      </c>
      <c r="CU616" s="42" t="str">
        <f>IF($O616="女子",IF($AF616&gt;100,"",IF($M616=新人女子!I$76,ROW(),"")),"")</f>
        <v/>
      </c>
      <c r="CV616" s="42" t="str">
        <f>IF($O616="女子",IF($AF616&gt;100,"",IF($M616=新人女子!P$76,ROW(),"")),"")</f>
        <v/>
      </c>
    </row>
    <row r="617" spans="1:100" x14ac:dyDescent="0.15">
      <c r="A617" s="36">
        <v>45285</v>
      </c>
      <c r="B617" s="36">
        <v>45287</v>
      </c>
      <c r="C617" s="35" t="s">
        <v>104</v>
      </c>
      <c r="D617" s="35" t="s">
        <v>3786</v>
      </c>
      <c r="E617" s="35" t="s">
        <v>3787</v>
      </c>
      <c r="F617" s="35" t="s">
        <v>3788</v>
      </c>
      <c r="G617" s="35" t="s">
        <v>108</v>
      </c>
      <c r="H617" s="35" t="s">
        <v>15</v>
      </c>
      <c r="I617" s="35" t="s">
        <v>3789</v>
      </c>
      <c r="J617" s="35" t="s">
        <v>303</v>
      </c>
      <c r="M617" s="35" t="s">
        <v>289</v>
      </c>
      <c r="N617" s="35" t="s">
        <v>290</v>
      </c>
      <c r="O617" s="35" t="s">
        <v>1152</v>
      </c>
      <c r="Y617" s="35" t="s">
        <v>306</v>
      </c>
      <c r="AA617" s="35" t="s">
        <v>911</v>
      </c>
      <c r="AB617" s="35" t="s">
        <v>1383</v>
      </c>
      <c r="AC617" s="35" t="str">
        <f t="shared" si="55"/>
        <v>アシダチ</v>
      </c>
      <c r="AD617" s="35" t="s">
        <v>309</v>
      </c>
      <c r="AF617" s="35">
        <v>2</v>
      </c>
      <c r="AG617" s="41">
        <v>39148</v>
      </c>
      <c r="AN617" s="35">
        <v>153</v>
      </c>
      <c r="AO617" s="35">
        <v>43.2</v>
      </c>
      <c r="AP617" s="35" t="s">
        <v>310</v>
      </c>
      <c r="BB617" s="35">
        <f t="shared" si="51"/>
        <v>16</v>
      </c>
      <c r="BC617" s="35">
        <f t="shared" si="52"/>
        <v>2</v>
      </c>
      <c r="BD617" s="35" t="str">
        <f t="shared" si="53"/>
        <v>右</v>
      </c>
      <c r="BE617" s="42" t="str">
        <f>IF($O617="男子",IF($AF617&gt;100,"",IF($M617=選抜男子!B$2,ROW(),"")),"")</f>
        <v/>
      </c>
      <c r="BF617" s="42" t="str">
        <f>IF($O617="男子",IF($AF617&gt;100,"",IF($M617=選抜男子!I$2,ROW(),"")),"")</f>
        <v/>
      </c>
      <c r="BG617" s="42" t="str">
        <f>IF($O617="男子",IF($AF617&gt;100,"",IF($M617=選抜男子!P$2,ROW(),"")),"")</f>
        <v/>
      </c>
      <c r="BH617" s="42" t="str">
        <f>IF($O617="男子",IF($AF617&gt;100,"",IF($M617=選抜男子!B$27,ROW(),"")),"")</f>
        <v/>
      </c>
      <c r="BI617" s="42" t="str">
        <f>IF($O617="男子",IF($AF617&gt;100,"",IF($M617=選抜男子!I$27,ROW(),"")),"")</f>
        <v/>
      </c>
      <c r="BJ617" s="42" t="str">
        <f>IF($O617="男子",IF($AF617&gt;100,"",IF($M617=選抜男子!P$27,ROW(),"")),"")</f>
        <v/>
      </c>
      <c r="BK617" s="42" t="str">
        <f>IF($O617="男子",IF($AF617&gt;100,"",IF($M617=選抜男子!B$51,ROW(),"")),"")</f>
        <v/>
      </c>
      <c r="BL617" s="42" t="str">
        <f>IF($O617="男子",IF($AF617&gt;100,"",IF($M617=選抜男子!I$51,ROW(),"")),"")</f>
        <v/>
      </c>
      <c r="BM617" s="42" t="str">
        <f>IF($O617="男子",IF($AF617&gt;100,"",IF($M617=選抜男子!B$76,ROW(),"")),"")</f>
        <v/>
      </c>
      <c r="BN617" s="42" t="str">
        <f>IF($O617="男子",IF($AF617&gt;100,"",IF($M617=選抜男子!I$76,ROW(),"")),"")</f>
        <v/>
      </c>
      <c r="BO617" s="42" t="str">
        <f>IF($O617="男子",IF($AF617&gt;100,"",IF($M617=新人男子!B$2,ROW(),"")),"")</f>
        <v/>
      </c>
      <c r="BP617" s="42" t="str">
        <f>IF($O617="男子",IF($AF617&gt;100,"",IF($M617=新人男子!I$2,ROW(),"")),"")</f>
        <v/>
      </c>
      <c r="BQ617" s="42" t="str">
        <f>IF($O617="男子",IF($AF617&gt;100,"",IF($M617=新人男子!P$2,ROW(),"")),"")</f>
        <v/>
      </c>
      <c r="BR617" s="42" t="str">
        <f>IF($O617="男子",IF($AF617&gt;100,"",IF($M617=新人男子!B$27,ROW(),"")),"")</f>
        <v/>
      </c>
      <c r="BS617" s="42" t="str">
        <f>IF($O617="男子",IF($AF617&gt;100,"",IF($M617=新人男子!I$27,ROW(),"")),"")</f>
        <v/>
      </c>
      <c r="BT617" s="42" t="str">
        <f>IF($O617="男子",IF($AF617&gt;100,"",IF($M617=新人男子!P$27,ROW(),"")),"")</f>
        <v/>
      </c>
      <c r="BU617" s="42" t="str">
        <f>IF($O617="男子",IF($AF617&gt;100,"",IF($M617=新人男子!B$51,ROW(),"")),"")</f>
        <v/>
      </c>
      <c r="BV617" s="42" t="str">
        <f>IF($O617="男子",IF($AF617&gt;100,"",IF($M617=新人男子!I$51,ROW(),"")),"")</f>
        <v/>
      </c>
      <c r="BW617" s="42" t="str">
        <f>IF($O617="男子",IF($AF617&gt;100,"",IF($M617=新人男子!P$51,ROW(),"")),"")</f>
        <v/>
      </c>
      <c r="BX617" s="42" t="str">
        <f>IF($O617="男子",IF($AF617&gt;100,"",IF($M617=新人男子!B$76,ROW(),"")),"")</f>
        <v/>
      </c>
      <c r="BY617" s="42" t="str">
        <f>IF($O617="男子",IF($AF617&gt;100,"",IF($M617=新人男子!I$76,ROW(),"")),"")</f>
        <v/>
      </c>
      <c r="BZ617" s="42" t="str">
        <f>IF($O617="男子",IF($AF617&gt;100,"",IF($M617=新人男子!P$76,ROW(),"")),"")</f>
        <v/>
      </c>
      <c r="CA617" s="42" t="str">
        <f>IF($O617="女子",IF($AF617&gt;100,"",IF($M617=選抜女子!B$2,ROW(),"")),"")</f>
        <v/>
      </c>
      <c r="CB617" s="42" t="str">
        <f>IF($O617="女子",IF($AF617&gt;100,"",IF($M617=選抜女子!I$2,ROW(),"")),"")</f>
        <v/>
      </c>
      <c r="CC617" s="42" t="str">
        <f>IF($O617="女子",IF($AF617&gt;100,"",IF($M617=選抜女子!P$2,ROW(),"")),"")</f>
        <v/>
      </c>
      <c r="CD617" s="42" t="str">
        <f>IF($O617="女子",IF($AF617&gt;100,"",IF($M617=選抜女子!B$27,ROW(),"")),"")</f>
        <v/>
      </c>
      <c r="CE617" s="42" t="str">
        <f>IF($O617="女子",IF($AF617&gt;100,"",IF($M617=選抜女子!I$27,ROW(),"")),"")</f>
        <v/>
      </c>
      <c r="CF617" s="42" t="str">
        <f>IF($O617="女子",IF($AF617&gt;100,"",IF($M617=選抜女子!P$27,ROW(),"")),"")</f>
        <v/>
      </c>
      <c r="CG617" s="42" t="str">
        <f>IF($O617="女子",IF($AF617&gt;100,"",IF($M617=選抜女子!B$51,ROW(),"")),"")</f>
        <v/>
      </c>
      <c r="CH617" s="42" t="str">
        <f>IF($O617="女子",IF($AF617&gt;100,"",IF($M617=選抜女子!I$51,ROW(),"")),"")</f>
        <v/>
      </c>
      <c r="CI617" s="42" t="str">
        <f>IF($O617="女子",IF($AF617&gt;100,"",IF($M617=選抜女子!B$76,ROW(),"")),"")</f>
        <v/>
      </c>
      <c r="CJ617" s="42" t="str">
        <f>IF($O617="女子",IF($AF617&gt;100,"",IF($M617=選抜女子!I$76,ROW(),"")),"")</f>
        <v/>
      </c>
      <c r="CK617" s="42" t="str">
        <f>IF($O617="女子",IF($AF617&gt;100,"",IF($M617=新人女子!B$2,ROW(),"")),"")</f>
        <v/>
      </c>
      <c r="CL617" s="42">
        <f>IF($O617="女子",IF($AF617&gt;100,"",IF($M617=新人女子!I$2,ROW(),"")),"")</f>
        <v>617</v>
      </c>
      <c r="CM617" s="42" t="str">
        <f>IF($O617="女子",IF($AF617&gt;100,"",IF($M617=新人女子!P$2,ROW(),"")),"")</f>
        <v/>
      </c>
      <c r="CN617" s="42" t="str">
        <f>IF($O617="女子",IF($AF617&gt;100,"",IF($M617=新人女子!B$27,ROW(),"")),"")</f>
        <v/>
      </c>
      <c r="CO617" s="42" t="str">
        <f>IF($O617="女子",IF($AF617&gt;100,"",IF($M617=新人女子!I$27,ROW(),"")),"")</f>
        <v/>
      </c>
      <c r="CP617" s="42" t="str">
        <f>IF($O617="女子",IF($AF617&gt;100,"",IF($M617=新人女子!P$27,ROW(),"")),"")</f>
        <v/>
      </c>
      <c r="CQ617" s="42" t="str">
        <f>IF($O617="女子",IF($AF617&gt;100,"",IF($M617=新人女子!B$51,ROW(),"")),"")</f>
        <v/>
      </c>
      <c r="CR617" s="42" t="str">
        <f>IF($O617="女子",IF($AF617&gt;100,"",IF($M617=新人女子!I$51,ROW(),"")),"")</f>
        <v/>
      </c>
      <c r="CS617" s="42" t="str">
        <f>IF($O617="女子",IF($AF617&gt;100,"",IF($M617=新人女子!P$51,ROW(),"")),"")</f>
        <v/>
      </c>
      <c r="CT617" s="42" t="str">
        <f>IF($O617="女子",IF($AF617&gt;100,"",IF($M617=新人女子!B$76,ROW(),"")),"")</f>
        <v/>
      </c>
      <c r="CU617" s="42" t="str">
        <f>IF($O617="女子",IF($AF617&gt;100,"",IF($M617=新人女子!I$76,ROW(),"")),"")</f>
        <v/>
      </c>
      <c r="CV617" s="42" t="str">
        <f>IF($O617="女子",IF($AF617&gt;100,"",IF($M617=新人女子!P$76,ROW(),"")),"")</f>
        <v/>
      </c>
    </row>
    <row r="618" spans="1:100" x14ac:dyDescent="0.15">
      <c r="A618" s="36">
        <v>45285</v>
      </c>
      <c r="B618" s="36">
        <v>45287</v>
      </c>
      <c r="C618" s="35" t="s">
        <v>104</v>
      </c>
      <c r="D618" s="35" t="s">
        <v>3790</v>
      </c>
      <c r="E618" s="35" t="s">
        <v>3791</v>
      </c>
      <c r="F618" s="35" t="s">
        <v>3792</v>
      </c>
      <c r="G618" s="35" t="s">
        <v>108</v>
      </c>
      <c r="H618" s="35" t="s">
        <v>15</v>
      </c>
      <c r="I618" s="35" t="s">
        <v>3793</v>
      </c>
      <c r="J618" s="35" t="s">
        <v>303</v>
      </c>
      <c r="M618" s="35" t="s">
        <v>289</v>
      </c>
      <c r="N618" s="35" t="s">
        <v>290</v>
      </c>
      <c r="O618" s="35" t="s">
        <v>1152</v>
      </c>
      <c r="Y618" s="35" t="s">
        <v>306</v>
      </c>
      <c r="AA618" s="35" t="s">
        <v>916</v>
      </c>
      <c r="AB618" s="35" t="s">
        <v>1384</v>
      </c>
      <c r="AC618" s="35" t="str">
        <f t="shared" si="55"/>
        <v>ニイサト</v>
      </c>
      <c r="AD618" s="35" t="s">
        <v>309</v>
      </c>
      <c r="AF618" s="35">
        <v>3</v>
      </c>
      <c r="AG618" s="41">
        <v>39331</v>
      </c>
      <c r="AN618" s="35">
        <v>151</v>
      </c>
      <c r="AO618" s="35">
        <v>43</v>
      </c>
      <c r="AP618" s="35" t="s">
        <v>310</v>
      </c>
      <c r="BB618" s="35">
        <f t="shared" si="51"/>
        <v>15</v>
      </c>
      <c r="BC618" s="35">
        <f t="shared" si="52"/>
        <v>1</v>
      </c>
      <c r="BD618" s="35" t="str">
        <f t="shared" si="53"/>
        <v>右</v>
      </c>
      <c r="BE618" s="42" t="str">
        <f>IF($O618="男子",IF($AF618&gt;100,"",IF($M618=選抜男子!B$2,ROW(),"")),"")</f>
        <v/>
      </c>
      <c r="BF618" s="42" t="str">
        <f>IF($O618="男子",IF($AF618&gt;100,"",IF($M618=選抜男子!I$2,ROW(),"")),"")</f>
        <v/>
      </c>
      <c r="BG618" s="42" t="str">
        <f>IF($O618="男子",IF($AF618&gt;100,"",IF($M618=選抜男子!P$2,ROW(),"")),"")</f>
        <v/>
      </c>
      <c r="BH618" s="42" t="str">
        <f>IF($O618="男子",IF($AF618&gt;100,"",IF($M618=選抜男子!B$27,ROW(),"")),"")</f>
        <v/>
      </c>
      <c r="BI618" s="42" t="str">
        <f>IF($O618="男子",IF($AF618&gt;100,"",IF($M618=選抜男子!I$27,ROW(),"")),"")</f>
        <v/>
      </c>
      <c r="BJ618" s="42" t="str">
        <f>IF($O618="男子",IF($AF618&gt;100,"",IF($M618=選抜男子!P$27,ROW(),"")),"")</f>
        <v/>
      </c>
      <c r="BK618" s="42" t="str">
        <f>IF($O618="男子",IF($AF618&gt;100,"",IF($M618=選抜男子!B$51,ROW(),"")),"")</f>
        <v/>
      </c>
      <c r="BL618" s="42" t="str">
        <f>IF($O618="男子",IF($AF618&gt;100,"",IF($M618=選抜男子!I$51,ROW(),"")),"")</f>
        <v/>
      </c>
      <c r="BM618" s="42" t="str">
        <f>IF($O618="男子",IF($AF618&gt;100,"",IF($M618=選抜男子!B$76,ROW(),"")),"")</f>
        <v/>
      </c>
      <c r="BN618" s="42" t="str">
        <f>IF($O618="男子",IF($AF618&gt;100,"",IF($M618=選抜男子!I$76,ROW(),"")),"")</f>
        <v/>
      </c>
      <c r="BO618" s="42" t="str">
        <f>IF($O618="男子",IF($AF618&gt;100,"",IF($M618=新人男子!B$2,ROW(),"")),"")</f>
        <v/>
      </c>
      <c r="BP618" s="42" t="str">
        <f>IF($O618="男子",IF($AF618&gt;100,"",IF($M618=新人男子!I$2,ROW(),"")),"")</f>
        <v/>
      </c>
      <c r="BQ618" s="42" t="str">
        <f>IF($O618="男子",IF($AF618&gt;100,"",IF($M618=新人男子!P$2,ROW(),"")),"")</f>
        <v/>
      </c>
      <c r="BR618" s="42" t="str">
        <f>IF($O618="男子",IF($AF618&gt;100,"",IF($M618=新人男子!B$27,ROW(),"")),"")</f>
        <v/>
      </c>
      <c r="BS618" s="42" t="str">
        <f>IF($O618="男子",IF($AF618&gt;100,"",IF($M618=新人男子!I$27,ROW(),"")),"")</f>
        <v/>
      </c>
      <c r="BT618" s="42" t="str">
        <f>IF($O618="男子",IF($AF618&gt;100,"",IF($M618=新人男子!P$27,ROW(),"")),"")</f>
        <v/>
      </c>
      <c r="BU618" s="42" t="str">
        <f>IF($O618="男子",IF($AF618&gt;100,"",IF($M618=新人男子!B$51,ROW(),"")),"")</f>
        <v/>
      </c>
      <c r="BV618" s="42" t="str">
        <f>IF($O618="男子",IF($AF618&gt;100,"",IF($M618=新人男子!I$51,ROW(),"")),"")</f>
        <v/>
      </c>
      <c r="BW618" s="42" t="str">
        <f>IF($O618="男子",IF($AF618&gt;100,"",IF($M618=新人男子!P$51,ROW(),"")),"")</f>
        <v/>
      </c>
      <c r="BX618" s="42" t="str">
        <f>IF($O618="男子",IF($AF618&gt;100,"",IF($M618=新人男子!B$76,ROW(),"")),"")</f>
        <v/>
      </c>
      <c r="BY618" s="42" t="str">
        <f>IF($O618="男子",IF($AF618&gt;100,"",IF($M618=新人男子!I$76,ROW(),"")),"")</f>
        <v/>
      </c>
      <c r="BZ618" s="42" t="str">
        <f>IF($O618="男子",IF($AF618&gt;100,"",IF($M618=新人男子!P$76,ROW(),"")),"")</f>
        <v/>
      </c>
      <c r="CA618" s="42" t="str">
        <f>IF($O618="女子",IF($AF618&gt;100,"",IF($M618=選抜女子!B$2,ROW(),"")),"")</f>
        <v/>
      </c>
      <c r="CB618" s="42" t="str">
        <f>IF($O618="女子",IF($AF618&gt;100,"",IF($M618=選抜女子!I$2,ROW(),"")),"")</f>
        <v/>
      </c>
      <c r="CC618" s="42" t="str">
        <f>IF($O618="女子",IF($AF618&gt;100,"",IF($M618=選抜女子!P$2,ROW(),"")),"")</f>
        <v/>
      </c>
      <c r="CD618" s="42" t="str">
        <f>IF($O618="女子",IF($AF618&gt;100,"",IF($M618=選抜女子!B$27,ROW(),"")),"")</f>
        <v/>
      </c>
      <c r="CE618" s="42" t="str">
        <f>IF($O618="女子",IF($AF618&gt;100,"",IF($M618=選抜女子!I$27,ROW(),"")),"")</f>
        <v/>
      </c>
      <c r="CF618" s="42" t="str">
        <f>IF($O618="女子",IF($AF618&gt;100,"",IF($M618=選抜女子!P$27,ROW(),"")),"")</f>
        <v/>
      </c>
      <c r="CG618" s="42" t="str">
        <f>IF($O618="女子",IF($AF618&gt;100,"",IF($M618=選抜女子!B$51,ROW(),"")),"")</f>
        <v/>
      </c>
      <c r="CH618" s="42" t="str">
        <f>IF($O618="女子",IF($AF618&gt;100,"",IF($M618=選抜女子!I$51,ROW(),"")),"")</f>
        <v/>
      </c>
      <c r="CI618" s="42" t="str">
        <f>IF($O618="女子",IF($AF618&gt;100,"",IF($M618=選抜女子!B$76,ROW(),"")),"")</f>
        <v/>
      </c>
      <c r="CJ618" s="42" t="str">
        <f>IF($O618="女子",IF($AF618&gt;100,"",IF($M618=選抜女子!I$76,ROW(),"")),"")</f>
        <v/>
      </c>
      <c r="CK618" s="42" t="str">
        <f>IF($O618="女子",IF($AF618&gt;100,"",IF($M618=新人女子!B$2,ROW(),"")),"")</f>
        <v/>
      </c>
      <c r="CL618" s="42">
        <f>IF($O618="女子",IF($AF618&gt;100,"",IF($M618=新人女子!I$2,ROW(),"")),"")</f>
        <v>618</v>
      </c>
      <c r="CM618" s="42" t="str">
        <f>IF($O618="女子",IF($AF618&gt;100,"",IF($M618=新人女子!P$2,ROW(),"")),"")</f>
        <v/>
      </c>
      <c r="CN618" s="42" t="str">
        <f>IF($O618="女子",IF($AF618&gt;100,"",IF($M618=新人女子!B$27,ROW(),"")),"")</f>
        <v/>
      </c>
      <c r="CO618" s="42" t="str">
        <f>IF($O618="女子",IF($AF618&gt;100,"",IF($M618=新人女子!I$27,ROW(),"")),"")</f>
        <v/>
      </c>
      <c r="CP618" s="42" t="str">
        <f>IF($O618="女子",IF($AF618&gt;100,"",IF($M618=新人女子!P$27,ROW(),"")),"")</f>
        <v/>
      </c>
      <c r="CQ618" s="42" t="str">
        <f>IF($O618="女子",IF($AF618&gt;100,"",IF($M618=新人女子!B$51,ROW(),"")),"")</f>
        <v/>
      </c>
      <c r="CR618" s="42" t="str">
        <f>IF($O618="女子",IF($AF618&gt;100,"",IF($M618=新人女子!I$51,ROW(),"")),"")</f>
        <v/>
      </c>
      <c r="CS618" s="42" t="str">
        <f>IF($O618="女子",IF($AF618&gt;100,"",IF($M618=新人女子!P$51,ROW(),"")),"")</f>
        <v/>
      </c>
      <c r="CT618" s="42" t="str">
        <f>IF($O618="女子",IF($AF618&gt;100,"",IF($M618=新人女子!B$76,ROW(),"")),"")</f>
        <v/>
      </c>
      <c r="CU618" s="42" t="str">
        <f>IF($O618="女子",IF($AF618&gt;100,"",IF($M618=新人女子!I$76,ROW(),"")),"")</f>
        <v/>
      </c>
      <c r="CV618" s="42" t="str">
        <f>IF($O618="女子",IF($AF618&gt;100,"",IF($M618=新人女子!P$76,ROW(),"")),"")</f>
        <v/>
      </c>
    </row>
    <row r="619" spans="1:100" x14ac:dyDescent="0.15">
      <c r="A619" s="36">
        <v>45285</v>
      </c>
      <c r="B619" s="36">
        <v>45287</v>
      </c>
      <c r="C619" s="35" t="s">
        <v>104</v>
      </c>
      <c r="D619" s="35" t="s">
        <v>3794</v>
      </c>
      <c r="E619" s="35" t="s">
        <v>3795</v>
      </c>
      <c r="F619" s="35" t="s">
        <v>3796</v>
      </c>
      <c r="G619" s="35" t="s">
        <v>108</v>
      </c>
      <c r="H619" s="35" t="s">
        <v>15</v>
      </c>
      <c r="I619" s="35" t="s">
        <v>3797</v>
      </c>
      <c r="J619" s="35" t="s">
        <v>303</v>
      </c>
      <c r="M619" s="35" t="s">
        <v>289</v>
      </c>
      <c r="N619" s="35" t="s">
        <v>290</v>
      </c>
      <c r="O619" s="35" t="s">
        <v>1152</v>
      </c>
      <c r="Y619" s="35" t="s">
        <v>306</v>
      </c>
      <c r="AA619" s="35" t="s">
        <v>921</v>
      </c>
      <c r="AB619" s="35" t="s">
        <v>1385</v>
      </c>
      <c r="AC619" s="35" t="str">
        <f t="shared" si="55"/>
        <v>カミイワミ</v>
      </c>
      <c r="AD619" s="35" t="s">
        <v>309</v>
      </c>
      <c r="AF619" s="35">
        <v>4</v>
      </c>
      <c r="AG619" s="41">
        <v>39368</v>
      </c>
      <c r="AN619" s="35">
        <v>169.2</v>
      </c>
      <c r="AO619" s="35">
        <v>62.3</v>
      </c>
      <c r="AP619" s="35" t="s">
        <v>310</v>
      </c>
      <c r="BB619" s="35">
        <f t="shared" si="51"/>
        <v>15</v>
      </c>
      <c r="BC619" s="35">
        <f t="shared" si="52"/>
        <v>1</v>
      </c>
      <c r="BD619" s="35" t="str">
        <f t="shared" si="53"/>
        <v>右</v>
      </c>
      <c r="BE619" s="42" t="str">
        <f>IF($O619="男子",IF($AF619&gt;100,"",IF($M619=選抜男子!B$2,ROW(),"")),"")</f>
        <v/>
      </c>
      <c r="BF619" s="42" t="str">
        <f>IF($O619="男子",IF($AF619&gt;100,"",IF($M619=選抜男子!I$2,ROW(),"")),"")</f>
        <v/>
      </c>
      <c r="BG619" s="42" t="str">
        <f>IF($O619="男子",IF($AF619&gt;100,"",IF($M619=選抜男子!P$2,ROW(),"")),"")</f>
        <v/>
      </c>
      <c r="BH619" s="42" t="str">
        <f>IF($O619="男子",IF($AF619&gt;100,"",IF($M619=選抜男子!B$27,ROW(),"")),"")</f>
        <v/>
      </c>
      <c r="BI619" s="42" t="str">
        <f>IF($O619="男子",IF($AF619&gt;100,"",IF($M619=選抜男子!I$27,ROW(),"")),"")</f>
        <v/>
      </c>
      <c r="BJ619" s="42" t="str">
        <f>IF($O619="男子",IF($AF619&gt;100,"",IF($M619=選抜男子!P$27,ROW(),"")),"")</f>
        <v/>
      </c>
      <c r="BK619" s="42" t="str">
        <f>IF($O619="男子",IF($AF619&gt;100,"",IF($M619=選抜男子!B$51,ROW(),"")),"")</f>
        <v/>
      </c>
      <c r="BL619" s="42" t="str">
        <f>IF($O619="男子",IF($AF619&gt;100,"",IF($M619=選抜男子!I$51,ROW(),"")),"")</f>
        <v/>
      </c>
      <c r="BM619" s="42" t="str">
        <f>IF($O619="男子",IF($AF619&gt;100,"",IF($M619=選抜男子!B$76,ROW(),"")),"")</f>
        <v/>
      </c>
      <c r="BN619" s="42" t="str">
        <f>IF($O619="男子",IF($AF619&gt;100,"",IF($M619=選抜男子!I$76,ROW(),"")),"")</f>
        <v/>
      </c>
      <c r="BO619" s="42" t="str">
        <f>IF($O619="男子",IF($AF619&gt;100,"",IF($M619=新人男子!B$2,ROW(),"")),"")</f>
        <v/>
      </c>
      <c r="BP619" s="42" t="str">
        <f>IF($O619="男子",IF($AF619&gt;100,"",IF($M619=新人男子!I$2,ROW(),"")),"")</f>
        <v/>
      </c>
      <c r="BQ619" s="42" t="str">
        <f>IF($O619="男子",IF($AF619&gt;100,"",IF($M619=新人男子!P$2,ROW(),"")),"")</f>
        <v/>
      </c>
      <c r="BR619" s="42" t="str">
        <f>IF($O619="男子",IF($AF619&gt;100,"",IF($M619=新人男子!B$27,ROW(),"")),"")</f>
        <v/>
      </c>
      <c r="BS619" s="42" t="str">
        <f>IF($O619="男子",IF($AF619&gt;100,"",IF($M619=新人男子!I$27,ROW(),"")),"")</f>
        <v/>
      </c>
      <c r="BT619" s="42" t="str">
        <f>IF($O619="男子",IF($AF619&gt;100,"",IF($M619=新人男子!P$27,ROW(),"")),"")</f>
        <v/>
      </c>
      <c r="BU619" s="42" t="str">
        <f>IF($O619="男子",IF($AF619&gt;100,"",IF($M619=新人男子!B$51,ROW(),"")),"")</f>
        <v/>
      </c>
      <c r="BV619" s="42" t="str">
        <f>IF($O619="男子",IF($AF619&gt;100,"",IF($M619=新人男子!I$51,ROW(),"")),"")</f>
        <v/>
      </c>
      <c r="BW619" s="42" t="str">
        <f>IF($O619="男子",IF($AF619&gt;100,"",IF($M619=新人男子!P$51,ROW(),"")),"")</f>
        <v/>
      </c>
      <c r="BX619" s="42" t="str">
        <f>IF($O619="男子",IF($AF619&gt;100,"",IF($M619=新人男子!B$76,ROW(),"")),"")</f>
        <v/>
      </c>
      <c r="BY619" s="42" t="str">
        <f>IF($O619="男子",IF($AF619&gt;100,"",IF($M619=新人男子!I$76,ROW(),"")),"")</f>
        <v/>
      </c>
      <c r="BZ619" s="42" t="str">
        <f>IF($O619="男子",IF($AF619&gt;100,"",IF($M619=新人男子!P$76,ROW(),"")),"")</f>
        <v/>
      </c>
      <c r="CA619" s="42" t="str">
        <f>IF($O619="女子",IF($AF619&gt;100,"",IF($M619=選抜女子!B$2,ROW(),"")),"")</f>
        <v/>
      </c>
      <c r="CB619" s="42" t="str">
        <f>IF($O619="女子",IF($AF619&gt;100,"",IF($M619=選抜女子!I$2,ROW(),"")),"")</f>
        <v/>
      </c>
      <c r="CC619" s="42" t="str">
        <f>IF($O619="女子",IF($AF619&gt;100,"",IF($M619=選抜女子!P$2,ROW(),"")),"")</f>
        <v/>
      </c>
      <c r="CD619" s="42" t="str">
        <f>IF($O619="女子",IF($AF619&gt;100,"",IF($M619=選抜女子!B$27,ROW(),"")),"")</f>
        <v/>
      </c>
      <c r="CE619" s="42" t="str">
        <f>IF($O619="女子",IF($AF619&gt;100,"",IF($M619=選抜女子!I$27,ROW(),"")),"")</f>
        <v/>
      </c>
      <c r="CF619" s="42" t="str">
        <f>IF($O619="女子",IF($AF619&gt;100,"",IF($M619=選抜女子!P$27,ROW(),"")),"")</f>
        <v/>
      </c>
      <c r="CG619" s="42" t="str">
        <f>IF($O619="女子",IF($AF619&gt;100,"",IF($M619=選抜女子!B$51,ROW(),"")),"")</f>
        <v/>
      </c>
      <c r="CH619" s="42" t="str">
        <f>IF($O619="女子",IF($AF619&gt;100,"",IF($M619=選抜女子!I$51,ROW(),"")),"")</f>
        <v/>
      </c>
      <c r="CI619" s="42" t="str">
        <f>IF($O619="女子",IF($AF619&gt;100,"",IF($M619=選抜女子!B$76,ROW(),"")),"")</f>
        <v/>
      </c>
      <c r="CJ619" s="42" t="str">
        <f>IF($O619="女子",IF($AF619&gt;100,"",IF($M619=選抜女子!I$76,ROW(),"")),"")</f>
        <v/>
      </c>
      <c r="CK619" s="42" t="str">
        <f>IF($O619="女子",IF($AF619&gt;100,"",IF($M619=新人女子!B$2,ROW(),"")),"")</f>
        <v/>
      </c>
      <c r="CL619" s="42">
        <f>IF($O619="女子",IF($AF619&gt;100,"",IF($M619=新人女子!I$2,ROW(),"")),"")</f>
        <v>619</v>
      </c>
      <c r="CM619" s="42" t="str">
        <f>IF($O619="女子",IF($AF619&gt;100,"",IF($M619=新人女子!P$2,ROW(),"")),"")</f>
        <v/>
      </c>
      <c r="CN619" s="42" t="str">
        <f>IF($O619="女子",IF($AF619&gt;100,"",IF($M619=新人女子!B$27,ROW(),"")),"")</f>
        <v/>
      </c>
      <c r="CO619" s="42" t="str">
        <f>IF($O619="女子",IF($AF619&gt;100,"",IF($M619=新人女子!I$27,ROW(),"")),"")</f>
        <v/>
      </c>
      <c r="CP619" s="42" t="str">
        <f>IF($O619="女子",IF($AF619&gt;100,"",IF($M619=新人女子!P$27,ROW(),"")),"")</f>
        <v/>
      </c>
      <c r="CQ619" s="42" t="str">
        <f>IF($O619="女子",IF($AF619&gt;100,"",IF($M619=新人女子!B$51,ROW(),"")),"")</f>
        <v/>
      </c>
      <c r="CR619" s="42" t="str">
        <f>IF($O619="女子",IF($AF619&gt;100,"",IF($M619=新人女子!I$51,ROW(),"")),"")</f>
        <v/>
      </c>
      <c r="CS619" s="42" t="str">
        <f>IF($O619="女子",IF($AF619&gt;100,"",IF($M619=新人女子!P$51,ROW(),"")),"")</f>
        <v/>
      </c>
      <c r="CT619" s="42" t="str">
        <f>IF($O619="女子",IF($AF619&gt;100,"",IF($M619=新人女子!B$76,ROW(),"")),"")</f>
        <v/>
      </c>
      <c r="CU619" s="42" t="str">
        <f>IF($O619="女子",IF($AF619&gt;100,"",IF($M619=新人女子!I$76,ROW(),"")),"")</f>
        <v/>
      </c>
      <c r="CV619" s="42" t="str">
        <f>IF($O619="女子",IF($AF619&gt;100,"",IF($M619=新人女子!P$76,ROW(),"")),"")</f>
        <v/>
      </c>
    </row>
    <row r="620" spans="1:100" x14ac:dyDescent="0.15">
      <c r="A620" s="36">
        <v>45285</v>
      </c>
      <c r="B620" s="36">
        <v>45287</v>
      </c>
      <c r="C620" s="35" t="s">
        <v>104</v>
      </c>
      <c r="D620" s="35" t="s">
        <v>3798</v>
      </c>
      <c r="E620" s="35" t="s">
        <v>3799</v>
      </c>
      <c r="F620" s="35" t="s">
        <v>3800</v>
      </c>
      <c r="G620" s="35" t="s">
        <v>108</v>
      </c>
      <c r="H620" s="35" t="s">
        <v>15</v>
      </c>
      <c r="I620" s="35" t="s">
        <v>3801</v>
      </c>
      <c r="J620" s="35" t="s">
        <v>303</v>
      </c>
      <c r="M620" s="35" t="s">
        <v>289</v>
      </c>
      <c r="N620" s="35" t="s">
        <v>290</v>
      </c>
      <c r="O620" s="35" t="s">
        <v>1152</v>
      </c>
      <c r="Y620" s="35" t="s">
        <v>306</v>
      </c>
      <c r="AA620" s="35" t="s">
        <v>926</v>
      </c>
      <c r="AB620" s="35" t="s">
        <v>1386</v>
      </c>
      <c r="AC620" s="35" t="str">
        <f t="shared" si="55"/>
        <v>ショウヤマ</v>
      </c>
      <c r="AD620" s="35" t="s">
        <v>309</v>
      </c>
      <c r="AE620" s="35" t="s">
        <v>362</v>
      </c>
      <c r="AF620" s="35">
        <v>5</v>
      </c>
      <c r="AG620" s="41">
        <v>39345</v>
      </c>
      <c r="AN620" s="35">
        <v>173</v>
      </c>
      <c r="AO620" s="35">
        <v>62</v>
      </c>
      <c r="AP620" s="35" t="s">
        <v>310</v>
      </c>
      <c r="BB620" s="35">
        <f t="shared" si="51"/>
        <v>15</v>
      </c>
      <c r="BC620" s="35">
        <f t="shared" si="52"/>
        <v>1</v>
      </c>
      <c r="BD620" s="35" t="str">
        <f t="shared" si="53"/>
        <v>右</v>
      </c>
      <c r="BE620" s="42" t="str">
        <f>IF($O620="男子",IF($AF620&gt;100,"",IF($M620=選抜男子!B$2,ROW(),"")),"")</f>
        <v/>
      </c>
      <c r="BF620" s="42" t="str">
        <f>IF($O620="男子",IF($AF620&gt;100,"",IF($M620=選抜男子!I$2,ROW(),"")),"")</f>
        <v/>
      </c>
      <c r="BG620" s="42" t="str">
        <f>IF($O620="男子",IF($AF620&gt;100,"",IF($M620=選抜男子!P$2,ROW(),"")),"")</f>
        <v/>
      </c>
      <c r="BH620" s="42" t="str">
        <f>IF($O620="男子",IF($AF620&gt;100,"",IF($M620=選抜男子!B$27,ROW(),"")),"")</f>
        <v/>
      </c>
      <c r="BI620" s="42" t="str">
        <f>IF($O620="男子",IF($AF620&gt;100,"",IF($M620=選抜男子!I$27,ROW(),"")),"")</f>
        <v/>
      </c>
      <c r="BJ620" s="42" t="str">
        <f>IF($O620="男子",IF($AF620&gt;100,"",IF($M620=選抜男子!P$27,ROW(),"")),"")</f>
        <v/>
      </c>
      <c r="BK620" s="42" t="str">
        <f>IF($O620="男子",IF($AF620&gt;100,"",IF($M620=選抜男子!B$51,ROW(),"")),"")</f>
        <v/>
      </c>
      <c r="BL620" s="42" t="str">
        <f>IF($O620="男子",IF($AF620&gt;100,"",IF($M620=選抜男子!I$51,ROW(),"")),"")</f>
        <v/>
      </c>
      <c r="BM620" s="42" t="str">
        <f>IF($O620="男子",IF($AF620&gt;100,"",IF($M620=選抜男子!B$76,ROW(),"")),"")</f>
        <v/>
      </c>
      <c r="BN620" s="42" t="str">
        <f>IF($O620="男子",IF($AF620&gt;100,"",IF($M620=選抜男子!I$76,ROW(),"")),"")</f>
        <v/>
      </c>
      <c r="BO620" s="42" t="str">
        <f>IF($O620="男子",IF($AF620&gt;100,"",IF($M620=新人男子!B$2,ROW(),"")),"")</f>
        <v/>
      </c>
      <c r="BP620" s="42" t="str">
        <f>IF($O620="男子",IF($AF620&gt;100,"",IF($M620=新人男子!I$2,ROW(),"")),"")</f>
        <v/>
      </c>
      <c r="BQ620" s="42" t="str">
        <f>IF($O620="男子",IF($AF620&gt;100,"",IF($M620=新人男子!P$2,ROW(),"")),"")</f>
        <v/>
      </c>
      <c r="BR620" s="42" t="str">
        <f>IF($O620="男子",IF($AF620&gt;100,"",IF($M620=新人男子!B$27,ROW(),"")),"")</f>
        <v/>
      </c>
      <c r="BS620" s="42" t="str">
        <f>IF($O620="男子",IF($AF620&gt;100,"",IF($M620=新人男子!I$27,ROW(),"")),"")</f>
        <v/>
      </c>
      <c r="BT620" s="42" t="str">
        <f>IF($O620="男子",IF($AF620&gt;100,"",IF($M620=新人男子!P$27,ROW(),"")),"")</f>
        <v/>
      </c>
      <c r="BU620" s="42" t="str">
        <f>IF($O620="男子",IF($AF620&gt;100,"",IF($M620=新人男子!B$51,ROW(),"")),"")</f>
        <v/>
      </c>
      <c r="BV620" s="42" t="str">
        <f>IF($O620="男子",IF($AF620&gt;100,"",IF($M620=新人男子!I$51,ROW(),"")),"")</f>
        <v/>
      </c>
      <c r="BW620" s="42" t="str">
        <f>IF($O620="男子",IF($AF620&gt;100,"",IF($M620=新人男子!P$51,ROW(),"")),"")</f>
        <v/>
      </c>
      <c r="BX620" s="42" t="str">
        <f>IF($O620="男子",IF($AF620&gt;100,"",IF($M620=新人男子!B$76,ROW(),"")),"")</f>
        <v/>
      </c>
      <c r="BY620" s="42" t="str">
        <f>IF($O620="男子",IF($AF620&gt;100,"",IF($M620=新人男子!I$76,ROW(),"")),"")</f>
        <v/>
      </c>
      <c r="BZ620" s="42" t="str">
        <f>IF($O620="男子",IF($AF620&gt;100,"",IF($M620=新人男子!P$76,ROW(),"")),"")</f>
        <v/>
      </c>
      <c r="CA620" s="42" t="str">
        <f>IF($O620="女子",IF($AF620&gt;100,"",IF($M620=選抜女子!B$2,ROW(),"")),"")</f>
        <v/>
      </c>
      <c r="CB620" s="42" t="str">
        <f>IF($O620="女子",IF($AF620&gt;100,"",IF($M620=選抜女子!I$2,ROW(),"")),"")</f>
        <v/>
      </c>
      <c r="CC620" s="42" t="str">
        <f>IF($O620="女子",IF($AF620&gt;100,"",IF($M620=選抜女子!P$2,ROW(),"")),"")</f>
        <v/>
      </c>
      <c r="CD620" s="42" t="str">
        <f>IF($O620="女子",IF($AF620&gt;100,"",IF($M620=選抜女子!B$27,ROW(),"")),"")</f>
        <v/>
      </c>
      <c r="CE620" s="42" t="str">
        <f>IF($O620="女子",IF($AF620&gt;100,"",IF($M620=選抜女子!I$27,ROW(),"")),"")</f>
        <v/>
      </c>
      <c r="CF620" s="42" t="str">
        <f>IF($O620="女子",IF($AF620&gt;100,"",IF($M620=選抜女子!P$27,ROW(),"")),"")</f>
        <v/>
      </c>
      <c r="CG620" s="42" t="str">
        <f>IF($O620="女子",IF($AF620&gt;100,"",IF($M620=選抜女子!B$51,ROW(),"")),"")</f>
        <v/>
      </c>
      <c r="CH620" s="42" t="str">
        <f>IF($O620="女子",IF($AF620&gt;100,"",IF($M620=選抜女子!I$51,ROW(),"")),"")</f>
        <v/>
      </c>
      <c r="CI620" s="42" t="str">
        <f>IF($O620="女子",IF($AF620&gt;100,"",IF($M620=選抜女子!B$76,ROW(),"")),"")</f>
        <v/>
      </c>
      <c r="CJ620" s="42" t="str">
        <f>IF($O620="女子",IF($AF620&gt;100,"",IF($M620=選抜女子!I$76,ROW(),"")),"")</f>
        <v/>
      </c>
      <c r="CK620" s="42" t="str">
        <f>IF($O620="女子",IF($AF620&gt;100,"",IF($M620=新人女子!B$2,ROW(),"")),"")</f>
        <v/>
      </c>
      <c r="CL620" s="42">
        <f>IF($O620="女子",IF($AF620&gt;100,"",IF($M620=新人女子!I$2,ROW(),"")),"")</f>
        <v>620</v>
      </c>
      <c r="CM620" s="42" t="str">
        <f>IF($O620="女子",IF($AF620&gt;100,"",IF($M620=新人女子!P$2,ROW(),"")),"")</f>
        <v/>
      </c>
      <c r="CN620" s="42" t="str">
        <f>IF($O620="女子",IF($AF620&gt;100,"",IF($M620=新人女子!B$27,ROW(),"")),"")</f>
        <v/>
      </c>
      <c r="CO620" s="42" t="str">
        <f>IF($O620="女子",IF($AF620&gt;100,"",IF($M620=新人女子!I$27,ROW(),"")),"")</f>
        <v/>
      </c>
      <c r="CP620" s="42" t="str">
        <f>IF($O620="女子",IF($AF620&gt;100,"",IF($M620=新人女子!P$27,ROW(),"")),"")</f>
        <v/>
      </c>
      <c r="CQ620" s="42" t="str">
        <f>IF($O620="女子",IF($AF620&gt;100,"",IF($M620=新人女子!B$51,ROW(),"")),"")</f>
        <v/>
      </c>
      <c r="CR620" s="42" t="str">
        <f>IF($O620="女子",IF($AF620&gt;100,"",IF($M620=新人女子!I$51,ROW(),"")),"")</f>
        <v/>
      </c>
      <c r="CS620" s="42" t="str">
        <f>IF($O620="女子",IF($AF620&gt;100,"",IF($M620=新人女子!P$51,ROW(),"")),"")</f>
        <v/>
      </c>
      <c r="CT620" s="42" t="str">
        <f>IF($O620="女子",IF($AF620&gt;100,"",IF($M620=新人女子!B$76,ROW(),"")),"")</f>
        <v/>
      </c>
      <c r="CU620" s="42" t="str">
        <f>IF($O620="女子",IF($AF620&gt;100,"",IF($M620=新人女子!I$76,ROW(),"")),"")</f>
        <v/>
      </c>
      <c r="CV620" s="42" t="str">
        <f>IF($O620="女子",IF($AF620&gt;100,"",IF($M620=新人女子!P$76,ROW(),"")),"")</f>
        <v/>
      </c>
    </row>
    <row r="621" spans="1:100" x14ac:dyDescent="0.15">
      <c r="A621" s="36">
        <v>45285</v>
      </c>
      <c r="B621" s="36">
        <v>45287</v>
      </c>
      <c r="C621" s="35" t="s">
        <v>104</v>
      </c>
      <c r="D621" s="35" t="s">
        <v>3802</v>
      </c>
      <c r="E621" s="35" t="s">
        <v>3803</v>
      </c>
      <c r="F621" s="35" t="s">
        <v>3804</v>
      </c>
      <c r="G621" s="35" t="s">
        <v>108</v>
      </c>
      <c r="H621" s="35" t="s">
        <v>15</v>
      </c>
      <c r="I621" s="35" t="s">
        <v>3805</v>
      </c>
      <c r="J621" s="35" t="s">
        <v>303</v>
      </c>
      <c r="M621" s="35" t="s">
        <v>289</v>
      </c>
      <c r="N621" s="35" t="s">
        <v>290</v>
      </c>
      <c r="O621" s="35" t="s">
        <v>1152</v>
      </c>
      <c r="Y621" s="35" t="s">
        <v>306</v>
      </c>
      <c r="AA621" s="35" t="s">
        <v>933</v>
      </c>
      <c r="AB621" s="35" t="s">
        <v>1387</v>
      </c>
      <c r="AC621" s="35" t="str">
        <f t="shared" si="55"/>
        <v>カミスゲ</v>
      </c>
      <c r="AD621" s="35" t="s">
        <v>309</v>
      </c>
      <c r="AF621" s="35">
        <v>6</v>
      </c>
      <c r="AG621" s="41">
        <v>38823</v>
      </c>
      <c r="AN621" s="35">
        <v>155</v>
      </c>
      <c r="AO621" s="35">
        <v>47</v>
      </c>
      <c r="AP621" s="35" t="s">
        <v>310</v>
      </c>
      <c r="BB621" s="35">
        <f t="shared" si="51"/>
        <v>16</v>
      </c>
      <c r="BC621" s="35">
        <f t="shared" si="52"/>
        <v>2</v>
      </c>
      <c r="BD621" s="35" t="str">
        <f t="shared" si="53"/>
        <v>右</v>
      </c>
      <c r="BE621" s="42" t="str">
        <f>IF($O621="男子",IF($AF621&gt;100,"",IF($M621=選抜男子!B$2,ROW(),"")),"")</f>
        <v/>
      </c>
      <c r="BF621" s="42" t="str">
        <f>IF($O621="男子",IF($AF621&gt;100,"",IF($M621=選抜男子!I$2,ROW(),"")),"")</f>
        <v/>
      </c>
      <c r="BG621" s="42" t="str">
        <f>IF($O621="男子",IF($AF621&gt;100,"",IF($M621=選抜男子!P$2,ROW(),"")),"")</f>
        <v/>
      </c>
      <c r="BH621" s="42" t="str">
        <f>IF($O621="男子",IF($AF621&gt;100,"",IF($M621=選抜男子!B$27,ROW(),"")),"")</f>
        <v/>
      </c>
      <c r="BI621" s="42" t="str">
        <f>IF($O621="男子",IF($AF621&gt;100,"",IF($M621=選抜男子!I$27,ROW(),"")),"")</f>
        <v/>
      </c>
      <c r="BJ621" s="42" t="str">
        <f>IF($O621="男子",IF($AF621&gt;100,"",IF($M621=選抜男子!P$27,ROW(),"")),"")</f>
        <v/>
      </c>
      <c r="BK621" s="42" t="str">
        <f>IF($O621="男子",IF($AF621&gt;100,"",IF($M621=選抜男子!B$51,ROW(),"")),"")</f>
        <v/>
      </c>
      <c r="BL621" s="42" t="str">
        <f>IF($O621="男子",IF($AF621&gt;100,"",IF($M621=選抜男子!I$51,ROW(),"")),"")</f>
        <v/>
      </c>
      <c r="BM621" s="42" t="str">
        <f>IF($O621="男子",IF($AF621&gt;100,"",IF($M621=選抜男子!B$76,ROW(),"")),"")</f>
        <v/>
      </c>
      <c r="BN621" s="42" t="str">
        <f>IF($O621="男子",IF($AF621&gt;100,"",IF($M621=選抜男子!I$76,ROW(),"")),"")</f>
        <v/>
      </c>
      <c r="BO621" s="42" t="str">
        <f>IF($O621="男子",IF($AF621&gt;100,"",IF($M621=新人男子!B$2,ROW(),"")),"")</f>
        <v/>
      </c>
      <c r="BP621" s="42" t="str">
        <f>IF($O621="男子",IF($AF621&gt;100,"",IF($M621=新人男子!I$2,ROW(),"")),"")</f>
        <v/>
      </c>
      <c r="BQ621" s="42" t="str">
        <f>IF($O621="男子",IF($AF621&gt;100,"",IF($M621=新人男子!P$2,ROW(),"")),"")</f>
        <v/>
      </c>
      <c r="BR621" s="42" t="str">
        <f>IF($O621="男子",IF($AF621&gt;100,"",IF($M621=新人男子!B$27,ROW(),"")),"")</f>
        <v/>
      </c>
      <c r="BS621" s="42" t="str">
        <f>IF($O621="男子",IF($AF621&gt;100,"",IF($M621=新人男子!I$27,ROW(),"")),"")</f>
        <v/>
      </c>
      <c r="BT621" s="42" t="str">
        <f>IF($O621="男子",IF($AF621&gt;100,"",IF($M621=新人男子!P$27,ROW(),"")),"")</f>
        <v/>
      </c>
      <c r="BU621" s="42" t="str">
        <f>IF($O621="男子",IF($AF621&gt;100,"",IF($M621=新人男子!B$51,ROW(),"")),"")</f>
        <v/>
      </c>
      <c r="BV621" s="42" t="str">
        <f>IF($O621="男子",IF($AF621&gt;100,"",IF($M621=新人男子!I$51,ROW(),"")),"")</f>
        <v/>
      </c>
      <c r="BW621" s="42" t="str">
        <f>IF($O621="男子",IF($AF621&gt;100,"",IF($M621=新人男子!P$51,ROW(),"")),"")</f>
        <v/>
      </c>
      <c r="BX621" s="42" t="str">
        <f>IF($O621="男子",IF($AF621&gt;100,"",IF($M621=新人男子!B$76,ROW(),"")),"")</f>
        <v/>
      </c>
      <c r="BY621" s="42" t="str">
        <f>IF($O621="男子",IF($AF621&gt;100,"",IF($M621=新人男子!I$76,ROW(),"")),"")</f>
        <v/>
      </c>
      <c r="BZ621" s="42" t="str">
        <f>IF($O621="男子",IF($AF621&gt;100,"",IF($M621=新人男子!P$76,ROW(),"")),"")</f>
        <v/>
      </c>
      <c r="CA621" s="42" t="str">
        <f>IF($O621="女子",IF($AF621&gt;100,"",IF($M621=選抜女子!B$2,ROW(),"")),"")</f>
        <v/>
      </c>
      <c r="CB621" s="42" t="str">
        <f>IF($O621="女子",IF($AF621&gt;100,"",IF($M621=選抜女子!I$2,ROW(),"")),"")</f>
        <v/>
      </c>
      <c r="CC621" s="42" t="str">
        <f>IF($O621="女子",IF($AF621&gt;100,"",IF($M621=選抜女子!P$2,ROW(),"")),"")</f>
        <v/>
      </c>
      <c r="CD621" s="42" t="str">
        <f>IF($O621="女子",IF($AF621&gt;100,"",IF($M621=選抜女子!B$27,ROW(),"")),"")</f>
        <v/>
      </c>
      <c r="CE621" s="42" t="str">
        <f>IF($O621="女子",IF($AF621&gt;100,"",IF($M621=選抜女子!I$27,ROW(),"")),"")</f>
        <v/>
      </c>
      <c r="CF621" s="42" t="str">
        <f>IF($O621="女子",IF($AF621&gt;100,"",IF($M621=選抜女子!P$27,ROW(),"")),"")</f>
        <v/>
      </c>
      <c r="CG621" s="42" t="str">
        <f>IF($O621="女子",IF($AF621&gt;100,"",IF($M621=選抜女子!B$51,ROW(),"")),"")</f>
        <v/>
      </c>
      <c r="CH621" s="42" t="str">
        <f>IF($O621="女子",IF($AF621&gt;100,"",IF($M621=選抜女子!I$51,ROW(),"")),"")</f>
        <v/>
      </c>
      <c r="CI621" s="42" t="str">
        <f>IF($O621="女子",IF($AF621&gt;100,"",IF($M621=選抜女子!B$76,ROW(),"")),"")</f>
        <v/>
      </c>
      <c r="CJ621" s="42" t="str">
        <f>IF($O621="女子",IF($AF621&gt;100,"",IF($M621=選抜女子!I$76,ROW(),"")),"")</f>
        <v/>
      </c>
      <c r="CK621" s="42" t="str">
        <f>IF($O621="女子",IF($AF621&gt;100,"",IF($M621=新人女子!B$2,ROW(),"")),"")</f>
        <v/>
      </c>
      <c r="CL621" s="42">
        <f>IF($O621="女子",IF($AF621&gt;100,"",IF($M621=新人女子!I$2,ROW(),"")),"")</f>
        <v>621</v>
      </c>
      <c r="CM621" s="42" t="str">
        <f>IF($O621="女子",IF($AF621&gt;100,"",IF($M621=新人女子!P$2,ROW(),"")),"")</f>
        <v/>
      </c>
      <c r="CN621" s="42" t="str">
        <f>IF($O621="女子",IF($AF621&gt;100,"",IF($M621=新人女子!B$27,ROW(),"")),"")</f>
        <v/>
      </c>
      <c r="CO621" s="42" t="str">
        <f>IF($O621="女子",IF($AF621&gt;100,"",IF($M621=新人女子!I$27,ROW(),"")),"")</f>
        <v/>
      </c>
      <c r="CP621" s="42" t="str">
        <f>IF($O621="女子",IF($AF621&gt;100,"",IF($M621=新人女子!P$27,ROW(),"")),"")</f>
        <v/>
      </c>
      <c r="CQ621" s="42" t="str">
        <f>IF($O621="女子",IF($AF621&gt;100,"",IF($M621=新人女子!B$51,ROW(),"")),"")</f>
        <v/>
      </c>
      <c r="CR621" s="42" t="str">
        <f>IF($O621="女子",IF($AF621&gt;100,"",IF($M621=新人女子!I$51,ROW(),"")),"")</f>
        <v/>
      </c>
      <c r="CS621" s="42" t="str">
        <f>IF($O621="女子",IF($AF621&gt;100,"",IF($M621=新人女子!P$51,ROW(),"")),"")</f>
        <v/>
      </c>
      <c r="CT621" s="42" t="str">
        <f>IF($O621="女子",IF($AF621&gt;100,"",IF($M621=新人女子!B$76,ROW(),"")),"")</f>
        <v/>
      </c>
      <c r="CU621" s="42" t="str">
        <f>IF($O621="女子",IF($AF621&gt;100,"",IF($M621=新人女子!I$76,ROW(),"")),"")</f>
        <v/>
      </c>
      <c r="CV621" s="42" t="str">
        <f>IF($O621="女子",IF($AF621&gt;100,"",IF($M621=新人女子!P$76,ROW(),"")),"")</f>
        <v/>
      </c>
    </row>
    <row r="622" spans="1:100" x14ac:dyDescent="0.15">
      <c r="A622" s="36">
        <v>45285</v>
      </c>
      <c r="B622" s="36">
        <v>45287</v>
      </c>
      <c r="C622" s="35" t="s">
        <v>104</v>
      </c>
      <c r="D622" s="35" t="s">
        <v>3806</v>
      </c>
      <c r="E622" s="35" t="s">
        <v>3807</v>
      </c>
      <c r="F622" s="35" t="s">
        <v>3808</v>
      </c>
      <c r="G622" s="35" t="s">
        <v>108</v>
      </c>
      <c r="H622" s="35" t="s">
        <v>15</v>
      </c>
      <c r="I622" s="35" t="s">
        <v>3809</v>
      </c>
      <c r="J622" s="35" t="s">
        <v>303</v>
      </c>
      <c r="M622" s="35" t="s">
        <v>289</v>
      </c>
      <c r="N622" s="35" t="s">
        <v>290</v>
      </c>
      <c r="O622" s="35" t="s">
        <v>1152</v>
      </c>
      <c r="Y622" s="35" t="s">
        <v>306</v>
      </c>
      <c r="AA622" s="35" t="s">
        <v>940</v>
      </c>
      <c r="AB622" s="35" t="s">
        <v>1388</v>
      </c>
      <c r="AC622" s="35" t="str">
        <f t="shared" si="55"/>
        <v>クロサカ</v>
      </c>
      <c r="AD622" s="35" t="s">
        <v>309</v>
      </c>
      <c r="AF622" s="35">
        <v>7</v>
      </c>
      <c r="AG622" s="41">
        <v>39263</v>
      </c>
      <c r="AN622" s="35">
        <v>165.8</v>
      </c>
      <c r="AO622" s="35">
        <v>62.8</v>
      </c>
      <c r="AP622" s="35" t="s">
        <v>310</v>
      </c>
      <c r="BB622" s="35">
        <f t="shared" si="51"/>
        <v>15</v>
      </c>
      <c r="BC622" s="35">
        <f t="shared" si="52"/>
        <v>1</v>
      </c>
      <c r="BD622" s="35" t="str">
        <f t="shared" si="53"/>
        <v>右</v>
      </c>
      <c r="BE622" s="42" t="str">
        <f>IF($O622="男子",IF($AF622&gt;100,"",IF($M622=選抜男子!B$2,ROW(),"")),"")</f>
        <v/>
      </c>
      <c r="BF622" s="42" t="str">
        <f>IF($O622="男子",IF($AF622&gt;100,"",IF($M622=選抜男子!I$2,ROW(),"")),"")</f>
        <v/>
      </c>
      <c r="BG622" s="42" t="str">
        <f>IF($O622="男子",IF($AF622&gt;100,"",IF($M622=選抜男子!P$2,ROW(),"")),"")</f>
        <v/>
      </c>
      <c r="BH622" s="42" t="str">
        <f>IF($O622="男子",IF($AF622&gt;100,"",IF($M622=選抜男子!B$27,ROW(),"")),"")</f>
        <v/>
      </c>
      <c r="BI622" s="42" t="str">
        <f>IF($O622="男子",IF($AF622&gt;100,"",IF($M622=選抜男子!I$27,ROW(),"")),"")</f>
        <v/>
      </c>
      <c r="BJ622" s="42" t="str">
        <f>IF($O622="男子",IF($AF622&gt;100,"",IF($M622=選抜男子!P$27,ROW(),"")),"")</f>
        <v/>
      </c>
      <c r="BK622" s="42" t="str">
        <f>IF($O622="男子",IF($AF622&gt;100,"",IF($M622=選抜男子!B$51,ROW(),"")),"")</f>
        <v/>
      </c>
      <c r="BL622" s="42" t="str">
        <f>IF($O622="男子",IF($AF622&gt;100,"",IF($M622=選抜男子!I$51,ROW(),"")),"")</f>
        <v/>
      </c>
      <c r="BM622" s="42" t="str">
        <f>IF($O622="男子",IF($AF622&gt;100,"",IF($M622=選抜男子!B$76,ROW(),"")),"")</f>
        <v/>
      </c>
      <c r="BN622" s="42" t="str">
        <f>IF($O622="男子",IF($AF622&gt;100,"",IF($M622=選抜男子!I$76,ROW(),"")),"")</f>
        <v/>
      </c>
      <c r="BO622" s="42" t="str">
        <f>IF($O622="男子",IF($AF622&gt;100,"",IF($M622=新人男子!B$2,ROW(),"")),"")</f>
        <v/>
      </c>
      <c r="BP622" s="42" t="str">
        <f>IF($O622="男子",IF($AF622&gt;100,"",IF($M622=新人男子!I$2,ROW(),"")),"")</f>
        <v/>
      </c>
      <c r="BQ622" s="42" t="str">
        <f>IF($O622="男子",IF($AF622&gt;100,"",IF($M622=新人男子!P$2,ROW(),"")),"")</f>
        <v/>
      </c>
      <c r="BR622" s="42" t="str">
        <f>IF($O622="男子",IF($AF622&gt;100,"",IF($M622=新人男子!B$27,ROW(),"")),"")</f>
        <v/>
      </c>
      <c r="BS622" s="42" t="str">
        <f>IF($O622="男子",IF($AF622&gt;100,"",IF($M622=新人男子!I$27,ROW(),"")),"")</f>
        <v/>
      </c>
      <c r="BT622" s="42" t="str">
        <f>IF($O622="男子",IF($AF622&gt;100,"",IF($M622=新人男子!P$27,ROW(),"")),"")</f>
        <v/>
      </c>
      <c r="BU622" s="42" t="str">
        <f>IF($O622="男子",IF($AF622&gt;100,"",IF($M622=新人男子!B$51,ROW(),"")),"")</f>
        <v/>
      </c>
      <c r="BV622" s="42" t="str">
        <f>IF($O622="男子",IF($AF622&gt;100,"",IF($M622=新人男子!I$51,ROW(),"")),"")</f>
        <v/>
      </c>
      <c r="BW622" s="42" t="str">
        <f>IF($O622="男子",IF($AF622&gt;100,"",IF($M622=新人男子!P$51,ROW(),"")),"")</f>
        <v/>
      </c>
      <c r="BX622" s="42" t="str">
        <f>IF($O622="男子",IF($AF622&gt;100,"",IF($M622=新人男子!B$76,ROW(),"")),"")</f>
        <v/>
      </c>
      <c r="BY622" s="42" t="str">
        <f>IF($O622="男子",IF($AF622&gt;100,"",IF($M622=新人男子!I$76,ROW(),"")),"")</f>
        <v/>
      </c>
      <c r="BZ622" s="42" t="str">
        <f>IF($O622="男子",IF($AF622&gt;100,"",IF($M622=新人男子!P$76,ROW(),"")),"")</f>
        <v/>
      </c>
      <c r="CA622" s="42" t="str">
        <f>IF($O622="女子",IF($AF622&gt;100,"",IF($M622=選抜女子!B$2,ROW(),"")),"")</f>
        <v/>
      </c>
      <c r="CB622" s="42" t="str">
        <f>IF($O622="女子",IF($AF622&gt;100,"",IF($M622=選抜女子!I$2,ROW(),"")),"")</f>
        <v/>
      </c>
      <c r="CC622" s="42" t="str">
        <f>IF($O622="女子",IF($AF622&gt;100,"",IF($M622=選抜女子!P$2,ROW(),"")),"")</f>
        <v/>
      </c>
      <c r="CD622" s="42" t="str">
        <f>IF($O622="女子",IF($AF622&gt;100,"",IF($M622=選抜女子!B$27,ROW(),"")),"")</f>
        <v/>
      </c>
      <c r="CE622" s="42" t="str">
        <f>IF($O622="女子",IF($AF622&gt;100,"",IF($M622=選抜女子!I$27,ROW(),"")),"")</f>
        <v/>
      </c>
      <c r="CF622" s="42" t="str">
        <f>IF($O622="女子",IF($AF622&gt;100,"",IF($M622=選抜女子!P$27,ROW(),"")),"")</f>
        <v/>
      </c>
      <c r="CG622" s="42" t="str">
        <f>IF($O622="女子",IF($AF622&gt;100,"",IF($M622=選抜女子!B$51,ROW(),"")),"")</f>
        <v/>
      </c>
      <c r="CH622" s="42" t="str">
        <f>IF($O622="女子",IF($AF622&gt;100,"",IF($M622=選抜女子!I$51,ROW(),"")),"")</f>
        <v/>
      </c>
      <c r="CI622" s="42" t="str">
        <f>IF($O622="女子",IF($AF622&gt;100,"",IF($M622=選抜女子!B$76,ROW(),"")),"")</f>
        <v/>
      </c>
      <c r="CJ622" s="42" t="str">
        <f>IF($O622="女子",IF($AF622&gt;100,"",IF($M622=選抜女子!I$76,ROW(),"")),"")</f>
        <v/>
      </c>
      <c r="CK622" s="42" t="str">
        <f>IF($O622="女子",IF($AF622&gt;100,"",IF($M622=新人女子!B$2,ROW(),"")),"")</f>
        <v/>
      </c>
      <c r="CL622" s="42">
        <f>IF($O622="女子",IF($AF622&gt;100,"",IF($M622=新人女子!I$2,ROW(),"")),"")</f>
        <v>622</v>
      </c>
      <c r="CM622" s="42" t="str">
        <f>IF($O622="女子",IF($AF622&gt;100,"",IF($M622=新人女子!P$2,ROW(),"")),"")</f>
        <v/>
      </c>
      <c r="CN622" s="42" t="str">
        <f>IF($O622="女子",IF($AF622&gt;100,"",IF($M622=新人女子!B$27,ROW(),"")),"")</f>
        <v/>
      </c>
      <c r="CO622" s="42" t="str">
        <f>IF($O622="女子",IF($AF622&gt;100,"",IF($M622=新人女子!I$27,ROW(),"")),"")</f>
        <v/>
      </c>
      <c r="CP622" s="42" t="str">
        <f>IF($O622="女子",IF($AF622&gt;100,"",IF($M622=新人女子!P$27,ROW(),"")),"")</f>
        <v/>
      </c>
      <c r="CQ622" s="42" t="str">
        <f>IF($O622="女子",IF($AF622&gt;100,"",IF($M622=新人女子!B$51,ROW(),"")),"")</f>
        <v/>
      </c>
      <c r="CR622" s="42" t="str">
        <f>IF($O622="女子",IF($AF622&gt;100,"",IF($M622=新人女子!I$51,ROW(),"")),"")</f>
        <v/>
      </c>
      <c r="CS622" s="42" t="str">
        <f>IF($O622="女子",IF($AF622&gt;100,"",IF($M622=新人女子!P$51,ROW(),"")),"")</f>
        <v/>
      </c>
      <c r="CT622" s="42" t="str">
        <f>IF($O622="女子",IF($AF622&gt;100,"",IF($M622=新人女子!B$76,ROW(),"")),"")</f>
        <v/>
      </c>
      <c r="CU622" s="42" t="str">
        <f>IF($O622="女子",IF($AF622&gt;100,"",IF($M622=新人女子!I$76,ROW(),"")),"")</f>
        <v/>
      </c>
      <c r="CV622" s="42" t="str">
        <f>IF($O622="女子",IF($AF622&gt;100,"",IF($M622=新人女子!P$76,ROW(),"")),"")</f>
        <v/>
      </c>
    </row>
    <row r="623" spans="1:100" x14ac:dyDescent="0.15">
      <c r="A623" s="36">
        <v>45285</v>
      </c>
      <c r="B623" s="36">
        <v>45287</v>
      </c>
      <c r="C623" s="35" t="s">
        <v>104</v>
      </c>
      <c r="D623" s="35" t="s">
        <v>3810</v>
      </c>
      <c r="E623" s="35" t="s">
        <v>3811</v>
      </c>
      <c r="F623" s="35" t="s">
        <v>3812</v>
      </c>
      <c r="G623" s="35" t="s">
        <v>108</v>
      </c>
      <c r="H623" s="35" t="s">
        <v>15</v>
      </c>
      <c r="I623" s="35" t="s">
        <v>3813</v>
      </c>
      <c r="J623" s="35" t="s">
        <v>303</v>
      </c>
      <c r="M623" s="35" t="s">
        <v>289</v>
      </c>
      <c r="N623" s="35" t="s">
        <v>290</v>
      </c>
      <c r="O623" s="35" t="s">
        <v>1152</v>
      </c>
      <c r="Y623" s="35" t="s">
        <v>306</v>
      </c>
      <c r="AA623" s="35" t="s">
        <v>947</v>
      </c>
      <c r="AB623" s="35" t="s">
        <v>1389</v>
      </c>
      <c r="AC623" s="35" t="str">
        <f t="shared" si="55"/>
        <v>ネウ</v>
      </c>
      <c r="AD623" s="35" t="s">
        <v>309</v>
      </c>
      <c r="AF623" s="35">
        <v>8</v>
      </c>
      <c r="AG623" s="41">
        <v>39044</v>
      </c>
      <c r="AN623" s="35">
        <v>157</v>
      </c>
      <c r="AO623" s="35">
        <v>48</v>
      </c>
      <c r="AP623" s="35" t="s">
        <v>310</v>
      </c>
      <c r="BB623" s="35">
        <f t="shared" si="51"/>
        <v>16</v>
      </c>
      <c r="BC623" s="35">
        <f t="shared" si="52"/>
        <v>2</v>
      </c>
      <c r="BD623" s="35" t="str">
        <f t="shared" si="53"/>
        <v>右</v>
      </c>
      <c r="BE623" s="42" t="str">
        <f>IF($O623="男子",IF($AF623&gt;100,"",IF($M623=選抜男子!B$2,ROW(),"")),"")</f>
        <v/>
      </c>
      <c r="BF623" s="42" t="str">
        <f>IF($O623="男子",IF($AF623&gt;100,"",IF($M623=選抜男子!I$2,ROW(),"")),"")</f>
        <v/>
      </c>
      <c r="BG623" s="42" t="str">
        <f>IF($O623="男子",IF($AF623&gt;100,"",IF($M623=選抜男子!P$2,ROW(),"")),"")</f>
        <v/>
      </c>
      <c r="BH623" s="42" t="str">
        <f>IF($O623="男子",IF($AF623&gt;100,"",IF($M623=選抜男子!B$27,ROW(),"")),"")</f>
        <v/>
      </c>
      <c r="BI623" s="42" t="str">
        <f>IF($O623="男子",IF($AF623&gt;100,"",IF($M623=選抜男子!I$27,ROW(),"")),"")</f>
        <v/>
      </c>
      <c r="BJ623" s="42" t="str">
        <f>IF($O623="男子",IF($AF623&gt;100,"",IF($M623=選抜男子!P$27,ROW(),"")),"")</f>
        <v/>
      </c>
      <c r="BK623" s="42" t="str">
        <f>IF($O623="男子",IF($AF623&gt;100,"",IF($M623=選抜男子!B$51,ROW(),"")),"")</f>
        <v/>
      </c>
      <c r="BL623" s="42" t="str">
        <f>IF($O623="男子",IF($AF623&gt;100,"",IF($M623=選抜男子!I$51,ROW(),"")),"")</f>
        <v/>
      </c>
      <c r="BM623" s="42" t="str">
        <f>IF($O623="男子",IF($AF623&gt;100,"",IF($M623=選抜男子!B$76,ROW(),"")),"")</f>
        <v/>
      </c>
      <c r="BN623" s="42" t="str">
        <f>IF($O623="男子",IF($AF623&gt;100,"",IF($M623=選抜男子!I$76,ROW(),"")),"")</f>
        <v/>
      </c>
      <c r="BO623" s="42" t="str">
        <f>IF($O623="男子",IF($AF623&gt;100,"",IF($M623=新人男子!B$2,ROW(),"")),"")</f>
        <v/>
      </c>
      <c r="BP623" s="42" t="str">
        <f>IF($O623="男子",IF($AF623&gt;100,"",IF($M623=新人男子!I$2,ROW(),"")),"")</f>
        <v/>
      </c>
      <c r="BQ623" s="42" t="str">
        <f>IF($O623="男子",IF($AF623&gt;100,"",IF($M623=新人男子!P$2,ROW(),"")),"")</f>
        <v/>
      </c>
      <c r="BR623" s="42" t="str">
        <f>IF($O623="男子",IF($AF623&gt;100,"",IF($M623=新人男子!B$27,ROW(),"")),"")</f>
        <v/>
      </c>
      <c r="BS623" s="42" t="str">
        <f>IF($O623="男子",IF($AF623&gt;100,"",IF($M623=新人男子!I$27,ROW(),"")),"")</f>
        <v/>
      </c>
      <c r="BT623" s="42" t="str">
        <f>IF($O623="男子",IF($AF623&gt;100,"",IF($M623=新人男子!P$27,ROW(),"")),"")</f>
        <v/>
      </c>
      <c r="BU623" s="42" t="str">
        <f>IF($O623="男子",IF($AF623&gt;100,"",IF($M623=新人男子!B$51,ROW(),"")),"")</f>
        <v/>
      </c>
      <c r="BV623" s="42" t="str">
        <f>IF($O623="男子",IF($AF623&gt;100,"",IF($M623=新人男子!I$51,ROW(),"")),"")</f>
        <v/>
      </c>
      <c r="BW623" s="42" t="str">
        <f>IF($O623="男子",IF($AF623&gt;100,"",IF($M623=新人男子!P$51,ROW(),"")),"")</f>
        <v/>
      </c>
      <c r="BX623" s="42" t="str">
        <f>IF($O623="男子",IF($AF623&gt;100,"",IF($M623=新人男子!B$76,ROW(),"")),"")</f>
        <v/>
      </c>
      <c r="BY623" s="42" t="str">
        <f>IF($O623="男子",IF($AF623&gt;100,"",IF($M623=新人男子!I$76,ROW(),"")),"")</f>
        <v/>
      </c>
      <c r="BZ623" s="42" t="str">
        <f>IF($O623="男子",IF($AF623&gt;100,"",IF($M623=新人男子!P$76,ROW(),"")),"")</f>
        <v/>
      </c>
      <c r="CA623" s="42" t="str">
        <f>IF($O623="女子",IF($AF623&gt;100,"",IF($M623=選抜女子!B$2,ROW(),"")),"")</f>
        <v/>
      </c>
      <c r="CB623" s="42" t="str">
        <f>IF($O623="女子",IF($AF623&gt;100,"",IF($M623=選抜女子!I$2,ROW(),"")),"")</f>
        <v/>
      </c>
      <c r="CC623" s="42" t="str">
        <f>IF($O623="女子",IF($AF623&gt;100,"",IF($M623=選抜女子!P$2,ROW(),"")),"")</f>
        <v/>
      </c>
      <c r="CD623" s="42" t="str">
        <f>IF($O623="女子",IF($AF623&gt;100,"",IF($M623=選抜女子!B$27,ROW(),"")),"")</f>
        <v/>
      </c>
      <c r="CE623" s="42" t="str">
        <f>IF($O623="女子",IF($AF623&gt;100,"",IF($M623=選抜女子!I$27,ROW(),"")),"")</f>
        <v/>
      </c>
      <c r="CF623" s="42" t="str">
        <f>IF($O623="女子",IF($AF623&gt;100,"",IF($M623=選抜女子!P$27,ROW(),"")),"")</f>
        <v/>
      </c>
      <c r="CG623" s="42" t="str">
        <f>IF($O623="女子",IF($AF623&gt;100,"",IF($M623=選抜女子!B$51,ROW(),"")),"")</f>
        <v/>
      </c>
      <c r="CH623" s="42" t="str">
        <f>IF($O623="女子",IF($AF623&gt;100,"",IF($M623=選抜女子!I$51,ROW(),"")),"")</f>
        <v/>
      </c>
      <c r="CI623" s="42" t="str">
        <f>IF($O623="女子",IF($AF623&gt;100,"",IF($M623=選抜女子!B$76,ROW(),"")),"")</f>
        <v/>
      </c>
      <c r="CJ623" s="42" t="str">
        <f>IF($O623="女子",IF($AF623&gt;100,"",IF($M623=選抜女子!I$76,ROW(),"")),"")</f>
        <v/>
      </c>
      <c r="CK623" s="42" t="str">
        <f>IF($O623="女子",IF($AF623&gt;100,"",IF($M623=新人女子!B$2,ROW(),"")),"")</f>
        <v/>
      </c>
      <c r="CL623" s="42">
        <f>IF($O623="女子",IF($AF623&gt;100,"",IF($M623=新人女子!I$2,ROW(),"")),"")</f>
        <v>623</v>
      </c>
      <c r="CM623" s="42" t="str">
        <f>IF($O623="女子",IF($AF623&gt;100,"",IF($M623=新人女子!P$2,ROW(),"")),"")</f>
        <v/>
      </c>
      <c r="CN623" s="42" t="str">
        <f>IF($O623="女子",IF($AF623&gt;100,"",IF($M623=新人女子!B$27,ROW(),"")),"")</f>
        <v/>
      </c>
      <c r="CO623" s="42" t="str">
        <f>IF($O623="女子",IF($AF623&gt;100,"",IF($M623=新人女子!I$27,ROW(),"")),"")</f>
        <v/>
      </c>
      <c r="CP623" s="42" t="str">
        <f>IF($O623="女子",IF($AF623&gt;100,"",IF($M623=新人女子!P$27,ROW(),"")),"")</f>
        <v/>
      </c>
      <c r="CQ623" s="42" t="str">
        <f>IF($O623="女子",IF($AF623&gt;100,"",IF($M623=新人女子!B$51,ROW(),"")),"")</f>
        <v/>
      </c>
      <c r="CR623" s="42" t="str">
        <f>IF($O623="女子",IF($AF623&gt;100,"",IF($M623=新人女子!I$51,ROW(),"")),"")</f>
        <v/>
      </c>
      <c r="CS623" s="42" t="str">
        <f>IF($O623="女子",IF($AF623&gt;100,"",IF($M623=新人女子!P$51,ROW(),"")),"")</f>
        <v/>
      </c>
      <c r="CT623" s="42" t="str">
        <f>IF($O623="女子",IF($AF623&gt;100,"",IF($M623=新人女子!B$76,ROW(),"")),"")</f>
        <v/>
      </c>
      <c r="CU623" s="42" t="str">
        <f>IF($O623="女子",IF($AF623&gt;100,"",IF($M623=新人女子!I$76,ROW(),"")),"")</f>
        <v/>
      </c>
      <c r="CV623" s="42" t="str">
        <f>IF($O623="女子",IF($AF623&gt;100,"",IF($M623=新人女子!P$76,ROW(),"")),"")</f>
        <v/>
      </c>
    </row>
    <row r="624" spans="1:100" x14ac:dyDescent="0.15">
      <c r="A624" s="36">
        <v>45285</v>
      </c>
      <c r="B624" s="36">
        <v>45287</v>
      </c>
      <c r="C624" s="35" t="s">
        <v>104</v>
      </c>
      <c r="D624" s="35" t="s">
        <v>3814</v>
      </c>
      <c r="E624" s="35" t="s">
        <v>3815</v>
      </c>
      <c r="F624" s="35" t="s">
        <v>3816</v>
      </c>
      <c r="G624" s="35" t="s">
        <v>108</v>
      </c>
      <c r="H624" s="35" t="s">
        <v>15</v>
      </c>
      <c r="I624" s="35" t="s">
        <v>3817</v>
      </c>
      <c r="J624" s="35" t="s">
        <v>303</v>
      </c>
      <c r="M624" s="35" t="s">
        <v>289</v>
      </c>
      <c r="N624" s="35" t="s">
        <v>290</v>
      </c>
      <c r="O624" s="35" t="s">
        <v>1152</v>
      </c>
      <c r="Y624" s="35" t="s">
        <v>306</v>
      </c>
      <c r="AA624" s="35" t="s">
        <v>954</v>
      </c>
      <c r="AB624" s="35" t="s">
        <v>1390</v>
      </c>
      <c r="AC624" s="35" t="str">
        <f t="shared" si="55"/>
        <v>ムコ</v>
      </c>
      <c r="AD624" s="35" t="s">
        <v>309</v>
      </c>
      <c r="AF624" s="35">
        <v>9</v>
      </c>
      <c r="AG624" s="41">
        <v>38925</v>
      </c>
      <c r="AN624" s="35">
        <v>164</v>
      </c>
      <c r="AO624" s="35">
        <v>55</v>
      </c>
      <c r="AP624" s="35" t="s">
        <v>310</v>
      </c>
      <c r="BB624" s="35">
        <f t="shared" si="51"/>
        <v>16</v>
      </c>
      <c r="BC624" s="35">
        <f t="shared" si="52"/>
        <v>2</v>
      </c>
      <c r="BD624" s="35" t="str">
        <f t="shared" si="53"/>
        <v>右</v>
      </c>
      <c r="BE624" s="42" t="str">
        <f>IF($O624="男子",IF($AF624&gt;100,"",IF($M624=選抜男子!B$2,ROW(),"")),"")</f>
        <v/>
      </c>
      <c r="BF624" s="42" t="str">
        <f>IF($O624="男子",IF($AF624&gt;100,"",IF($M624=選抜男子!I$2,ROW(),"")),"")</f>
        <v/>
      </c>
      <c r="BG624" s="42" t="str">
        <f>IF($O624="男子",IF($AF624&gt;100,"",IF($M624=選抜男子!P$2,ROW(),"")),"")</f>
        <v/>
      </c>
      <c r="BH624" s="42" t="str">
        <f>IF($O624="男子",IF($AF624&gt;100,"",IF($M624=選抜男子!B$27,ROW(),"")),"")</f>
        <v/>
      </c>
      <c r="BI624" s="42" t="str">
        <f>IF($O624="男子",IF($AF624&gt;100,"",IF($M624=選抜男子!I$27,ROW(),"")),"")</f>
        <v/>
      </c>
      <c r="BJ624" s="42" t="str">
        <f>IF($O624="男子",IF($AF624&gt;100,"",IF($M624=選抜男子!P$27,ROW(),"")),"")</f>
        <v/>
      </c>
      <c r="BK624" s="42" t="str">
        <f>IF($O624="男子",IF($AF624&gt;100,"",IF($M624=選抜男子!B$51,ROW(),"")),"")</f>
        <v/>
      </c>
      <c r="BL624" s="42" t="str">
        <f>IF($O624="男子",IF($AF624&gt;100,"",IF($M624=選抜男子!I$51,ROW(),"")),"")</f>
        <v/>
      </c>
      <c r="BM624" s="42" t="str">
        <f>IF($O624="男子",IF($AF624&gt;100,"",IF($M624=選抜男子!B$76,ROW(),"")),"")</f>
        <v/>
      </c>
      <c r="BN624" s="42" t="str">
        <f>IF($O624="男子",IF($AF624&gt;100,"",IF($M624=選抜男子!I$76,ROW(),"")),"")</f>
        <v/>
      </c>
      <c r="BO624" s="42" t="str">
        <f>IF($O624="男子",IF($AF624&gt;100,"",IF($M624=新人男子!B$2,ROW(),"")),"")</f>
        <v/>
      </c>
      <c r="BP624" s="42" t="str">
        <f>IF($O624="男子",IF($AF624&gt;100,"",IF($M624=新人男子!I$2,ROW(),"")),"")</f>
        <v/>
      </c>
      <c r="BQ624" s="42" t="str">
        <f>IF($O624="男子",IF($AF624&gt;100,"",IF($M624=新人男子!P$2,ROW(),"")),"")</f>
        <v/>
      </c>
      <c r="BR624" s="42" t="str">
        <f>IF($O624="男子",IF($AF624&gt;100,"",IF($M624=新人男子!B$27,ROW(),"")),"")</f>
        <v/>
      </c>
      <c r="BS624" s="42" t="str">
        <f>IF($O624="男子",IF($AF624&gt;100,"",IF($M624=新人男子!I$27,ROW(),"")),"")</f>
        <v/>
      </c>
      <c r="BT624" s="42" t="str">
        <f>IF($O624="男子",IF($AF624&gt;100,"",IF($M624=新人男子!P$27,ROW(),"")),"")</f>
        <v/>
      </c>
      <c r="BU624" s="42" t="str">
        <f>IF($O624="男子",IF($AF624&gt;100,"",IF($M624=新人男子!B$51,ROW(),"")),"")</f>
        <v/>
      </c>
      <c r="BV624" s="42" t="str">
        <f>IF($O624="男子",IF($AF624&gt;100,"",IF($M624=新人男子!I$51,ROW(),"")),"")</f>
        <v/>
      </c>
      <c r="BW624" s="42" t="str">
        <f>IF($O624="男子",IF($AF624&gt;100,"",IF($M624=新人男子!P$51,ROW(),"")),"")</f>
        <v/>
      </c>
      <c r="BX624" s="42" t="str">
        <f>IF($O624="男子",IF($AF624&gt;100,"",IF($M624=新人男子!B$76,ROW(),"")),"")</f>
        <v/>
      </c>
      <c r="BY624" s="42" t="str">
        <f>IF($O624="男子",IF($AF624&gt;100,"",IF($M624=新人男子!I$76,ROW(),"")),"")</f>
        <v/>
      </c>
      <c r="BZ624" s="42" t="str">
        <f>IF($O624="男子",IF($AF624&gt;100,"",IF($M624=新人男子!P$76,ROW(),"")),"")</f>
        <v/>
      </c>
      <c r="CA624" s="42" t="str">
        <f>IF($O624="女子",IF($AF624&gt;100,"",IF($M624=選抜女子!B$2,ROW(),"")),"")</f>
        <v/>
      </c>
      <c r="CB624" s="42" t="str">
        <f>IF($O624="女子",IF($AF624&gt;100,"",IF($M624=選抜女子!I$2,ROW(),"")),"")</f>
        <v/>
      </c>
      <c r="CC624" s="42" t="str">
        <f>IF($O624="女子",IF($AF624&gt;100,"",IF($M624=選抜女子!P$2,ROW(),"")),"")</f>
        <v/>
      </c>
      <c r="CD624" s="42" t="str">
        <f>IF($O624="女子",IF($AF624&gt;100,"",IF($M624=選抜女子!B$27,ROW(),"")),"")</f>
        <v/>
      </c>
      <c r="CE624" s="42" t="str">
        <f>IF($O624="女子",IF($AF624&gt;100,"",IF($M624=選抜女子!I$27,ROW(),"")),"")</f>
        <v/>
      </c>
      <c r="CF624" s="42" t="str">
        <f>IF($O624="女子",IF($AF624&gt;100,"",IF($M624=選抜女子!P$27,ROW(),"")),"")</f>
        <v/>
      </c>
      <c r="CG624" s="42" t="str">
        <f>IF($O624="女子",IF($AF624&gt;100,"",IF($M624=選抜女子!B$51,ROW(),"")),"")</f>
        <v/>
      </c>
      <c r="CH624" s="42" t="str">
        <f>IF($O624="女子",IF($AF624&gt;100,"",IF($M624=選抜女子!I$51,ROW(),"")),"")</f>
        <v/>
      </c>
      <c r="CI624" s="42" t="str">
        <f>IF($O624="女子",IF($AF624&gt;100,"",IF($M624=選抜女子!B$76,ROW(),"")),"")</f>
        <v/>
      </c>
      <c r="CJ624" s="42" t="str">
        <f>IF($O624="女子",IF($AF624&gt;100,"",IF($M624=選抜女子!I$76,ROW(),"")),"")</f>
        <v/>
      </c>
      <c r="CK624" s="42" t="str">
        <f>IF($O624="女子",IF($AF624&gt;100,"",IF($M624=新人女子!B$2,ROW(),"")),"")</f>
        <v/>
      </c>
      <c r="CL624" s="42">
        <f>IF($O624="女子",IF($AF624&gt;100,"",IF($M624=新人女子!I$2,ROW(),"")),"")</f>
        <v>624</v>
      </c>
      <c r="CM624" s="42" t="str">
        <f>IF($O624="女子",IF($AF624&gt;100,"",IF($M624=新人女子!P$2,ROW(),"")),"")</f>
        <v/>
      </c>
      <c r="CN624" s="42" t="str">
        <f>IF($O624="女子",IF($AF624&gt;100,"",IF($M624=新人女子!B$27,ROW(),"")),"")</f>
        <v/>
      </c>
      <c r="CO624" s="42" t="str">
        <f>IF($O624="女子",IF($AF624&gt;100,"",IF($M624=新人女子!I$27,ROW(),"")),"")</f>
        <v/>
      </c>
      <c r="CP624" s="42" t="str">
        <f>IF($O624="女子",IF($AF624&gt;100,"",IF($M624=新人女子!P$27,ROW(),"")),"")</f>
        <v/>
      </c>
      <c r="CQ624" s="42" t="str">
        <f>IF($O624="女子",IF($AF624&gt;100,"",IF($M624=新人女子!B$51,ROW(),"")),"")</f>
        <v/>
      </c>
      <c r="CR624" s="42" t="str">
        <f>IF($O624="女子",IF($AF624&gt;100,"",IF($M624=新人女子!I$51,ROW(),"")),"")</f>
        <v/>
      </c>
      <c r="CS624" s="42" t="str">
        <f>IF($O624="女子",IF($AF624&gt;100,"",IF($M624=新人女子!P$51,ROW(),"")),"")</f>
        <v/>
      </c>
      <c r="CT624" s="42" t="str">
        <f>IF($O624="女子",IF($AF624&gt;100,"",IF($M624=新人女子!B$76,ROW(),"")),"")</f>
        <v/>
      </c>
      <c r="CU624" s="42" t="str">
        <f>IF($O624="女子",IF($AF624&gt;100,"",IF($M624=新人女子!I$76,ROW(),"")),"")</f>
        <v/>
      </c>
      <c r="CV624" s="42" t="str">
        <f>IF($O624="女子",IF($AF624&gt;100,"",IF($M624=新人女子!P$76,ROW(),"")),"")</f>
        <v/>
      </c>
    </row>
    <row r="625" spans="1:100" x14ac:dyDescent="0.15">
      <c r="A625" s="36">
        <v>45285</v>
      </c>
      <c r="B625" s="36">
        <v>45287</v>
      </c>
      <c r="C625" s="35" t="s">
        <v>104</v>
      </c>
      <c r="D625" s="35" t="s">
        <v>3818</v>
      </c>
      <c r="E625" s="35" t="s">
        <v>3819</v>
      </c>
      <c r="F625" s="35" t="s">
        <v>3820</v>
      </c>
      <c r="G625" s="35" t="s">
        <v>108</v>
      </c>
      <c r="H625" s="35" t="s">
        <v>15</v>
      </c>
      <c r="I625" s="35" t="s">
        <v>3821</v>
      </c>
      <c r="J625" s="35" t="s">
        <v>303</v>
      </c>
      <c r="M625" s="35" t="s">
        <v>289</v>
      </c>
      <c r="N625" s="35" t="s">
        <v>290</v>
      </c>
      <c r="O625" s="35" t="s">
        <v>1152</v>
      </c>
      <c r="Y625" s="35" t="s">
        <v>306</v>
      </c>
      <c r="AA625" s="35" t="s">
        <v>961</v>
      </c>
      <c r="AB625" s="35" t="s">
        <v>1391</v>
      </c>
      <c r="AC625" s="35" t="str">
        <f t="shared" si="55"/>
        <v>エビ</v>
      </c>
      <c r="AD625" s="35" t="s">
        <v>309</v>
      </c>
      <c r="AF625" s="35">
        <v>10</v>
      </c>
      <c r="AG625" s="41">
        <v>38931</v>
      </c>
      <c r="AN625" s="35">
        <v>163</v>
      </c>
      <c r="AO625" s="35">
        <v>45.4</v>
      </c>
      <c r="AP625" s="35" t="s">
        <v>310</v>
      </c>
      <c r="BB625" s="35">
        <f t="shared" si="51"/>
        <v>16</v>
      </c>
      <c r="BC625" s="35">
        <f t="shared" si="52"/>
        <v>2</v>
      </c>
      <c r="BD625" s="35" t="str">
        <f t="shared" si="53"/>
        <v>右</v>
      </c>
      <c r="BE625" s="42" t="str">
        <f>IF($O625="男子",IF($AF625&gt;100,"",IF($M625=選抜男子!B$2,ROW(),"")),"")</f>
        <v/>
      </c>
      <c r="BF625" s="42" t="str">
        <f>IF($O625="男子",IF($AF625&gt;100,"",IF($M625=選抜男子!I$2,ROW(),"")),"")</f>
        <v/>
      </c>
      <c r="BG625" s="42" t="str">
        <f>IF($O625="男子",IF($AF625&gt;100,"",IF($M625=選抜男子!P$2,ROW(),"")),"")</f>
        <v/>
      </c>
      <c r="BH625" s="42" t="str">
        <f>IF($O625="男子",IF($AF625&gt;100,"",IF($M625=選抜男子!B$27,ROW(),"")),"")</f>
        <v/>
      </c>
      <c r="BI625" s="42" t="str">
        <f>IF($O625="男子",IF($AF625&gt;100,"",IF($M625=選抜男子!I$27,ROW(),"")),"")</f>
        <v/>
      </c>
      <c r="BJ625" s="42" t="str">
        <f>IF($O625="男子",IF($AF625&gt;100,"",IF($M625=選抜男子!P$27,ROW(),"")),"")</f>
        <v/>
      </c>
      <c r="BK625" s="42" t="str">
        <f>IF($O625="男子",IF($AF625&gt;100,"",IF($M625=選抜男子!B$51,ROW(),"")),"")</f>
        <v/>
      </c>
      <c r="BL625" s="42" t="str">
        <f>IF($O625="男子",IF($AF625&gt;100,"",IF($M625=選抜男子!I$51,ROW(),"")),"")</f>
        <v/>
      </c>
      <c r="BM625" s="42" t="str">
        <f>IF($O625="男子",IF($AF625&gt;100,"",IF($M625=選抜男子!B$76,ROW(),"")),"")</f>
        <v/>
      </c>
      <c r="BN625" s="42" t="str">
        <f>IF($O625="男子",IF($AF625&gt;100,"",IF($M625=選抜男子!I$76,ROW(),"")),"")</f>
        <v/>
      </c>
      <c r="BO625" s="42" t="str">
        <f>IF($O625="男子",IF($AF625&gt;100,"",IF($M625=新人男子!B$2,ROW(),"")),"")</f>
        <v/>
      </c>
      <c r="BP625" s="42" t="str">
        <f>IF($O625="男子",IF($AF625&gt;100,"",IF($M625=新人男子!I$2,ROW(),"")),"")</f>
        <v/>
      </c>
      <c r="BQ625" s="42" t="str">
        <f>IF($O625="男子",IF($AF625&gt;100,"",IF($M625=新人男子!P$2,ROW(),"")),"")</f>
        <v/>
      </c>
      <c r="BR625" s="42" t="str">
        <f>IF($O625="男子",IF($AF625&gt;100,"",IF($M625=新人男子!B$27,ROW(),"")),"")</f>
        <v/>
      </c>
      <c r="BS625" s="42" t="str">
        <f>IF($O625="男子",IF($AF625&gt;100,"",IF($M625=新人男子!I$27,ROW(),"")),"")</f>
        <v/>
      </c>
      <c r="BT625" s="42" t="str">
        <f>IF($O625="男子",IF($AF625&gt;100,"",IF($M625=新人男子!P$27,ROW(),"")),"")</f>
        <v/>
      </c>
      <c r="BU625" s="42" t="str">
        <f>IF($O625="男子",IF($AF625&gt;100,"",IF($M625=新人男子!B$51,ROW(),"")),"")</f>
        <v/>
      </c>
      <c r="BV625" s="42" t="str">
        <f>IF($O625="男子",IF($AF625&gt;100,"",IF($M625=新人男子!I$51,ROW(),"")),"")</f>
        <v/>
      </c>
      <c r="BW625" s="42" t="str">
        <f>IF($O625="男子",IF($AF625&gt;100,"",IF($M625=新人男子!P$51,ROW(),"")),"")</f>
        <v/>
      </c>
      <c r="BX625" s="42" t="str">
        <f>IF($O625="男子",IF($AF625&gt;100,"",IF($M625=新人男子!B$76,ROW(),"")),"")</f>
        <v/>
      </c>
      <c r="BY625" s="42" t="str">
        <f>IF($O625="男子",IF($AF625&gt;100,"",IF($M625=新人男子!I$76,ROW(),"")),"")</f>
        <v/>
      </c>
      <c r="BZ625" s="42" t="str">
        <f>IF($O625="男子",IF($AF625&gt;100,"",IF($M625=新人男子!P$76,ROW(),"")),"")</f>
        <v/>
      </c>
      <c r="CA625" s="42" t="str">
        <f>IF($O625="女子",IF($AF625&gt;100,"",IF($M625=選抜女子!B$2,ROW(),"")),"")</f>
        <v/>
      </c>
      <c r="CB625" s="42" t="str">
        <f>IF($O625="女子",IF($AF625&gt;100,"",IF($M625=選抜女子!I$2,ROW(),"")),"")</f>
        <v/>
      </c>
      <c r="CC625" s="42" t="str">
        <f>IF($O625="女子",IF($AF625&gt;100,"",IF($M625=選抜女子!P$2,ROW(),"")),"")</f>
        <v/>
      </c>
      <c r="CD625" s="42" t="str">
        <f>IF($O625="女子",IF($AF625&gt;100,"",IF($M625=選抜女子!B$27,ROW(),"")),"")</f>
        <v/>
      </c>
      <c r="CE625" s="42" t="str">
        <f>IF($O625="女子",IF($AF625&gt;100,"",IF($M625=選抜女子!I$27,ROW(),"")),"")</f>
        <v/>
      </c>
      <c r="CF625" s="42" t="str">
        <f>IF($O625="女子",IF($AF625&gt;100,"",IF($M625=選抜女子!P$27,ROW(),"")),"")</f>
        <v/>
      </c>
      <c r="CG625" s="42" t="str">
        <f>IF($O625="女子",IF($AF625&gt;100,"",IF($M625=選抜女子!B$51,ROW(),"")),"")</f>
        <v/>
      </c>
      <c r="CH625" s="42" t="str">
        <f>IF($O625="女子",IF($AF625&gt;100,"",IF($M625=選抜女子!I$51,ROW(),"")),"")</f>
        <v/>
      </c>
      <c r="CI625" s="42" t="str">
        <f>IF($O625="女子",IF($AF625&gt;100,"",IF($M625=選抜女子!B$76,ROW(),"")),"")</f>
        <v/>
      </c>
      <c r="CJ625" s="42" t="str">
        <f>IF($O625="女子",IF($AF625&gt;100,"",IF($M625=選抜女子!I$76,ROW(),"")),"")</f>
        <v/>
      </c>
      <c r="CK625" s="42" t="str">
        <f>IF($O625="女子",IF($AF625&gt;100,"",IF($M625=新人女子!B$2,ROW(),"")),"")</f>
        <v/>
      </c>
      <c r="CL625" s="42">
        <f>IF($O625="女子",IF($AF625&gt;100,"",IF($M625=新人女子!I$2,ROW(),"")),"")</f>
        <v>625</v>
      </c>
      <c r="CM625" s="42" t="str">
        <f>IF($O625="女子",IF($AF625&gt;100,"",IF($M625=新人女子!P$2,ROW(),"")),"")</f>
        <v/>
      </c>
      <c r="CN625" s="42" t="str">
        <f>IF($O625="女子",IF($AF625&gt;100,"",IF($M625=新人女子!B$27,ROW(),"")),"")</f>
        <v/>
      </c>
      <c r="CO625" s="42" t="str">
        <f>IF($O625="女子",IF($AF625&gt;100,"",IF($M625=新人女子!I$27,ROW(),"")),"")</f>
        <v/>
      </c>
      <c r="CP625" s="42" t="str">
        <f>IF($O625="女子",IF($AF625&gt;100,"",IF($M625=新人女子!P$27,ROW(),"")),"")</f>
        <v/>
      </c>
      <c r="CQ625" s="42" t="str">
        <f>IF($O625="女子",IF($AF625&gt;100,"",IF($M625=新人女子!B$51,ROW(),"")),"")</f>
        <v/>
      </c>
      <c r="CR625" s="42" t="str">
        <f>IF($O625="女子",IF($AF625&gt;100,"",IF($M625=新人女子!I$51,ROW(),"")),"")</f>
        <v/>
      </c>
      <c r="CS625" s="42" t="str">
        <f>IF($O625="女子",IF($AF625&gt;100,"",IF($M625=新人女子!P$51,ROW(),"")),"")</f>
        <v/>
      </c>
      <c r="CT625" s="42" t="str">
        <f>IF($O625="女子",IF($AF625&gt;100,"",IF($M625=新人女子!B$76,ROW(),"")),"")</f>
        <v/>
      </c>
      <c r="CU625" s="42" t="str">
        <f>IF($O625="女子",IF($AF625&gt;100,"",IF($M625=新人女子!I$76,ROW(),"")),"")</f>
        <v/>
      </c>
      <c r="CV625" s="42" t="str">
        <f>IF($O625="女子",IF($AF625&gt;100,"",IF($M625=新人女子!P$76,ROW(),"")),"")</f>
        <v/>
      </c>
    </row>
    <row r="626" spans="1:100" x14ac:dyDescent="0.15">
      <c r="A626" s="36">
        <v>45285</v>
      </c>
      <c r="B626" s="36">
        <v>45287</v>
      </c>
      <c r="C626" s="35" t="s">
        <v>104</v>
      </c>
      <c r="D626" s="35" t="s">
        <v>3822</v>
      </c>
      <c r="E626" s="35" t="s">
        <v>3823</v>
      </c>
      <c r="F626" s="35" t="s">
        <v>3824</v>
      </c>
      <c r="G626" s="35" t="s">
        <v>108</v>
      </c>
      <c r="H626" s="35" t="s">
        <v>15</v>
      </c>
      <c r="I626" s="35" t="s">
        <v>3825</v>
      </c>
      <c r="J626" s="35" t="s">
        <v>303</v>
      </c>
      <c r="M626" s="35" t="s">
        <v>289</v>
      </c>
      <c r="N626" s="35" t="s">
        <v>290</v>
      </c>
      <c r="O626" s="35" t="s">
        <v>1152</v>
      </c>
      <c r="Y626" s="35" t="s">
        <v>306</v>
      </c>
      <c r="AA626" s="35" t="s">
        <v>968</v>
      </c>
      <c r="AB626" s="35" t="s">
        <v>1392</v>
      </c>
      <c r="AC626" s="35" t="str">
        <f t="shared" si="55"/>
        <v>ホウキミゾグチ</v>
      </c>
      <c r="AD626" s="35" t="s">
        <v>309</v>
      </c>
      <c r="AF626" s="35">
        <v>101</v>
      </c>
      <c r="AG626" s="41">
        <v>39032</v>
      </c>
      <c r="AN626" s="35">
        <v>150</v>
      </c>
      <c r="AO626" s="35">
        <v>47</v>
      </c>
      <c r="AP626" s="35" t="s">
        <v>310</v>
      </c>
      <c r="BB626" s="35">
        <f t="shared" si="51"/>
        <v>16</v>
      </c>
      <c r="BC626" s="35">
        <f t="shared" si="52"/>
        <v>2</v>
      </c>
      <c r="BD626" s="35" t="str">
        <f t="shared" si="53"/>
        <v>右</v>
      </c>
      <c r="BE626" s="42" t="str">
        <f>IF($O626="男子",IF($AF626&gt;100,"",IF($M626=選抜男子!B$2,ROW(),"")),"")</f>
        <v/>
      </c>
      <c r="BF626" s="42" t="str">
        <f>IF($O626="男子",IF($AF626&gt;100,"",IF($M626=選抜男子!I$2,ROW(),"")),"")</f>
        <v/>
      </c>
      <c r="BG626" s="42" t="str">
        <f>IF($O626="男子",IF($AF626&gt;100,"",IF($M626=選抜男子!P$2,ROW(),"")),"")</f>
        <v/>
      </c>
      <c r="BH626" s="42" t="str">
        <f>IF($O626="男子",IF($AF626&gt;100,"",IF($M626=選抜男子!B$27,ROW(),"")),"")</f>
        <v/>
      </c>
      <c r="BI626" s="42" t="str">
        <f>IF($O626="男子",IF($AF626&gt;100,"",IF($M626=選抜男子!I$27,ROW(),"")),"")</f>
        <v/>
      </c>
      <c r="BJ626" s="42" t="str">
        <f>IF($O626="男子",IF($AF626&gt;100,"",IF($M626=選抜男子!P$27,ROW(),"")),"")</f>
        <v/>
      </c>
      <c r="BK626" s="42" t="str">
        <f>IF($O626="男子",IF($AF626&gt;100,"",IF($M626=選抜男子!B$51,ROW(),"")),"")</f>
        <v/>
      </c>
      <c r="BL626" s="42" t="str">
        <f>IF($O626="男子",IF($AF626&gt;100,"",IF($M626=選抜男子!I$51,ROW(),"")),"")</f>
        <v/>
      </c>
      <c r="BM626" s="42" t="str">
        <f>IF($O626="男子",IF($AF626&gt;100,"",IF($M626=選抜男子!B$76,ROW(),"")),"")</f>
        <v/>
      </c>
      <c r="BN626" s="42" t="str">
        <f>IF($O626="男子",IF($AF626&gt;100,"",IF($M626=選抜男子!I$76,ROW(),"")),"")</f>
        <v/>
      </c>
      <c r="BO626" s="42" t="str">
        <f>IF($O626="男子",IF($AF626&gt;100,"",IF($M626=新人男子!B$2,ROW(),"")),"")</f>
        <v/>
      </c>
      <c r="BP626" s="42" t="str">
        <f>IF($O626="男子",IF($AF626&gt;100,"",IF($M626=新人男子!I$2,ROW(),"")),"")</f>
        <v/>
      </c>
      <c r="BQ626" s="42" t="str">
        <f>IF($O626="男子",IF($AF626&gt;100,"",IF($M626=新人男子!P$2,ROW(),"")),"")</f>
        <v/>
      </c>
      <c r="BR626" s="42" t="str">
        <f>IF($O626="男子",IF($AF626&gt;100,"",IF($M626=新人男子!B$27,ROW(),"")),"")</f>
        <v/>
      </c>
      <c r="BS626" s="42" t="str">
        <f>IF($O626="男子",IF($AF626&gt;100,"",IF($M626=新人男子!I$27,ROW(),"")),"")</f>
        <v/>
      </c>
      <c r="BT626" s="42" t="str">
        <f>IF($O626="男子",IF($AF626&gt;100,"",IF($M626=新人男子!P$27,ROW(),"")),"")</f>
        <v/>
      </c>
      <c r="BU626" s="42" t="str">
        <f>IF($O626="男子",IF($AF626&gt;100,"",IF($M626=新人男子!B$51,ROW(),"")),"")</f>
        <v/>
      </c>
      <c r="BV626" s="42" t="str">
        <f>IF($O626="男子",IF($AF626&gt;100,"",IF($M626=新人男子!I$51,ROW(),"")),"")</f>
        <v/>
      </c>
      <c r="BW626" s="42" t="str">
        <f>IF($O626="男子",IF($AF626&gt;100,"",IF($M626=新人男子!P$51,ROW(),"")),"")</f>
        <v/>
      </c>
      <c r="BX626" s="42" t="str">
        <f>IF($O626="男子",IF($AF626&gt;100,"",IF($M626=新人男子!B$76,ROW(),"")),"")</f>
        <v/>
      </c>
      <c r="BY626" s="42" t="str">
        <f>IF($O626="男子",IF($AF626&gt;100,"",IF($M626=新人男子!I$76,ROW(),"")),"")</f>
        <v/>
      </c>
      <c r="BZ626" s="42" t="str">
        <f>IF($O626="男子",IF($AF626&gt;100,"",IF($M626=新人男子!P$76,ROW(),"")),"")</f>
        <v/>
      </c>
      <c r="CA626" s="42" t="str">
        <f>IF($O626="女子",IF($AF626&gt;100,"",IF($M626=選抜女子!B$2,ROW(),"")),"")</f>
        <v/>
      </c>
      <c r="CB626" s="42" t="str">
        <f>IF($O626="女子",IF($AF626&gt;100,"",IF($M626=選抜女子!I$2,ROW(),"")),"")</f>
        <v/>
      </c>
      <c r="CC626" s="42" t="str">
        <f>IF($O626="女子",IF($AF626&gt;100,"",IF($M626=選抜女子!P$2,ROW(),"")),"")</f>
        <v/>
      </c>
      <c r="CD626" s="42" t="str">
        <f>IF($O626="女子",IF($AF626&gt;100,"",IF($M626=選抜女子!B$27,ROW(),"")),"")</f>
        <v/>
      </c>
      <c r="CE626" s="42" t="str">
        <f>IF($O626="女子",IF($AF626&gt;100,"",IF($M626=選抜女子!I$27,ROW(),"")),"")</f>
        <v/>
      </c>
      <c r="CF626" s="42" t="str">
        <f>IF($O626="女子",IF($AF626&gt;100,"",IF($M626=選抜女子!P$27,ROW(),"")),"")</f>
        <v/>
      </c>
      <c r="CG626" s="42" t="str">
        <f>IF($O626="女子",IF($AF626&gt;100,"",IF($M626=選抜女子!B$51,ROW(),"")),"")</f>
        <v/>
      </c>
      <c r="CH626" s="42" t="str">
        <f>IF($O626="女子",IF($AF626&gt;100,"",IF($M626=選抜女子!I$51,ROW(),"")),"")</f>
        <v/>
      </c>
      <c r="CI626" s="42" t="str">
        <f>IF($O626="女子",IF($AF626&gt;100,"",IF($M626=選抜女子!B$76,ROW(),"")),"")</f>
        <v/>
      </c>
      <c r="CJ626" s="42" t="str">
        <f>IF($O626="女子",IF($AF626&gt;100,"",IF($M626=選抜女子!I$76,ROW(),"")),"")</f>
        <v/>
      </c>
      <c r="CK626" s="42" t="str">
        <f>IF($O626="女子",IF($AF626&gt;100,"",IF($M626=新人女子!B$2,ROW(),"")),"")</f>
        <v/>
      </c>
      <c r="CL626" s="42" t="str">
        <f>IF($O626="女子",IF($AF626&gt;100,"",IF($M626=新人女子!I$2,ROW(),"")),"")</f>
        <v/>
      </c>
      <c r="CM626" s="42" t="str">
        <f>IF($O626="女子",IF($AF626&gt;100,"",IF($M626=新人女子!P$2,ROW(),"")),"")</f>
        <v/>
      </c>
      <c r="CN626" s="42" t="str">
        <f>IF($O626="女子",IF($AF626&gt;100,"",IF($M626=新人女子!B$27,ROW(),"")),"")</f>
        <v/>
      </c>
      <c r="CO626" s="42" t="str">
        <f>IF($O626="女子",IF($AF626&gt;100,"",IF($M626=新人女子!I$27,ROW(),"")),"")</f>
        <v/>
      </c>
      <c r="CP626" s="42" t="str">
        <f>IF($O626="女子",IF($AF626&gt;100,"",IF($M626=新人女子!P$27,ROW(),"")),"")</f>
        <v/>
      </c>
      <c r="CQ626" s="42" t="str">
        <f>IF($O626="女子",IF($AF626&gt;100,"",IF($M626=新人女子!B$51,ROW(),"")),"")</f>
        <v/>
      </c>
      <c r="CR626" s="42" t="str">
        <f>IF($O626="女子",IF($AF626&gt;100,"",IF($M626=新人女子!I$51,ROW(),"")),"")</f>
        <v/>
      </c>
      <c r="CS626" s="42" t="str">
        <f>IF($O626="女子",IF($AF626&gt;100,"",IF($M626=新人女子!P$51,ROW(),"")),"")</f>
        <v/>
      </c>
      <c r="CT626" s="42" t="str">
        <f>IF($O626="女子",IF($AF626&gt;100,"",IF($M626=新人女子!B$76,ROW(),"")),"")</f>
        <v/>
      </c>
      <c r="CU626" s="42" t="str">
        <f>IF($O626="女子",IF($AF626&gt;100,"",IF($M626=新人女子!I$76,ROW(),"")),"")</f>
        <v/>
      </c>
      <c r="CV626" s="42" t="str">
        <f>IF($O626="女子",IF($AF626&gt;100,"",IF($M626=新人女子!P$76,ROW(),"")),"")</f>
        <v/>
      </c>
    </row>
    <row r="627" spans="1:100" x14ac:dyDescent="0.15">
      <c r="A627" s="36">
        <v>45285</v>
      </c>
      <c r="B627" s="36">
        <v>45287</v>
      </c>
      <c r="C627" s="35" t="s">
        <v>104</v>
      </c>
      <c r="D627" s="35" t="s">
        <v>3826</v>
      </c>
      <c r="E627" s="35" t="s">
        <v>3827</v>
      </c>
      <c r="F627" s="35" t="s">
        <v>3828</v>
      </c>
      <c r="G627" s="35" t="s">
        <v>108</v>
      </c>
      <c r="H627" s="35" t="s">
        <v>15</v>
      </c>
      <c r="I627" s="35" t="s">
        <v>3829</v>
      </c>
      <c r="J627" s="35" t="s">
        <v>303</v>
      </c>
      <c r="M627" s="35" t="s">
        <v>289</v>
      </c>
      <c r="N627" s="35" t="s">
        <v>290</v>
      </c>
      <c r="O627" s="35" t="s">
        <v>1152</v>
      </c>
      <c r="Y627" s="35" t="s">
        <v>306</v>
      </c>
      <c r="AA627" s="35" t="s">
        <v>975</v>
      </c>
      <c r="AB627" s="35" t="s">
        <v>1393</v>
      </c>
      <c r="AC627" s="35" t="str">
        <f t="shared" si="55"/>
        <v>キシモト</v>
      </c>
      <c r="AD627" s="35" t="s">
        <v>309</v>
      </c>
      <c r="AF627" s="35">
        <v>102</v>
      </c>
      <c r="AG627" s="41">
        <v>39032</v>
      </c>
      <c r="AN627" s="35">
        <v>163</v>
      </c>
      <c r="AO627" s="35">
        <v>53</v>
      </c>
      <c r="AP627" s="35" t="s">
        <v>310</v>
      </c>
      <c r="BB627" s="35">
        <f t="shared" si="51"/>
        <v>16</v>
      </c>
      <c r="BC627" s="35">
        <f t="shared" si="52"/>
        <v>2</v>
      </c>
      <c r="BD627" s="35" t="str">
        <f t="shared" si="53"/>
        <v>右</v>
      </c>
      <c r="BE627" s="42" t="str">
        <f>IF($O627="男子",IF($AF627&gt;100,"",IF($M627=選抜男子!B$2,ROW(),"")),"")</f>
        <v/>
      </c>
      <c r="BF627" s="42" t="str">
        <f>IF($O627="男子",IF($AF627&gt;100,"",IF($M627=選抜男子!I$2,ROW(),"")),"")</f>
        <v/>
      </c>
      <c r="BG627" s="42" t="str">
        <f>IF($O627="男子",IF($AF627&gt;100,"",IF($M627=選抜男子!P$2,ROW(),"")),"")</f>
        <v/>
      </c>
      <c r="BH627" s="42" t="str">
        <f>IF($O627="男子",IF($AF627&gt;100,"",IF($M627=選抜男子!B$27,ROW(),"")),"")</f>
        <v/>
      </c>
      <c r="BI627" s="42" t="str">
        <f>IF($O627="男子",IF($AF627&gt;100,"",IF($M627=選抜男子!I$27,ROW(),"")),"")</f>
        <v/>
      </c>
      <c r="BJ627" s="42" t="str">
        <f>IF($O627="男子",IF($AF627&gt;100,"",IF($M627=選抜男子!P$27,ROW(),"")),"")</f>
        <v/>
      </c>
      <c r="BK627" s="42" t="str">
        <f>IF($O627="男子",IF($AF627&gt;100,"",IF($M627=選抜男子!B$51,ROW(),"")),"")</f>
        <v/>
      </c>
      <c r="BL627" s="42" t="str">
        <f>IF($O627="男子",IF($AF627&gt;100,"",IF($M627=選抜男子!I$51,ROW(),"")),"")</f>
        <v/>
      </c>
      <c r="BM627" s="42" t="str">
        <f>IF($O627="男子",IF($AF627&gt;100,"",IF($M627=選抜男子!B$76,ROW(),"")),"")</f>
        <v/>
      </c>
      <c r="BN627" s="42" t="str">
        <f>IF($O627="男子",IF($AF627&gt;100,"",IF($M627=選抜男子!I$76,ROW(),"")),"")</f>
        <v/>
      </c>
      <c r="BO627" s="42" t="str">
        <f>IF($O627="男子",IF($AF627&gt;100,"",IF($M627=新人男子!B$2,ROW(),"")),"")</f>
        <v/>
      </c>
      <c r="BP627" s="42" t="str">
        <f>IF($O627="男子",IF($AF627&gt;100,"",IF($M627=新人男子!I$2,ROW(),"")),"")</f>
        <v/>
      </c>
      <c r="BQ627" s="42" t="str">
        <f>IF($O627="男子",IF($AF627&gt;100,"",IF($M627=新人男子!P$2,ROW(),"")),"")</f>
        <v/>
      </c>
      <c r="BR627" s="42" t="str">
        <f>IF($O627="男子",IF($AF627&gt;100,"",IF($M627=新人男子!B$27,ROW(),"")),"")</f>
        <v/>
      </c>
      <c r="BS627" s="42" t="str">
        <f>IF($O627="男子",IF($AF627&gt;100,"",IF($M627=新人男子!I$27,ROW(),"")),"")</f>
        <v/>
      </c>
      <c r="BT627" s="42" t="str">
        <f>IF($O627="男子",IF($AF627&gt;100,"",IF($M627=新人男子!P$27,ROW(),"")),"")</f>
        <v/>
      </c>
      <c r="BU627" s="42" t="str">
        <f>IF($O627="男子",IF($AF627&gt;100,"",IF($M627=新人男子!B$51,ROW(),"")),"")</f>
        <v/>
      </c>
      <c r="BV627" s="42" t="str">
        <f>IF($O627="男子",IF($AF627&gt;100,"",IF($M627=新人男子!I$51,ROW(),"")),"")</f>
        <v/>
      </c>
      <c r="BW627" s="42" t="str">
        <f>IF($O627="男子",IF($AF627&gt;100,"",IF($M627=新人男子!P$51,ROW(),"")),"")</f>
        <v/>
      </c>
      <c r="BX627" s="42" t="str">
        <f>IF($O627="男子",IF($AF627&gt;100,"",IF($M627=新人男子!B$76,ROW(),"")),"")</f>
        <v/>
      </c>
      <c r="BY627" s="42" t="str">
        <f>IF($O627="男子",IF($AF627&gt;100,"",IF($M627=新人男子!I$76,ROW(),"")),"")</f>
        <v/>
      </c>
      <c r="BZ627" s="42" t="str">
        <f>IF($O627="男子",IF($AF627&gt;100,"",IF($M627=新人男子!P$76,ROW(),"")),"")</f>
        <v/>
      </c>
      <c r="CA627" s="42" t="str">
        <f>IF($O627="女子",IF($AF627&gt;100,"",IF($M627=選抜女子!B$2,ROW(),"")),"")</f>
        <v/>
      </c>
      <c r="CB627" s="42" t="str">
        <f>IF($O627="女子",IF($AF627&gt;100,"",IF($M627=選抜女子!I$2,ROW(),"")),"")</f>
        <v/>
      </c>
      <c r="CC627" s="42" t="str">
        <f>IF($O627="女子",IF($AF627&gt;100,"",IF($M627=選抜女子!P$2,ROW(),"")),"")</f>
        <v/>
      </c>
      <c r="CD627" s="42" t="str">
        <f>IF($O627="女子",IF($AF627&gt;100,"",IF($M627=選抜女子!B$27,ROW(),"")),"")</f>
        <v/>
      </c>
      <c r="CE627" s="42" t="str">
        <f>IF($O627="女子",IF($AF627&gt;100,"",IF($M627=選抜女子!I$27,ROW(),"")),"")</f>
        <v/>
      </c>
      <c r="CF627" s="42" t="str">
        <f>IF($O627="女子",IF($AF627&gt;100,"",IF($M627=選抜女子!P$27,ROW(),"")),"")</f>
        <v/>
      </c>
      <c r="CG627" s="42" t="str">
        <f>IF($O627="女子",IF($AF627&gt;100,"",IF($M627=選抜女子!B$51,ROW(),"")),"")</f>
        <v/>
      </c>
      <c r="CH627" s="42" t="str">
        <f>IF($O627="女子",IF($AF627&gt;100,"",IF($M627=選抜女子!I$51,ROW(),"")),"")</f>
        <v/>
      </c>
      <c r="CI627" s="42" t="str">
        <f>IF($O627="女子",IF($AF627&gt;100,"",IF($M627=選抜女子!B$76,ROW(),"")),"")</f>
        <v/>
      </c>
      <c r="CJ627" s="42" t="str">
        <f>IF($O627="女子",IF($AF627&gt;100,"",IF($M627=選抜女子!I$76,ROW(),"")),"")</f>
        <v/>
      </c>
      <c r="CK627" s="42" t="str">
        <f>IF($O627="女子",IF($AF627&gt;100,"",IF($M627=新人女子!B$2,ROW(),"")),"")</f>
        <v/>
      </c>
      <c r="CL627" s="42" t="str">
        <f>IF($O627="女子",IF($AF627&gt;100,"",IF($M627=新人女子!I$2,ROW(),"")),"")</f>
        <v/>
      </c>
      <c r="CM627" s="42" t="str">
        <f>IF($O627="女子",IF($AF627&gt;100,"",IF($M627=新人女子!P$2,ROW(),"")),"")</f>
        <v/>
      </c>
      <c r="CN627" s="42" t="str">
        <f>IF($O627="女子",IF($AF627&gt;100,"",IF($M627=新人女子!B$27,ROW(),"")),"")</f>
        <v/>
      </c>
      <c r="CO627" s="42" t="str">
        <f>IF($O627="女子",IF($AF627&gt;100,"",IF($M627=新人女子!I$27,ROW(),"")),"")</f>
        <v/>
      </c>
      <c r="CP627" s="42" t="str">
        <f>IF($O627="女子",IF($AF627&gt;100,"",IF($M627=新人女子!P$27,ROW(),"")),"")</f>
        <v/>
      </c>
      <c r="CQ627" s="42" t="str">
        <f>IF($O627="女子",IF($AF627&gt;100,"",IF($M627=新人女子!B$51,ROW(),"")),"")</f>
        <v/>
      </c>
      <c r="CR627" s="42" t="str">
        <f>IF($O627="女子",IF($AF627&gt;100,"",IF($M627=新人女子!I$51,ROW(),"")),"")</f>
        <v/>
      </c>
      <c r="CS627" s="42" t="str">
        <f>IF($O627="女子",IF($AF627&gt;100,"",IF($M627=新人女子!P$51,ROW(),"")),"")</f>
        <v/>
      </c>
      <c r="CT627" s="42" t="str">
        <f>IF($O627="女子",IF($AF627&gt;100,"",IF($M627=新人女子!B$76,ROW(),"")),"")</f>
        <v/>
      </c>
      <c r="CU627" s="42" t="str">
        <f>IF($O627="女子",IF($AF627&gt;100,"",IF($M627=新人女子!I$76,ROW(),"")),"")</f>
        <v/>
      </c>
      <c r="CV627" s="42" t="str">
        <f>IF($O627="女子",IF($AF627&gt;100,"",IF($M627=新人女子!P$76,ROW(),"")),"")</f>
        <v/>
      </c>
    </row>
    <row r="628" spans="1:100" x14ac:dyDescent="0.15">
      <c r="A628" s="36">
        <v>45285</v>
      </c>
      <c r="B628" s="36">
        <v>45287</v>
      </c>
      <c r="C628" s="35" t="s">
        <v>104</v>
      </c>
      <c r="D628" s="35" t="s">
        <v>3830</v>
      </c>
      <c r="E628" s="35" t="s">
        <v>3831</v>
      </c>
      <c r="F628" s="35" t="s">
        <v>3832</v>
      </c>
      <c r="G628" s="35" t="s">
        <v>108</v>
      </c>
      <c r="H628" s="35" t="s">
        <v>15</v>
      </c>
      <c r="I628" s="35" t="s">
        <v>3833</v>
      </c>
      <c r="J628" s="35" t="s">
        <v>303</v>
      </c>
      <c r="AC628" s="35" t="str">
        <f t="shared" si="55"/>
        <v/>
      </c>
      <c r="AN628" s="35">
        <v>153</v>
      </c>
      <c r="AO628" s="35">
        <v>49</v>
      </c>
      <c r="AP628" s="35" t="s">
        <v>310</v>
      </c>
      <c r="BB628" s="35" t="str">
        <f t="shared" si="51"/>
        <v/>
      </c>
      <c r="BC628" s="35" t="str">
        <f t="shared" si="52"/>
        <v/>
      </c>
      <c r="BD628" s="35" t="str">
        <f t="shared" si="53"/>
        <v>右</v>
      </c>
      <c r="BE628" s="42" t="str">
        <f>IF($O628="男子",IF($AF628&gt;100,"",IF($M628=選抜男子!B$2,ROW(),"")),"")</f>
        <v/>
      </c>
      <c r="BF628" s="42" t="str">
        <f>IF($O628="男子",IF($AF628&gt;100,"",IF($M628=選抜男子!I$2,ROW(),"")),"")</f>
        <v/>
      </c>
      <c r="BG628" s="42" t="str">
        <f>IF($O628="男子",IF($AF628&gt;100,"",IF($M628=選抜男子!P$2,ROW(),"")),"")</f>
        <v/>
      </c>
      <c r="BH628" s="42" t="str">
        <f>IF($O628="男子",IF($AF628&gt;100,"",IF($M628=選抜男子!B$27,ROW(),"")),"")</f>
        <v/>
      </c>
      <c r="BI628" s="42" t="str">
        <f>IF($O628="男子",IF($AF628&gt;100,"",IF($M628=選抜男子!I$27,ROW(),"")),"")</f>
        <v/>
      </c>
      <c r="BJ628" s="42" t="str">
        <f>IF($O628="男子",IF($AF628&gt;100,"",IF($M628=選抜男子!P$27,ROW(),"")),"")</f>
        <v/>
      </c>
      <c r="BK628" s="42" t="str">
        <f>IF($O628="男子",IF($AF628&gt;100,"",IF($M628=選抜男子!B$51,ROW(),"")),"")</f>
        <v/>
      </c>
      <c r="BL628" s="42" t="str">
        <f>IF($O628="男子",IF($AF628&gt;100,"",IF($M628=選抜男子!I$51,ROW(),"")),"")</f>
        <v/>
      </c>
      <c r="BM628" s="42" t="str">
        <f>IF($O628="男子",IF($AF628&gt;100,"",IF($M628=選抜男子!B$76,ROW(),"")),"")</f>
        <v/>
      </c>
      <c r="BN628" s="42" t="str">
        <f>IF($O628="男子",IF($AF628&gt;100,"",IF($M628=選抜男子!I$76,ROW(),"")),"")</f>
        <v/>
      </c>
      <c r="BO628" s="42" t="str">
        <f>IF($O628="男子",IF($AF628&gt;100,"",IF($M628=新人男子!B$2,ROW(),"")),"")</f>
        <v/>
      </c>
      <c r="BP628" s="42" t="str">
        <f>IF($O628="男子",IF($AF628&gt;100,"",IF($M628=新人男子!I$2,ROW(),"")),"")</f>
        <v/>
      </c>
      <c r="BQ628" s="42" t="str">
        <f>IF($O628="男子",IF($AF628&gt;100,"",IF($M628=新人男子!P$2,ROW(),"")),"")</f>
        <v/>
      </c>
      <c r="BR628" s="42" t="str">
        <f>IF($O628="男子",IF($AF628&gt;100,"",IF($M628=新人男子!B$27,ROW(),"")),"")</f>
        <v/>
      </c>
      <c r="BS628" s="42" t="str">
        <f>IF($O628="男子",IF($AF628&gt;100,"",IF($M628=新人男子!I$27,ROW(),"")),"")</f>
        <v/>
      </c>
      <c r="BT628" s="42" t="str">
        <f>IF($O628="男子",IF($AF628&gt;100,"",IF($M628=新人男子!P$27,ROW(),"")),"")</f>
        <v/>
      </c>
      <c r="BU628" s="42" t="str">
        <f>IF($O628="男子",IF($AF628&gt;100,"",IF($M628=新人男子!B$51,ROW(),"")),"")</f>
        <v/>
      </c>
      <c r="BV628" s="42" t="str">
        <f>IF($O628="男子",IF($AF628&gt;100,"",IF($M628=新人男子!I$51,ROW(),"")),"")</f>
        <v/>
      </c>
      <c r="BW628" s="42" t="str">
        <f>IF($O628="男子",IF($AF628&gt;100,"",IF($M628=新人男子!P$51,ROW(),"")),"")</f>
        <v/>
      </c>
      <c r="BX628" s="42" t="str">
        <f>IF($O628="男子",IF($AF628&gt;100,"",IF($M628=新人男子!B$76,ROW(),"")),"")</f>
        <v/>
      </c>
      <c r="BY628" s="42" t="str">
        <f>IF($O628="男子",IF($AF628&gt;100,"",IF($M628=新人男子!I$76,ROW(),"")),"")</f>
        <v/>
      </c>
      <c r="BZ628" s="42" t="str">
        <f>IF($O628="男子",IF($AF628&gt;100,"",IF($M628=新人男子!P$76,ROW(),"")),"")</f>
        <v/>
      </c>
      <c r="CA628" s="42" t="str">
        <f>IF($O628="女子",IF($AF628&gt;100,"",IF($M628=選抜女子!B$2,ROW(),"")),"")</f>
        <v/>
      </c>
      <c r="CB628" s="42" t="str">
        <f>IF($O628="女子",IF($AF628&gt;100,"",IF($M628=選抜女子!I$2,ROW(),"")),"")</f>
        <v/>
      </c>
      <c r="CC628" s="42" t="str">
        <f>IF($O628="女子",IF($AF628&gt;100,"",IF($M628=選抜女子!P$2,ROW(),"")),"")</f>
        <v/>
      </c>
      <c r="CD628" s="42" t="str">
        <f>IF($O628="女子",IF($AF628&gt;100,"",IF($M628=選抜女子!B$27,ROW(),"")),"")</f>
        <v/>
      </c>
      <c r="CE628" s="42" t="str">
        <f>IF($O628="女子",IF($AF628&gt;100,"",IF($M628=選抜女子!I$27,ROW(),"")),"")</f>
        <v/>
      </c>
      <c r="CF628" s="42" t="str">
        <f>IF($O628="女子",IF($AF628&gt;100,"",IF($M628=選抜女子!P$27,ROW(),"")),"")</f>
        <v/>
      </c>
      <c r="CG628" s="42" t="str">
        <f>IF($O628="女子",IF($AF628&gt;100,"",IF($M628=選抜女子!B$51,ROW(),"")),"")</f>
        <v/>
      </c>
      <c r="CH628" s="42" t="str">
        <f>IF($O628="女子",IF($AF628&gt;100,"",IF($M628=選抜女子!I$51,ROW(),"")),"")</f>
        <v/>
      </c>
      <c r="CI628" s="42" t="str">
        <f>IF($O628="女子",IF($AF628&gt;100,"",IF($M628=選抜女子!B$76,ROW(),"")),"")</f>
        <v/>
      </c>
      <c r="CJ628" s="42" t="str">
        <f>IF($O628="女子",IF($AF628&gt;100,"",IF($M628=選抜女子!I$76,ROW(),"")),"")</f>
        <v/>
      </c>
      <c r="CK628" s="42" t="str">
        <f>IF($O628="女子",IF($AF628&gt;100,"",IF($M628=新人女子!B$2,ROW(),"")),"")</f>
        <v/>
      </c>
      <c r="CL628" s="42" t="str">
        <f>IF($O628="女子",IF($AF628&gt;100,"",IF($M628=新人女子!I$2,ROW(),"")),"")</f>
        <v/>
      </c>
      <c r="CM628" s="42" t="str">
        <f>IF($O628="女子",IF($AF628&gt;100,"",IF($M628=新人女子!P$2,ROW(),"")),"")</f>
        <v/>
      </c>
      <c r="CN628" s="42" t="str">
        <f>IF($O628="女子",IF($AF628&gt;100,"",IF($M628=新人女子!B$27,ROW(),"")),"")</f>
        <v/>
      </c>
      <c r="CO628" s="42" t="str">
        <f>IF($O628="女子",IF($AF628&gt;100,"",IF($M628=新人女子!I$27,ROW(),"")),"")</f>
        <v/>
      </c>
      <c r="CP628" s="42" t="str">
        <f>IF($O628="女子",IF($AF628&gt;100,"",IF($M628=新人女子!P$27,ROW(),"")),"")</f>
        <v/>
      </c>
      <c r="CQ628" s="42" t="str">
        <f>IF($O628="女子",IF($AF628&gt;100,"",IF($M628=新人女子!B$51,ROW(),"")),"")</f>
        <v/>
      </c>
      <c r="CR628" s="42" t="str">
        <f>IF($O628="女子",IF($AF628&gt;100,"",IF($M628=新人女子!I$51,ROW(),"")),"")</f>
        <v/>
      </c>
      <c r="CS628" s="42" t="str">
        <f>IF($O628="女子",IF($AF628&gt;100,"",IF($M628=新人女子!P$51,ROW(),"")),"")</f>
        <v/>
      </c>
      <c r="CT628" s="42" t="str">
        <f>IF($O628="女子",IF($AF628&gt;100,"",IF($M628=新人女子!B$76,ROW(),"")),"")</f>
        <v/>
      </c>
      <c r="CU628" s="42" t="str">
        <f>IF($O628="女子",IF($AF628&gt;100,"",IF($M628=新人女子!I$76,ROW(),"")),"")</f>
        <v/>
      </c>
      <c r="CV628" s="42" t="str">
        <f>IF($O628="女子",IF($AF628&gt;100,"",IF($M628=新人女子!P$76,ROW(),"")),"")</f>
        <v/>
      </c>
    </row>
    <row r="629" spans="1:100" x14ac:dyDescent="0.15">
      <c r="A629" s="36">
        <v>45285</v>
      </c>
      <c r="B629" s="36">
        <v>45287</v>
      </c>
      <c r="C629" s="35" t="s">
        <v>104</v>
      </c>
      <c r="D629" s="35" t="s">
        <v>3834</v>
      </c>
      <c r="E629" s="35" t="s">
        <v>3835</v>
      </c>
      <c r="F629" s="35" t="s">
        <v>3836</v>
      </c>
      <c r="G629" s="35" t="s">
        <v>108</v>
      </c>
      <c r="H629" s="35" t="s">
        <v>15</v>
      </c>
      <c r="I629" s="35" t="s">
        <v>3837</v>
      </c>
      <c r="J629" s="35" t="s">
        <v>303</v>
      </c>
      <c r="L629" s="35" t="s">
        <v>875</v>
      </c>
      <c r="M629" s="35" t="s">
        <v>1394</v>
      </c>
      <c r="N629" s="35" t="s">
        <v>1395</v>
      </c>
      <c r="O629" s="35" t="s">
        <v>1152</v>
      </c>
      <c r="Y629" s="35" t="s">
        <v>306</v>
      </c>
      <c r="AA629" s="35" t="s">
        <v>1322</v>
      </c>
      <c r="AB629" s="35" t="s">
        <v>1396</v>
      </c>
      <c r="AC629" s="35" t="str">
        <f t="shared" si="55"/>
        <v>オオモト</v>
      </c>
      <c r="AD629" s="35" t="s">
        <v>309</v>
      </c>
      <c r="AF629" s="35">
        <v>1</v>
      </c>
      <c r="AG629" s="41">
        <v>39114</v>
      </c>
      <c r="AN629" s="35">
        <v>160</v>
      </c>
      <c r="AO629" s="35">
        <v>48</v>
      </c>
      <c r="AP629" s="35" t="s">
        <v>310</v>
      </c>
      <c r="AV629" s="35" t="s">
        <v>311</v>
      </c>
      <c r="BB629" s="35">
        <f t="shared" si="51"/>
        <v>16</v>
      </c>
      <c r="BC629" s="35">
        <f t="shared" si="52"/>
        <v>2</v>
      </c>
      <c r="BD629" s="35" t="str">
        <f t="shared" si="53"/>
        <v>右</v>
      </c>
      <c r="BE629" s="42" t="str">
        <f>IF($O629="男子",IF($AF629&gt;100,"",IF($M629=選抜男子!B$2,ROW(),"")),"")</f>
        <v/>
      </c>
      <c r="BF629" s="42" t="str">
        <f>IF($O629="男子",IF($AF629&gt;100,"",IF($M629=選抜男子!I$2,ROW(),"")),"")</f>
        <v/>
      </c>
      <c r="BG629" s="42" t="str">
        <f>IF($O629="男子",IF($AF629&gt;100,"",IF($M629=選抜男子!P$2,ROW(),"")),"")</f>
        <v/>
      </c>
      <c r="BH629" s="42" t="str">
        <f>IF($O629="男子",IF($AF629&gt;100,"",IF($M629=選抜男子!B$27,ROW(),"")),"")</f>
        <v/>
      </c>
      <c r="BI629" s="42" t="str">
        <f>IF($O629="男子",IF($AF629&gt;100,"",IF($M629=選抜男子!I$27,ROW(),"")),"")</f>
        <v/>
      </c>
      <c r="BJ629" s="42" t="str">
        <f>IF($O629="男子",IF($AF629&gt;100,"",IF($M629=選抜男子!P$27,ROW(),"")),"")</f>
        <v/>
      </c>
      <c r="BK629" s="42" t="str">
        <f>IF($O629="男子",IF($AF629&gt;100,"",IF($M629=選抜男子!B$51,ROW(),"")),"")</f>
        <v/>
      </c>
      <c r="BL629" s="42" t="str">
        <f>IF($O629="男子",IF($AF629&gt;100,"",IF($M629=選抜男子!I$51,ROW(),"")),"")</f>
        <v/>
      </c>
      <c r="BM629" s="42" t="str">
        <f>IF($O629="男子",IF($AF629&gt;100,"",IF($M629=選抜男子!B$76,ROW(),"")),"")</f>
        <v/>
      </c>
      <c r="BN629" s="42" t="str">
        <f>IF($O629="男子",IF($AF629&gt;100,"",IF($M629=選抜男子!I$76,ROW(),"")),"")</f>
        <v/>
      </c>
      <c r="BO629" s="42" t="str">
        <f>IF($O629="男子",IF($AF629&gt;100,"",IF($M629=新人男子!B$2,ROW(),"")),"")</f>
        <v/>
      </c>
      <c r="BP629" s="42" t="str">
        <f>IF($O629="男子",IF($AF629&gt;100,"",IF($M629=新人男子!I$2,ROW(),"")),"")</f>
        <v/>
      </c>
      <c r="BQ629" s="42" t="str">
        <f>IF($O629="男子",IF($AF629&gt;100,"",IF($M629=新人男子!P$2,ROW(),"")),"")</f>
        <v/>
      </c>
      <c r="BR629" s="42" t="str">
        <f>IF($O629="男子",IF($AF629&gt;100,"",IF($M629=新人男子!B$27,ROW(),"")),"")</f>
        <v/>
      </c>
      <c r="BS629" s="42" t="str">
        <f>IF($O629="男子",IF($AF629&gt;100,"",IF($M629=新人男子!I$27,ROW(),"")),"")</f>
        <v/>
      </c>
      <c r="BT629" s="42" t="str">
        <f>IF($O629="男子",IF($AF629&gt;100,"",IF($M629=新人男子!P$27,ROW(),"")),"")</f>
        <v/>
      </c>
      <c r="BU629" s="42" t="str">
        <f>IF($O629="男子",IF($AF629&gt;100,"",IF($M629=新人男子!B$51,ROW(),"")),"")</f>
        <v/>
      </c>
      <c r="BV629" s="42" t="str">
        <f>IF($O629="男子",IF($AF629&gt;100,"",IF($M629=新人男子!I$51,ROW(),"")),"")</f>
        <v/>
      </c>
      <c r="BW629" s="42" t="str">
        <f>IF($O629="男子",IF($AF629&gt;100,"",IF($M629=新人男子!P$51,ROW(),"")),"")</f>
        <v/>
      </c>
      <c r="BX629" s="42" t="str">
        <f>IF($O629="男子",IF($AF629&gt;100,"",IF($M629=新人男子!B$76,ROW(),"")),"")</f>
        <v/>
      </c>
      <c r="BY629" s="42" t="str">
        <f>IF($O629="男子",IF($AF629&gt;100,"",IF($M629=新人男子!I$76,ROW(),"")),"")</f>
        <v/>
      </c>
      <c r="BZ629" s="42" t="str">
        <f>IF($O629="男子",IF($AF629&gt;100,"",IF($M629=新人男子!P$76,ROW(),"")),"")</f>
        <v/>
      </c>
      <c r="CA629" s="42" t="str">
        <f>IF($O629="女子",IF($AF629&gt;100,"",IF($M629=選抜女子!B$2,ROW(),"")),"")</f>
        <v/>
      </c>
      <c r="CB629" s="42" t="str">
        <f>IF($O629="女子",IF($AF629&gt;100,"",IF($M629=選抜女子!I$2,ROW(),"")),"")</f>
        <v/>
      </c>
      <c r="CC629" s="42" t="str">
        <f>IF($O629="女子",IF($AF629&gt;100,"",IF($M629=選抜女子!P$2,ROW(),"")),"")</f>
        <v/>
      </c>
      <c r="CD629" s="42" t="str">
        <f>IF($O629="女子",IF($AF629&gt;100,"",IF($M629=選抜女子!B$27,ROW(),"")),"")</f>
        <v/>
      </c>
      <c r="CE629" s="42" t="str">
        <f>IF($O629="女子",IF($AF629&gt;100,"",IF($M629=選抜女子!I$27,ROW(),"")),"")</f>
        <v/>
      </c>
      <c r="CF629" s="42" t="str">
        <f>IF($O629="女子",IF($AF629&gt;100,"",IF($M629=選抜女子!P$27,ROW(),"")),"")</f>
        <v/>
      </c>
      <c r="CG629" s="42" t="str">
        <f>IF($O629="女子",IF($AF629&gt;100,"",IF($M629=選抜女子!B$51,ROW(),"")),"")</f>
        <v/>
      </c>
      <c r="CH629" s="42" t="str">
        <f>IF($O629="女子",IF($AF629&gt;100,"",IF($M629=選抜女子!I$51,ROW(),"")),"")</f>
        <v/>
      </c>
      <c r="CI629" s="42" t="str">
        <f>IF($O629="女子",IF($AF629&gt;100,"",IF($M629=選抜女子!B$76,ROW(),"")),"")</f>
        <v/>
      </c>
      <c r="CJ629" s="42" t="str">
        <f>IF($O629="女子",IF($AF629&gt;100,"",IF($M629=選抜女子!I$76,ROW(),"")),"")</f>
        <v/>
      </c>
      <c r="CK629" s="42" t="str">
        <f>IF($O629="女子",IF($AF629&gt;100,"",IF($M629=新人女子!B$2,ROW(),"")),"")</f>
        <v/>
      </c>
      <c r="CL629" s="42" t="str">
        <f>IF($O629="女子",IF($AF629&gt;100,"",IF($M629=新人女子!I$2,ROW(),"")),"")</f>
        <v/>
      </c>
      <c r="CM629" s="42" t="str">
        <f>IF($O629="女子",IF($AF629&gt;100,"",IF($M629=新人女子!P$2,ROW(),"")),"")</f>
        <v/>
      </c>
      <c r="CN629" s="42" t="str">
        <f>IF($O629="女子",IF($AF629&gt;100,"",IF($M629=新人女子!B$27,ROW(),"")),"")</f>
        <v/>
      </c>
      <c r="CO629" s="42">
        <f>IF($O629="女子",IF($AF629&gt;100,"",IF($M629=新人女子!I$27,ROW(),"")),"")</f>
        <v>629</v>
      </c>
      <c r="CP629" s="42" t="str">
        <f>IF($O629="女子",IF($AF629&gt;100,"",IF($M629=新人女子!P$27,ROW(),"")),"")</f>
        <v/>
      </c>
      <c r="CQ629" s="42" t="str">
        <f>IF($O629="女子",IF($AF629&gt;100,"",IF($M629=新人女子!B$51,ROW(),"")),"")</f>
        <v/>
      </c>
      <c r="CR629" s="42" t="str">
        <f>IF($O629="女子",IF($AF629&gt;100,"",IF($M629=新人女子!I$51,ROW(),"")),"")</f>
        <v/>
      </c>
      <c r="CS629" s="42" t="str">
        <f>IF($O629="女子",IF($AF629&gt;100,"",IF($M629=新人女子!P$51,ROW(),"")),"")</f>
        <v/>
      </c>
      <c r="CT629" s="42" t="str">
        <f>IF($O629="女子",IF($AF629&gt;100,"",IF($M629=新人女子!B$76,ROW(),"")),"")</f>
        <v/>
      </c>
      <c r="CU629" s="42" t="str">
        <f>IF($O629="女子",IF($AF629&gt;100,"",IF($M629=新人女子!I$76,ROW(),"")),"")</f>
        <v/>
      </c>
      <c r="CV629" s="42" t="str">
        <f>IF($O629="女子",IF($AF629&gt;100,"",IF($M629=新人女子!P$76,ROW(),"")),"")</f>
        <v/>
      </c>
    </row>
    <row r="630" spans="1:100" x14ac:dyDescent="0.15">
      <c r="A630" s="36">
        <v>45285</v>
      </c>
      <c r="B630" s="36">
        <v>45287</v>
      </c>
      <c r="C630" s="35" t="s">
        <v>104</v>
      </c>
      <c r="D630" s="35" t="s">
        <v>3838</v>
      </c>
      <c r="E630" s="35" t="s">
        <v>3839</v>
      </c>
      <c r="F630" s="35" t="s">
        <v>3840</v>
      </c>
      <c r="G630" s="35" t="s">
        <v>108</v>
      </c>
      <c r="H630" s="35" t="s">
        <v>15</v>
      </c>
      <c r="I630" s="35" t="s">
        <v>3841</v>
      </c>
      <c r="J630" s="35" t="s">
        <v>303</v>
      </c>
      <c r="L630" s="35" t="s">
        <v>875</v>
      </c>
      <c r="M630" s="35" t="s">
        <v>1394</v>
      </c>
      <c r="N630" s="35" t="s">
        <v>1395</v>
      </c>
      <c r="O630" s="35" t="s">
        <v>1152</v>
      </c>
      <c r="Y630" s="35" t="s">
        <v>306</v>
      </c>
      <c r="AA630" s="35" t="s">
        <v>1324</v>
      </c>
      <c r="AB630" s="35" t="s">
        <v>1397</v>
      </c>
      <c r="AC630" s="35" t="str">
        <f t="shared" si="55"/>
        <v>ビゼンニシイチ</v>
      </c>
      <c r="AD630" s="35" t="s">
        <v>309</v>
      </c>
      <c r="AF630" s="35">
        <v>2</v>
      </c>
      <c r="AG630" s="41">
        <v>39516</v>
      </c>
      <c r="AN630" s="35">
        <v>162</v>
      </c>
      <c r="AO630" s="35">
        <v>48</v>
      </c>
      <c r="AP630" s="35" t="s">
        <v>310</v>
      </c>
      <c r="AV630" s="35" t="s">
        <v>413</v>
      </c>
      <c r="BB630" s="35">
        <f t="shared" si="51"/>
        <v>15</v>
      </c>
      <c r="BC630" s="35">
        <f t="shared" si="52"/>
        <v>1</v>
      </c>
      <c r="BD630" s="35" t="str">
        <f t="shared" si="53"/>
        <v>右</v>
      </c>
      <c r="BE630" s="42" t="str">
        <f>IF($O630="男子",IF($AF630&gt;100,"",IF($M630=選抜男子!B$2,ROW(),"")),"")</f>
        <v/>
      </c>
      <c r="BF630" s="42" t="str">
        <f>IF($O630="男子",IF($AF630&gt;100,"",IF($M630=選抜男子!I$2,ROW(),"")),"")</f>
        <v/>
      </c>
      <c r="BG630" s="42" t="str">
        <f>IF($O630="男子",IF($AF630&gt;100,"",IF($M630=選抜男子!P$2,ROW(),"")),"")</f>
        <v/>
      </c>
      <c r="BH630" s="42" t="str">
        <f>IF($O630="男子",IF($AF630&gt;100,"",IF($M630=選抜男子!B$27,ROW(),"")),"")</f>
        <v/>
      </c>
      <c r="BI630" s="42" t="str">
        <f>IF($O630="男子",IF($AF630&gt;100,"",IF($M630=選抜男子!I$27,ROW(),"")),"")</f>
        <v/>
      </c>
      <c r="BJ630" s="42" t="str">
        <f>IF($O630="男子",IF($AF630&gt;100,"",IF($M630=選抜男子!P$27,ROW(),"")),"")</f>
        <v/>
      </c>
      <c r="BK630" s="42" t="str">
        <f>IF($O630="男子",IF($AF630&gt;100,"",IF($M630=選抜男子!B$51,ROW(),"")),"")</f>
        <v/>
      </c>
      <c r="BL630" s="42" t="str">
        <f>IF($O630="男子",IF($AF630&gt;100,"",IF($M630=選抜男子!I$51,ROW(),"")),"")</f>
        <v/>
      </c>
      <c r="BM630" s="42" t="str">
        <f>IF($O630="男子",IF($AF630&gt;100,"",IF($M630=選抜男子!B$76,ROW(),"")),"")</f>
        <v/>
      </c>
      <c r="BN630" s="42" t="str">
        <f>IF($O630="男子",IF($AF630&gt;100,"",IF($M630=選抜男子!I$76,ROW(),"")),"")</f>
        <v/>
      </c>
      <c r="BO630" s="42" t="str">
        <f>IF($O630="男子",IF($AF630&gt;100,"",IF($M630=新人男子!B$2,ROW(),"")),"")</f>
        <v/>
      </c>
      <c r="BP630" s="42" t="str">
        <f>IF($O630="男子",IF($AF630&gt;100,"",IF($M630=新人男子!I$2,ROW(),"")),"")</f>
        <v/>
      </c>
      <c r="BQ630" s="42" t="str">
        <f>IF($O630="男子",IF($AF630&gt;100,"",IF($M630=新人男子!P$2,ROW(),"")),"")</f>
        <v/>
      </c>
      <c r="BR630" s="42" t="str">
        <f>IF($O630="男子",IF($AF630&gt;100,"",IF($M630=新人男子!B$27,ROW(),"")),"")</f>
        <v/>
      </c>
      <c r="BS630" s="42" t="str">
        <f>IF($O630="男子",IF($AF630&gt;100,"",IF($M630=新人男子!I$27,ROW(),"")),"")</f>
        <v/>
      </c>
      <c r="BT630" s="42" t="str">
        <f>IF($O630="男子",IF($AF630&gt;100,"",IF($M630=新人男子!P$27,ROW(),"")),"")</f>
        <v/>
      </c>
      <c r="BU630" s="42" t="str">
        <f>IF($O630="男子",IF($AF630&gt;100,"",IF($M630=新人男子!B$51,ROW(),"")),"")</f>
        <v/>
      </c>
      <c r="BV630" s="42" t="str">
        <f>IF($O630="男子",IF($AF630&gt;100,"",IF($M630=新人男子!I$51,ROW(),"")),"")</f>
        <v/>
      </c>
      <c r="BW630" s="42" t="str">
        <f>IF($O630="男子",IF($AF630&gt;100,"",IF($M630=新人男子!P$51,ROW(),"")),"")</f>
        <v/>
      </c>
      <c r="BX630" s="42" t="str">
        <f>IF($O630="男子",IF($AF630&gt;100,"",IF($M630=新人男子!B$76,ROW(),"")),"")</f>
        <v/>
      </c>
      <c r="BY630" s="42" t="str">
        <f>IF($O630="男子",IF($AF630&gt;100,"",IF($M630=新人男子!I$76,ROW(),"")),"")</f>
        <v/>
      </c>
      <c r="BZ630" s="42" t="str">
        <f>IF($O630="男子",IF($AF630&gt;100,"",IF($M630=新人男子!P$76,ROW(),"")),"")</f>
        <v/>
      </c>
      <c r="CA630" s="42" t="str">
        <f>IF($O630="女子",IF($AF630&gt;100,"",IF($M630=選抜女子!B$2,ROW(),"")),"")</f>
        <v/>
      </c>
      <c r="CB630" s="42" t="str">
        <f>IF($O630="女子",IF($AF630&gt;100,"",IF($M630=選抜女子!I$2,ROW(),"")),"")</f>
        <v/>
      </c>
      <c r="CC630" s="42" t="str">
        <f>IF($O630="女子",IF($AF630&gt;100,"",IF($M630=選抜女子!P$2,ROW(),"")),"")</f>
        <v/>
      </c>
      <c r="CD630" s="42" t="str">
        <f>IF($O630="女子",IF($AF630&gt;100,"",IF($M630=選抜女子!B$27,ROW(),"")),"")</f>
        <v/>
      </c>
      <c r="CE630" s="42" t="str">
        <f>IF($O630="女子",IF($AF630&gt;100,"",IF($M630=選抜女子!I$27,ROW(),"")),"")</f>
        <v/>
      </c>
      <c r="CF630" s="42" t="str">
        <f>IF($O630="女子",IF($AF630&gt;100,"",IF($M630=選抜女子!P$27,ROW(),"")),"")</f>
        <v/>
      </c>
      <c r="CG630" s="42" t="str">
        <f>IF($O630="女子",IF($AF630&gt;100,"",IF($M630=選抜女子!B$51,ROW(),"")),"")</f>
        <v/>
      </c>
      <c r="CH630" s="42" t="str">
        <f>IF($O630="女子",IF($AF630&gt;100,"",IF($M630=選抜女子!I$51,ROW(),"")),"")</f>
        <v/>
      </c>
      <c r="CI630" s="42" t="str">
        <f>IF($O630="女子",IF($AF630&gt;100,"",IF($M630=選抜女子!B$76,ROW(),"")),"")</f>
        <v/>
      </c>
      <c r="CJ630" s="42" t="str">
        <f>IF($O630="女子",IF($AF630&gt;100,"",IF($M630=選抜女子!I$76,ROW(),"")),"")</f>
        <v/>
      </c>
      <c r="CK630" s="42" t="str">
        <f>IF($O630="女子",IF($AF630&gt;100,"",IF($M630=新人女子!B$2,ROW(),"")),"")</f>
        <v/>
      </c>
      <c r="CL630" s="42" t="str">
        <f>IF($O630="女子",IF($AF630&gt;100,"",IF($M630=新人女子!I$2,ROW(),"")),"")</f>
        <v/>
      </c>
      <c r="CM630" s="42" t="str">
        <f>IF($O630="女子",IF($AF630&gt;100,"",IF($M630=新人女子!P$2,ROW(),"")),"")</f>
        <v/>
      </c>
      <c r="CN630" s="42" t="str">
        <f>IF($O630="女子",IF($AF630&gt;100,"",IF($M630=新人女子!B$27,ROW(),"")),"")</f>
        <v/>
      </c>
      <c r="CO630" s="42">
        <f>IF($O630="女子",IF($AF630&gt;100,"",IF($M630=新人女子!I$27,ROW(),"")),"")</f>
        <v>630</v>
      </c>
      <c r="CP630" s="42" t="str">
        <f>IF($O630="女子",IF($AF630&gt;100,"",IF($M630=新人女子!P$27,ROW(),"")),"")</f>
        <v/>
      </c>
      <c r="CQ630" s="42" t="str">
        <f>IF($O630="女子",IF($AF630&gt;100,"",IF($M630=新人女子!B$51,ROW(),"")),"")</f>
        <v/>
      </c>
      <c r="CR630" s="42" t="str">
        <f>IF($O630="女子",IF($AF630&gt;100,"",IF($M630=新人女子!I$51,ROW(),"")),"")</f>
        <v/>
      </c>
      <c r="CS630" s="42" t="str">
        <f>IF($O630="女子",IF($AF630&gt;100,"",IF($M630=新人女子!P$51,ROW(),"")),"")</f>
        <v/>
      </c>
      <c r="CT630" s="42" t="str">
        <f>IF($O630="女子",IF($AF630&gt;100,"",IF($M630=新人女子!B$76,ROW(),"")),"")</f>
        <v/>
      </c>
      <c r="CU630" s="42" t="str">
        <f>IF($O630="女子",IF($AF630&gt;100,"",IF($M630=新人女子!I$76,ROW(),"")),"")</f>
        <v/>
      </c>
      <c r="CV630" s="42" t="str">
        <f>IF($O630="女子",IF($AF630&gt;100,"",IF($M630=新人女子!P$76,ROW(),"")),"")</f>
        <v/>
      </c>
    </row>
    <row r="631" spans="1:100" x14ac:dyDescent="0.15">
      <c r="A631" s="36">
        <v>45285</v>
      </c>
      <c r="B631" s="36">
        <v>45287</v>
      </c>
      <c r="C631" s="35" t="s">
        <v>104</v>
      </c>
      <c r="D631" s="35" t="s">
        <v>3842</v>
      </c>
      <c r="E631" s="35" t="s">
        <v>3843</v>
      </c>
      <c r="F631" s="35" t="s">
        <v>3844</v>
      </c>
      <c r="G631" s="35" t="s">
        <v>108</v>
      </c>
      <c r="H631" s="35" t="s">
        <v>15</v>
      </c>
      <c r="I631" s="35" t="s">
        <v>3845</v>
      </c>
      <c r="J631" s="35" t="s">
        <v>303</v>
      </c>
      <c r="L631" s="35" t="s">
        <v>875</v>
      </c>
      <c r="M631" s="35" t="s">
        <v>1394</v>
      </c>
      <c r="N631" s="35" t="s">
        <v>1395</v>
      </c>
      <c r="O631" s="35" t="s">
        <v>1152</v>
      </c>
      <c r="Y631" s="35" t="s">
        <v>306</v>
      </c>
      <c r="AA631" s="35" t="s">
        <v>1326</v>
      </c>
      <c r="AB631" s="35" t="s">
        <v>1398</v>
      </c>
      <c r="AC631" s="35" t="str">
        <f t="shared" si="55"/>
        <v>セノオ</v>
      </c>
      <c r="AD631" s="35" t="s">
        <v>309</v>
      </c>
      <c r="AF631" s="35">
        <v>3</v>
      </c>
      <c r="AG631" s="41">
        <v>38883</v>
      </c>
      <c r="AN631" s="35">
        <v>153</v>
      </c>
      <c r="AO631" s="35">
        <v>44</v>
      </c>
      <c r="AP631" s="35" t="s">
        <v>310</v>
      </c>
      <c r="AV631" s="35" t="s">
        <v>311</v>
      </c>
      <c r="BB631" s="35">
        <f t="shared" si="51"/>
        <v>16</v>
      </c>
      <c r="BC631" s="35">
        <f t="shared" si="52"/>
        <v>2</v>
      </c>
      <c r="BD631" s="35" t="str">
        <f t="shared" si="53"/>
        <v>右</v>
      </c>
      <c r="BE631" s="42" t="str">
        <f>IF($O631="男子",IF($AF631&gt;100,"",IF($M631=選抜男子!B$2,ROW(),"")),"")</f>
        <v/>
      </c>
      <c r="BF631" s="42" t="str">
        <f>IF($O631="男子",IF($AF631&gt;100,"",IF($M631=選抜男子!I$2,ROW(),"")),"")</f>
        <v/>
      </c>
      <c r="BG631" s="42" t="str">
        <f>IF($O631="男子",IF($AF631&gt;100,"",IF($M631=選抜男子!P$2,ROW(),"")),"")</f>
        <v/>
      </c>
      <c r="BH631" s="42" t="str">
        <f>IF($O631="男子",IF($AF631&gt;100,"",IF($M631=選抜男子!B$27,ROW(),"")),"")</f>
        <v/>
      </c>
      <c r="BI631" s="42" t="str">
        <f>IF($O631="男子",IF($AF631&gt;100,"",IF($M631=選抜男子!I$27,ROW(),"")),"")</f>
        <v/>
      </c>
      <c r="BJ631" s="42" t="str">
        <f>IF($O631="男子",IF($AF631&gt;100,"",IF($M631=選抜男子!P$27,ROW(),"")),"")</f>
        <v/>
      </c>
      <c r="BK631" s="42" t="str">
        <f>IF($O631="男子",IF($AF631&gt;100,"",IF($M631=選抜男子!B$51,ROW(),"")),"")</f>
        <v/>
      </c>
      <c r="BL631" s="42" t="str">
        <f>IF($O631="男子",IF($AF631&gt;100,"",IF($M631=選抜男子!I$51,ROW(),"")),"")</f>
        <v/>
      </c>
      <c r="BM631" s="42" t="str">
        <f>IF($O631="男子",IF($AF631&gt;100,"",IF($M631=選抜男子!B$76,ROW(),"")),"")</f>
        <v/>
      </c>
      <c r="BN631" s="42" t="str">
        <f>IF($O631="男子",IF($AF631&gt;100,"",IF($M631=選抜男子!I$76,ROW(),"")),"")</f>
        <v/>
      </c>
      <c r="BO631" s="42" t="str">
        <f>IF($O631="男子",IF($AF631&gt;100,"",IF($M631=新人男子!B$2,ROW(),"")),"")</f>
        <v/>
      </c>
      <c r="BP631" s="42" t="str">
        <f>IF($O631="男子",IF($AF631&gt;100,"",IF($M631=新人男子!I$2,ROW(),"")),"")</f>
        <v/>
      </c>
      <c r="BQ631" s="42" t="str">
        <f>IF($O631="男子",IF($AF631&gt;100,"",IF($M631=新人男子!P$2,ROW(),"")),"")</f>
        <v/>
      </c>
      <c r="BR631" s="42" t="str">
        <f>IF($O631="男子",IF($AF631&gt;100,"",IF($M631=新人男子!B$27,ROW(),"")),"")</f>
        <v/>
      </c>
      <c r="BS631" s="42" t="str">
        <f>IF($O631="男子",IF($AF631&gt;100,"",IF($M631=新人男子!I$27,ROW(),"")),"")</f>
        <v/>
      </c>
      <c r="BT631" s="42" t="str">
        <f>IF($O631="男子",IF($AF631&gt;100,"",IF($M631=新人男子!P$27,ROW(),"")),"")</f>
        <v/>
      </c>
      <c r="BU631" s="42" t="str">
        <f>IF($O631="男子",IF($AF631&gt;100,"",IF($M631=新人男子!B$51,ROW(),"")),"")</f>
        <v/>
      </c>
      <c r="BV631" s="42" t="str">
        <f>IF($O631="男子",IF($AF631&gt;100,"",IF($M631=新人男子!I$51,ROW(),"")),"")</f>
        <v/>
      </c>
      <c r="BW631" s="42" t="str">
        <f>IF($O631="男子",IF($AF631&gt;100,"",IF($M631=新人男子!P$51,ROW(),"")),"")</f>
        <v/>
      </c>
      <c r="BX631" s="42" t="str">
        <f>IF($O631="男子",IF($AF631&gt;100,"",IF($M631=新人男子!B$76,ROW(),"")),"")</f>
        <v/>
      </c>
      <c r="BY631" s="42" t="str">
        <f>IF($O631="男子",IF($AF631&gt;100,"",IF($M631=新人男子!I$76,ROW(),"")),"")</f>
        <v/>
      </c>
      <c r="BZ631" s="42" t="str">
        <f>IF($O631="男子",IF($AF631&gt;100,"",IF($M631=新人男子!P$76,ROW(),"")),"")</f>
        <v/>
      </c>
      <c r="CA631" s="42" t="str">
        <f>IF($O631="女子",IF($AF631&gt;100,"",IF($M631=選抜女子!B$2,ROW(),"")),"")</f>
        <v/>
      </c>
      <c r="CB631" s="42" t="str">
        <f>IF($O631="女子",IF($AF631&gt;100,"",IF($M631=選抜女子!I$2,ROW(),"")),"")</f>
        <v/>
      </c>
      <c r="CC631" s="42" t="str">
        <f>IF($O631="女子",IF($AF631&gt;100,"",IF($M631=選抜女子!P$2,ROW(),"")),"")</f>
        <v/>
      </c>
      <c r="CD631" s="42" t="str">
        <f>IF($O631="女子",IF($AF631&gt;100,"",IF($M631=選抜女子!B$27,ROW(),"")),"")</f>
        <v/>
      </c>
      <c r="CE631" s="42" t="str">
        <f>IF($O631="女子",IF($AF631&gt;100,"",IF($M631=選抜女子!I$27,ROW(),"")),"")</f>
        <v/>
      </c>
      <c r="CF631" s="42" t="str">
        <f>IF($O631="女子",IF($AF631&gt;100,"",IF($M631=選抜女子!P$27,ROW(),"")),"")</f>
        <v/>
      </c>
      <c r="CG631" s="42" t="str">
        <f>IF($O631="女子",IF($AF631&gt;100,"",IF($M631=選抜女子!B$51,ROW(),"")),"")</f>
        <v/>
      </c>
      <c r="CH631" s="42" t="str">
        <f>IF($O631="女子",IF($AF631&gt;100,"",IF($M631=選抜女子!I$51,ROW(),"")),"")</f>
        <v/>
      </c>
      <c r="CI631" s="42" t="str">
        <f>IF($O631="女子",IF($AF631&gt;100,"",IF($M631=選抜女子!B$76,ROW(),"")),"")</f>
        <v/>
      </c>
      <c r="CJ631" s="42" t="str">
        <f>IF($O631="女子",IF($AF631&gt;100,"",IF($M631=選抜女子!I$76,ROW(),"")),"")</f>
        <v/>
      </c>
      <c r="CK631" s="42" t="str">
        <f>IF($O631="女子",IF($AF631&gt;100,"",IF($M631=新人女子!B$2,ROW(),"")),"")</f>
        <v/>
      </c>
      <c r="CL631" s="42" t="str">
        <f>IF($O631="女子",IF($AF631&gt;100,"",IF($M631=新人女子!I$2,ROW(),"")),"")</f>
        <v/>
      </c>
      <c r="CM631" s="42" t="str">
        <f>IF($O631="女子",IF($AF631&gt;100,"",IF($M631=新人女子!P$2,ROW(),"")),"")</f>
        <v/>
      </c>
      <c r="CN631" s="42" t="str">
        <f>IF($O631="女子",IF($AF631&gt;100,"",IF($M631=新人女子!B$27,ROW(),"")),"")</f>
        <v/>
      </c>
      <c r="CO631" s="42">
        <f>IF($O631="女子",IF($AF631&gt;100,"",IF($M631=新人女子!I$27,ROW(),"")),"")</f>
        <v>631</v>
      </c>
      <c r="CP631" s="42" t="str">
        <f>IF($O631="女子",IF($AF631&gt;100,"",IF($M631=新人女子!P$27,ROW(),"")),"")</f>
        <v/>
      </c>
      <c r="CQ631" s="42" t="str">
        <f>IF($O631="女子",IF($AF631&gt;100,"",IF($M631=新人女子!B$51,ROW(),"")),"")</f>
        <v/>
      </c>
      <c r="CR631" s="42" t="str">
        <f>IF($O631="女子",IF($AF631&gt;100,"",IF($M631=新人女子!I$51,ROW(),"")),"")</f>
        <v/>
      </c>
      <c r="CS631" s="42" t="str">
        <f>IF($O631="女子",IF($AF631&gt;100,"",IF($M631=新人女子!P$51,ROW(),"")),"")</f>
        <v/>
      </c>
      <c r="CT631" s="42" t="str">
        <f>IF($O631="女子",IF($AF631&gt;100,"",IF($M631=新人女子!B$76,ROW(),"")),"")</f>
        <v/>
      </c>
      <c r="CU631" s="42" t="str">
        <f>IF($O631="女子",IF($AF631&gt;100,"",IF($M631=新人女子!I$76,ROW(),"")),"")</f>
        <v/>
      </c>
      <c r="CV631" s="42" t="str">
        <f>IF($O631="女子",IF($AF631&gt;100,"",IF($M631=新人女子!P$76,ROW(),"")),"")</f>
        <v/>
      </c>
    </row>
    <row r="632" spans="1:100" x14ac:dyDescent="0.15">
      <c r="A632" s="36">
        <v>45285</v>
      </c>
      <c r="B632" s="36">
        <v>45287</v>
      </c>
      <c r="C632" s="35" t="s">
        <v>104</v>
      </c>
      <c r="D632" s="35" t="s">
        <v>3846</v>
      </c>
      <c r="E632" s="35" t="s">
        <v>3847</v>
      </c>
      <c r="F632" s="35" t="s">
        <v>3848</v>
      </c>
      <c r="G632" s="35" t="s">
        <v>108</v>
      </c>
      <c r="H632" s="35" t="s">
        <v>15</v>
      </c>
      <c r="I632" s="35" t="s">
        <v>3849</v>
      </c>
      <c r="J632" s="35" t="s">
        <v>303</v>
      </c>
      <c r="L632" s="35" t="s">
        <v>875</v>
      </c>
      <c r="M632" s="35" t="s">
        <v>1394</v>
      </c>
      <c r="N632" s="35" t="s">
        <v>1395</v>
      </c>
      <c r="O632" s="35" t="s">
        <v>1152</v>
      </c>
      <c r="Y632" s="35" t="s">
        <v>306</v>
      </c>
      <c r="AA632" s="35" t="s">
        <v>1328</v>
      </c>
      <c r="AB632" s="35" t="s">
        <v>1399</v>
      </c>
      <c r="AC632" s="35" t="str">
        <f t="shared" si="55"/>
        <v>ビッチュウミシマ</v>
      </c>
      <c r="AD632" s="35" t="s">
        <v>309</v>
      </c>
      <c r="AF632" s="35">
        <v>4</v>
      </c>
      <c r="AG632" s="41">
        <v>39078</v>
      </c>
      <c r="AN632" s="35">
        <v>156.69999999999999</v>
      </c>
      <c r="AO632" s="35">
        <v>54.2</v>
      </c>
      <c r="AP632" s="35" t="s">
        <v>310</v>
      </c>
      <c r="AV632" s="35" t="s">
        <v>311</v>
      </c>
      <c r="BB632" s="35">
        <f t="shared" si="51"/>
        <v>16</v>
      </c>
      <c r="BC632" s="35">
        <f t="shared" si="52"/>
        <v>2</v>
      </c>
      <c r="BD632" s="35" t="str">
        <f t="shared" si="53"/>
        <v>右</v>
      </c>
      <c r="BE632" s="42" t="str">
        <f>IF($O632="男子",IF($AF632&gt;100,"",IF($M632=選抜男子!B$2,ROW(),"")),"")</f>
        <v/>
      </c>
      <c r="BF632" s="42" t="str">
        <f>IF($O632="男子",IF($AF632&gt;100,"",IF($M632=選抜男子!I$2,ROW(),"")),"")</f>
        <v/>
      </c>
      <c r="BG632" s="42" t="str">
        <f>IF($O632="男子",IF($AF632&gt;100,"",IF($M632=選抜男子!P$2,ROW(),"")),"")</f>
        <v/>
      </c>
      <c r="BH632" s="42" t="str">
        <f>IF($O632="男子",IF($AF632&gt;100,"",IF($M632=選抜男子!B$27,ROW(),"")),"")</f>
        <v/>
      </c>
      <c r="BI632" s="42" t="str">
        <f>IF($O632="男子",IF($AF632&gt;100,"",IF($M632=選抜男子!I$27,ROW(),"")),"")</f>
        <v/>
      </c>
      <c r="BJ632" s="42" t="str">
        <f>IF($O632="男子",IF($AF632&gt;100,"",IF($M632=選抜男子!P$27,ROW(),"")),"")</f>
        <v/>
      </c>
      <c r="BK632" s="42" t="str">
        <f>IF($O632="男子",IF($AF632&gt;100,"",IF($M632=選抜男子!B$51,ROW(),"")),"")</f>
        <v/>
      </c>
      <c r="BL632" s="42" t="str">
        <f>IF($O632="男子",IF($AF632&gt;100,"",IF($M632=選抜男子!I$51,ROW(),"")),"")</f>
        <v/>
      </c>
      <c r="BM632" s="42" t="str">
        <f>IF($O632="男子",IF($AF632&gt;100,"",IF($M632=選抜男子!B$76,ROW(),"")),"")</f>
        <v/>
      </c>
      <c r="BN632" s="42" t="str">
        <f>IF($O632="男子",IF($AF632&gt;100,"",IF($M632=選抜男子!I$76,ROW(),"")),"")</f>
        <v/>
      </c>
      <c r="BO632" s="42" t="str">
        <f>IF($O632="男子",IF($AF632&gt;100,"",IF($M632=新人男子!B$2,ROW(),"")),"")</f>
        <v/>
      </c>
      <c r="BP632" s="42" t="str">
        <f>IF($O632="男子",IF($AF632&gt;100,"",IF($M632=新人男子!I$2,ROW(),"")),"")</f>
        <v/>
      </c>
      <c r="BQ632" s="42" t="str">
        <f>IF($O632="男子",IF($AF632&gt;100,"",IF($M632=新人男子!P$2,ROW(),"")),"")</f>
        <v/>
      </c>
      <c r="BR632" s="42" t="str">
        <f>IF($O632="男子",IF($AF632&gt;100,"",IF($M632=新人男子!B$27,ROW(),"")),"")</f>
        <v/>
      </c>
      <c r="BS632" s="42" t="str">
        <f>IF($O632="男子",IF($AF632&gt;100,"",IF($M632=新人男子!I$27,ROW(),"")),"")</f>
        <v/>
      </c>
      <c r="BT632" s="42" t="str">
        <f>IF($O632="男子",IF($AF632&gt;100,"",IF($M632=新人男子!P$27,ROW(),"")),"")</f>
        <v/>
      </c>
      <c r="BU632" s="42" t="str">
        <f>IF($O632="男子",IF($AF632&gt;100,"",IF($M632=新人男子!B$51,ROW(),"")),"")</f>
        <v/>
      </c>
      <c r="BV632" s="42" t="str">
        <f>IF($O632="男子",IF($AF632&gt;100,"",IF($M632=新人男子!I$51,ROW(),"")),"")</f>
        <v/>
      </c>
      <c r="BW632" s="42" t="str">
        <f>IF($O632="男子",IF($AF632&gt;100,"",IF($M632=新人男子!P$51,ROW(),"")),"")</f>
        <v/>
      </c>
      <c r="BX632" s="42" t="str">
        <f>IF($O632="男子",IF($AF632&gt;100,"",IF($M632=新人男子!B$76,ROW(),"")),"")</f>
        <v/>
      </c>
      <c r="BY632" s="42" t="str">
        <f>IF($O632="男子",IF($AF632&gt;100,"",IF($M632=新人男子!I$76,ROW(),"")),"")</f>
        <v/>
      </c>
      <c r="BZ632" s="42" t="str">
        <f>IF($O632="男子",IF($AF632&gt;100,"",IF($M632=新人男子!P$76,ROW(),"")),"")</f>
        <v/>
      </c>
      <c r="CA632" s="42" t="str">
        <f>IF($O632="女子",IF($AF632&gt;100,"",IF($M632=選抜女子!B$2,ROW(),"")),"")</f>
        <v/>
      </c>
      <c r="CB632" s="42" t="str">
        <f>IF($O632="女子",IF($AF632&gt;100,"",IF($M632=選抜女子!I$2,ROW(),"")),"")</f>
        <v/>
      </c>
      <c r="CC632" s="42" t="str">
        <f>IF($O632="女子",IF($AF632&gt;100,"",IF($M632=選抜女子!P$2,ROW(),"")),"")</f>
        <v/>
      </c>
      <c r="CD632" s="42" t="str">
        <f>IF($O632="女子",IF($AF632&gt;100,"",IF($M632=選抜女子!B$27,ROW(),"")),"")</f>
        <v/>
      </c>
      <c r="CE632" s="42" t="str">
        <f>IF($O632="女子",IF($AF632&gt;100,"",IF($M632=選抜女子!I$27,ROW(),"")),"")</f>
        <v/>
      </c>
      <c r="CF632" s="42" t="str">
        <f>IF($O632="女子",IF($AF632&gt;100,"",IF($M632=選抜女子!P$27,ROW(),"")),"")</f>
        <v/>
      </c>
      <c r="CG632" s="42" t="str">
        <f>IF($O632="女子",IF($AF632&gt;100,"",IF($M632=選抜女子!B$51,ROW(),"")),"")</f>
        <v/>
      </c>
      <c r="CH632" s="42" t="str">
        <f>IF($O632="女子",IF($AF632&gt;100,"",IF($M632=選抜女子!I$51,ROW(),"")),"")</f>
        <v/>
      </c>
      <c r="CI632" s="42" t="str">
        <f>IF($O632="女子",IF($AF632&gt;100,"",IF($M632=選抜女子!B$76,ROW(),"")),"")</f>
        <v/>
      </c>
      <c r="CJ632" s="42" t="str">
        <f>IF($O632="女子",IF($AF632&gt;100,"",IF($M632=選抜女子!I$76,ROW(),"")),"")</f>
        <v/>
      </c>
      <c r="CK632" s="42" t="str">
        <f>IF($O632="女子",IF($AF632&gt;100,"",IF($M632=新人女子!B$2,ROW(),"")),"")</f>
        <v/>
      </c>
      <c r="CL632" s="42" t="str">
        <f>IF($O632="女子",IF($AF632&gt;100,"",IF($M632=新人女子!I$2,ROW(),"")),"")</f>
        <v/>
      </c>
      <c r="CM632" s="42" t="str">
        <f>IF($O632="女子",IF($AF632&gt;100,"",IF($M632=新人女子!P$2,ROW(),"")),"")</f>
        <v/>
      </c>
      <c r="CN632" s="42" t="str">
        <f>IF($O632="女子",IF($AF632&gt;100,"",IF($M632=新人女子!B$27,ROW(),"")),"")</f>
        <v/>
      </c>
      <c r="CO632" s="42">
        <f>IF($O632="女子",IF($AF632&gt;100,"",IF($M632=新人女子!I$27,ROW(),"")),"")</f>
        <v>632</v>
      </c>
      <c r="CP632" s="42" t="str">
        <f>IF($O632="女子",IF($AF632&gt;100,"",IF($M632=新人女子!P$27,ROW(),"")),"")</f>
        <v/>
      </c>
      <c r="CQ632" s="42" t="str">
        <f>IF($O632="女子",IF($AF632&gt;100,"",IF($M632=新人女子!B$51,ROW(),"")),"")</f>
        <v/>
      </c>
      <c r="CR632" s="42" t="str">
        <f>IF($O632="女子",IF($AF632&gt;100,"",IF($M632=新人女子!I$51,ROW(),"")),"")</f>
        <v/>
      </c>
      <c r="CS632" s="42" t="str">
        <f>IF($O632="女子",IF($AF632&gt;100,"",IF($M632=新人女子!P$51,ROW(),"")),"")</f>
        <v/>
      </c>
      <c r="CT632" s="42" t="str">
        <f>IF($O632="女子",IF($AF632&gt;100,"",IF($M632=新人女子!B$76,ROW(),"")),"")</f>
        <v/>
      </c>
      <c r="CU632" s="42" t="str">
        <f>IF($O632="女子",IF($AF632&gt;100,"",IF($M632=新人女子!I$76,ROW(),"")),"")</f>
        <v/>
      </c>
      <c r="CV632" s="42" t="str">
        <f>IF($O632="女子",IF($AF632&gt;100,"",IF($M632=新人女子!P$76,ROW(),"")),"")</f>
        <v/>
      </c>
    </row>
    <row r="633" spans="1:100" x14ac:dyDescent="0.15">
      <c r="A633" s="36">
        <v>45285</v>
      </c>
      <c r="B633" s="36">
        <v>45287</v>
      </c>
      <c r="C633" s="35" t="s">
        <v>104</v>
      </c>
      <c r="D633" s="35" t="s">
        <v>3850</v>
      </c>
      <c r="E633" s="35" t="s">
        <v>3851</v>
      </c>
      <c r="F633" s="35" t="s">
        <v>3852</v>
      </c>
      <c r="G633" s="35" t="s">
        <v>108</v>
      </c>
      <c r="H633" s="35" t="s">
        <v>15</v>
      </c>
      <c r="I633" s="35" t="s">
        <v>3853</v>
      </c>
      <c r="J633" s="35" t="s">
        <v>303</v>
      </c>
      <c r="L633" s="35" t="s">
        <v>875</v>
      </c>
      <c r="M633" s="35" t="s">
        <v>1394</v>
      </c>
      <c r="N633" s="35" t="s">
        <v>1395</v>
      </c>
      <c r="O633" s="35" t="s">
        <v>1152</v>
      </c>
      <c r="Y633" s="35" t="s">
        <v>306</v>
      </c>
      <c r="Z633" s="35">
        <v>1</v>
      </c>
      <c r="AA633" s="35" t="s">
        <v>1330</v>
      </c>
      <c r="AB633" s="35" t="s">
        <v>1400</v>
      </c>
      <c r="AC633" s="35" t="str">
        <f t="shared" si="55"/>
        <v>ハヤシマ</v>
      </c>
      <c r="AD633" s="35" t="s">
        <v>309</v>
      </c>
      <c r="AE633" s="35" t="s">
        <v>362</v>
      </c>
      <c r="AF633" s="35">
        <v>5</v>
      </c>
      <c r="AG633" s="41">
        <v>39114</v>
      </c>
      <c r="AN633" s="35">
        <v>162</v>
      </c>
      <c r="AO633" s="35">
        <v>65</v>
      </c>
      <c r="AP633" s="35" t="s">
        <v>310</v>
      </c>
      <c r="AV633" s="35" t="s">
        <v>344</v>
      </c>
      <c r="AW633" s="35" t="s">
        <v>345</v>
      </c>
      <c r="BB633" s="35">
        <f t="shared" si="51"/>
        <v>16</v>
      </c>
      <c r="BC633" s="35">
        <f t="shared" si="52"/>
        <v>2</v>
      </c>
      <c r="BD633" s="35" t="str">
        <f t="shared" si="53"/>
        <v>右</v>
      </c>
      <c r="BE633" s="42" t="str">
        <f>IF($O633="男子",IF($AF633&gt;100,"",IF($M633=選抜男子!B$2,ROW(),"")),"")</f>
        <v/>
      </c>
      <c r="BF633" s="42" t="str">
        <f>IF($O633="男子",IF($AF633&gt;100,"",IF($M633=選抜男子!I$2,ROW(),"")),"")</f>
        <v/>
      </c>
      <c r="BG633" s="42" t="str">
        <f>IF($O633="男子",IF($AF633&gt;100,"",IF($M633=選抜男子!P$2,ROW(),"")),"")</f>
        <v/>
      </c>
      <c r="BH633" s="42" t="str">
        <f>IF($O633="男子",IF($AF633&gt;100,"",IF($M633=選抜男子!B$27,ROW(),"")),"")</f>
        <v/>
      </c>
      <c r="BI633" s="42" t="str">
        <f>IF($O633="男子",IF($AF633&gt;100,"",IF($M633=選抜男子!I$27,ROW(),"")),"")</f>
        <v/>
      </c>
      <c r="BJ633" s="42" t="str">
        <f>IF($O633="男子",IF($AF633&gt;100,"",IF($M633=選抜男子!P$27,ROW(),"")),"")</f>
        <v/>
      </c>
      <c r="BK633" s="42" t="str">
        <f>IF($O633="男子",IF($AF633&gt;100,"",IF($M633=選抜男子!B$51,ROW(),"")),"")</f>
        <v/>
      </c>
      <c r="BL633" s="42" t="str">
        <f>IF($O633="男子",IF($AF633&gt;100,"",IF($M633=選抜男子!I$51,ROW(),"")),"")</f>
        <v/>
      </c>
      <c r="BM633" s="42" t="str">
        <f>IF($O633="男子",IF($AF633&gt;100,"",IF($M633=選抜男子!B$76,ROW(),"")),"")</f>
        <v/>
      </c>
      <c r="BN633" s="42" t="str">
        <f>IF($O633="男子",IF($AF633&gt;100,"",IF($M633=選抜男子!I$76,ROW(),"")),"")</f>
        <v/>
      </c>
      <c r="BO633" s="42" t="str">
        <f>IF($O633="男子",IF($AF633&gt;100,"",IF($M633=新人男子!B$2,ROW(),"")),"")</f>
        <v/>
      </c>
      <c r="BP633" s="42" t="str">
        <f>IF($O633="男子",IF($AF633&gt;100,"",IF($M633=新人男子!I$2,ROW(),"")),"")</f>
        <v/>
      </c>
      <c r="BQ633" s="42" t="str">
        <f>IF($O633="男子",IF($AF633&gt;100,"",IF($M633=新人男子!P$2,ROW(),"")),"")</f>
        <v/>
      </c>
      <c r="BR633" s="42" t="str">
        <f>IF($O633="男子",IF($AF633&gt;100,"",IF($M633=新人男子!B$27,ROW(),"")),"")</f>
        <v/>
      </c>
      <c r="BS633" s="42" t="str">
        <f>IF($O633="男子",IF($AF633&gt;100,"",IF($M633=新人男子!I$27,ROW(),"")),"")</f>
        <v/>
      </c>
      <c r="BT633" s="42" t="str">
        <f>IF($O633="男子",IF($AF633&gt;100,"",IF($M633=新人男子!P$27,ROW(),"")),"")</f>
        <v/>
      </c>
      <c r="BU633" s="42" t="str">
        <f>IF($O633="男子",IF($AF633&gt;100,"",IF($M633=新人男子!B$51,ROW(),"")),"")</f>
        <v/>
      </c>
      <c r="BV633" s="42" t="str">
        <f>IF($O633="男子",IF($AF633&gt;100,"",IF($M633=新人男子!I$51,ROW(),"")),"")</f>
        <v/>
      </c>
      <c r="BW633" s="42" t="str">
        <f>IF($O633="男子",IF($AF633&gt;100,"",IF($M633=新人男子!P$51,ROW(),"")),"")</f>
        <v/>
      </c>
      <c r="BX633" s="42" t="str">
        <f>IF($O633="男子",IF($AF633&gt;100,"",IF($M633=新人男子!B$76,ROW(),"")),"")</f>
        <v/>
      </c>
      <c r="BY633" s="42" t="str">
        <f>IF($O633="男子",IF($AF633&gt;100,"",IF($M633=新人男子!I$76,ROW(),"")),"")</f>
        <v/>
      </c>
      <c r="BZ633" s="42" t="str">
        <f>IF($O633="男子",IF($AF633&gt;100,"",IF($M633=新人男子!P$76,ROW(),"")),"")</f>
        <v/>
      </c>
      <c r="CA633" s="42" t="str">
        <f>IF($O633="女子",IF($AF633&gt;100,"",IF($M633=選抜女子!B$2,ROW(),"")),"")</f>
        <v/>
      </c>
      <c r="CB633" s="42" t="str">
        <f>IF($O633="女子",IF($AF633&gt;100,"",IF($M633=選抜女子!I$2,ROW(),"")),"")</f>
        <v/>
      </c>
      <c r="CC633" s="42" t="str">
        <f>IF($O633="女子",IF($AF633&gt;100,"",IF($M633=選抜女子!P$2,ROW(),"")),"")</f>
        <v/>
      </c>
      <c r="CD633" s="42" t="str">
        <f>IF($O633="女子",IF($AF633&gt;100,"",IF($M633=選抜女子!B$27,ROW(),"")),"")</f>
        <v/>
      </c>
      <c r="CE633" s="42" t="str">
        <f>IF($O633="女子",IF($AF633&gt;100,"",IF($M633=選抜女子!I$27,ROW(),"")),"")</f>
        <v/>
      </c>
      <c r="CF633" s="42" t="str">
        <f>IF($O633="女子",IF($AF633&gt;100,"",IF($M633=選抜女子!P$27,ROW(),"")),"")</f>
        <v/>
      </c>
      <c r="CG633" s="42" t="str">
        <f>IF($O633="女子",IF($AF633&gt;100,"",IF($M633=選抜女子!B$51,ROW(),"")),"")</f>
        <v/>
      </c>
      <c r="CH633" s="42" t="str">
        <f>IF($O633="女子",IF($AF633&gt;100,"",IF($M633=選抜女子!I$51,ROW(),"")),"")</f>
        <v/>
      </c>
      <c r="CI633" s="42" t="str">
        <f>IF($O633="女子",IF($AF633&gt;100,"",IF($M633=選抜女子!B$76,ROW(),"")),"")</f>
        <v/>
      </c>
      <c r="CJ633" s="42" t="str">
        <f>IF($O633="女子",IF($AF633&gt;100,"",IF($M633=選抜女子!I$76,ROW(),"")),"")</f>
        <v/>
      </c>
      <c r="CK633" s="42" t="str">
        <f>IF($O633="女子",IF($AF633&gt;100,"",IF($M633=新人女子!B$2,ROW(),"")),"")</f>
        <v/>
      </c>
      <c r="CL633" s="42" t="str">
        <f>IF($O633="女子",IF($AF633&gt;100,"",IF($M633=新人女子!I$2,ROW(),"")),"")</f>
        <v/>
      </c>
      <c r="CM633" s="42" t="str">
        <f>IF($O633="女子",IF($AF633&gt;100,"",IF($M633=新人女子!P$2,ROW(),"")),"")</f>
        <v/>
      </c>
      <c r="CN633" s="42" t="str">
        <f>IF($O633="女子",IF($AF633&gt;100,"",IF($M633=新人女子!B$27,ROW(),"")),"")</f>
        <v/>
      </c>
      <c r="CO633" s="42">
        <f>IF($O633="女子",IF($AF633&gt;100,"",IF($M633=新人女子!I$27,ROW(),"")),"")</f>
        <v>633</v>
      </c>
      <c r="CP633" s="42" t="str">
        <f>IF($O633="女子",IF($AF633&gt;100,"",IF($M633=新人女子!P$27,ROW(),"")),"")</f>
        <v/>
      </c>
      <c r="CQ633" s="42" t="str">
        <f>IF($O633="女子",IF($AF633&gt;100,"",IF($M633=新人女子!B$51,ROW(),"")),"")</f>
        <v/>
      </c>
      <c r="CR633" s="42" t="str">
        <f>IF($O633="女子",IF($AF633&gt;100,"",IF($M633=新人女子!I$51,ROW(),"")),"")</f>
        <v/>
      </c>
      <c r="CS633" s="42" t="str">
        <f>IF($O633="女子",IF($AF633&gt;100,"",IF($M633=新人女子!P$51,ROW(),"")),"")</f>
        <v/>
      </c>
      <c r="CT633" s="42" t="str">
        <f>IF($O633="女子",IF($AF633&gt;100,"",IF($M633=新人女子!B$76,ROW(),"")),"")</f>
        <v/>
      </c>
      <c r="CU633" s="42" t="str">
        <f>IF($O633="女子",IF($AF633&gt;100,"",IF($M633=新人女子!I$76,ROW(),"")),"")</f>
        <v/>
      </c>
      <c r="CV633" s="42" t="str">
        <f>IF($O633="女子",IF($AF633&gt;100,"",IF($M633=新人女子!P$76,ROW(),"")),"")</f>
        <v/>
      </c>
    </row>
    <row r="634" spans="1:100" x14ac:dyDescent="0.15">
      <c r="A634" s="36">
        <v>45285</v>
      </c>
      <c r="B634" s="36">
        <v>45287</v>
      </c>
      <c r="C634" s="35" t="s">
        <v>104</v>
      </c>
      <c r="D634" s="35" t="s">
        <v>3854</v>
      </c>
      <c r="E634" s="35" t="s">
        <v>3855</v>
      </c>
      <c r="F634" s="35" t="s">
        <v>3856</v>
      </c>
      <c r="G634" s="35" t="s">
        <v>108</v>
      </c>
      <c r="H634" s="35" t="s">
        <v>15</v>
      </c>
      <c r="I634" s="35" t="s">
        <v>3857</v>
      </c>
      <c r="J634" s="35" t="s">
        <v>303</v>
      </c>
      <c r="L634" s="35" t="s">
        <v>875</v>
      </c>
      <c r="M634" s="35" t="s">
        <v>1394</v>
      </c>
      <c r="N634" s="35" t="s">
        <v>1395</v>
      </c>
      <c r="O634" s="35" t="s">
        <v>1152</v>
      </c>
      <c r="Y634" s="35" t="s">
        <v>306</v>
      </c>
      <c r="Z634" s="35">
        <v>1</v>
      </c>
      <c r="AA634" s="35" t="s">
        <v>1332</v>
      </c>
      <c r="AB634" s="35" t="s">
        <v>1401</v>
      </c>
      <c r="AC634" s="35" t="str">
        <f t="shared" si="55"/>
        <v>クグハラ</v>
      </c>
      <c r="AD634" s="35" t="s">
        <v>309</v>
      </c>
      <c r="AF634" s="35">
        <v>6</v>
      </c>
      <c r="AG634" s="41">
        <v>39516</v>
      </c>
      <c r="AN634" s="35">
        <v>153</v>
      </c>
      <c r="AO634" s="35">
        <v>43.2</v>
      </c>
      <c r="AP634" s="35" t="s">
        <v>310</v>
      </c>
      <c r="AV634" s="35" t="s">
        <v>344</v>
      </c>
      <c r="BB634" s="35">
        <f t="shared" si="51"/>
        <v>15</v>
      </c>
      <c r="BC634" s="35">
        <f t="shared" si="52"/>
        <v>1</v>
      </c>
      <c r="BD634" s="35" t="str">
        <f t="shared" si="53"/>
        <v>右</v>
      </c>
      <c r="BE634" s="42" t="str">
        <f>IF($O634="男子",IF($AF634&gt;100,"",IF($M634=選抜男子!B$2,ROW(),"")),"")</f>
        <v/>
      </c>
      <c r="BF634" s="42" t="str">
        <f>IF($O634="男子",IF($AF634&gt;100,"",IF($M634=選抜男子!I$2,ROW(),"")),"")</f>
        <v/>
      </c>
      <c r="BG634" s="42" t="str">
        <f>IF($O634="男子",IF($AF634&gt;100,"",IF($M634=選抜男子!P$2,ROW(),"")),"")</f>
        <v/>
      </c>
      <c r="BH634" s="42" t="str">
        <f>IF($O634="男子",IF($AF634&gt;100,"",IF($M634=選抜男子!B$27,ROW(),"")),"")</f>
        <v/>
      </c>
      <c r="BI634" s="42" t="str">
        <f>IF($O634="男子",IF($AF634&gt;100,"",IF($M634=選抜男子!I$27,ROW(),"")),"")</f>
        <v/>
      </c>
      <c r="BJ634" s="42" t="str">
        <f>IF($O634="男子",IF($AF634&gt;100,"",IF($M634=選抜男子!P$27,ROW(),"")),"")</f>
        <v/>
      </c>
      <c r="BK634" s="42" t="str">
        <f>IF($O634="男子",IF($AF634&gt;100,"",IF($M634=選抜男子!B$51,ROW(),"")),"")</f>
        <v/>
      </c>
      <c r="BL634" s="42" t="str">
        <f>IF($O634="男子",IF($AF634&gt;100,"",IF($M634=選抜男子!I$51,ROW(),"")),"")</f>
        <v/>
      </c>
      <c r="BM634" s="42" t="str">
        <f>IF($O634="男子",IF($AF634&gt;100,"",IF($M634=選抜男子!B$76,ROW(),"")),"")</f>
        <v/>
      </c>
      <c r="BN634" s="42" t="str">
        <f>IF($O634="男子",IF($AF634&gt;100,"",IF($M634=選抜男子!I$76,ROW(),"")),"")</f>
        <v/>
      </c>
      <c r="BO634" s="42" t="str">
        <f>IF($O634="男子",IF($AF634&gt;100,"",IF($M634=新人男子!B$2,ROW(),"")),"")</f>
        <v/>
      </c>
      <c r="BP634" s="42" t="str">
        <f>IF($O634="男子",IF($AF634&gt;100,"",IF($M634=新人男子!I$2,ROW(),"")),"")</f>
        <v/>
      </c>
      <c r="BQ634" s="42" t="str">
        <f>IF($O634="男子",IF($AF634&gt;100,"",IF($M634=新人男子!P$2,ROW(),"")),"")</f>
        <v/>
      </c>
      <c r="BR634" s="42" t="str">
        <f>IF($O634="男子",IF($AF634&gt;100,"",IF($M634=新人男子!B$27,ROW(),"")),"")</f>
        <v/>
      </c>
      <c r="BS634" s="42" t="str">
        <f>IF($O634="男子",IF($AF634&gt;100,"",IF($M634=新人男子!I$27,ROW(),"")),"")</f>
        <v/>
      </c>
      <c r="BT634" s="42" t="str">
        <f>IF($O634="男子",IF($AF634&gt;100,"",IF($M634=新人男子!P$27,ROW(),"")),"")</f>
        <v/>
      </c>
      <c r="BU634" s="42" t="str">
        <f>IF($O634="男子",IF($AF634&gt;100,"",IF($M634=新人男子!B$51,ROW(),"")),"")</f>
        <v/>
      </c>
      <c r="BV634" s="42" t="str">
        <f>IF($O634="男子",IF($AF634&gt;100,"",IF($M634=新人男子!I$51,ROW(),"")),"")</f>
        <v/>
      </c>
      <c r="BW634" s="42" t="str">
        <f>IF($O634="男子",IF($AF634&gt;100,"",IF($M634=新人男子!P$51,ROW(),"")),"")</f>
        <v/>
      </c>
      <c r="BX634" s="42" t="str">
        <f>IF($O634="男子",IF($AF634&gt;100,"",IF($M634=新人男子!B$76,ROW(),"")),"")</f>
        <v/>
      </c>
      <c r="BY634" s="42" t="str">
        <f>IF($O634="男子",IF($AF634&gt;100,"",IF($M634=新人男子!I$76,ROW(),"")),"")</f>
        <v/>
      </c>
      <c r="BZ634" s="42" t="str">
        <f>IF($O634="男子",IF($AF634&gt;100,"",IF($M634=新人男子!P$76,ROW(),"")),"")</f>
        <v/>
      </c>
      <c r="CA634" s="42" t="str">
        <f>IF($O634="女子",IF($AF634&gt;100,"",IF($M634=選抜女子!B$2,ROW(),"")),"")</f>
        <v/>
      </c>
      <c r="CB634" s="42" t="str">
        <f>IF($O634="女子",IF($AF634&gt;100,"",IF($M634=選抜女子!I$2,ROW(),"")),"")</f>
        <v/>
      </c>
      <c r="CC634" s="42" t="str">
        <f>IF($O634="女子",IF($AF634&gt;100,"",IF($M634=選抜女子!P$2,ROW(),"")),"")</f>
        <v/>
      </c>
      <c r="CD634" s="42" t="str">
        <f>IF($O634="女子",IF($AF634&gt;100,"",IF($M634=選抜女子!B$27,ROW(),"")),"")</f>
        <v/>
      </c>
      <c r="CE634" s="42" t="str">
        <f>IF($O634="女子",IF($AF634&gt;100,"",IF($M634=選抜女子!I$27,ROW(),"")),"")</f>
        <v/>
      </c>
      <c r="CF634" s="42" t="str">
        <f>IF($O634="女子",IF($AF634&gt;100,"",IF($M634=選抜女子!P$27,ROW(),"")),"")</f>
        <v/>
      </c>
      <c r="CG634" s="42" t="str">
        <f>IF($O634="女子",IF($AF634&gt;100,"",IF($M634=選抜女子!B$51,ROW(),"")),"")</f>
        <v/>
      </c>
      <c r="CH634" s="42" t="str">
        <f>IF($O634="女子",IF($AF634&gt;100,"",IF($M634=選抜女子!I$51,ROW(),"")),"")</f>
        <v/>
      </c>
      <c r="CI634" s="42" t="str">
        <f>IF($O634="女子",IF($AF634&gt;100,"",IF($M634=選抜女子!B$76,ROW(),"")),"")</f>
        <v/>
      </c>
      <c r="CJ634" s="42" t="str">
        <f>IF($O634="女子",IF($AF634&gt;100,"",IF($M634=選抜女子!I$76,ROW(),"")),"")</f>
        <v/>
      </c>
      <c r="CK634" s="42" t="str">
        <f>IF($O634="女子",IF($AF634&gt;100,"",IF($M634=新人女子!B$2,ROW(),"")),"")</f>
        <v/>
      </c>
      <c r="CL634" s="42" t="str">
        <f>IF($O634="女子",IF($AF634&gt;100,"",IF($M634=新人女子!I$2,ROW(),"")),"")</f>
        <v/>
      </c>
      <c r="CM634" s="42" t="str">
        <f>IF($O634="女子",IF($AF634&gt;100,"",IF($M634=新人女子!P$2,ROW(),"")),"")</f>
        <v/>
      </c>
      <c r="CN634" s="42" t="str">
        <f>IF($O634="女子",IF($AF634&gt;100,"",IF($M634=新人女子!B$27,ROW(),"")),"")</f>
        <v/>
      </c>
      <c r="CO634" s="42">
        <f>IF($O634="女子",IF($AF634&gt;100,"",IF($M634=新人女子!I$27,ROW(),"")),"")</f>
        <v>634</v>
      </c>
      <c r="CP634" s="42" t="str">
        <f>IF($O634="女子",IF($AF634&gt;100,"",IF($M634=新人女子!P$27,ROW(),"")),"")</f>
        <v/>
      </c>
      <c r="CQ634" s="42" t="str">
        <f>IF($O634="女子",IF($AF634&gt;100,"",IF($M634=新人女子!B$51,ROW(),"")),"")</f>
        <v/>
      </c>
      <c r="CR634" s="42" t="str">
        <f>IF($O634="女子",IF($AF634&gt;100,"",IF($M634=新人女子!I$51,ROW(),"")),"")</f>
        <v/>
      </c>
      <c r="CS634" s="42" t="str">
        <f>IF($O634="女子",IF($AF634&gt;100,"",IF($M634=新人女子!P$51,ROW(),"")),"")</f>
        <v/>
      </c>
      <c r="CT634" s="42" t="str">
        <f>IF($O634="女子",IF($AF634&gt;100,"",IF($M634=新人女子!B$76,ROW(),"")),"")</f>
        <v/>
      </c>
      <c r="CU634" s="42" t="str">
        <f>IF($O634="女子",IF($AF634&gt;100,"",IF($M634=新人女子!I$76,ROW(),"")),"")</f>
        <v/>
      </c>
      <c r="CV634" s="42" t="str">
        <f>IF($O634="女子",IF($AF634&gt;100,"",IF($M634=新人女子!P$76,ROW(),"")),"")</f>
        <v/>
      </c>
    </row>
    <row r="635" spans="1:100" x14ac:dyDescent="0.15">
      <c r="A635" s="36">
        <v>45285</v>
      </c>
      <c r="B635" s="36">
        <v>45287</v>
      </c>
      <c r="C635" s="35" t="s">
        <v>104</v>
      </c>
      <c r="D635" s="35" t="s">
        <v>3858</v>
      </c>
      <c r="E635" s="35" t="s">
        <v>3859</v>
      </c>
      <c r="F635" s="35" t="s">
        <v>3860</v>
      </c>
      <c r="G635" s="35" t="s">
        <v>108</v>
      </c>
      <c r="H635" s="35" t="s">
        <v>15</v>
      </c>
      <c r="I635" s="35" t="s">
        <v>3861</v>
      </c>
      <c r="J635" s="35" t="s">
        <v>303</v>
      </c>
      <c r="M635" s="35" t="s">
        <v>1394</v>
      </c>
      <c r="N635" s="35" t="s">
        <v>1395</v>
      </c>
      <c r="O635" s="35" t="s">
        <v>1152</v>
      </c>
      <c r="Y635" s="35" t="s">
        <v>306</v>
      </c>
      <c r="AA635" s="35" t="s">
        <v>886</v>
      </c>
      <c r="AB635" s="35" t="s">
        <v>1402</v>
      </c>
      <c r="AC635" s="35" t="str">
        <f t="shared" si="55"/>
        <v>チャヤマチ</v>
      </c>
      <c r="AD635" s="35" t="s">
        <v>309</v>
      </c>
      <c r="AF635" s="35">
        <v>7</v>
      </c>
      <c r="AG635" s="41">
        <v>38883</v>
      </c>
      <c r="AN635" s="35">
        <v>151</v>
      </c>
      <c r="AO635" s="35">
        <v>43</v>
      </c>
      <c r="AP635" s="35" t="s">
        <v>310</v>
      </c>
      <c r="BB635" s="35">
        <f t="shared" si="51"/>
        <v>16</v>
      </c>
      <c r="BC635" s="35">
        <f t="shared" si="52"/>
        <v>2</v>
      </c>
      <c r="BD635" s="35" t="str">
        <f t="shared" si="53"/>
        <v>右</v>
      </c>
      <c r="BE635" s="42" t="str">
        <f>IF($O635="男子",IF($AF635&gt;100,"",IF($M635=選抜男子!B$2,ROW(),"")),"")</f>
        <v/>
      </c>
      <c r="BF635" s="42" t="str">
        <f>IF($O635="男子",IF($AF635&gt;100,"",IF($M635=選抜男子!I$2,ROW(),"")),"")</f>
        <v/>
      </c>
      <c r="BG635" s="42" t="str">
        <f>IF($O635="男子",IF($AF635&gt;100,"",IF($M635=選抜男子!P$2,ROW(),"")),"")</f>
        <v/>
      </c>
      <c r="BH635" s="42" t="str">
        <f>IF($O635="男子",IF($AF635&gt;100,"",IF($M635=選抜男子!B$27,ROW(),"")),"")</f>
        <v/>
      </c>
      <c r="BI635" s="42" t="str">
        <f>IF($O635="男子",IF($AF635&gt;100,"",IF($M635=選抜男子!I$27,ROW(),"")),"")</f>
        <v/>
      </c>
      <c r="BJ635" s="42" t="str">
        <f>IF($O635="男子",IF($AF635&gt;100,"",IF($M635=選抜男子!P$27,ROW(),"")),"")</f>
        <v/>
      </c>
      <c r="BK635" s="42" t="str">
        <f>IF($O635="男子",IF($AF635&gt;100,"",IF($M635=選抜男子!B$51,ROW(),"")),"")</f>
        <v/>
      </c>
      <c r="BL635" s="42" t="str">
        <f>IF($O635="男子",IF($AF635&gt;100,"",IF($M635=選抜男子!I$51,ROW(),"")),"")</f>
        <v/>
      </c>
      <c r="BM635" s="42" t="str">
        <f>IF($O635="男子",IF($AF635&gt;100,"",IF($M635=選抜男子!B$76,ROW(),"")),"")</f>
        <v/>
      </c>
      <c r="BN635" s="42" t="str">
        <f>IF($O635="男子",IF($AF635&gt;100,"",IF($M635=選抜男子!I$76,ROW(),"")),"")</f>
        <v/>
      </c>
      <c r="BO635" s="42" t="str">
        <f>IF($O635="男子",IF($AF635&gt;100,"",IF($M635=新人男子!B$2,ROW(),"")),"")</f>
        <v/>
      </c>
      <c r="BP635" s="42" t="str">
        <f>IF($O635="男子",IF($AF635&gt;100,"",IF($M635=新人男子!I$2,ROW(),"")),"")</f>
        <v/>
      </c>
      <c r="BQ635" s="42" t="str">
        <f>IF($O635="男子",IF($AF635&gt;100,"",IF($M635=新人男子!P$2,ROW(),"")),"")</f>
        <v/>
      </c>
      <c r="BR635" s="42" t="str">
        <f>IF($O635="男子",IF($AF635&gt;100,"",IF($M635=新人男子!B$27,ROW(),"")),"")</f>
        <v/>
      </c>
      <c r="BS635" s="42" t="str">
        <f>IF($O635="男子",IF($AF635&gt;100,"",IF($M635=新人男子!I$27,ROW(),"")),"")</f>
        <v/>
      </c>
      <c r="BT635" s="42" t="str">
        <f>IF($O635="男子",IF($AF635&gt;100,"",IF($M635=新人男子!P$27,ROW(),"")),"")</f>
        <v/>
      </c>
      <c r="BU635" s="42" t="str">
        <f>IF($O635="男子",IF($AF635&gt;100,"",IF($M635=新人男子!B$51,ROW(),"")),"")</f>
        <v/>
      </c>
      <c r="BV635" s="42" t="str">
        <f>IF($O635="男子",IF($AF635&gt;100,"",IF($M635=新人男子!I$51,ROW(),"")),"")</f>
        <v/>
      </c>
      <c r="BW635" s="42" t="str">
        <f>IF($O635="男子",IF($AF635&gt;100,"",IF($M635=新人男子!P$51,ROW(),"")),"")</f>
        <v/>
      </c>
      <c r="BX635" s="42" t="str">
        <f>IF($O635="男子",IF($AF635&gt;100,"",IF($M635=新人男子!B$76,ROW(),"")),"")</f>
        <v/>
      </c>
      <c r="BY635" s="42" t="str">
        <f>IF($O635="男子",IF($AF635&gt;100,"",IF($M635=新人男子!I$76,ROW(),"")),"")</f>
        <v/>
      </c>
      <c r="BZ635" s="42" t="str">
        <f>IF($O635="男子",IF($AF635&gt;100,"",IF($M635=新人男子!P$76,ROW(),"")),"")</f>
        <v/>
      </c>
      <c r="CA635" s="42" t="str">
        <f>IF($O635="女子",IF($AF635&gt;100,"",IF($M635=選抜女子!B$2,ROW(),"")),"")</f>
        <v/>
      </c>
      <c r="CB635" s="42" t="str">
        <f>IF($O635="女子",IF($AF635&gt;100,"",IF($M635=選抜女子!I$2,ROW(),"")),"")</f>
        <v/>
      </c>
      <c r="CC635" s="42" t="str">
        <f>IF($O635="女子",IF($AF635&gt;100,"",IF($M635=選抜女子!P$2,ROW(),"")),"")</f>
        <v/>
      </c>
      <c r="CD635" s="42" t="str">
        <f>IF($O635="女子",IF($AF635&gt;100,"",IF($M635=選抜女子!B$27,ROW(),"")),"")</f>
        <v/>
      </c>
      <c r="CE635" s="42" t="str">
        <f>IF($O635="女子",IF($AF635&gt;100,"",IF($M635=選抜女子!I$27,ROW(),"")),"")</f>
        <v/>
      </c>
      <c r="CF635" s="42" t="str">
        <f>IF($O635="女子",IF($AF635&gt;100,"",IF($M635=選抜女子!P$27,ROW(),"")),"")</f>
        <v/>
      </c>
      <c r="CG635" s="42" t="str">
        <f>IF($O635="女子",IF($AF635&gt;100,"",IF($M635=選抜女子!B$51,ROW(),"")),"")</f>
        <v/>
      </c>
      <c r="CH635" s="42" t="str">
        <f>IF($O635="女子",IF($AF635&gt;100,"",IF($M635=選抜女子!I$51,ROW(),"")),"")</f>
        <v/>
      </c>
      <c r="CI635" s="42" t="str">
        <f>IF($O635="女子",IF($AF635&gt;100,"",IF($M635=選抜女子!B$76,ROW(),"")),"")</f>
        <v/>
      </c>
      <c r="CJ635" s="42" t="str">
        <f>IF($O635="女子",IF($AF635&gt;100,"",IF($M635=選抜女子!I$76,ROW(),"")),"")</f>
        <v/>
      </c>
      <c r="CK635" s="42" t="str">
        <f>IF($O635="女子",IF($AF635&gt;100,"",IF($M635=新人女子!B$2,ROW(),"")),"")</f>
        <v/>
      </c>
      <c r="CL635" s="42" t="str">
        <f>IF($O635="女子",IF($AF635&gt;100,"",IF($M635=新人女子!I$2,ROW(),"")),"")</f>
        <v/>
      </c>
      <c r="CM635" s="42" t="str">
        <f>IF($O635="女子",IF($AF635&gt;100,"",IF($M635=新人女子!P$2,ROW(),"")),"")</f>
        <v/>
      </c>
      <c r="CN635" s="42" t="str">
        <f>IF($O635="女子",IF($AF635&gt;100,"",IF($M635=新人女子!B$27,ROW(),"")),"")</f>
        <v/>
      </c>
      <c r="CO635" s="42">
        <f>IF($O635="女子",IF($AF635&gt;100,"",IF($M635=新人女子!I$27,ROW(),"")),"")</f>
        <v>635</v>
      </c>
      <c r="CP635" s="42" t="str">
        <f>IF($O635="女子",IF($AF635&gt;100,"",IF($M635=新人女子!P$27,ROW(),"")),"")</f>
        <v/>
      </c>
      <c r="CQ635" s="42" t="str">
        <f>IF($O635="女子",IF($AF635&gt;100,"",IF($M635=新人女子!B$51,ROW(),"")),"")</f>
        <v/>
      </c>
      <c r="CR635" s="42" t="str">
        <f>IF($O635="女子",IF($AF635&gt;100,"",IF($M635=新人女子!I$51,ROW(),"")),"")</f>
        <v/>
      </c>
      <c r="CS635" s="42" t="str">
        <f>IF($O635="女子",IF($AF635&gt;100,"",IF($M635=新人女子!P$51,ROW(),"")),"")</f>
        <v/>
      </c>
      <c r="CT635" s="42" t="str">
        <f>IF($O635="女子",IF($AF635&gt;100,"",IF($M635=新人女子!B$76,ROW(),"")),"")</f>
        <v/>
      </c>
      <c r="CU635" s="42" t="str">
        <f>IF($O635="女子",IF($AF635&gt;100,"",IF($M635=新人女子!I$76,ROW(),"")),"")</f>
        <v/>
      </c>
      <c r="CV635" s="42" t="str">
        <f>IF($O635="女子",IF($AF635&gt;100,"",IF($M635=新人女子!P$76,ROW(),"")),"")</f>
        <v/>
      </c>
    </row>
    <row r="636" spans="1:100" x14ac:dyDescent="0.15">
      <c r="A636" s="36">
        <v>45285</v>
      </c>
      <c r="B636" s="36">
        <v>45287</v>
      </c>
      <c r="C636" s="35" t="s">
        <v>104</v>
      </c>
      <c r="D636" s="35" t="s">
        <v>3862</v>
      </c>
      <c r="E636" s="35" t="s">
        <v>3863</v>
      </c>
      <c r="F636" s="35" t="s">
        <v>3864</v>
      </c>
      <c r="G636" s="35" t="s">
        <v>108</v>
      </c>
      <c r="H636" s="35" t="s">
        <v>15</v>
      </c>
      <c r="I636" s="35" t="s">
        <v>3865</v>
      </c>
      <c r="J636" s="35" t="s">
        <v>303</v>
      </c>
      <c r="M636" s="35" t="s">
        <v>1394</v>
      </c>
      <c r="N636" s="35" t="s">
        <v>1395</v>
      </c>
      <c r="O636" s="35" t="s">
        <v>1152</v>
      </c>
      <c r="Y636" s="35" t="s">
        <v>306</v>
      </c>
      <c r="AA636" s="35" t="s">
        <v>891</v>
      </c>
      <c r="AB636" s="35" t="s">
        <v>1403</v>
      </c>
      <c r="AC636" s="35" t="str">
        <f t="shared" si="55"/>
        <v>ヒコサキ</v>
      </c>
      <c r="AD636" s="35" t="s">
        <v>309</v>
      </c>
      <c r="AF636" s="35">
        <v>8</v>
      </c>
      <c r="AG636" s="41">
        <v>39078</v>
      </c>
      <c r="AN636" s="35">
        <v>169.2</v>
      </c>
      <c r="AO636" s="35">
        <v>62.3</v>
      </c>
      <c r="AP636" s="35" t="s">
        <v>310</v>
      </c>
      <c r="BB636" s="35">
        <f t="shared" si="51"/>
        <v>16</v>
      </c>
      <c r="BC636" s="35">
        <f t="shared" si="52"/>
        <v>2</v>
      </c>
      <c r="BD636" s="35" t="str">
        <f t="shared" si="53"/>
        <v>右</v>
      </c>
      <c r="BE636" s="42" t="str">
        <f>IF($O636="男子",IF($AF636&gt;100,"",IF($M636=選抜男子!B$2,ROW(),"")),"")</f>
        <v/>
      </c>
      <c r="BF636" s="42" t="str">
        <f>IF($O636="男子",IF($AF636&gt;100,"",IF($M636=選抜男子!I$2,ROW(),"")),"")</f>
        <v/>
      </c>
      <c r="BG636" s="42" t="str">
        <f>IF($O636="男子",IF($AF636&gt;100,"",IF($M636=選抜男子!P$2,ROW(),"")),"")</f>
        <v/>
      </c>
      <c r="BH636" s="42" t="str">
        <f>IF($O636="男子",IF($AF636&gt;100,"",IF($M636=選抜男子!B$27,ROW(),"")),"")</f>
        <v/>
      </c>
      <c r="BI636" s="42" t="str">
        <f>IF($O636="男子",IF($AF636&gt;100,"",IF($M636=選抜男子!I$27,ROW(),"")),"")</f>
        <v/>
      </c>
      <c r="BJ636" s="42" t="str">
        <f>IF($O636="男子",IF($AF636&gt;100,"",IF($M636=選抜男子!P$27,ROW(),"")),"")</f>
        <v/>
      </c>
      <c r="BK636" s="42" t="str">
        <f>IF($O636="男子",IF($AF636&gt;100,"",IF($M636=選抜男子!B$51,ROW(),"")),"")</f>
        <v/>
      </c>
      <c r="BL636" s="42" t="str">
        <f>IF($O636="男子",IF($AF636&gt;100,"",IF($M636=選抜男子!I$51,ROW(),"")),"")</f>
        <v/>
      </c>
      <c r="BM636" s="42" t="str">
        <f>IF($O636="男子",IF($AF636&gt;100,"",IF($M636=選抜男子!B$76,ROW(),"")),"")</f>
        <v/>
      </c>
      <c r="BN636" s="42" t="str">
        <f>IF($O636="男子",IF($AF636&gt;100,"",IF($M636=選抜男子!I$76,ROW(),"")),"")</f>
        <v/>
      </c>
      <c r="BO636" s="42" t="str">
        <f>IF($O636="男子",IF($AF636&gt;100,"",IF($M636=新人男子!B$2,ROW(),"")),"")</f>
        <v/>
      </c>
      <c r="BP636" s="42" t="str">
        <f>IF($O636="男子",IF($AF636&gt;100,"",IF($M636=新人男子!I$2,ROW(),"")),"")</f>
        <v/>
      </c>
      <c r="BQ636" s="42" t="str">
        <f>IF($O636="男子",IF($AF636&gt;100,"",IF($M636=新人男子!P$2,ROW(),"")),"")</f>
        <v/>
      </c>
      <c r="BR636" s="42" t="str">
        <f>IF($O636="男子",IF($AF636&gt;100,"",IF($M636=新人男子!B$27,ROW(),"")),"")</f>
        <v/>
      </c>
      <c r="BS636" s="42" t="str">
        <f>IF($O636="男子",IF($AF636&gt;100,"",IF($M636=新人男子!I$27,ROW(),"")),"")</f>
        <v/>
      </c>
      <c r="BT636" s="42" t="str">
        <f>IF($O636="男子",IF($AF636&gt;100,"",IF($M636=新人男子!P$27,ROW(),"")),"")</f>
        <v/>
      </c>
      <c r="BU636" s="42" t="str">
        <f>IF($O636="男子",IF($AF636&gt;100,"",IF($M636=新人男子!B$51,ROW(),"")),"")</f>
        <v/>
      </c>
      <c r="BV636" s="42" t="str">
        <f>IF($O636="男子",IF($AF636&gt;100,"",IF($M636=新人男子!I$51,ROW(),"")),"")</f>
        <v/>
      </c>
      <c r="BW636" s="42" t="str">
        <f>IF($O636="男子",IF($AF636&gt;100,"",IF($M636=新人男子!P$51,ROW(),"")),"")</f>
        <v/>
      </c>
      <c r="BX636" s="42" t="str">
        <f>IF($O636="男子",IF($AF636&gt;100,"",IF($M636=新人男子!B$76,ROW(),"")),"")</f>
        <v/>
      </c>
      <c r="BY636" s="42" t="str">
        <f>IF($O636="男子",IF($AF636&gt;100,"",IF($M636=新人男子!I$76,ROW(),"")),"")</f>
        <v/>
      </c>
      <c r="BZ636" s="42" t="str">
        <f>IF($O636="男子",IF($AF636&gt;100,"",IF($M636=新人男子!P$76,ROW(),"")),"")</f>
        <v/>
      </c>
      <c r="CA636" s="42" t="str">
        <f>IF($O636="女子",IF($AF636&gt;100,"",IF($M636=選抜女子!B$2,ROW(),"")),"")</f>
        <v/>
      </c>
      <c r="CB636" s="42" t="str">
        <f>IF($O636="女子",IF($AF636&gt;100,"",IF($M636=選抜女子!I$2,ROW(),"")),"")</f>
        <v/>
      </c>
      <c r="CC636" s="42" t="str">
        <f>IF($O636="女子",IF($AF636&gt;100,"",IF($M636=選抜女子!P$2,ROW(),"")),"")</f>
        <v/>
      </c>
      <c r="CD636" s="42" t="str">
        <f>IF($O636="女子",IF($AF636&gt;100,"",IF($M636=選抜女子!B$27,ROW(),"")),"")</f>
        <v/>
      </c>
      <c r="CE636" s="42" t="str">
        <f>IF($O636="女子",IF($AF636&gt;100,"",IF($M636=選抜女子!I$27,ROW(),"")),"")</f>
        <v/>
      </c>
      <c r="CF636" s="42" t="str">
        <f>IF($O636="女子",IF($AF636&gt;100,"",IF($M636=選抜女子!P$27,ROW(),"")),"")</f>
        <v/>
      </c>
      <c r="CG636" s="42" t="str">
        <f>IF($O636="女子",IF($AF636&gt;100,"",IF($M636=選抜女子!B$51,ROW(),"")),"")</f>
        <v/>
      </c>
      <c r="CH636" s="42" t="str">
        <f>IF($O636="女子",IF($AF636&gt;100,"",IF($M636=選抜女子!I$51,ROW(),"")),"")</f>
        <v/>
      </c>
      <c r="CI636" s="42" t="str">
        <f>IF($O636="女子",IF($AF636&gt;100,"",IF($M636=選抜女子!B$76,ROW(),"")),"")</f>
        <v/>
      </c>
      <c r="CJ636" s="42" t="str">
        <f>IF($O636="女子",IF($AF636&gt;100,"",IF($M636=選抜女子!I$76,ROW(),"")),"")</f>
        <v/>
      </c>
      <c r="CK636" s="42" t="str">
        <f>IF($O636="女子",IF($AF636&gt;100,"",IF($M636=新人女子!B$2,ROW(),"")),"")</f>
        <v/>
      </c>
      <c r="CL636" s="42" t="str">
        <f>IF($O636="女子",IF($AF636&gt;100,"",IF($M636=新人女子!I$2,ROW(),"")),"")</f>
        <v/>
      </c>
      <c r="CM636" s="42" t="str">
        <f>IF($O636="女子",IF($AF636&gt;100,"",IF($M636=新人女子!P$2,ROW(),"")),"")</f>
        <v/>
      </c>
      <c r="CN636" s="42" t="str">
        <f>IF($O636="女子",IF($AF636&gt;100,"",IF($M636=新人女子!B$27,ROW(),"")),"")</f>
        <v/>
      </c>
      <c r="CO636" s="42">
        <f>IF($O636="女子",IF($AF636&gt;100,"",IF($M636=新人女子!I$27,ROW(),"")),"")</f>
        <v>636</v>
      </c>
      <c r="CP636" s="42" t="str">
        <f>IF($O636="女子",IF($AF636&gt;100,"",IF($M636=新人女子!P$27,ROW(),"")),"")</f>
        <v/>
      </c>
      <c r="CQ636" s="42" t="str">
        <f>IF($O636="女子",IF($AF636&gt;100,"",IF($M636=新人女子!B$51,ROW(),"")),"")</f>
        <v/>
      </c>
      <c r="CR636" s="42" t="str">
        <f>IF($O636="女子",IF($AF636&gt;100,"",IF($M636=新人女子!I$51,ROW(),"")),"")</f>
        <v/>
      </c>
      <c r="CS636" s="42" t="str">
        <f>IF($O636="女子",IF($AF636&gt;100,"",IF($M636=新人女子!P$51,ROW(),"")),"")</f>
        <v/>
      </c>
      <c r="CT636" s="42" t="str">
        <f>IF($O636="女子",IF($AF636&gt;100,"",IF($M636=新人女子!B$76,ROW(),"")),"")</f>
        <v/>
      </c>
      <c r="CU636" s="42" t="str">
        <f>IF($O636="女子",IF($AF636&gt;100,"",IF($M636=新人女子!I$76,ROW(),"")),"")</f>
        <v/>
      </c>
      <c r="CV636" s="42" t="str">
        <f>IF($O636="女子",IF($AF636&gt;100,"",IF($M636=新人女子!P$76,ROW(),"")),"")</f>
        <v/>
      </c>
    </row>
    <row r="637" spans="1:100" x14ac:dyDescent="0.15">
      <c r="A637" s="36">
        <v>45285</v>
      </c>
      <c r="B637" s="36">
        <v>45287</v>
      </c>
      <c r="C637" s="35" t="s">
        <v>104</v>
      </c>
      <c r="D637" s="35" t="s">
        <v>3866</v>
      </c>
      <c r="E637" s="35" t="s">
        <v>3867</v>
      </c>
      <c r="F637" s="35" t="s">
        <v>3868</v>
      </c>
      <c r="G637" s="35" t="s">
        <v>108</v>
      </c>
      <c r="H637" s="35" t="s">
        <v>15</v>
      </c>
      <c r="I637" s="35" t="s">
        <v>3869</v>
      </c>
      <c r="J637" s="35" t="s">
        <v>303</v>
      </c>
      <c r="M637" s="35" t="s">
        <v>1394</v>
      </c>
      <c r="N637" s="35" t="s">
        <v>1395</v>
      </c>
      <c r="O637" s="35" t="s">
        <v>1152</v>
      </c>
      <c r="Y637" s="35" t="s">
        <v>306</v>
      </c>
      <c r="AA637" s="35" t="s">
        <v>896</v>
      </c>
      <c r="AB637" s="35" t="s">
        <v>1404</v>
      </c>
      <c r="AC637" s="35" t="str">
        <f t="shared" si="55"/>
        <v>ビゼンカタオカ</v>
      </c>
      <c r="AD637" s="35" t="s">
        <v>309</v>
      </c>
      <c r="AF637" s="35">
        <v>9</v>
      </c>
      <c r="AG637" s="41">
        <v>39078</v>
      </c>
      <c r="AN637" s="35">
        <v>173</v>
      </c>
      <c r="AO637" s="35">
        <v>62</v>
      </c>
      <c r="AP637" s="35" t="s">
        <v>310</v>
      </c>
      <c r="BB637" s="35">
        <f t="shared" si="51"/>
        <v>16</v>
      </c>
      <c r="BC637" s="35">
        <f t="shared" si="52"/>
        <v>2</v>
      </c>
      <c r="BD637" s="35" t="str">
        <f t="shared" si="53"/>
        <v>右</v>
      </c>
      <c r="BE637" s="42" t="str">
        <f>IF($O637="男子",IF($AF637&gt;100,"",IF($M637=選抜男子!B$2,ROW(),"")),"")</f>
        <v/>
      </c>
      <c r="BF637" s="42" t="str">
        <f>IF($O637="男子",IF($AF637&gt;100,"",IF($M637=選抜男子!I$2,ROW(),"")),"")</f>
        <v/>
      </c>
      <c r="BG637" s="42" t="str">
        <f>IF($O637="男子",IF($AF637&gt;100,"",IF($M637=選抜男子!P$2,ROW(),"")),"")</f>
        <v/>
      </c>
      <c r="BH637" s="42" t="str">
        <f>IF($O637="男子",IF($AF637&gt;100,"",IF($M637=選抜男子!B$27,ROW(),"")),"")</f>
        <v/>
      </c>
      <c r="BI637" s="42" t="str">
        <f>IF($O637="男子",IF($AF637&gt;100,"",IF($M637=選抜男子!I$27,ROW(),"")),"")</f>
        <v/>
      </c>
      <c r="BJ637" s="42" t="str">
        <f>IF($O637="男子",IF($AF637&gt;100,"",IF($M637=選抜男子!P$27,ROW(),"")),"")</f>
        <v/>
      </c>
      <c r="BK637" s="42" t="str">
        <f>IF($O637="男子",IF($AF637&gt;100,"",IF($M637=選抜男子!B$51,ROW(),"")),"")</f>
        <v/>
      </c>
      <c r="BL637" s="42" t="str">
        <f>IF($O637="男子",IF($AF637&gt;100,"",IF($M637=選抜男子!I$51,ROW(),"")),"")</f>
        <v/>
      </c>
      <c r="BM637" s="42" t="str">
        <f>IF($O637="男子",IF($AF637&gt;100,"",IF($M637=選抜男子!B$76,ROW(),"")),"")</f>
        <v/>
      </c>
      <c r="BN637" s="42" t="str">
        <f>IF($O637="男子",IF($AF637&gt;100,"",IF($M637=選抜男子!I$76,ROW(),"")),"")</f>
        <v/>
      </c>
      <c r="BO637" s="42" t="str">
        <f>IF($O637="男子",IF($AF637&gt;100,"",IF($M637=新人男子!B$2,ROW(),"")),"")</f>
        <v/>
      </c>
      <c r="BP637" s="42" t="str">
        <f>IF($O637="男子",IF($AF637&gt;100,"",IF($M637=新人男子!I$2,ROW(),"")),"")</f>
        <v/>
      </c>
      <c r="BQ637" s="42" t="str">
        <f>IF($O637="男子",IF($AF637&gt;100,"",IF($M637=新人男子!P$2,ROW(),"")),"")</f>
        <v/>
      </c>
      <c r="BR637" s="42" t="str">
        <f>IF($O637="男子",IF($AF637&gt;100,"",IF($M637=新人男子!B$27,ROW(),"")),"")</f>
        <v/>
      </c>
      <c r="BS637" s="42" t="str">
        <f>IF($O637="男子",IF($AF637&gt;100,"",IF($M637=新人男子!I$27,ROW(),"")),"")</f>
        <v/>
      </c>
      <c r="BT637" s="42" t="str">
        <f>IF($O637="男子",IF($AF637&gt;100,"",IF($M637=新人男子!P$27,ROW(),"")),"")</f>
        <v/>
      </c>
      <c r="BU637" s="42" t="str">
        <f>IF($O637="男子",IF($AF637&gt;100,"",IF($M637=新人男子!B$51,ROW(),"")),"")</f>
        <v/>
      </c>
      <c r="BV637" s="42" t="str">
        <f>IF($O637="男子",IF($AF637&gt;100,"",IF($M637=新人男子!I$51,ROW(),"")),"")</f>
        <v/>
      </c>
      <c r="BW637" s="42" t="str">
        <f>IF($O637="男子",IF($AF637&gt;100,"",IF($M637=新人男子!P$51,ROW(),"")),"")</f>
        <v/>
      </c>
      <c r="BX637" s="42" t="str">
        <f>IF($O637="男子",IF($AF637&gt;100,"",IF($M637=新人男子!B$76,ROW(),"")),"")</f>
        <v/>
      </c>
      <c r="BY637" s="42" t="str">
        <f>IF($O637="男子",IF($AF637&gt;100,"",IF($M637=新人男子!I$76,ROW(),"")),"")</f>
        <v/>
      </c>
      <c r="BZ637" s="42" t="str">
        <f>IF($O637="男子",IF($AF637&gt;100,"",IF($M637=新人男子!P$76,ROW(),"")),"")</f>
        <v/>
      </c>
      <c r="CA637" s="42" t="str">
        <f>IF($O637="女子",IF($AF637&gt;100,"",IF($M637=選抜女子!B$2,ROW(),"")),"")</f>
        <v/>
      </c>
      <c r="CB637" s="42" t="str">
        <f>IF($O637="女子",IF($AF637&gt;100,"",IF($M637=選抜女子!I$2,ROW(),"")),"")</f>
        <v/>
      </c>
      <c r="CC637" s="42" t="str">
        <f>IF($O637="女子",IF($AF637&gt;100,"",IF($M637=選抜女子!P$2,ROW(),"")),"")</f>
        <v/>
      </c>
      <c r="CD637" s="42" t="str">
        <f>IF($O637="女子",IF($AF637&gt;100,"",IF($M637=選抜女子!B$27,ROW(),"")),"")</f>
        <v/>
      </c>
      <c r="CE637" s="42" t="str">
        <f>IF($O637="女子",IF($AF637&gt;100,"",IF($M637=選抜女子!I$27,ROW(),"")),"")</f>
        <v/>
      </c>
      <c r="CF637" s="42" t="str">
        <f>IF($O637="女子",IF($AF637&gt;100,"",IF($M637=選抜女子!P$27,ROW(),"")),"")</f>
        <v/>
      </c>
      <c r="CG637" s="42" t="str">
        <f>IF($O637="女子",IF($AF637&gt;100,"",IF($M637=選抜女子!B$51,ROW(),"")),"")</f>
        <v/>
      </c>
      <c r="CH637" s="42" t="str">
        <f>IF($O637="女子",IF($AF637&gt;100,"",IF($M637=選抜女子!I$51,ROW(),"")),"")</f>
        <v/>
      </c>
      <c r="CI637" s="42" t="str">
        <f>IF($O637="女子",IF($AF637&gt;100,"",IF($M637=選抜女子!B$76,ROW(),"")),"")</f>
        <v/>
      </c>
      <c r="CJ637" s="42" t="str">
        <f>IF($O637="女子",IF($AF637&gt;100,"",IF($M637=選抜女子!I$76,ROW(),"")),"")</f>
        <v/>
      </c>
      <c r="CK637" s="42" t="str">
        <f>IF($O637="女子",IF($AF637&gt;100,"",IF($M637=新人女子!B$2,ROW(),"")),"")</f>
        <v/>
      </c>
      <c r="CL637" s="42" t="str">
        <f>IF($O637="女子",IF($AF637&gt;100,"",IF($M637=新人女子!I$2,ROW(),"")),"")</f>
        <v/>
      </c>
      <c r="CM637" s="42" t="str">
        <f>IF($O637="女子",IF($AF637&gt;100,"",IF($M637=新人女子!P$2,ROW(),"")),"")</f>
        <v/>
      </c>
      <c r="CN637" s="42" t="str">
        <f>IF($O637="女子",IF($AF637&gt;100,"",IF($M637=新人女子!B$27,ROW(),"")),"")</f>
        <v/>
      </c>
      <c r="CO637" s="42">
        <f>IF($O637="女子",IF($AF637&gt;100,"",IF($M637=新人女子!I$27,ROW(),"")),"")</f>
        <v>637</v>
      </c>
      <c r="CP637" s="42" t="str">
        <f>IF($O637="女子",IF($AF637&gt;100,"",IF($M637=新人女子!P$27,ROW(),"")),"")</f>
        <v/>
      </c>
      <c r="CQ637" s="42" t="str">
        <f>IF($O637="女子",IF($AF637&gt;100,"",IF($M637=新人女子!B$51,ROW(),"")),"")</f>
        <v/>
      </c>
      <c r="CR637" s="42" t="str">
        <f>IF($O637="女子",IF($AF637&gt;100,"",IF($M637=新人女子!I$51,ROW(),"")),"")</f>
        <v/>
      </c>
      <c r="CS637" s="42" t="str">
        <f>IF($O637="女子",IF($AF637&gt;100,"",IF($M637=新人女子!P$51,ROW(),"")),"")</f>
        <v/>
      </c>
      <c r="CT637" s="42" t="str">
        <f>IF($O637="女子",IF($AF637&gt;100,"",IF($M637=新人女子!B$76,ROW(),"")),"")</f>
        <v/>
      </c>
      <c r="CU637" s="42" t="str">
        <f>IF($O637="女子",IF($AF637&gt;100,"",IF($M637=新人女子!I$76,ROW(),"")),"")</f>
        <v/>
      </c>
      <c r="CV637" s="42" t="str">
        <f>IF($O637="女子",IF($AF637&gt;100,"",IF($M637=新人女子!P$76,ROW(),"")),"")</f>
        <v/>
      </c>
    </row>
    <row r="638" spans="1:100" x14ac:dyDescent="0.15">
      <c r="A638" s="36">
        <v>45285</v>
      </c>
      <c r="B638" s="36">
        <v>45287</v>
      </c>
      <c r="C638" s="35" t="s">
        <v>104</v>
      </c>
      <c r="D638" s="35" t="s">
        <v>3870</v>
      </c>
      <c r="E638" s="35" t="s">
        <v>3871</v>
      </c>
      <c r="F638" s="35" t="s">
        <v>3872</v>
      </c>
      <c r="G638" s="35" t="s">
        <v>108</v>
      </c>
      <c r="H638" s="35" t="s">
        <v>15</v>
      </c>
      <c r="I638" s="35" t="s">
        <v>3873</v>
      </c>
      <c r="J638" s="35" t="s">
        <v>303</v>
      </c>
      <c r="M638" s="35" t="s">
        <v>1394</v>
      </c>
      <c r="N638" s="35" t="s">
        <v>1395</v>
      </c>
      <c r="O638" s="35" t="s">
        <v>1152</v>
      </c>
      <c r="Y638" s="35" t="s">
        <v>306</v>
      </c>
      <c r="AA638" s="35" t="s">
        <v>901</v>
      </c>
      <c r="AB638" s="35" t="s">
        <v>1405</v>
      </c>
      <c r="AC638" s="35" t="str">
        <f t="shared" si="55"/>
        <v>ハザカワ</v>
      </c>
      <c r="AD638" s="35" t="s">
        <v>309</v>
      </c>
      <c r="AF638" s="35">
        <v>10</v>
      </c>
      <c r="AG638" s="41">
        <v>39114</v>
      </c>
      <c r="AN638" s="35">
        <v>155</v>
      </c>
      <c r="AO638" s="35">
        <v>47</v>
      </c>
      <c r="AP638" s="35" t="s">
        <v>310</v>
      </c>
      <c r="BB638" s="35">
        <f t="shared" si="51"/>
        <v>16</v>
      </c>
      <c r="BC638" s="35">
        <f t="shared" si="52"/>
        <v>2</v>
      </c>
      <c r="BD638" s="35" t="str">
        <f t="shared" si="53"/>
        <v>右</v>
      </c>
      <c r="BE638" s="42" t="str">
        <f>IF($O638="男子",IF($AF638&gt;100,"",IF($M638=選抜男子!B$2,ROW(),"")),"")</f>
        <v/>
      </c>
      <c r="BF638" s="42" t="str">
        <f>IF($O638="男子",IF($AF638&gt;100,"",IF($M638=選抜男子!I$2,ROW(),"")),"")</f>
        <v/>
      </c>
      <c r="BG638" s="42" t="str">
        <f>IF($O638="男子",IF($AF638&gt;100,"",IF($M638=選抜男子!P$2,ROW(),"")),"")</f>
        <v/>
      </c>
      <c r="BH638" s="42" t="str">
        <f>IF($O638="男子",IF($AF638&gt;100,"",IF($M638=選抜男子!B$27,ROW(),"")),"")</f>
        <v/>
      </c>
      <c r="BI638" s="42" t="str">
        <f>IF($O638="男子",IF($AF638&gt;100,"",IF($M638=選抜男子!I$27,ROW(),"")),"")</f>
        <v/>
      </c>
      <c r="BJ638" s="42" t="str">
        <f>IF($O638="男子",IF($AF638&gt;100,"",IF($M638=選抜男子!P$27,ROW(),"")),"")</f>
        <v/>
      </c>
      <c r="BK638" s="42" t="str">
        <f>IF($O638="男子",IF($AF638&gt;100,"",IF($M638=選抜男子!B$51,ROW(),"")),"")</f>
        <v/>
      </c>
      <c r="BL638" s="42" t="str">
        <f>IF($O638="男子",IF($AF638&gt;100,"",IF($M638=選抜男子!I$51,ROW(),"")),"")</f>
        <v/>
      </c>
      <c r="BM638" s="42" t="str">
        <f>IF($O638="男子",IF($AF638&gt;100,"",IF($M638=選抜男子!B$76,ROW(),"")),"")</f>
        <v/>
      </c>
      <c r="BN638" s="42" t="str">
        <f>IF($O638="男子",IF($AF638&gt;100,"",IF($M638=選抜男子!I$76,ROW(),"")),"")</f>
        <v/>
      </c>
      <c r="BO638" s="42" t="str">
        <f>IF($O638="男子",IF($AF638&gt;100,"",IF($M638=新人男子!B$2,ROW(),"")),"")</f>
        <v/>
      </c>
      <c r="BP638" s="42" t="str">
        <f>IF($O638="男子",IF($AF638&gt;100,"",IF($M638=新人男子!I$2,ROW(),"")),"")</f>
        <v/>
      </c>
      <c r="BQ638" s="42" t="str">
        <f>IF($O638="男子",IF($AF638&gt;100,"",IF($M638=新人男子!P$2,ROW(),"")),"")</f>
        <v/>
      </c>
      <c r="BR638" s="42" t="str">
        <f>IF($O638="男子",IF($AF638&gt;100,"",IF($M638=新人男子!B$27,ROW(),"")),"")</f>
        <v/>
      </c>
      <c r="BS638" s="42" t="str">
        <f>IF($O638="男子",IF($AF638&gt;100,"",IF($M638=新人男子!I$27,ROW(),"")),"")</f>
        <v/>
      </c>
      <c r="BT638" s="42" t="str">
        <f>IF($O638="男子",IF($AF638&gt;100,"",IF($M638=新人男子!P$27,ROW(),"")),"")</f>
        <v/>
      </c>
      <c r="BU638" s="42" t="str">
        <f>IF($O638="男子",IF($AF638&gt;100,"",IF($M638=新人男子!B$51,ROW(),"")),"")</f>
        <v/>
      </c>
      <c r="BV638" s="42" t="str">
        <f>IF($O638="男子",IF($AF638&gt;100,"",IF($M638=新人男子!I$51,ROW(),"")),"")</f>
        <v/>
      </c>
      <c r="BW638" s="42" t="str">
        <f>IF($O638="男子",IF($AF638&gt;100,"",IF($M638=新人男子!P$51,ROW(),"")),"")</f>
        <v/>
      </c>
      <c r="BX638" s="42" t="str">
        <f>IF($O638="男子",IF($AF638&gt;100,"",IF($M638=新人男子!B$76,ROW(),"")),"")</f>
        <v/>
      </c>
      <c r="BY638" s="42" t="str">
        <f>IF($O638="男子",IF($AF638&gt;100,"",IF($M638=新人男子!I$76,ROW(),"")),"")</f>
        <v/>
      </c>
      <c r="BZ638" s="42" t="str">
        <f>IF($O638="男子",IF($AF638&gt;100,"",IF($M638=新人男子!P$76,ROW(),"")),"")</f>
        <v/>
      </c>
      <c r="CA638" s="42" t="str">
        <f>IF($O638="女子",IF($AF638&gt;100,"",IF($M638=選抜女子!B$2,ROW(),"")),"")</f>
        <v/>
      </c>
      <c r="CB638" s="42" t="str">
        <f>IF($O638="女子",IF($AF638&gt;100,"",IF($M638=選抜女子!I$2,ROW(),"")),"")</f>
        <v/>
      </c>
      <c r="CC638" s="42" t="str">
        <f>IF($O638="女子",IF($AF638&gt;100,"",IF($M638=選抜女子!P$2,ROW(),"")),"")</f>
        <v/>
      </c>
      <c r="CD638" s="42" t="str">
        <f>IF($O638="女子",IF($AF638&gt;100,"",IF($M638=選抜女子!B$27,ROW(),"")),"")</f>
        <v/>
      </c>
      <c r="CE638" s="42" t="str">
        <f>IF($O638="女子",IF($AF638&gt;100,"",IF($M638=選抜女子!I$27,ROW(),"")),"")</f>
        <v/>
      </c>
      <c r="CF638" s="42" t="str">
        <f>IF($O638="女子",IF($AF638&gt;100,"",IF($M638=選抜女子!P$27,ROW(),"")),"")</f>
        <v/>
      </c>
      <c r="CG638" s="42" t="str">
        <f>IF($O638="女子",IF($AF638&gt;100,"",IF($M638=選抜女子!B$51,ROW(),"")),"")</f>
        <v/>
      </c>
      <c r="CH638" s="42" t="str">
        <f>IF($O638="女子",IF($AF638&gt;100,"",IF($M638=選抜女子!I$51,ROW(),"")),"")</f>
        <v/>
      </c>
      <c r="CI638" s="42" t="str">
        <f>IF($O638="女子",IF($AF638&gt;100,"",IF($M638=選抜女子!B$76,ROW(),"")),"")</f>
        <v/>
      </c>
      <c r="CJ638" s="42" t="str">
        <f>IF($O638="女子",IF($AF638&gt;100,"",IF($M638=選抜女子!I$76,ROW(),"")),"")</f>
        <v/>
      </c>
      <c r="CK638" s="42" t="str">
        <f>IF($O638="女子",IF($AF638&gt;100,"",IF($M638=新人女子!B$2,ROW(),"")),"")</f>
        <v/>
      </c>
      <c r="CL638" s="42" t="str">
        <f>IF($O638="女子",IF($AF638&gt;100,"",IF($M638=新人女子!I$2,ROW(),"")),"")</f>
        <v/>
      </c>
      <c r="CM638" s="42" t="str">
        <f>IF($O638="女子",IF($AF638&gt;100,"",IF($M638=新人女子!P$2,ROW(),"")),"")</f>
        <v/>
      </c>
      <c r="CN638" s="42" t="str">
        <f>IF($O638="女子",IF($AF638&gt;100,"",IF($M638=新人女子!B$27,ROW(),"")),"")</f>
        <v/>
      </c>
      <c r="CO638" s="42">
        <f>IF($O638="女子",IF($AF638&gt;100,"",IF($M638=新人女子!I$27,ROW(),"")),"")</f>
        <v>638</v>
      </c>
      <c r="CP638" s="42" t="str">
        <f>IF($O638="女子",IF($AF638&gt;100,"",IF($M638=新人女子!P$27,ROW(),"")),"")</f>
        <v/>
      </c>
      <c r="CQ638" s="42" t="str">
        <f>IF($O638="女子",IF($AF638&gt;100,"",IF($M638=新人女子!B$51,ROW(),"")),"")</f>
        <v/>
      </c>
      <c r="CR638" s="42" t="str">
        <f>IF($O638="女子",IF($AF638&gt;100,"",IF($M638=新人女子!I$51,ROW(),"")),"")</f>
        <v/>
      </c>
      <c r="CS638" s="42" t="str">
        <f>IF($O638="女子",IF($AF638&gt;100,"",IF($M638=新人女子!P$51,ROW(),"")),"")</f>
        <v/>
      </c>
      <c r="CT638" s="42" t="str">
        <f>IF($O638="女子",IF($AF638&gt;100,"",IF($M638=新人女子!B$76,ROW(),"")),"")</f>
        <v/>
      </c>
      <c r="CU638" s="42" t="str">
        <f>IF($O638="女子",IF($AF638&gt;100,"",IF($M638=新人女子!I$76,ROW(),"")),"")</f>
        <v/>
      </c>
      <c r="CV638" s="42" t="str">
        <f>IF($O638="女子",IF($AF638&gt;100,"",IF($M638=新人女子!P$76,ROW(),"")),"")</f>
        <v/>
      </c>
    </row>
    <row r="639" spans="1:100" x14ac:dyDescent="0.15">
      <c r="A639" s="36">
        <v>45285</v>
      </c>
      <c r="B639" s="36">
        <v>45287</v>
      </c>
      <c r="C639" s="35" t="s">
        <v>104</v>
      </c>
      <c r="D639" s="35" t="s">
        <v>3874</v>
      </c>
      <c r="E639" s="35" t="s">
        <v>3875</v>
      </c>
      <c r="F639" s="35" t="s">
        <v>3876</v>
      </c>
      <c r="G639" s="35" t="s">
        <v>108</v>
      </c>
      <c r="H639" s="35" t="s">
        <v>15</v>
      </c>
      <c r="I639" s="35" t="s">
        <v>3877</v>
      </c>
      <c r="J639" s="35" t="s">
        <v>303</v>
      </c>
      <c r="M639" s="35" t="s">
        <v>1394</v>
      </c>
      <c r="N639" s="35" t="s">
        <v>1395</v>
      </c>
      <c r="O639" s="35" t="s">
        <v>1152</v>
      </c>
      <c r="Y639" s="35" t="s">
        <v>306</v>
      </c>
      <c r="AA639" s="35" t="s">
        <v>869</v>
      </c>
      <c r="AB639" s="35" t="s">
        <v>1406</v>
      </c>
      <c r="AC639" s="35" t="str">
        <f t="shared" si="55"/>
        <v>ツネヤマ</v>
      </c>
      <c r="AD639" s="35" t="s">
        <v>309</v>
      </c>
      <c r="AF639" s="35">
        <v>11</v>
      </c>
      <c r="AG639" s="41">
        <v>39516</v>
      </c>
      <c r="AN639" s="35">
        <v>165.8</v>
      </c>
      <c r="AO639" s="35">
        <v>62.8</v>
      </c>
      <c r="AP639" s="35" t="s">
        <v>310</v>
      </c>
      <c r="BB639" s="35">
        <f t="shared" si="51"/>
        <v>15</v>
      </c>
      <c r="BC639" s="35">
        <f t="shared" si="52"/>
        <v>1</v>
      </c>
      <c r="BD639" s="35" t="str">
        <f t="shared" si="53"/>
        <v>右</v>
      </c>
      <c r="BE639" s="42" t="str">
        <f>IF($O639="男子",IF($AF639&gt;100,"",IF($M639=選抜男子!B$2,ROW(),"")),"")</f>
        <v/>
      </c>
      <c r="BF639" s="42" t="str">
        <f>IF($O639="男子",IF($AF639&gt;100,"",IF($M639=選抜男子!I$2,ROW(),"")),"")</f>
        <v/>
      </c>
      <c r="BG639" s="42" t="str">
        <f>IF($O639="男子",IF($AF639&gt;100,"",IF($M639=選抜男子!P$2,ROW(),"")),"")</f>
        <v/>
      </c>
      <c r="BH639" s="42" t="str">
        <f>IF($O639="男子",IF($AF639&gt;100,"",IF($M639=選抜男子!B$27,ROW(),"")),"")</f>
        <v/>
      </c>
      <c r="BI639" s="42" t="str">
        <f>IF($O639="男子",IF($AF639&gt;100,"",IF($M639=選抜男子!I$27,ROW(),"")),"")</f>
        <v/>
      </c>
      <c r="BJ639" s="42" t="str">
        <f>IF($O639="男子",IF($AF639&gt;100,"",IF($M639=選抜男子!P$27,ROW(),"")),"")</f>
        <v/>
      </c>
      <c r="BK639" s="42" t="str">
        <f>IF($O639="男子",IF($AF639&gt;100,"",IF($M639=選抜男子!B$51,ROW(),"")),"")</f>
        <v/>
      </c>
      <c r="BL639" s="42" t="str">
        <f>IF($O639="男子",IF($AF639&gt;100,"",IF($M639=選抜男子!I$51,ROW(),"")),"")</f>
        <v/>
      </c>
      <c r="BM639" s="42" t="str">
        <f>IF($O639="男子",IF($AF639&gt;100,"",IF($M639=選抜男子!B$76,ROW(),"")),"")</f>
        <v/>
      </c>
      <c r="BN639" s="42" t="str">
        <f>IF($O639="男子",IF($AF639&gt;100,"",IF($M639=選抜男子!I$76,ROW(),"")),"")</f>
        <v/>
      </c>
      <c r="BO639" s="42" t="str">
        <f>IF($O639="男子",IF($AF639&gt;100,"",IF($M639=新人男子!B$2,ROW(),"")),"")</f>
        <v/>
      </c>
      <c r="BP639" s="42" t="str">
        <f>IF($O639="男子",IF($AF639&gt;100,"",IF($M639=新人男子!I$2,ROW(),"")),"")</f>
        <v/>
      </c>
      <c r="BQ639" s="42" t="str">
        <f>IF($O639="男子",IF($AF639&gt;100,"",IF($M639=新人男子!P$2,ROW(),"")),"")</f>
        <v/>
      </c>
      <c r="BR639" s="42" t="str">
        <f>IF($O639="男子",IF($AF639&gt;100,"",IF($M639=新人男子!B$27,ROW(),"")),"")</f>
        <v/>
      </c>
      <c r="BS639" s="42" t="str">
        <f>IF($O639="男子",IF($AF639&gt;100,"",IF($M639=新人男子!I$27,ROW(),"")),"")</f>
        <v/>
      </c>
      <c r="BT639" s="42" t="str">
        <f>IF($O639="男子",IF($AF639&gt;100,"",IF($M639=新人男子!P$27,ROW(),"")),"")</f>
        <v/>
      </c>
      <c r="BU639" s="42" t="str">
        <f>IF($O639="男子",IF($AF639&gt;100,"",IF($M639=新人男子!B$51,ROW(),"")),"")</f>
        <v/>
      </c>
      <c r="BV639" s="42" t="str">
        <f>IF($O639="男子",IF($AF639&gt;100,"",IF($M639=新人男子!I$51,ROW(),"")),"")</f>
        <v/>
      </c>
      <c r="BW639" s="42" t="str">
        <f>IF($O639="男子",IF($AF639&gt;100,"",IF($M639=新人男子!P$51,ROW(),"")),"")</f>
        <v/>
      </c>
      <c r="BX639" s="42" t="str">
        <f>IF($O639="男子",IF($AF639&gt;100,"",IF($M639=新人男子!B$76,ROW(),"")),"")</f>
        <v/>
      </c>
      <c r="BY639" s="42" t="str">
        <f>IF($O639="男子",IF($AF639&gt;100,"",IF($M639=新人男子!I$76,ROW(),"")),"")</f>
        <v/>
      </c>
      <c r="BZ639" s="42" t="str">
        <f>IF($O639="男子",IF($AF639&gt;100,"",IF($M639=新人男子!P$76,ROW(),"")),"")</f>
        <v/>
      </c>
      <c r="CA639" s="42" t="str">
        <f>IF($O639="女子",IF($AF639&gt;100,"",IF($M639=選抜女子!B$2,ROW(),"")),"")</f>
        <v/>
      </c>
      <c r="CB639" s="42" t="str">
        <f>IF($O639="女子",IF($AF639&gt;100,"",IF($M639=選抜女子!I$2,ROW(),"")),"")</f>
        <v/>
      </c>
      <c r="CC639" s="42" t="str">
        <f>IF($O639="女子",IF($AF639&gt;100,"",IF($M639=選抜女子!P$2,ROW(),"")),"")</f>
        <v/>
      </c>
      <c r="CD639" s="42" t="str">
        <f>IF($O639="女子",IF($AF639&gt;100,"",IF($M639=選抜女子!B$27,ROW(),"")),"")</f>
        <v/>
      </c>
      <c r="CE639" s="42" t="str">
        <f>IF($O639="女子",IF($AF639&gt;100,"",IF($M639=選抜女子!I$27,ROW(),"")),"")</f>
        <v/>
      </c>
      <c r="CF639" s="42" t="str">
        <f>IF($O639="女子",IF($AF639&gt;100,"",IF($M639=選抜女子!P$27,ROW(),"")),"")</f>
        <v/>
      </c>
      <c r="CG639" s="42" t="str">
        <f>IF($O639="女子",IF($AF639&gt;100,"",IF($M639=選抜女子!B$51,ROW(),"")),"")</f>
        <v/>
      </c>
      <c r="CH639" s="42" t="str">
        <f>IF($O639="女子",IF($AF639&gt;100,"",IF($M639=選抜女子!I$51,ROW(),"")),"")</f>
        <v/>
      </c>
      <c r="CI639" s="42" t="str">
        <f>IF($O639="女子",IF($AF639&gt;100,"",IF($M639=選抜女子!B$76,ROW(),"")),"")</f>
        <v/>
      </c>
      <c r="CJ639" s="42" t="str">
        <f>IF($O639="女子",IF($AF639&gt;100,"",IF($M639=選抜女子!I$76,ROW(),"")),"")</f>
        <v/>
      </c>
      <c r="CK639" s="42" t="str">
        <f>IF($O639="女子",IF($AF639&gt;100,"",IF($M639=新人女子!B$2,ROW(),"")),"")</f>
        <v/>
      </c>
      <c r="CL639" s="42" t="str">
        <f>IF($O639="女子",IF($AF639&gt;100,"",IF($M639=新人女子!I$2,ROW(),"")),"")</f>
        <v/>
      </c>
      <c r="CM639" s="42" t="str">
        <f>IF($O639="女子",IF($AF639&gt;100,"",IF($M639=新人女子!P$2,ROW(),"")),"")</f>
        <v/>
      </c>
      <c r="CN639" s="42" t="str">
        <f>IF($O639="女子",IF($AF639&gt;100,"",IF($M639=新人女子!B$27,ROW(),"")),"")</f>
        <v/>
      </c>
      <c r="CO639" s="42">
        <f>IF($O639="女子",IF($AF639&gt;100,"",IF($M639=新人女子!I$27,ROW(),"")),"")</f>
        <v>639</v>
      </c>
      <c r="CP639" s="42" t="str">
        <f>IF($O639="女子",IF($AF639&gt;100,"",IF($M639=新人女子!P$27,ROW(),"")),"")</f>
        <v/>
      </c>
      <c r="CQ639" s="42" t="str">
        <f>IF($O639="女子",IF($AF639&gt;100,"",IF($M639=新人女子!B$51,ROW(),"")),"")</f>
        <v/>
      </c>
      <c r="CR639" s="42" t="str">
        <f>IF($O639="女子",IF($AF639&gt;100,"",IF($M639=新人女子!I$51,ROW(),"")),"")</f>
        <v/>
      </c>
      <c r="CS639" s="42" t="str">
        <f>IF($O639="女子",IF($AF639&gt;100,"",IF($M639=新人女子!P$51,ROW(),"")),"")</f>
        <v/>
      </c>
      <c r="CT639" s="42" t="str">
        <f>IF($O639="女子",IF($AF639&gt;100,"",IF($M639=新人女子!B$76,ROW(),"")),"")</f>
        <v/>
      </c>
      <c r="CU639" s="42" t="str">
        <f>IF($O639="女子",IF($AF639&gt;100,"",IF($M639=新人女子!I$76,ROW(),"")),"")</f>
        <v/>
      </c>
      <c r="CV639" s="42" t="str">
        <f>IF($O639="女子",IF($AF639&gt;100,"",IF($M639=新人女子!P$76,ROW(),"")),"")</f>
        <v/>
      </c>
    </row>
    <row r="640" spans="1:100" x14ac:dyDescent="0.15">
      <c r="A640" s="36">
        <v>45285</v>
      </c>
      <c r="B640" s="36">
        <v>45287</v>
      </c>
      <c r="C640" s="35" t="s">
        <v>104</v>
      </c>
      <c r="D640" s="35" t="s">
        <v>3878</v>
      </c>
      <c r="E640" s="35" t="s">
        <v>3879</v>
      </c>
      <c r="F640" s="35" t="s">
        <v>3880</v>
      </c>
      <c r="G640" s="35" t="s">
        <v>108</v>
      </c>
      <c r="H640" s="35" t="s">
        <v>15</v>
      </c>
      <c r="I640" s="35" t="s">
        <v>3881</v>
      </c>
      <c r="J640" s="35" t="s">
        <v>303</v>
      </c>
      <c r="M640" s="35" t="s">
        <v>1394</v>
      </c>
      <c r="N640" s="35" t="s">
        <v>1395</v>
      </c>
      <c r="O640" s="35" t="s">
        <v>1152</v>
      </c>
      <c r="Y640" s="35" t="s">
        <v>306</v>
      </c>
      <c r="AA640" s="35" t="s">
        <v>871</v>
      </c>
      <c r="AB640" s="35" t="s">
        <v>1407</v>
      </c>
      <c r="AC640" s="35" t="str">
        <f t="shared" si="55"/>
        <v>ハチハマ</v>
      </c>
      <c r="AD640" s="35" t="s">
        <v>309</v>
      </c>
      <c r="AF640" s="35">
        <v>12</v>
      </c>
      <c r="AG640" s="41">
        <v>38883</v>
      </c>
      <c r="AN640" s="35">
        <v>157</v>
      </c>
      <c r="AO640" s="35">
        <v>48</v>
      </c>
      <c r="AP640" s="35" t="s">
        <v>310</v>
      </c>
      <c r="BB640" s="35">
        <f t="shared" si="51"/>
        <v>16</v>
      </c>
      <c r="BC640" s="35">
        <f t="shared" si="52"/>
        <v>2</v>
      </c>
      <c r="BD640" s="35" t="str">
        <f t="shared" si="53"/>
        <v>右</v>
      </c>
      <c r="BE640" s="42" t="str">
        <f>IF($O640="男子",IF($AF640&gt;100,"",IF($M640=選抜男子!B$2,ROW(),"")),"")</f>
        <v/>
      </c>
      <c r="BF640" s="42" t="str">
        <f>IF($O640="男子",IF($AF640&gt;100,"",IF($M640=選抜男子!I$2,ROW(),"")),"")</f>
        <v/>
      </c>
      <c r="BG640" s="42" t="str">
        <f>IF($O640="男子",IF($AF640&gt;100,"",IF($M640=選抜男子!P$2,ROW(),"")),"")</f>
        <v/>
      </c>
      <c r="BH640" s="42" t="str">
        <f>IF($O640="男子",IF($AF640&gt;100,"",IF($M640=選抜男子!B$27,ROW(),"")),"")</f>
        <v/>
      </c>
      <c r="BI640" s="42" t="str">
        <f>IF($O640="男子",IF($AF640&gt;100,"",IF($M640=選抜男子!I$27,ROW(),"")),"")</f>
        <v/>
      </c>
      <c r="BJ640" s="42" t="str">
        <f>IF($O640="男子",IF($AF640&gt;100,"",IF($M640=選抜男子!P$27,ROW(),"")),"")</f>
        <v/>
      </c>
      <c r="BK640" s="42" t="str">
        <f>IF($O640="男子",IF($AF640&gt;100,"",IF($M640=選抜男子!B$51,ROW(),"")),"")</f>
        <v/>
      </c>
      <c r="BL640" s="42" t="str">
        <f>IF($O640="男子",IF($AF640&gt;100,"",IF($M640=選抜男子!I$51,ROW(),"")),"")</f>
        <v/>
      </c>
      <c r="BM640" s="42" t="str">
        <f>IF($O640="男子",IF($AF640&gt;100,"",IF($M640=選抜男子!B$76,ROW(),"")),"")</f>
        <v/>
      </c>
      <c r="BN640" s="42" t="str">
        <f>IF($O640="男子",IF($AF640&gt;100,"",IF($M640=選抜男子!I$76,ROW(),"")),"")</f>
        <v/>
      </c>
      <c r="BO640" s="42" t="str">
        <f>IF($O640="男子",IF($AF640&gt;100,"",IF($M640=新人男子!B$2,ROW(),"")),"")</f>
        <v/>
      </c>
      <c r="BP640" s="42" t="str">
        <f>IF($O640="男子",IF($AF640&gt;100,"",IF($M640=新人男子!I$2,ROW(),"")),"")</f>
        <v/>
      </c>
      <c r="BQ640" s="42" t="str">
        <f>IF($O640="男子",IF($AF640&gt;100,"",IF($M640=新人男子!P$2,ROW(),"")),"")</f>
        <v/>
      </c>
      <c r="BR640" s="42" t="str">
        <f>IF($O640="男子",IF($AF640&gt;100,"",IF($M640=新人男子!B$27,ROW(),"")),"")</f>
        <v/>
      </c>
      <c r="BS640" s="42" t="str">
        <f>IF($O640="男子",IF($AF640&gt;100,"",IF($M640=新人男子!I$27,ROW(),"")),"")</f>
        <v/>
      </c>
      <c r="BT640" s="42" t="str">
        <f>IF($O640="男子",IF($AF640&gt;100,"",IF($M640=新人男子!P$27,ROW(),"")),"")</f>
        <v/>
      </c>
      <c r="BU640" s="42" t="str">
        <f>IF($O640="男子",IF($AF640&gt;100,"",IF($M640=新人男子!B$51,ROW(),"")),"")</f>
        <v/>
      </c>
      <c r="BV640" s="42" t="str">
        <f>IF($O640="男子",IF($AF640&gt;100,"",IF($M640=新人男子!I$51,ROW(),"")),"")</f>
        <v/>
      </c>
      <c r="BW640" s="42" t="str">
        <f>IF($O640="男子",IF($AF640&gt;100,"",IF($M640=新人男子!P$51,ROW(),"")),"")</f>
        <v/>
      </c>
      <c r="BX640" s="42" t="str">
        <f>IF($O640="男子",IF($AF640&gt;100,"",IF($M640=新人男子!B$76,ROW(),"")),"")</f>
        <v/>
      </c>
      <c r="BY640" s="42" t="str">
        <f>IF($O640="男子",IF($AF640&gt;100,"",IF($M640=新人男子!I$76,ROW(),"")),"")</f>
        <v/>
      </c>
      <c r="BZ640" s="42" t="str">
        <f>IF($O640="男子",IF($AF640&gt;100,"",IF($M640=新人男子!P$76,ROW(),"")),"")</f>
        <v/>
      </c>
      <c r="CA640" s="42" t="str">
        <f>IF($O640="女子",IF($AF640&gt;100,"",IF($M640=選抜女子!B$2,ROW(),"")),"")</f>
        <v/>
      </c>
      <c r="CB640" s="42" t="str">
        <f>IF($O640="女子",IF($AF640&gt;100,"",IF($M640=選抜女子!I$2,ROW(),"")),"")</f>
        <v/>
      </c>
      <c r="CC640" s="42" t="str">
        <f>IF($O640="女子",IF($AF640&gt;100,"",IF($M640=選抜女子!P$2,ROW(),"")),"")</f>
        <v/>
      </c>
      <c r="CD640" s="42" t="str">
        <f>IF($O640="女子",IF($AF640&gt;100,"",IF($M640=選抜女子!B$27,ROW(),"")),"")</f>
        <v/>
      </c>
      <c r="CE640" s="42" t="str">
        <f>IF($O640="女子",IF($AF640&gt;100,"",IF($M640=選抜女子!I$27,ROW(),"")),"")</f>
        <v/>
      </c>
      <c r="CF640" s="42" t="str">
        <f>IF($O640="女子",IF($AF640&gt;100,"",IF($M640=選抜女子!P$27,ROW(),"")),"")</f>
        <v/>
      </c>
      <c r="CG640" s="42" t="str">
        <f>IF($O640="女子",IF($AF640&gt;100,"",IF($M640=選抜女子!B$51,ROW(),"")),"")</f>
        <v/>
      </c>
      <c r="CH640" s="42" t="str">
        <f>IF($O640="女子",IF($AF640&gt;100,"",IF($M640=選抜女子!I$51,ROW(),"")),"")</f>
        <v/>
      </c>
      <c r="CI640" s="42" t="str">
        <f>IF($O640="女子",IF($AF640&gt;100,"",IF($M640=選抜女子!B$76,ROW(),"")),"")</f>
        <v/>
      </c>
      <c r="CJ640" s="42" t="str">
        <f>IF($O640="女子",IF($AF640&gt;100,"",IF($M640=選抜女子!I$76,ROW(),"")),"")</f>
        <v/>
      </c>
      <c r="CK640" s="42" t="str">
        <f>IF($O640="女子",IF($AF640&gt;100,"",IF($M640=新人女子!B$2,ROW(),"")),"")</f>
        <v/>
      </c>
      <c r="CL640" s="42" t="str">
        <f>IF($O640="女子",IF($AF640&gt;100,"",IF($M640=新人女子!I$2,ROW(),"")),"")</f>
        <v/>
      </c>
      <c r="CM640" s="42" t="str">
        <f>IF($O640="女子",IF($AF640&gt;100,"",IF($M640=新人女子!P$2,ROW(),"")),"")</f>
        <v/>
      </c>
      <c r="CN640" s="42" t="str">
        <f>IF($O640="女子",IF($AF640&gt;100,"",IF($M640=新人女子!B$27,ROW(),"")),"")</f>
        <v/>
      </c>
      <c r="CO640" s="42">
        <f>IF($O640="女子",IF($AF640&gt;100,"",IF($M640=新人女子!I$27,ROW(),"")),"")</f>
        <v>640</v>
      </c>
      <c r="CP640" s="42" t="str">
        <f>IF($O640="女子",IF($AF640&gt;100,"",IF($M640=新人女子!P$27,ROW(),"")),"")</f>
        <v/>
      </c>
      <c r="CQ640" s="42" t="str">
        <f>IF($O640="女子",IF($AF640&gt;100,"",IF($M640=新人女子!B$51,ROW(),"")),"")</f>
        <v/>
      </c>
      <c r="CR640" s="42" t="str">
        <f>IF($O640="女子",IF($AF640&gt;100,"",IF($M640=新人女子!I$51,ROW(),"")),"")</f>
        <v/>
      </c>
      <c r="CS640" s="42" t="str">
        <f>IF($O640="女子",IF($AF640&gt;100,"",IF($M640=新人女子!P$51,ROW(),"")),"")</f>
        <v/>
      </c>
      <c r="CT640" s="42" t="str">
        <f>IF($O640="女子",IF($AF640&gt;100,"",IF($M640=新人女子!B$76,ROW(),"")),"")</f>
        <v/>
      </c>
      <c r="CU640" s="42" t="str">
        <f>IF($O640="女子",IF($AF640&gt;100,"",IF($M640=新人女子!I$76,ROW(),"")),"")</f>
        <v/>
      </c>
      <c r="CV640" s="42" t="str">
        <f>IF($O640="女子",IF($AF640&gt;100,"",IF($M640=新人女子!P$76,ROW(),"")),"")</f>
        <v/>
      </c>
    </row>
    <row r="641" spans="1:100" x14ac:dyDescent="0.15">
      <c r="A641" s="36">
        <v>45285</v>
      </c>
      <c r="B641" s="36">
        <v>45287</v>
      </c>
      <c r="C641" s="35" t="s">
        <v>104</v>
      </c>
      <c r="D641" s="35" t="s">
        <v>3882</v>
      </c>
      <c r="E641" s="35" t="s">
        <v>3883</v>
      </c>
      <c r="F641" s="35" t="s">
        <v>3884</v>
      </c>
      <c r="G641" s="35" t="s">
        <v>108</v>
      </c>
      <c r="H641" s="35" t="s">
        <v>15</v>
      </c>
      <c r="I641" s="35" t="s">
        <v>3885</v>
      </c>
      <c r="J641" s="35" t="s">
        <v>303</v>
      </c>
      <c r="M641" s="35" t="s">
        <v>1394</v>
      </c>
      <c r="N641" s="35" t="s">
        <v>1395</v>
      </c>
      <c r="O641" s="35" t="s">
        <v>1152</v>
      </c>
      <c r="Y641" s="35" t="s">
        <v>306</v>
      </c>
      <c r="AA641" s="35" t="s">
        <v>876</v>
      </c>
      <c r="AB641" s="35" t="s">
        <v>1408</v>
      </c>
      <c r="AC641" s="35" t="str">
        <f t="shared" si="55"/>
        <v>ビゼンタイ</v>
      </c>
      <c r="AD641" s="35" t="s">
        <v>309</v>
      </c>
      <c r="AF641" s="35">
        <v>13</v>
      </c>
      <c r="AG641" s="41">
        <v>39078</v>
      </c>
      <c r="AN641" s="35">
        <v>164</v>
      </c>
      <c r="AO641" s="35">
        <v>55</v>
      </c>
      <c r="AP641" s="35" t="s">
        <v>310</v>
      </c>
      <c r="BB641" s="35">
        <f t="shared" si="51"/>
        <v>16</v>
      </c>
      <c r="BC641" s="35">
        <f t="shared" si="52"/>
        <v>2</v>
      </c>
      <c r="BD641" s="35" t="str">
        <f t="shared" si="53"/>
        <v>右</v>
      </c>
      <c r="BE641" s="42" t="str">
        <f>IF($O641="男子",IF($AF641&gt;100,"",IF($M641=選抜男子!B$2,ROW(),"")),"")</f>
        <v/>
      </c>
      <c r="BF641" s="42" t="str">
        <f>IF($O641="男子",IF($AF641&gt;100,"",IF($M641=選抜男子!I$2,ROW(),"")),"")</f>
        <v/>
      </c>
      <c r="BG641" s="42" t="str">
        <f>IF($O641="男子",IF($AF641&gt;100,"",IF($M641=選抜男子!P$2,ROW(),"")),"")</f>
        <v/>
      </c>
      <c r="BH641" s="42" t="str">
        <f>IF($O641="男子",IF($AF641&gt;100,"",IF($M641=選抜男子!B$27,ROW(),"")),"")</f>
        <v/>
      </c>
      <c r="BI641" s="42" t="str">
        <f>IF($O641="男子",IF($AF641&gt;100,"",IF($M641=選抜男子!I$27,ROW(),"")),"")</f>
        <v/>
      </c>
      <c r="BJ641" s="42" t="str">
        <f>IF($O641="男子",IF($AF641&gt;100,"",IF($M641=選抜男子!P$27,ROW(),"")),"")</f>
        <v/>
      </c>
      <c r="BK641" s="42" t="str">
        <f>IF($O641="男子",IF($AF641&gt;100,"",IF($M641=選抜男子!B$51,ROW(),"")),"")</f>
        <v/>
      </c>
      <c r="BL641" s="42" t="str">
        <f>IF($O641="男子",IF($AF641&gt;100,"",IF($M641=選抜男子!I$51,ROW(),"")),"")</f>
        <v/>
      </c>
      <c r="BM641" s="42" t="str">
        <f>IF($O641="男子",IF($AF641&gt;100,"",IF($M641=選抜男子!B$76,ROW(),"")),"")</f>
        <v/>
      </c>
      <c r="BN641" s="42" t="str">
        <f>IF($O641="男子",IF($AF641&gt;100,"",IF($M641=選抜男子!I$76,ROW(),"")),"")</f>
        <v/>
      </c>
      <c r="BO641" s="42" t="str">
        <f>IF($O641="男子",IF($AF641&gt;100,"",IF($M641=新人男子!B$2,ROW(),"")),"")</f>
        <v/>
      </c>
      <c r="BP641" s="42" t="str">
        <f>IF($O641="男子",IF($AF641&gt;100,"",IF($M641=新人男子!I$2,ROW(),"")),"")</f>
        <v/>
      </c>
      <c r="BQ641" s="42" t="str">
        <f>IF($O641="男子",IF($AF641&gt;100,"",IF($M641=新人男子!P$2,ROW(),"")),"")</f>
        <v/>
      </c>
      <c r="BR641" s="42" t="str">
        <f>IF($O641="男子",IF($AF641&gt;100,"",IF($M641=新人男子!B$27,ROW(),"")),"")</f>
        <v/>
      </c>
      <c r="BS641" s="42" t="str">
        <f>IF($O641="男子",IF($AF641&gt;100,"",IF($M641=新人男子!I$27,ROW(),"")),"")</f>
        <v/>
      </c>
      <c r="BT641" s="42" t="str">
        <f>IF($O641="男子",IF($AF641&gt;100,"",IF($M641=新人男子!P$27,ROW(),"")),"")</f>
        <v/>
      </c>
      <c r="BU641" s="42" t="str">
        <f>IF($O641="男子",IF($AF641&gt;100,"",IF($M641=新人男子!B$51,ROW(),"")),"")</f>
        <v/>
      </c>
      <c r="BV641" s="42" t="str">
        <f>IF($O641="男子",IF($AF641&gt;100,"",IF($M641=新人男子!I$51,ROW(),"")),"")</f>
        <v/>
      </c>
      <c r="BW641" s="42" t="str">
        <f>IF($O641="男子",IF($AF641&gt;100,"",IF($M641=新人男子!P$51,ROW(),"")),"")</f>
        <v/>
      </c>
      <c r="BX641" s="42" t="str">
        <f>IF($O641="男子",IF($AF641&gt;100,"",IF($M641=新人男子!B$76,ROW(),"")),"")</f>
        <v/>
      </c>
      <c r="BY641" s="42" t="str">
        <f>IF($O641="男子",IF($AF641&gt;100,"",IF($M641=新人男子!I$76,ROW(),"")),"")</f>
        <v/>
      </c>
      <c r="BZ641" s="42" t="str">
        <f>IF($O641="男子",IF($AF641&gt;100,"",IF($M641=新人男子!P$76,ROW(),"")),"")</f>
        <v/>
      </c>
      <c r="CA641" s="42" t="str">
        <f>IF($O641="女子",IF($AF641&gt;100,"",IF($M641=選抜女子!B$2,ROW(),"")),"")</f>
        <v/>
      </c>
      <c r="CB641" s="42" t="str">
        <f>IF($O641="女子",IF($AF641&gt;100,"",IF($M641=選抜女子!I$2,ROW(),"")),"")</f>
        <v/>
      </c>
      <c r="CC641" s="42" t="str">
        <f>IF($O641="女子",IF($AF641&gt;100,"",IF($M641=選抜女子!P$2,ROW(),"")),"")</f>
        <v/>
      </c>
      <c r="CD641" s="42" t="str">
        <f>IF($O641="女子",IF($AF641&gt;100,"",IF($M641=選抜女子!B$27,ROW(),"")),"")</f>
        <v/>
      </c>
      <c r="CE641" s="42" t="str">
        <f>IF($O641="女子",IF($AF641&gt;100,"",IF($M641=選抜女子!I$27,ROW(),"")),"")</f>
        <v/>
      </c>
      <c r="CF641" s="42" t="str">
        <f>IF($O641="女子",IF($AF641&gt;100,"",IF($M641=選抜女子!P$27,ROW(),"")),"")</f>
        <v/>
      </c>
      <c r="CG641" s="42" t="str">
        <f>IF($O641="女子",IF($AF641&gt;100,"",IF($M641=選抜女子!B$51,ROW(),"")),"")</f>
        <v/>
      </c>
      <c r="CH641" s="42" t="str">
        <f>IF($O641="女子",IF($AF641&gt;100,"",IF($M641=選抜女子!I$51,ROW(),"")),"")</f>
        <v/>
      </c>
      <c r="CI641" s="42" t="str">
        <f>IF($O641="女子",IF($AF641&gt;100,"",IF($M641=選抜女子!B$76,ROW(),"")),"")</f>
        <v/>
      </c>
      <c r="CJ641" s="42" t="str">
        <f>IF($O641="女子",IF($AF641&gt;100,"",IF($M641=選抜女子!I$76,ROW(),"")),"")</f>
        <v/>
      </c>
      <c r="CK641" s="42" t="str">
        <f>IF($O641="女子",IF($AF641&gt;100,"",IF($M641=新人女子!B$2,ROW(),"")),"")</f>
        <v/>
      </c>
      <c r="CL641" s="42" t="str">
        <f>IF($O641="女子",IF($AF641&gt;100,"",IF($M641=新人女子!I$2,ROW(),"")),"")</f>
        <v/>
      </c>
      <c r="CM641" s="42" t="str">
        <f>IF($O641="女子",IF($AF641&gt;100,"",IF($M641=新人女子!P$2,ROW(),"")),"")</f>
        <v/>
      </c>
      <c r="CN641" s="42" t="str">
        <f>IF($O641="女子",IF($AF641&gt;100,"",IF($M641=新人女子!B$27,ROW(),"")),"")</f>
        <v/>
      </c>
      <c r="CO641" s="42">
        <f>IF($O641="女子",IF($AF641&gt;100,"",IF($M641=新人女子!I$27,ROW(),"")),"")</f>
        <v>641</v>
      </c>
      <c r="CP641" s="42" t="str">
        <f>IF($O641="女子",IF($AF641&gt;100,"",IF($M641=新人女子!P$27,ROW(),"")),"")</f>
        <v/>
      </c>
      <c r="CQ641" s="42" t="str">
        <f>IF($O641="女子",IF($AF641&gt;100,"",IF($M641=新人女子!B$51,ROW(),"")),"")</f>
        <v/>
      </c>
      <c r="CR641" s="42" t="str">
        <f>IF($O641="女子",IF($AF641&gt;100,"",IF($M641=新人女子!I$51,ROW(),"")),"")</f>
        <v/>
      </c>
      <c r="CS641" s="42" t="str">
        <f>IF($O641="女子",IF($AF641&gt;100,"",IF($M641=新人女子!P$51,ROW(),"")),"")</f>
        <v/>
      </c>
      <c r="CT641" s="42" t="str">
        <f>IF($O641="女子",IF($AF641&gt;100,"",IF($M641=新人女子!B$76,ROW(),"")),"")</f>
        <v/>
      </c>
      <c r="CU641" s="42" t="str">
        <f>IF($O641="女子",IF($AF641&gt;100,"",IF($M641=新人女子!I$76,ROW(),"")),"")</f>
        <v/>
      </c>
      <c r="CV641" s="42" t="str">
        <f>IF($O641="女子",IF($AF641&gt;100,"",IF($M641=新人女子!P$76,ROW(),"")),"")</f>
        <v/>
      </c>
    </row>
    <row r="642" spans="1:100" x14ac:dyDescent="0.15">
      <c r="A642" s="36">
        <v>45285</v>
      </c>
      <c r="B642" s="36">
        <v>45287</v>
      </c>
      <c r="C642" s="35" t="s">
        <v>104</v>
      </c>
      <c r="D642" s="35" t="s">
        <v>3886</v>
      </c>
      <c r="E642" s="35" t="s">
        <v>3887</v>
      </c>
      <c r="F642" s="35" t="s">
        <v>3888</v>
      </c>
      <c r="G642" s="35" t="s">
        <v>108</v>
      </c>
      <c r="H642" s="35" t="s">
        <v>15</v>
      </c>
      <c r="I642" s="35" t="s">
        <v>3889</v>
      </c>
      <c r="J642" s="35" t="s">
        <v>303</v>
      </c>
      <c r="M642" s="35" t="s">
        <v>1394</v>
      </c>
      <c r="N642" s="35" t="s">
        <v>1395</v>
      </c>
      <c r="O642" s="35" t="s">
        <v>1152</v>
      </c>
      <c r="Y642" s="35" t="s">
        <v>306</v>
      </c>
      <c r="AA642" s="35" t="s">
        <v>881</v>
      </c>
      <c r="AB642" s="35" t="s">
        <v>1395</v>
      </c>
      <c r="AC642" s="35" t="str">
        <f t="shared" si="55"/>
        <v>ウノ</v>
      </c>
      <c r="AD642" s="35" t="s">
        <v>309</v>
      </c>
      <c r="AF642" s="35">
        <v>14</v>
      </c>
      <c r="AG642" s="41">
        <v>39516</v>
      </c>
      <c r="AN642" s="35">
        <v>163</v>
      </c>
      <c r="AO642" s="35">
        <v>45.4</v>
      </c>
      <c r="AP642" s="35" t="s">
        <v>310</v>
      </c>
      <c r="BB642" s="35">
        <f t="shared" si="51"/>
        <v>15</v>
      </c>
      <c r="BC642" s="35">
        <f t="shared" si="52"/>
        <v>1</v>
      </c>
      <c r="BD642" s="35" t="str">
        <f t="shared" si="53"/>
        <v>右</v>
      </c>
      <c r="BE642" s="42" t="str">
        <f>IF($O642="男子",IF($AF642&gt;100,"",IF($M642=選抜男子!B$2,ROW(),"")),"")</f>
        <v/>
      </c>
      <c r="BF642" s="42" t="str">
        <f>IF($O642="男子",IF($AF642&gt;100,"",IF($M642=選抜男子!I$2,ROW(),"")),"")</f>
        <v/>
      </c>
      <c r="BG642" s="42" t="str">
        <f>IF($O642="男子",IF($AF642&gt;100,"",IF($M642=選抜男子!P$2,ROW(),"")),"")</f>
        <v/>
      </c>
      <c r="BH642" s="42" t="str">
        <f>IF($O642="男子",IF($AF642&gt;100,"",IF($M642=選抜男子!B$27,ROW(),"")),"")</f>
        <v/>
      </c>
      <c r="BI642" s="42" t="str">
        <f>IF($O642="男子",IF($AF642&gt;100,"",IF($M642=選抜男子!I$27,ROW(),"")),"")</f>
        <v/>
      </c>
      <c r="BJ642" s="42" t="str">
        <f>IF($O642="男子",IF($AF642&gt;100,"",IF($M642=選抜男子!P$27,ROW(),"")),"")</f>
        <v/>
      </c>
      <c r="BK642" s="42" t="str">
        <f>IF($O642="男子",IF($AF642&gt;100,"",IF($M642=選抜男子!B$51,ROW(),"")),"")</f>
        <v/>
      </c>
      <c r="BL642" s="42" t="str">
        <f>IF($O642="男子",IF($AF642&gt;100,"",IF($M642=選抜男子!I$51,ROW(),"")),"")</f>
        <v/>
      </c>
      <c r="BM642" s="42" t="str">
        <f>IF($O642="男子",IF($AF642&gt;100,"",IF($M642=選抜男子!B$76,ROW(),"")),"")</f>
        <v/>
      </c>
      <c r="BN642" s="42" t="str">
        <f>IF($O642="男子",IF($AF642&gt;100,"",IF($M642=選抜男子!I$76,ROW(),"")),"")</f>
        <v/>
      </c>
      <c r="BO642" s="42" t="str">
        <f>IF($O642="男子",IF($AF642&gt;100,"",IF($M642=新人男子!B$2,ROW(),"")),"")</f>
        <v/>
      </c>
      <c r="BP642" s="42" t="str">
        <f>IF($O642="男子",IF($AF642&gt;100,"",IF($M642=新人男子!I$2,ROW(),"")),"")</f>
        <v/>
      </c>
      <c r="BQ642" s="42" t="str">
        <f>IF($O642="男子",IF($AF642&gt;100,"",IF($M642=新人男子!P$2,ROW(),"")),"")</f>
        <v/>
      </c>
      <c r="BR642" s="42" t="str">
        <f>IF($O642="男子",IF($AF642&gt;100,"",IF($M642=新人男子!B$27,ROW(),"")),"")</f>
        <v/>
      </c>
      <c r="BS642" s="42" t="str">
        <f>IF($O642="男子",IF($AF642&gt;100,"",IF($M642=新人男子!I$27,ROW(),"")),"")</f>
        <v/>
      </c>
      <c r="BT642" s="42" t="str">
        <f>IF($O642="男子",IF($AF642&gt;100,"",IF($M642=新人男子!P$27,ROW(),"")),"")</f>
        <v/>
      </c>
      <c r="BU642" s="42" t="str">
        <f>IF($O642="男子",IF($AF642&gt;100,"",IF($M642=新人男子!B$51,ROW(),"")),"")</f>
        <v/>
      </c>
      <c r="BV642" s="42" t="str">
        <f>IF($O642="男子",IF($AF642&gt;100,"",IF($M642=新人男子!I$51,ROW(),"")),"")</f>
        <v/>
      </c>
      <c r="BW642" s="42" t="str">
        <f>IF($O642="男子",IF($AF642&gt;100,"",IF($M642=新人男子!P$51,ROW(),"")),"")</f>
        <v/>
      </c>
      <c r="BX642" s="42" t="str">
        <f>IF($O642="男子",IF($AF642&gt;100,"",IF($M642=新人男子!B$76,ROW(),"")),"")</f>
        <v/>
      </c>
      <c r="BY642" s="42" t="str">
        <f>IF($O642="男子",IF($AF642&gt;100,"",IF($M642=新人男子!I$76,ROW(),"")),"")</f>
        <v/>
      </c>
      <c r="BZ642" s="42" t="str">
        <f>IF($O642="男子",IF($AF642&gt;100,"",IF($M642=新人男子!P$76,ROW(),"")),"")</f>
        <v/>
      </c>
      <c r="CA642" s="42" t="str">
        <f>IF($O642="女子",IF($AF642&gt;100,"",IF($M642=選抜女子!B$2,ROW(),"")),"")</f>
        <v/>
      </c>
      <c r="CB642" s="42" t="str">
        <f>IF($O642="女子",IF($AF642&gt;100,"",IF($M642=選抜女子!I$2,ROW(),"")),"")</f>
        <v/>
      </c>
      <c r="CC642" s="42" t="str">
        <f>IF($O642="女子",IF($AF642&gt;100,"",IF($M642=選抜女子!P$2,ROW(),"")),"")</f>
        <v/>
      </c>
      <c r="CD642" s="42" t="str">
        <f>IF($O642="女子",IF($AF642&gt;100,"",IF($M642=選抜女子!B$27,ROW(),"")),"")</f>
        <v/>
      </c>
      <c r="CE642" s="42" t="str">
        <f>IF($O642="女子",IF($AF642&gt;100,"",IF($M642=選抜女子!I$27,ROW(),"")),"")</f>
        <v/>
      </c>
      <c r="CF642" s="42" t="str">
        <f>IF($O642="女子",IF($AF642&gt;100,"",IF($M642=選抜女子!P$27,ROW(),"")),"")</f>
        <v/>
      </c>
      <c r="CG642" s="42" t="str">
        <f>IF($O642="女子",IF($AF642&gt;100,"",IF($M642=選抜女子!B$51,ROW(),"")),"")</f>
        <v/>
      </c>
      <c r="CH642" s="42" t="str">
        <f>IF($O642="女子",IF($AF642&gt;100,"",IF($M642=選抜女子!I$51,ROW(),"")),"")</f>
        <v/>
      </c>
      <c r="CI642" s="42" t="str">
        <f>IF($O642="女子",IF($AF642&gt;100,"",IF($M642=選抜女子!B$76,ROW(),"")),"")</f>
        <v/>
      </c>
      <c r="CJ642" s="42" t="str">
        <f>IF($O642="女子",IF($AF642&gt;100,"",IF($M642=選抜女子!I$76,ROW(),"")),"")</f>
        <v/>
      </c>
      <c r="CK642" s="42" t="str">
        <f>IF($O642="女子",IF($AF642&gt;100,"",IF($M642=新人女子!B$2,ROW(),"")),"")</f>
        <v/>
      </c>
      <c r="CL642" s="42" t="str">
        <f>IF($O642="女子",IF($AF642&gt;100,"",IF($M642=新人女子!I$2,ROW(),"")),"")</f>
        <v/>
      </c>
      <c r="CM642" s="42" t="str">
        <f>IF($O642="女子",IF($AF642&gt;100,"",IF($M642=新人女子!P$2,ROW(),"")),"")</f>
        <v/>
      </c>
      <c r="CN642" s="42" t="str">
        <f>IF($O642="女子",IF($AF642&gt;100,"",IF($M642=新人女子!B$27,ROW(),"")),"")</f>
        <v/>
      </c>
      <c r="CO642" s="42">
        <f>IF($O642="女子",IF($AF642&gt;100,"",IF($M642=新人女子!I$27,ROW(),"")),"")</f>
        <v>642</v>
      </c>
      <c r="CP642" s="42" t="str">
        <f>IF($O642="女子",IF($AF642&gt;100,"",IF($M642=新人女子!P$27,ROW(),"")),"")</f>
        <v/>
      </c>
      <c r="CQ642" s="42" t="str">
        <f>IF($O642="女子",IF($AF642&gt;100,"",IF($M642=新人女子!B$51,ROW(),"")),"")</f>
        <v/>
      </c>
      <c r="CR642" s="42" t="str">
        <f>IF($O642="女子",IF($AF642&gt;100,"",IF($M642=新人女子!I$51,ROW(),"")),"")</f>
        <v/>
      </c>
      <c r="CS642" s="42" t="str">
        <f>IF($O642="女子",IF($AF642&gt;100,"",IF($M642=新人女子!P$51,ROW(),"")),"")</f>
        <v/>
      </c>
      <c r="CT642" s="42" t="str">
        <f>IF($O642="女子",IF($AF642&gt;100,"",IF($M642=新人女子!B$76,ROW(),"")),"")</f>
        <v/>
      </c>
      <c r="CU642" s="42" t="str">
        <f>IF($O642="女子",IF($AF642&gt;100,"",IF($M642=新人女子!I$76,ROW(),"")),"")</f>
        <v/>
      </c>
      <c r="CV642" s="42" t="str">
        <f>IF($O642="女子",IF($AF642&gt;100,"",IF($M642=新人女子!P$76,ROW(),"")),"")</f>
        <v/>
      </c>
    </row>
    <row r="643" spans="1:100" x14ac:dyDescent="0.15">
      <c r="A643" s="36">
        <v>45285</v>
      </c>
      <c r="B643" s="36">
        <v>45287</v>
      </c>
      <c r="C643" s="35" t="s">
        <v>104</v>
      </c>
      <c r="D643" s="35" t="s">
        <v>3890</v>
      </c>
      <c r="E643" s="35" t="s">
        <v>3891</v>
      </c>
      <c r="F643" s="35" t="s">
        <v>3892</v>
      </c>
      <c r="G643" s="35" t="s">
        <v>108</v>
      </c>
      <c r="H643" s="35" t="s">
        <v>15</v>
      </c>
      <c r="I643" s="35" t="s">
        <v>3893</v>
      </c>
      <c r="J643" s="35" t="s">
        <v>303</v>
      </c>
      <c r="M643" s="35" t="s">
        <v>1394</v>
      </c>
      <c r="N643" s="35" t="s">
        <v>1395</v>
      </c>
      <c r="O643" s="35" t="s">
        <v>1152</v>
      </c>
      <c r="Y643" s="35" t="s">
        <v>306</v>
      </c>
      <c r="AA643" s="35" t="s">
        <v>886</v>
      </c>
      <c r="AB643" s="35" t="s">
        <v>1409</v>
      </c>
      <c r="AC643" s="35" t="str">
        <f t="shared" si="55"/>
        <v>ウエマツ</v>
      </c>
      <c r="AD643" s="35" t="s">
        <v>309</v>
      </c>
      <c r="AF643" s="35">
        <v>15</v>
      </c>
      <c r="AG643" s="41">
        <v>38883</v>
      </c>
      <c r="AN643" s="35">
        <v>150</v>
      </c>
      <c r="AO643" s="35">
        <v>47</v>
      </c>
      <c r="AP643" s="35" t="s">
        <v>310</v>
      </c>
      <c r="BB643" s="35">
        <f t="shared" si="51"/>
        <v>16</v>
      </c>
      <c r="BC643" s="35">
        <f t="shared" si="52"/>
        <v>2</v>
      </c>
      <c r="BD643" s="35" t="str">
        <f t="shared" si="53"/>
        <v>右</v>
      </c>
      <c r="BE643" s="42" t="str">
        <f>IF($O643="男子",IF($AF643&gt;100,"",IF($M643=選抜男子!B$2,ROW(),"")),"")</f>
        <v/>
      </c>
      <c r="BF643" s="42" t="str">
        <f>IF($O643="男子",IF($AF643&gt;100,"",IF($M643=選抜男子!I$2,ROW(),"")),"")</f>
        <v/>
      </c>
      <c r="BG643" s="42" t="str">
        <f>IF($O643="男子",IF($AF643&gt;100,"",IF($M643=選抜男子!P$2,ROW(),"")),"")</f>
        <v/>
      </c>
      <c r="BH643" s="42" t="str">
        <f>IF($O643="男子",IF($AF643&gt;100,"",IF($M643=選抜男子!B$27,ROW(),"")),"")</f>
        <v/>
      </c>
      <c r="BI643" s="42" t="str">
        <f>IF($O643="男子",IF($AF643&gt;100,"",IF($M643=選抜男子!I$27,ROW(),"")),"")</f>
        <v/>
      </c>
      <c r="BJ643" s="42" t="str">
        <f>IF($O643="男子",IF($AF643&gt;100,"",IF($M643=選抜男子!P$27,ROW(),"")),"")</f>
        <v/>
      </c>
      <c r="BK643" s="42" t="str">
        <f>IF($O643="男子",IF($AF643&gt;100,"",IF($M643=選抜男子!B$51,ROW(),"")),"")</f>
        <v/>
      </c>
      <c r="BL643" s="42" t="str">
        <f>IF($O643="男子",IF($AF643&gt;100,"",IF($M643=選抜男子!I$51,ROW(),"")),"")</f>
        <v/>
      </c>
      <c r="BM643" s="42" t="str">
        <f>IF($O643="男子",IF($AF643&gt;100,"",IF($M643=選抜男子!B$76,ROW(),"")),"")</f>
        <v/>
      </c>
      <c r="BN643" s="42" t="str">
        <f>IF($O643="男子",IF($AF643&gt;100,"",IF($M643=選抜男子!I$76,ROW(),"")),"")</f>
        <v/>
      </c>
      <c r="BO643" s="42" t="str">
        <f>IF($O643="男子",IF($AF643&gt;100,"",IF($M643=新人男子!B$2,ROW(),"")),"")</f>
        <v/>
      </c>
      <c r="BP643" s="42" t="str">
        <f>IF($O643="男子",IF($AF643&gt;100,"",IF($M643=新人男子!I$2,ROW(),"")),"")</f>
        <v/>
      </c>
      <c r="BQ643" s="42" t="str">
        <f>IF($O643="男子",IF($AF643&gt;100,"",IF($M643=新人男子!P$2,ROW(),"")),"")</f>
        <v/>
      </c>
      <c r="BR643" s="42" t="str">
        <f>IF($O643="男子",IF($AF643&gt;100,"",IF($M643=新人男子!B$27,ROW(),"")),"")</f>
        <v/>
      </c>
      <c r="BS643" s="42" t="str">
        <f>IF($O643="男子",IF($AF643&gt;100,"",IF($M643=新人男子!I$27,ROW(),"")),"")</f>
        <v/>
      </c>
      <c r="BT643" s="42" t="str">
        <f>IF($O643="男子",IF($AF643&gt;100,"",IF($M643=新人男子!P$27,ROW(),"")),"")</f>
        <v/>
      </c>
      <c r="BU643" s="42" t="str">
        <f>IF($O643="男子",IF($AF643&gt;100,"",IF($M643=新人男子!B$51,ROW(),"")),"")</f>
        <v/>
      </c>
      <c r="BV643" s="42" t="str">
        <f>IF($O643="男子",IF($AF643&gt;100,"",IF($M643=新人男子!I$51,ROW(),"")),"")</f>
        <v/>
      </c>
      <c r="BW643" s="42" t="str">
        <f>IF($O643="男子",IF($AF643&gt;100,"",IF($M643=新人男子!P$51,ROW(),"")),"")</f>
        <v/>
      </c>
      <c r="BX643" s="42" t="str">
        <f>IF($O643="男子",IF($AF643&gt;100,"",IF($M643=新人男子!B$76,ROW(),"")),"")</f>
        <v/>
      </c>
      <c r="BY643" s="42" t="str">
        <f>IF($O643="男子",IF($AF643&gt;100,"",IF($M643=新人男子!I$76,ROW(),"")),"")</f>
        <v/>
      </c>
      <c r="BZ643" s="42" t="str">
        <f>IF($O643="男子",IF($AF643&gt;100,"",IF($M643=新人男子!P$76,ROW(),"")),"")</f>
        <v/>
      </c>
      <c r="CA643" s="42" t="str">
        <f>IF($O643="女子",IF($AF643&gt;100,"",IF($M643=選抜女子!B$2,ROW(),"")),"")</f>
        <v/>
      </c>
      <c r="CB643" s="42" t="str">
        <f>IF($O643="女子",IF($AF643&gt;100,"",IF($M643=選抜女子!I$2,ROW(),"")),"")</f>
        <v/>
      </c>
      <c r="CC643" s="42" t="str">
        <f>IF($O643="女子",IF($AF643&gt;100,"",IF($M643=選抜女子!P$2,ROW(),"")),"")</f>
        <v/>
      </c>
      <c r="CD643" s="42" t="str">
        <f>IF($O643="女子",IF($AF643&gt;100,"",IF($M643=選抜女子!B$27,ROW(),"")),"")</f>
        <v/>
      </c>
      <c r="CE643" s="42" t="str">
        <f>IF($O643="女子",IF($AF643&gt;100,"",IF($M643=選抜女子!I$27,ROW(),"")),"")</f>
        <v/>
      </c>
      <c r="CF643" s="42" t="str">
        <f>IF($O643="女子",IF($AF643&gt;100,"",IF($M643=選抜女子!P$27,ROW(),"")),"")</f>
        <v/>
      </c>
      <c r="CG643" s="42" t="str">
        <f>IF($O643="女子",IF($AF643&gt;100,"",IF($M643=選抜女子!B$51,ROW(),"")),"")</f>
        <v/>
      </c>
      <c r="CH643" s="42" t="str">
        <f>IF($O643="女子",IF($AF643&gt;100,"",IF($M643=選抜女子!I$51,ROW(),"")),"")</f>
        <v/>
      </c>
      <c r="CI643" s="42" t="str">
        <f>IF($O643="女子",IF($AF643&gt;100,"",IF($M643=選抜女子!B$76,ROW(),"")),"")</f>
        <v/>
      </c>
      <c r="CJ643" s="42" t="str">
        <f>IF($O643="女子",IF($AF643&gt;100,"",IF($M643=選抜女子!I$76,ROW(),"")),"")</f>
        <v/>
      </c>
      <c r="CK643" s="42" t="str">
        <f>IF($O643="女子",IF($AF643&gt;100,"",IF($M643=新人女子!B$2,ROW(),"")),"")</f>
        <v/>
      </c>
      <c r="CL643" s="42" t="str">
        <f>IF($O643="女子",IF($AF643&gt;100,"",IF($M643=新人女子!I$2,ROW(),"")),"")</f>
        <v/>
      </c>
      <c r="CM643" s="42" t="str">
        <f>IF($O643="女子",IF($AF643&gt;100,"",IF($M643=新人女子!P$2,ROW(),"")),"")</f>
        <v/>
      </c>
      <c r="CN643" s="42" t="str">
        <f>IF($O643="女子",IF($AF643&gt;100,"",IF($M643=新人女子!B$27,ROW(),"")),"")</f>
        <v/>
      </c>
      <c r="CO643" s="42">
        <f>IF($O643="女子",IF($AF643&gt;100,"",IF($M643=新人女子!I$27,ROW(),"")),"")</f>
        <v>643</v>
      </c>
      <c r="CP643" s="42" t="str">
        <f>IF($O643="女子",IF($AF643&gt;100,"",IF($M643=新人女子!P$27,ROW(),"")),"")</f>
        <v/>
      </c>
      <c r="CQ643" s="42" t="str">
        <f>IF($O643="女子",IF($AF643&gt;100,"",IF($M643=新人女子!B$51,ROW(),"")),"")</f>
        <v/>
      </c>
      <c r="CR643" s="42" t="str">
        <f>IF($O643="女子",IF($AF643&gt;100,"",IF($M643=新人女子!I$51,ROW(),"")),"")</f>
        <v/>
      </c>
      <c r="CS643" s="42" t="str">
        <f>IF($O643="女子",IF($AF643&gt;100,"",IF($M643=新人女子!P$51,ROW(),"")),"")</f>
        <v/>
      </c>
      <c r="CT643" s="42" t="str">
        <f>IF($O643="女子",IF($AF643&gt;100,"",IF($M643=新人女子!B$76,ROW(),"")),"")</f>
        <v/>
      </c>
      <c r="CU643" s="42" t="str">
        <f>IF($O643="女子",IF($AF643&gt;100,"",IF($M643=新人女子!I$76,ROW(),"")),"")</f>
        <v/>
      </c>
      <c r="CV643" s="42" t="str">
        <f>IF($O643="女子",IF($AF643&gt;100,"",IF($M643=新人女子!P$76,ROW(),"")),"")</f>
        <v/>
      </c>
    </row>
    <row r="644" spans="1:100" x14ac:dyDescent="0.15">
      <c r="A644" s="36">
        <v>45285</v>
      </c>
      <c r="B644" s="36">
        <v>45287</v>
      </c>
      <c r="C644" s="35" t="s">
        <v>104</v>
      </c>
      <c r="D644" s="35" t="s">
        <v>3894</v>
      </c>
      <c r="E644" s="35" t="s">
        <v>3895</v>
      </c>
      <c r="F644" s="35" t="s">
        <v>3896</v>
      </c>
      <c r="G644" s="35" t="s">
        <v>108</v>
      </c>
      <c r="H644" s="35" t="s">
        <v>15</v>
      </c>
      <c r="I644" s="35" t="s">
        <v>3897</v>
      </c>
      <c r="J644" s="35" t="s">
        <v>303</v>
      </c>
      <c r="M644" s="35" t="s">
        <v>1394</v>
      </c>
      <c r="N644" s="35" t="s">
        <v>1395</v>
      </c>
      <c r="O644" s="35" t="s">
        <v>1152</v>
      </c>
      <c r="Y644" s="35" t="s">
        <v>306</v>
      </c>
      <c r="AA644" s="35" t="s">
        <v>891</v>
      </c>
      <c r="AB644" s="35" t="s">
        <v>1410</v>
      </c>
      <c r="AC644" s="35" t="str">
        <f t="shared" si="55"/>
        <v>キミ</v>
      </c>
      <c r="AD644" s="35" t="s">
        <v>309</v>
      </c>
      <c r="AF644" s="35">
        <v>101</v>
      </c>
      <c r="AG644" s="41">
        <v>26276</v>
      </c>
      <c r="AN644" s="35">
        <v>163</v>
      </c>
      <c r="AO644" s="35">
        <v>53</v>
      </c>
      <c r="AP644" s="35" t="s">
        <v>310</v>
      </c>
      <c r="BB644" s="35">
        <f t="shared" si="51"/>
        <v>51</v>
      </c>
      <c r="BC644" s="35" t="str">
        <f t="shared" si="52"/>
        <v>役員</v>
      </c>
      <c r="BD644" s="35" t="str">
        <f t="shared" si="53"/>
        <v>右</v>
      </c>
      <c r="BE644" s="42" t="str">
        <f>IF($O644="男子",IF($AF644&gt;100,"",IF($M644=選抜男子!B$2,ROW(),"")),"")</f>
        <v/>
      </c>
      <c r="BF644" s="42" t="str">
        <f>IF($O644="男子",IF($AF644&gt;100,"",IF($M644=選抜男子!I$2,ROW(),"")),"")</f>
        <v/>
      </c>
      <c r="BG644" s="42" t="str">
        <f>IF($O644="男子",IF($AF644&gt;100,"",IF($M644=選抜男子!P$2,ROW(),"")),"")</f>
        <v/>
      </c>
      <c r="BH644" s="42" t="str">
        <f>IF($O644="男子",IF($AF644&gt;100,"",IF($M644=選抜男子!B$27,ROW(),"")),"")</f>
        <v/>
      </c>
      <c r="BI644" s="42" t="str">
        <f>IF($O644="男子",IF($AF644&gt;100,"",IF($M644=選抜男子!I$27,ROW(),"")),"")</f>
        <v/>
      </c>
      <c r="BJ644" s="42" t="str">
        <f>IF($O644="男子",IF($AF644&gt;100,"",IF($M644=選抜男子!P$27,ROW(),"")),"")</f>
        <v/>
      </c>
      <c r="BK644" s="42" t="str">
        <f>IF($O644="男子",IF($AF644&gt;100,"",IF($M644=選抜男子!B$51,ROW(),"")),"")</f>
        <v/>
      </c>
      <c r="BL644" s="42" t="str">
        <f>IF($O644="男子",IF($AF644&gt;100,"",IF($M644=選抜男子!I$51,ROW(),"")),"")</f>
        <v/>
      </c>
      <c r="BM644" s="42" t="str">
        <f>IF($O644="男子",IF($AF644&gt;100,"",IF($M644=選抜男子!B$76,ROW(),"")),"")</f>
        <v/>
      </c>
      <c r="BN644" s="42" t="str">
        <f>IF($O644="男子",IF($AF644&gt;100,"",IF($M644=選抜男子!I$76,ROW(),"")),"")</f>
        <v/>
      </c>
      <c r="BO644" s="42" t="str">
        <f>IF($O644="男子",IF($AF644&gt;100,"",IF($M644=新人男子!B$2,ROW(),"")),"")</f>
        <v/>
      </c>
      <c r="BP644" s="42" t="str">
        <f>IF($O644="男子",IF($AF644&gt;100,"",IF($M644=新人男子!I$2,ROW(),"")),"")</f>
        <v/>
      </c>
      <c r="BQ644" s="42" t="str">
        <f>IF($O644="男子",IF($AF644&gt;100,"",IF($M644=新人男子!P$2,ROW(),"")),"")</f>
        <v/>
      </c>
      <c r="BR644" s="42" t="str">
        <f>IF($O644="男子",IF($AF644&gt;100,"",IF($M644=新人男子!B$27,ROW(),"")),"")</f>
        <v/>
      </c>
      <c r="BS644" s="42" t="str">
        <f>IF($O644="男子",IF($AF644&gt;100,"",IF($M644=新人男子!I$27,ROW(),"")),"")</f>
        <v/>
      </c>
      <c r="BT644" s="42" t="str">
        <f>IF($O644="男子",IF($AF644&gt;100,"",IF($M644=新人男子!P$27,ROW(),"")),"")</f>
        <v/>
      </c>
      <c r="BU644" s="42" t="str">
        <f>IF($O644="男子",IF($AF644&gt;100,"",IF($M644=新人男子!B$51,ROW(),"")),"")</f>
        <v/>
      </c>
      <c r="BV644" s="42" t="str">
        <f>IF($O644="男子",IF($AF644&gt;100,"",IF($M644=新人男子!I$51,ROW(),"")),"")</f>
        <v/>
      </c>
      <c r="BW644" s="42" t="str">
        <f>IF($O644="男子",IF($AF644&gt;100,"",IF($M644=新人男子!P$51,ROW(),"")),"")</f>
        <v/>
      </c>
      <c r="BX644" s="42" t="str">
        <f>IF($O644="男子",IF($AF644&gt;100,"",IF($M644=新人男子!B$76,ROW(),"")),"")</f>
        <v/>
      </c>
      <c r="BY644" s="42" t="str">
        <f>IF($O644="男子",IF($AF644&gt;100,"",IF($M644=新人男子!I$76,ROW(),"")),"")</f>
        <v/>
      </c>
      <c r="BZ644" s="42" t="str">
        <f>IF($O644="男子",IF($AF644&gt;100,"",IF($M644=新人男子!P$76,ROW(),"")),"")</f>
        <v/>
      </c>
      <c r="CA644" s="42" t="str">
        <f>IF($O644="女子",IF($AF644&gt;100,"",IF($M644=選抜女子!B$2,ROW(),"")),"")</f>
        <v/>
      </c>
      <c r="CB644" s="42" t="str">
        <f>IF($O644="女子",IF($AF644&gt;100,"",IF($M644=選抜女子!I$2,ROW(),"")),"")</f>
        <v/>
      </c>
      <c r="CC644" s="42" t="str">
        <f>IF($O644="女子",IF($AF644&gt;100,"",IF($M644=選抜女子!P$2,ROW(),"")),"")</f>
        <v/>
      </c>
      <c r="CD644" s="42" t="str">
        <f>IF($O644="女子",IF($AF644&gt;100,"",IF($M644=選抜女子!B$27,ROW(),"")),"")</f>
        <v/>
      </c>
      <c r="CE644" s="42" t="str">
        <f>IF($O644="女子",IF($AF644&gt;100,"",IF($M644=選抜女子!I$27,ROW(),"")),"")</f>
        <v/>
      </c>
      <c r="CF644" s="42" t="str">
        <f>IF($O644="女子",IF($AF644&gt;100,"",IF($M644=選抜女子!P$27,ROW(),"")),"")</f>
        <v/>
      </c>
      <c r="CG644" s="42" t="str">
        <f>IF($O644="女子",IF($AF644&gt;100,"",IF($M644=選抜女子!B$51,ROW(),"")),"")</f>
        <v/>
      </c>
      <c r="CH644" s="42" t="str">
        <f>IF($O644="女子",IF($AF644&gt;100,"",IF($M644=選抜女子!I$51,ROW(),"")),"")</f>
        <v/>
      </c>
      <c r="CI644" s="42" t="str">
        <f>IF($O644="女子",IF($AF644&gt;100,"",IF($M644=選抜女子!B$76,ROW(),"")),"")</f>
        <v/>
      </c>
      <c r="CJ644" s="42" t="str">
        <f>IF($O644="女子",IF($AF644&gt;100,"",IF($M644=選抜女子!I$76,ROW(),"")),"")</f>
        <v/>
      </c>
      <c r="CK644" s="42" t="str">
        <f>IF($O644="女子",IF($AF644&gt;100,"",IF($M644=新人女子!B$2,ROW(),"")),"")</f>
        <v/>
      </c>
      <c r="CL644" s="42" t="str">
        <f>IF($O644="女子",IF($AF644&gt;100,"",IF($M644=新人女子!I$2,ROW(),"")),"")</f>
        <v/>
      </c>
      <c r="CM644" s="42" t="str">
        <f>IF($O644="女子",IF($AF644&gt;100,"",IF($M644=新人女子!P$2,ROW(),"")),"")</f>
        <v/>
      </c>
      <c r="CN644" s="42" t="str">
        <f>IF($O644="女子",IF($AF644&gt;100,"",IF($M644=新人女子!B$27,ROW(),"")),"")</f>
        <v/>
      </c>
      <c r="CO644" s="42" t="str">
        <f>IF($O644="女子",IF($AF644&gt;100,"",IF($M644=新人女子!I$27,ROW(),"")),"")</f>
        <v/>
      </c>
      <c r="CP644" s="42" t="str">
        <f>IF($O644="女子",IF($AF644&gt;100,"",IF($M644=新人女子!P$27,ROW(),"")),"")</f>
        <v/>
      </c>
      <c r="CQ644" s="42" t="str">
        <f>IF($O644="女子",IF($AF644&gt;100,"",IF($M644=新人女子!B$51,ROW(),"")),"")</f>
        <v/>
      </c>
      <c r="CR644" s="42" t="str">
        <f>IF($O644="女子",IF($AF644&gt;100,"",IF($M644=新人女子!I$51,ROW(),"")),"")</f>
        <v/>
      </c>
      <c r="CS644" s="42" t="str">
        <f>IF($O644="女子",IF($AF644&gt;100,"",IF($M644=新人女子!P$51,ROW(),"")),"")</f>
        <v/>
      </c>
      <c r="CT644" s="42" t="str">
        <f>IF($O644="女子",IF($AF644&gt;100,"",IF($M644=新人女子!B$76,ROW(),"")),"")</f>
        <v/>
      </c>
      <c r="CU644" s="42" t="str">
        <f>IF($O644="女子",IF($AF644&gt;100,"",IF($M644=新人女子!I$76,ROW(),"")),"")</f>
        <v/>
      </c>
      <c r="CV644" s="42" t="str">
        <f>IF($O644="女子",IF($AF644&gt;100,"",IF($M644=新人女子!P$76,ROW(),"")),"")</f>
        <v/>
      </c>
    </row>
    <row r="645" spans="1:100" x14ac:dyDescent="0.15">
      <c r="A645" s="36">
        <v>45285</v>
      </c>
      <c r="B645" s="36">
        <v>45287</v>
      </c>
      <c r="C645" s="35" t="s">
        <v>104</v>
      </c>
      <c r="D645" s="35" t="s">
        <v>3898</v>
      </c>
      <c r="E645" s="35" t="s">
        <v>3899</v>
      </c>
      <c r="F645" s="35" t="s">
        <v>3900</v>
      </c>
      <c r="G645" s="35" t="s">
        <v>108</v>
      </c>
      <c r="H645" s="35" t="s">
        <v>15</v>
      </c>
      <c r="I645" s="35" t="s">
        <v>3901</v>
      </c>
      <c r="J645" s="35" t="s">
        <v>303</v>
      </c>
      <c r="M645" s="35" t="s">
        <v>1394</v>
      </c>
      <c r="N645" s="35" t="s">
        <v>1395</v>
      </c>
      <c r="O645" s="35" t="s">
        <v>1152</v>
      </c>
      <c r="Y645" s="35" t="s">
        <v>306</v>
      </c>
      <c r="AA645" s="35" t="s">
        <v>896</v>
      </c>
      <c r="AB645" s="35" t="s">
        <v>1411</v>
      </c>
      <c r="AC645" s="35" t="str">
        <f t="shared" si="55"/>
        <v>カミノチョウ</v>
      </c>
      <c r="AD645" s="35" t="s">
        <v>309</v>
      </c>
      <c r="AF645" s="35">
        <v>102</v>
      </c>
      <c r="AG645" s="41">
        <v>22276</v>
      </c>
      <c r="AN645" s="35">
        <v>153</v>
      </c>
      <c r="AO645" s="35">
        <v>49</v>
      </c>
      <c r="AP645" s="35" t="s">
        <v>310</v>
      </c>
      <c r="BB645" s="35">
        <f t="shared" ref="BB645:BB658" si="56">IF(AG645="","",DATEDIF(AG645,DATE(2023,4,1),"y"))</f>
        <v>62</v>
      </c>
      <c r="BC645" s="35" t="str">
        <f t="shared" si="52"/>
        <v>役員</v>
      </c>
      <c r="BD645" s="35" t="str">
        <f t="shared" si="53"/>
        <v>右</v>
      </c>
      <c r="BE645" s="42" t="str">
        <f>IF($O645="男子",IF($AF645&gt;100,"",IF($M645=選抜男子!B$2,ROW(),"")),"")</f>
        <v/>
      </c>
      <c r="BF645" s="42" t="str">
        <f>IF($O645="男子",IF($AF645&gt;100,"",IF($M645=選抜男子!I$2,ROW(),"")),"")</f>
        <v/>
      </c>
      <c r="BG645" s="42" t="str">
        <f>IF($O645="男子",IF($AF645&gt;100,"",IF($M645=選抜男子!P$2,ROW(),"")),"")</f>
        <v/>
      </c>
      <c r="BH645" s="42" t="str">
        <f>IF($O645="男子",IF($AF645&gt;100,"",IF($M645=選抜男子!B$27,ROW(),"")),"")</f>
        <v/>
      </c>
      <c r="BI645" s="42" t="str">
        <f>IF($O645="男子",IF($AF645&gt;100,"",IF($M645=選抜男子!I$27,ROW(),"")),"")</f>
        <v/>
      </c>
      <c r="BJ645" s="42" t="str">
        <f>IF($O645="男子",IF($AF645&gt;100,"",IF($M645=選抜男子!P$27,ROW(),"")),"")</f>
        <v/>
      </c>
      <c r="BK645" s="42" t="str">
        <f>IF($O645="男子",IF($AF645&gt;100,"",IF($M645=選抜男子!B$51,ROW(),"")),"")</f>
        <v/>
      </c>
      <c r="BL645" s="42" t="str">
        <f>IF($O645="男子",IF($AF645&gt;100,"",IF($M645=選抜男子!I$51,ROW(),"")),"")</f>
        <v/>
      </c>
      <c r="BM645" s="42" t="str">
        <f>IF($O645="男子",IF($AF645&gt;100,"",IF($M645=選抜男子!B$76,ROW(),"")),"")</f>
        <v/>
      </c>
      <c r="BN645" s="42" t="str">
        <f>IF($O645="男子",IF($AF645&gt;100,"",IF($M645=選抜男子!I$76,ROW(),"")),"")</f>
        <v/>
      </c>
      <c r="BO645" s="42" t="str">
        <f>IF($O645="男子",IF($AF645&gt;100,"",IF($M645=新人男子!B$2,ROW(),"")),"")</f>
        <v/>
      </c>
      <c r="BP645" s="42" t="str">
        <f>IF($O645="男子",IF($AF645&gt;100,"",IF($M645=新人男子!I$2,ROW(),"")),"")</f>
        <v/>
      </c>
      <c r="BQ645" s="42" t="str">
        <f>IF($O645="男子",IF($AF645&gt;100,"",IF($M645=新人男子!P$2,ROW(),"")),"")</f>
        <v/>
      </c>
      <c r="BR645" s="42" t="str">
        <f>IF($O645="男子",IF($AF645&gt;100,"",IF($M645=新人男子!B$27,ROW(),"")),"")</f>
        <v/>
      </c>
      <c r="BS645" s="42" t="str">
        <f>IF($O645="男子",IF($AF645&gt;100,"",IF($M645=新人男子!I$27,ROW(),"")),"")</f>
        <v/>
      </c>
      <c r="BT645" s="42" t="str">
        <f>IF($O645="男子",IF($AF645&gt;100,"",IF($M645=新人男子!P$27,ROW(),"")),"")</f>
        <v/>
      </c>
      <c r="BU645" s="42" t="str">
        <f>IF($O645="男子",IF($AF645&gt;100,"",IF($M645=新人男子!B$51,ROW(),"")),"")</f>
        <v/>
      </c>
      <c r="BV645" s="42" t="str">
        <f>IF($O645="男子",IF($AF645&gt;100,"",IF($M645=新人男子!I$51,ROW(),"")),"")</f>
        <v/>
      </c>
      <c r="BW645" s="42" t="str">
        <f>IF($O645="男子",IF($AF645&gt;100,"",IF($M645=新人男子!P$51,ROW(),"")),"")</f>
        <v/>
      </c>
      <c r="BX645" s="42" t="str">
        <f>IF($O645="男子",IF($AF645&gt;100,"",IF($M645=新人男子!B$76,ROW(),"")),"")</f>
        <v/>
      </c>
      <c r="BY645" s="42" t="str">
        <f>IF($O645="男子",IF($AF645&gt;100,"",IF($M645=新人男子!I$76,ROW(),"")),"")</f>
        <v/>
      </c>
      <c r="BZ645" s="42" t="str">
        <f>IF($O645="男子",IF($AF645&gt;100,"",IF($M645=新人男子!P$76,ROW(),"")),"")</f>
        <v/>
      </c>
      <c r="CA645" s="42" t="str">
        <f>IF($O645="女子",IF($AF645&gt;100,"",IF($M645=選抜女子!B$2,ROW(),"")),"")</f>
        <v/>
      </c>
      <c r="CB645" s="42" t="str">
        <f>IF($O645="女子",IF($AF645&gt;100,"",IF($M645=選抜女子!I$2,ROW(),"")),"")</f>
        <v/>
      </c>
      <c r="CC645" s="42" t="str">
        <f>IF($O645="女子",IF($AF645&gt;100,"",IF($M645=選抜女子!P$2,ROW(),"")),"")</f>
        <v/>
      </c>
      <c r="CD645" s="42" t="str">
        <f>IF($O645="女子",IF($AF645&gt;100,"",IF($M645=選抜女子!B$27,ROW(),"")),"")</f>
        <v/>
      </c>
      <c r="CE645" s="42" t="str">
        <f>IF($O645="女子",IF($AF645&gt;100,"",IF($M645=選抜女子!I$27,ROW(),"")),"")</f>
        <v/>
      </c>
      <c r="CF645" s="42" t="str">
        <f>IF($O645="女子",IF($AF645&gt;100,"",IF($M645=選抜女子!P$27,ROW(),"")),"")</f>
        <v/>
      </c>
      <c r="CG645" s="42" t="str">
        <f>IF($O645="女子",IF($AF645&gt;100,"",IF($M645=選抜女子!B$51,ROW(),"")),"")</f>
        <v/>
      </c>
      <c r="CH645" s="42" t="str">
        <f>IF($O645="女子",IF($AF645&gt;100,"",IF($M645=選抜女子!I$51,ROW(),"")),"")</f>
        <v/>
      </c>
      <c r="CI645" s="42" t="str">
        <f>IF($O645="女子",IF($AF645&gt;100,"",IF($M645=選抜女子!B$76,ROW(),"")),"")</f>
        <v/>
      </c>
      <c r="CJ645" s="42" t="str">
        <f>IF($O645="女子",IF($AF645&gt;100,"",IF($M645=選抜女子!I$76,ROW(),"")),"")</f>
        <v/>
      </c>
      <c r="CK645" s="42" t="str">
        <f>IF($O645="女子",IF($AF645&gt;100,"",IF($M645=新人女子!B$2,ROW(),"")),"")</f>
        <v/>
      </c>
      <c r="CL645" s="42" t="str">
        <f>IF($O645="女子",IF($AF645&gt;100,"",IF($M645=新人女子!I$2,ROW(),"")),"")</f>
        <v/>
      </c>
      <c r="CM645" s="42" t="str">
        <f>IF($O645="女子",IF($AF645&gt;100,"",IF($M645=新人女子!P$2,ROW(),"")),"")</f>
        <v/>
      </c>
      <c r="CN645" s="42" t="str">
        <f>IF($O645="女子",IF($AF645&gt;100,"",IF($M645=新人女子!B$27,ROW(),"")),"")</f>
        <v/>
      </c>
      <c r="CO645" s="42" t="str">
        <f>IF($O645="女子",IF($AF645&gt;100,"",IF($M645=新人女子!I$27,ROW(),"")),"")</f>
        <v/>
      </c>
      <c r="CP645" s="42" t="str">
        <f>IF($O645="女子",IF($AF645&gt;100,"",IF($M645=新人女子!P$27,ROW(),"")),"")</f>
        <v/>
      </c>
      <c r="CQ645" s="42" t="str">
        <f>IF($O645="女子",IF($AF645&gt;100,"",IF($M645=新人女子!B$51,ROW(),"")),"")</f>
        <v/>
      </c>
      <c r="CR645" s="42" t="str">
        <f>IF($O645="女子",IF($AF645&gt;100,"",IF($M645=新人女子!I$51,ROW(),"")),"")</f>
        <v/>
      </c>
      <c r="CS645" s="42" t="str">
        <f>IF($O645="女子",IF($AF645&gt;100,"",IF($M645=新人女子!P$51,ROW(),"")),"")</f>
        <v/>
      </c>
      <c r="CT645" s="42" t="str">
        <f>IF($O645="女子",IF($AF645&gt;100,"",IF($M645=新人女子!B$76,ROW(),"")),"")</f>
        <v/>
      </c>
      <c r="CU645" s="42" t="str">
        <f>IF($O645="女子",IF($AF645&gt;100,"",IF($M645=新人女子!I$76,ROW(),"")),"")</f>
        <v/>
      </c>
      <c r="CV645" s="42" t="str">
        <f>IF($O645="女子",IF($AF645&gt;100,"",IF($M645=新人女子!P$76,ROW(),"")),"")</f>
        <v/>
      </c>
    </row>
    <row r="646" spans="1:100" x14ac:dyDescent="0.15">
      <c r="A646" s="36">
        <v>45285</v>
      </c>
      <c r="B646" s="36">
        <v>45287</v>
      </c>
      <c r="C646" s="35" t="s">
        <v>104</v>
      </c>
      <c r="D646" s="35" t="s">
        <v>3902</v>
      </c>
      <c r="E646" s="35" t="s">
        <v>3903</v>
      </c>
      <c r="F646" s="35" t="s">
        <v>3904</v>
      </c>
      <c r="G646" s="35" t="s">
        <v>108</v>
      </c>
      <c r="H646" s="35" t="s">
        <v>15</v>
      </c>
      <c r="I646" s="35" t="s">
        <v>3905</v>
      </c>
      <c r="J646" s="35" t="s">
        <v>303</v>
      </c>
      <c r="M646" s="35" t="s">
        <v>1394</v>
      </c>
      <c r="N646" s="35" t="s">
        <v>1395</v>
      </c>
      <c r="O646" s="35" t="s">
        <v>1152</v>
      </c>
      <c r="Y646" s="35" t="s">
        <v>306</v>
      </c>
      <c r="AA646" s="35" t="s">
        <v>901</v>
      </c>
      <c r="AB646" s="35" t="s">
        <v>1412</v>
      </c>
      <c r="AC646" s="35" t="str">
        <f t="shared" si="55"/>
        <v>コジマ</v>
      </c>
      <c r="AD646" s="35" t="s">
        <v>309</v>
      </c>
      <c r="AF646" s="35">
        <v>103</v>
      </c>
      <c r="AG646" s="41">
        <v>26276</v>
      </c>
      <c r="AN646" s="35">
        <v>160</v>
      </c>
      <c r="AO646" s="35">
        <v>48</v>
      </c>
      <c r="AP646" s="35" t="s">
        <v>310</v>
      </c>
      <c r="BB646" s="35">
        <f t="shared" si="56"/>
        <v>51</v>
      </c>
      <c r="BC646" s="35" t="str">
        <f t="shared" si="52"/>
        <v>役員</v>
      </c>
      <c r="BD646" s="35" t="str">
        <f t="shared" si="53"/>
        <v>右</v>
      </c>
      <c r="BE646" s="42" t="str">
        <f>IF($O646="男子",IF($AF646&gt;100,"",IF($M646=選抜男子!B$2,ROW(),"")),"")</f>
        <v/>
      </c>
      <c r="BF646" s="42" t="str">
        <f>IF($O646="男子",IF($AF646&gt;100,"",IF($M646=選抜男子!I$2,ROW(),"")),"")</f>
        <v/>
      </c>
      <c r="BG646" s="42" t="str">
        <f>IF($O646="男子",IF($AF646&gt;100,"",IF($M646=選抜男子!P$2,ROW(),"")),"")</f>
        <v/>
      </c>
      <c r="BH646" s="42" t="str">
        <f>IF($O646="男子",IF($AF646&gt;100,"",IF($M646=選抜男子!B$27,ROW(),"")),"")</f>
        <v/>
      </c>
      <c r="BI646" s="42" t="str">
        <f>IF($O646="男子",IF($AF646&gt;100,"",IF($M646=選抜男子!I$27,ROW(),"")),"")</f>
        <v/>
      </c>
      <c r="BJ646" s="42" t="str">
        <f>IF($O646="男子",IF($AF646&gt;100,"",IF($M646=選抜男子!P$27,ROW(),"")),"")</f>
        <v/>
      </c>
      <c r="BK646" s="42" t="str">
        <f>IF($O646="男子",IF($AF646&gt;100,"",IF($M646=選抜男子!B$51,ROW(),"")),"")</f>
        <v/>
      </c>
      <c r="BL646" s="42" t="str">
        <f>IF($O646="男子",IF($AF646&gt;100,"",IF($M646=選抜男子!I$51,ROW(),"")),"")</f>
        <v/>
      </c>
      <c r="BM646" s="42" t="str">
        <f>IF($O646="男子",IF($AF646&gt;100,"",IF($M646=選抜男子!B$76,ROW(),"")),"")</f>
        <v/>
      </c>
      <c r="BN646" s="42" t="str">
        <f>IF($O646="男子",IF($AF646&gt;100,"",IF($M646=選抜男子!I$76,ROW(),"")),"")</f>
        <v/>
      </c>
      <c r="BO646" s="42" t="str">
        <f>IF($O646="男子",IF($AF646&gt;100,"",IF($M646=新人男子!B$2,ROW(),"")),"")</f>
        <v/>
      </c>
      <c r="BP646" s="42" t="str">
        <f>IF($O646="男子",IF($AF646&gt;100,"",IF($M646=新人男子!I$2,ROW(),"")),"")</f>
        <v/>
      </c>
      <c r="BQ646" s="42" t="str">
        <f>IF($O646="男子",IF($AF646&gt;100,"",IF($M646=新人男子!P$2,ROW(),"")),"")</f>
        <v/>
      </c>
      <c r="BR646" s="42" t="str">
        <f>IF($O646="男子",IF($AF646&gt;100,"",IF($M646=新人男子!B$27,ROW(),"")),"")</f>
        <v/>
      </c>
      <c r="BS646" s="42" t="str">
        <f>IF($O646="男子",IF($AF646&gt;100,"",IF($M646=新人男子!I$27,ROW(),"")),"")</f>
        <v/>
      </c>
      <c r="BT646" s="42" t="str">
        <f>IF($O646="男子",IF($AF646&gt;100,"",IF($M646=新人男子!P$27,ROW(),"")),"")</f>
        <v/>
      </c>
      <c r="BU646" s="42" t="str">
        <f>IF($O646="男子",IF($AF646&gt;100,"",IF($M646=新人男子!B$51,ROW(),"")),"")</f>
        <v/>
      </c>
      <c r="BV646" s="42" t="str">
        <f>IF($O646="男子",IF($AF646&gt;100,"",IF($M646=新人男子!I$51,ROW(),"")),"")</f>
        <v/>
      </c>
      <c r="BW646" s="42" t="str">
        <f>IF($O646="男子",IF($AF646&gt;100,"",IF($M646=新人男子!P$51,ROW(),"")),"")</f>
        <v/>
      </c>
      <c r="BX646" s="42" t="str">
        <f>IF($O646="男子",IF($AF646&gt;100,"",IF($M646=新人男子!B$76,ROW(),"")),"")</f>
        <v/>
      </c>
      <c r="BY646" s="42" t="str">
        <f>IF($O646="男子",IF($AF646&gt;100,"",IF($M646=新人男子!I$76,ROW(),"")),"")</f>
        <v/>
      </c>
      <c r="BZ646" s="42" t="str">
        <f>IF($O646="男子",IF($AF646&gt;100,"",IF($M646=新人男子!P$76,ROW(),"")),"")</f>
        <v/>
      </c>
      <c r="CA646" s="42" t="str">
        <f>IF($O646="女子",IF($AF646&gt;100,"",IF($M646=選抜女子!B$2,ROW(),"")),"")</f>
        <v/>
      </c>
      <c r="CB646" s="42" t="str">
        <f>IF($O646="女子",IF($AF646&gt;100,"",IF($M646=選抜女子!I$2,ROW(),"")),"")</f>
        <v/>
      </c>
      <c r="CC646" s="42" t="str">
        <f>IF($O646="女子",IF($AF646&gt;100,"",IF($M646=選抜女子!P$2,ROW(),"")),"")</f>
        <v/>
      </c>
      <c r="CD646" s="42" t="str">
        <f>IF($O646="女子",IF($AF646&gt;100,"",IF($M646=選抜女子!B$27,ROW(),"")),"")</f>
        <v/>
      </c>
      <c r="CE646" s="42" t="str">
        <f>IF($O646="女子",IF($AF646&gt;100,"",IF($M646=選抜女子!I$27,ROW(),"")),"")</f>
        <v/>
      </c>
      <c r="CF646" s="42" t="str">
        <f>IF($O646="女子",IF($AF646&gt;100,"",IF($M646=選抜女子!P$27,ROW(),"")),"")</f>
        <v/>
      </c>
      <c r="CG646" s="42" t="str">
        <f>IF($O646="女子",IF($AF646&gt;100,"",IF($M646=選抜女子!B$51,ROW(),"")),"")</f>
        <v/>
      </c>
      <c r="CH646" s="42" t="str">
        <f>IF($O646="女子",IF($AF646&gt;100,"",IF($M646=選抜女子!I$51,ROW(),"")),"")</f>
        <v/>
      </c>
      <c r="CI646" s="42" t="str">
        <f>IF($O646="女子",IF($AF646&gt;100,"",IF($M646=選抜女子!B$76,ROW(),"")),"")</f>
        <v/>
      </c>
      <c r="CJ646" s="42" t="str">
        <f>IF($O646="女子",IF($AF646&gt;100,"",IF($M646=選抜女子!I$76,ROW(),"")),"")</f>
        <v/>
      </c>
      <c r="CK646" s="42" t="str">
        <f>IF($O646="女子",IF($AF646&gt;100,"",IF($M646=新人女子!B$2,ROW(),"")),"")</f>
        <v/>
      </c>
      <c r="CL646" s="42" t="str">
        <f>IF($O646="女子",IF($AF646&gt;100,"",IF($M646=新人女子!I$2,ROW(),"")),"")</f>
        <v/>
      </c>
      <c r="CM646" s="42" t="str">
        <f>IF($O646="女子",IF($AF646&gt;100,"",IF($M646=新人女子!P$2,ROW(),"")),"")</f>
        <v/>
      </c>
      <c r="CN646" s="42" t="str">
        <f>IF($O646="女子",IF($AF646&gt;100,"",IF($M646=新人女子!B$27,ROW(),"")),"")</f>
        <v/>
      </c>
      <c r="CO646" s="42" t="str">
        <f>IF($O646="女子",IF($AF646&gt;100,"",IF($M646=新人女子!I$27,ROW(),"")),"")</f>
        <v/>
      </c>
      <c r="CP646" s="42" t="str">
        <f>IF($O646="女子",IF($AF646&gt;100,"",IF($M646=新人女子!P$27,ROW(),"")),"")</f>
        <v/>
      </c>
      <c r="CQ646" s="42" t="str">
        <f>IF($O646="女子",IF($AF646&gt;100,"",IF($M646=新人女子!B$51,ROW(),"")),"")</f>
        <v/>
      </c>
      <c r="CR646" s="42" t="str">
        <f>IF($O646="女子",IF($AF646&gt;100,"",IF($M646=新人女子!I$51,ROW(),"")),"")</f>
        <v/>
      </c>
      <c r="CS646" s="42" t="str">
        <f>IF($O646="女子",IF($AF646&gt;100,"",IF($M646=新人女子!P$51,ROW(),"")),"")</f>
        <v/>
      </c>
      <c r="CT646" s="42" t="str">
        <f>IF($O646="女子",IF($AF646&gt;100,"",IF($M646=新人女子!B$76,ROW(),"")),"")</f>
        <v/>
      </c>
      <c r="CU646" s="42" t="str">
        <f>IF($O646="女子",IF($AF646&gt;100,"",IF($M646=新人女子!I$76,ROW(),"")),"")</f>
        <v/>
      </c>
      <c r="CV646" s="42" t="str">
        <f>IF($O646="女子",IF($AF646&gt;100,"",IF($M646=新人女子!P$76,ROW(),"")),"")</f>
        <v/>
      </c>
    </row>
    <row r="647" spans="1:100" x14ac:dyDescent="0.15">
      <c r="A647" s="36">
        <v>45285</v>
      </c>
      <c r="B647" s="36">
        <v>45287</v>
      </c>
      <c r="C647" s="35" t="s">
        <v>104</v>
      </c>
      <c r="D647" s="35" t="s">
        <v>3906</v>
      </c>
      <c r="E647" s="35" t="s">
        <v>3907</v>
      </c>
      <c r="F647" s="35" t="s">
        <v>3908</v>
      </c>
      <c r="G647" s="35" t="s">
        <v>108</v>
      </c>
      <c r="H647" s="35" t="s">
        <v>15</v>
      </c>
      <c r="I647" s="35" t="s">
        <v>3909</v>
      </c>
      <c r="J647" s="35" t="s">
        <v>303</v>
      </c>
      <c r="M647" s="35" t="s">
        <v>1394</v>
      </c>
      <c r="N647" s="35" t="s">
        <v>1395</v>
      </c>
      <c r="O647" s="35" t="s">
        <v>1152</v>
      </c>
      <c r="Y647" s="35" t="s">
        <v>306</v>
      </c>
      <c r="AA647" s="35" t="s">
        <v>906</v>
      </c>
      <c r="AB647" s="35" t="s">
        <v>1413</v>
      </c>
      <c r="AC647" s="35" t="str">
        <f t="shared" si="55"/>
        <v>サカイデ</v>
      </c>
      <c r="AD647" s="35" t="s">
        <v>309</v>
      </c>
      <c r="AF647" s="35">
        <v>104</v>
      </c>
      <c r="AG647" s="41">
        <v>22276</v>
      </c>
      <c r="AN647" s="35">
        <v>162</v>
      </c>
      <c r="AO647" s="35">
        <v>48</v>
      </c>
      <c r="AP647" s="35" t="s">
        <v>310</v>
      </c>
      <c r="BB647" s="35">
        <f t="shared" si="56"/>
        <v>62</v>
      </c>
      <c r="BC647" s="35" t="str">
        <f t="shared" ref="BC647:BC658" si="57">IF(BB647="","",IF(BB647=15,1,IF(BB647=16,2,IF(BB647=17,3,"役員"))))</f>
        <v>役員</v>
      </c>
      <c r="BD647" s="35" t="str">
        <f t="shared" ref="BD647:BD658" si="58">LEFT(AP647,1)</f>
        <v>右</v>
      </c>
      <c r="BE647" s="42" t="str">
        <f>IF($O647="男子",IF($AF647&gt;100,"",IF($M647=選抜男子!B$2,ROW(),"")),"")</f>
        <v/>
      </c>
      <c r="BF647" s="42" t="str">
        <f>IF($O647="男子",IF($AF647&gt;100,"",IF($M647=選抜男子!I$2,ROW(),"")),"")</f>
        <v/>
      </c>
      <c r="BG647" s="42" t="str">
        <f>IF($O647="男子",IF($AF647&gt;100,"",IF($M647=選抜男子!P$2,ROW(),"")),"")</f>
        <v/>
      </c>
      <c r="BH647" s="42" t="str">
        <f>IF($O647="男子",IF($AF647&gt;100,"",IF($M647=選抜男子!B$27,ROW(),"")),"")</f>
        <v/>
      </c>
      <c r="BI647" s="42" t="str">
        <f>IF($O647="男子",IF($AF647&gt;100,"",IF($M647=選抜男子!I$27,ROW(),"")),"")</f>
        <v/>
      </c>
      <c r="BJ647" s="42" t="str">
        <f>IF($O647="男子",IF($AF647&gt;100,"",IF($M647=選抜男子!P$27,ROW(),"")),"")</f>
        <v/>
      </c>
      <c r="BK647" s="42" t="str">
        <f>IF($O647="男子",IF($AF647&gt;100,"",IF($M647=選抜男子!B$51,ROW(),"")),"")</f>
        <v/>
      </c>
      <c r="BL647" s="42" t="str">
        <f>IF($O647="男子",IF($AF647&gt;100,"",IF($M647=選抜男子!I$51,ROW(),"")),"")</f>
        <v/>
      </c>
      <c r="BM647" s="42" t="str">
        <f>IF($O647="男子",IF($AF647&gt;100,"",IF($M647=選抜男子!B$76,ROW(),"")),"")</f>
        <v/>
      </c>
      <c r="BN647" s="42" t="str">
        <f>IF($O647="男子",IF($AF647&gt;100,"",IF($M647=選抜男子!I$76,ROW(),"")),"")</f>
        <v/>
      </c>
      <c r="BO647" s="42" t="str">
        <f>IF($O647="男子",IF($AF647&gt;100,"",IF($M647=新人男子!B$2,ROW(),"")),"")</f>
        <v/>
      </c>
      <c r="BP647" s="42" t="str">
        <f>IF($O647="男子",IF($AF647&gt;100,"",IF($M647=新人男子!I$2,ROW(),"")),"")</f>
        <v/>
      </c>
      <c r="BQ647" s="42" t="str">
        <f>IF($O647="男子",IF($AF647&gt;100,"",IF($M647=新人男子!P$2,ROW(),"")),"")</f>
        <v/>
      </c>
      <c r="BR647" s="42" t="str">
        <f>IF($O647="男子",IF($AF647&gt;100,"",IF($M647=新人男子!B$27,ROW(),"")),"")</f>
        <v/>
      </c>
      <c r="BS647" s="42" t="str">
        <f>IF($O647="男子",IF($AF647&gt;100,"",IF($M647=新人男子!I$27,ROW(),"")),"")</f>
        <v/>
      </c>
      <c r="BT647" s="42" t="str">
        <f>IF($O647="男子",IF($AF647&gt;100,"",IF($M647=新人男子!P$27,ROW(),"")),"")</f>
        <v/>
      </c>
      <c r="BU647" s="42" t="str">
        <f>IF($O647="男子",IF($AF647&gt;100,"",IF($M647=新人男子!B$51,ROW(),"")),"")</f>
        <v/>
      </c>
      <c r="BV647" s="42" t="str">
        <f>IF($O647="男子",IF($AF647&gt;100,"",IF($M647=新人男子!I$51,ROW(),"")),"")</f>
        <v/>
      </c>
      <c r="BW647" s="42" t="str">
        <f>IF($O647="男子",IF($AF647&gt;100,"",IF($M647=新人男子!P$51,ROW(),"")),"")</f>
        <v/>
      </c>
      <c r="BX647" s="42" t="str">
        <f>IF($O647="男子",IF($AF647&gt;100,"",IF($M647=新人男子!B$76,ROW(),"")),"")</f>
        <v/>
      </c>
      <c r="BY647" s="42" t="str">
        <f>IF($O647="男子",IF($AF647&gt;100,"",IF($M647=新人男子!I$76,ROW(),"")),"")</f>
        <v/>
      </c>
      <c r="BZ647" s="42" t="str">
        <f>IF($O647="男子",IF($AF647&gt;100,"",IF($M647=新人男子!P$76,ROW(),"")),"")</f>
        <v/>
      </c>
      <c r="CA647" s="42" t="str">
        <f>IF($O647="女子",IF($AF647&gt;100,"",IF($M647=選抜女子!B$2,ROW(),"")),"")</f>
        <v/>
      </c>
      <c r="CB647" s="42" t="str">
        <f>IF($O647="女子",IF($AF647&gt;100,"",IF($M647=選抜女子!I$2,ROW(),"")),"")</f>
        <v/>
      </c>
      <c r="CC647" s="42" t="str">
        <f>IF($O647="女子",IF($AF647&gt;100,"",IF($M647=選抜女子!P$2,ROW(),"")),"")</f>
        <v/>
      </c>
      <c r="CD647" s="42" t="str">
        <f>IF($O647="女子",IF($AF647&gt;100,"",IF($M647=選抜女子!B$27,ROW(),"")),"")</f>
        <v/>
      </c>
      <c r="CE647" s="42" t="str">
        <f>IF($O647="女子",IF($AF647&gt;100,"",IF($M647=選抜女子!I$27,ROW(),"")),"")</f>
        <v/>
      </c>
      <c r="CF647" s="42" t="str">
        <f>IF($O647="女子",IF($AF647&gt;100,"",IF($M647=選抜女子!P$27,ROW(),"")),"")</f>
        <v/>
      </c>
      <c r="CG647" s="42" t="str">
        <f>IF($O647="女子",IF($AF647&gt;100,"",IF($M647=選抜女子!B$51,ROW(),"")),"")</f>
        <v/>
      </c>
      <c r="CH647" s="42" t="str">
        <f>IF($O647="女子",IF($AF647&gt;100,"",IF($M647=選抜女子!I$51,ROW(),"")),"")</f>
        <v/>
      </c>
      <c r="CI647" s="42" t="str">
        <f>IF($O647="女子",IF($AF647&gt;100,"",IF($M647=選抜女子!B$76,ROW(),"")),"")</f>
        <v/>
      </c>
      <c r="CJ647" s="42" t="str">
        <f>IF($O647="女子",IF($AF647&gt;100,"",IF($M647=選抜女子!I$76,ROW(),"")),"")</f>
        <v/>
      </c>
      <c r="CK647" s="42" t="str">
        <f>IF($O647="女子",IF($AF647&gt;100,"",IF($M647=新人女子!B$2,ROW(),"")),"")</f>
        <v/>
      </c>
      <c r="CL647" s="42" t="str">
        <f>IF($O647="女子",IF($AF647&gt;100,"",IF($M647=新人女子!I$2,ROW(),"")),"")</f>
        <v/>
      </c>
      <c r="CM647" s="42" t="str">
        <f>IF($O647="女子",IF($AF647&gt;100,"",IF($M647=新人女子!P$2,ROW(),"")),"")</f>
        <v/>
      </c>
      <c r="CN647" s="42" t="str">
        <f>IF($O647="女子",IF($AF647&gt;100,"",IF($M647=新人女子!B$27,ROW(),"")),"")</f>
        <v/>
      </c>
      <c r="CO647" s="42" t="str">
        <f>IF($O647="女子",IF($AF647&gt;100,"",IF($M647=新人女子!I$27,ROW(),"")),"")</f>
        <v/>
      </c>
      <c r="CP647" s="42" t="str">
        <f>IF($O647="女子",IF($AF647&gt;100,"",IF($M647=新人女子!P$27,ROW(),"")),"")</f>
        <v/>
      </c>
      <c r="CQ647" s="42" t="str">
        <f>IF($O647="女子",IF($AF647&gt;100,"",IF($M647=新人女子!B$51,ROW(),"")),"")</f>
        <v/>
      </c>
      <c r="CR647" s="42" t="str">
        <f>IF($O647="女子",IF($AF647&gt;100,"",IF($M647=新人女子!I$51,ROW(),"")),"")</f>
        <v/>
      </c>
      <c r="CS647" s="42" t="str">
        <f>IF($O647="女子",IF($AF647&gt;100,"",IF($M647=新人女子!P$51,ROW(),"")),"")</f>
        <v/>
      </c>
      <c r="CT647" s="42" t="str">
        <f>IF($O647="女子",IF($AF647&gt;100,"",IF($M647=新人女子!B$76,ROW(),"")),"")</f>
        <v/>
      </c>
      <c r="CU647" s="42" t="str">
        <f>IF($O647="女子",IF($AF647&gt;100,"",IF($M647=新人女子!I$76,ROW(),"")),"")</f>
        <v/>
      </c>
      <c r="CV647" s="42" t="str">
        <f>IF($O647="女子",IF($AF647&gt;100,"",IF($M647=新人女子!P$76,ROW(),"")),"")</f>
        <v/>
      </c>
    </row>
    <row r="648" spans="1:100" x14ac:dyDescent="0.15">
      <c r="A648" s="36">
        <v>45285</v>
      </c>
      <c r="B648" s="36">
        <v>45287</v>
      </c>
      <c r="C648" s="35" t="s">
        <v>104</v>
      </c>
      <c r="D648" s="35" t="s">
        <v>3910</v>
      </c>
      <c r="E648" s="35" t="s">
        <v>3911</v>
      </c>
      <c r="F648" s="35" t="s">
        <v>3912</v>
      </c>
      <c r="G648" s="35" t="s">
        <v>108</v>
      </c>
      <c r="H648" s="35" t="s">
        <v>15</v>
      </c>
      <c r="I648" s="35" t="s">
        <v>3913</v>
      </c>
      <c r="J648" s="35" t="s">
        <v>303</v>
      </c>
      <c r="Y648" s="35" t="s">
        <v>306</v>
      </c>
      <c r="AA648" s="35" t="s">
        <v>911</v>
      </c>
      <c r="AC648" s="35" t="str">
        <f t="shared" si="55"/>
        <v/>
      </c>
      <c r="AD648" s="35" t="s">
        <v>309</v>
      </c>
      <c r="AN648" s="35">
        <v>153</v>
      </c>
      <c r="AO648" s="35">
        <v>44</v>
      </c>
      <c r="AP648" s="35" t="s">
        <v>310</v>
      </c>
      <c r="BB648" s="35" t="str">
        <f t="shared" si="56"/>
        <v/>
      </c>
      <c r="BC648" s="35" t="str">
        <f t="shared" si="57"/>
        <v/>
      </c>
      <c r="BD648" s="35" t="str">
        <f t="shared" si="58"/>
        <v>右</v>
      </c>
      <c r="BE648" s="42" t="str">
        <f>IF($O648="男子",IF($AF648&gt;100,"",IF($M648=選抜男子!B$2,ROW(),"")),"")</f>
        <v/>
      </c>
      <c r="BF648" s="42" t="str">
        <f>IF($O648="男子",IF($AF648&gt;100,"",IF($M648=選抜男子!I$2,ROW(),"")),"")</f>
        <v/>
      </c>
      <c r="BG648" s="42" t="str">
        <f>IF($O648="男子",IF($AF648&gt;100,"",IF($M648=選抜男子!P$2,ROW(),"")),"")</f>
        <v/>
      </c>
      <c r="BH648" s="42" t="str">
        <f>IF($O648="男子",IF($AF648&gt;100,"",IF($M648=選抜男子!B$27,ROW(),"")),"")</f>
        <v/>
      </c>
      <c r="BI648" s="42" t="str">
        <f>IF($O648="男子",IF($AF648&gt;100,"",IF($M648=選抜男子!I$27,ROW(),"")),"")</f>
        <v/>
      </c>
      <c r="BJ648" s="42" t="str">
        <f>IF($O648="男子",IF($AF648&gt;100,"",IF($M648=選抜男子!P$27,ROW(),"")),"")</f>
        <v/>
      </c>
      <c r="BK648" s="42" t="str">
        <f>IF($O648="男子",IF($AF648&gt;100,"",IF($M648=選抜男子!B$51,ROW(),"")),"")</f>
        <v/>
      </c>
      <c r="BL648" s="42" t="str">
        <f>IF($O648="男子",IF($AF648&gt;100,"",IF($M648=選抜男子!I$51,ROW(),"")),"")</f>
        <v/>
      </c>
      <c r="BM648" s="42" t="str">
        <f>IF($O648="男子",IF($AF648&gt;100,"",IF($M648=選抜男子!B$76,ROW(),"")),"")</f>
        <v/>
      </c>
      <c r="BN648" s="42" t="str">
        <f>IF($O648="男子",IF($AF648&gt;100,"",IF($M648=選抜男子!I$76,ROW(),"")),"")</f>
        <v/>
      </c>
      <c r="BO648" s="42" t="str">
        <f>IF($O648="男子",IF($AF648&gt;100,"",IF($M648=新人男子!B$2,ROW(),"")),"")</f>
        <v/>
      </c>
      <c r="BP648" s="42" t="str">
        <f>IF($O648="男子",IF($AF648&gt;100,"",IF($M648=新人男子!I$2,ROW(),"")),"")</f>
        <v/>
      </c>
      <c r="BQ648" s="42" t="str">
        <f>IF($O648="男子",IF($AF648&gt;100,"",IF($M648=新人男子!P$2,ROW(),"")),"")</f>
        <v/>
      </c>
      <c r="BR648" s="42" t="str">
        <f>IF($O648="男子",IF($AF648&gt;100,"",IF($M648=新人男子!B$27,ROW(),"")),"")</f>
        <v/>
      </c>
      <c r="BS648" s="42" t="str">
        <f>IF($O648="男子",IF($AF648&gt;100,"",IF($M648=新人男子!I$27,ROW(),"")),"")</f>
        <v/>
      </c>
      <c r="BT648" s="42" t="str">
        <f>IF($O648="男子",IF($AF648&gt;100,"",IF($M648=新人男子!P$27,ROW(),"")),"")</f>
        <v/>
      </c>
      <c r="BU648" s="42" t="str">
        <f>IF($O648="男子",IF($AF648&gt;100,"",IF($M648=新人男子!B$51,ROW(),"")),"")</f>
        <v/>
      </c>
      <c r="BV648" s="42" t="str">
        <f>IF($O648="男子",IF($AF648&gt;100,"",IF($M648=新人男子!I$51,ROW(),"")),"")</f>
        <v/>
      </c>
      <c r="BW648" s="42" t="str">
        <f>IF($O648="男子",IF($AF648&gt;100,"",IF($M648=新人男子!P$51,ROW(),"")),"")</f>
        <v/>
      </c>
      <c r="BX648" s="42" t="str">
        <f>IF($O648="男子",IF($AF648&gt;100,"",IF($M648=新人男子!B$76,ROW(),"")),"")</f>
        <v/>
      </c>
      <c r="BY648" s="42" t="str">
        <f>IF($O648="男子",IF($AF648&gt;100,"",IF($M648=新人男子!I$76,ROW(),"")),"")</f>
        <v/>
      </c>
      <c r="BZ648" s="42" t="str">
        <f>IF($O648="男子",IF($AF648&gt;100,"",IF($M648=新人男子!P$76,ROW(),"")),"")</f>
        <v/>
      </c>
      <c r="CA648" s="42" t="str">
        <f>IF($O648="女子",IF($AF648&gt;100,"",IF($M648=選抜女子!B$2,ROW(),"")),"")</f>
        <v/>
      </c>
      <c r="CB648" s="42" t="str">
        <f>IF($O648="女子",IF($AF648&gt;100,"",IF($M648=選抜女子!I$2,ROW(),"")),"")</f>
        <v/>
      </c>
      <c r="CC648" s="42" t="str">
        <f>IF($O648="女子",IF($AF648&gt;100,"",IF($M648=選抜女子!P$2,ROW(),"")),"")</f>
        <v/>
      </c>
      <c r="CD648" s="42" t="str">
        <f>IF($O648="女子",IF($AF648&gt;100,"",IF($M648=選抜女子!B$27,ROW(),"")),"")</f>
        <v/>
      </c>
      <c r="CE648" s="42" t="str">
        <f>IF($O648="女子",IF($AF648&gt;100,"",IF($M648=選抜女子!I$27,ROW(),"")),"")</f>
        <v/>
      </c>
      <c r="CF648" s="42" t="str">
        <f>IF($O648="女子",IF($AF648&gt;100,"",IF($M648=選抜女子!P$27,ROW(),"")),"")</f>
        <v/>
      </c>
      <c r="CG648" s="42" t="str">
        <f>IF($O648="女子",IF($AF648&gt;100,"",IF($M648=選抜女子!B$51,ROW(),"")),"")</f>
        <v/>
      </c>
      <c r="CH648" s="42" t="str">
        <f>IF($O648="女子",IF($AF648&gt;100,"",IF($M648=選抜女子!I$51,ROW(),"")),"")</f>
        <v/>
      </c>
      <c r="CI648" s="42" t="str">
        <f>IF($O648="女子",IF($AF648&gt;100,"",IF($M648=選抜女子!B$76,ROW(),"")),"")</f>
        <v/>
      </c>
      <c r="CJ648" s="42" t="str">
        <f>IF($O648="女子",IF($AF648&gt;100,"",IF($M648=選抜女子!I$76,ROW(),"")),"")</f>
        <v/>
      </c>
      <c r="CK648" s="42" t="str">
        <f>IF($O648="女子",IF($AF648&gt;100,"",IF($M648=新人女子!B$2,ROW(),"")),"")</f>
        <v/>
      </c>
      <c r="CL648" s="42" t="str">
        <f>IF($O648="女子",IF($AF648&gt;100,"",IF($M648=新人女子!I$2,ROW(),"")),"")</f>
        <v/>
      </c>
      <c r="CM648" s="42" t="str">
        <f>IF($O648="女子",IF($AF648&gt;100,"",IF($M648=新人女子!P$2,ROW(),"")),"")</f>
        <v/>
      </c>
      <c r="CN648" s="42" t="str">
        <f>IF($O648="女子",IF($AF648&gt;100,"",IF($M648=新人女子!B$27,ROW(),"")),"")</f>
        <v/>
      </c>
      <c r="CO648" s="42" t="str">
        <f>IF($O648="女子",IF($AF648&gt;100,"",IF($M648=新人女子!I$27,ROW(),"")),"")</f>
        <v/>
      </c>
      <c r="CP648" s="42" t="str">
        <f>IF($O648="女子",IF($AF648&gt;100,"",IF($M648=新人女子!P$27,ROW(),"")),"")</f>
        <v/>
      </c>
      <c r="CQ648" s="42" t="str">
        <f>IF($O648="女子",IF($AF648&gt;100,"",IF($M648=新人女子!B$51,ROW(),"")),"")</f>
        <v/>
      </c>
      <c r="CR648" s="42" t="str">
        <f>IF($O648="女子",IF($AF648&gt;100,"",IF($M648=新人女子!I$51,ROW(),"")),"")</f>
        <v/>
      </c>
      <c r="CS648" s="42" t="str">
        <f>IF($O648="女子",IF($AF648&gt;100,"",IF($M648=新人女子!P$51,ROW(),"")),"")</f>
        <v/>
      </c>
      <c r="CT648" s="42" t="str">
        <f>IF($O648="女子",IF($AF648&gt;100,"",IF($M648=新人女子!B$76,ROW(),"")),"")</f>
        <v/>
      </c>
      <c r="CU648" s="42" t="str">
        <f>IF($O648="女子",IF($AF648&gt;100,"",IF($M648=新人女子!I$76,ROW(),"")),"")</f>
        <v/>
      </c>
      <c r="CV648" s="42" t="str">
        <f>IF($O648="女子",IF($AF648&gt;100,"",IF($M648=新人女子!P$76,ROW(),"")),"")</f>
        <v/>
      </c>
    </row>
    <row r="649" spans="1:100" x14ac:dyDescent="0.15">
      <c r="A649" s="36">
        <v>45285</v>
      </c>
      <c r="B649" s="36">
        <v>45287</v>
      </c>
      <c r="C649" s="35" t="s">
        <v>104</v>
      </c>
      <c r="D649" s="35" t="s">
        <v>3914</v>
      </c>
      <c r="E649" s="35" t="s">
        <v>3915</v>
      </c>
      <c r="F649" s="35" t="s">
        <v>3916</v>
      </c>
      <c r="G649" s="35" t="s">
        <v>108</v>
      </c>
      <c r="H649" s="35" t="s">
        <v>15</v>
      </c>
      <c r="I649" s="35" t="s">
        <v>3917</v>
      </c>
      <c r="J649" s="35" t="s">
        <v>303</v>
      </c>
      <c r="M649" s="35" t="s">
        <v>1414</v>
      </c>
      <c r="N649" s="35" t="s">
        <v>298</v>
      </c>
      <c r="O649" s="35" t="s">
        <v>200</v>
      </c>
      <c r="Y649" s="35" t="s">
        <v>306</v>
      </c>
      <c r="AA649" s="35" t="s">
        <v>916</v>
      </c>
      <c r="AB649" s="35" t="s">
        <v>1415</v>
      </c>
      <c r="AC649" s="35" t="str">
        <f t="shared" si="55"/>
        <v>クラシキシ</v>
      </c>
      <c r="AD649" s="35" t="s">
        <v>309</v>
      </c>
      <c r="AF649" s="35">
        <v>1</v>
      </c>
      <c r="AG649" s="41">
        <v>39078</v>
      </c>
      <c r="AN649" s="35">
        <v>165.8</v>
      </c>
      <c r="AO649" s="35">
        <v>62.8</v>
      </c>
      <c r="AP649" s="35" t="s">
        <v>310</v>
      </c>
      <c r="BB649" s="35">
        <f t="shared" si="56"/>
        <v>16</v>
      </c>
      <c r="BC649" s="35">
        <f t="shared" si="57"/>
        <v>2</v>
      </c>
      <c r="BD649" s="35" t="str">
        <f t="shared" si="58"/>
        <v>右</v>
      </c>
      <c r="BE649" s="42" t="str">
        <f>IF($O649="男子",IF($AF649&gt;100,"",IF($M649=選抜男子!B$2,ROW(),"")),"")</f>
        <v/>
      </c>
      <c r="BF649" s="42" t="str">
        <f>IF($O649="男子",IF($AF649&gt;100,"",IF($M649=選抜男子!I$2,ROW(),"")),"")</f>
        <v/>
      </c>
      <c r="BG649" s="42" t="str">
        <f>IF($O649="男子",IF($AF649&gt;100,"",IF($M649=選抜男子!P$2,ROW(),"")),"")</f>
        <v/>
      </c>
      <c r="BH649" s="42" t="str">
        <f>IF($O649="男子",IF($AF649&gt;100,"",IF($M649=選抜男子!B$27,ROW(),"")),"")</f>
        <v/>
      </c>
      <c r="BI649" s="42" t="str">
        <f>IF($O649="男子",IF($AF649&gt;100,"",IF($M649=選抜男子!I$27,ROW(),"")),"")</f>
        <v/>
      </c>
      <c r="BJ649" s="42" t="str">
        <f>IF($O649="男子",IF($AF649&gt;100,"",IF($M649=選抜男子!P$27,ROW(),"")),"")</f>
        <v/>
      </c>
      <c r="BK649" s="42" t="str">
        <f>IF($O649="男子",IF($AF649&gt;100,"",IF($M649=選抜男子!B$51,ROW(),"")),"")</f>
        <v/>
      </c>
      <c r="BL649" s="42" t="str">
        <f>IF($O649="男子",IF($AF649&gt;100,"",IF($M649=選抜男子!I$51,ROW(),"")),"")</f>
        <v/>
      </c>
      <c r="BM649" s="42" t="str">
        <f>IF($O649="男子",IF($AF649&gt;100,"",IF($M649=選抜男子!B$76,ROW(),"")),"")</f>
        <v/>
      </c>
      <c r="BN649" s="42" t="str">
        <f>IF($O649="男子",IF($AF649&gt;100,"",IF($M649=選抜男子!I$76,ROW(),"")),"")</f>
        <v/>
      </c>
      <c r="BO649" s="42" t="str">
        <f>IF($O649="男子",IF($AF649&gt;100,"",IF($M649=新人男子!B$2,ROW(),"")),"")</f>
        <v/>
      </c>
      <c r="BP649" s="42" t="str">
        <f>IF($O649="男子",IF($AF649&gt;100,"",IF($M649=新人男子!I$2,ROW(),"")),"")</f>
        <v/>
      </c>
      <c r="BQ649" s="42" t="str">
        <f>IF($O649="男子",IF($AF649&gt;100,"",IF($M649=新人男子!P$2,ROW(),"")),"")</f>
        <v/>
      </c>
      <c r="BR649" s="42" t="str">
        <f>IF($O649="男子",IF($AF649&gt;100,"",IF($M649=新人男子!B$27,ROW(),"")),"")</f>
        <v/>
      </c>
      <c r="BS649" s="42" t="str">
        <f>IF($O649="男子",IF($AF649&gt;100,"",IF($M649=新人男子!I$27,ROW(),"")),"")</f>
        <v/>
      </c>
      <c r="BT649" s="42" t="str">
        <f>IF($O649="男子",IF($AF649&gt;100,"",IF($M649=新人男子!P$27,ROW(),"")),"")</f>
        <v/>
      </c>
      <c r="BU649" s="42" t="str">
        <f>IF($O649="男子",IF($AF649&gt;100,"",IF($M649=新人男子!B$51,ROW(),"")),"")</f>
        <v/>
      </c>
      <c r="BV649" s="42" t="str">
        <f>IF($O649="男子",IF($AF649&gt;100,"",IF($M649=新人男子!I$51,ROW(),"")),"")</f>
        <v/>
      </c>
      <c r="BW649" s="42" t="str">
        <f>IF($O649="男子",IF($AF649&gt;100,"",IF($M649=新人男子!P$51,ROW(),"")),"")</f>
        <v/>
      </c>
      <c r="BX649" s="42" t="str">
        <f>IF($O649="男子",IF($AF649&gt;100,"",IF($M649=新人男子!B$76,ROW(),"")),"")</f>
        <v/>
      </c>
      <c r="BY649" s="42" t="str">
        <f>IF($O649="男子",IF($AF649&gt;100,"",IF($M649=新人男子!I$76,ROW(),"")),"")</f>
        <v/>
      </c>
      <c r="BZ649" s="42" t="str">
        <f>IF($O649="男子",IF($AF649&gt;100,"",IF($M649=新人男子!P$76,ROW(),"")),"")</f>
        <v/>
      </c>
      <c r="CA649" s="42" t="str">
        <f>IF($O649="女子",IF($AF649&gt;100,"",IF($M649=選抜女子!B$2,ROW(),"")),"")</f>
        <v/>
      </c>
      <c r="CB649" s="42" t="str">
        <f>IF($O649="女子",IF($AF649&gt;100,"",IF($M649=選抜女子!I$2,ROW(),"")),"")</f>
        <v/>
      </c>
      <c r="CC649" s="42" t="str">
        <f>IF($O649="女子",IF($AF649&gt;100,"",IF($M649=選抜女子!P$2,ROW(),"")),"")</f>
        <v/>
      </c>
      <c r="CD649" s="42">
        <f>IF($O649="女子",IF($AF649&gt;100,"",IF($M649=選抜女子!B$27,ROW(),"")),"")</f>
        <v>649</v>
      </c>
      <c r="CE649" s="42" t="str">
        <f>IF($O649="女子",IF($AF649&gt;100,"",IF($M649=選抜女子!I$27,ROW(),"")),"")</f>
        <v/>
      </c>
      <c r="CF649" s="42" t="str">
        <f>IF($O649="女子",IF($AF649&gt;100,"",IF($M649=選抜女子!P$27,ROW(),"")),"")</f>
        <v/>
      </c>
      <c r="CG649" s="42" t="str">
        <f>IF($O649="女子",IF($AF649&gt;100,"",IF($M649=選抜女子!B$51,ROW(),"")),"")</f>
        <v/>
      </c>
      <c r="CH649" s="42" t="str">
        <f>IF($O649="女子",IF($AF649&gt;100,"",IF($M649=選抜女子!I$51,ROW(),"")),"")</f>
        <v/>
      </c>
      <c r="CI649" s="42" t="str">
        <f>IF($O649="女子",IF($AF649&gt;100,"",IF($M649=選抜女子!B$76,ROW(),"")),"")</f>
        <v/>
      </c>
      <c r="CJ649" s="42" t="str">
        <f>IF($O649="女子",IF($AF649&gt;100,"",IF($M649=選抜女子!I$76,ROW(),"")),"")</f>
        <v/>
      </c>
      <c r="CK649" s="42" t="str">
        <f>IF($O649="女子",IF($AF649&gt;100,"",IF($M649=新人女子!B$2,ROW(),"")),"")</f>
        <v/>
      </c>
      <c r="CL649" s="42" t="str">
        <f>IF($O649="女子",IF($AF649&gt;100,"",IF($M649=新人女子!I$2,ROW(),"")),"")</f>
        <v/>
      </c>
      <c r="CM649" s="42" t="str">
        <f>IF($O649="女子",IF($AF649&gt;100,"",IF($M649=新人女子!P$2,ROW(),"")),"")</f>
        <v/>
      </c>
      <c r="CN649" s="42" t="str">
        <f>IF($O649="女子",IF($AF649&gt;100,"",IF($M649=新人女子!B$27,ROW(),"")),"")</f>
        <v/>
      </c>
      <c r="CO649" s="42" t="str">
        <f>IF($O649="女子",IF($AF649&gt;100,"",IF($M649=新人女子!I$27,ROW(),"")),"")</f>
        <v/>
      </c>
      <c r="CP649" s="42" t="str">
        <f>IF($O649="女子",IF($AF649&gt;100,"",IF($M649=新人女子!P$27,ROW(),"")),"")</f>
        <v/>
      </c>
      <c r="CQ649" s="42" t="str">
        <f>IF($O649="女子",IF($AF649&gt;100,"",IF($M649=新人女子!B$51,ROW(),"")),"")</f>
        <v/>
      </c>
      <c r="CR649" s="42" t="str">
        <f>IF($O649="女子",IF($AF649&gt;100,"",IF($M649=新人女子!I$51,ROW(),"")),"")</f>
        <v/>
      </c>
      <c r="CS649" s="42" t="str">
        <f>IF($O649="女子",IF($AF649&gt;100,"",IF($M649=新人女子!P$51,ROW(),"")),"")</f>
        <v/>
      </c>
      <c r="CT649" s="42" t="str">
        <f>IF($O649="女子",IF($AF649&gt;100,"",IF($M649=新人女子!B$76,ROW(),"")),"")</f>
        <v/>
      </c>
      <c r="CU649" s="42" t="str">
        <f>IF($O649="女子",IF($AF649&gt;100,"",IF($M649=新人女子!I$76,ROW(),"")),"")</f>
        <v/>
      </c>
      <c r="CV649" s="42" t="str">
        <f>IF($O649="女子",IF($AF649&gt;100,"",IF($M649=新人女子!P$76,ROW(),"")),"")</f>
        <v/>
      </c>
    </row>
    <row r="650" spans="1:100" x14ac:dyDescent="0.15">
      <c r="A650" s="36">
        <v>45285</v>
      </c>
      <c r="B650" s="36">
        <v>45287</v>
      </c>
      <c r="C650" s="35" t="s">
        <v>104</v>
      </c>
      <c r="D650" s="35" t="s">
        <v>3918</v>
      </c>
      <c r="E650" s="35" t="s">
        <v>3919</v>
      </c>
      <c r="F650" s="35" t="s">
        <v>3920</v>
      </c>
      <c r="G650" s="35" t="s">
        <v>108</v>
      </c>
      <c r="H650" s="35" t="s">
        <v>15</v>
      </c>
      <c r="I650" s="35" t="s">
        <v>3921</v>
      </c>
      <c r="J650" s="35" t="s">
        <v>303</v>
      </c>
      <c r="M650" s="35" t="s">
        <v>1414</v>
      </c>
      <c r="N650" s="35" t="s">
        <v>298</v>
      </c>
      <c r="O650" s="35" t="s">
        <v>200</v>
      </c>
      <c r="Y650" s="35" t="s">
        <v>306</v>
      </c>
      <c r="AA650" s="35" t="s">
        <v>921</v>
      </c>
      <c r="AB650" s="35" t="s">
        <v>1416</v>
      </c>
      <c r="AC650" s="35" t="str">
        <f t="shared" si="55"/>
        <v>キュウジョウマエ</v>
      </c>
      <c r="AD650" s="35" t="s">
        <v>309</v>
      </c>
      <c r="AF650" s="35">
        <v>2</v>
      </c>
      <c r="AG650" s="41">
        <v>39078</v>
      </c>
      <c r="AN650" s="35">
        <v>157</v>
      </c>
      <c r="AO650" s="35">
        <v>48</v>
      </c>
      <c r="AP650" s="35" t="s">
        <v>310</v>
      </c>
      <c r="BB650" s="35">
        <f t="shared" si="56"/>
        <v>16</v>
      </c>
      <c r="BC650" s="35">
        <f t="shared" si="57"/>
        <v>2</v>
      </c>
      <c r="BD650" s="35" t="str">
        <f t="shared" si="58"/>
        <v>右</v>
      </c>
      <c r="BE650" s="42" t="str">
        <f>IF($O650="男子",IF($AF650&gt;100,"",IF($M650=選抜男子!B$2,ROW(),"")),"")</f>
        <v/>
      </c>
      <c r="BF650" s="42" t="str">
        <f>IF($O650="男子",IF($AF650&gt;100,"",IF($M650=選抜男子!I$2,ROW(),"")),"")</f>
        <v/>
      </c>
      <c r="BG650" s="42" t="str">
        <f>IF($O650="男子",IF($AF650&gt;100,"",IF($M650=選抜男子!P$2,ROW(),"")),"")</f>
        <v/>
      </c>
      <c r="BH650" s="42" t="str">
        <f>IF($O650="男子",IF($AF650&gt;100,"",IF($M650=選抜男子!B$27,ROW(),"")),"")</f>
        <v/>
      </c>
      <c r="BI650" s="42" t="str">
        <f>IF($O650="男子",IF($AF650&gt;100,"",IF($M650=選抜男子!I$27,ROW(),"")),"")</f>
        <v/>
      </c>
      <c r="BJ650" s="42" t="str">
        <f>IF($O650="男子",IF($AF650&gt;100,"",IF($M650=選抜男子!P$27,ROW(),"")),"")</f>
        <v/>
      </c>
      <c r="BK650" s="42" t="str">
        <f>IF($O650="男子",IF($AF650&gt;100,"",IF($M650=選抜男子!B$51,ROW(),"")),"")</f>
        <v/>
      </c>
      <c r="BL650" s="42" t="str">
        <f>IF($O650="男子",IF($AF650&gt;100,"",IF($M650=選抜男子!I$51,ROW(),"")),"")</f>
        <v/>
      </c>
      <c r="BM650" s="42" t="str">
        <f>IF($O650="男子",IF($AF650&gt;100,"",IF($M650=選抜男子!B$76,ROW(),"")),"")</f>
        <v/>
      </c>
      <c r="BN650" s="42" t="str">
        <f>IF($O650="男子",IF($AF650&gt;100,"",IF($M650=選抜男子!I$76,ROW(),"")),"")</f>
        <v/>
      </c>
      <c r="BO650" s="42" t="str">
        <f>IF($O650="男子",IF($AF650&gt;100,"",IF($M650=新人男子!B$2,ROW(),"")),"")</f>
        <v/>
      </c>
      <c r="BP650" s="42" t="str">
        <f>IF($O650="男子",IF($AF650&gt;100,"",IF($M650=新人男子!I$2,ROW(),"")),"")</f>
        <v/>
      </c>
      <c r="BQ650" s="42" t="str">
        <f>IF($O650="男子",IF($AF650&gt;100,"",IF($M650=新人男子!P$2,ROW(),"")),"")</f>
        <v/>
      </c>
      <c r="BR650" s="42" t="str">
        <f>IF($O650="男子",IF($AF650&gt;100,"",IF($M650=新人男子!B$27,ROW(),"")),"")</f>
        <v/>
      </c>
      <c r="BS650" s="42" t="str">
        <f>IF($O650="男子",IF($AF650&gt;100,"",IF($M650=新人男子!I$27,ROW(),"")),"")</f>
        <v/>
      </c>
      <c r="BT650" s="42" t="str">
        <f>IF($O650="男子",IF($AF650&gt;100,"",IF($M650=新人男子!P$27,ROW(),"")),"")</f>
        <v/>
      </c>
      <c r="BU650" s="42" t="str">
        <f>IF($O650="男子",IF($AF650&gt;100,"",IF($M650=新人男子!B$51,ROW(),"")),"")</f>
        <v/>
      </c>
      <c r="BV650" s="42" t="str">
        <f>IF($O650="男子",IF($AF650&gt;100,"",IF($M650=新人男子!I$51,ROW(),"")),"")</f>
        <v/>
      </c>
      <c r="BW650" s="42" t="str">
        <f>IF($O650="男子",IF($AF650&gt;100,"",IF($M650=新人男子!P$51,ROW(),"")),"")</f>
        <v/>
      </c>
      <c r="BX650" s="42" t="str">
        <f>IF($O650="男子",IF($AF650&gt;100,"",IF($M650=新人男子!B$76,ROW(),"")),"")</f>
        <v/>
      </c>
      <c r="BY650" s="42" t="str">
        <f>IF($O650="男子",IF($AF650&gt;100,"",IF($M650=新人男子!I$76,ROW(),"")),"")</f>
        <v/>
      </c>
      <c r="BZ650" s="42" t="str">
        <f>IF($O650="男子",IF($AF650&gt;100,"",IF($M650=新人男子!P$76,ROW(),"")),"")</f>
        <v/>
      </c>
      <c r="CA650" s="42" t="str">
        <f>IF($O650="女子",IF($AF650&gt;100,"",IF($M650=選抜女子!B$2,ROW(),"")),"")</f>
        <v/>
      </c>
      <c r="CB650" s="42" t="str">
        <f>IF($O650="女子",IF($AF650&gt;100,"",IF($M650=選抜女子!I$2,ROW(),"")),"")</f>
        <v/>
      </c>
      <c r="CC650" s="42" t="str">
        <f>IF($O650="女子",IF($AF650&gt;100,"",IF($M650=選抜女子!P$2,ROW(),"")),"")</f>
        <v/>
      </c>
      <c r="CD650" s="42">
        <f>IF($O650="女子",IF($AF650&gt;100,"",IF($M650=選抜女子!B$27,ROW(),"")),"")</f>
        <v>650</v>
      </c>
      <c r="CE650" s="42" t="str">
        <f>IF($O650="女子",IF($AF650&gt;100,"",IF($M650=選抜女子!I$27,ROW(),"")),"")</f>
        <v/>
      </c>
      <c r="CF650" s="42" t="str">
        <f>IF($O650="女子",IF($AF650&gt;100,"",IF($M650=選抜女子!P$27,ROW(),"")),"")</f>
        <v/>
      </c>
      <c r="CG650" s="42" t="str">
        <f>IF($O650="女子",IF($AF650&gt;100,"",IF($M650=選抜女子!B$51,ROW(),"")),"")</f>
        <v/>
      </c>
      <c r="CH650" s="42" t="str">
        <f>IF($O650="女子",IF($AF650&gt;100,"",IF($M650=選抜女子!I$51,ROW(),"")),"")</f>
        <v/>
      </c>
      <c r="CI650" s="42" t="str">
        <f>IF($O650="女子",IF($AF650&gt;100,"",IF($M650=選抜女子!B$76,ROW(),"")),"")</f>
        <v/>
      </c>
      <c r="CJ650" s="42" t="str">
        <f>IF($O650="女子",IF($AF650&gt;100,"",IF($M650=選抜女子!I$76,ROW(),"")),"")</f>
        <v/>
      </c>
      <c r="CK650" s="42" t="str">
        <f>IF($O650="女子",IF($AF650&gt;100,"",IF($M650=新人女子!B$2,ROW(),"")),"")</f>
        <v/>
      </c>
      <c r="CL650" s="42" t="str">
        <f>IF($O650="女子",IF($AF650&gt;100,"",IF($M650=新人女子!I$2,ROW(),"")),"")</f>
        <v/>
      </c>
      <c r="CM650" s="42" t="str">
        <f>IF($O650="女子",IF($AF650&gt;100,"",IF($M650=新人女子!P$2,ROW(),"")),"")</f>
        <v/>
      </c>
      <c r="CN650" s="42" t="str">
        <f>IF($O650="女子",IF($AF650&gt;100,"",IF($M650=新人女子!B$27,ROW(),"")),"")</f>
        <v/>
      </c>
      <c r="CO650" s="42" t="str">
        <f>IF($O650="女子",IF($AF650&gt;100,"",IF($M650=新人女子!I$27,ROW(),"")),"")</f>
        <v/>
      </c>
      <c r="CP650" s="42" t="str">
        <f>IF($O650="女子",IF($AF650&gt;100,"",IF($M650=新人女子!P$27,ROW(),"")),"")</f>
        <v/>
      </c>
      <c r="CQ650" s="42" t="str">
        <f>IF($O650="女子",IF($AF650&gt;100,"",IF($M650=新人女子!B$51,ROW(),"")),"")</f>
        <v/>
      </c>
      <c r="CR650" s="42" t="str">
        <f>IF($O650="女子",IF($AF650&gt;100,"",IF($M650=新人女子!I$51,ROW(),"")),"")</f>
        <v/>
      </c>
      <c r="CS650" s="42" t="str">
        <f>IF($O650="女子",IF($AF650&gt;100,"",IF($M650=新人女子!P$51,ROW(),"")),"")</f>
        <v/>
      </c>
      <c r="CT650" s="42" t="str">
        <f>IF($O650="女子",IF($AF650&gt;100,"",IF($M650=新人女子!B$76,ROW(),"")),"")</f>
        <v/>
      </c>
      <c r="CU650" s="42" t="str">
        <f>IF($O650="女子",IF($AF650&gt;100,"",IF($M650=新人女子!I$76,ROW(),"")),"")</f>
        <v/>
      </c>
      <c r="CV650" s="42" t="str">
        <f>IF($O650="女子",IF($AF650&gt;100,"",IF($M650=新人女子!P$76,ROW(),"")),"")</f>
        <v/>
      </c>
    </row>
    <row r="651" spans="1:100" x14ac:dyDescent="0.15">
      <c r="A651" s="36">
        <v>45285</v>
      </c>
      <c r="B651" s="36">
        <v>45287</v>
      </c>
      <c r="C651" s="35" t="s">
        <v>104</v>
      </c>
      <c r="D651" s="35" t="s">
        <v>3922</v>
      </c>
      <c r="E651" s="35" t="s">
        <v>3923</v>
      </c>
      <c r="F651" s="35" t="s">
        <v>3924</v>
      </c>
      <c r="G651" s="35" t="s">
        <v>108</v>
      </c>
      <c r="H651" s="35" t="s">
        <v>15</v>
      </c>
      <c r="I651" s="35" t="s">
        <v>3925</v>
      </c>
      <c r="J651" s="35" t="s">
        <v>303</v>
      </c>
      <c r="M651" s="35" t="s">
        <v>1414</v>
      </c>
      <c r="N651" s="35" t="s">
        <v>298</v>
      </c>
      <c r="O651" s="35" t="s">
        <v>200</v>
      </c>
      <c r="Y651" s="35" t="s">
        <v>306</v>
      </c>
      <c r="AA651" s="35" t="s">
        <v>926</v>
      </c>
      <c r="AB651" s="35" t="s">
        <v>1417</v>
      </c>
      <c r="AC651" s="35" t="str">
        <f t="shared" si="55"/>
        <v>ニシトミイ</v>
      </c>
      <c r="AD651" s="35" t="s">
        <v>309</v>
      </c>
      <c r="AF651" s="35">
        <v>3</v>
      </c>
      <c r="AG651" s="41">
        <v>39114</v>
      </c>
      <c r="AN651" s="35">
        <v>164</v>
      </c>
      <c r="AO651" s="35">
        <v>55</v>
      </c>
      <c r="AP651" s="35" t="s">
        <v>310</v>
      </c>
      <c r="BB651" s="35">
        <f t="shared" si="56"/>
        <v>16</v>
      </c>
      <c r="BC651" s="35">
        <f t="shared" si="57"/>
        <v>2</v>
      </c>
      <c r="BD651" s="35" t="str">
        <f t="shared" si="58"/>
        <v>右</v>
      </c>
      <c r="BE651" s="42" t="str">
        <f>IF($O651="男子",IF($AF651&gt;100,"",IF($M651=選抜男子!B$2,ROW(),"")),"")</f>
        <v/>
      </c>
      <c r="BF651" s="42" t="str">
        <f>IF($O651="男子",IF($AF651&gt;100,"",IF($M651=選抜男子!I$2,ROW(),"")),"")</f>
        <v/>
      </c>
      <c r="BG651" s="42" t="str">
        <f>IF($O651="男子",IF($AF651&gt;100,"",IF($M651=選抜男子!P$2,ROW(),"")),"")</f>
        <v/>
      </c>
      <c r="BH651" s="42" t="str">
        <f>IF($O651="男子",IF($AF651&gt;100,"",IF($M651=選抜男子!B$27,ROW(),"")),"")</f>
        <v/>
      </c>
      <c r="BI651" s="42" t="str">
        <f>IF($O651="男子",IF($AF651&gt;100,"",IF($M651=選抜男子!I$27,ROW(),"")),"")</f>
        <v/>
      </c>
      <c r="BJ651" s="42" t="str">
        <f>IF($O651="男子",IF($AF651&gt;100,"",IF($M651=選抜男子!P$27,ROW(),"")),"")</f>
        <v/>
      </c>
      <c r="BK651" s="42" t="str">
        <f>IF($O651="男子",IF($AF651&gt;100,"",IF($M651=選抜男子!B$51,ROW(),"")),"")</f>
        <v/>
      </c>
      <c r="BL651" s="42" t="str">
        <f>IF($O651="男子",IF($AF651&gt;100,"",IF($M651=選抜男子!I$51,ROW(),"")),"")</f>
        <v/>
      </c>
      <c r="BM651" s="42" t="str">
        <f>IF($O651="男子",IF($AF651&gt;100,"",IF($M651=選抜男子!B$76,ROW(),"")),"")</f>
        <v/>
      </c>
      <c r="BN651" s="42" t="str">
        <f>IF($O651="男子",IF($AF651&gt;100,"",IF($M651=選抜男子!I$76,ROW(),"")),"")</f>
        <v/>
      </c>
      <c r="BO651" s="42" t="str">
        <f>IF($O651="男子",IF($AF651&gt;100,"",IF($M651=新人男子!B$2,ROW(),"")),"")</f>
        <v/>
      </c>
      <c r="BP651" s="42" t="str">
        <f>IF($O651="男子",IF($AF651&gt;100,"",IF($M651=新人男子!I$2,ROW(),"")),"")</f>
        <v/>
      </c>
      <c r="BQ651" s="42" t="str">
        <f>IF($O651="男子",IF($AF651&gt;100,"",IF($M651=新人男子!P$2,ROW(),"")),"")</f>
        <v/>
      </c>
      <c r="BR651" s="42" t="str">
        <f>IF($O651="男子",IF($AF651&gt;100,"",IF($M651=新人男子!B$27,ROW(),"")),"")</f>
        <v/>
      </c>
      <c r="BS651" s="42" t="str">
        <f>IF($O651="男子",IF($AF651&gt;100,"",IF($M651=新人男子!I$27,ROW(),"")),"")</f>
        <v/>
      </c>
      <c r="BT651" s="42" t="str">
        <f>IF($O651="男子",IF($AF651&gt;100,"",IF($M651=新人男子!P$27,ROW(),"")),"")</f>
        <v/>
      </c>
      <c r="BU651" s="42" t="str">
        <f>IF($O651="男子",IF($AF651&gt;100,"",IF($M651=新人男子!B$51,ROW(),"")),"")</f>
        <v/>
      </c>
      <c r="BV651" s="42" t="str">
        <f>IF($O651="男子",IF($AF651&gt;100,"",IF($M651=新人男子!I$51,ROW(),"")),"")</f>
        <v/>
      </c>
      <c r="BW651" s="42" t="str">
        <f>IF($O651="男子",IF($AF651&gt;100,"",IF($M651=新人男子!P$51,ROW(),"")),"")</f>
        <v/>
      </c>
      <c r="BX651" s="42" t="str">
        <f>IF($O651="男子",IF($AF651&gt;100,"",IF($M651=新人男子!B$76,ROW(),"")),"")</f>
        <v/>
      </c>
      <c r="BY651" s="42" t="str">
        <f>IF($O651="男子",IF($AF651&gt;100,"",IF($M651=新人男子!I$76,ROW(),"")),"")</f>
        <v/>
      </c>
      <c r="BZ651" s="42" t="str">
        <f>IF($O651="男子",IF($AF651&gt;100,"",IF($M651=新人男子!P$76,ROW(),"")),"")</f>
        <v/>
      </c>
      <c r="CA651" s="42" t="str">
        <f>IF($O651="女子",IF($AF651&gt;100,"",IF($M651=選抜女子!B$2,ROW(),"")),"")</f>
        <v/>
      </c>
      <c r="CB651" s="42" t="str">
        <f>IF($O651="女子",IF($AF651&gt;100,"",IF($M651=選抜女子!I$2,ROW(),"")),"")</f>
        <v/>
      </c>
      <c r="CC651" s="42" t="str">
        <f>IF($O651="女子",IF($AF651&gt;100,"",IF($M651=選抜女子!P$2,ROW(),"")),"")</f>
        <v/>
      </c>
      <c r="CD651" s="42">
        <f>IF($O651="女子",IF($AF651&gt;100,"",IF($M651=選抜女子!B$27,ROW(),"")),"")</f>
        <v>651</v>
      </c>
      <c r="CE651" s="42" t="str">
        <f>IF($O651="女子",IF($AF651&gt;100,"",IF($M651=選抜女子!I$27,ROW(),"")),"")</f>
        <v/>
      </c>
      <c r="CF651" s="42" t="str">
        <f>IF($O651="女子",IF($AF651&gt;100,"",IF($M651=選抜女子!P$27,ROW(),"")),"")</f>
        <v/>
      </c>
      <c r="CG651" s="42" t="str">
        <f>IF($O651="女子",IF($AF651&gt;100,"",IF($M651=選抜女子!B$51,ROW(),"")),"")</f>
        <v/>
      </c>
      <c r="CH651" s="42" t="str">
        <f>IF($O651="女子",IF($AF651&gt;100,"",IF($M651=選抜女子!I$51,ROW(),"")),"")</f>
        <v/>
      </c>
      <c r="CI651" s="42" t="str">
        <f>IF($O651="女子",IF($AF651&gt;100,"",IF($M651=選抜女子!B$76,ROW(),"")),"")</f>
        <v/>
      </c>
      <c r="CJ651" s="42" t="str">
        <f>IF($O651="女子",IF($AF651&gt;100,"",IF($M651=選抜女子!I$76,ROW(),"")),"")</f>
        <v/>
      </c>
      <c r="CK651" s="42" t="str">
        <f>IF($O651="女子",IF($AF651&gt;100,"",IF($M651=新人女子!B$2,ROW(),"")),"")</f>
        <v/>
      </c>
      <c r="CL651" s="42" t="str">
        <f>IF($O651="女子",IF($AF651&gt;100,"",IF($M651=新人女子!I$2,ROW(),"")),"")</f>
        <v/>
      </c>
      <c r="CM651" s="42" t="str">
        <f>IF($O651="女子",IF($AF651&gt;100,"",IF($M651=新人女子!P$2,ROW(),"")),"")</f>
        <v/>
      </c>
      <c r="CN651" s="42" t="str">
        <f>IF($O651="女子",IF($AF651&gt;100,"",IF($M651=新人女子!B$27,ROW(),"")),"")</f>
        <v/>
      </c>
      <c r="CO651" s="42" t="str">
        <f>IF($O651="女子",IF($AF651&gt;100,"",IF($M651=新人女子!I$27,ROW(),"")),"")</f>
        <v/>
      </c>
      <c r="CP651" s="42" t="str">
        <f>IF($O651="女子",IF($AF651&gt;100,"",IF($M651=新人女子!P$27,ROW(),"")),"")</f>
        <v/>
      </c>
      <c r="CQ651" s="42" t="str">
        <f>IF($O651="女子",IF($AF651&gt;100,"",IF($M651=新人女子!B$51,ROW(),"")),"")</f>
        <v/>
      </c>
      <c r="CR651" s="42" t="str">
        <f>IF($O651="女子",IF($AF651&gt;100,"",IF($M651=新人女子!I$51,ROW(),"")),"")</f>
        <v/>
      </c>
      <c r="CS651" s="42" t="str">
        <f>IF($O651="女子",IF($AF651&gt;100,"",IF($M651=新人女子!P$51,ROW(),"")),"")</f>
        <v/>
      </c>
      <c r="CT651" s="42" t="str">
        <f>IF($O651="女子",IF($AF651&gt;100,"",IF($M651=新人女子!B$76,ROW(),"")),"")</f>
        <v/>
      </c>
      <c r="CU651" s="42" t="str">
        <f>IF($O651="女子",IF($AF651&gt;100,"",IF($M651=新人女子!I$76,ROW(),"")),"")</f>
        <v/>
      </c>
      <c r="CV651" s="42" t="str">
        <f>IF($O651="女子",IF($AF651&gt;100,"",IF($M651=新人女子!P$76,ROW(),"")),"")</f>
        <v/>
      </c>
    </row>
    <row r="652" spans="1:100" x14ac:dyDescent="0.15">
      <c r="A652" s="36">
        <v>45285</v>
      </c>
      <c r="B652" s="36">
        <v>45287</v>
      </c>
      <c r="C652" s="35" t="s">
        <v>104</v>
      </c>
      <c r="D652" s="35" t="s">
        <v>3926</v>
      </c>
      <c r="E652" s="35" t="s">
        <v>3927</v>
      </c>
      <c r="F652" s="35" t="s">
        <v>3928</v>
      </c>
      <c r="G652" s="35" t="s">
        <v>108</v>
      </c>
      <c r="H652" s="35" t="s">
        <v>15</v>
      </c>
      <c r="I652" s="35" t="s">
        <v>3929</v>
      </c>
      <c r="J652" s="35" t="s">
        <v>303</v>
      </c>
      <c r="M652" s="35" t="s">
        <v>1414</v>
      </c>
      <c r="N652" s="35" t="s">
        <v>298</v>
      </c>
      <c r="O652" s="35" t="s">
        <v>200</v>
      </c>
      <c r="Y652" s="35" t="s">
        <v>306</v>
      </c>
      <c r="AA652" s="35" t="s">
        <v>933</v>
      </c>
      <c r="AB652" s="35" t="s">
        <v>1418</v>
      </c>
      <c r="AC652" s="35" t="str">
        <f t="shared" si="55"/>
        <v>フクイ</v>
      </c>
      <c r="AD652" s="35" t="s">
        <v>309</v>
      </c>
      <c r="AF652" s="35">
        <v>4</v>
      </c>
      <c r="AG652" s="41">
        <v>39516</v>
      </c>
      <c r="AN652" s="35">
        <v>163</v>
      </c>
      <c r="AO652" s="35">
        <v>45.4</v>
      </c>
      <c r="AP652" s="35" t="s">
        <v>310</v>
      </c>
      <c r="BB652" s="35">
        <f t="shared" si="56"/>
        <v>15</v>
      </c>
      <c r="BC652" s="35">
        <f t="shared" si="57"/>
        <v>1</v>
      </c>
      <c r="BD652" s="35" t="str">
        <f t="shared" si="58"/>
        <v>右</v>
      </c>
      <c r="BE652" s="42" t="str">
        <f>IF($O652="男子",IF($AF652&gt;100,"",IF($M652=選抜男子!B$2,ROW(),"")),"")</f>
        <v/>
      </c>
      <c r="BF652" s="42" t="str">
        <f>IF($O652="男子",IF($AF652&gt;100,"",IF($M652=選抜男子!I$2,ROW(),"")),"")</f>
        <v/>
      </c>
      <c r="BG652" s="42" t="str">
        <f>IF($O652="男子",IF($AF652&gt;100,"",IF($M652=選抜男子!P$2,ROW(),"")),"")</f>
        <v/>
      </c>
      <c r="BH652" s="42" t="str">
        <f>IF($O652="男子",IF($AF652&gt;100,"",IF($M652=選抜男子!B$27,ROW(),"")),"")</f>
        <v/>
      </c>
      <c r="BI652" s="42" t="str">
        <f>IF($O652="男子",IF($AF652&gt;100,"",IF($M652=選抜男子!I$27,ROW(),"")),"")</f>
        <v/>
      </c>
      <c r="BJ652" s="42" t="str">
        <f>IF($O652="男子",IF($AF652&gt;100,"",IF($M652=選抜男子!P$27,ROW(),"")),"")</f>
        <v/>
      </c>
      <c r="BK652" s="42" t="str">
        <f>IF($O652="男子",IF($AF652&gt;100,"",IF($M652=選抜男子!B$51,ROW(),"")),"")</f>
        <v/>
      </c>
      <c r="BL652" s="42" t="str">
        <f>IF($O652="男子",IF($AF652&gt;100,"",IF($M652=選抜男子!I$51,ROW(),"")),"")</f>
        <v/>
      </c>
      <c r="BM652" s="42" t="str">
        <f>IF($O652="男子",IF($AF652&gt;100,"",IF($M652=選抜男子!B$76,ROW(),"")),"")</f>
        <v/>
      </c>
      <c r="BN652" s="42" t="str">
        <f>IF($O652="男子",IF($AF652&gt;100,"",IF($M652=選抜男子!I$76,ROW(),"")),"")</f>
        <v/>
      </c>
      <c r="BO652" s="42" t="str">
        <f>IF($O652="男子",IF($AF652&gt;100,"",IF($M652=新人男子!B$2,ROW(),"")),"")</f>
        <v/>
      </c>
      <c r="BP652" s="42" t="str">
        <f>IF($O652="男子",IF($AF652&gt;100,"",IF($M652=新人男子!I$2,ROW(),"")),"")</f>
        <v/>
      </c>
      <c r="BQ652" s="42" t="str">
        <f>IF($O652="男子",IF($AF652&gt;100,"",IF($M652=新人男子!P$2,ROW(),"")),"")</f>
        <v/>
      </c>
      <c r="BR652" s="42" t="str">
        <f>IF($O652="男子",IF($AF652&gt;100,"",IF($M652=新人男子!B$27,ROW(),"")),"")</f>
        <v/>
      </c>
      <c r="BS652" s="42" t="str">
        <f>IF($O652="男子",IF($AF652&gt;100,"",IF($M652=新人男子!I$27,ROW(),"")),"")</f>
        <v/>
      </c>
      <c r="BT652" s="42" t="str">
        <f>IF($O652="男子",IF($AF652&gt;100,"",IF($M652=新人男子!P$27,ROW(),"")),"")</f>
        <v/>
      </c>
      <c r="BU652" s="42" t="str">
        <f>IF($O652="男子",IF($AF652&gt;100,"",IF($M652=新人男子!B$51,ROW(),"")),"")</f>
        <v/>
      </c>
      <c r="BV652" s="42" t="str">
        <f>IF($O652="男子",IF($AF652&gt;100,"",IF($M652=新人男子!I$51,ROW(),"")),"")</f>
        <v/>
      </c>
      <c r="BW652" s="42" t="str">
        <f>IF($O652="男子",IF($AF652&gt;100,"",IF($M652=新人男子!P$51,ROW(),"")),"")</f>
        <v/>
      </c>
      <c r="BX652" s="42" t="str">
        <f>IF($O652="男子",IF($AF652&gt;100,"",IF($M652=新人男子!B$76,ROW(),"")),"")</f>
        <v/>
      </c>
      <c r="BY652" s="42" t="str">
        <f>IF($O652="男子",IF($AF652&gt;100,"",IF($M652=新人男子!I$76,ROW(),"")),"")</f>
        <v/>
      </c>
      <c r="BZ652" s="42" t="str">
        <f>IF($O652="男子",IF($AF652&gt;100,"",IF($M652=新人男子!P$76,ROW(),"")),"")</f>
        <v/>
      </c>
      <c r="CA652" s="42" t="str">
        <f>IF($O652="女子",IF($AF652&gt;100,"",IF($M652=選抜女子!B$2,ROW(),"")),"")</f>
        <v/>
      </c>
      <c r="CB652" s="42" t="str">
        <f>IF($O652="女子",IF($AF652&gt;100,"",IF($M652=選抜女子!I$2,ROW(),"")),"")</f>
        <v/>
      </c>
      <c r="CC652" s="42" t="str">
        <f>IF($O652="女子",IF($AF652&gt;100,"",IF($M652=選抜女子!P$2,ROW(),"")),"")</f>
        <v/>
      </c>
      <c r="CD652" s="42">
        <f>IF($O652="女子",IF($AF652&gt;100,"",IF($M652=選抜女子!B$27,ROW(),"")),"")</f>
        <v>652</v>
      </c>
      <c r="CE652" s="42" t="str">
        <f>IF($O652="女子",IF($AF652&gt;100,"",IF($M652=選抜女子!I$27,ROW(),"")),"")</f>
        <v/>
      </c>
      <c r="CF652" s="42" t="str">
        <f>IF($O652="女子",IF($AF652&gt;100,"",IF($M652=選抜女子!P$27,ROW(),"")),"")</f>
        <v/>
      </c>
      <c r="CG652" s="42" t="str">
        <f>IF($O652="女子",IF($AF652&gt;100,"",IF($M652=選抜女子!B$51,ROW(),"")),"")</f>
        <v/>
      </c>
      <c r="CH652" s="42" t="str">
        <f>IF($O652="女子",IF($AF652&gt;100,"",IF($M652=選抜女子!I$51,ROW(),"")),"")</f>
        <v/>
      </c>
      <c r="CI652" s="42" t="str">
        <f>IF($O652="女子",IF($AF652&gt;100,"",IF($M652=選抜女子!B$76,ROW(),"")),"")</f>
        <v/>
      </c>
      <c r="CJ652" s="42" t="str">
        <f>IF($O652="女子",IF($AF652&gt;100,"",IF($M652=選抜女子!I$76,ROW(),"")),"")</f>
        <v/>
      </c>
      <c r="CK652" s="42" t="str">
        <f>IF($O652="女子",IF($AF652&gt;100,"",IF($M652=新人女子!B$2,ROW(),"")),"")</f>
        <v/>
      </c>
      <c r="CL652" s="42" t="str">
        <f>IF($O652="女子",IF($AF652&gt;100,"",IF($M652=新人女子!I$2,ROW(),"")),"")</f>
        <v/>
      </c>
      <c r="CM652" s="42" t="str">
        <f>IF($O652="女子",IF($AF652&gt;100,"",IF($M652=新人女子!P$2,ROW(),"")),"")</f>
        <v/>
      </c>
      <c r="CN652" s="42" t="str">
        <f>IF($O652="女子",IF($AF652&gt;100,"",IF($M652=新人女子!B$27,ROW(),"")),"")</f>
        <v/>
      </c>
      <c r="CO652" s="42" t="str">
        <f>IF($O652="女子",IF($AF652&gt;100,"",IF($M652=新人女子!I$27,ROW(),"")),"")</f>
        <v/>
      </c>
      <c r="CP652" s="42" t="str">
        <f>IF($O652="女子",IF($AF652&gt;100,"",IF($M652=新人女子!P$27,ROW(),"")),"")</f>
        <v/>
      </c>
      <c r="CQ652" s="42" t="str">
        <f>IF($O652="女子",IF($AF652&gt;100,"",IF($M652=新人女子!B$51,ROW(),"")),"")</f>
        <v/>
      </c>
      <c r="CR652" s="42" t="str">
        <f>IF($O652="女子",IF($AF652&gt;100,"",IF($M652=新人女子!I$51,ROW(),"")),"")</f>
        <v/>
      </c>
      <c r="CS652" s="42" t="str">
        <f>IF($O652="女子",IF($AF652&gt;100,"",IF($M652=新人女子!P$51,ROW(),"")),"")</f>
        <v/>
      </c>
      <c r="CT652" s="42" t="str">
        <f>IF($O652="女子",IF($AF652&gt;100,"",IF($M652=新人女子!B$76,ROW(),"")),"")</f>
        <v/>
      </c>
      <c r="CU652" s="42" t="str">
        <f>IF($O652="女子",IF($AF652&gt;100,"",IF($M652=新人女子!I$76,ROW(),"")),"")</f>
        <v/>
      </c>
      <c r="CV652" s="42" t="str">
        <f>IF($O652="女子",IF($AF652&gt;100,"",IF($M652=新人女子!P$76,ROW(),"")),"")</f>
        <v/>
      </c>
    </row>
    <row r="653" spans="1:100" x14ac:dyDescent="0.15">
      <c r="A653" s="36">
        <v>45285</v>
      </c>
      <c r="B653" s="36">
        <v>45287</v>
      </c>
      <c r="C653" s="35" t="s">
        <v>104</v>
      </c>
      <c r="D653" s="35" t="s">
        <v>3930</v>
      </c>
      <c r="E653" s="35" t="s">
        <v>3931</v>
      </c>
      <c r="F653" s="35" t="s">
        <v>3932</v>
      </c>
      <c r="G653" s="35" t="s">
        <v>108</v>
      </c>
      <c r="H653" s="35" t="s">
        <v>15</v>
      </c>
      <c r="I653" s="35" t="s">
        <v>3933</v>
      </c>
      <c r="J653" s="35" t="s">
        <v>303</v>
      </c>
      <c r="M653" s="35" t="s">
        <v>1414</v>
      </c>
      <c r="N653" s="35" t="s">
        <v>298</v>
      </c>
      <c r="O653" s="35" t="s">
        <v>200</v>
      </c>
      <c r="Y653" s="35" t="s">
        <v>306</v>
      </c>
      <c r="AA653" s="35" t="s">
        <v>940</v>
      </c>
      <c r="AB653" s="35" t="s">
        <v>1419</v>
      </c>
      <c r="AC653" s="35" t="str">
        <f t="shared" si="55"/>
        <v>ウラダ</v>
      </c>
      <c r="AD653" s="35" t="s">
        <v>309</v>
      </c>
      <c r="AF653" s="35">
        <v>5</v>
      </c>
      <c r="AG653" s="41">
        <v>38883</v>
      </c>
      <c r="AN653" s="35">
        <v>150</v>
      </c>
      <c r="AO653" s="35">
        <v>47</v>
      </c>
      <c r="AP653" s="35" t="s">
        <v>310</v>
      </c>
      <c r="BB653" s="35">
        <f t="shared" si="56"/>
        <v>16</v>
      </c>
      <c r="BC653" s="35">
        <f t="shared" si="57"/>
        <v>2</v>
      </c>
      <c r="BD653" s="35" t="str">
        <f t="shared" si="58"/>
        <v>右</v>
      </c>
      <c r="BE653" s="42" t="str">
        <f>IF($O653="男子",IF($AF653&gt;100,"",IF($M653=選抜男子!B$2,ROW(),"")),"")</f>
        <v/>
      </c>
      <c r="BF653" s="42" t="str">
        <f>IF($O653="男子",IF($AF653&gt;100,"",IF($M653=選抜男子!I$2,ROW(),"")),"")</f>
        <v/>
      </c>
      <c r="BG653" s="42" t="str">
        <f>IF($O653="男子",IF($AF653&gt;100,"",IF($M653=選抜男子!P$2,ROW(),"")),"")</f>
        <v/>
      </c>
      <c r="BH653" s="42" t="str">
        <f>IF($O653="男子",IF($AF653&gt;100,"",IF($M653=選抜男子!B$27,ROW(),"")),"")</f>
        <v/>
      </c>
      <c r="BI653" s="42" t="str">
        <f>IF($O653="男子",IF($AF653&gt;100,"",IF($M653=選抜男子!I$27,ROW(),"")),"")</f>
        <v/>
      </c>
      <c r="BJ653" s="42" t="str">
        <f>IF($O653="男子",IF($AF653&gt;100,"",IF($M653=選抜男子!P$27,ROW(),"")),"")</f>
        <v/>
      </c>
      <c r="BK653" s="42" t="str">
        <f>IF($O653="男子",IF($AF653&gt;100,"",IF($M653=選抜男子!B$51,ROW(),"")),"")</f>
        <v/>
      </c>
      <c r="BL653" s="42" t="str">
        <f>IF($O653="男子",IF($AF653&gt;100,"",IF($M653=選抜男子!I$51,ROW(),"")),"")</f>
        <v/>
      </c>
      <c r="BM653" s="42" t="str">
        <f>IF($O653="男子",IF($AF653&gt;100,"",IF($M653=選抜男子!B$76,ROW(),"")),"")</f>
        <v/>
      </c>
      <c r="BN653" s="42" t="str">
        <f>IF($O653="男子",IF($AF653&gt;100,"",IF($M653=選抜男子!I$76,ROW(),"")),"")</f>
        <v/>
      </c>
      <c r="BO653" s="42" t="str">
        <f>IF($O653="男子",IF($AF653&gt;100,"",IF($M653=新人男子!B$2,ROW(),"")),"")</f>
        <v/>
      </c>
      <c r="BP653" s="42" t="str">
        <f>IF($O653="男子",IF($AF653&gt;100,"",IF($M653=新人男子!I$2,ROW(),"")),"")</f>
        <v/>
      </c>
      <c r="BQ653" s="42" t="str">
        <f>IF($O653="男子",IF($AF653&gt;100,"",IF($M653=新人男子!P$2,ROW(),"")),"")</f>
        <v/>
      </c>
      <c r="BR653" s="42" t="str">
        <f>IF($O653="男子",IF($AF653&gt;100,"",IF($M653=新人男子!B$27,ROW(),"")),"")</f>
        <v/>
      </c>
      <c r="BS653" s="42" t="str">
        <f>IF($O653="男子",IF($AF653&gt;100,"",IF($M653=新人男子!I$27,ROW(),"")),"")</f>
        <v/>
      </c>
      <c r="BT653" s="42" t="str">
        <f>IF($O653="男子",IF($AF653&gt;100,"",IF($M653=新人男子!P$27,ROW(),"")),"")</f>
        <v/>
      </c>
      <c r="BU653" s="42" t="str">
        <f>IF($O653="男子",IF($AF653&gt;100,"",IF($M653=新人男子!B$51,ROW(),"")),"")</f>
        <v/>
      </c>
      <c r="BV653" s="42" t="str">
        <f>IF($O653="男子",IF($AF653&gt;100,"",IF($M653=新人男子!I$51,ROW(),"")),"")</f>
        <v/>
      </c>
      <c r="BW653" s="42" t="str">
        <f>IF($O653="男子",IF($AF653&gt;100,"",IF($M653=新人男子!P$51,ROW(),"")),"")</f>
        <v/>
      </c>
      <c r="BX653" s="42" t="str">
        <f>IF($O653="男子",IF($AF653&gt;100,"",IF($M653=新人男子!B$76,ROW(),"")),"")</f>
        <v/>
      </c>
      <c r="BY653" s="42" t="str">
        <f>IF($O653="男子",IF($AF653&gt;100,"",IF($M653=新人男子!I$76,ROW(),"")),"")</f>
        <v/>
      </c>
      <c r="BZ653" s="42" t="str">
        <f>IF($O653="男子",IF($AF653&gt;100,"",IF($M653=新人男子!P$76,ROW(),"")),"")</f>
        <v/>
      </c>
      <c r="CA653" s="42" t="str">
        <f>IF($O653="女子",IF($AF653&gt;100,"",IF($M653=選抜女子!B$2,ROW(),"")),"")</f>
        <v/>
      </c>
      <c r="CB653" s="42" t="str">
        <f>IF($O653="女子",IF($AF653&gt;100,"",IF($M653=選抜女子!I$2,ROW(),"")),"")</f>
        <v/>
      </c>
      <c r="CC653" s="42" t="str">
        <f>IF($O653="女子",IF($AF653&gt;100,"",IF($M653=選抜女子!P$2,ROW(),"")),"")</f>
        <v/>
      </c>
      <c r="CD653" s="42">
        <f>IF($O653="女子",IF($AF653&gt;100,"",IF($M653=選抜女子!B$27,ROW(),"")),"")</f>
        <v>653</v>
      </c>
      <c r="CE653" s="42" t="str">
        <f>IF($O653="女子",IF($AF653&gt;100,"",IF($M653=選抜女子!I$27,ROW(),"")),"")</f>
        <v/>
      </c>
      <c r="CF653" s="42" t="str">
        <f>IF($O653="女子",IF($AF653&gt;100,"",IF($M653=選抜女子!P$27,ROW(),"")),"")</f>
        <v/>
      </c>
      <c r="CG653" s="42" t="str">
        <f>IF($O653="女子",IF($AF653&gt;100,"",IF($M653=選抜女子!B$51,ROW(),"")),"")</f>
        <v/>
      </c>
      <c r="CH653" s="42" t="str">
        <f>IF($O653="女子",IF($AF653&gt;100,"",IF($M653=選抜女子!I$51,ROW(),"")),"")</f>
        <v/>
      </c>
      <c r="CI653" s="42" t="str">
        <f>IF($O653="女子",IF($AF653&gt;100,"",IF($M653=選抜女子!B$76,ROW(),"")),"")</f>
        <v/>
      </c>
      <c r="CJ653" s="42" t="str">
        <f>IF($O653="女子",IF($AF653&gt;100,"",IF($M653=選抜女子!I$76,ROW(),"")),"")</f>
        <v/>
      </c>
      <c r="CK653" s="42" t="str">
        <f>IF($O653="女子",IF($AF653&gt;100,"",IF($M653=新人女子!B$2,ROW(),"")),"")</f>
        <v/>
      </c>
      <c r="CL653" s="42" t="str">
        <f>IF($O653="女子",IF($AF653&gt;100,"",IF($M653=新人女子!I$2,ROW(),"")),"")</f>
        <v/>
      </c>
      <c r="CM653" s="42" t="str">
        <f>IF($O653="女子",IF($AF653&gt;100,"",IF($M653=新人女子!P$2,ROW(),"")),"")</f>
        <v/>
      </c>
      <c r="CN653" s="42" t="str">
        <f>IF($O653="女子",IF($AF653&gt;100,"",IF($M653=新人女子!B$27,ROW(),"")),"")</f>
        <v/>
      </c>
      <c r="CO653" s="42" t="str">
        <f>IF($O653="女子",IF($AF653&gt;100,"",IF($M653=新人女子!I$27,ROW(),"")),"")</f>
        <v/>
      </c>
      <c r="CP653" s="42" t="str">
        <f>IF($O653="女子",IF($AF653&gt;100,"",IF($M653=新人女子!P$27,ROW(),"")),"")</f>
        <v/>
      </c>
      <c r="CQ653" s="42" t="str">
        <f>IF($O653="女子",IF($AF653&gt;100,"",IF($M653=新人女子!B$51,ROW(),"")),"")</f>
        <v/>
      </c>
      <c r="CR653" s="42" t="str">
        <f>IF($O653="女子",IF($AF653&gt;100,"",IF($M653=新人女子!I$51,ROW(),"")),"")</f>
        <v/>
      </c>
      <c r="CS653" s="42" t="str">
        <f>IF($O653="女子",IF($AF653&gt;100,"",IF($M653=新人女子!P$51,ROW(),"")),"")</f>
        <v/>
      </c>
      <c r="CT653" s="42" t="str">
        <f>IF($O653="女子",IF($AF653&gt;100,"",IF($M653=新人女子!B$76,ROW(),"")),"")</f>
        <v/>
      </c>
      <c r="CU653" s="42" t="str">
        <f>IF($O653="女子",IF($AF653&gt;100,"",IF($M653=新人女子!I$76,ROW(),"")),"")</f>
        <v/>
      </c>
      <c r="CV653" s="42" t="str">
        <f>IF($O653="女子",IF($AF653&gt;100,"",IF($M653=新人女子!P$76,ROW(),"")),"")</f>
        <v/>
      </c>
    </row>
    <row r="654" spans="1:100" x14ac:dyDescent="0.15">
      <c r="A654" s="36">
        <v>45285</v>
      </c>
      <c r="B654" s="36">
        <v>45287</v>
      </c>
      <c r="C654" s="35" t="s">
        <v>104</v>
      </c>
      <c r="D654" s="35" t="s">
        <v>3934</v>
      </c>
      <c r="E654" s="35" t="s">
        <v>3935</v>
      </c>
      <c r="F654" s="35" t="s">
        <v>3936</v>
      </c>
      <c r="G654" s="35" t="s">
        <v>108</v>
      </c>
      <c r="H654" s="35" t="s">
        <v>15</v>
      </c>
      <c r="I654" s="35" t="s">
        <v>3937</v>
      </c>
      <c r="J654" s="35" t="s">
        <v>303</v>
      </c>
      <c r="M654" s="35" t="s">
        <v>1414</v>
      </c>
      <c r="N654" s="35" t="s">
        <v>298</v>
      </c>
      <c r="O654" s="35" t="s">
        <v>200</v>
      </c>
      <c r="Y654" s="35" t="s">
        <v>306</v>
      </c>
      <c r="AA654" s="35" t="s">
        <v>947</v>
      </c>
      <c r="AB654" s="35" t="s">
        <v>1420</v>
      </c>
      <c r="AC654" s="35" t="str">
        <f t="shared" si="55"/>
        <v>ヤヨイ</v>
      </c>
      <c r="AD654" s="35" t="s">
        <v>309</v>
      </c>
      <c r="AF654" s="35">
        <v>6</v>
      </c>
      <c r="AG654" s="41">
        <v>39078</v>
      </c>
      <c r="AN654" s="35">
        <v>163</v>
      </c>
      <c r="AO654" s="35">
        <v>53</v>
      </c>
      <c r="AP654" s="35" t="s">
        <v>310</v>
      </c>
      <c r="BB654" s="35">
        <f t="shared" si="56"/>
        <v>16</v>
      </c>
      <c r="BC654" s="35">
        <f t="shared" si="57"/>
        <v>2</v>
      </c>
      <c r="BD654" s="35" t="str">
        <f t="shared" si="58"/>
        <v>右</v>
      </c>
      <c r="BE654" s="42" t="str">
        <f>IF($O654="男子",IF($AF654&gt;100,"",IF($M654=選抜男子!B$2,ROW(),"")),"")</f>
        <v/>
      </c>
      <c r="BF654" s="42" t="str">
        <f>IF($O654="男子",IF($AF654&gt;100,"",IF($M654=選抜男子!I$2,ROW(),"")),"")</f>
        <v/>
      </c>
      <c r="BG654" s="42" t="str">
        <f>IF($O654="男子",IF($AF654&gt;100,"",IF($M654=選抜男子!P$2,ROW(),"")),"")</f>
        <v/>
      </c>
      <c r="BH654" s="42" t="str">
        <f>IF($O654="男子",IF($AF654&gt;100,"",IF($M654=選抜男子!B$27,ROW(),"")),"")</f>
        <v/>
      </c>
      <c r="BI654" s="42" t="str">
        <f>IF($O654="男子",IF($AF654&gt;100,"",IF($M654=選抜男子!I$27,ROW(),"")),"")</f>
        <v/>
      </c>
      <c r="BJ654" s="42" t="str">
        <f>IF($O654="男子",IF($AF654&gt;100,"",IF($M654=選抜男子!P$27,ROW(),"")),"")</f>
        <v/>
      </c>
      <c r="BK654" s="42" t="str">
        <f>IF($O654="男子",IF($AF654&gt;100,"",IF($M654=選抜男子!B$51,ROW(),"")),"")</f>
        <v/>
      </c>
      <c r="BL654" s="42" t="str">
        <f>IF($O654="男子",IF($AF654&gt;100,"",IF($M654=選抜男子!I$51,ROW(),"")),"")</f>
        <v/>
      </c>
      <c r="BM654" s="42" t="str">
        <f>IF($O654="男子",IF($AF654&gt;100,"",IF($M654=選抜男子!B$76,ROW(),"")),"")</f>
        <v/>
      </c>
      <c r="BN654" s="42" t="str">
        <f>IF($O654="男子",IF($AF654&gt;100,"",IF($M654=選抜男子!I$76,ROW(),"")),"")</f>
        <v/>
      </c>
      <c r="BO654" s="42" t="str">
        <f>IF($O654="男子",IF($AF654&gt;100,"",IF($M654=新人男子!B$2,ROW(),"")),"")</f>
        <v/>
      </c>
      <c r="BP654" s="42" t="str">
        <f>IF($O654="男子",IF($AF654&gt;100,"",IF($M654=新人男子!I$2,ROW(),"")),"")</f>
        <v/>
      </c>
      <c r="BQ654" s="42" t="str">
        <f>IF($O654="男子",IF($AF654&gt;100,"",IF($M654=新人男子!P$2,ROW(),"")),"")</f>
        <v/>
      </c>
      <c r="BR654" s="42" t="str">
        <f>IF($O654="男子",IF($AF654&gt;100,"",IF($M654=新人男子!B$27,ROW(),"")),"")</f>
        <v/>
      </c>
      <c r="BS654" s="42" t="str">
        <f>IF($O654="男子",IF($AF654&gt;100,"",IF($M654=新人男子!I$27,ROW(),"")),"")</f>
        <v/>
      </c>
      <c r="BT654" s="42" t="str">
        <f>IF($O654="男子",IF($AF654&gt;100,"",IF($M654=新人男子!P$27,ROW(),"")),"")</f>
        <v/>
      </c>
      <c r="BU654" s="42" t="str">
        <f>IF($O654="男子",IF($AF654&gt;100,"",IF($M654=新人男子!B$51,ROW(),"")),"")</f>
        <v/>
      </c>
      <c r="BV654" s="42" t="str">
        <f>IF($O654="男子",IF($AF654&gt;100,"",IF($M654=新人男子!I$51,ROW(),"")),"")</f>
        <v/>
      </c>
      <c r="BW654" s="42" t="str">
        <f>IF($O654="男子",IF($AF654&gt;100,"",IF($M654=新人男子!P$51,ROW(),"")),"")</f>
        <v/>
      </c>
      <c r="BX654" s="42" t="str">
        <f>IF($O654="男子",IF($AF654&gt;100,"",IF($M654=新人男子!B$76,ROW(),"")),"")</f>
        <v/>
      </c>
      <c r="BY654" s="42" t="str">
        <f>IF($O654="男子",IF($AF654&gt;100,"",IF($M654=新人男子!I$76,ROW(),"")),"")</f>
        <v/>
      </c>
      <c r="BZ654" s="42" t="str">
        <f>IF($O654="男子",IF($AF654&gt;100,"",IF($M654=新人男子!P$76,ROW(),"")),"")</f>
        <v/>
      </c>
      <c r="CA654" s="42" t="str">
        <f>IF($O654="女子",IF($AF654&gt;100,"",IF($M654=選抜女子!B$2,ROW(),"")),"")</f>
        <v/>
      </c>
      <c r="CB654" s="42" t="str">
        <f>IF($O654="女子",IF($AF654&gt;100,"",IF($M654=選抜女子!I$2,ROW(),"")),"")</f>
        <v/>
      </c>
      <c r="CC654" s="42" t="str">
        <f>IF($O654="女子",IF($AF654&gt;100,"",IF($M654=選抜女子!P$2,ROW(),"")),"")</f>
        <v/>
      </c>
      <c r="CD654" s="42">
        <f>IF($O654="女子",IF($AF654&gt;100,"",IF($M654=選抜女子!B$27,ROW(),"")),"")</f>
        <v>654</v>
      </c>
      <c r="CE654" s="42" t="str">
        <f>IF($O654="女子",IF($AF654&gt;100,"",IF($M654=選抜女子!I$27,ROW(),"")),"")</f>
        <v/>
      </c>
      <c r="CF654" s="42" t="str">
        <f>IF($O654="女子",IF($AF654&gt;100,"",IF($M654=選抜女子!P$27,ROW(),"")),"")</f>
        <v/>
      </c>
      <c r="CG654" s="42" t="str">
        <f>IF($O654="女子",IF($AF654&gt;100,"",IF($M654=選抜女子!B$51,ROW(),"")),"")</f>
        <v/>
      </c>
      <c r="CH654" s="42" t="str">
        <f>IF($O654="女子",IF($AF654&gt;100,"",IF($M654=選抜女子!I$51,ROW(),"")),"")</f>
        <v/>
      </c>
      <c r="CI654" s="42" t="str">
        <f>IF($O654="女子",IF($AF654&gt;100,"",IF($M654=選抜女子!B$76,ROW(),"")),"")</f>
        <v/>
      </c>
      <c r="CJ654" s="42" t="str">
        <f>IF($O654="女子",IF($AF654&gt;100,"",IF($M654=選抜女子!I$76,ROW(),"")),"")</f>
        <v/>
      </c>
      <c r="CK654" s="42" t="str">
        <f>IF($O654="女子",IF($AF654&gt;100,"",IF($M654=新人女子!B$2,ROW(),"")),"")</f>
        <v/>
      </c>
      <c r="CL654" s="42" t="str">
        <f>IF($O654="女子",IF($AF654&gt;100,"",IF($M654=新人女子!I$2,ROW(),"")),"")</f>
        <v/>
      </c>
      <c r="CM654" s="42" t="str">
        <f>IF($O654="女子",IF($AF654&gt;100,"",IF($M654=新人女子!P$2,ROW(),"")),"")</f>
        <v/>
      </c>
      <c r="CN654" s="42" t="str">
        <f>IF($O654="女子",IF($AF654&gt;100,"",IF($M654=新人女子!B$27,ROW(),"")),"")</f>
        <v/>
      </c>
      <c r="CO654" s="42" t="str">
        <f>IF($O654="女子",IF($AF654&gt;100,"",IF($M654=新人女子!I$27,ROW(),"")),"")</f>
        <v/>
      </c>
      <c r="CP654" s="42" t="str">
        <f>IF($O654="女子",IF($AF654&gt;100,"",IF($M654=新人女子!P$27,ROW(),"")),"")</f>
        <v/>
      </c>
      <c r="CQ654" s="42" t="str">
        <f>IF($O654="女子",IF($AF654&gt;100,"",IF($M654=新人女子!B$51,ROW(),"")),"")</f>
        <v/>
      </c>
      <c r="CR654" s="42" t="str">
        <f>IF($O654="女子",IF($AF654&gt;100,"",IF($M654=新人女子!I$51,ROW(),"")),"")</f>
        <v/>
      </c>
      <c r="CS654" s="42" t="str">
        <f>IF($O654="女子",IF($AF654&gt;100,"",IF($M654=新人女子!P$51,ROW(),"")),"")</f>
        <v/>
      </c>
      <c r="CT654" s="42" t="str">
        <f>IF($O654="女子",IF($AF654&gt;100,"",IF($M654=新人女子!B$76,ROW(),"")),"")</f>
        <v/>
      </c>
      <c r="CU654" s="42" t="str">
        <f>IF($O654="女子",IF($AF654&gt;100,"",IF($M654=新人女子!I$76,ROW(),"")),"")</f>
        <v/>
      </c>
      <c r="CV654" s="42" t="str">
        <f>IF($O654="女子",IF($AF654&gt;100,"",IF($M654=新人女子!P$76,ROW(),"")),"")</f>
        <v/>
      </c>
    </row>
    <row r="655" spans="1:100" x14ac:dyDescent="0.15">
      <c r="A655" s="36">
        <v>45285</v>
      </c>
      <c r="B655" s="36">
        <v>45287</v>
      </c>
      <c r="C655" s="35" t="s">
        <v>104</v>
      </c>
      <c r="D655" s="35" t="s">
        <v>3938</v>
      </c>
      <c r="E655" s="35" t="s">
        <v>3939</v>
      </c>
      <c r="F655" s="35" t="s">
        <v>3940</v>
      </c>
      <c r="G655" s="35" t="s">
        <v>108</v>
      </c>
      <c r="H655" s="35" t="s">
        <v>15</v>
      </c>
      <c r="I655" s="35" t="s">
        <v>3941</v>
      </c>
      <c r="J655" s="35" t="s">
        <v>303</v>
      </c>
      <c r="M655" s="35" t="s">
        <v>1414</v>
      </c>
      <c r="N655" s="35" t="s">
        <v>298</v>
      </c>
      <c r="O655" s="35" t="s">
        <v>200</v>
      </c>
      <c r="Y655" s="35" t="s">
        <v>306</v>
      </c>
      <c r="AA655" s="35" t="s">
        <v>954</v>
      </c>
      <c r="AB655" s="35" t="s">
        <v>1421</v>
      </c>
      <c r="AC655" s="35" t="str">
        <f t="shared" si="55"/>
        <v>サカエ</v>
      </c>
      <c r="AD655" s="35" t="s">
        <v>309</v>
      </c>
      <c r="AF655" s="35">
        <v>7</v>
      </c>
      <c r="AG655" s="41">
        <v>39516</v>
      </c>
      <c r="AN655" s="35">
        <v>153</v>
      </c>
      <c r="AO655" s="35">
        <v>49</v>
      </c>
      <c r="AP655" s="35" t="s">
        <v>310</v>
      </c>
      <c r="BB655" s="35">
        <f t="shared" si="56"/>
        <v>15</v>
      </c>
      <c r="BC655" s="35">
        <f t="shared" si="57"/>
        <v>1</v>
      </c>
      <c r="BD655" s="35" t="str">
        <f t="shared" si="58"/>
        <v>右</v>
      </c>
      <c r="BE655" s="42" t="str">
        <f>IF($O655="男子",IF($AF655&gt;100,"",IF($M655=選抜男子!B$2,ROW(),"")),"")</f>
        <v/>
      </c>
      <c r="BF655" s="42" t="str">
        <f>IF($O655="男子",IF($AF655&gt;100,"",IF($M655=選抜男子!I$2,ROW(),"")),"")</f>
        <v/>
      </c>
      <c r="BG655" s="42" t="str">
        <f>IF($O655="男子",IF($AF655&gt;100,"",IF($M655=選抜男子!P$2,ROW(),"")),"")</f>
        <v/>
      </c>
      <c r="BH655" s="42" t="str">
        <f>IF($O655="男子",IF($AF655&gt;100,"",IF($M655=選抜男子!B$27,ROW(),"")),"")</f>
        <v/>
      </c>
      <c r="BI655" s="42" t="str">
        <f>IF($O655="男子",IF($AF655&gt;100,"",IF($M655=選抜男子!I$27,ROW(),"")),"")</f>
        <v/>
      </c>
      <c r="BJ655" s="42" t="str">
        <f>IF($O655="男子",IF($AF655&gt;100,"",IF($M655=選抜男子!P$27,ROW(),"")),"")</f>
        <v/>
      </c>
      <c r="BK655" s="42" t="str">
        <f>IF($O655="男子",IF($AF655&gt;100,"",IF($M655=選抜男子!B$51,ROW(),"")),"")</f>
        <v/>
      </c>
      <c r="BL655" s="42" t="str">
        <f>IF($O655="男子",IF($AF655&gt;100,"",IF($M655=選抜男子!I$51,ROW(),"")),"")</f>
        <v/>
      </c>
      <c r="BM655" s="42" t="str">
        <f>IF($O655="男子",IF($AF655&gt;100,"",IF($M655=選抜男子!B$76,ROW(),"")),"")</f>
        <v/>
      </c>
      <c r="BN655" s="42" t="str">
        <f>IF($O655="男子",IF($AF655&gt;100,"",IF($M655=選抜男子!I$76,ROW(),"")),"")</f>
        <v/>
      </c>
      <c r="BO655" s="42" t="str">
        <f>IF($O655="男子",IF($AF655&gt;100,"",IF($M655=新人男子!B$2,ROW(),"")),"")</f>
        <v/>
      </c>
      <c r="BP655" s="42" t="str">
        <f>IF($O655="男子",IF($AF655&gt;100,"",IF($M655=新人男子!I$2,ROW(),"")),"")</f>
        <v/>
      </c>
      <c r="BQ655" s="42" t="str">
        <f>IF($O655="男子",IF($AF655&gt;100,"",IF($M655=新人男子!P$2,ROW(),"")),"")</f>
        <v/>
      </c>
      <c r="BR655" s="42" t="str">
        <f>IF($O655="男子",IF($AF655&gt;100,"",IF($M655=新人男子!B$27,ROW(),"")),"")</f>
        <v/>
      </c>
      <c r="BS655" s="42" t="str">
        <f>IF($O655="男子",IF($AF655&gt;100,"",IF($M655=新人男子!I$27,ROW(),"")),"")</f>
        <v/>
      </c>
      <c r="BT655" s="42" t="str">
        <f>IF($O655="男子",IF($AF655&gt;100,"",IF($M655=新人男子!P$27,ROW(),"")),"")</f>
        <v/>
      </c>
      <c r="BU655" s="42" t="str">
        <f>IF($O655="男子",IF($AF655&gt;100,"",IF($M655=新人男子!B$51,ROW(),"")),"")</f>
        <v/>
      </c>
      <c r="BV655" s="42" t="str">
        <f>IF($O655="男子",IF($AF655&gt;100,"",IF($M655=新人男子!I$51,ROW(),"")),"")</f>
        <v/>
      </c>
      <c r="BW655" s="42" t="str">
        <f>IF($O655="男子",IF($AF655&gt;100,"",IF($M655=新人男子!P$51,ROW(),"")),"")</f>
        <v/>
      </c>
      <c r="BX655" s="42" t="str">
        <f>IF($O655="男子",IF($AF655&gt;100,"",IF($M655=新人男子!B$76,ROW(),"")),"")</f>
        <v/>
      </c>
      <c r="BY655" s="42" t="str">
        <f>IF($O655="男子",IF($AF655&gt;100,"",IF($M655=新人男子!I$76,ROW(),"")),"")</f>
        <v/>
      </c>
      <c r="BZ655" s="42" t="str">
        <f>IF($O655="男子",IF($AF655&gt;100,"",IF($M655=新人男子!P$76,ROW(),"")),"")</f>
        <v/>
      </c>
      <c r="CA655" s="42" t="str">
        <f>IF($O655="女子",IF($AF655&gt;100,"",IF($M655=選抜女子!B$2,ROW(),"")),"")</f>
        <v/>
      </c>
      <c r="CB655" s="42" t="str">
        <f>IF($O655="女子",IF($AF655&gt;100,"",IF($M655=選抜女子!I$2,ROW(),"")),"")</f>
        <v/>
      </c>
      <c r="CC655" s="42" t="str">
        <f>IF($O655="女子",IF($AF655&gt;100,"",IF($M655=選抜女子!P$2,ROW(),"")),"")</f>
        <v/>
      </c>
      <c r="CD655" s="42">
        <f>IF($O655="女子",IF($AF655&gt;100,"",IF($M655=選抜女子!B$27,ROW(),"")),"")</f>
        <v>655</v>
      </c>
      <c r="CE655" s="42" t="str">
        <f>IF($O655="女子",IF($AF655&gt;100,"",IF($M655=選抜女子!I$27,ROW(),"")),"")</f>
        <v/>
      </c>
      <c r="CF655" s="42" t="str">
        <f>IF($O655="女子",IF($AF655&gt;100,"",IF($M655=選抜女子!P$27,ROW(),"")),"")</f>
        <v/>
      </c>
      <c r="CG655" s="42" t="str">
        <f>IF($O655="女子",IF($AF655&gt;100,"",IF($M655=選抜女子!B$51,ROW(),"")),"")</f>
        <v/>
      </c>
      <c r="CH655" s="42" t="str">
        <f>IF($O655="女子",IF($AF655&gt;100,"",IF($M655=選抜女子!I$51,ROW(),"")),"")</f>
        <v/>
      </c>
      <c r="CI655" s="42" t="str">
        <f>IF($O655="女子",IF($AF655&gt;100,"",IF($M655=選抜女子!B$76,ROW(),"")),"")</f>
        <v/>
      </c>
      <c r="CJ655" s="42" t="str">
        <f>IF($O655="女子",IF($AF655&gt;100,"",IF($M655=選抜女子!I$76,ROW(),"")),"")</f>
        <v/>
      </c>
      <c r="CK655" s="42" t="str">
        <f>IF($O655="女子",IF($AF655&gt;100,"",IF($M655=新人女子!B$2,ROW(),"")),"")</f>
        <v/>
      </c>
      <c r="CL655" s="42" t="str">
        <f>IF($O655="女子",IF($AF655&gt;100,"",IF($M655=新人女子!I$2,ROW(),"")),"")</f>
        <v/>
      </c>
      <c r="CM655" s="42" t="str">
        <f>IF($O655="女子",IF($AF655&gt;100,"",IF($M655=新人女子!P$2,ROW(),"")),"")</f>
        <v/>
      </c>
      <c r="CN655" s="42" t="str">
        <f>IF($O655="女子",IF($AF655&gt;100,"",IF($M655=新人女子!B$27,ROW(),"")),"")</f>
        <v/>
      </c>
      <c r="CO655" s="42" t="str">
        <f>IF($O655="女子",IF($AF655&gt;100,"",IF($M655=新人女子!I$27,ROW(),"")),"")</f>
        <v/>
      </c>
      <c r="CP655" s="42" t="str">
        <f>IF($O655="女子",IF($AF655&gt;100,"",IF($M655=新人女子!P$27,ROW(),"")),"")</f>
        <v/>
      </c>
      <c r="CQ655" s="42" t="str">
        <f>IF($O655="女子",IF($AF655&gt;100,"",IF($M655=新人女子!B$51,ROW(),"")),"")</f>
        <v/>
      </c>
      <c r="CR655" s="42" t="str">
        <f>IF($O655="女子",IF($AF655&gt;100,"",IF($M655=新人女子!I$51,ROW(),"")),"")</f>
        <v/>
      </c>
      <c r="CS655" s="42" t="str">
        <f>IF($O655="女子",IF($AF655&gt;100,"",IF($M655=新人女子!P$51,ROW(),"")),"")</f>
        <v/>
      </c>
      <c r="CT655" s="42" t="str">
        <f>IF($O655="女子",IF($AF655&gt;100,"",IF($M655=新人女子!B$76,ROW(),"")),"")</f>
        <v/>
      </c>
      <c r="CU655" s="42" t="str">
        <f>IF($O655="女子",IF($AF655&gt;100,"",IF($M655=新人女子!I$76,ROW(),"")),"")</f>
        <v/>
      </c>
      <c r="CV655" s="42" t="str">
        <f>IF($O655="女子",IF($AF655&gt;100,"",IF($M655=新人女子!P$76,ROW(),"")),"")</f>
        <v/>
      </c>
    </row>
    <row r="656" spans="1:100" x14ac:dyDescent="0.15">
      <c r="A656" s="36">
        <v>45285</v>
      </c>
      <c r="B656" s="36">
        <v>45287</v>
      </c>
      <c r="C656" s="35" t="s">
        <v>104</v>
      </c>
      <c r="D656" s="35" t="s">
        <v>3942</v>
      </c>
      <c r="E656" s="35" t="s">
        <v>3943</v>
      </c>
      <c r="F656" s="35" t="s">
        <v>3944</v>
      </c>
      <c r="G656" s="35" t="s">
        <v>108</v>
      </c>
      <c r="H656" s="35" t="s">
        <v>15</v>
      </c>
      <c r="I656" s="35" t="s">
        <v>3945</v>
      </c>
      <c r="J656" s="35" t="s">
        <v>303</v>
      </c>
      <c r="M656" s="35" t="s">
        <v>1414</v>
      </c>
      <c r="N656" s="35" t="s">
        <v>298</v>
      </c>
      <c r="O656" s="35" t="s">
        <v>200</v>
      </c>
      <c r="Y656" s="35" t="s">
        <v>306</v>
      </c>
      <c r="AA656" s="35" t="s">
        <v>961</v>
      </c>
      <c r="AB656" s="35" t="s">
        <v>398</v>
      </c>
      <c r="AC656" s="35" t="str">
        <f t="shared" si="55"/>
        <v>トキワ</v>
      </c>
      <c r="AD656" s="35" t="s">
        <v>309</v>
      </c>
      <c r="AF656" s="35">
        <v>8</v>
      </c>
      <c r="AG656" s="41">
        <v>38883</v>
      </c>
      <c r="AN656" s="35">
        <v>160</v>
      </c>
      <c r="AO656" s="35">
        <v>48</v>
      </c>
      <c r="AP656" s="35" t="s">
        <v>310</v>
      </c>
      <c r="BB656" s="35">
        <f t="shared" si="56"/>
        <v>16</v>
      </c>
      <c r="BC656" s="35">
        <f t="shared" si="57"/>
        <v>2</v>
      </c>
      <c r="BD656" s="35" t="str">
        <f t="shared" si="58"/>
        <v>右</v>
      </c>
      <c r="BE656" s="42" t="str">
        <f>IF($O656="男子",IF($AF656&gt;100,"",IF($M656=選抜男子!B$2,ROW(),"")),"")</f>
        <v/>
      </c>
      <c r="BF656" s="42" t="str">
        <f>IF($O656="男子",IF($AF656&gt;100,"",IF($M656=選抜男子!I$2,ROW(),"")),"")</f>
        <v/>
      </c>
      <c r="BG656" s="42" t="str">
        <f>IF($O656="男子",IF($AF656&gt;100,"",IF($M656=選抜男子!P$2,ROW(),"")),"")</f>
        <v/>
      </c>
      <c r="BH656" s="42" t="str">
        <f>IF($O656="男子",IF($AF656&gt;100,"",IF($M656=選抜男子!B$27,ROW(),"")),"")</f>
        <v/>
      </c>
      <c r="BI656" s="42" t="str">
        <f>IF($O656="男子",IF($AF656&gt;100,"",IF($M656=選抜男子!I$27,ROW(),"")),"")</f>
        <v/>
      </c>
      <c r="BJ656" s="42" t="str">
        <f>IF($O656="男子",IF($AF656&gt;100,"",IF($M656=選抜男子!P$27,ROW(),"")),"")</f>
        <v/>
      </c>
      <c r="BK656" s="42" t="str">
        <f>IF($O656="男子",IF($AF656&gt;100,"",IF($M656=選抜男子!B$51,ROW(),"")),"")</f>
        <v/>
      </c>
      <c r="BL656" s="42" t="str">
        <f>IF($O656="男子",IF($AF656&gt;100,"",IF($M656=選抜男子!I$51,ROW(),"")),"")</f>
        <v/>
      </c>
      <c r="BM656" s="42" t="str">
        <f>IF($O656="男子",IF($AF656&gt;100,"",IF($M656=選抜男子!B$76,ROW(),"")),"")</f>
        <v/>
      </c>
      <c r="BN656" s="42" t="str">
        <f>IF($O656="男子",IF($AF656&gt;100,"",IF($M656=選抜男子!I$76,ROW(),"")),"")</f>
        <v/>
      </c>
      <c r="BO656" s="42" t="str">
        <f>IF($O656="男子",IF($AF656&gt;100,"",IF($M656=新人男子!B$2,ROW(),"")),"")</f>
        <v/>
      </c>
      <c r="BP656" s="42" t="str">
        <f>IF($O656="男子",IF($AF656&gt;100,"",IF($M656=新人男子!I$2,ROW(),"")),"")</f>
        <v/>
      </c>
      <c r="BQ656" s="42" t="str">
        <f>IF($O656="男子",IF($AF656&gt;100,"",IF($M656=新人男子!P$2,ROW(),"")),"")</f>
        <v/>
      </c>
      <c r="BR656" s="42" t="str">
        <f>IF($O656="男子",IF($AF656&gt;100,"",IF($M656=新人男子!B$27,ROW(),"")),"")</f>
        <v/>
      </c>
      <c r="BS656" s="42" t="str">
        <f>IF($O656="男子",IF($AF656&gt;100,"",IF($M656=新人男子!I$27,ROW(),"")),"")</f>
        <v/>
      </c>
      <c r="BT656" s="42" t="str">
        <f>IF($O656="男子",IF($AF656&gt;100,"",IF($M656=新人男子!P$27,ROW(),"")),"")</f>
        <v/>
      </c>
      <c r="BU656" s="42" t="str">
        <f>IF($O656="男子",IF($AF656&gt;100,"",IF($M656=新人男子!B$51,ROW(),"")),"")</f>
        <v/>
      </c>
      <c r="BV656" s="42" t="str">
        <f>IF($O656="男子",IF($AF656&gt;100,"",IF($M656=新人男子!I$51,ROW(),"")),"")</f>
        <v/>
      </c>
      <c r="BW656" s="42" t="str">
        <f>IF($O656="男子",IF($AF656&gt;100,"",IF($M656=新人男子!P$51,ROW(),"")),"")</f>
        <v/>
      </c>
      <c r="BX656" s="42" t="str">
        <f>IF($O656="男子",IF($AF656&gt;100,"",IF($M656=新人男子!B$76,ROW(),"")),"")</f>
        <v/>
      </c>
      <c r="BY656" s="42" t="str">
        <f>IF($O656="男子",IF($AF656&gt;100,"",IF($M656=新人男子!I$76,ROW(),"")),"")</f>
        <v/>
      </c>
      <c r="BZ656" s="42" t="str">
        <f>IF($O656="男子",IF($AF656&gt;100,"",IF($M656=新人男子!P$76,ROW(),"")),"")</f>
        <v/>
      </c>
      <c r="CA656" s="42" t="str">
        <f>IF($O656="女子",IF($AF656&gt;100,"",IF($M656=選抜女子!B$2,ROW(),"")),"")</f>
        <v/>
      </c>
      <c r="CB656" s="42" t="str">
        <f>IF($O656="女子",IF($AF656&gt;100,"",IF($M656=選抜女子!I$2,ROW(),"")),"")</f>
        <v/>
      </c>
      <c r="CC656" s="42" t="str">
        <f>IF($O656="女子",IF($AF656&gt;100,"",IF($M656=選抜女子!P$2,ROW(),"")),"")</f>
        <v/>
      </c>
      <c r="CD656" s="42">
        <f>IF($O656="女子",IF($AF656&gt;100,"",IF($M656=選抜女子!B$27,ROW(),"")),"")</f>
        <v>656</v>
      </c>
      <c r="CE656" s="42" t="str">
        <f>IF($O656="女子",IF($AF656&gt;100,"",IF($M656=選抜女子!I$27,ROW(),"")),"")</f>
        <v/>
      </c>
      <c r="CF656" s="42" t="str">
        <f>IF($O656="女子",IF($AF656&gt;100,"",IF($M656=選抜女子!P$27,ROW(),"")),"")</f>
        <v/>
      </c>
      <c r="CG656" s="42" t="str">
        <f>IF($O656="女子",IF($AF656&gt;100,"",IF($M656=選抜女子!B$51,ROW(),"")),"")</f>
        <v/>
      </c>
      <c r="CH656" s="42" t="str">
        <f>IF($O656="女子",IF($AF656&gt;100,"",IF($M656=選抜女子!I$51,ROW(),"")),"")</f>
        <v/>
      </c>
      <c r="CI656" s="42" t="str">
        <f>IF($O656="女子",IF($AF656&gt;100,"",IF($M656=選抜女子!B$76,ROW(),"")),"")</f>
        <v/>
      </c>
      <c r="CJ656" s="42" t="str">
        <f>IF($O656="女子",IF($AF656&gt;100,"",IF($M656=選抜女子!I$76,ROW(),"")),"")</f>
        <v/>
      </c>
      <c r="CK656" s="42" t="str">
        <f>IF($O656="女子",IF($AF656&gt;100,"",IF($M656=新人女子!B$2,ROW(),"")),"")</f>
        <v/>
      </c>
      <c r="CL656" s="42" t="str">
        <f>IF($O656="女子",IF($AF656&gt;100,"",IF($M656=新人女子!I$2,ROW(),"")),"")</f>
        <v/>
      </c>
      <c r="CM656" s="42" t="str">
        <f>IF($O656="女子",IF($AF656&gt;100,"",IF($M656=新人女子!P$2,ROW(),"")),"")</f>
        <v/>
      </c>
      <c r="CN656" s="42" t="str">
        <f>IF($O656="女子",IF($AF656&gt;100,"",IF($M656=新人女子!B$27,ROW(),"")),"")</f>
        <v/>
      </c>
      <c r="CO656" s="42" t="str">
        <f>IF($O656="女子",IF($AF656&gt;100,"",IF($M656=新人女子!I$27,ROW(),"")),"")</f>
        <v/>
      </c>
      <c r="CP656" s="42" t="str">
        <f>IF($O656="女子",IF($AF656&gt;100,"",IF($M656=新人女子!P$27,ROW(),"")),"")</f>
        <v/>
      </c>
      <c r="CQ656" s="42" t="str">
        <f>IF($O656="女子",IF($AF656&gt;100,"",IF($M656=新人女子!B$51,ROW(),"")),"")</f>
        <v/>
      </c>
      <c r="CR656" s="42" t="str">
        <f>IF($O656="女子",IF($AF656&gt;100,"",IF($M656=新人女子!I$51,ROW(),"")),"")</f>
        <v/>
      </c>
      <c r="CS656" s="42" t="str">
        <f>IF($O656="女子",IF($AF656&gt;100,"",IF($M656=新人女子!P$51,ROW(),"")),"")</f>
        <v/>
      </c>
      <c r="CT656" s="42" t="str">
        <f>IF($O656="女子",IF($AF656&gt;100,"",IF($M656=新人女子!B$76,ROW(),"")),"")</f>
        <v/>
      </c>
      <c r="CU656" s="42" t="str">
        <f>IF($O656="女子",IF($AF656&gt;100,"",IF($M656=新人女子!I$76,ROW(),"")),"")</f>
        <v/>
      </c>
      <c r="CV656" s="42" t="str">
        <f>IF($O656="女子",IF($AF656&gt;100,"",IF($M656=新人女子!P$76,ROW(),"")),"")</f>
        <v/>
      </c>
    </row>
    <row r="657" spans="1:100" x14ac:dyDescent="0.15">
      <c r="A657" s="36">
        <v>45285</v>
      </c>
      <c r="B657" s="36">
        <v>45287</v>
      </c>
      <c r="C657" s="35" t="s">
        <v>104</v>
      </c>
      <c r="D657" s="35" t="s">
        <v>3946</v>
      </c>
      <c r="E657" s="35" t="s">
        <v>3947</v>
      </c>
      <c r="F657" s="35" t="s">
        <v>3948</v>
      </c>
      <c r="G657" s="35" t="s">
        <v>108</v>
      </c>
      <c r="H657" s="35" t="s">
        <v>15</v>
      </c>
      <c r="I657" s="35" t="s">
        <v>3949</v>
      </c>
      <c r="J657" s="35" t="s">
        <v>303</v>
      </c>
      <c r="M657" s="35" t="s">
        <v>1414</v>
      </c>
      <c r="N657" s="35" t="s">
        <v>298</v>
      </c>
      <c r="O657" s="35" t="s">
        <v>200</v>
      </c>
      <c r="Y657" s="35" t="s">
        <v>306</v>
      </c>
      <c r="AA657" s="35" t="s">
        <v>968</v>
      </c>
      <c r="AB657" s="35" t="s">
        <v>1422</v>
      </c>
      <c r="AC657" s="35" t="str">
        <f t="shared" si="55"/>
        <v>ミズシマ</v>
      </c>
      <c r="AD657" s="35" t="s">
        <v>309</v>
      </c>
      <c r="AE657" s="35" t="s">
        <v>362</v>
      </c>
      <c r="AF657" s="35">
        <v>9</v>
      </c>
      <c r="AG657" s="41">
        <v>38883</v>
      </c>
      <c r="AN657" s="35">
        <v>162</v>
      </c>
      <c r="AO657" s="35">
        <v>48</v>
      </c>
      <c r="AP657" s="35" t="s">
        <v>310</v>
      </c>
      <c r="BB657" s="35">
        <f t="shared" si="56"/>
        <v>16</v>
      </c>
      <c r="BC657" s="35">
        <f t="shared" si="57"/>
        <v>2</v>
      </c>
      <c r="BD657" s="35" t="str">
        <f t="shared" si="58"/>
        <v>右</v>
      </c>
      <c r="BE657" s="42" t="str">
        <f>IF($O657="男子",IF($AF657&gt;100,"",IF($M657=選抜男子!B$2,ROW(),"")),"")</f>
        <v/>
      </c>
      <c r="BF657" s="42" t="str">
        <f>IF($O657="男子",IF($AF657&gt;100,"",IF($M657=選抜男子!I$2,ROW(),"")),"")</f>
        <v/>
      </c>
      <c r="BG657" s="42" t="str">
        <f>IF($O657="男子",IF($AF657&gt;100,"",IF($M657=選抜男子!P$2,ROW(),"")),"")</f>
        <v/>
      </c>
      <c r="BH657" s="42" t="str">
        <f>IF($O657="男子",IF($AF657&gt;100,"",IF($M657=選抜男子!B$27,ROW(),"")),"")</f>
        <v/>
      </c>
      <c r="BI657" s="42" t="str">
        <f>IF($O657="男子",IF($AF657&gt;100,"",IF($M657=選抜男子!I$27,ROW(),"")),"")</f>
        <v/>
      </c>
      <c r="BJ657" s="42" t="str">
        <f>IF($O657="男子",IF($AF657&gt;100,"",IF($M657=選抜男子!P$27,ROW(),"")),"")</f>
        <v/>
      </c>
      <c r="BK657" s="42" t="str">
        <f>IF($O657="男子",IF($AF657&gt;100,"",IF($M657=選抜男子!B$51,ROW(),"")),"")</f>
        <v/>
      </c>
      <c r="BL657" s="42" t="str">
        <f>IF($O657="男子",IF($AF657&gt;100,"",IF($M657=選抜男子!I$51,ROW(),"")),"")</f>
        <v/>
      </c>
      <c r="BM657" s="42" t="str">
        <f>IF($O657="男子",IF($AF657&gt;100,"",IF($M657=選抜男子!B$76,ROW(),"")),"")</f>
        <v/>
      </c>
      <c r="BN657" s="42" t="str">
        <f>IF($O657="男子",IF($AF657&gt;100,"",IF($M657=選抜男子!I$76,ROW(),"")),"")</f>
        <v/>
      </c>
      <c r="BO657" s="42" t="str">
        <f>IF($O657="男子",IF($AF657&gt;100,"",IF($M657=新人男子!B$2,ROW(),"")),"")</f>
        <v/>
      </c>
      <c r="BP657" s="42" t="str">
        <f>IF($O657="男子",IF($AF657&gt;100,"",IF($M657=新人男子!I$2,ROW(),"")),"")</f>
        <v/>
      </c>
      <c r="BQ657" s="42" t="str">
        <f>IF($O657="男子",IF($AF657&gt;100,"",IF($M657=新人男子!P$2,ROW(),"")),"")</f>
        <v/>
      </c>
      <c r="BR657" s="42" t="str">
        <f>IF($O657="男子",IF($AF657&gt;100,"",IF($M657=新人男子!B$27,ROW(),"")),"")</f>
        <v/>
      </c>
      <c r="BS657" s="42" t="str">
        <f>IF($O657="男子",IF($AF657&gt;100,"",IF($M657=新人男子!I$27,ROW(),"")),"")</f>
        <v/>
      </c>
      <c r="BT657" s="42" t="str">
        <f>IF($O657="男子",IF($AF657&gt;100,"",IF($M657=新人男子!P$27,ROW(),"")),"")</f>
        <v/>
      </c>
      <c r="BU657" s="42" t="str">
        <f>IF($O657="男子",IF($AF657&gt;100,"",IF($M657=新人男子!B$51,ROW(),"")),"")</f>
        <v/>
      </c>
      <c r="BV657" s="42" t="str">
        <f>IF($O657="男子",IF($AF657&gt;100,"",IF($M657=新人男子!I$51,ROW(),"")),"")</f>
        <v/>
      </c>
      <c r="BW657" s="42" t="str">
        <f>IF($O657="男子",IF($AF657&gt;100,"",IF($M657=新人男子!P$51,ROW(),"")),"")</f>
        <v/>
      </c>
      <c r="BX657" s="42" t="str">
        <f>IF($O657="男子",IF($AF657&gt;100,"",IF($M657=新人男子!B$76,ROW(),"")),"")</f>
        <v/>
      </c>
      <c r="BY657" s="42" t="str">
        <f>IF($O657="男子",IF($AF657&gt;100,"",IF($M657=新人男子!I$76,ROW(),"")),"")</f>
        <v/>
      </c>
      <c r="BZ657" s="42" t="str">
        <f>IF($O657="男子",IF($AF657&gt;100,"",IF($M657=新人男子!P$76,ROW(),"")),"")</f>
        <v/>
      </c>
      <c r="CA657" s="42" t="str">
        <f>IF($O657="女子",IF($AF657&gt;100,"",IF($M657=選抜女子!B$2,ROW(),"")),"")</f>
        <v/>
      </c>
      <c r="CB657" s="42" t="str">
        <f>IF($O657="女子",IF($AF657&gt;100,"",IF($M657=選抜女子!I$2,ROW(),"")),"")</f>
        <v/>
      </c>
      <c r="CC657" s="42" t="str">
        <f>IF($O657="女子",IF($AF657&gt;100,"",IF($M657=選抜女子!P$2,ROW(),"")),"")</f>
        <v/>
      </c>
      <c r="CD657" s="42">
        <f>IF($O657="女子",IF($AF657&gt;100,"",IF($M657=選抜女子!B$27,ROW(),"")),"")</f>
        <v>657</v>
      </c>
      <c r="CE657" s="42" t="str">
        <f>IF($O657="女子",IF($AF657&gt;100,"",IF($M657=選抜女子!I$27,ROW(),"")),"")</f>
        <v/>
      </c>
      <c r="CF657" s="42" t="str">
        <f>IF($O657="女子",IF($AF657&gt;100,"",IF($M657=選抜女子!P$27,ROW(),"")),"")</f>
        <v/>
      </c>
      <c r="CG657" s="42" t="str">
        <f>IF($O657="女子",IF($AF657&gt;100,"",IF($M657=選抜女子!B$51,ROW(),"")),"")</f>
        <v/>
      </c>
      <c r="CH657" s="42" t="str">
        <f>IF($O657="女子",IF($AF657&gt;100,"",IF($M657=選抜女子!I$51,ROW(),"")),"")</f>
        <v/>
      </c>
      <c r="CI657" s="42" t="str">
        <f>IF($O657="女子",IF($AF657&gt;100,"",IF($M657=選抜女子!B$76,ROW(),"")),"")</f>
        <v/>
      </c>
      <c r="CJ657" s="42" t="str">
        <f>IF($O657="女子",IF($AF657&gt;100,"",IF($M657=選抜女子!I$76,ROW(),"")),"")</f>
        <v/>
      </c>
      <c r="CK657" s="42" t="str">
        <f>IF($O657="女子",IF($AF657&gt;100,"",IF($M657=新人女子!B$2,ROW(),"")),"")</f>
        <v/>
      </c>
      <c r="CL657" s="42" t="str">
        <f>IF($O657="女子",IF($AF657&gt;100,"",IF($M657=新人女子!I$2,ROW(),"")),"")</f>
        <v/>
      </c>
      <c r="CM657" s="42" t="str">
        <f>IF($O657="女子",IF($AF657&gt;100,"",IF($M657=新人女子!P$2,ROW(),"")),"")</f>
        <v/>
      </c>
      <c r="CN657" s="42" t="str">
        <f>IF($O657="女子",IF($AF657&gt;100,"",IF($M657=新人女子!B$27,ROW(),"")),"")</f>
        <v/>
      </c>
      <c r="CO657" s="42" t="str">
        <f>IF($O657="女子",IF($AF657&gt;100,"",IF($M657=新人女子!I$27,ROW(),"")),"")</f>
        <v/>
      </c>
      <c r="CP657" s="42" t="str">
        <f>IF($O657="女子",IF($AF657&gt;100,"",IF($M657=新人女子!P$27,ROW(),"")),"")</f>
        <v/>
      </c>
      <c r="CQ657" s="42" t="str">
        <f>IF($O657="女子",IF($AF657&gt;100,"",IF($M657=新人女子!B$51,ROW(),"")),"")</f>
        <v/>
      </c>
      <c r="CR657" s="42" t="str">
        <f>IF($O657="女子",IF($AF657&gt;100,"",IF($M657=新人女子!I$51,ROW(),"")),"")</f>
        <v/>
      </c>
      <c r="CS657" s="42" t="str">
        <f>IF($O657="女子",IF($AF657&gt;100,"",IF($M657=新人女子!P$51,ROW(),"")),"")</f>
        <v/>
      </c>
      <c r="CT657" s="42" t="str">
        <f>IF($O657="女子",IF($AF657&gt;100,"",IF($M657=新人女子!B$76,ROW(),"")),"")</f>
        <v/>
      </c>
      <c r="CU657" s="42" t="str">
        <f>IF($O657="女子",IF($AF657&gt;100,"",IF($M657=新人女子!I$76,ROW(),"")),"")</f>
        <v/>
      </c>
      <c r="CV657" s="42" t="str">
        <f>IF($O657="女子",IF($AF657&gt;100,"",IF($M657=新人女子!P$76,ROW(),"")),"")</f>
        <v/>
      </c>
    </row>
    <row r="658" spans="1:100" x14ac:dyDescent="0.15">
      <c r="A658" s="36">
        <v>45285</v>
      </c>
      <c r="B658" s="36">
        <v>45287</v>
      </c>
      <c r="C658" s="35" t="s">
        <v>104</v>
      </c>
      <c r="D658" s="35" t="s">
        <v>3950</v>
      </c>
      <c r="E658" s="35" t="s">
        <v>3951</v>
      </c>
      <c r="F658" s="35" t="s">
        <v>3952</v>
      </c>
      <c r="G658" s="35" t="s">
        <v>108</v>
      </c>
      <c r="H658" s="35" t="s">
        <v>15</v>
      </c>
      <c r="I658" s="35" t="s">
        <v>3953</v>
      </c>
      <c r="J658" s="35" t="s">
        <v>303</v>
      </c>
      <c r="M658" s="35" t="s">
        <v>1414</v>
      </c>
      <c r="N658" s="35" t="s">
        <v>298</v>
      </c>
      <c r="O658" s="35" t="s">
        <v>200</v>
      </c>
      <c r="Y658" s="35" t="s">
        <v>306</v>
      </c>
      <c r="AA658" s="35" t="s">
        <v>975</v>
      </c>
      <c r="AB658" s="35" t="s">
        <v>1423</v>
      </c>
      <c r="AC658" s="35" t="str">
        <f t="shared" si="55"/>
        <v>ミツビシジコウマエ</v>
      </c>
      <c r="AD658" s="35" t="s">
        <v>309</v>
      </c>
      <c r="AF658" s="35">
        <v>101</v>
      </c>
      <c r="AG658" s="41">
        <v>22276</v>
      </c>
      <c r="AN658" s="35">
        <v>153</v>
      </c>
      <c r="AO658" s="35">
        <v>44</v>
      </c>
      <c r="AP658" s="35" t="s">
        <v>310</v>
      </c>
      <c r="BB658" s="35">
        <f t="shared" si="56"/>
        <v>62</v>
      </c>
      <c r="BC658" s="35" t="str">
        <f t="shared" si="57"/>
        <v>役員</v>
      </c>
      <c r="BD658" s="35" t="str">
        <f t="shared" si="58"/>
        <v>右</v>
      </c>
      <c r="BE658" s="42" t="str">
        <f>IF($O658="男子",IF($AF658&gt;100,"",IF($M658=選抜男子!B$2,ROW(),"")),"")</f>
        <v/>
      </c>
      <c r="BF658" s="42" t="str">
        <f>IF($O658="男子",IF($AF658&gt;100,"",IF($M658=選抜男子!I$2,ROW(),"")),"")</f>
        <v/>
      </c>
      <c r="BG658" s="42" t="str">
        <f>IF($O658="男子",IF($AF658&gt;100,"",IF($M658=選抜男子!P$2,ROW(),"")),"")</f>
        <v/>
      </c>
      <c r="BH658" s="42" t="str">
        <f>IF($O658="男子",IF($AF658&gt;100,"",IF($M658=選抜男子!B$27,ROW(),"")),"")</f>
        <v/>
      </c>
      <c r="BI658" s="42" t="str">
        <f>IF($O658="男子",IF($AF658&gt;100,"",IF($M658=選抜男子!I$27,ROW(),"")),"")</f>
        <v/>
      </c>
      <c r="BJ658" s="42" t="str">
        <f>IF($O658="男子",IF($AF658&gt;100,"",IF($M658=選抜男子!P$27,ROW(),"")),"")</f>
        <v/>
      </c>
      <c r="BK658" s="42" t="str">
        <f>IF($O658="男子",IF($AF658&gt;100,"",IF($M658=選抜男子!B$51,ROW(),"")),"")</f>
        <v/>
      </c>
      <c r="BL658" s="42" t="str">
        <f>IF($O658="男子",IF($AF658&gt;100,"",IF($M658=選抜男子!I$51,ROW(),"")),"")</f>
        <v/>
      </c>
      <c r="BM658" s="42" t="str">
        <f>IF($O658="男子",IF($AF658&gt;100,"",IF($M658=選抜男子!B$76,ROW(),"")),"")</f>
        <v/>
      </c>
      <c r="BN658" s="42" t="str">
        <f>IF($O658="男子",IF($AF658&gt;100,"",IF($M658=選抜男子!I$76,ROW(),"")),"")</f>
        <v/>
      </c>
      <c r="BO658" s="42" t="str">
        <f>IF($O658="男子",IF($AF658&gt;100,"",IF($M658=新人男子!B$2,ROW(),"")),"")</f>
        <v/>
      </c>
      <c r="BP658" s="42" t="str">
        <f>IF($O658="男子",IF($AF658&gt;100,"",IF($M658=新人男子!I$2,ROW(),"")),"")</f>
        <v/>
      </c>
      <c r="BQ658" s="42" t="str">
        <f>IF($O658="男子",IF($AF658&gt;100,"",IF($M658=新人男子!P$2,ROW(),"")),"")</f>
        <v/>
      </c>
      <c r="BR658" s="42" t="str">
        <f>IF($O658="男子",IF($AF658&gt;100,"",IF($M658=新人男子!B$27,ROW(),"")),"")</f>
        <v/>
      </c>
      <c r="BS658" s="42" t="str">
        <f>IF($O658="男子",IF($AF658&gt;100,"",IF($M658=新人男子!I$27,ROW(),"")),"")</f>
        <v/>
      </c>
      <c r="BT658" s="42" t="str">
        <f>IF($O658="男子",IF($AF658&gt;100,"",IF($M658=新人男子!P$27,ROW(),"")),"")</f>
        <v/>
      </c>
      <c r="BU658" s="42" t="str">
        <f>IF($O658="男子",IF($AF658&gt;100,"",IF($M658=新人男子!B$51,ROW(),"")),"")</f>
        <v/>
      </c>
      <c r="BV658" s="42" t="str">
        <f>IF($O658="男子",IF($AF658&gt;100,"",IF($M658=新人男子!I$51,ROW(),"")),"")</f>
        <v/>
      </c>
      <c r="BW658" s="42" t="str">
        <f>IF($O658="男子",IF($AF658&gt;100,"",IF($M658=新人男子!P$51,ROW(),"")),"")</f>
        <v/>
      </c>
      <c r="BX658" s="42" t="str">
        <f>IF($O658="男子",IF($AF658&gt;100,"",IF($M658=新人男子!B$76,ROW(),"")),"")</f>
        <v/>
      </c>
      <c r="BY658" s="42" t="str">
        <f>IF($O658="男子",IF($AF658&gt;100,"",IF($M658=新人男子!I$76,ROW(),"")),"")</f>
        <v/>
      </c>
      <c r="BZ658" s="42" t="str">
        <f>IF($O658="男子",IF($AF658&gt;100,"",IF($M658=新人男子!P$76,ROW(),"")),"")</f>
        <v/>
      </c>
      <c r="CA658" s="42" t="str">
        <f>IF($O658="女子",IF($AF658&gt;100,"",IF($M658=選抜女子!B$2,ROW(),"")),"")</f>
        <v/>
      </c>
      <c r="CB658" s="42" t="str">
        <f>IF($O658="女子",IF($AF658&gt;100,"",IF($M658=選抜女子!I$2,ROW(),"")),"")</f>
        <v/>
      </c>
      <c r="CC658" s="42" t="str">
        <f>IF($O658="女子",IF($AF658&gt;100,"",IF($M658=選抜女子!P$2,ROW(),"")),"")</f>
        <v/>
      </c>
      <c r="CD658" s="42" t="str">
        <f>IF($O658="女子",IF($AF658&gt;100,"",IF($M658=選抜女子!B$27,ROW(),"")),"")</f>
        <v/>
      </c>
      <c r="CE658" s="42" t="str">
        <f>IF($O658="女子",IF($AF658&gt;100,"",IF($M658=選抜女子!I$27,ROW(),"")),"")</f>
        <v/>
      </c>
      <c r="CF658" s="42" t="str">
        <f>IF($O658="女子",IF($AF658&gt;100,"",IF($M658=選抜女子!P$27,ROW(),"")),"")</f>
        <v/>
      </c>
      <c r="CG658" s="42" t="str">
        <f>IF($O658="女子",IF($AF658&gt;100,"",IF($M658=選抜女子!B$51,ROW(),"")),"")</f>
        <v/>
      </c>
      <c r="CH658" s="42" t="str">
        <f>IF($O658="女子",IF($AF658&gt;100,"",IF($M658=選抜女子!I$51,ROW(),"")),"")</f>
        <v/>
      </c>
      <c r="CI658" s="42" t="str">
        <f>IF($O658="女子",IF($AF658&gt;100,"",IF($M658=選抜女子!B$76,ROW(),"")),"")</f>
        <v/>
      </c>
      <c r="CJ658" s="42" t="str">
        <f>IF($O658="女子",IF($AF658&gt;100,"",IF($M658=選抜女子!I$76,ROW(),"")),"")</f>
        <v/>
      </c>
      <c r="CK658" s="42" t="str">
        <f>IF($O658="女子",IF($AF658&gt;100,"",IF($M658=新人女子!B$2,ROW(),"")),"")</f>
        <v/>
      </c>
      <c r="CL658" s="42" t="str">
        <f>IF($O658="女子",IF($AF658&gt;100,"",IF($M658=新人女子!I$2,ROW(),"")),"")</f>
        <v/>
      </c>
      <c r="CM658" s="42" t="str">
        <f>IF($O658="女子",IF($AF658&gt;100,"",IF($M658=新人女子!P$2,ROW(),"")),"")</f>
        <v/>
      </c>
      <c r="CN658" s="42" t="str">
        <f>IF($O658="女子",IF($AF658&gt;100,"",IF($M658=新人女子!B$27,ROW(),"")),"")</f>
        <v/>
      </c>
      <c r="CO658" s="42" t="str">
        <f>IF($O658="女子",IF($AF658&gt;100,"",IF($M658=新人女子!I$27,ROW(),"")),"")</f>
        <v/>
      </c>
      <c r="CP658" s="42" t="str">
        <f>IF($O658="女子",IF($AF658&gt;100,"",IF($M658=新人女子!P$27,ROW(),"")),"")</f>
        <v/>
      </c>
      <c r="CQ658" s="42" t="str">
        <f>IF($O658="女子",IF($AF658&gt;100,"",IF($M658=新人女子!B$51,ROW(),"")),"")</f>
        <v/>
      </c>
      <c r="CR658" s="42" t="str">
        <f>IF($O658="女子",IF($AF658&gt;100,"",IF($M658=新人女子!I$51,ROW(),"")),"")</f>
        <v/>
      </c>
      <c r="CS658" s="42" t="str">
        <f>IF($O658="女子",IF($AF658&gt;100,"",IF($M658=新人女子!P$51,ROW(),"")),"")</f>
        <v/>
      </c>
      <c r="CT658" s="42" t="str">
        <f>IF($O658="女子",IF($AF658&gt;100,"",IF($M658=新人女子!B$76,ROW(),"")),"")</f>
        <v/>
      </c>
      <c r="CU658" s="42" t="str">
        <f>IF($O658="女子",IF($AF658&gt;100,"",IF($M658=新人女子!I$76,ROW(),"")),"")</f>
        <v/>
      </c>
      <c r="CV658" s="42" t="str">
        <f>IF($O658="女子",IF($AF658&gt;100,"",IF($M658=新人女子!P$76,ROW(),"")),"")</f>
        <v/>
      </c>
    </row>
    <row r="659" spans="1:100" x14ac:dyDescent="0.15">
      <c r="A659" s="36">
        <v>45285</v>
      </c>
      <c r="B659" s="36">
        <v>45287</v>
      </c>
      <c r="C659" s="35" t="s">
        <v>104</v>
      </c>
      <c r="D659" s="35" t="s">
        <v>3954</v>
      </c>
      <c r="E659" s="35" t="s">
        <v>3955</v>
      </c>
      <c r="F659" s="35" t="s">
        <v>3956</v>
      </c>
      <c r="G659" s="35" t="s">
        <v>108</v>
      </c>
      <c r="H659" s="35" t="s">
        <v>15</v>
      </c>
      <c r="I659" s="35" t="s">
        <v>3957</v>
      </c>
      <c r="J659" s="35" t="s">
        <v>303</v>
      </c>
      <c r="AC659" s="35" t="str">
        <f t="shared" si="55"/>
        <v/>
      </c>
      <c r="AD659" s="35" t="s">
        <v>309</v>
      </c>
      <c r="AG659" s="41"/>
      <c r="BB659" s="35" t="str">
        <f t="shared" ref="BB659:BB722" si="59">IF(AG659="","",DATEDIF(AG659,DATE(2023,4,1),"y"))</f>
        <v/>
      </c>
      <c r="BC659" s="35" t="str">
        <f t="shared" ref="BC659:BC722" si="60">IF(BB659="","",IF(BB659=15,1,IF(BB659=16,2,IF(BB659=17,3,"役員"))))</f>
        <v/>
      </c>
      <c r="BD659" s="35" t="str">
        <f t="shared" ref="BD659:BD722" si="61">LEFT(AP659,1)</f>
        <v/>
      </c>
      <c r="BE659" s="42" t="str">
        <f>IF($O659="男子",IF($AF659&gt;100,"",IF($M659=選抜男子!B$2,ROW(),"")),"")</f>
        <v/>
      </c>
      <c r="BF659" s="42" t="str">
        <f>IF($O659="男子",IF($AF659&gt;100,"",IF($M659=選抜男子!I$2,ROW(),"")),"")</f>
        <v/>
      </c>
      <c r="BG659" s="42" t="str">
        <f>IF($O659="男子",IF($AF659&gt;100,"",IF($M659=選抜男子!P$2,ROW(),"")),"")</f>
        <v/>
      </c>
      <c r="BH659" s="42" t="str">
        <f>IF($O659="男子",IF($AF659&gt;100,"",IF($M659=選抜男子!B$27,ROW(),"")),"")</f>
        <v/>
      </c>
      <c r="BI659" s="42" t="str">
        <f>IF($O659="男子",IF($AF659&gt;100,"",IF($M659=選抜男子!I$27,ROW(),"")),"")</f>
        <v/>
      </c>
      <c r="BJ659" s="42" t="str">
        <f>IF($O659="男子",IF($AF659&gt;100,"",IF($M659=選抜男子!P$27,ROW(),"")),"")</f>
        <v/>
      </c>
      <c r="BK659" s="42" t="str">
        <f>IF($O659="男子",IF($AF659&gt;100,"",IF($M659=選抜男子!B$51,ROW(),"")),"")</f>
        <v/>
      </c>
      <c r="BL659" s="42" t="str">
        <f>IF($O659="男子",IF($AF659&gt;100,"",IF($M659=選抜男子!I$51,ROW(),"")),"")</f>
        <v/>
      </c>
      <c r="BM659" s="42" t="str">
        <f>IF($O659="男子",IF($AF659&gt;100,"",IF($M659=選抜男子!B$76,ROW(),"")),"")</f>
        <v/>
      </c>
      <c r="BN659" s="42" t="str">
        <f>IF($O659="男子",IF($AF659&gt;100,"",IF($M659=選抜男子!I$76,ROW(),"")),"")</f>
        <v/>
      </c>
      <c r="BO659" s="42" t="str">
        <f>IF($O659="男子",IF($AF659&gt;100,"",IF($M659=新人男子!B$2,ROW(),"")),"")</f>
        <v/>
      </c>
      <c r="BP659" s="42" t="str">
        <f>IF($O659="男子",IF($AF659&gt;100,"",IF($M659=新人男子!I$2,ROW(),"")),"")</f>
        <v/>
      </c>
      <c r="BQ659" s="42" t="str">
        <f>IF($O659="男子",IF($AF659&gt;100,"",IF($M659=新人男子!P$2,ROW(),"")),"")</f>
        <v/>
      </c>
      <c r="BR659" s="42" t="str">
        <f>IF($O659="男子",IF($AF659&gt;100,"",IF($M659=新人男子!B$27,ROW(),"")),"")</f>
        <v/>
      </c>
      <c r="BS659" s="42" t="str">
        <f>IF($O659="男子",IF($AF659&gt;100,"",IF($M659=新人男子!I$27,ROW(),"")),"")</f>
        <v/>
      </c>
      <c r="BT659" s="42" t="str">
        <f>IF($O659="男子",IF($AF659&gt;100,"",IF($M659=新人男子!P$27,ROW(),"")),"")</f>
        <v/>
      </c>
      <c r="BU659" s="42" t="str">
        <f>IF($O659="男子",IF($AF659&gt;100,"",IF($M659=新人男子!B$51,ROW(),"")),"")</f>
        <v/>
      </c>
      <c r="BV659" s="42" t="str">
        <f>IF($O659="男子",IF($AF659&gt;100,"",IF($M659=新人男子!I$51,ROW(),"")),"")</f>
        <v/>
      </c>
      <c r="BW659" s="42" t="str">
        <f>IF($O659="男子",IF($AF659&gt;100,"",IF($M659=新人男子!P$51,ROW(),"")),"")</f>
        <v/>
      </c>
      <c r="BX659" s="42" t="str">
        <f>IF($O659="男子",IF($AF659&gt;100,"",IF($M659=新人男子!B$76,ROW(),"")),"")</f>
        <v/>
      </c>
      <c r="BY659" s="42" t="str">
        <f>IF($O659="男子",IF($AF659&gt;100,"",IF($M659=新人男子!I$76,ROW(),"")),"")</f>
        <v/>
      </c>
      <c r="BZ659" s="42" t="str">
        <f>IF($O659="男子",IF($AF659&gt;100,"",IF($M659=新人男子!P$76,ROW(),"")),"")</f>
        <v/>
      </c>
      <c r="CA659" s="42" t="str">
        <f>IF($O659="女子",IF($AF659&gt;100,"",IF($M659=選抜女子!B$2,ROW(),"")),"")</f>
        <v/>
      </c>
      <c r="CB659" s="42" t="str">
        <f>IF($O659="女子",IF($AF659&gt;100,"",IF($M659=選抜女子!I$2,ROW(),"")),"")</f>
        <v/>
      </c>
      <c r="CC659" s="42" t="str">
        <f>IF($O659="女子",IF($AF659&gt;100,"",IF($M659=選抜女子!P$2,ROW(),"")),"")</f>
        <v/>
      </c>
      <c r="CD659" s="42" t="str">
        <f>IF($O659="女子",IF($AF659&gt;100,"",IF($M659=選抜女子!B$27,ROW(),"")),"")</f>
        <v/>
      </c>
      <c r="CE659" s="42" t="str">
        <f>IF($O659="女子",IF($AF659&gt;100,"",IF($M659=選抜女子!I$27,ROW(),"")),"")</f>
        <v/>
      </c>
      <c r="CF659" s="42" t="str">
        <f>IF($O659="女子",IF($AF659&gt;100,"",IF($M659=選抜女子!P$27,ROW(),"")),"")</f>
        <v/>
      </c>
      <c r="CG659" s="42" t="str">
        <f>IF($O659="女子",IF($AF659&gt;100,"",IF($M659=選抜女子!B$51,ROW(),"")),"")</f>
        <v/>
      </c>
      <c r="CH659" s="42" t="str">
        <f>IF($O659="女子",IF($AF659&gt;100,"",IF($M659=選抜女子!I$51,ROW(),"")),"")</f>
        <v/>
      </c>
      <c r="CI659" s="42" t="str">
        <f>IF($O659="女子",IF($AF659&gt;100,"",IF($M659=選抜女子!B$76,ROW(),"")),"")</f>
        <v/>
      </c>
      <c r="CJ659" s="42" t="str">
        <f>IF($O659="女子",IF($AF659&gt;100,"",IF($M659=選抜女子!I$76,ROW(),"")),"")</f>
        <v/>
      </c>
      <c r="CK659" s="42" t="str">
        <f>IF($O659="女子",IF($AF659&gt;100,"",IF($M659=新人女子!B$2,ROW(),"")),"")</f>
        <v/>
      </c>
      <c r="CL659" s="42" t="str">
        <f>IF($O659="女子",IF($AF659&gt;100,"",IF($M659=新人女子!I$2,ROW(),"")),"")</f>
        <v/>
      </c>
      <c r="CM659" s="42" t="str">
        <f>IF($O659="女子",IF($AF659&gt;100,"",IF($M659=新人女子!P$2,ROW(),"")),"")</f>
        <v/>
      </c>
      <c r="CN659" s="42" t="str">
        <f>IF($O659="女子",IF($AF659&gt;100,"",IF($M659=新人女子!B$27,ROW(),"")),"")</f>
        <v/>
      </c>
      <c r="CO659" s="42" t="str">
        <f>IF($O659="女子",IF($AF659&gt;100,"",IF($M659=新人女子!I$27,ROW(),"")),"")</f>
        <v/>
      </c>
      <c r="CP659" s="42" t="str">
        <f>IF($O659="女子",IF($AF659&gt;100,"",IF($M659=新人女子!P$27,ROW(),"")),"")</f>
        <v/>
      </c>
      <c r="CQ659" s="42" t="str">
        <f>IF($O659="女子",IF($AF659&gt;100,"",IF($M659=新人女子!B$51,ROW(),"")),"")</f>
        <v/>
      </c>
      <c r="CR659" s="42" t="str">
        <f>IF($O659="女子",IF($AF659&gt;100,"",IF($M659=新人女子!I$51,ROW(),"")),"")</f>
        <v/>
      </c>
      <c r="CS659" s="42" t="str">
        <f>IF($O659="女子",IF($AF659&gt;100,"",IF($M659=新人女子!P$51,ROW(),"")),"")</f>
        <v/>
      </c>
      <c r="CT659" s="42" t="str">
        <f>IF($O659="女子",IF($AF659&gt;100,"",IF($M659=新人女子!B$76,ROW(),"")),"")</f>
        <v/>
      </c>
      <c r="CU659" s="42" t="str">
        <f>IF($O659="女子",IF($AF659&gt;100,"",IF($M659=新人女子!I$76,ROW(),"")),"")</f>
        <v/>
      </c>
      <c r="CV659" s="42" t="str">
        <f>IF($O659="女子",IF($AF659&gt;100,"",IF($M659=新人女子!P$76,ROW(),"")),"")</f>
        <v/>
      </c>
    </row>
    <row r="660" spans="1:100" x14ac:dyDescent="0.15">
      <c r="A660" s="36">
        <v>45285</v>
      </c>
      <c r="B660" s="36">
        <v>45287</v>
      </c>
      <c r="C660" s="35" t="s">
        <v>104</v>
      </c>
      <c r="D660" s="35" t="s">
        <v>3958</v>
      </c>
      <c r="E660" s="35" t="s">
        <v>3959</v>
      </c>
      <c r="F660" s="35" t="s">
        <v>3960</v>
      </c>
      <c r="G660" s="35" t="s">
        <v>108</v>
      </c>
      <c r="H660" s="35" t="s">
        <v>15</v>
      </c>
      <c r="I660" s="35" t="s">
        <v>3961</v>
      </c>
      <c r="J660" s="35" t="s">
        <v>303</v>
      </c>
      <c r="AC660" s="35" t="str">
        <f t="shared" si="55"/>
        <v/>
      </c>
      <c r="AG660" s="41"/>
      <c r="BB660" s="35" t="str">
        <f t="shared" si="59"/>
        <v/>
      </c>
      <c r="BC660" s="35" t="str">
        <f t="shared" si="60"/>
        <v/>
      </c>
      <c r="BD660" s="35" t="str">
        <f t="shared" si="61"/>
        <v/>
      </c>
      <c r="BE660" s="42" t="str">
        <f>IF($O660="男子",IF($AF660&gt;100,"",IF($M660=選抜男子!B$2,ROW(),"")),"")</f>
        <v/>
      </c>
      <c r="BF660" s="42" t="str">
        <f>IF($O660="男子",IF($AF660&gt;100,"",IF($M660=選抜男子!I$2,ROW(),"")),"")</f>
        <v/>
      </c>
      <c r="BG660" s="42" t="str">
        <f>IF($O660="男子",IF($AF660&gt;100,"",IF($M660=選抜男子!P$2,ROW(),"")),"")</f>
        <v/>
      </c>
      <c r="BH660" s="42" t="str">
        <f>IF($O660="男子",IF($AF660&gt;100,"",IF($M660=選抜男子!B$27,ROW(),"")),"")</f>
        <v/>
      </c>
      <c r="BI660" s="42" t="str">
        <f>IF($O660="男子",IF($AF660&gt;100,"",IF($M660=選抜男子!I$27,ROW(),"")),"")</f>
        <v/>
      </c>
      <c r="BJ660" s="42" t="str">
        <f>IF($O660="男子",IF($AF660&gt;100,"",IF($M660=選抜男子!P$27,ROW(),"")),"")</f>
        <v/>
      </c>
      <c r="BK660" s="42" t="str">
        <f>IF($O660="男子",IF($AF660&gt;100,"",IF($M660=選抜男子!B$51,ROW(),"")),"")</f>
        <v/>
      </c>
      <c r="BL660" s="42" t="str">
        <f>IF($O660="男子",IF($AF660&gt;100,"",IF($M660=選抜男子!I$51,ROW(),"")),"")</f>
        <v/>
      </c>
      <c r="BM660" s="42" t="str">
        <f>IF($O660="男子",IF($AF660&gt;100,"",IF($M660=選抜男子!B$76,ROW(),"")),"")</f>
        <v/>
      </c>
      <c r="BN660" s="42" t="str">
        <f>IF($O660="男子",IF($AF660&gt;100,"",IF($M660=選抜男子!I$76,ROW(),"")),"")</f>
        <v/>
      </c>
      <c r="BO660" s="42" t="str">
        <f>IF($O660="男子",IF($AF660&gt;100,"",IF($M660=新人男子!B$2,ROW(),"")),"")</f>
        <v/>
      </c>
      <c r="BP660" s="42" t="str">
        <f>IF($O660="男子",IF($AF660&gt;100,"",IF($M660=新人男子!I$2,ROW(),"")),"")</f>
        <v/>
      </c>
      <c r="BQ660" s="42" t="str">
        <f>IF($O660="男子",IF($AF660&gt;100,"",IF($M660=新人男子!P$2,ROW(),"")),"")</f>
        <v/>
      </c>
      <c r="BR660" s="42" t="str">
        <f>IF($O660="男子",IF($AF660&gt;100,"",IF($M660=新人男子!B$27,ROW(),"")),"")</f>
        <v/>
      </c>
      <c r="BS660" s="42" t="str">
        <f>IF($O660="男子",IF($AF660&gt;100,"",IF($M660=新人男子!I$27,ROW(),"")),"")</f>
        <v/>
      </c>
      <c r="BT660" s="42" t="str">
        <f>IF($O660="男子",IF($AF660&gt;100,"",IF($M660=新人男子!P$27,ROW(),"")),"")</f>
        <v/>
      </c>
      <c r="BU660" s="42" t="str">
        <f>IF($O660="男子",IF($AF660&gt;100,"",IF($M660=新人男子!B$51,ROW(),"")),"")</f>
        <v/>
      </c>
      <c r="BV660" s="42" t="str">
        <f>IF($O660="男子",IF($AF660&gt;100,"",IF($M660=新人男子!I$51,ROW(),"")),"")</f>
        <v/>
      </c>
      <c r="BW660" s="42" t="str">
        <f>IF($O660="男子",IF($AF660&gt;100,"",IF($M660=新人男子!P$51,ROW(),"")),"")</f>
        <v/>
      </c>
      <c r="BX660" s="42" t="str">
        <f>IF($O660="男子",IF($AF660&gt;100,"",IF($M660=新人男子!B$76,ROW(),"")),"")</f>
        <v/>
      </c>
      <c r="BY660" s="42" t="str">
        <f>IF($O660="男子",IF($AF660&gt;100,"",IF($M660=新人男子!I$76,ROW(),"")),"")</f>
        <v/>
      </c>
      <c r="BZ660" s="42" t="str">
        <f>IF($O660="男子",IF($AF660&gt;100,"",IF($M660=新人男子!P$76,ROW(),"")),"")</f>
        <v/>
      </c>
      <c r="CA660" s="42" t="str">
        <f>IF($O660="女子",IF($AF660&gt;100,"",IF($M660=選抜女子!B$2,ROW(),"")),"")</f>
        <v/>
      </c>
      <c r="CB660" s="42" t="str">
        <f>IF($O660="女子",IF($AF660&gt;100,"",IF($M660=選抜女子!I$2,ROW(),"")),"")</f>
        <v/>
      </c>
      <c r="CC660" s="42" t="str">
        <f>IF($O660="女子",IF($AF660&gt;100,"",IF($M660=選抜女子!P$2,ROW(),"")),"")</f>
        <v/>
      </c>
      <c r="CD660" s="42" t="str">
        <f>IF($O660="女子",IF($AF660&gt;100,"",IF($M660=選抜女子!B$27,ROW(),"")),"")</f>
        <v/>
      </c>
      <c r="CE660" s="42" t="str">
        <f>IF($O660="女子",IF($AF660&gt;100,"",IF($M660=選抜女子!I$27,ROW(),"")),"")</f>
        <v/>
      </c>
      <c r="CF660" s="42" t="str">
        <f>IF($O660="女子",IF($AF660&gt;100,"",IF($M660=選抜女子!P$27,ROW(),"")),"")</f>
        <v/>
      </c>
      <c r="CG660" s="42" t="str">
        <f>IF($O660="女子",IF($AF660&gt;100,"",IF($M660=選抜女子!B$51,ROW(),"")),"")</f>
        <v/>
      </c>
      <c r="CH660" s="42" t="str">
        <f>IF($O660="女子",IF($AF660&gt;100,"",IF($M660=選抜女子!I$51,ROW(),"")),"")</f>
        <v/>
      </c>
      <c r="CI660" s="42" t="str">
        <f>IF($O660="女子",IF($AF660&gt;100,"",IF($M660=選抜女子!B$76,ROW(),"")),"")</f>
        <v/>
      </c>
      <c r="CJ660" s="42" t="str">
        <f>IF($O660="女子",IF($AF660&gt;100,"",IF($M660=選抜女子!I$76,ROW(),"")),"")</f>
        <v/>
      </c>
      <c r="CK660" s="42" t="str">
        <f>IF($O660="女子",IF($AF660&gt;100,"",IF($M660=新人女子!B$2,ROW(),"")),"")</f>
        <v/>
      </c>
      <c r="CL660" s="42" t="str">
        <f>IF($O660="女子",IF($AF660&gt;100,"",IF($M660=新人女子!I$2,ROW(),"")),"")</f>
        <v/>
      </c>
      <c r="CM660" s="42" t="str">
        <f>IF($O660="女子",IF($AF660&gt;100,"",IF($M660=新人女子!P$2,ROW(),"")),"")</f>
        <v/>
      </c>
      <c r="CN660" s="42" t="str">
        <f>IF($O660="女子",IF($AF660&gt;100,"",IF($M660=新人女子!B$27,ROW(),"")),"")</f>
        <v/>
      </c>
      <c r="CO660" s="42" t="str">
        <f>IF($O660="女子",IF($AF660&gt;100,"",IF($M660=新人女子!I$27,ROW(),"")),"")</f>
        <v/>
      </c>
      <c r="CP660" s="42" t="str">
        <f>IF($O660="女子",IF($AF660&gt;100,"",IF($M660=新人女子!P$27,ROW(),"")),"")</f>
        <v/>
      </c>
      <c r="CQ660" s="42" t="str">
        <f>IF($O660="女子",IF($AF660&gt;100,"",IF($M660=新人女子!B$51,ROW(),"")),"")</f>
        <v/>
      </c>
      <c r="CR660" s="42" t="str">
        <f>IF($O660="女子",IF($AF660&gt;100,"",IF($M660=新人女子!I$51,ROW(),"")),"")</f>
        <v/>
      </c>
      <c r="CS660" s="42" t="str">
        <f>IF($O660="女子",IF($AF660&gt;100,"",IF($M660=新人女子!P$51,ROW(),"")),"")</f>
        <v/>
      </c>
      <c r="CT660" s="42" t="str">
        <f>IF($O660="女子",IF($AF660&gt;100,"",IF($M660=新人女子!B$76,ROW(),"")),"")</f>
        <v/>
      </c>
      <c r="CU660" s="42" t="str">
        <f>IF($O660="女子",IF($AF660&gt;100,"",IF($M660=新人女子!I$76,ROW(),"")),"")</f>
        <v/>
      </c>
      <c r="CV660" s="42" t="str">
        <f>IF($O660="女子",IF($AF660&gt;100,"",IF($M660=新人女子!P$76,ROW(),"")),"")</f>
        <v/>
      </c>
    </row>
    <row r="661" spans="1:100" x14ac:dyDescent="0.15">
      <c r="A661" s="36">
        <v>45285</v>
      </c>
      <c r="B661" s="36">
        <v>45287</v>
      </c>
      <c r="C661" s="35" t="s">
        <v>104</v>
      </c>
      <c r="D661" s="35" t="s">
        <v>3962</v>
      </c>
      <c r="E661" s="35" t="s">
        <v>3963</v>
      </c>
      <c r="F661" s="35" t="s">
        <v>3964</v>
      </c>
      <c r="G661" s="35" t="s">
        <v>108</v>
      </c>
      <c r="H661" s="35" t="s">
        <v>15</v>
      </c>
      <c r="I661" s="35" t="s">
        <v>3965</v>
      </c>
      <c r="J661" s="35" t="s">
        <v>303</v>
      </c>
      <c r="M661" s="35" t="s">
        <v>299</v>
      </c>
      <c r="N661" s="35" t="s">
        <v>300</v>
      </c>
      <c r="O661" s="35" t="s">
        <v>200</v>
      </c>
      <c r="Y661" s="35" t="s">
        <v>306</v>
      </c>
      <c r="AA661" s="35" t="s">
        <v>982</v>
      </c>
      <c r="AB661" s="103" t="s">
        <v>1444</v>
      </c>
      <c r="AC661" s="35" t="str">
        <f t="shared" si="55"/>
        <v>マツエシンジコオンセン</v>
      </c>
      <c r="AF661" s="35">
        <v>101</v>
      </c>
      <c r="AG661" s="41">
        <v>26276</v>
      </c>
      <c r="AN661" s="35">
        <v>169.2</v>
      </c>
      <c r="AO661" s="35">
        <v>62.3</v>
      </c>
      <c r="AP661" s="35" t="s">
        <v>310</v>
      </c>
      <c r="BB661" s="35">
        <f t="shared" si="59"/>
        <v>51</v>
      </c>
      <c r="BC661" s="35" t="str">
        <f t="shared" si="60"/>
        <v>役員</v>
      </c>
      <c r="BD661" s="35" t="str">
        <f t="shared" si="61"/>
        <v>右</v>
      </c>
      <c r="BE661" s="42" t="str">
        <f>IF($O661="男子",IF($AF661&gt;100,"",IF($M661=選抜男子!B$2,ROW(),"")),"")</f>
        <v/>
      </c>
      <c r="BF661" s="42" t="str">
        <f>IF($O661="男子",IF($AF661&gt;100,"",IF($M661=選抜男子!I$2,ROW(),"")),"")</f>
        <v/>
      </c>
      <c r="BG661" s="42" t="str">
        <f>IF($O661="男子",IF($AF661&gt;100,"",IF($M661=選抜男子!P$2,ROW(),"")),"")</f>
        <v/>
      </c>
      <c r="BH661" s="42" t="str">
        <f>IF($O661="男子",IF($AF661&gt;100,"",IF($M661=選抜男子!B$27,ROW(),"")),"")</f>
        <v/>
      </c>
      <c r="BI661" s="42" t="str">
        <f>IF($O661="男子",IF($AF661&gt;100,"",IF($M661=選抜男子!I$27,ROW(),"")),"")</f>
        <v/>
      </c>
      <c r="BJ661" s="42" t="str">
        <f>IF($O661="男子",IF($AF661&gt;100,"",IF($M661=選抜男子!P$27,ROW(),"")),"")</f>
        <v/>
      </c>
      <c r="BK661" s="42" t="str">
        <f>IF($O661="男子",IF($AF661&gt;100,"",IF($M661=選抜男子!B$51,ROW(),"")),"")</f>
        <v/>
      </c>
      <c r="BL661" s="42" t="str">
        <f>IF($O661="男子",IF($AF661&gt;100,"",IF($M661=選抜男子!I$51,ROW(),"")),"")</f>
        <v/>
      </c>
      <c r="BM661" s="42" t="str">
        <f>IF($O661="男子",IF($AF661&gt;100,"",IF($M661=選抜男子!B$76,ROW(),"")),"")</f>
        <v/>
      </c>
      <c r="BN661" s="42" t="str">
        <f>IF($O661="男子",IF($AF661&gt;100,"",IF($M661=選抜男子!I$76,ROW(),"")),"")</f>
        <v/>
      </c>
      <c r="BO661" s="42" t="str">
        <f>IF($O661="男子",IF($AF661&gt;100,"",IF($M661=新人男子!B$2,ROW(),"")),"")</f>
        <v/>
      </c>
      <c r="BP661" s="42" t="str">
        <f>IF($O661="男子",IF($AF661&gt;100,"",IF($M661=新人男子!I$2,ROW(),"")),"")</f>
        <v/>
      </c>
      <c r="BQ661" s="42" t="str">
        <f>IF($O661="男子",IF($AF661&gt;100,"",IF($M661=新人男子!P$2,ROW(),"")),"")</f>
        <v/>
      </c>
      <c r="BR661" s="42" t="str">
        <f>IF($O661="男子",IF($AF661&gt;100,"",IF($M661=新人男子!B$27,ROW(),"")),"")</f>
        <v/>
      </c>
      <c r="BS661" s="42" t="str">
        <f>IF($O661="男子",IF($AF661&gt;100,"",IF($M661=新人男子!I$27,ROW(),"")),"")</f>
        <v/>
      </c>
      <c r="BT661" s="42" t="str">
        <f>IF($O661="男子",IF($AF661&gt;100,"",IF($M661=新人男子!P$27,ROW(),"")),"")</f>
        <v/>
      </c>
      <c r="BU661" s="42" t="str">
        <f>IF($O661="男子",IF($AF661&gt;100,"",IF($M661=新人男子!B$51,ROW(),"")),"")</f>
        <v/>
      </c>
      <c r="BV661" s="42" t="str">
        <f>IF($O661="男子",IF($AF661&gt;100,"",IF($M661=新人男子!I$51,ROW(),"")),"")</f>
        <v/>
      </c>
      <c r="BW661" s="42" t="str">
        <f>IF($O661="男子",IF($AF661&gt;100,"",IF($M661=新人男子!P$51,ROW(),"")),"")</f>
        <v/>
      </c>
      <c r="BX661" s="42" t="str">
        <f>IF($O661="男子",IF($AF661&gt;100,"",IF($M661=新人男子!B$76,ROW(),"")),"")</f>
        <v/>
      </c>
      <c r="BY661" s="42" t="str">
        <f>IF($O661="男子",IF($AF661&gt;100,"",IF($M661=新人男子!I$76,ROW(),"")),"")</f>
        <v/>
      </c>
      <c r="BZ661" s="42" t="str">
        <f>IF($O661="男子",IF($AF661&gt;100,"",IF($M661=新人男子!P$76,ROW(),"")),"")</f>
        <v/>
      </c>
      <c r="CA661" s="42" t="str">
        <f>IF($O661="女子",IF($AF661&gt;100,"",IF($M661=選抜女子!B$2,ROW(),"")),"")</f>
        <v/>
      </c>
      <c r="CB661" s="42" t="str">
        <f>IF($O661="女子",IF($AF661&gt;100,"",IF($M661=選抜女子!I$2,ROW(),"")),"")</f>
        <v/>
      </c>
      <c r="CC661" s="42" t="str">
        <f>IF($O661="女子",IF($AF661&gt;100,"",IF($M661=選抜女子!P$2,ROW(),"")),"")</f>
        <v/>
      </c>
      <c r="CD661" s="42" t="str">
        <f>IF($O661="女子",IF($AF661&gt;100,"",IF($M661=選抜女子!B$27,ROW(),"")),"")</f>
        <v/>
      </c>
      <c r="CE661" s="42" t="str">
        <f>IF($O661="女子",IF($AF661&gt;100,"",IF($M661=選抜女子!I$27,ROW(),"")),"")</f>
        <v/>
      </c>
      <c r="CF661" s="42" t="str">
        <f>IF($O661="女子",IF($AF661&gt;100,"",IF($M661=選抜女子!P$27,ROW(),"")),"")</f>
        <v/>
      </c>
      <c r="CG661" s="42" t="str">
        <f>IF($O661="女子",IF($AF661&gt;100,"",IF($M661=選抜女子!B$51,ROW(),"")),"")</f>
        <v/>
      </c>
      <c r="CH661" s="42" t="str">
        <f>IF($O661="女子",IF($AF661&gt;100,"",IF($M661=選抜女子!I$51,ROW(),"")),"")</f>
        <v/>
      </c>
      <c r="CI661" s="42" t="str">
        <f>IF($O661="女子",IF($AF661&gt;100,"",IF($M661=選抜女子!B$76,ROW(),"")),"")</f>
        <v/>
      </c>
      <c r="CJ661" s="42" t="str">
        <f>IF($O661="女子",IF($AF661&gt;100,"",IF($M661=選抜女子!I$76,ROW(),"")),"")</f>
        <v/>
      </c>
      <c r="CK661" s="42" t="str">
        <f>IF($O661="女子",IF($AF661&gt;100,"",IF($M661=新人女子!B$2,ROW(),"")),"")</f>
        <v/>
      </c>
      <c r="CL661" s="42" t="str">
        <f>IF($O661="女子",IF($AF661&gt;100,"",IF($M661=新人女子!I$2,ROW(),"")),"")</f>
        <v/>
      </c>
      <c r="CM661" s="42" t="str">
        <f>IF($O661="女子",IF($AF661&gt;100,"",IF($M661=新人女子!P$2,ROW(),"")),"")</f>
        <v/>
      </c>
      <c r="CN661" s="42" t="str">
        <f>IF($O661="女子",IF($AF661&gt;100,"",IF($M661=新人女子!B$27,ROW(),"")),"")</f>
        <v/>
      </c>
      <c r="CO661" s="42" t="str">
        <f>IF($O661="女子",IF($AF661&gt;100,"",IF($M661=新人女子!I$27,ROW(),"")),"")</f>
        <v/>
      </c>
      <c r="CP661" s="42" t="str">
        <f>IF($O661="女子",IF($AF661&gt;100,"",IF($M661=新人女子!P$27,ROW(),"")),"")</f>
        <v/>
      </c>
      <c r="CQ661" s="42" t="str">
        <f>IF($O661="女子",IF($AF661&gt;100,"",IF($M661=新人女子!B$51,ROW(),"")),"")</f>
        <v/>
      </c>
      <c r="CR661" s="42" t="str">
        <f>IF($O661="女子",IF($AF661&gt;100,"",IF($M661=新人女子!I$51,ROW(),"")),"")</f>
        <v/>
      </c>
      <c r="CS661" s="42" t="str">
        <f>IF($O661="女子",IF($AF661&gt;100,"",IF($M661=新人女子!P$51,ROW(),"")),"")</f>
        <v/>
      </c>
      <c r="CT661" s="42" t="str">
        <f>IF($O661="女子",IF($AF661&gt;100,"",IF($M661=新人女子!B$76,ROW(),"")),"")</f>
        <v/>
      </c>
      <c r="CU661" s="42" t="str">
        <f>IF($O661="女子",IF($AF661&gt;100,"",IF($M661=新人女子!I$76,ROW(),"")),"")</f>
        <v/>
      </c>
      <c r="CV661" s="42" t="str">
        <f>IF($O661="女子",IF($AF661&gt;100,"",IF($M661=新人女子!P$76,ROW(),"")),"")</f>
        <v/>
      </c>
    </row>
    <row r="662" spans="1:100" x14ac:dyDescent="0.15">
      <c r="A662" s="36">
        <v>45285</v>
      </c>
      <c r="B662" s="36">
        <v>45287</v>
      </c>
      <c r="C662" s="35" t="s">
        <v>104</v>
      </c>
      <c r="D662" s="35" t="s">
        <v>3966</v>
      </c>
      <c r="E662" s="35" t="s">
        <v>3967</v>
      </c>
      <c r="F662" s="35" t="s">
        <v>3968</v>
      </c>
      <c r="G662" s="35" t="s">
        <v>108</v>
      </c>
      <c r="H662" s="35" t="s">
        <v>15</v>
      </c>
      <c r="I662" s="35" t="s">
        <v>3969</v>
      </c>
      <c r="J662" s="35" t="s">
        <v>303</v>
      </c>
      <c r="M662" s="35" t="s">
        <v>299</v>
      </c>
      <c r="N662" s="35" t="s">
        <v>300</v>
      </c>
      <c r="O662" s="35" t="s">
        <v>200</v>
      </c>
      <c r="Y662" s="35" t="s">
        <v>306</v>
      </c>
      <c r="AA662" s="35" t="s">
        <v>989</v>
      </c>
      <c r="AB662" s="103" t="s">
        <v>1445</v>
      </c>
      <c r="AC662" s="35" t="str">
        <f t="shared" si="55"/>
        <v>アサヒガオカ</v>
      </c>
      <c r="AF662" s="35">
        <v>102</v>
      </c>
      <c r="AG662" s="41">
        <v>22276</v>
      </c>
      <c r="AN662" s="35">
        <v>173</v>
      </c>
      <c r="AO662" s="35">
        <v>62</v>
      </c>
      <c r="AP662" s="35" t="s">
        <v>310</v>
      </c>
      <c r="BB662" s="35">
        <f t="shared" si="59"/>
        <v>62</v>
      </c>
      <c r="BC662" s="35" t="str">
        <f t="shared" si="60"/>
        <v>役員</v>
      </c>
      <c r="BD662" s="35" t="str">
        <f t="shared" si="61"/>
        <v>右</v>
      </c>
      <c r="BE662" s="42" t="str">
        <f>IF($O662="男子",IF($AF662&gt;100,"",IF($M662=選抜男子!B$2,ROW(),"")),"")</f>
        <v/>
      </c>
      <c r="BF662" s="42" t="str">
        <f>IF($O662="男子",IF($AF662&gt;100,"",IF($M662=選抜男子!I$2,ROW(),"")),"")</f>
        <v/>
      </c>
      <c r="BG662" s="42" t="str">
        <f>IF($O662="男子",IF($AF662&gt;100,"",IF($M662=選抜男子!P$2,ROW(),"")),"")</f>
        <v/>
      </c>
      <c r="BH662" s="42" t="str">
        <f>IF($O662="男子",IF($AF662&gt;100,"",IF($M662=選抜男子!B$27,ROW(),"")),"")</f>
        <v/>
      </c>
      <c r="BI662" s="42" t="str">
        <f>IF($O662="男子",IF($AF662&gt;100,"",IF($M662=選抜男子!I$27,ROW(),"")),"")</f>
        <v/>
      </c>
      <c r="BJ662" s="42" t="str">
        <f>IF($O662="男子",IF($AF662&gt;100,"",IF($M662=選抜男子!P$27,ROW(),"")),"")</f>
        <v/>
      </c>
      <c r="BK662" s="42" t="str">
        <f>IF($O662="男子",IF($AF662&gt;100,"",IF($M662=選抜男子!B$51,ROW(),"")),"")</f>
        <v/>
      </c>
      <c r="BL662" s="42" t="str">
        <f>IF($O662="男子",IF($AF662&gt;100,"",IF($M662=選抜男子!I$51,ROW(),"")),"")</f>
        <v/>
      </c>
      <c r="BM662" s="42" t="str">
        <f>IF($O662="男子",IF($AF662&gt;100,"",IF($M662=選抜男子!B$76,ROW(),"")),"")</f>
        <v/>
      </c>
      <c r="BN662" s="42" t="str">
        <f>IF($O662="男子",IF($AF662&gt;100,"",IF($M662=選抜男子!I$76,ROW(),"")),"")</f>
        <v/>
      </c>
      <c r="BO662" s="42" t="str">
        <f>IF($O662="男子",IF($AF662&gt;100,"",IF($M662=新人男子!B$2,ROW(),"")),"")</f>
        <v/>
      </c>
      <c r="BP662" s="42" t="str">
        <f>IF($O662="男子",IF($AF662&gt;100,"",IF($M662=新人男子!I$2,ROW(),"")),"")</f>
        <v/>
      </c>
      <c r="BQ662" s="42" t="str">
        <f>IF($O662="男子",IF($AF662&gt;100,"",IF($M662=新人男子!P$2,ROW(),"")),"")</f>
        <v/>
      </c>
      <c r="BR662" s="42" t="str">
        <f>IF($O662="男子",IF($AF662&gt;100,"",IF($M662=新人男子!B$27,ROW(),"")),"")</f>
        <v/>
      </c>
      <c r="BS662" s="42" t="str">
        <f>IF($O662="男子",IF($AF662&gt;100,"",IF($M662=新人男子!I$27,ROW(),"")),"")</f>
        <v/>
      </c>
      <c r="BT662" s="42" t="str">
        <f>IF($O662="男子",IF($AF662&gt;100,"",IF($M662=新人男子!P$27,ROW(),"")),"")</f>
        <v/>
      </c>
      <c r="BU662" s="42" t="str">
        <f>IF($O662="男子",IF($AF662&gt;100,"",IF($M662=新人男子!B$51,ROW(),"")),"")</f>
        <v/>
      </c>
      <c r="BV662" s="42" t="str">
        <f>IF($O662="男子",IF($AF662&gt;100,"",IF($M662=新人男子!I$51,ROW(),"")),"")</f>
        <v/>
      </c>
      <c r="BW662" s="42" t="str">
        <f>IF($O662="男子",IF($AF662&gt;100,"",IF($M662=新人男子!P$51,ROW(),"")),"")</f>
        <v/>
      </c>
      <c r="BX662" s="42" t="str">
        <f>IF($O662="男子",IF($AF662&gt;100,"",IF($M662=新人男子!B$76,ROW(),"")),"")</f>
        <v/>
      </c>
      <c r="BY662" s="42" t="str">
        <f>IF($O662="男子",IF($AF662&gt;100,"",IF($M662=新人男子!I$76,ROW(),"")),"")</f>
        <v/>
      </c>
      <c r="BZ662" s="42" t="str">
        <f>IF($O662="男子",IF($AF662&gt;100,"",IF($M662=新人男子!P$76,ROW(),"")),"")</f>
        <v/>
      </c>
      <c r="CA662" s="42" t="str">
        <f>IF($O662="女子",IF($AF662&gt;100,"",IF($M662=選抜女子!B$2,ROW(),"")),"")</f>
        <v/>
      </c>
      <c r="CB662" s="42" t="str">
        <f>IF($O662="女子",IF($AF662&gt;100,"",IF($M662=選抜女子!I$2,ROW(),"")),"")</f>
        <v/>
      </c>
      <c r="CC662" s="42" t="str">
        <f>IF($O662="女子",IF($AF662&gt;100,"",IF($M662=選抜女子!P$2,ROW(),"")),"")</f>
        <v/>
      </c>
      <c r="CD662" s="42" t="str">
        <f>IF($O662="女子",IF($AF662&gt;100,"",IF($M662=選抜女子!B$27,ROW(),"")),"")</f>
        <v/>
      </c>
      <c r="CE662" s="42" t="str">
        <f>IF($O662="女子",IF($AF662&gt;100,"",IF($M662=選抜女子!I$27,ROW(),"")),"")</f>
        <v/>
      </c>
      <c r="CF662" s="42" t="str">
        <f>IF($O662="女子",IF($AF662&gt;100,"",IF($M662=選抜女子!P$27,ROW(),"")),"")</f>
        <v/>
      </c>
      <c r="CG662" s="42" t="str">
        <f>IF($O662="女子",IF($AF662&gt;100,"",IF($M662=選抜女子!B$51,ROW(),"")),"")</f>
        <v/>
      </c>
      <c r="CH662" s="42" t="str">
        <f>IF($O662="女子",IF($AF662&gt;100,"",IF($M662=選抜女子!I$51,ROW(),"")),"")</f>
        <v/>
      </c>
      <c r="CI662" s="42" t="str">
        <f>IF($O662="女子",IF($AF662&gt;100,"",IF($M662=選抜女子!B$76,ROW(),"")),"")</f>
        <v/>
      </c>
      <c r="CJ662" s="42" t="str">
        <f>IF($O662="女子",IF($AF662&gt;100,"",IF($M662=選抜女子!I$76,ROW(),"")),"")</f>
        <v/>
      </c>
      <c r="CK662" s="42" t="str">
        <f>IF($O662="女子",IF($AF662&gt;100,"",IF($M662=新人女子!B$2,ROW(),"")),"")</f>
        <v/>
      </c>
      <c r="CL662" s="42" t="str">
        <f>IF($O662="女子",IF($AF662&gt;100,"",IF($M662=新人女子!I$2,ROW(),"")),"")</f>
        <v/>
      </c>
      <c r="CM662" s="42" t="str">
        <f>IF($O662="女子",IF($AF662&gt;100,"",IF($M662=新人女子!P$2,ROW(),"")),"")</f>
        <v/>
      </c>
      <c r="CN662" s="42" t="str">
        <f>IF($O662="女子",IF($AF662&gt;100,"",IF($M662=新人女子!B$27,ROW(),"")),"")</f>
        <v/>
      </c>
      <c r="CO662" s="42" t="str">
        <f>IF($O662="女子",IF($AF662&gt;100,"",IF($M662=新人女子!I$27,ROW(),"")),"")</f>
        <v/>
      </c>
      <c r="CP662" s="42" t="str">
        <f>IF($O662="女子",IF($AF662&gt;100,"",IF($M662=新人女子!P$27,ROW(),"")),"")</f>
        <v/>
      </c>
      <c r="CQ662" s="42" t="str">
        <f>IF($O662="女子",IF($AF662&gt;100,"",IF($M662=新人女子!B$51,ROW(),"")),"")</f>
        <v/>
      </c>
      <c r="CR662" s="42" t="str">
        <f>IF($O662="女子",IF($AF662&gt;100,"",IF($M662=新人女子!I$51,ROW(),"")),"")</f>
        <v/>
      </c>
      <c r="CS662" s="42" t="str">
        <f>IF($O662="女子",IF($AF662&gt;100,"",IF($M662=新人女子!P$51,ROW(),"")),"")</f>
        <v/>
      </c>
      <c r="CT662" s="42" t="str">
        <f>IF($O662="女子",IF($AF662&gt;100,"",IF($M662=新人女子!B$76,ROW(),"")),"")</f>
        <v/>
      </c>
      <c r="CU662" s="42" t="str">
        <f>IF($O662="女子",IF($AF662&gt;100,"",IF($M662=新人女子!I$76,ROW(),"")),"")</f>
        <v/>
      </c>
      <c r="CV662" s="42" t="str">
        <f>IF($O662="女子",IF($AF662&gt;100,"",IF($M662=新人女子!P$76,ROW(),"")),"")</f>
        <v/>
      </c>
    </row>
    <row r="663" spans="1:100" x14ac:dyDescent="0.15">
      <c r="A663" s="36">
        <v>45285</v>
      </c>
      <c r="B663" s="36">
        <v>45287</v>
      </c>
      <c r="C663" s="35" t="s">
        <v>104</v>
      </c>
      <c r="D663" s="35" t="s">
        <v>3970</v>
      </c>
      <c r="E663" s="35" t="s">
        <v>3971</v>
      </c>
      <c r="F663" s="35" t="s">
        <v>3972</v>
      </c>
      <c r="G663" s="35" t="s">
        <v>108</v>
      </c>
      <c r="H663" s="35" t="s">
        <v>15</v>
      </c>
      <c r="I663" s="35" t="s">
        <v>3973</v>
      </c>
      <c r="J663" s="35" t="s">
        <v>303</v>
      </c>
      <c r="M663" s="35" t="s">
        <v>299</v>
      </c>
      <c r="N663" s="35" t="s">
        <v>300</v>
      </c>
      <c r="O663" s="35" t="s">
        <v>200</v>
      </c>
      <c r="Y663" s="35" t="s">
        <v>306</v>
      </c>
      <c r="AA663" s="35" t="s">
        <v>996</v>
      </c>
      <c r="AB663" s="103" t="s">
        <v>1446</v>
      </c>
      <c r="AC663" s="35" t="str">
        <f t="shared" si="55"/>
        <v>ナガエ</v>
      </c>
      <c r="AF663" s="35">
        <v>1</v>
      </c>
      <c r="AG663" s="41">
        <v>39516</v>
      </c>
      <c r="AN663" s="35">
        <v>155</v>
      </c>
      <c r="AO663" s="35">
        <v>47</v>
      </c>
      <c r="AP663" s="35" t="s">
        <v>310</v>
      </c>
      <c r="BB663" s="35">
        <f t="shared" si="59"/>
        <v>15</v>
      </c>
      <c r="BC663" s="35">
        <f t="shared" si="60"/>
        <v>1</v>
      </c>
      <c r="BD663" s="35" t="str">
        <f t="shared" si="61"/>
        <v>右</v>
      </c>
      <c r="BE663" s="42" t="str">
        <f>IF($O663="男子",IF($AF663&gt;100,"",IF($M663=選抜男子!B$2,ROW(),"")),"")</f>
        <v/>
      </c>
      <c r="BF663" s="42" t="str">
        <f>IF($O663="男子",IF($AF663&gt;100,"",IF($M663=選抜男子!I$2,ROW(),"")),"")</f>
        <v/>
      </c>
      <c r="BG663" s="42" t="str">
        <f>IF($O663="男子",IF($AF663&gt;100,"",IF($M663=選抜男子!P$2,ROW(),"")),"")</f>
        <v/>
      </c>
      <c r="BH663" s="42" t="str">
        <f>IF($O663="男子",IF($AF663&gt;100,"",IF($M663=選抜男子!B$27,ROW(),"")),"")</f>
        <v/>
      </c>
      <c r="BI663" s="42" t="str">
        <f>IF($O663="男子",IF($AF663&gt;100,"",IF($M663=選抜男子!I$27,ROW(),"")),"")</f>
        <v/>
      </c>
      <c r="BJ663" s="42" t="str">
        <f>IF($O663="男子",IF($AF663&gt;100,"",IF($M663=選抜男子!P$27,ROW(),"")),"")</f>
        <v/>
      </c>
      <c r="BK663" s="42" t="str">
        <f>IF($O663="男子",IF($AF663&gt;100,"",IF($M663=選抜男子!B$51,ROW(),"")),"")</f>
        <v/>
      </c>
      <c r="BL663" s="42" t="str">
        <f>IF($O663="男子",IF($AF663&gt;100,"",IF($M663=選抜男子!I$51,ROW(),"")),"")</f>
        <v/>
      </c>
      <c r="BM663" s="42" t="str">
        <f>IF($O663="男子",IF($AF663&gt;100,"",IF($M663=選抜男子!B$76,ROW(),"")),"")</f>
        <v/>
      </c>
      <c r="BN663" s="42" t="str">
        <f>IF($O663="男子",IF($AF663&gt;100,"",IF($M663=選抜男子!I$76,ROW(),"")),"")</f>
        <v/>
      </c>
      <c r="BO663" s="42" t="str">
        <f>IF($O663="男子",IF($AF663&gt;100,"",IF($M663=新人男子!B$2,ROW(),"")),"")</f>
        <v/>
      </c>
      <c r="BP663" s="42" t="str">
        <f>IF($O663="男子",IF($AF663&gt;100,"",IF($M663=新人男子!I$2,ROW(),"")),"")</f>
        <v/>
      </c>
      <c r="BQ663" s="42" t="str">
        <f>IF($O663="男子",IF($AF663&gt;100,"",IF($M663=新人男子!P$2,ROW(),"")),"")</f>
        <v/>
      </c>
      <c r="BR663" s="42" t="str">
        <f>IF($O663="男子",IF($AF663&gt;100,"",IF($M663=新人男子!B$27,ROW(),"")),"")</f>
        <v/>
      </c>
      <c r="BS663" s="42" t="str">
        <f>IF($O663="男子",IF($AF663&gt;100,"",IF($M663=新人男子!I$27,ROW(),"")),"")</f>
        <v/>
      </c>
      <c r="BT663" s="42" t="str">
        <f>IF($O663="男子",IF($AF663&gt;100,"",IF($M663=新人男子!P$27,ROW(),"")),"")</f>
        <v/>
      </c>
      <c r="BU663" s="42" t="str">
        <f>IF($O663="男子",IF($AF663&gt;100,"",IF($M663=新人男子!B$51,ROW(),"")),"")</f>
        <v/>
      </c>
      <c r="BV663" s="42" t="str">
        <f>IF($O663="男子",IF($AF663&gt;100,"",IF($M663=新人男子!I$51,ROW(),"")),"")</f>
        <v/>
      </c>
      <c r="BW663" s="42" t="str">
        <f>IF($O663="男子",IF($AF663&gt;100,"",IF($M663=新人男子!P$51,ROW(),"")),"")</f>
        <v/>
      </c>
      <c r="BX663" s="42" t="str">
        <f>IF($O663="男子",IF($AF663&gt;100,"",IF($M663=新人男子!B$76,ROW(),"")),"")</f>
        <v/>
      </c>
      <c r="BY663" s="42" t="str">
        <f>IF($O663="男子",IF($AF663&gt;100,"",IF($M663=新人男子!I$76,ROW(),"")),"")</f>
        <v/>
      </c>
      <c r="BZ663" s="42" t="str">
        <f>IF($O663="男子",IF($AF663&gt;100,"",IF($M663=新人男子!P$76,ROW(),"")),"")</f>
        <v/>
      </c>
      <c r="CA663" s="42" t="str">
        <f>IF($O663="女子",IF($AF663&gt;100,"",IF($M663=選抜女子!B$2,ROW(),"")),"")</f>
        <v/>
      </c>
      <c r="CB663" s="42" t="str">
        <f>IF($O663="女子",IF($AF663&gt;100,"",IF($M663=選抜女子!I$2,ROW(),"")),"")</f>
        <v/>
      </c>
      <c r="CC663" s="42" t="str">
        <f>IF($O663="女子",IF($AF663&gt;100,"",IF($M663=選抜女子!P$2,ROW(),"")),"")</f>
        <v/>
      </c>
      <c r="CD663" s="42" t="str">
        <f>IF($O663="女子",IF($AF663&gt;100,"",IF($M663=選抜女子!B$27,ROW(),"")),"")</f>
        <v/>
      </c>
      <c r="CE663" s="42" t="str">
        <f>IF($O663="女子",IF($AF663&gt;100,"",IF($M663=選抜女子!I$27,ROW(),"")),"")</f>
        <v/>
      </c>
      <c r="CF663" s="42" t="str">
        <f>IF($O663="女子",IF($AF663&gt;100,"",IF($M663=選抜女子!P$27,ROW(),"")),"")</f>
        <v/>
      </c>
      <c r="CG663" s="42" t="str">
        <f>IF($O663="女子",IF($AF663&gt;100,"",IF($M663=選抜女子!B$51,ROW(),"")),"")</f>
        <v/>
      </c>
      <c r="CH663" s="42" t="str">
        <f>IF($O663="女子",IF($AF663&gt;100,"",IF($M663=選抜女子!I$51,ROW(),"")),"")</f>
        <v/>
      </c>
      <c r="CI663" s="42" t="str">
        <f>IF($O663="女子",IF($AF663&gt;100,"",IF($M663=選抜女子!B$76,ROW(),"")),"")</f>
        <v/>
      </c>
      <c r="CJ663" s="42" t="str">
        <f>IF($O663="女子",IF($AF663&gt;100,"",IF($M663=選抜女子!I$76,ROW(),"")),"")</f>
        <v/>
      </c>
      <c r="CK663" s="42">
        <f>IF($O663="女子",IF($AF663&gt;100,"",IF($M663=新人女子!B$2,ROW(),"")),"")</f>
        <v>663</v>
      </c>
      <c r="CL663" s="42" t="str">
        <f>IF($O663="女子",IF($AF663&gt;100,"",IF($M663=新人女子!I$2,ROW(),"")),"")</f>
        <v/>
      </c>
      <c r="CM663" s="42" t="str">
        <f>IF($O663="女子",IF($AF663&gt;100,"",IF($M663=新人女子!P$2,ROW(),"")),"")</f>
        <v/>
      </c>
      <c r="CN663" s="42" t="str">
        <f>IF($O663="女子",IF($AF663&gt;100,"",IF($M663=新人女子!B$27,ROW(),"")),"")</f>
        <v/>
      </c>
      <c r="CO663" s="42" t="str">
        <f>IF($O663="女子",IF($AF663&gt;100,"",IF($M663=新人女子!I$27,ROW(),"")),"")</f>
        <v/>
      </c>
      <c r="CP663" s="42" t="str">
        <f>IF($O663="女子",IF($AF663&gt;100,"",IF($M663=新人女子!P$27,ROW(),"")),"")</f>
        <v/>
      </c>
      <c r="CQ663" s="42" t="str">
        <f>IF($O663="女子",IF($AF663&gt;100,"",IF($M663=新人女子!B$51,ROW(),"")),"")</f>
        <v/>
      </c>
      <c r="CR663" s="42" t="str">
        <f>IF($O663="女子",IF($AF663&gt;100,"",IF($M663=新人女子!I$51,ROW(),"")),"")</f>
        <v/>
      </c>
      <c r="CS663" s="42" t="str">
        <f>IF($O663="女子",IF($AF663&gt;100,"",IF($M663=新人女子!P$51,ROW(),"")),"")</f>
        <v/>
      </c>
      <c r="CT663" s="42" t="str">
        <f>IF($O663="女子",IF($AF663&gt;100,"",IF($M663=新人女子!B$76,ROW(),"")),"")</f>
        <v/>
      </c>
      <c r="CU663" s="42" t="str">
        <f>IF($O663="女子",IF($AF663&gt;100,"",IF($M663=新人女子!I$76,ROW(),"")),"")</f>
        <v/>
      </c>
      <c r="CV663" s="42" t="str">
        <f>IF($O663="女子",IF($AF663&gt;100,"",IF($M663=新人女子!P$76,ROW(),"")),"")</f>
        <v/>
      </c>
    </row>
    <row r="664" spans="1:100" x14ac:dyDescent="0.15">
      <c r="A664" s="36">
        <v>45285</v>
      </c>
      <c r="B664" s="36">
        <v>45287</v>
      </c>
      <c r="C664" s="35" t="s">
        <v>104</v>
      </c>
      <c r="D664" s="35" t="s">
        <v>3974</v>
      </c>
      <c r="E664" s="35" t="s">
        <v>3975</v>
      </c>
      <c r="F664" s="35" t="s">
        <v>3976</v>
      </c>
      <c r="G664" s="35" t="s">
        <v>108</v>
      </c>
      <c r="H664" s="35" t="s">
        <v>15</v>
      </c>
      <c r="I664" s="35" t="s">
        <v>3977</v>
      </c>
      <c r="J664" s="35" t="s">
        <v>303</v>
      </c>
      <c r="M664" s="35" t="s">
        <v>299</v>
      </c>
      <c r="N664" s="35" t="s">
        <v>300</v>
      </c>
      <c r="O664" s="35" t="s">
        <v>200</v>
      </c>
      <c r="Y664" s="35" t="s">
        <v>306</v>
      </c>
      <c r="AA664" s="35" t="s">
        <v>998</v>
      </c>
      <c r="AB664" s="103" t="s">
        <v>1454</v>
      </c>
      <c r="AC664" s="35" t="str">
        <f t="shared" si="55"/>
        <v>アイカマチ</v>
      </c>
      <c r="AF664" s="35">
        <v>2</v>
      </c>
      <c r="AG664" s="41">
        <v>38883</v>
      </c>
      <c r="AN664" s="35">
        <v>165.8</v>
      </c>
      <c r="AO664" s="35">
        <v>62.8</v>
      </c>
      <c r="AP664" s="35" t="s">
        <v>310</v>
      </c>
      <c r="BB664" s="35">
        <f t="shared" si="59"/>
        <v>16</v>
      </c>
      <c r="BC664" s="35">
        <f t="shared" si="60"/>
        <v>2</v>
      </c>
      <c r="BD664" s="35" t="str">
        <f t="shared" si="61"/>
        <v>右</v>
      </c>
      <c r="BE664" s="42" t="str">
        <f>IF($O664="男子",IF($AF664&gt;100,"",IF($M664=選抜男子!B$2,ROW(),"")),"")</f>
        <v/>
      </c>
      <c r="BF664" s="42" t="str">
        <f>IF($O664="男子",IF($AF664&gt;100,"",IF($M664=選抜男子!I$2,ROW(),"")),"")</f>
        <v/>
      </c>
      <c r="BG664" s="42" t="str">
        <f>IF($O664="男子",IF($AF664&gt;100,"",IF($M664=選抜男子!P$2,ROW(),"")),"")</f>
        <v/>
      </c>
      <c r="BH664" s="42" t="str">
        <f>IF($O664="男子",IF($AF664&gt;100,"",IF($M664=選抜男子!B$27,ROW(),"")),"")</f>
        <v/>
      </c>
      <c r="BI664" s="42" t="str">
        <f>IF($O664="男子",IF($AF664&gt;100,"",IF($M664=選抜男子!I$27,ROW(),"")),"")</f>
        <v/>
      </c>
      <c r="BJ664" s="42" t="str">
        <f>IF($O664="男子",IF($AF664&gt;100,"",IF($M664=選抜男子!P$27,ROW(),"")),"")</f>
        <v/>
      </c>
      <c r="BK664" s="42" t="str">
        <f>IF($O664="男子",IF($AF664&gt;100,"",IF($M664=選抜男子!B$51,ROW(),"")),"")</f>
        <v/>
      </c>
      <c r="BL664" s="42" t="str">
        <f>IF($O664="男子",IF($AF664&gt;100,"",IF($M664=選抜男子!I$51,ROW(),"")),"")</f>
        <v/>
      </c>
      <c r="BM664" s="42" t="str">
        <f>IF($O664="男子",IF($AF664&gt;100,"",IF($M664=選抜男子!B$76,ROW(),"")),"")</f>
        <v/>
      </c>
      <c r="BN664" s="42" t="str">
        <f>IF($O664="男子",IF($AF664&gt;100,"",IF($M664=選抜男子!I$76,ROW(),"")),"")</f>
        <v/>
      </c>
      <c r="BO664" s="42" t="str">
        <f>IF($O664="男子",IF($AF664&gt;100,"",IF($M664=新人男子!B$2,ROW(),"")),"")</f>
        <v/>
      </c>
      <c r="BP664" s="42" t="str">
        <f>IF($O664="男子",IF($AF664&gt;100,"",IF($M664=新人男子!I$2,ROW(),"")),"")</f>
        <v/>
      </c>
      <c r="BQ664" s="42" t="str">
        <f>IF($O664="男子",IF($AF664&gt;100,"",IF($M664=新人男子!P$2,ROW(),"")),"")</f>
        <v/>
      </c>
      <c r="BR664" s="42" t="str">
        <f>IF($O664="男子",IF($AF664&gt;100,"",IF($M664=新人男子!B$27,ROW(),"")),"")</f>
        <v/>
      </c>
      <c r="BS664" s="42" t="str">
        <f>IF($O664="男子",IF($AF664&gt;100,"",IF($M664=新人男子!I$27,ROW(),"")),"")</f>
        <v/>
      </c>
      <c r="BT664" s="42" t="str">
        <f>IF($O664="男子",IF($AF664&gt;100,"",IF($M664=新人男子!P$27,ROW(),"")),"")</f>
        <v/>
      </c>
      <c r="BU664" s="42" t="str">
        <f>IF($O664="男子",IF($AF664&gt;100,"",IF($M664=新人男子!B$51,ROW(),"")),"")</f>
        <v/>
      </c>
      <c r="BV664" s="42" t="str">
        <f>IF($O664="男子",IF($AF664&gt;100,"",IF($M664=新人男子!I$51,ROW(),"")),"")</f>
        <v/>
      </c>
      <c r="BW664" s="42" t="str">
        <f>IF($O664="男子",IF($AF664&gt;100,"",IF($M664=新人男子!P$51,ROW(),"")),"")</f>
        <v/>
      </c>
      <c r="BX664" s="42" t="str">
        <f>IF($O664="男子",IF($AF664&gt;100,"",IF($M664=新人男子!B$76,ROW(),"")),"")</f>
        <v/>
      </c>
      <c r="BY664" s="42" t="str">
        <f>IF($O664="男子",IF($AF664&gt;100,"",IF($M664=新人男子!I$76,ROW(),"")),"")</f>
        <v/>
      </c>
      <c r="BZ664" s="42" t="str">
        <f>IF($O664="男子",IF($AF664&gt;100,"",IF($M664=新人男子!P$76,ROW(),"")),"")</f>
        <v/>
      </c>
      <c r="CA664" s="42" t="str">
        <f>IF($O664="女子",IF($AF664&gt;100,"",IF($M664=選抜女子!B$2,ROW(),"")),"")</f>
        <v/>
      </c>
      <c r="CB664" s="42" t="str">
        <f>IF($O664="女子",IF($AF664&gt;100,"",IF($M664=選抜女子!I$2,ROW(),"")),"")</f>
        <v/>
      </c>
      <c r="CC664" s="42" t="str">
        <f>IF($O664="女子",IF($AF664&gt;100,"",IF($M664=選抜女子!P$2,ROW(),"")),"")</f>
        <v/>
      </c>
      <c r="CD664" s="42" t="str">
        <f>IF($O664="女子",IF($AF664&gt;100,"",IF($M664=選抜女子!B$27,ROW(),"")),"")</f>
        <v/>
      </c>
      <c r="CE664" s="42" t="str">
        <f>IF($O664="女子",IF($AF664&gt;100,"",IF($M664=選抜女子!I$27,ROW(),"")),"")</f>
        <v/>
      </c>
      <c r="CF664" s="42" t="str">
        <f>IF($O664="女子",IF($AF664&gt;100,"",IF($M664=選抜女子!P$27,ROW(),"")),"")</f>
        <v/>
      </c>
      <c r="CG664" s="42" t="str">
        <f>IF($O664="女子",IF($AF664&gt;100,"",IF($M664=選抜女子!B$51,ROW(),"")),"")</f>
        <v/>
      </c>
      <c r="CH664" s="42" t="str">
        <f>IF($O664="女子",IF($AF664&gt;100,"",IF($M664=選抜女子!I$51,ROW(),"")),"")</f>
        <v/>
      </c>
      <c r="CI664" s="42" t="str">
        <f>IF($O664="女子",IF($AF664&gt;100,"",IF($M664=選抜女子!B$76,ROW(),"")),"")</f>
        <v/>
      </c>
      <c r="CJ664" s="42" t="str">
        <f>IF($O664="女子",IF($AF664&gt;100,"",IF($M664=選抜女子!I$76,ROW(),"")),"")</f>
        <v/>
      </c>
      <c r="CK664" s="42">
        <f>IF($O664="女子",IF($AF664&gt;100,"",IF($M664=新人女子!B$2,ROW(),"")),"")</f>
        <v>664</v>
      </c>
      <c r="CL664" s="42" t="str">
        <f>IF($O664="女子",IF($AF664&gt;100,"",IF($M664=新人女子!I$2,ROW(),"")),"")</f>
        <v/>
      </c>
      <c r="CM664" s="42" t="str">
        <f>IF($O664="女子",IF($AF664&gt;100,"",IF($M664=新人女子!P$2,ROW(),"")),"")</f>
        <v/>
      </c>
      <c r="CN664" s="42" t="str">
        <f>IF($O664="女子",IF($AF664&gt;100,"",IF($M664=新人女子!B$27,ROW(),"")),"")</f>
        <v/>
      </c>
      <c r="CO664" s="42" t="str">
        <f>IF($O664="女子",IF($AF664&gt;100,"",IF($M664=新人女子!I$27,ROW(),"")),"")</f>
        <v/>
      </c>
      <c r="CP664" s="42" t="str">
        <f>IF($O664="女子",IF($AF664&gt;100,"",IF($M664=新人女子!P$27,ROW(),"")),"")</f>
        <v/>
      </c>
      <c r="CQ664" s="42" t="str">
        <f>IF($O664="女子",IF($AF664&gt;100,"",IF($M664=新人女子!B$51,ROW(),"")),"")</f>
        <v/>
      </c>
      <c r="CR664" s="42" t="str">
        <f>IF($O664="女子",IF($AF664&gt;100,"",IF($M664=新人女子!I$51,ROW(),"")),"")</f>
        <v/>
      </c>
      <c r="CS664" s="42" t="str">
        <f>IF($O664="女子",IF($AF664&gt;100,"",IF($M664=新人女子!P$51,ROW(),"")),"")</f>
        <v/>
      </c>
      <c r="CT664" s="42" t="str">
        <f>IF($O664="女子",IF($AF664&gt;100,"",IF($M664=新人女子!B$76,ROW(),"")),"")</f>
        <v/>
      </c>
      <c r="CU664" s="42" t="str">
        <f>IF($O664="女子",IF($AF664&gt;100,"",IF($M664=新人女子!I$76,ROW(),"")),"")</f>
        <v/>
      </c>
      <c r="CV664" s="42" t="str">
        <f>IF($O664="女子",IF($AF664&gt;100,"",IF($M664=新人女子!P$76,ROW(),"")),"")</f>
        <v/>
      </c>
    </row>
    <row r="665" spans="1:100" x14ac:dyDescent="0.15">
      <c r="A665" s="36">
        <v>45285</v>
      </c>
      <c r="B665" s="36">
        <v>45287</v>
      </c>
      <c r="C665" s="35" t="s">
        <v>104</v>
      </c>
      <c r="D665" s="35" t="s">
        <v>3978</v>
      </c>
      <c r="E665" s="35" t="s">
        <v>3979</v>
      </c>
      <c r="F665" s="35" t="s">
        <v>3980</v>
      </c>
      <c r="G665" s="35" t="s">
        <v>108</v>
      </c>
      <c r="H665" s="35" t="s">
        <v>15</v>
      </c>
      <c r="I665" s="35" t="s">
        <v>3981</v>
      </c>
      <c r="J665" s="35" t="s">
        <v>303</v>
      </c>
      <c r="M665" s="35" t="s">
        <v>299</v>
      </c>
      <c r="N665" s="35" t="s">
        <v>300</v>
      </c>
      <c r="O665" s="35" t="s">
        <v>200</v>
      </c>
      <c r="Y665" s="35" t="s">
        <v>306</v>
      </c>
      <c r="AA665" s="35" t="s">
        <v>1000</v>
      </c>
      <c r="AB665" s="103" t="s">
        <v>1447</v>
      </c>
      <c r="AC665" s="35" t="str">
        <f t="shared" ref="AC665:AC735" si="62">PHONETIC(AB665)</f>
        <v>タカノミヤ</v>
      </c>
      <c r="AF665" s="35">
        <v>3</v>
      </c>
      <c r="AG665" s="41">
        <v>39114</v>
      </c>
      <c r="AN665" s="35">
        <v>157</v>
      </c>
      <c r="AO665" s="35">
        <v>48</v>
      </c>
      <c r="AP665" s="35" t="s">
        <v>310</v>
      </c>
      <c r="BB665" s="35">
        <f t="shared" si="59"/>
        <v>16</v>
      </c>
      <c r="BC665" s="35">
        <f t="shared" si="60"/>
        <v>2</v>
      </c>
      <c r="BD665" s="35" t="str">
        <f t="shared" si="61"/>
        <v>右</v>
      </c>
      <c r="BE665" s="42" t="str">
        <f>IF($O665="男子",IF($AF665&gt;100,"",IF($M665=選抜男子!B$2,ROW(),"")),"")</f>
        <v/>
      </c>
      <c r="BF665" s="42" t="str">
        <f>IF($O665="男子",IF($AF665&gt;100,"",IF($M665=選抜男子!I$2,ROW(),"")),"")</f>
        <v/>
      </c>
      <c r="BG665" s="42" t="str">
        <f>IF($O665="男子",IF($AF665&gt;100,"",IF($M665=選抜男子!P$2,ROW(),"")),"")</f>
        <v/>
      </c>
      <c r="BH665" s="42" t="str">
        <f>IF($O665="男子",IF($AF665&gt;100,"",IF($M665=選抜男子!B$27,ROW(),"")),"")</f>
        <v/>
      </c>
      <c r="BI665" s="42" t="str">
        <f>IF($O665="男子",IF($AF665&gt;100,"",IF($M665=選抜男子!I$27,ROW(),"")),"")</f>
        <v/>
      </c>
      <c r="BJ665" s="42" t="str">
        <f>IF($O665="男子",IF($AF665&gt;100,"",IF($M665=選抜男子!P$27,ROW(),"")),"")</f>
        <v/>
      </c>
      <c r="BK665" s="42" t="str">
        <f>IF($O665="男子",IF($AF665&gt;100,"",IF($M665=選抜男子!B$51,ROW(),"")),"")</f>
        <v/>
      </c>
      <c r="BL665" s="42" t="str">
        <f>IF($O665="男子",IF($AF665&gt;100,"",IF($M665=選抜男子!I$51,ROW(),"")),"")</f>
        <v/>
      </c>
      <c r="BM665" s="42" t="str">
        <f>IF($O665="男子",IF($AF665&gt;100,"",IF($M665=選抜男子!B$76,ROW(),"")),"")</f>
        <v/>
      </c>
      <c r="BN665" s="42" t="str">
        <f>IF($O665="男子",IF($AF665&gt;100,"",IF($M665=選抜男子!I$76,ROW(),"")),"")</f>
        <v/>
      </c>
      <c r="BO665" s="42" t="str">
        <f>IF($O665="男子",IF($AF665&gt;100,"",IF($M665=新人男子!B$2,ROW(),"")),"")</f>
        <v/>
      </c>
      <c r="BP665" s="42" t="str">
        <f>IF($O665="男子",IF($AF665&gt;100,"",IF($M665=新人男子!I$2,ROW(),"")),"")</f>
        <v/>
      </c>
      <c r="BQ665" s="42" t="str">
        <f>IF($O665="男子",IF($AF665&gt;100,"",IF($M665=新人男子!P$2,ROW(),"")),"")</f>
        <v/>
      </c>
      <c r="BR665" s="42" t="str">
        <f>IF($O665="男子",IF($AF665&gt;100,"",IF($M665=新人男子!B$27,ROW(),"")),"")</f>
        <v/>
      </c>
      <c r="BS665" s="42" t="str">
        <f>IF($O665="男子",IF($AF665&gt;100,"",IF($M665=新人男子!I$27,ROW(),"")),"")</f>
        <v/>
      </c>
      <c r="BT665" s="42" t="str">
        <f>IF($O665="男子",IF($AF665&gt;100,"",IF($M665=新人男子!P$27,ROW(),"")),"")</f>
        <v/>
      </c>
      <c r="BU665" s="42" t="str">
        <f>IF($O665="男子",IF($AF665&gt;100,"",IF($M665=新人男子!B$51,ROW(),"")),"")</f>
        <v/>
      </c>
      <c r="BV665" s="42" t="str">
        <f>IF($O665="男子",IF($AF665&gt;100,"",IF($M665=新人男子!I$51,ROW(),"")),"")</f>
        <v/>
      </c>
      <c r="BW665" s="42" t="str">
        <f>IF($O665="男子",IF($AF665&gt;100,"",IF($M665=新人男子!P$51,ROW(),"")),"")</f>
        <v/>
      </c>
      <c r="BX665" s="42" t="str">
        <f>IF($O665="男子",IF($AF665&gt;100,"",IF($M665=新人男子!B$76,ROW(),"")),"")</f>
        <v/>
      </c>
      <c r="BY665" s="42" t="str">
        <f>IF($O665="男子",IF($AF665&gt;100,"",IF($M665=新人男子!I$76,ROW(),"")),"")</f>
        <v/>
      </c>
      <c r="BZ665" s="42" t="str">
        <f>IF($O665="男子",IF($AF665&gt;100,"",IF($M665=新人男子!P$76,ROW(),"")),"")</f>
        <v/>
      </c>
      <c r="CA665" s="42" t="str">
        <f>IF($O665="女子",IF($AF665&gt;100,"",IF($M665=選抜女子!B$2,ROW(),"")),"")</f>
        <v/>
      </c>
      <c r="CB665" s="42" t="str">
        <f>IF($O665="女子",IF($AF665&gt;100,"",IF($M665=選抜女子!I$2,ROW(),"")),"")</f>
        <v/>
      </c>
      <c r="CC665" s="42" t="str">
        <f>IF($O665="女子",IF($AF665&gt;100,"",IF($M665=選抜女子!P$2,ROW(),"")),"")</f>
        <v/>
      </c>
      <c r="CD665" s="42" t="str">
        <f>IF($O665="女子",IF($AF665&gt;100,"",IF($M665=選抜女子!B$27,ROW(),"")),"")</f>
        <v/>
      </c>
      <c r="CE665" s="42" t="str">
        <f>IF($O665="女子",IF($AF665&gt;100,"",IF($M665=選抜女子!I$27,ROW(),"")),"")</f>
        <v/>
      </c>
      <c r="CF665" s="42" t="str">
        <f>IF($O665="女子",IF($AF665&gt;100,"",IF($M665=選抜女子!P$27,ROW(),"")),"")</f>
        <v/>
      </c>
      <c r="CG665" s="42" t="str">
        <f>IF($O665="女子",IF($AF665&gt;100,"",IF($M665=選抜女子!B$51,ROW(),"")),"")</f>
        <v/>
      </c>
      <c r="CH665" s="42" t="str">
        <f>IF($O665="女子",IF($AF665&gt;100,"",IF($M665=選抜女子!I$51,ROW(),"")),"")</f>
        <v/>
      </c>
      <c r="CI665" s="42" t="str">
        <f>IF($O665="女子",IF($AF665&gt;100,"",IF($M665=選抜女子!B$76,ROW(),"")),"")</f>
        <v/>
      </c>
      <c r="CJ665" s="42" t="str">
        <f>IF($O665="女子",IF($AF665&gt;100,"",IF($M665=選抜女子!I$76,ROW(),"")),"")</f>
        <v/>
      </c>
      <c r="CK665" s="42">
        <f>IF($O665="女子",IF($AF665&gt;100,"",IF($M665=新人女子!B$2,ROW(),"")),"")</f>
        <v>665</v>
      </c>
      <c r="CL665" s="42" t="str">
        <f>IF($O665="女子",IF($AF665&gt;100,"",IF($M665=新人女子!I$2,ROW(),"")),"")</f>
        <v/>
      </c>
      <c r="CM665" s="42" t="str">
        <f>IF($O665="女子",IF($AF665&gt;100,"",IF($M665=新人女子!P$2,ROW(),"")),"")</f>
        <v/>
      </c>
      <c r="CN665" s="42" t="str">
        <f>IF($O665="女子",IF($AF665&gt;100,"",IF($M665=新人女子!B$27,ROW(),"")),"")</f>
        <v/>
      </c>
      <c r="CO665" s="42" t="str">
        <f>IF($O665="女子",IF($AF665&gt;100,"",IF($M665=新人女子!I$27,ROW(),"")),"")</f>
        <v/>
      </c>
      <c r="CP665" s="42" t="str">
        <f>IF($O665="女子",IF($AF665&gt;100,"",IF($M665=新人女子!P$27,ROW(),"")),"")</f>
        <v/>
      </c>
      <c r="CQ665" s="42" t="str">
        <f>IF($O665="女子",IF($AF665&gt;100,"",IF($M665=新人女子!B$51,ROW(),"")),"")</f>
        <v/>
      </c>
      <c r="CR665" s="42" t="str">
        <f>IF($O665="女子",IF($AF665&gt;100,"",IF($M665=新人女子!I$51,ROW(),"")),"")</f>
        <v/>
      </c>
      <c r="CS665" s="42" t="str">
        <f>IF($O665="女子",IF($AF665&gt;100,"",IF($M665=新人女子!P$51,ROW(),"")),"")</f>
        <v/>
      </c>
      <c r="CT665" s="42" t="str">
        <f>IF($O665="女子",IF($AF665&gt;100,"",IF($M665=新人女子!B$76,ROW(),"")),"")</f>
        <v/>
      </c>
      <c r="CU665" s="42" t="str">
        <f>IF($O665="女子",IF($AF665&gt;100,"",IF($M665=新人女子!I$76,ROW(),"")),"")</f>
        <v/>
      </c>
      <c r="CV665" s="42" t="str">
        <f>IF($O665="女子",IF($AF665&gt;100,"",IF($M665=新人女子!P$76,ROW(),"")),"")</f>
        <v/>
      </c>
    </row>
    <row r="666" spans="1:100" x14ac:dyDescent="0.15">
      <c r="A666" s="36">
        <v>45285</v>
      </c>
      <c r="B666" s="36">
        <v>45287</v>
      </c>
      <c r="C666" s="35" t="s">
        <v>104</v>
      </c>
      <c r="D666" s="35" t="s">
        <v>3982</v>
      </c>
      <c r="E666" s="35" t="s">
        <v>3983</v>
      </c>
      <c r="F666" s="35" t="s">
        <v>3984</v>
      </c>
      <c r="G666" s="35" t="s">
        <v>108</v>
      </c>
      <c r="H666" s="35" t="s">
        <v>15</v>
      </c>
      <c r="I666" s="35" t="s">
        <v>3985</v>
      </c>
      <c r="J666" s="35" t="s">
        <v>303</v>
      </c>
      <c r="M666" s="35" t="s">
        <v>299</v>
      </c>
      <c r="N666" s="35" t="s">
        <v>300</v>
      </c>
      <c r="O666" s="35" t="s">
        <v>200</v>
      </c>
      <c r="Y666" s="35" t="s">
        <v>306</v>
      </c>
      <c r="AA666" s="35" t="s">
        <v>1002</v>
      </c>
      <c r="AB666" s="103" t="s">
        <v>1448</v>
      </c>
      <c r="AC666" s="35" t="str">
        <f t="shared" si="62"/>
        <v>ツノモリ</v>
      </c>
      <c r="AF666" s="35">
        <v>4</v>
      </c>
      <c r="AG666" s="41">
        <v>39516</v>
      </c>
      <c r="AN666" s="35">
        <v>164</v>
      </c>
      <c r="AO666" s="35">
        <v>55</v>
      </c>
      <c r="AP666" s="35" t="s">
        <v>310</v>
      </c>
      <c r="BB666" s="35">
        <f t="shared" si="59"/>
        <v>15</v>
      </c>
      <c r="BC666" s="35">
        <f t="shared" si="60"/>
        <v>1</v>
      </c>
      <c r="BD666" s="35" t="str">
        <f t="shared" si="61"/>
        <v>右</v>
      </c>
      <c r="BE666" s="42" t="str">
        <f>IF($O666="男子",IF($AF666&gt;100,"",IF($M666=選抜男子!B$2,ROW(),"")),"")</f>
        <v/>
      </c>
      <c r="BF666" s="42" t="str">
        <f>IF($O666="男子",IF($AF666&gt;100,"",IF($M666=選抜男子!I$2,ROW(),"")),"")</f>
        <v/>
      </c>
      <c r="BG666" s="42" t="str">
        <f>IF($O666="男子",IF($AF666&gt;100,"",IF($M666=選抜男子!P$2,ROW(),"")),"")</f>
        <v/>
      </c>
      <c r="BH666" s="42" t="str">
        <f>IF($O666="男子",IF($AF666&gt;100,"",IF($M666=選抜男子!B$27,ROW(),"")),"")</f>
        <v/>
      </c>
      <c r="BI666" s="42" t="str">
        <f>IF($O666="男子",IF($AF666&gt;100,"",IF($M666=選抜男子!I$27,ROW(),"")),"")</f>
        <v/>
      </c>
      <c r="BJ666" s="42" t="str">
        <f>IF($O666="男子",IF($AF666&gt;100,"",IF($M666=選抜男子!P$27,ROW(),"")),"")</f>
        <v/>
      </c>
      <c r="BK666" s="42" t="str">
        <f>IF($O666="男子",IF($AF666&gt;100,"",IF($M666=選抜男子!B$51,ROW(),"")),"")</f>
        <v/>
      </c>
      <c r="BL666" s="42" t="str">
        <f>IF($O666="男子",IF($AF666&gt;100,"",IF($M666=選抜男子!I$51,ROW(),"")),"")</f>
        <v/>
      </c>
      <c r="BM666" s="42" t="str">
        <f>IF($O666="男子",IF($AF666&gt;100,"",IF($M666=選抜男子!B$76,ROW(),"")),"")</f>
        <v/>
      </c>
      <c r="BN666" s="42" t="str">
        <f>IF($O666="男子",IF($AF666&gt;100,"",IF($M666=選抜男子!I$76,ROW(),"")),"")</f>
        <v/>
      </c>
      <c r="BO666" s="42" t="str">
        <f>IF($O666="男子",IF($AF666&gt;100,"",IF($M666=新人男子!B$2,ROW(),"")),"")</f>
        <v/>
      </c>
      <c r="BP666" s="42" t="str">
        <f>IF($O666="男子",IF($AF666&gt;100,"",IF($M666=新人男子!I$2,ROW(),"")),"")</f>
        <v/>
      </c>
      <c r="BQ666" s="42" t="str">
        <f>IF($O666="男子",IF($AF666&gt;100,"",IF($M666=新人男子!P$2,ROW(),"")),"")</f>
        <v/>
      </c>
      <c r="BR666" s="42" t="str">
        <f>IF($O666="男子",IF($AF666&gt;100,"",IF($M666=新人男子!B$27,ROW(),"")),"")</f>
        <v/>
      </c>
      <c r="BS666" s="42" t="str">
        <f>IF($O666="男子",IF($AF666&gt;100,"",IF($M666=新人男子!I$27,ROW(),"")),"")</f>
        <v/>
      </c>
      <c r="BT666" s="42" t="str">
        <f>IF($O666="男子",IF($AF666&gt;100,"",IF($M666=新人男子!P$27,ROW(),"")),"")</f>
        <v/>
      </c>
      <c r="BU666" s="42" t="str">
        <f>IF($O666="男子",IF($AF666&gt;100,"",IF($M666=新人男子!B$51,ROW(),"")),"")</f>
        <v/>
      </c>
      <c r="BV666" s="42" t="str">
        <f>IF($O666="男子",IF($AF666&gt;100,"",IF($M666=新人男子!I$51,ROW(),"")),"")</f>
        <v/>
      </c>
      <c r="BW666" s="42" t="str">
        <f>IF($O666="男子",IF($AF666&gt;100,"",IF($M666=新人男子!P$51,ROW(),"")),"")</f>
        <v/>
      </c>
      <c r="BX666" s="42" t="str">
        <f>IF($O666="男子",IF($AF666&gt;100,"",IF($M666=新人男子!B$76,ROW(),"")),"")</f>
        <v/>
      </c>
      <c r="BY666" s="42" t="str">
        <f>IF($O666="男子",IF($AF666&gt;100,"",IF($M666=新人男子!I$76,ROW(),"")),"")</f>
        <v/>
      </c>
      <c r="BZ666" s="42" t="str">
        <f>IF($O666="男子",IF($AF666&gt;100,"",IF($M666=新人男子!P$76,ROW(),"")),"")</f>
        <v/>
      </c>
      <c r="CA666" s="42" t="str">
        <f>IF($O666="女子",IF($AF666&gt;100,"",IF($M666=選抜女子!B$2,ROW(),"")),"")</f>
        <v/>
      </c>
      <c r="CB666" s="42" t="str">
        <f>IF($O666="女子",IF($AF666&gt;100,"",IF($M666=選抜女子!I$2,ROW(),"")),"")</f>
        <v/>
      </c>
      <c r="CC666" s="42" t="str">
        <f>IF($O666="女子",IF($AF666&gt;100,"",IF($M666=選抜女子!P$2,ROW(),"")),"")</f>
        <v/>
      </c>
      <c r="CD666" s="42" t="str">
        <f>IF($O666="女子",IF($AF666&gt;100,"",IF($M666=選抜女子!B$27,ROW(),"")),"")</f>
        <v/>
      </c>
      <c r="CE666" s="42" t="str">
        <f>IF($O666="女子",IF($AF666&gt;100,"",IF($M666=選抜女子!I$27,ROW(),"")),"")</f>
        <v/>
      </c>
      <c r="CF666" s="42" t="str">
        <f>IF($O666="女子",IF($AF666&gt;100,"",IF($M666=選抜女子!P$27,ROW(),"")),"")</f>
        <v/>
      </c>
      <c r="CG666" s="42" t="str">
        <f>IF($O666="女子",IF($AF666&gt;100,"",IF($M666=選抜女子!B$51,ROW(),"")),"")</f>
        <v/>
      </c>
      <c r="CH666" s="42" t="str">
        <f>IF($O666="女子",IF($AF666&gt;100,"",IF($M666=選抜女子!I$51,ROW(),"")),"")</f>
        <v/>
      </c>
      <c r="CI666" s="42" t="str">
        <f>IF($O666="女子",IF($AF666&gt;100,"",IF($M666=選抜女子!B$76,ROW(),"")),"")</f>
        <v/>
      </c>
      <c r="CJ666" s="42" t="str">
        <f>IF($O666="女子",IF($AF666&gt;100,"",IF($M666=選抜女子!I$76,ROW(),"")),"")</f>
        <v/>
      </c>
      <c r="CK666" s="42">
        <f>IF($O666="女子",IF($AF666&gt;100,"",IF($M666=新人女子!B$2,ROW(),"")),"")</f>
        <v>666</v>
      </c>
      <c r="CL666" s="42" t="str">
        <f>IF($O666="女子",IF($AF666&gt;100,"",IF($M666=新人女子!I$2,ROW(),"")),"")</f>
        <v/>
      </c>
      <c r="CM666" s="42" t="str">
        <f>IF($O666="女子",IF($AF666&gt;100,"",IF($M666=新人女子!P$2,ROW(),"")),"")</f>
        <v/>
      </c>
      <c r="CN666" s="42" t="str">
        <f>IF($O666="女子",IF($AF666&gt;100,"",IF($M666=新人女子!B$27,ROW(),"")),"")</f>
        <v/>
      </c>
      <c r="CO666" s="42" t="str">
        <f>IF($O666="女子",IF($AF666&gt;100,"",IF($M666=新人女子!I$27,ROW(),"")),"")</f>
        <v/>
      </c>
      <c r="CP666" s="42" t="str">
        <f>IF($O666="女子",IF($AF666&gt;100,"",IF($M666=新人女子!P$27,ROW(),"")),"")</f>
        <v/>
      </c>
      <c r="CQ666" s="42" t="str">
        <f>IF($O666="女子",IF($AF666&gt;100,"",IF($M666=新人女子!B$51,ROW(),"")),"")</f>
        <v/>
      </c>
      <c r="CR666" s="42" t="str">
        <f>IF($O666="女子",IF($AF666&gt;100,"",IF($M666=新人女子!I$51,ROW(),"")),"")</f>
        <v/>
      </c>
      <c r="CS666" s="42" t="str">
        <f>IF($O666="女子",IF($AF666&gt;100,"",IF($M666=新人女子!P$51,ROW(),"")),"")</f>
        <v/>
      </c>
      <c r="CT666" s="42" t="str">
        <f>IF($O666="女子",IF($AF666&gt;100,"",IF($M666=新人女子!B$76,ROW(),"")),"")</f>
        <v/>
      </c>
      <c r="CU666" s="42" t="str">
        <f>IF($O666="女子",IF($AF666&gt;100,"",IF($M666=新人女子!I$76,ROW(),"")),"")</f>
        <v/>
      </c>
      <c r="CV666" s="42" t="str">
        <f>IF($O666="女子",IF($AF666&gt;100,"",IF($M666=新人女子!P$76,ROW(),"")),"")</f>
        <v/>
      </c>
    </row>
    <row r="667" spans="1:100" x14ac:dyDescent="0.15">
      <c r="A667" s="36">
        <v>45285</v>
      </c>
      <c r="B667" s="36">
        <v>45287</v>
      </c>
      <c r="C667" s="35" t="s">
        <v>104</v>
      </c>
      <c r="D667" s="35" t="s">
        <v>3986</v>
      </c>
      <c r="E667" s="35" t="s">
        <v>3987</v>
      </c>
      <c r="F667" s="35" t="s">
        <v>3988</v>
      </c>
      <c r="G667" s="35" t="s">
        <v>108</v>
      </c>
      <c r="H667" s="35" t="s">
        <v>15</v>
      </c>
      <c r="I667" s="35" t="s">
        <v>3989</v>
      </c>
      <c r="J667" s="35" t="s">
        <v>303</v>
      </c>
      <c r="M667" s="35" t="s">
        <v>299</v>
      </c>
      <c r="N667" s="35" t="s">
        <v>300</v>
      </c>
      <c r="O667" s="35" t="s">
        <v>200</v>
      </c>
      <c r="Y667" s="35" t="s">
        <v>306</v>
      </c>
      <c r="AA667" s="35" t="s">
        <v>1004</v>
      </c>
      <c r="AB667" s="103" t="s">
        <v>1449</v>
      </c>
      <c r="AC667" s="35" t="str">
        <f t="shared" si="62"/>
        <v>イノナダ</v>
      </c>
      <c r="AF667" s="35">
        <v>5</v>
      </c>
      <c r="AG667" s="41">
        <v>38883</v>
      </c>
      <c r="AN667" s="35">
        <v>163</v>
      </c>
      <c r="AO667" s="35">
        <v>45.4</v>
      </c>
      <c r="AP667" s="35" t="s">
        <v>310</v>
      </c>
      <c r="BB667" s="35">
        <f t="shared" si="59"/>
        <v>16</v>
      </c>
      <c r="BC667" s="35">
        <f t="shared" si="60"/>
        <v>2</v>
      </c>
      <c r="BD667" s="35" t="str">
        <f t="shared" si="61"/>
        <v>右</v>
      </c>
      <c r="BE667" s="42" t="str">
        <f>IF($O667="男子",IF($AF667&gt;100,"",IF($M667=選抜男子!B$2,ROW(),"")),"")</f>
        <v/>
      </c>
      <c r="BF667" s="42" t="str">
        <f>IF($O667="男子",IF($AF667&gt;100,"",IF($M667=選抜男子!I$2,ROW(),"")),"")</f>
        <v/>
      </c>
      <c r="BG667" s="42" t="str">
        <f>IF($O667="男子",IF($AF667&gt;100,"",IF($M667=選抜男子!P$2,ROW(),"")),"")</f>
        <v/>
      </c>
      <c r="BH667" s="42" t="str">
        <f>IF($O667="男子",IF($AF667&gt;100,"",IF($M667=選抜男子!B$27,ROW(),"")),"")</f>
        <v/>
      </c>
      <c r="BI667" s="42" t="str">
        <f>IF($O667="男子",IF($AF667&gt;100,"",IF($M667=選抜男子!I$27,ROW(),"")),"")</f>
        <v/>
      </c>
      <c r="BJ667" s="42" t="str">
        <f>IF($O667="男子",IF($AF667&gt;100,"",IF($M667=選抜男子!P$27,ROW(),"")),"")</f>
        <v/>
      </c>
      <c r="BK667" s="42" t="str">
        <f>IF($O667="男子",IF($AF667&gt;100,"",IF($M667=選抜男子!B$51,ROW(),"")),"")</f>
        <v/>
      </c>
      <c r="BL667" s="42" t="str">
        <f>IF($O667="男子",IF($AF667&gt;100,"",IF($M667=選抜男子!I$51,ROW(),"")),"")</f>
        <v/>
      </c>
      <c r="BM667" s="42" t="str">
        <f>IF($O667="男子",IF($AF667&gt;100,"",IF($M667=選抜男子!B$76,ROW(),"")),"")</f>
        <v/>
      </c>
      <c r="BN667" s="42" t="str">
        <f>IF($O667="男子",IF($AF667&gt;100,"",IF($M667=選抜男子!I$76,ROW(),"")),"")</f>
        <v/>
      </c>
      <c r="BO667" s="42" t="str">
        <f>IF($O667="男子",IF($AF667&gt;100,"",IF($M667=新人男子!B$2,ROW(),"")),"")</f>
        <v/>
      </c>
      <c r="BP667" s="42" t="str">
        <f>IF($O667="男子",IF($AF667&gt;100,"",IF($M667=新人男子!I$2,ROW(),"")),"")</f>
        <v/>
      </c>
      <c r="BQ667" s="42" t="str">
        <f>IF($O667="男子",IF($AF667&gt;100,"",IF($M667=新人男子!P$2,ROW(),"")),"")</f>
        <v/>
      </c>
      <c r="BR667" s="42" t="str">
        <f>IF($O667="男子",IF($AF667&gt;100,"",IF($M667=新人男子!B$27,ROW(),"")),"")</f>
        <v/>
      </c>
      <c r="BS667" s="42" t="str">
        <f>IF($O667="男子",IF($AF667&gt;100,"",IF($M667=新人男子!I$27,ROW(),"")),"")</f>
        <v/>
      </c>
      <c r="BT667" s="42" t="str">
        <f>IF($O667="男子",IF($AF667&gt;100,"",IF($M667=新人男子!P$27,ROW(),"")),"")</f>
        <v/>
      </c>
      <c r="BU667" s="42" t="str">
        <f>IF($O667="男子",IF($AF667&gt;100,"",IF($M667=新人男子!B$51,ROW(),"")),"")</f>
        <v/>
      </c>
      <c r="BV667" s="42" t="str">
        <f>IF($O667="男子",IF($AF667&gt;100,"",IF($M667=新人男子!I$51,ROW(),"")),"")</f>
        <v/>
      </c>
      <c r="BW667" s="42" t="str">
        <f>IF($O667="男子",IF($AF667&gt;100,"",IF($M667=新人男子!P$51,ROW(),"")),"")</f>
        <v/>
      </c>
      <c r="BX667" s="42" t="str">
        <f>IF($O667="男子",IF($AF667&gt;100,"",IF($M667=新人男子!B$76,ROW(),"")),"")</f>
        <v/>
      </c>
      <c r="BY667" s="42" t="str">
        <f>IF($O667="男子",IF($AF667&gt;100,"",IF($M667=新人男子!I$76,ROW(),"")),"")</f>
        <v/>
      </c>
      <c r="BZ667" s="42" t="str">
        <f>IF($O667="男子",IF($AF667&gt;100,"",IF($M667=新人男子!P$76,ROW(),"")),"")</f>
        <v/>
      </c>
      <c r="CA667" s="42" t="str">
        <f>IF($O667="女子",IF($AF667&gt;100,"",IF($M667=選抜女子!B$2,ROW(),"")),"")</f>
        <v/>
      </c>
      <c r="CB667" s="42" t="str">
        <f>IF($O667="女子",IF($AF667&gt;100,"",IF($M667=選抜女子!I$2,ROW(),"")),"")</f>
        <v/>
      </c>
      <c r="CC667" s="42" t="str">
        <f>IF($O667="女子",IF($AF667&gt;100,"",IF($M667=選抜女子!P$2,ROW(),"")),"")</f>
        <v/>
      </c>
      <c r="CD667" s="42" t="str">
        <f>IF($O667="女子",IF($AF667&gt;100,"",IF($M667=選抜女子!B$27,ROW(),"")),"")</f>
        <v/>
      </c>
      <c r="CE667" s="42" t="str">
        <f>IF($O667="女子",IF($AF667&gt;100,"",IF($M667=選抜女子!I$27,ROW(),"")),"")</f>
        <v/>
      </c>
      <c r="CF667" s="42" t="str">
        <f>IF($O667="女子",IF($AF667&gt;100,"",IF($M667=選抜女子!P$27,ROW(),"")),"")</f>
        <v/>
      </c>
      <c r="CG667" s="42" t="str">
        <f>IF($O667="女子",IF($AF667&gt;100,"",IF($M667=選抜女子!B$51,ROW(),"")),"")</f>
        <v/>
      </c>
      <c r="CH667" s="42" t="str">
        <f>IF($O667="女子",IF($AF667&gt;100,"",IF($M667=選抜女子!I$51,ROW(),"")),"")</f>
        <v/>
      </c>
      <c r="CI667" s="42" t="str">
        <f>IF($O667="女子",IF($AF667&gt;100,"",IF($M667=選抜女子!B$76,ROW(),"")),"")</f>
        <v/>
      </c>
      <c r="CJ667" s="42" t="str">
        <f>IF($O667="女子",IF($AF667&gt;100,"",IF($M667=選抜女子!I$76,ROW(),"")),"")</f>
        <v/>
      </c>
      <c r="CK667" s="42">
        <f>IF($O667="女子",IF($AF667&gt;100,"",IF($M667=新人女子!B$2,ROW(),"")),"")</f>
        <v>667</v>
      </c>
      <c r="CL667" s="42" t="str">
        <f>IF($O667="女子",IF($AF667&gt;100,"",IF($M667=新人女子!I$2,ROW(),"")),"")</f>
        <v/>
      </c>
      <c r="CM667" s="42" t="str">
        <f>IF($O667="女子",IF($AF667&gt;100,"",IF($M667=新人女子!P$2,ROW(),"")),"")</f>
        <v/>
      </c>
      <c r="CN667" s="42" t="str">
        <f>IF($O667="女子",IF($AF667&gt;100,"",IF($M667=新人女子!B$27,ROW(),"")),"")</f>
        <v/>
      </c>
      <c r="CO667" s="42" t="str">
        <f>IF($O667="女子",IF($AF667&gt;100,"",IF($M667=新人女子!I$27,ROW(),"")),"")</f>
        <v/>
      </c>
      <c r="CP667" s="42" t="str">
        <f>IF($O667="女子",IF($AF667&gt;100,"",IF($M667=新人女子!P$27,ROW(),"")),"")</f>
        <v/>
      </c>
      <c r="CQ667" s="42" t="str">
        <f>IF($O667="女子",IF($AF667&gt;100,"",IF($M667=新人女子!B$51,ROW(),"")),"")</f>
        <v/>
      </c>
      <c r="CR667" s="42" t="str">
        <f>IF($O667="女子",IF($AF667&gt;100,"",IF($M667=新人女子!I$51,ROW(),"")),"")</f>
        <v/>
      </c>
      <c r="CS667" s="42" t="str">
        <f>IF($O667="女子",IF($AF667&gt;100,"",IF($M667=新人女子!P$51,ROW(),"")),"")</f>
        <v/>
      </c>
      <c r="CT667" s="42" t="str">
        <f>IF($O667="女子",IF($AF667&gt;100,"",IF($M667=新人女子!B$76,ROW(),"")),"")</f>
        <v/>
      </c>
      <c r="CU667" s="42" t="str">
        <f>IF($O667="女子",IF($AF667&gt;100,"",IF($M667=新人女子!I$76,ROW(),"")),"")</f>
        <v/>
      </c>
      <c r="CV667" s="42" t="str">
        <f>IF($O667="女子",IF($AF667&gt;100,"",IF($M667=新人女子!P$76,ROW(),"")),"")</f>
        <v/>
      </c>
    </row>
    <row r="668" spans="1:100" x14ac:dyDescent="0.15">
      <c r="A668" s="36">
        <v>45285</v>
      </c>
      <c r="B668" s="36">
        <v>45287</v>
      </c>
      <c r="C668" s="35" t="s">
        <v>104</v>
      </c>
      <c r="D668" s="35" t="s">
        <v>3990</v>
      </c>
      <c r="E668" s="35" t="s">
        <v>3991</v>
      </c>
      <c r="F668" s="35" t="s">
        <v>3992</v>
      </c>
      <c r="G668" s="35" t="s">
        <v>108</v>
      </c>
      <c r="H668" s="35" t="s">
        <v>15</v>
      </c>
      <c r="I668" s="35" t="s">
        <v>3993</v>
      </c>
      <c r="J668" s="35" t="s">
        <v>303</v>
      </c>
      <c r="M668" s="35" t="s">
        <v>299</v>
      </c>
      <c r="N668" s="35" t="s">
        <v>300</v>
      </c>
      <c r="O668" s="35" t="s">
        <v>200</v>
      </c>
      <c r="Y668" s="35" t="s">
        <v>306</v>
      </c>
      <c r="AA668" s="35" t="s">
        <v>1006</v>
      </c>
      <c r="AB668" s="103" t="s">
        <v>1450</v>
      </c>
      <c r="AC668" s="35" t="str">
        <f t="shared" si="62"/>
        <v>イチバタグチ</v>
      </c>
      <c r="AF668" s="35">
        <v>6</v>
      </c>
      <c r="AG668" s="41">
        <v>39078</v>
      </c>
      <c r="AN668" s="35">
        <v>150</v>
      </c>
      <c r="AO668" s="35">
        <v>47</v>
      </c>
      <c r="AP668" s="35" t="s">
        <v>310</v>
      </c>
      <c r="BB668" s="35">
        <f t="shared" si="59"/>
        <v>16</v>
      </c>
      <c r="BC668" s="35">
        <f t="shared" si="60"/>
        <v>2</v>
      </c>
      <c r="BD668" s="35" t="str">
        <f t="shared" si="61"/>
        <v>右</v>
      </c>
      <c r="BE668" s="42" t="str">
        <f>IF($O668="男子",IF($AF668&gt;100,"",IF($M668=選抜男子!B$2,ROW(),"")),"")</f>
        <v/>
      </c>
      <c r="BF668" s="42" t="str">
        <f>IF($O668="男子",IF($AF668&gt;100,"",IF($M668=選抜男子!I$2,ROW(),"")),"")</f>
        <v/>
      </c>
      <c r="BG668" s="42" t="str">
        <f>IF($O668="男子",IF($AF668&gt;100,"",IF($M668=選抜男子!P$2,ROW(),"")),"")</f>
        <v/>
      </c>
      <c r="BH668" s="42" t="str">
        <f>IF($O668="男子",IF($AF668&gt;100,"",IF($M668=選抜男子!B$27,ROW(),"")),"")</f>
        <v/>
      </c>
      <c r="BI668" s="42" t="str">
        <f>IF($O668="男子",IF($AF668&gt;100,"",IF($M668=選抜男子!I$27,ROW(),"")),"")</f>
        <v/>
      </c>
      <c r="BJ668" s="42" t="str">
        <f>IF($O668="男子",IF($AF668&gt;100,"",IF($M668=選抜男子!P$27,ROW(),"")),"")</f>
        <v/>
      </c>
      <c r="BK668" s="42" t="str">
        <f>IF($O668="男子",IF($AF668&gt;100,"",IF($M668=選抜男子!B$51,ROW(),"")),"")</f>
        <v/>
      </c>
      <c r="BL668" s="42" t="str">
        <f>IF($O668="男子",IF($AF668&gt;100,"",IF($M668=選抜男子!I$51,ROW(),"")),"")</f>
        <v/>
      </c>
      <c r="BM668" s="42" t="str">
        <f>IF($O668="男子",IF($AF668&gt;100,"",IF($M668=選抜男子!B$76,ROW(),"")),"")</f>
        <v/>
      </c>
      <c r="BN668" s="42" t="str">
        <f>IF($O668="男子",IF($AF668&gt;100,"",IF($M668=選抜男子!I$76,ROW(),"")),"")</f>
        <v/>
      </c>
      <c r="BO668" s="42" t="str">
        <f>IF($O668="男子",IF($AF668&gt;100,"",IF($M668=新人男子!B$2,ROW(),"")),"")</f>
        <v/>
      </c>
      <c r="BP668" s="42" t="str">
        <f>IF($O668="男子",IF($AF668&gt;100,"",IF($M668=新人男子!I$2,ROW(),"")),"")</f>
        <v/>
      </c>
      <c r="BQ668" s="42" t="str">
        <f>IF($O668="男子",IF($AF668&gt;100,"",IF($M668=新人男子!P$2,ROW(),"")),"")</f>
        <v/>
      </c>
      <c r="BR668" s="42" t="str">
        <f>IF($O668="男子",IF($AF668&gt;100,"",IF($M668=新人男子!B$27,ROW(),"")),"")</f>
        <v/>
      </c>
      <c r="BS668" s="42" t="str">
        <f>IF($O668="男子",IF($AF668&gt;100,"",IF($M668=新人男子!I$27,ROW(),"")),"")</f>
        <v/>
      </c>
      <c r="BT668" s="42" t="str">
        <f>IF($O668="男子",IF($AF668&gt;100,"",IF($M668=新人男子!P$27,ROW(),"")),"")</f>
        <v/>
      </c>
      <c r="BU668" s="42" t="str">
        <f>IF($O668="男子",IF($AF668&gt;100,"",IF($M668=新人男子!B$51,ROW(),"")),"")</f>
        <v/>
      </c>
      <c r="BV668" s="42" t="str">
        <f>IF($O668="男子",IF($AF668&gt;100,"",IF($M668=新人男子!I$51,ROW(),"")),"")</f>
        <v/>
      </c>
      <c r="BW668" s="42" t="str">
        <f>IF($O668="男子",IF($AF668&gt;100,"",IF($M668=新人男子!P$51,ROW(),"")),"")</f>
        <v/>
      </c>
      <c r="BX668" s="42" t="str">
        <f>IF($O668="男子",IF($AF668&gt;100,"",IF($M668=新人男子!B$76,ROW(),"")),"")</f>
        <v/>
      </c>
      <c r="BY668" s="42" t="str">
        <f>IF($O668="男子",IF($AF668&gt;100,"",IF($M668=新人男子!I$76,ROW(),"")),"")</f>
        <v/>
      </c>
      <c r="BZ668" s="42" t="str">
        <f>IF($O668="男子",IF($AF668&gt;100,"",IF($M668=新人男子!P$76,ROW(),"")),"")</f>
        <v/>
      </c>
      <c r="CA668" s="42" t="str">
        <f>IF($O668="女子",IF($AF668&gt;100,"",IF($M668=選抜女子!B$2,ROW(),"")),"")</f>
        <v/>
      </c>
      <c r="CB668" s="42" t="str">
        <f>IF($O668="女子",IF($AF668&gt;100,"",IF($M668=選抜女子!I$2,ROW(),"")),"")</f>
        <v/>
      </c>
      <c r="CC668" s="42" t="str">
        <f>IF($O668="女子",IF($AF668&gt;100,"",IF($M668=選抜女子!P$2,ROW(),"")),"")</f>
        <v/>
      </c>
      <c r="CD668" s="42" t="str">
        <f>IF($O668="女子",IF($AF668&gt;100,"",IF($M668=選抜女子!B$27,ROW(),"")),"")</f>
        <v/>
      </c>
      <c r="CE668" s="42" t="str">
        <f>IF($O668="女子",IF($AF668&gt;100,"",IF($M668=選抜女子!I$27,ROW(),"")),"")</f>
        <v/>
      </c>
      <c r="CF668" s="42" t="str">
        <f>IF($O668="女子",IF($AF668&gt;100,"",IF($M668=選抜女子!P$27,ROW(),"")),"")</f>
        <v/>
      </c>
      <c r="CG668" s="42" t="str">
        <f>IF($O668="女子",IF($AF668&gt;100,"",IF($M668=選抜女子!B$51,ROW(),"")),"")</f>
        <v/>
      </c>
      <c r="CH668" s="42" t="str">
        <f>IF($O668="女子",IF($AF668&gt;100,"",IF($M668=選抜女子!I$51,ROW(),"")),"")</f>
        <v/>
      </c>
      <c r="CI668" s="42" t="str">
        <f>IF($O668="女子",IF($AF668&gt;100,"",IF($M668=選抜女子!B$76,ROW(),"")),"")</f>
        <v/>
      </c>
      <c r="CJ668" s="42" t="str">
        <f>IF($O668="女子",IF($AF668&gt;100,"",IF($M668=選抜女子!I$76,ROW(),"")),"")</f>
        <v/>
      </c>
      <c r="CK668" s="42">
        <f>IF($O668="女子",IF($AF668&gt;100,"",IF($M668=新人女子!B$2,ROW(),"")),"")</f>
        <v>668</v>
      </c>
      <c r="CL668" s="42" t="str">
        <f>IF($O668="女子",IF($AF668&gt;100,"",IF($M668=新人女子!I$2,ROW(),"")),"")</f>
        <v/>
      </c>
      <c r="CM668" s="42" t="str">
        <f>IF($O668="女子",IF($AF668&gt;100,"",IF($M668=新人女子!P$2,ROW(),"")),"")</f>
        <v/>
      </c>
      <c r="CN668" s="42" t="str">
        <f>IF($O668="女子",IF($AF668&gt;100,"",IF($M668=新人女子!B$27,ROW(),"")),"")</f>
        <v/>
      </c>
      <c r="CO668" s="42" t="str">
        <f>IF($O668="女子",IF($AF668&gt;100,"",IF($M668=新人女子!I$27,ROW(),"")),"")</f>
        <v/>
      </c>
      <c r="CP668" s="42" t="str">
        <f>IF($O668="女子",IF($AF668&gt;100,"",IF($M668=新人女子!P$27,ROW(),"")),"")</f>
        <v/>
      </c>
      <c r="CQ668" s="42" t="str">
        <f>IF($O668="女子",IF($AF668&gt;100,"",IF($M668=新人女子!B$51,ROW(),"")),"")</f>
        <v/>
      </c>
      <c r="CR668" s="42" t="str">
        <f>IF($O668="女子",IF($AF668&gt;100,"",IF($M668=新人女子!I$51,ROW(),"")),"")</f>
        <v/>
      </c>
      <c r="CS668" s="42" t="str">
        <f>IF($O668="女子",IF($AF668&gt;100,"",IF($M668=新人女子!P$51,ROW(),"")),"")</f>
        <v/>
      </c>
      <c r="CT668" s="42" t="str">
        <f>IF($O668="女子",IF($AF668&gt;100,"",IF($M668=新人女子!B$76,ROW(),"")),"")</f>
        <v/>
      </c>
      <c r="CU668" s="42" t="str">
        <f>IF($O668="女子",IF($AF668&gt;100,"",IF($M668=新人女子!I$76,ROW(),"")),"")</f>
        <v/>
      </c>
      <c r="CV668" s="42" t="str">
        <f>IF($O668="女子",IF($AF668&gt;100,"",IF($M668=新人女子!P$76,ROW(),"")),"")</f>
        <v/>
      </c>
    </row>
    <row r="669" spans="1:100" x14ac:dyDescent="0.15">
      <c r="A669" s="36">
        <v>45285</v>
      </c>
      <c r="B669" s="36">
        <v>45287</v>
      </c>
      <c r="C669" s="35" t="s">
        <v>104</v>
      </c>
      <c r="D669" s="35" t="s">
        <v>3994</v>
      </c>
      <c r="E669" s="35" t="s">
        <v>3995</v>
      </c>
      <c r="F669" s="35" t="s">
        <v>3996</v>
      </c>
      <c r="G669" s="35" t="s">
        <v>108</v>
      </c>
      <c r="H669" s="35" t="s">
        <v>15</v>
      </c>
      <c r="I669" s="35" t="s">
        <v>3997</v>
      </c>
      <c r="J669" s="35" t="s">
        <v>303</v>
      </c>
      <c r="M669" s="35" t="s">
        <v>299</v>
      </c>
      <c r="N669" s="35" t="s">
        <v>300</v>
      </c>
      <c r="O669" s="35" t="s">
        <v>200</v>
      </c>
      <c r="Y669" s="35" t="s">
        <v>306</v>
      </c>
      <c r="AA669" s="35" t="s">
        <v>1008</v>
      </c>
      <c r="AB669" s="103" t="s">
        <v>1455</v>
      </c>
      <c r="AC669" s="35" t="str">
        <f t="shared" si="62"/>
        <v>ソノ</v>
      </c>
      <c r="AF669" s="35">
        <v>7</v>
      </c>
      <c r="AG669" s="41">
        <v>39078</v>
      </c>
      <c r="AN669" s="35">
        <v>163</v>
      </c>
      <c r="AO669" s="35">
        <v>53</v>
      </c>
      <c r="AP669" s="35" t="s">
        <v>310</v>
      </c>
      <c r="BB669" s="35">
        <f t="shared" si="59"/>
        <v>16</v>
      </c>
      <c r="BC669" s="35">
        <f t="shared" si="60"/>
        <v>2</v>
      </c>
      <c r="BD669" s="35" t="str">
        <f t="shared" si="61"/>
        <v>右</v>
      </c>
      <c r="BE669" s="42" t="str">
        <f>IF($O669="男子",IF($AF669&gt;100,"",IF($M669=選抜男子!B$2,ROW(),"")),"")</f>
        <v/>
      </c>
      <c r="BF669" s="42" t="str">
        <f>IF($O669="男子",IF($AF669&gt;100,"",IF($M669=選抜男子!I$2,ROW(),"")),"")</f>
        <v/>
      </c>
      <c r="BG669" s="42" t="str">
        <f>IF($O669="男子",IF($AF669&gt;100,"",IF($M669=選抜男子!P$2,ROW(),"")),"")</f>
        <v/>
      </c>
      <c r="BH669" s="42" t="str">
        <f>IF($O669="男子",IF($AF669&gt;100,"",IF($M669=選抜男子!B$27,ROW(),"")),"")</f>
        <v/>
      </c>
      <c r="BI669" s="42" t="str">
        <f>IF($O669="男子",IF($AF669&gt;100,"",IF($M669=選抜男子!I$27,ROW(),"")),"")</f>
        <v/>
      </c>
      <c r="BJ669" s="42" t="str">
        <f>IF($O669="男子",IF($AF669&gt;100,"",IF($M669=選抜男子!P$27,ROW(),"")),"")</f>
        <v/>
      </c>
      <c r="BK669" s="42" t="str">
        <f>IF($O669="男子",IF($AF669&gt;100,"",IF($M669=選抜男子!B$51,ROW(),"")),"")</f>
        <v/>
      </c>
      <c r="BL669" s="42" t="str">
        <f>IF($O669="男子",IF($AF669&gt;100,"",IF($M669=選抜男子!I$51,ROW(),"")),"")</f>
        <v/>
      </c>
      <c r="BM669" s="42" t="str">
        <f>IF($O669="男子",IF($AF669&gt;100,"",IF($M669=選抜男子!B$76,ROW(),"")),"")</f>
        <v/>
      </c>
      <c r="BN669" s="42" t="str">
        <f>IF($O669="男子",IF($AF669&gt;100,"",IF($M669=選抜男子!I$76,ROW(),"")),"")</f>
        <v/>
      </c>
      <c r="BO669" s="42" t="str">
        <f>IF($O669="男子",IF($AF669&gt;100,"",IF($M669=新人男子!B$2,ROW(),"")),"")</f>
        <v/>
      </c>
      <c r="BP669" s="42" t="str">
        <f>IF($O669="男子",IF($AF669&gt;100,"",IF($M669=新人男子!I$2,ROW(),"")),"")</f>
        <v/>
      </c>
      <c r="BQ669" s="42" t="str">
        <f>IF($O669="男子",IF($AF669&gt;100,"",IF($M669=新人男子!P$2,ROW(),"")),"")</f>
        <v/>
      </c>
      <c r="BR669" s="42" t="str">
        <f>IF($O669="男子",IF($AF669&gt;100,"",IF($M669=新人男子!B$27,ROW(),"")),"")</f>
        <v/>
      </c>
      <c r="BS669" s="42" t="str">
        <f>IF($O669="男子",IF($AF669&gt;100,"",IF($M669=新人男子!I$27,ROW(),"")),"")</f>
        <v/>
      </c>
      <c r="BT669" s="42" t="str">
        <f>IF($O669="男子",IF($AF669&gt;100,"",IF($M669=新人男子!P$27,ROW(),"")),"")</f>
        <v/>
      </c>
      <c r="BU669" s="42" t="str">
        <f>IF($O669="男子",IF($AF669&gt;100,"",IF($M669=新人男子!B$51,ROW(),"")),"")</f>
        <v/>
      </c>
      <c r="BV669" s="42" t="str">
        <f>IF($O669="男子",IF($AF669&gt;100,"",IF($M669=新人男子!I$51,ROW(),"")),"")</f>
        <v/>
      </c>
      <c r="BW669" s="42" t="str">
        <f>IF($O669="男子",IF($AF669&gt;100,"",IF($M669=新人男子!P$51,ROW(),"")),"")</f>
        <v/>
      </c>
      <c r="BX669" s="42" t="str">
        <f>IF($O669="男子",IF($AF669&gt;100,"",IF($M669=新人男子!B$76,ROW(),"")),"")</f>
        <v/>
      </c>
      <c r="BY669" s="42" t="str">
        <f>IF($O669="男子",IF($AF669&gt;100,"",IF($M669=新人男子!I$76,ROW(),"")),"")</f>
        <v/>
      </c>
      <c r="BZ669" s="42" t="str">
        <f>IF($O669="男子",IF($AF669&gt;100,"",IF($M669=新人男子!P$76,ROW(),"")),"")</f>
        <v/>
      </c>
      <c r="CA669" s="42" t="str">
        <f>IF($O669="女子",IF($AF669&gt;100,"",IF($M669=選抜女子!B$2,ROW(),"")),"")</f>
        <v/>
      </c>
      <c r="CB669" s="42" t="str">
        <f>IF($O669="女子",IF($AF669&gt;100,"",IF($M669=選抜女子!I$2,ROW(),"")),"")</f>
        <v/>
      </c>
      <c r="CC669" s="42" t="str">
        <f>IF($O669="女子",IF($AF669&gt;100,"",IF($M669=選抜女子!P$2,ROW(),"")),"")</f>
        <v/>
      </c>
      <c r="CD669" s="42" t="str">
        <f>IF($O669="女子",IF($AF669&gt;100,"",IF($M669=選抜女子!B$27,ROW(),"")),"")</f>
        <v/>
      </c>
      <c r="CE669" s="42" t="str">
        <f>IF($O669="女子",IF($AF669&gt;100,"",IF($M669=選抜女子!I$27,ROW(),"")),"")</f>
        <v/>
      </c>
      <c r="CF669" s="42" t="str">
        <f>IF($O669="女子",IF($AF669&gt;100,"",IF($M669=選抜女子!P$27,ROW(),"")),"")</f>
        <v/>
      </c>
      <c r="CG669" s="42" t="str">
        <f>IF($O669="女子",IF($AF669&gt;100,"",IF($M669=選抜女子!B$51,ROW(),"")),"")</f>
        <v/>
      </c>
      <c r="CH669" s="42" t="str">
        <f>IF($O669="女子",IF($AF669&gt;100,"",IF($M669=選抜女子!I$51,ROW(),"")),"")</f>
        <v/>
      </c>
      <c r="CI669" s="42" t="str">
        <f>IF($O669="女子",IF($AF669&gt;100,"",IF($M669=選抜女子!B$76,ROW(),"")),"")</f>
        <v/>
      </c>
      <c r="CJ669" s="42" t="str">
        <f>IF($O669="女子",IF($AF669&gt;100,"",IF($M669=選抜女子!I$76,ROW(),"")),"")</f>
        <v/>
      </c>
      <c r="CK669" s="42">
        <f>IF($O669="女子",IF($AF669&gt;100,"",IF($M669=新人女子!B$2,ROW(),"")),"")</f>
        <v>669</v>
      </c>
      <c r="CL669" s="42" t="str">
        <f>IF($O669="女子",IF($AF669&gt;100,"",IF($M669=新人女子!I$2,ROW(),"")),"")</f>
        <v/>
      </c>
      <c r="CM669" s="42" t="str">
        <f>IF($O669="女子",IF($AF669&gt;100,"",IF($M669=新人女子!P$2,ROW(),"")),"")</f>
        <v/>
      </c>
      <c r="CN669" s="42" t="str">
        <f>IF($O669="女子",IF($AF669&gt;100,"",IF($M669=新人女子!B$27,ROW(),"")),"")</f>
        <v/>
      </c>
      <c r="CO669" s="42" t="str">
        <f>IF($O669="女子",IF($AF669&gt;100,"",IF($M669=新人女子!I$27,ROW(),"")),"")</f>
        <v/>
      </c>
      <c r="CP669" s="42" t="str">
        <f>IF($O669="女子",IF($AF669&gt;100,"",IF($M669=新人女子!P$27,ROW(),"")),"")</f>
        <v/>
      </c>
      <c r="CQ669" s="42" t="str">
        <f>IF($O669="女子",IF($AF669&gt;100,"",IF($M669=新人女子!B$51,ROW(),"")),"")</f>
        <v/>
      </c>
      <c r="CR669" s="42" t="str">
        <f>IF($O669="女子",IF($AF669&gt;100,"",IF($M669=新人女子!I$51,ROW(),"")),"")</f>
        <v/>
      </c>
      <c r="CS669" s="42" t="str">
        <f>IF($O669="女子",IF($AF669&gt;100,"",IF($M669=新人女子!P$51,ROW(),"")),"")</f>
        <v/>
      </c>
      <c r="CT669" s="42" t="str">
        <f>IF($O669="女子",IF($AF669&gt;100,"",IF($M669=新人女子!B$76,ROW(),"")),"")</f>
        <v/>
      </c>
      <c r="CU669" s="42" t="str">
        <f>IF($O669="女子",IF($AF669&gt;100,"",IF($M669=新人女子!I$76,ROW(),"")),"")</f>
        <v/>
      </c>
      <c r="CV669" s="42" t="str">
        <f>IF($O669="女子",IF($AF669&gt;100,"",IF($M669=新人女子!P$76,ROW(),"")),"")</f>
        <v/>
      </c>
    </row>
    <row r="670" spans="1:100" x14ac:dyDescent="0.15">
      <c r="A670" s="36">
        <v>45285</v>
      </c>
      <c r="B670" s="36">
        <v>45287</v>
      </c>
      <c r="C670" s="35" t="s">
        <v>104</v>
      </c>
      <c r="D670" s="35" t="s">
        <v>3998</v>
      </c>
      <c r="E670" s="35" t="s">
        <v>3999</v>
      </c>
      <c r="F670" s="35" t="s">
        <v>4000</v>
      </c>
      <c r="G670" s="35" t="s">
        <v>108</v>
      </c>
      <c r="H670" s="35" t="s">
        <v>15</v>
      </c>
      <c r="I670" s="35" t="s">
        <v>4001</v>
      </c>
      <c r="J670" s="35" t="s">
        <v>303</v>
      </c>
      <c r="M670" s="35" t="s">
        <v>299</v>
      </c>
      <c r="N670" s="35" t="s">
        <v>300</v>
      </c>
      <c r="O670" s="35" t="s">
        <v>200</v>
      </c>
      <c r="Y670" s="35" t="s">
        <v>306</v>
      </c>
      <c r="AA670" s="35" t="s">
        <v>1010</v>
      </c>
      <c r="AB670" s="103" t="s">
        <v>1451</v>
      </c>
      <c r="AC670" s="35" t="str">
        <f t="shared" si="62"/>
        <v>コユウカンシンエキ</v>
      </c>
      <c r="AF670" s="35">
        <v>8</v>
      </c>
      <c r="AG670" s="41">
        <v>39114</v>
      </c>
      <c r="AN670" s="35">
        <v>153</v>
      </c>
      <c r="AO670" s="35">
        <v>49</v>
      </c>
      <c r="AP670" s="35" t="s">
        <v>310</v>
      </c>
      <c r="BB670" s="35">
        <f t="shared" si="59"/>
        <v>16</v>
      </c>
      <c r="BC670" s="35">
        <f t="shared" si="60"/>
        <v>2</v>
      </c>
      <c r="BD670" s="35" t="str">
        <f t="shared" si="61"/>
        <v>右</v>
      </c>
      <c r="BE670" s="42" t="str">
        <f>IF($O670="男子",IF($AF670&gt;100,"",IF($M670=選抜男子!B$2,ROW(),"")),"")</f>
        <v/>
      </c>
      <c r="BF670" s="42" t="str">
        <f>IF($O670="男子",IF($AF670&gt;100,"",IF($M670=選抜男子!I$2,ROW(),"")),"")</f>
        <v/>
      </c>
      <c r="BG670" s="42" t="str">
        <f>IF($O670="男子",IF($AF670&gt;100,"",IF($M670=選抜男子!P$2,ROW(),"")),"")</f>
        <v/>
      </c>
      <c r="BH670" s="42" t="str">
        <f>IF($O670="男子",IF($AF670&gt;100,"",IF($M670=選抜男子!B$27,ROW(),"")),"")</f>
        <v/>
      </c>
      <c r="BI670" s="42" t="str">
        <f>IF($O670="男子",IF($AF670&gt;100,"",IF($M670=選抜男子!I$27,ROW(),"")),"")</f>
        <v/>
      </c>
      <c r="BJ670" s="42" t="str">
        <f>IF($O670="男子",IF($AF670&gt;100,"",IF($M670=選抜男子!P$27,ROW(),"")),"")</f>
        <v/>
      </c>
      <c r="BK670" s="42" t="str">
        <f>IF($O670="男子",IF($AF670&gt;100,"",IF($M670=選抜男子!B$51,ROW(),"")),"")</f>
        <v/>
      </c>
      <c r="BL670" s="42" t="str">
        <f>IF($O670="男子",IF($AF670&gt;100,"",IF($M670=選抜男子!I$51,ROW(),"")),"")</f>
        <v/>
      </c>
      <c r="BM670" s="42" t="str">
        <f>IF($O670="男子",IF($AF670&gt;100,"",IF($M670=選抜男子!B$76,ROW(),"")),"")</f>
        <v/>
      </c>
      <c r="BN670" s="42" t="str">
        <f>IF($O670="男子",IF($AF670&gt;100,"",IF($M670=選抜男子!I$76,ROW(),"")),"")</f>
        <v/>
      </c>
      <c r="BO670" s="42" t="str">
        <f>IF($O670="男子",IF($AF670&gt;100,"",IF($M670=新人男子!B$2,ROW(),"")),"")</f>
        <v/>
      </c>
      <c r="BP670" s="42" t="str">
        <f>IF($O670="男子",IF($AF670&gt;100,"",IF($M670=新人男子!I$2,ROW(),"")),"")</f>
        <v/>
      </c>
      <c r="BQ670" s="42" t="str">
        <f>IF($O670="男子",IF($AF670&gt;100,"",IF($M670=新人男子!P$2,ROW(),"")),"")</f>
        <v/>
      </c>
      <c r="BR670" s="42" t="str">
        <f>IF($O670="男子",IF($AF670&gt;100,"",IF($M670=新人男子!B$27,ROW(),"")),"")</f>
        <v/>
      </c>
      <c r="BS670" s="42" t="str">
        <f>IF($O670="男子",IF($AF670&gt;100,"",IF($M670=新人男子!I$27,ROW(),"")),"")</f>
        <v/>
      </c>
      <c r="BT670" s="42" t="str">
        <f>IF($O670="男子",IF($AF670&gt;100,"",IF($M670=新人男子!P$27,ROW(),"")),"")</f>
        <v/>
      </c>
      <c r="BU670" s="42" t="str">
        <f>IF($O670="男子",IF($AF670&gt;100,"",IF($M670=新人男子!B$51,ROW(),"")),"")</f>
        <v/>
      </c>
      <c r="BV670" s="42" t="str">
        <f>IF($O670="男子",IF($AF670&gt;100,"",IF($M670=新人男子!I$51,ROW(),"")),"")</f>
        <v/>
      </c>
      <c r="BW670" s="42" t="str">
        <f>IF($O670="男子",IF($AF670&gt;100,"",IF($M670=新人男子!P$51,ROW(),"")),"")</f>
        <v/>
      </c>
      <c r="BX670" s="42" t="str">
        <f>IF($O670="男子",IF($AF670&gt;100,"",IF($M670=新人男子!B$76,ROW(),"")),"")</f>
        <v/>
      </c>
      <c r="BY670" s="42" t="str">
        <f>IF($O670="男子",IF($AF670&gt;100,"",IF($M670=新人男子!I$76,ROW(),"")),"")</f>
        <v/>
      </c>
      <c r="BZ670" s="42" t="str">
        <f>IF($O670="男子",IF($AF670&gt;100,"",IF($M670=新人男子!P$76,ROW(),"")),"")</f>
        <v/>
      </c>
      <c r="CA670" s="42" t="str">
        <f>IF($O670="女子",IF($AF670&gt;100,"",IF($M670=選抜女子!B$2,ROW(),"")),"")</f>
        <v/>
      </c>
      <c r="CB670" s="42" t="str">
        <f>IF($O670="女子",IF($AF670&gt;100,"",IF($M670=選抜女子!I$2,ROW(),"")),"")</f>
        <v/>
      </c>
      <c r="CC670" s="42" t="str">
        <f>IF($O670="女子",IF($AF670&gt;100,"",IF($M670=選抜女子!P$2,ROW(),"")),"")</f>
        <v/>
      </c>
      <c r="CD670" s="42" t="str">
        <f>IF($O670="女子",IF($AF670&gt;100,"",IF($M670=選抜女子!B$27,ROW(),"")),"")</f>
        <v/>
      </c>
      <c r="CE670" s="42" t="str">
        <f>IF($O670="女子",IF($AF670&gt;100,"",IF($M670=選抜女子!I$27,ROW(),"")),"")</f>
        <v/>
      </c>
      <c r="CF670" s="42" t="str">
        <f>IF($O670="女子",IF($AF670&gt;100,"",IF($M670=選抜女子!P$27,ROW(),"")),"")</f>
        <v/>
      </c>
      <c r="CG670" s="42" t="str">
        <f>IF($O670="女子",IF($AF670&gt;100,"",IF($M670=選抜女子!B$51,ROW(),"")),"")</f>
        <v/>
      </c>
      <c r="CH670" s="42" t="str">
        <f>IF($O670="女子",IF($AF670&gt;100,"",IF($M670=選抜女子!I$51,ROW(),"")),"")</f>
        <v/>
      </c>
      <c r="CI670" s="42" t="str">
        <f>IF($O670="女子",IF($AF670&gt;100,"",IF($M670=選抜女子!B$76,ROW(),"")),"")</f>
        <v/>
      </c>
      <c r="CJ670" s="42" t="str">
        <f>IF($O670="女子",IF($AF670&gt;100,"",IF($M670=選抜女子!I$76,ROW(),"")),"")</f>
        <v/>
      </c>
      <c r="CK670" s="42">
        <f>IF($O670="女子",IF($AF670&gt;100,"",IF($M670=新人女子!B$2,ROW(),"")),"")</f>
        <v>670</v>
      </c>
      <c r="CL670" s="42" t="str">
        <f>IF($O670="女子",IF($AF670&gt;100,"",IF($M670=新人女子!I$2,ROW(),"")),"")</f>
        <v/>
      </c>
      <c r="CM670" s="42" t="str">
        <f>IF($O670="女子",IF($AF670&gt;100,"",IF($M670=新人女子!P$2,ROW(),"")),"")</f>
        <v/>
      </c>
      <c r="CN670" s="42" t="str">
        <f>IF($O670="女子",IF($AF670&gt;100,"",IF($M670=新人女子!B$27,ROW(),"")),"")</f>
        <v/>
      </c>
      <c r="CO670" s="42" t="str">
        <f>IF($O670="女子",IF($AF670&gt;100,"",IF($M670=新人女子!I$27,ROW(),"")),"")</f>
        <v/>
      </c>
      <c r="CP670" s="42" t="str">
        <f>IF($O670="女子",IF($AF670&gt;100,"",IF($M670=新人女子!P$27,ROW(),"")),"")</f>
        <v/>
      </c>
      <c r="CQ670" s="42" t="str">
        <f>IF($O670="女子",IF($AF670&gt;100,"",IF($M670=新人女子!B$51,ROW(),"")),"")</f>
        <v/>
      </c>
      <c r="CR670" s="42" t="str">
        <f>IF($O670="女子",IF($AF670&gt;100,"",IF($M670=新人女子!I$51,ROW(),"")),"")</f>
        <v/>
      </c>
      <c r="CS670" s="42" t="str">
        <f>IF($O670="女子",IF($AF670&gt;100,"",IF($M670=新人女子!P$51,ROW(),"")),"")</f>
        <v/>
      </c>
      <c r="CT670" s="42" t="str">
        <f>IF($O670="女子",IF($AF670&gt;100,"",IF($M670=新人女子!B$76,ROW(),"")),"")</f>
        <v/>
      </c>
      <c r="CU670" s="42" t="str">
        <f>IF($O670="女子",IF($AF670&gt;100,"",IF($M670=新人女子!I$76,ROW(),"")),"")</f>
        <v/>
      </c>
      <c r="CV670" s="42" t="str">
        <f>IF($O670="女子",IF($AF670&gt;100,"",IF($M670=新人女子!P$76,ROW(),"")),"")</f>
        <v/>
      </c>
    </row>
    <row r="671" spans="1:100" x14ac:dyDescent="0.15">
      <c r="A671" s="36">
        <v>45285</v>
      </c>
      <c r="B671" s="36">
        <v>45287</v>
      </c>
      <c r="C671" s="35" t="s">
        <v>104</v>
      </c>
      <c r="D671" s="35" t="s">
        <v>4002</v>
      </c>
      <c r="E671" s="35" t="s">
        <v>4003</v>
      </c>
      <c r="F671" s="35" t="s">
        <v>4004</v>
      </c>
      <c r="G671" s="35" t="s">
        <v>108</v>
      </c>
      <c r="H671" s="35" t="s">
        <v>15</v>
      </c>
      <c r="I671" s="35" t="s">
        <v>4005</v>
      </c>
      <c r="J671" s="35" t="s">
        <v>303</v>
      </c>
      <c r="M671" s="35" t="s">
        <v>299</v>
      </c>
      <c r="N671" s="35" t="s">
        <v>300</v>
      </c>
      <c r="O671" s="35" t="s">
        <v>200</v>
      </c>
      <c r="Y671" s="35" t="s">
        <v>306</v>
      </c>
      <c r="AA671" s="35" t="s">
        <v>1012</v>
      </c>
      <c r="AB671" s="103" t="s">
        <v>1453</v>
      </c>
      <c r="AC671" s="35" t="str">
        <f t="shared" si="62"/>
        <v>ヌノサキ</v>
      </c>
      <c r="AF671" s="35">
        <v>9</v>
      </c>
      <c r="AG671" s="41">
        <v>39516</v>
      </c>
      <c r="AN671" s="35">
        <v>160</v>
      </c>
      <c r="AO671" s="35">
        <v>48</v>
      </c>
      <c r="AP671" s="35" t="s">
        <v>310</v>
      </c>
      <c r="BB671" s="35">
        <f t="shared" si="59"/>
        <v>15</v>
      </c>
      <c r="BC671" s="35">
        <f t="shared" si="60"/>
        <v>1</v>
      </c>
      <c r="BD671" s="35" t="str">
        <f t="shared" si="61"/>
        <v>右</v>
      </c>
      <c r="BE671" s="42" t="str">
        <f>IF($O671="男子",IF($AF671&gt;100,"",IF($M671=選抜男子!B$2,ROW(),"")),"")</f>
        <v/>
      </c>
      <c r="BF671" s="42" t="str">
        <f>IF($O671="男子",IF($AF671&gt;100,"",IF($M671=選抜男子!I$2,ROW(),"")),"")</f>
        <v/>
      </c>
      <c r="BG671" s="42" t="str">
        <f>IF($O671="男子",IF($AF671&gt;100,"",IF($M671=選抜男子!P$2,ROW(),"")),"")</f>
        <v/>
      </c>
      <c r="BH671" s="42" t="str">
        <f>IF($O671="男子",IF($AF671&gt;100,"",IF($M671=選抜男子!B$27,ROW(),"")),"")</f>
        <v/>
      </c>
      <c r="BI671" s="42" t="str">
        <f>IF($O671="男子",IF($AF671&gt;100,"",IF($M671=選抜男子!I$27,ROW(),"")),"")</f>
        <v/>
      </c>
      <c r="BJ671" s="42" t="str">
        <f>IF($O671="男子",IF($AF671&gt;100,"",IF($M671=選抜男子!P$27,ROW(),"")),"")</f>
        <v/>
      </c>
      <c r="BK671" s="42" t="str">
        <f>IF($O671="男子",IF($AF671&gt;100,"",IF($M671=選抜男子!B$51,ROW(),"")),"")</f>
        <v/>
      </c>
      <c r="BL671" s="42" t="str">
        <f>IF($O671="男子",IF($AF671&gt;100,"",IF($M671=選抜男子!I$51,ROW(),"")),"")</f>
        <v/>
      </c>
      <c r="BM671" s="42" t="str">
        <f>IF($O671="男子",IF($AF671&gt;100,"",IF($M671=選抜男子!B$76,ROW(),"")),"")</f>
        <v/>
      </c>
      <c r="BN671" s="42" t="str">
        <f>IF($O671="男子",IF($AF671&gt;100,"",IF($M671=選抜男子!I$76,ROW(),"")),"")</f>
        <v/>
      </c>
      <c r="BO671" s="42" t="str">
        <f>IF($O671="男子",IF($AF671&gt;100,"",IF($M671=新人男子!B$2,ROW(),"")),"")</f>
        <v/>
      </c>
      <c r="BP671" s="42" t="str">
        <f>IF($O671="男子",IF($AF671&gt;100,"",IF($M671=新人男子!I$2,ROW(),"")),"")</f>
        <v/>
      </c>
      <c r="BQ671" s="42" t="str">
        <f>IF($O671="男子",IF($AF671&gt;100,"",IF($M671=新人男子!P$2,ROW(),"")),"")</f>
        <v/>
      </c>
      <c r="BR671" s="42" t="str">
        <f>IF($O671="男子",IF($AF671&gt;100,"",IF($M671=新人男子!B$27,ROW(),"")),"")</f>
        <v/>
      </c>
      <c r="BS671" s="42" t="str">
        <f>IF($O671="男子",IF($AF671&gt;100,"",IF($M671=新人男子!I$27,ROW(),"")),"")</f>
        <v/>
      </c>
      <c r="BT671" s="42" t="str">
        <f>IF($O671="男子",IF($AF671&gt;100,"",IF($M671=新人男子!P$27,ROW(),"")),"")</f>
        <v/>
      </c>
      <c r="BU671" s="42" t="str">
        <f>IF($O671="男子",IF($AF671&gt;100,"",IF($M671=新人男子!B$51,ROW(),"")),"")</f>
        <v/>
      </c>
      <c r="BV671" s="42" t="str">
        <f>IF($O671="男子",IF($AF671&gt;100,"",IF($M671=新人男子!I$51,ROW(),"")),"")</f>
        <v/>
      </c>
      <c r="BW671" s="42" t="str">
        <f>IF($O671="男子",IF($AF671&gt;100,"",IF($M671=新人男子!P$51,ROW(),"")),"")</f>
        <v/>
      </c>
      <c r="BX671" s="42" t="str">
        <f>IF($O671="男子",IF($AF671&gt;100,"",IF($M671=新人男子!B$76,ROW(),"")),"")</f>
        <v/>
      </c>
      <c r="BY671" s="42" t="str">
        <f>IF($O671="男子",IF($AF671&gt;100,"",IF($M671=新人男子!I$76,ROW(),"")),"")</f>
        <v/>
      </c>
      <c r="BZ671" s="42" t="str">
        <f>IF($O671="男子",IF($AF671&gt;100,"",IF($M671=新人男子!P$76,ROW(),"")),"")</f>
        <v/>
      </c>
      <c r="CA671" s="42" t="str">
        <f>IF($O671="女子",IF($AF671&gt;100,"",IF($M671=選抜女子!B$2,ROW(),"")),"")</f>
        <v/>
      </c>
      <c r="CB671" s="42" t="str">
        <f>IF($O671="女子",IF($AF671&gt;100,"",IF($M671=選抜女子!I$2,ROW(),"")),"")</f>
        <v/>
      </c>
      <c r="CC671" s="42" t="str">
        <f>IF($O671="女子",IF($AF671&gt;100,"",IF($M671=選抜女子!P$2,ROW(),"")),"")</f>
        <v/>
      </c>
      <c r="CD671" s="42" t="str">
        <f>IF($O671="女子",IF($AF671&gt;100,"",IF($M671=選抜女子!B$27,ROW(),"")),"")</f>
        <v/>
      </c>
      <c r="CE671" s="42" t="str">
        <f>IF($O671="女子",IF($AF671&gt;100,"",IF($M671=選抜女子!I$27,ROW(),"")),"")</f>
        <v/>
      </c>
      <c r="CF671" s="42" t="str">
        <f>IF($O671="女子",IF($AF671&gt;100,"",IF($M671=選抜女子!P$27,ROW(),"")),"")</f>
        <v/>
      </c>
      <c r="CG671" s="42" t="str">
        <f>IF($O671="女子",IF($AF671&gt;100,"",IF($M671=選抜女子!B$51,ROW(),"")),"")</f>
        <v/>
      </c>
      <c r="CH671" s="42" t="str">
        <f>IF($O671="女子",IF($AF671&gt;100,"",IF($M671=選抜女子!I$51,ROW(),"")),"")</f>
        <v/>
      </c>
      <c r="CI671" s="42" t="str">
        <f>IF($O671="女子",IF($AF671&gt;100,"",IF($M671=選抜女子!B$76,ROW(),"")),"")</f>
        <v/>
      </c>
      <c r="CJ671" s="42" t="str">
        <f>IF($O671="女子",IF($AF671&gt;100,"",IF($M671=選抜女子!I$76,ROW(),"")),"")</f>
        <v/>
      </c>
      <c r="CK671" s="42">
        <f>IF($O671="女子",IF($AF671&gt;100,"",IF($M671=新人女子!B$2,ROW(),"")),"")</f>
        <v>671</v>
      </c>
      <c r="CL671" s="42" t="str">
        <f>IF($O671="女子",IF($AF671&gt;100,"",IF($M671=新人女子!I$2,ROW(),"")),"")</f>
        <v/>
      </c>
      <c r="CM671" s="42" t="str">
        <f>IF($O671="女子",IF($AF671&gt;100,"",IF($M671=新人女子!P$2,ROW(),"")),"")</f>
        <v/>
      </c>
      <c r="CN671" s="42" t="str">
        <f>IF($O671="女子",IF($AF671&gt;100,"",IF($M671=新人女子!B$27,ROW(),"")),"")</f>
        <v/>
      </c>
      <c r="CO671" s="42" t="str">
        <f>IF($O671="女子",IF($AF671&gt;100,"",IF($M671=新人女子!I$27,ROW(),"")),"")</f>
        <v/>
      </c>
      <c r="CP671" s="42" t="str">
        <f>IF($O671="女子",IF($AF671&gt;100,"",IF($M671=新人女子!P$27,ROW(),"")),"")</f>
        <v/>
      </c>
      <c r="CQ671" s="42" t="str">
        <f>IF($O671="女子",IF($AF671&gt;100,"",IF($M671=新人女子!B$51,ROW(),"")),"")</f>
        <v/>
      </c>
      <c r="CR671" s="42" t="str">
        <f>IF($O671="女子",IF($AF671&gt;100,"",IF($M671=新人女子!I$51,ROW(),"")),"")</f>
        <v/>
      </c>
      <c r="CS671" s="42" t="str">
        <f>IF($O671="女子",IF($AF671&gt;100,"",IF($M671=新人女子!P$51,ROW(),"")),"")</f>
        <v/>
      </c>
      <c r="CT671" s="42" t="str">
        <f>IF($O671="女子",IF($AF671&gt;100,"",IF($M671=新人女子!B$76,ROW(),"")),"")</f>
        <v/>
      </c>
      <c r="CU671" s="42" t="str">
        <f>IF($O671="女子",IF($AF671&gt;100,"",IF($M671=新人女子!I$76,ROW(),"")),"")</f>
        <v/>
      </c>
      <c r="CV671" s="42" t="str">
        <f>IF($O671="女子",IF($AF671&gt;100,"",IF($M671=新人女子!P$76,ROW(),"")),"")</f>
        <v/>
      </c>
    </row>
    <row r="672" spans="1:100" x14ac:dyDescent="0.15">
      <c r="A672" s="36">
        <v>45285</v>
      </c>
      <c r="B672" s="36">
        <v>45287</v>
      </c>
      <c r="C672" s="35" t="s">
        <v>104</v>
      </c>
      <c r="D672" s="35" t="s">
        <v>4006</v>
      </c>
      <c r="E672" s="35" t="s">
        <v>4007</v>
      </c>
      <c r="F672" s="35" t="s">
        <v>4008</v>
      </c>
      <c r="G672" s="35" t="s">
        <v>108</v>
      </c>
      <c r="H672" s="35" t="s">
        <v>15</v>
      </c>
      <c r="I672" s="35" t="s">
        <v>4009</v>
      </c>
      <c r="J672" s="35" t="s">
        <v>303</v>
      </c>
      <c r="M672" s="35" t="s">
        <v>299</v>
      </c>
      <c r="N672" s="35" t="s">
        <v>300</v>
      </c>
      <c r="O672" s="35" t="s">
        <v>200</v>
      </c>
      <c r="Y672" s="35" t="s">
        <v>306</v>
      </c>
      <c r="AA672" s="35" t="s">
        <v>1014</v>
      </c>
      <c r="AB672" s="103" t="s">
        <v>1452</v>
      </c>
      <c r="AC672" s="35" t="str">
        <f t="shared" ref="AC672:AC679" si="63">PHONETIC(AB672)</f>
        <v>ウンシュウヒラタ</v>
      </c>
      <c r="AE672" s="103" t="s">
        <v>1464</v>
      </c>
      <c r="AF672" s="35">
        <v>10</v>
      </c>
      <c r="AG672" s="41">
        <v>38883</v>
      </c>
      <c r="AN672" s="35">
        <v>162</v>
      </c>
      <c r="AO672" s="35">
        <v>48</v>
      </c>
      <c r="AP672" s="35" t="s">
        <v>310</v>
      </c>
      <c r="BB672" s="35">
        <f t="shared" si="59"/>
        <v>16</v>
      </c>
      <c r="BC672" s="35">
        <f t="shared" si="60"/>
        <v>2</v>
      </c>
      <c r="BD672" s="35" t="str">
        <f t="shared" si="61"/>
        <v>右</v>
      </c>
      <c r="BE672" s="42" t="str">
        <f>IF($O672="男子",IF($AF672&gt;100,"",IF($M672=選抜男子!B$2,ROW(),"")),"")</f>
        <v/>
      </c>
      <c r="BF672" s="42" t="str">
        <f>IF($O672="男子",IF($AF672&gt;100,"",IF($M672=選抜男子!I$2,ROW(),"")),"")</f>
        <v/>
      </c>
      <c r="BG672" s="42" t="str">
        <f>IF($O672="男子",IF($AF672&gt;100,"",IF($M672=選抜男子!P$2,ROW(),"")),"")</f>
        <v/>
      </c>
      <c r="BH672" s="42" t="str">
        <f>IF($O672="男子",IF($AF672&gt;100,"",IF($M672=選抜男子!B$27,ROW(),"")),"")</f>
        <v/>
      </c>
      <c r="BI672" s="42" t="str">
        <f>IF($O672="男子",IF($AF672&gt;100,"",IF($M672=選抜男子!I$27,ROW(),"")),"")</f>
        <v/>
      </c>
      <c r="BJ672" s="42" t="str">
        <f>IF($O672="男子",IF($AF672&gt;100,"",IF($M672=選抜男子!P$27,ROW(),"")),"")</f>
        <v/>
      </c>
      <c r="BK672" s="42" t="str">
        <f>IF($O672="男子",IF($AF672&gt;100,"",IF($M672=選抜男子!B$51,ROW(),"")),"")</f>
        <v/>
      </c>
      <c r="BL672" s="42" t="str">
        <f>IF($O672="男子",IF($AF672&gt;100,"",IF($M672=選抜男子!I$51,ROW(),"")),"")</f>
        <v/>
      </c>
      <c r="BM672" s="42" t="str">
        <f>IF($O672="男子",IF($AF672&gt;100,"",IF($M672=選抜男子!B$76,ROW(),"")),"")</f>
        <v/>
      </c>
      <c r="BN672" s="42" t="str">
        <f>IF($O672="男子",IF($AF672&gt;100,"",IF($M672=選抜男子!I$76,ROW(),"")),"")</f>
        <v/>
      </c>
      <c r="BO672" s="42" t="str">
        <f>IF($O672="男子",IF($AF672&gt;100,"",IF($M672=新人男子!B$2,ROW(),"")),"")</f>
        <v/>
      </c>
      <c r="BP672" s="42" t="str">
        <f>IF($O672="男子",IF($AF672&gt;100,"",IF($M672=新人男子!I$2,ROW(),"")),"")</f>
        <v/>
      </c>
      <c r="BQ672" s="42" t="str">
        <f>IF($O672="男子",IF($AF672&gt;100,"",IF($M672=新人男子!P$2,ROW(),"")),"")</f>
        <v/>
      </c>
      <c r="BR672" s="42" t="str">
        <f>IF($O672="男子",IF($AF672&gt;100,"",IF($M672=新人男子!B$27,ROW(),"")),"")</f>
        <v/>
      </c>
      <c r="BS672" s="42" t="str">
        <f>IF($O672="男子",IF($AF672&gt;100,"",IF($M672=新人男子!I$27,ROW(),"")),"")</f>
        <v/>
      </c>
      <c r="BT672" s="42" t="str">
        <f>IF($O672="男子",IF($AF672&gt;100,"",IF($M672=新人男子!P$27,ROW(),"")),"")</f>
        <v/>
      </c>
      <c r="BU672" s="42" t="str">
        <f>IF($O672="男子",IF($AF672&gt;100,"",IF($M672=新人男子!B$51,ROW(),"")),"")</f>
        <v/>
      </c>
      <c r="BV672" s="42" t="str">
        <f>IF($O672="男子",IF($AF672&gt;100,"",IF($M672=新人男子!I$51,ROW(),"")),"")</f>
        <v/>
      </c>
      <c r="BW672" s="42" t="str">
        <f>IF($O672="男子",IF($AF672&gt;100,"",IF($M672=新人男子!P$51,ROW(),"")),"")</f>
        <v/>
      </c>
      <c r="BX672" s="42" t="str">
        <f>IF($O672="男子",IF($AF672&gt;100,"",IF($M672=新人男子!B$76,ROW(),"")),"")</f>
        <v/>
      </c>
      <c r="BY672" s="42" t="str">
        <f>IF($O672="男子",IF($AF672&gt;100,"",IF($M672=新人男子!I$76,ROW(),"")),"")</f>
        <v/>
      </c>
      <c r="BZ672" s="42" t="str">
        <f>IF($O672="男子",IF($AF672&gt;100,"",IF($M672=新人男子!P$76,ROW(),"")),"")</f>
        <v/>
      </c>
      <c r="CA672" s="42" t="str">
        <f>IF($O672="女子",IF($AF672&gt;100,"",IF($M672=選抜女子!B$2,ROW(),"")),"")</f>
        <v/>
      </c>
      <c r="CB672" s="42" t="str">
        <f>IF($O672="女子",IF($AF672&gt;100,"",IF($M672=選抜女子!I$2,ROW(),"")),"")</f>
        <v/>
      </c>
      <c r="CC672" s="42" t="str">
        <f>IF($O672="女子",IF($AF672&gt;100,"",IF($M672=選抜女子!P$2,ROW(),"")),"")</f>
        <v/>
      </c>
      <c r="CD672" s="42" t="str">
        <f>IF($O672="女子",IF($AF672&gt;100,"",IF($M672=選抜女子!B$27,ROW(),"")),"")</f>
        <v/>
      </c>
      <c r="CE672" s="42" t="str">
        <f>IF($O672="女子",IF($AF672&gt;100,"",IF($M672=選抜女子!I$27,ROW(),"")),"")</f>
        <v/>
      </c>
      <c r="CF672" s="42" t="str">
        <f>IF($O672="女子",IF($AF672&gt;100,"",IF($M672=選抜女子!P$27,ROW(),"")),"")</f>
        <v/>
      </c>
      <c r="CG672" s="42" t="str">
        <f>IF($O672="女子",IF($AF672&gt;100,"",IF($M672=選抜女子!B$51,ROW(),"")),"")</f>
        <v/>
      </c>
      <c r="CH672" s="42" t="str">
        <f>IF($O672="女子",IF($AF672&gt;100,"",IF($M672=選抜女子!I$51,ROW(),"")),"")</f>
        <v/>
      </c>
      <c r="CI672" s="42" t="str">
        <f>IF($O672="女子",IF($AF672&gt;100,"",IF($M672=選抜女子!B$76,ROW(),"")),"")</f>
        <v/>
      </c>
      <c r="CJ672" s="42" t="str">
        <f>IF($O672="女子",IF($AF672&gt;100,"",IF($M672=選抜女子!I$76,ROW(),"")),"")</f>
        <v/>
      </c>
      <c r="CK672" s="42">
        <f>IF($O672="女子",IF($AF672&gt;100,"",IF($M672=新人女子!B$2,ROW(),"")),"")</f>
        <v>672</v>
      </c>
      <c r="CL672" s="42" t="str">
        <f>IF($O672="女子",IF($AF672&gt;100,"",IF($M672=新人女子!I$2,ROW(),"")),"")</f>
        <v/>
      </c>
      <c r="CM672" s="42" t="str">
        <f>IF($O672="女子",IF($AF672&gt;100,"",IF($M672=新人女子!P$2,ROW(),"")),"")</f>
        <v/>
      </c>
      <c r="CN672" s="42" t="str">
        <f>IF($O672="女子",IF($AF672&gt;100,"",IF($M672=新人女子!B$27,ROW(),"")),"")</f>
        <v/>
      </c>
      <c r="CO672" s="42" t="str">
        <f>IF($O672="女子",IF($AF672&gt;100,"",IF($M672=新人女子!I$27,ROW(),"")),"")</f>
        <v/>
      </c>
      <c r="CP672" s="42" t="str">
        <f>IF($O672="女子",IF($AF672&gt;100,"",IF($M672=新人女子!P$27,ROW(),"")),"")</f>
        <v/>
      </c>
      <c r="CQ672" s="42" t="str">
        <f>IF($O672="女子",IF($AF672&gt;100,"",IF($M672=新人女子!B$51,ROW(),"")),"")</f>
        <v/>
      </c>
      <c r="CR672" s="42" t="str">
        <f>IF($O672="女子",IF($AF672&gt;100,"",IF($M672=新人女子!I$51,ROW(),"")),"")</f>
        <v/>
      </c>
      <c r="CS672" s="42" t="str">
        <f>IF($O672="女子",IF($AF672&gt;100,"",IF($M672=新人女子!P$51,ROW(),"")),"")</f>
        <v/>
      </c>
      <c r="CT672" s="42" t="str">
        <f>IF($O672="女子",IF($AF672&gt;100,"",IF($M672=新人女子!B$76,ROW(),"")),"")</f>
        <v/>
      </c>
      <c r="CU672" s="42" t="str">
        <f>IF($O672="女子",IF($AF672&gt;100,"",IF($M672=新人女子!I$76,ROW(),"")),"")</f>
        <v/>
      </c>
      <c r="CV672" s="42" t="str">
        <f>IF($O672="女子",IF($AF672&gt;100,"",IF($M672=新人女子!P$76,ROW(),"")),"")</f>
        <v/>
      </c>
    </row>
    <row r="673" spans="1:100" x14ac:dyDescent="0.15">
      <c r="A673" s="36">
        <v>45285</v>
      </c>
      <c r="B673" s="36">
        <v>45287</v>
      </c>
      <c r="C673" s="35" t="s">
        <v>104</v>
      </c>
      <c r="D673" s="35" t="s">
        <v>4010</v>
      </c>
      <c r="E673" s="35" t="s">
        <v>4011</v>
      </c>
      <c r="F673" s="35" t="s">
        <v>4012</v>
      </c>
      <c r="G673" s="35" t="s">
        <v>108</v>
      </c>
      <c r="H673" s="35" t="s">
        <v>15</v>
      </c>
      <c r="I673" s="35" t="s">
        <v>4013</v>
      </c>
      <c r="J673" s="35" t="s">
        <v>303</v>
      </c>
      <c r="M673" s="35" t="s">
        <v>299</v>
      </c>
      <c r="N673" s="35" t="s">
        <v>300</v>
      </c>
      <c r="O673" s="35" t="s">
        <v>200</v>
      </c>
      <c r="Y673" s="35" t="s">
        <v>306</v>
      </c>
      <c r="AA673" s="35" t="s">
        <v>1016</v>
      </c>
      <c r="AB673" s="103" t="s">
        <v>1456</v>
      </c>
      <c r="AC673" s="35" t="str">
        <f t="shared" si="63"/>
        <v>タブシ</v>
      </c>
      <c r="AF673" s="35">
        <v>11</v>
      </c>
      <c r="AG673" s="41">
        <v>39078</v>
      </c>
      <c r="AN673" s="35">
        <v>153</v>
      </c>
      <c r="AO673" s="35">
        <v>44</v>
      </c>
      <c r="AP673" s="35" t="s">
        <v>310</v>
      </c>
      <c r="BB673" s="35">
        <f t="shared" si="59"/>
        <v>16</v>
      </c>
      <c r="BC673" s="35">
        <f t="shared" si="60"/>
        <v>2</v>
      </c>
      <c r="BD673" s="35" t="str">
        <f t="shared" si="61"/>
        <v>右</v>
      </c>
      <c r="BE673" s="42" t="str">
        <f>IF($O673="男子",IF($AF673&gt;100,"",IF($M673=選抜男子!B$2,ROW(),"")),"")</f>
        <v/>
      </c>
      <c r="BF673" s="42" t="str">
        <f>IF($O673="男子",IF($AF673&gt;100,"",IF($M673=選抜男子!I$2,ROW(),"")),"")</f>
        <v/>
      </c>
      <c r="BG673" s="42" t="str">
        <f>IF($O673="男子",IF($AF673&gt;100,"",IF($M673=選抜男子!P$2,ROW(),"")),"")</f>
        <v/>
      </c>
      <c r="BH673" s="42" t="str">
        <f>IF($O673="男子",IF($AF673&gt;100,"",IF($M673=選抜男子!B$27,ROW(),"")),"")</f>
        <v/>
      </c>
      <c r="BI673" s="42" t="str">
        <f>IF($O673="男子",IF($AF673&gt;100,"",IF($M673=選抜男子!I$27,ROW(),"")),"")</f>
        <v/>
      </c>
      <c r="BJ673" s="42" t="str">
        <f>IF($O673="男子",IF($AF673&gt;100,"",IF($M673=選抜男子!P$27,ROW(),"")),"")</f>
        <v/>
      </c>
      <c r="BK673" s="42" t="str">
        <f>IF($O673="男子",IF($AF673&gt;100,"",IF($M673=選抜男子!B$51,ROW(),"")),"")</f>
        <v/>
      </c>
      <c r="BL673" s="42" t="str">
        <f>IF($O673="男子",IF($AF673&gt;100,"",IF($M673=選抜男子!I$51,ROW(),"")),"")</f>
        <v/>
      </c>
      <c r="BM673" s="42" t="str">
        <f>IF($O673="男子",IF($AF673&gt;100,"",IF($M673=選抜男子!B$76,ROW(),"")),"")</f>
        <v/>
      </c>
      <c r="BN673" s="42" t="str">
        <f>IF($O673="男子",IF($AF673&gt;100,"",IF($M673=選抜男子!I$76,ROW(),"")),"")</f>
        <v/>
      </c>
      <c r="BO673" s="42" t="str">
        <f>IF($O673="男子",IF($AF673&gt;100,"",IF($M673=新人男子!B$2,ROW(),"")),"")</f>
        <v/>
      </c>
      <c r="BP673" s="42" t="str">
        <f>IF($O673="男子",IF($AF673&gt;100,"",IF($M673=新人男子!I$2,ROW(),"")),"")</f>
        <v/>
      </c>
      <c r="BQ673" s="42" t="str">
        <f>IF($O673="男子",IF($AF673&gt;100,"",IF($M673=新人男子!P$2,ROW(),"")),"")</f>
        <v/>
      </c>
      <c r="BR673" s="42" t="str">
        <f>IF($O673="男子",IF($AF673&gt;100,"",IF($M673=新人男子!B$27,ROW(),"")),"")</f>
        <v/>
      </c>
      <c r="BS673" s="42" t="str">
        <f>IF($O673="男子",IF($AF673&gt;100,"",IF($M673=新人男子!I$27,ROW(),"")),"")</f>
        <v/>
      </c>
      <c r="BT673" s="42" t="str">
        <f>IF($O673="男子",IF($AF673&gt;100,"",IF($M673=新人男子!P$27,ROW(),"")),"")</f>
        <v/>
      </c>
      <c r="BU673" s="42" t="str">
        <f>IF($O673="男子",IF($AF673&gt;100,"",IF($M673=新人男子!B$51,ROW(),"")),"")</f>
        <v/>
      </c>
      <c r="BV673" s="42" t="str">
        <f>IF($O673="男子",IF($AF673&gt;100,"",IF($M673=新人男子!I$51,ROW(),"")),"")</f>
        <v/>
      </c>
      <c r="BW673" s="42" t="str">
        <f>IF($O673="男子",IF($AF673&gt;100,"",IF($M673=新人男子!P$51,ROW(),"")),"")</f>
        <v/>
      </c>
      <c r="BX673" s="42" t="str">
        <f>IF($O673="男子",IF($AF673&gt;100,"",IF($M673=新人男子!B$76,ROW(),"")),"")</f>
        <v/>
      </c>
      <c r="BY673" s="42" t="str">
        <f>IF($O673="男子",IF($AF673&gt;100,"",IF($M673=新人男子!I$76,ROW(),"")),"")</f>
        <v/>
      </c>
      <c r="BZ673" s="42" t="str">
        <f>IF($O673="男子",IF($AF673&gt;100,"",IF($M673=新人男子!P$76,ROW(),"")),"")</f>
        <v/>
      </c>
      <c r="CA673" s="42" t="str">
        <f>IF($O673="女子",IF($AF673&gt;100,"",IF($M673=選抜女子!B$2,ROW(),"")),"")</f>
        <v/>
      </c>
      <c r="CB673" s="42" t="str">
        <f>IF($O673="女子",IF($AF673&gt;100,"",IF($M673=選抜女子!I$2,ROW(),"")),"")</f>
        <v/>
      </c>
      <c r="CC673" s="42" t="str">
        <f>IF($O673="女子",IF($AF673&gt;100,"",IF($M673=選抜女子!P$2,ROW(),"")),"")</f>
        <v/>
      </c>
      <c r="CD673" s="42" t="str">
        <f>IF($O673="女子",IF($AF673&gt;100,"",IF($M673=選抜女子!B$27,ROW(),"")),"")</f>
        <v/>
      </c>
      <c r="CE673" s="42" t="str">
        <f>IF($O673="女子",IF($AF673&gt;100,"",IF($M673=選抜女子!I$27,ROW(),"")),"")</f>
        <v/>
      </c>
      <c r="CF673" s="42" t="str">
        <f>IF($O673="女子",IF($AF673&gt;100,"",IF($M673=選抜女子!P$27,ROW(),"")),"")</f>
        <v/>
      </c>
      <c r="CG673" s="42" t="str">
        <f>IF($O673="女子",IF($AF673&gt;100,"",IF($M673=選抜女子!B$51,ROW(),"")),"")</f>
        <v/>
      </c>
      <c r="CH673" s="42" t="str">
        <f>IF($O673="女子",IF($AF673&gt;100,"",IF($M673=選抜女子!I$51,ROW(),"")),"")</f>
        <v/>
      </c>
      <c r="CI673" s="42" t="str">
        <f>IF($O673="女子",IF($AF673&gt;100,"",IF($M673=選抜女子!B$76,ROW(),"")),"")</f>
        <v/>
      </c>
      <c r="CJ673" s="42" t="str">
        <f>IF($O673="女子",IF($AF673&gt;100,"",IF($M673=選抜女子!I$76,ROW(),"")),"")</f>
        <v/>
      </c>
      <c r="CK673" s="42">
        <f>IF($O673="女子",IF($AF673&gt;100,"",IF($M673=新人女子!B$2,ROW(),"")),"")</f>
        <v>673</v>
      </c>
      <c r="CL673" s="42" t="str">
        <f>IF($O673="女子",IF($AF673&gt;100,"",IF($M673=新人女子!I$2,ROW(),"")),"")</f>
        <v/>
      </c>
      <c r="CM673" s="42" t="str">
        <f>IF($O673="女子",IF($AF673&gt;100,"",IF($M673=新人女子!P$2,ROW(),"")),"")</f>
        <v/>
      </c>
      <c r="CN673" s="42" t="str">
        <f>IF($O673="女子",IF($AF673&gt;100,"",IF($M673=新人女子!B$27,ROW(),"")),"")</f>
        <v/>
      </c>
      <c r="CO673" s="42" t="str">
        <f>IF($O673="女子",IF($AF673&gt;100,"",IF($M673=新人女子!I$27,ROW(),"")),"")</f>
        <v/>
      </c>
      <c r="CP673" s="42" t="str">
        <f>IF($O673="女子",IF($AF673&gt;100,"",IF($M673=新人女子!P$27,ROW(),"")),"")</f>
        <v/>
      </c>
      <c r="CQ673" s="42" t="str">
        <f>IF($O673="女子",IF($AF673&gt;100,"",IF($M673=新人女子!B$51,ROW(),"")),"")</f>
        <v/>
      </c>
      <c r="CR673" s="42" t="str">
        <f>IF($O673="女子",IF($AF673&gt;100,"",IF($M673=新人女子!I$51,ROW(),"")),"")</f>
        <v/>
      </c>
      <c r="CS673" s="42" t="str">
        <f>IF($O673="女子",IF($AF673&gt;100,"",IF($M673=新人女子!P$51,ROW(),"")),"")</f>
        <v/>
      </c>
      <c r="CT673" s="42" t="str">
        <f>IF($O673="女子",IF($AF673&gt;100,"",IF($M673=新人女子!B$76,ROW(),"")),"")</f>
        <v/>
      </c>
      <c r="CU673" s="42" t="str">
        <f>IF($O673="女子",IF($AF673&gt;100,"",IF($M673=新人女子!I$76,ROW(),"")),"")</f>
        <v/>
      </c>
      <c r="CV673" s="42" t="str">
        <f>IF($O673="女子",IF($AF673&gt;100,"",IF($M673=新人女子!P$76,ROW(),"")),"")</f>
        <v/>
      </c>
    </row>
    <row r="674" spans="1:100" x14ac:dyDescent="0.15">
      <c r="A674" s="36">
        <v>45285</v>
      </c>
      <c r="B674" s="36">
        <v>45287</v>
      </c>
      <c r="C674" s="35" t="s">
        <v>104</v>
      </c>
      <c r="D674" s="35" t="s">
        <v>4014</v>
      </c>
      <c r="E674" s="35" t="s">
        <v>4015</v>
      </c>
      <c r="F674" s="35" t="s">
        <v>4016</v>
      </c>
      <c r="G674" s="35" t="s">
        <v>108</v>
      </c>
      <c r="H674" s="35" t="s">
        <v>15</v>
      </c>
      <c r="I674" s="35" t="s">
        <v>4017</v>
      </c>
      <c r="J674" s="35" t="s">
        <v>303</v>
      </c>
      <c r="M674" s="35" t="s">
        <v>299</v>
      </c>
      <c r="N674" s="35" t="s">
        <v>300</v>
      </c>
      <c r="O674" s="35" t="s">
        <v>200</v>
      </c>
      <c r="Y674" s="35" t="s">
        <v>306</v>
      </c>
      <c r="AA674" s="35" t="s">
        <v>1016</v>
      </c>
      <c r="AB674" s="103" t="s">
        <v>1457</v>
      </c>
      <c r="AC674" s="35" t="str">
        <f t="shared" si="63"/>
        <v>ミダミ</v>
      </c>
      <c r="AF674" s="35">
        <v>12</v>
      </c>
      <c r="AG674" s="41">
        <v>39516</v>
      </c>
      <c r="AN674" s="35">
        <v>165.8</v>
      </c>
      <c r="AO674" s="35">
        <v>62.8</v>
      </c>
      <c r="AP674" s="35" t="s">
        <v>310</v>
      </c>
      <c r="BB674" s="35">
        <f t="shared" si="59"/>
        <v>15</v>
      </c>
      <c r="BC674" s="35">
        <f t="shared" si="60"/>
        <v>1</v>
      </c>
      <c r="BD674" s="35" t="str">
        <f t="shared" si="61"/>
        <v>右</v>
      </c>
      <c r="BE674" s="42" t="str">
        <f>IF($O674="男子",IF($AF674&gt;100,"",IF($M674=選抜男子!B$2,ROW(),"")),"")</f>
        <v/>
      </c>
      <c r="BF674" s="42" t="str">
        <f>IF($O674="男子",IF($AF674&gt;100,"",IF($M674=選抜男子!I$2,ROW(),"")),"")</f>
        <v/>
      </c>
      <c r="BG674" s="42" t="str">
        <f>IF($O674="男子",IF($AF674&gt;100,"",IF($M674=選抜男子!P$2,ROW(),"")),"")</f>
        <v/>
      </c>
      <c r="BH674" s="42" t="str">
        <f>IF($O674="男子",IF($AF674&gt;100,"",IF($M674=選抜男子!B$27,ROW(),"")),"")</f>
        <v/>
      </c>
      <c r="BI674" s="42" t="str">
        <f>IF($O674="男子",IF($AF674&gt;100,"",IF($M674=選抜男子!I$27,ROW(),"")),"")</f>
        <v/>
      </c>
      <c r="BJ674" s="42" t="str">
        <f>IF($O674="男子",IF($AF674&gt;100,"",IF($M674=選抜男子!P$27,ROW(),"")),"")</f>
        <v/>
      </c>
      <c r="BK674" s="42" t="str">
        <f>IF($O674="男子",IF($AF674&gt;100,"",IF($M674=選抜男子!B$51,ROW(),"")),"")</f>
        <v/>
      </c>
      <c r="BL674" s="42" t="str">
        <f>IF($O674="男子",IF($AF674&gt;100,"",IF($M674=選抜男子!I$51,ROW(),"")),"")</f>
        <v/>
      </c>
      <c r="BM674" s="42" t="str">
        <f>IF($O674="男子",IF($AF674&gt;100,"",IF($M674=選抜男子!B$76,ROW(),"")),"")</f>
        <v/>
      </c>
      <c r="BN674" s="42" t="str">
        <f>IF($O674="男子",IF($AF674&gt;100,"",IF($M674=選抜男子!I$76,ROW(),"")),"")</f>
        <v/>
      </c>
      <c r="BO674" s="42" t="str">
        <f>IF($O674="男子",IF($AF674&gt;100,"",IF($M674=新人男子!B$2,ROW(),"")),"")</f>
        <v/>
      </c>
      <c r="BP674" s="42" t="str">
        <f>IF($O674="男子",IF($AF674&gt;100,"",IF($M674=新人男子!I$2,ROW(),"")),"")</f>
        <v/>
      </c>
      <c r="BQ674" s="42" t="str">
        <f>IF($O674="男子",IF($AF674&gt;100,"",IF($M674=新人男子!P$2,ROW(),"")),"")</f>
        <v/>
      </c>
      <c r="BR674" s="42" t="str">
        <f>IF($O674="男子",IF($AF674&gt;100,"",IF($M674=新人男子!B$27,ROW(),"")),"")</f>
        <v/>
      </c>
      <c r="BS674" s="42" t="str">
        <f>IF($O674="男子",IF($AF674&gt;100,"",IF($M674=新人男子!I$27,ROW(),"")),"")</f>
        <v/>
      </c>
      <c r="BT674" s="42" t="str">
        <f>IF($O674="男子",IF($AF674&gt;100,"",IF($M674=新人男子!P$27,ROW(),"")),"")</f>
        <v/>
      </c>
      <c r="BU674" s="42" t="str">
        <f>IF($O674="男子",IF($AF674&gt;100,"",IF($M674=新人男子!B$51,ROW(),"")),"")</f>
        <v/>
      </c>
      <c r="BV674" s="42" t="str">
        <f>IF($O674="男子",IF($AF674&gt;100,"",IF($M674=新人男子!I$51,ROW(),"")),"")</f>
        <v/>
      </c>
      <c r="BW674" s="42" t="str">
        <f>IF($O674="男子",IF($AF674&gt;100,"",IF($M674=新人男子!P$51,ROW(),"")),"")</f>
        <v/>
      </c>
      <c r="BX674" s="42" t="str">
        <f>IF($O674="男子",IF($AF674&gt;100,"",IF($M674=新人男子!B$76,ROW(),"")),"")</f>
        <v/>
      </c>
      <c r="BY674" s="42" t="str">
        <f>IF($O674="男子",IF($AF674&gt;100,"",IF($M674=新人男子!I$76,ROW(),"")),"")</f>
        <v/>
      </c>
      <c r="BZ674" s="42" t="str">
        <f>IF($O674="男子",IF($AF674&gt;100,"",IF($M674=新人男子!P$76,ROW(),"")),"")</f>
        <v/>
      </c>
      <c r="CA674" s="42" t="str">
        <f>IF($O674="女子",IF($AF674&gt;100,"",IF($M674=選抜女子!B$2,ROW(),"")),"")</f>
        <v/>
      </c>
      <c r="CB674" s="42" t="str">
        <f>IF($O674="女子",IF($AF674&gt;100,"",IF($M674=選抜女子!I$2,ROW(),"")),"")</f>
        <v/>
      </c>
      <c r="CC674" s="42" t="str">
        <f>IF($O674="女子",IF($AF674&gt;100,"",IF($M674=選抜女子!P$2,ROW(),"")),"")</f>
        <v/>
      </c>
      <c r="CD674" s="42" t="str">
        <f>IF($O674="女子",IF($AF674&gt;100,"",IF($M674=選抜女子!B$27,ROW(),"")),"")</f>
        <v/>
      </c>
      <c r="CE674" s="42" t="str">
        <f>IF($O674="女子",IF($AF674&gt;100,"",IF($M674=選抜女子!I$27,ROW(),"")),"")</f>
        <v/>
      </c>
      <c r="CF674" s="42" t="str">
        <f>IF($O674="女子",IF($AF674&gt;100,"",IF($M674=選抜女子!P$27,ROW(),"")),"")</f>
        <v/>
      </c>
      <c r="CG674" s="42" t="str">
        <f>IF($O674="女子",IF($AF674&gt;100,"",IF($M674=選抜女子!B$51,ROW(),"")),"")</f>
        <v/>
      </c>
      <c r="CH674" s="42" t="str">
        <f>IF($O674="女子",IF($AF674&gt;100,"",IF($M674=選抜女子!I$51,ROW(),"")),"")</f>
        <v/>
      </c>
      <c r="CI674" s="42" t="str">
        <f>IF($O674="女子",IF($AF674&gt;100,"",IF($M674=選抜女子!B$76,ROW(),"")),"")</f>
        <v/>
      </c>
      <c r="CJ674" s="42" t="str">
        <f>IF($O674="女子",IF($AF674&gt;100,"",IF($M674=選抜女子!I$76,ROW(),"")),"")</f>
        <v/>
      </c>
      <c r="CK674" s="42">
        <f>IF($O674="女子",IF($AF674&gt;100,"",IF($M674=新人女子!B$2,ROW(),"")),"")</f>
        <v>674</v>
      </c>
      <c r="CL674" s="42" t="str">
        <f>IF($O674="女子",IF($AF674&gt;100,"",IF($M674=新人女子!I$2,ROW(),"")),"")</f>
        <v/>
      </c>
      <c r="CM674" s="42" t="str">
        <f>IF($O674="女子",IF($AF674&gt;100,"",IF($M674=新人女子!P$2,ROW(),"")),"")</f>
        <v/>
      </c>
      <c r="CN674" s="42" t="str">
        <f>IF($O674="女子",IF($AF674&gt;100,"",IF($M674=新人女子!B$27,ROW(),"")),"")</f>
        <v/>
      </c>
      <c r="CO674" s="42" t="str">
        <f>IF($O674="女子",IF($AF674&gt;100,"",IF($M674=新人女子!I$27,ROW(),"")),"")</f>
        <v/>
      </c>
      <c r="CP674" s="42" t="str">
        <f>IF($O674="女子",IF($AF674&gt;100,"",IF($M674=新人女子!P$27,ROW(),"")),"")</f>
        <v/>
      </c>
      <c r="CQ674" s="42" t="str">
        <f>IF($O674="女子",IF($AF674&gt;100,"",IF($M674=新人女子!B$51,ROW(),"")),"")</f>
        <v/>
      </c>
      <c r="CR674" s="42" t="str">
        <f>IF($O674="女子",IF($AF674&gt;100,"",IF($M674=新人女子!I$51,ROW(),"")),"")</f>
        <v/>
      </c>
      <c r="CS674" s="42" t="str">
        <f>IF($O674="女子",IF($AF674&gt;100,"",IF($M674=新人女子!P$51,ROW(),"")),"")</f>
        <v/>
      </c>
      <c r="CT674" s="42" t="str">
        <f>IF($O674="女子",IF($AF674&gt;100,"",IF($M674=新人女子!B$76,ROW(),"")),"")</f>
        <v/>
      </c>
      <c r="CU674" s="42" t="str">
        <f>IF($O674="女子",IF($AF674&gt;100,"",IF($M674=新人女子!I$76,ROW(),"")),"")</f>
        <v/>
      </c>
      <c r="CV674" s="42" t="str">
        <f>IF($O674="女子",IF($AF674&gt;100,"",IF($M674=新人女子!P$76,ROW(),"")),"")</f>
        <v/>
      </c>
    </row>
    <row r="675" spans="1:100" x14ac:dyDescent="0.15">
      <c r="A675" s="36">
        <v>45285</v>
      </c>
      <c r="B675" s="36">
        <v>45287</v>
      </c>
      <c r="C675" s="35" t="s">
        <v>104</v>
      </c>
      <c r="D675" s="35" t="s">
        <v>4018</v>
      </c>
      <c r="E675" s="35" t="s">
        <v>4019</v>
      </c>
      <c r="F675" s="35" t="s">
        <v>4020</v>
      </c>
      <c r="G675" s="35" t="s">
        <v>108</v>
      </c>
      <c r="H675" s="35" t="s">
        <v>15</v>
      </c>
      <c r="I675" s="35" t="s">
        <v>4021</v>
      </c>
      <c r="J675" s="35" t="s">
        <v>303</v>
      </c>
      <c r="M675" s="35" t="s">
        <v>299</v>
      </c>
      <c r="N675" s="35" t="s">
        <v>300</v>
      </c>
      <c r="O675" s="35" t="s">
        <v>200</v>
      </c>
      <c r="Y675" s="35" t="s">
        <v>306</v>
      </c>
      <c r="AA675" s="35" t="s">
        <v>1016</v>
      </c>
      <c r="AB675" s="103" t="s">
        <v>1458</v>
      </c>
      <c r="AC675" s="35" t="str">
        <f t="shared" si="63"/>
        <v>オオテラ</v>
      </c>
      <c r="AF675" s="35">
        <v>13</v>
      </c>
      <c r="AG675" s="41">
        <v>38883</v>
      </c>
      <c r="AN675" s="35">
        <v>157</v>
      </c>
      <c r="AO675" s="35">
        <v>48</v>
      </c>
      <c r="AP675" s="35" t="s">
        <v>310</v>
      </c>
      <c r="BB675" s="35">
        <f t="shared" si="59"/>
        <v>16</v>
      </c>
      <c r="BC675" s="35">
        <f t="shared" si="60"/>
        <v>2</v>
      </c>
      <c r="BD675" s="35" t="str">
        <f t="shared" si="61"/>
        <v>右</v>
      </c>
      <c r="BE675" s="42" t="str">
        <f>IF($O675="男子",IF($AF675&gt;100,"",IF($M675=選抜男子!B$2,ROW(),"")),"")</f>
        <v/>
      </c>
      <c r="BF675" s="42" t="str">
        <f>IF($O675="男子",IF($AF675&gt;100,"",IF($M675=選抜男子!I$2,ROW(),"")),"")</f>
        <v/>
      </c>
      <c r="BG675" s="42" t="str">
        <f>IF($O675="男子",IF($AF675&gt;100,"",IF($M675=選抜男子!P$2,ROW(),"")),"")</f>
        <v/>
      </c>
      <c r="BH675" s="42" t="str">
        <f>IF($O675="男子",IF($AF675&gt;100,"",IF($M675=選抜男子!B$27,ROW(),"")),"")</f>
        <v/>
      </c>
      <c r="BI675" s="42" t="str">
        <f>IF($O675="男子",IF($AF675&gt;100,"",IF($M675=選抜男子!I$27,ROW(),"")),"")</f>
        <v/>
      </c>
      <c r="BJ675" s="42" t="str">
        <f>IF($O675="男子",IF($AF675&gt;100,"",IF($M675=選抜男子!P$27,ROW(),"")),"")</f>
        <v/>
      </c>
      <c r="BK675" s="42" t="str">
        <f>IF($O675="男子",IF($AF675&gt;100,"",IF($M675=選抜男子!B$51,ROW(),"")),"")</f>
        <v/>
      </c>
      <c r="BL675" s="42" t="str">
        <f>IF($O675="男子",IF($AF675&gt;100,"",IF($M675=選抜男子!I$51,ROW(),"")),"")</f>
        <v/>
      </c>
      <c r="BM675" s="42" t="str">
        <f>IF($O675="男子",IF($AF675&gt;100,"",IF($M675=選抜男子!B$76,ROW(),"")),"")</f>
        <v/>
      </c>
      <c r="BN675" s="42" t="str">
        <f>IF($O675="男子",IF($AF675&gt;100,"",IF($M675=選抜男子!I$76,ROW(),"")),"")</f>
        <v/>
      </c>
      <c r="BO675" s="42" t="str">
        <f>IF($O675="男子",IF($AF675&gt;100,"",IF($M675=新人男子!B$2,ROW(),"")),"")</f>
        <v/>
      </c>
      <c r="BP675" s="42" t="str">
        <f>IF($O675="男子",IF($AF675&gt;100,"",IF($M675=新人男子!I$2,ROW(),"")),"")</f>
        <v/>
      </c>
      <c r="BQ675" s="42" t="str">
        <f>IF($O675="男子",IF($AF675&gt;100,"",IF($M675=新人男子!P$2,ROW(),"")),"")</f>
        <v/>
      </c>
      <c r="BR675" s="42" t="str">
        <f>IF($O675="男子",IF($AF675&gt;100,"",IF($M675=新人男子!B$27,ROW(),"")),"")</f>
        <v/>
      </c>
      <c r="BS675" s="42" t="str">
        <f>IF($O675="男子",IF($AF675&gt;100,"",IF($M675=新人男子!I$27,ROW(),"")),"")</f>
        <v/>
      </c>
      <c r="BT675" s="42" t="str">
        <f>IF($O675="男子",IF($AF675&gt;100,"",IF($M675=新人男子!P$27,ROW(),"")),"")</f>
        <v/>
      </c>
      <c r="BU675" s="42" t="str">
        <f>IF($O675="男子",IF($AF675&gt;100,"",IF($M675=新人男子!B$51,ROW(),"")),"")</f>
        <v/>
      </c>
      <c r="BV675" s="42" t="str">
        <f>IF($O675="男子",IF($AF675&gt;100,"",IF($M675=新人男子!I$51,ROW(),"")),"")</f>
        <v/>
      </c>
      <c r="BW675" s="42" t="str">
        <f>IF($O675="男子",IF($AF675&gt;100,"",IF($M675=新人男子!P$51,ROW(),"")),"")</f>
        <v/>
      </c>
      <c r="BX675" s="42" t="str">
        <f>IF($O675="男子",IF($AF675&gt;100,"",IF($M675=新人男子!B$76,ROW(),"")),"")</f>
        <v/>
      </c>
      <c r="BY675" s="42" t="str">
        <f>IF($O675="男子",IF($AF675&gt;100,"",IF($M675=新人男子!I$76,ROW(),"")),"")</f>
        <v/>
      </c>
      <c r="BZ675" s="42" t="str">
        <f>IF($O675="男子",IF($AF675&gt;100,"",IF($M675=新人男子!P$76,ROW(),"")),"")</f>
        <v/>
      </c>
      <c r="CA675" s="42" t="str">
        <f>IF($O675="女子",IF($AF675&gt;100,"",IF($M675=選抜女子!B$2,ROW(),"")),"")</f>
        <v/>
      </c>
      <c r="CB675" s="42" t="str">
        <f>IF($O675="女子",IF($AF675&gt;100,"",IF($M675=選抜女子!I$2,ROW(),"")),"")</f>
        <v/>
      </c>
      <c r="CC675" s="42" t="str">
        <f>IF($O675="女子",IF($AF675&gt;100,"",IF($M675=選抜女子!P$2,ROW(),"")),"")</f>
        <v/>
      </c>
      <c r="CD675" s="42" t="str">
        <f>IF($O675="女子",IF($AF675&gt;100,"",IF($M675=選抜女子!B$27,ROW(),"")),"")</f>
        <v/>
      </c>
      <c r="CE675" s="42" t="str">
        <f>IF($O675="女子",IF($AF675&gt;100,"",IF($M675=選抜女子!I$27,ROW(),"")),"")</f>
        <v/>
      </c>
      <c r="CF675" s="42" t="str">
        <f>IF($O675="女子",IF($AF675&gt;100,"",IF($M675=選抜女子!P$27,ROW(),"")),"")</f>
        <v/>
      </c>
      <c r="CG675" s="42" t="str">
        <f>IF($O675="女子",IF($AF675&gt;100,"",IF($M675=選抜女子!B$51,ROW(),"")),"")</f>
        <v/>
      </c>
      <c r="CH675" s="42" t="str">
        <f>IF($O675="女子",IF($AF675&gt;100,"",IF($M675=選抜女子!I$51,ROW(),"")),"")</f>
        <v/>
      </c>
      <c r="CI675" s="42" t="str">
        <f>IF($O675="女子",IF($AF675&gt;100,"",IF($M675=選抜女子!B$76,ROW(),"")),"")</f>
        <v/>
      </c>
      <c r="CJ675" s="42" t="str">
        <f>IF($O675="女子",IF($AF675&gt;100,"",IF($M675=選抜女子!I$76,ROW(),"")),"")</f>
        <v/>
      </c>
      <c r="CK675" s="42">
        <f>IF($O675="女子",IF($AF675&gt;100,"",IF($M675=新人女子!B$2,ROW(),"")),"")</f>
        <v>675</v>
      </c>
      <c r="CL675" s="42" t="str">
        <f>IF($O675="女子",IF($AF675&gt;100,"",IF($M675=新人女子!I$2,ROW(),"")),"")</f>
        <v/>
      </c>
      <c r="CM675" s="42" t="str">
        <f>IF($O675="女子",IF($AF675&gt;100,"",IF($M675=新人女子!P$2,ROW(),"")),"")</f>
        <v/>
      </c>
      <c r="CN675" s="42" t="str">
        <f>IF($O675="女子",IF($AF675&gt;100,"",IF($M675=新人女子!B$27,ROW(),"")),"")</f>
        <v/>
      </c>
      <c r="CO675" s="42" t="str">
        <f>IF($O675="女子",IF($AF675&gt;100,"",IF($M675=新人女子!I$27,ROW(),"")),"")</f>
        <v/>
      </c>
      <c r="CP675" s="42" t="str">
        <f>IF($O675="女子",IF($AF675&gt;100,"",IF($M675=新人女子!P$27,ROW(),"")),"")</f>
        <v/>
      </c>
      <c r="CQ675" s="42" t="str">
        <f>IF($O675="女子",IF($AF675&gt;100,"",IF($M675=新人女子!B$51,ROW(),"")),"")</f>
        <v/>
      </c>
      <c r="CR675" s="42" t="str">
        <f>IF($O675="女子",IF($AF675&gt;100,"",IF($M675=新人女子!I$51,ROW(),"")),"")</f>
        <v/>
      </c>
      <c r="CS675" s="42" t="str">
        <f>IF($O675="女子",IF($AF675&gt;100,"",IF($M675=新人女子!P$51,ROW(),"")),"")</f>
        <v/>
      </c>
      <c r="CT675" s="42" t="str">
        <f>IF($O675="女子",IF($AF675&gt;100,"",IF($M675=新人女子!B$76,ROW(),"")),"")</f>
        <v/>
      </c>
      <c r="CU675" s="42" t="str">
        <f>IF($O675="女子",IF($AF675&gt;100,"",IF($M675=新人女子!I$76,ROW(),"")),"")</f>
        <v/>
      </c>
      <c r="CV675" s="42" t="str">
        <f>IF($O675="女子",IF($AF675&gt;100,"",IF($M675=新人女子!P$76,ROW(),"")),"")</f>
        <v/>
      </c>
    </row>
    <row r="676" spans="1:100" x14ac:dyDescent="0.15">
      <c r="A676" s="36">
        <v>45285</v>
      </c>
      <c r="B676" s="36">
        <v>45287</v>
      </c>
      <c r="C676" s="35" t="s">
        <v>104</v>
      </c>
      <c r="D676" s="35" t="s">
        <v>4022</v>
      </c>
      <c r="E676" s="35" t="s">
        <v>4023</v>
      </c>
      <c r="F676" s="35" t="s">
        <v>4024</v>
      </c>
      <c r="G676" s="35" t="s">
        <v>108</v>
      </c>
      <c r="H676" s="35" t="s">
        <v>15</v>
      </c>
      <c r="I676" s="35" t="s">
        <v>4025</v>
      </c>
      <c r="J676" s="35" t="s">
        <v>303</v>
      </c>
      <c r="M676" s="35" t="s">
        <v>299</v>
      </c>
      <c r="N676" s="35" t="s">
        <v>300</v>
      </c>
      <c r="O676" s="35" t="s">
        <v>200</v>
      </c>
      <c r="Y676" s="35" t="s">
        <v>306</v>
      </c>
      <c r="AA676" s="35" t="s">
        <v>1016</v>
      </c>
      <c r="AB676" s="103" t="s">
        <v>1459</v>
      </c>
      <c r="AC676" s="35" t="str">
        <f t="shared" si="63"/>
        <v>カワト</v>
      </c>
      <c r="AF676" s="35">
        <v>14</v>
      </c>
      <c r="AG676" s="41">
        <v>39516</v>
      </c>
      <c r="AN676" s="35">
        <v>164</v>
      </c>
      <c r="AO676" s="35">
        <v>55</v>
      </c>
      <c r="AP676" s="35" t="s">
        <v>310</v>
      </c>
      <c r="BB676" s="35">
        <f t="shared" si="59"/>
        <v>15</v>
      </c>
      <c r="BC676" s="35">
        <f t="shared" si="60"/>
        <v>1</v>
      </c>
      <c r="BD676" s="35" t="str">
        <f t="shared" si="61"/>
        <v>右</v>
      </c>
      <c r="BE676" s="42" t="str">
        <f>IF($O676="男子",IF($AF676&gt;100,"",IF($M676=選抜男子!B$2,ROW(),"")),"")</f>
        <v/>
      </c>
      <c r="BF676" s="42" t="str">
        <f>IF($O676="男子",IF($AF676&gt;100,"",IF($M676=選抜男子!I$2,ROW(),"")),"")</f>
        <v/>
      </c>
      <c r="BG676" s="42" t="str">
        <f>IF($O676="男子",IF($AF676&gt;100,"",IF($M676=選抜男子!P$2,ROW(),"")),"")</f>
        <v/>
      </c>
      <c r="BH676" s="42" t="str">
        <f>IF($O676="男子",IF($AF676&gt;100,"",IF($M676=選抜男子!B$27,ROW(),"")),"")</f>
        <v/>
      </c>
      <c r="BI676" s="42" t="str">
        <f>IF($O676="男子",IF($AF676&gt;100,"",IF($M676=選抜男子!I$27,ROW(),"")),"")</f>
        <v/>
      </c>
      <c r="BJ676" s="42" t="str">
        <f>IF($O676="男子",IF($AF676&gt;100,"",IF($M676=選抜男子!P$27,ROW(),"")),"")</f>
        <v/>
      </c>
      <c r="BK676" s="42" t="str">
        <f>IF($O676="男子",IF($AF676&gt;100,"",IF($M676=選抜男子!B$51,ROW(),"")),"")</f>
        <v/>
      </c>
      <c r="BL676" s="42" t="str">
        <f>IF($O676="男子",IF($AF676&gt;100,"",IF($M676=選抜男子!I$51,ROW(),"")),"")</f>
        <v/>
      </c>
      <c r="BM676" s="42" t="str">
        <f>IF($O676="男子",IF($AF676&gt;100,"",IF($M676=選抜男子!B$76,ROW(),"")),"")</f>
        <v/>
      </c>
      <c r="BN676" s="42" t="str">
        <f>IF($O676="男子",IF($AF676&gt;100,"",IF($M676=選抜男子!I$76,ROW(),"")),"")</f>
        <v/>
      </c>
      <c r="BO676" s="42" t="str">
        <f>IF($O676="男子",IF($AF676&gt;100,"",IF($M676=新人男子!B$2,ROW(),"")),"")</f>
        <v/>
      </c>
      <c r="BP676" s="42" t="str">
        <f>IF($O676="男子",IF($AF676&gt;100,"",IF($M676=新人男子!I$2,ROW(),"")),"")</f>
        <v/>
      </c>
      <c r="BQ676" s="42" t="str">
        <f>IF($O676="男子",IF($AF676&gt;100,"",IF($M676=新人男子!P$2,ROW(),"")),"")</f>
        <v/>
      </c>
      <c r="BR676" s="42" t="str">
        <f>IF($O676="男子",IF($AF676&gt;100,"",IF($M676=新人男子!B$27,ROW(),"")),"")</f>
        <v/>
      </c>
      <c r="BS676" s="42" t="str">
        <f>IF($O676="男子",IF($AF676&gt;100,"",IF($M676=新人男子!I$27,ROW(),"")),"")</f>
        <v/>
      </c>
      <c r="BT676" s="42" t="str">
        <f>IF($O676="男子",IF($AF676&gt;100,"",IF($M676=新人男子!P$27,ROW(),"")),"")</f>
        <v/>
      </c>
      <c r="BU676" s="42" t="str">
        <f>IF($O676="男子",IF($AF676&gt;100,"",IF($M676=新人男子!B$51,ROW(),"")),"")</f>
        <v/>
      </c>
      <c r="BV676" s="42" t="str">
        <f>IF($O676="男子",IF($AF676&gt;100,"",IF($M676=新人男子!I$51,ROW(),"")),"")</f>
        <v/>
      </c>
      <c r="BW676" s="42" t="str">
        <f>IF($O676="男子",IF($AF676&gt;100,"",IF($M676=新人男子!P$51,ROW(),"")),"")</f>
        <v/>
      </c>
      <c r="BX676" s="42" t="str">
        <f>IF($O676="男子",IF($AF676&gt;100,"",IF($M676=新人男子!B$76,ROW(),"")),"")</f>
        <v/>
      </c>
      <c r="BY676" s="42" t="str">
        <f>IF($O676="男子",IF($AF676&gt;100,"",IF($M676=新人男子!I$76,ROW(),"")),"")</f>
        <v/>
      </c>
      <c r="BZ676" s="42" t="str">
        <f>IF($O676="男子",IF($AF676&gt;100,"",IF($M676=新人男子!P$76,ROW(),"")),"")</f>
        <v/>
      </c>
      <c r="CA676" s="42" t="str">
        <f>IF($O676="女子",IF($AF676&gt;100,"",IF($M676=選抜女子!B$2,ROW(),"")),"")</f>
        <v/>
      </c>
      <c r="CB676" s="42" t="str">
        <f>IF($O676="女子",IF($AF676&gt;100,"",IF($M676=選抜女子!I$2,ROW(),"")),"")</f>
        <v/>
      </c>
      <c r="CC676" s="42" t="str">
        <f>IF($O676="女子",IF($AF676&gt;100,"",IF($M676=選抜女子!P$2,ROW(),"")),"")</f>
        <v/>
      </c>
      <c r="CD676" s="42" t="str">
        <f>IF($O676="女子",IF($AF676&gt;100,"",IF($M676=選抜女子!B$27,ROW(),"")),"")</f>
        <v/>
      </c>
      <c r="CE676" s="42" t="str">
        <f>IF($O676="女子",IF($AF676&gt;100,"",IF($M676=選抜女子!I$27,ROW(),"")),"")</f>
        <v/>
      </c>
      <c r="CF676" s="42" t="str">
        <f>IF($O676="女子",IF($AF676&gt;100,"",IF($M676=選抜女子!P$27,ROW(),"")),"")</f>
        <v/>
      </c>
      <c r="CG676" s="42" t="str">
        <f>IF($O676="女子",IF($AF676&gt;100,"",IF($M676=選抜女子!B$51,ROW(),"")),"")</f>
        <v/>
      </c>
      <c r="CH676" s="42" t="str">
        <f>IF($O676="女子",IF($AF676&gt;100,"",IF($M676=選抜女子!I$51,ROW(),"")),"")</f>
        <v/>
      </c>
      <c r="CI676" s="42" t="str">
        <f>IF($O676="女子",IF($AF676&gt;100,"",IF($M676=選抜女子!B$76,ROW(),"")),"")</f>
        <v/>
      </c>
      <c r="CJ676" s="42" t="str">
        <f>IF($O676="女子",IF($AF676&gt;100,"",IF($M676=選抜女子!I$76,ROW(),"")),"")</f>
        <v/>
      </c>
      <c r="CK676" s="42">
        <f>IF($O676="女子",IF($AF676&gt;100,"",IF($M676=新人女子!B$2,ROW(),"")),"")</f>
        <v>676</v>
      </c>
      <c r="CL676" s="42" t="str">
        <f>IF($O676="女子",IF($AF676&gt;100,"",IF($M676=新人女子!I$2,ROW(),"")),"")</f>
        <v/>
      </c>
      <c r="CM676" s="42" t="str">
        <f>IF($O676="女子",IF($AF676&gt;100,"",IF($M676=新人女子!P$2,ROW(),"")),"")</f>
        <v/>
      </c>
      <c r="CN676" s="42" t="str">
        <f>IF($O676="女子",IF($AF676&gt;100,"",IF($M676=新人女子!B$27,ROW(),"")),"")</f>
        <v/>
      </c>
      <c r="CO676" s="42" t="str">
        <f>IF($O676="女子",IF($AF676&gt;100,"",IF($M676=新人女子!I$27,ROW(),"")),"")</f>
        <v/>
      </c>
      <c r="CP676" s="42" t="str">
        <f>IF($O676="女子",IF($AF676&gt;100,"",IF($M676=新人女子!P$27,ROW(),"")),"")</f>
        <v/>
      </c>
      <c r="CQ676" s="42" t="str">
        <f>IF($O676="女子",IF($AF676&gt;100,"",IF($M676=新人女子!B$51,ROW(),"")),"")</f>
        <v/>
      </c>
      <c r="CR676" s="42" t="str">
        <f>IF($O676="女子",IF($AF676&gt;100,"",IF($M676=新人女子!I$51,ROW(),"")),"")</f>
        <v/>
      </c>
      <c r="CS676" s="42" t="str">
        <f>IF($O676="女子",IF($AF676&gt;100,"",IF($M676=新人女子!P$51,ROW(),"")),"")</f>
        <v/>
      </c>
      <c r="CT676" s="42" t="str">
        <f>IF($O676="女子",IF($AF676&gt;100,"",IF($M676=新人女子!B$76,ROW(),"")),"")</f>
        <v/>
      </c>
      <c r="CU676" s="42" t="str">
        <f>IF($O676="女子",IF($AF676&gt;100,"",IF($M676=新人女子!I$76,ROW(),"")),"")</f>
        <v/>
      </c>
      <c r="CV676" s="42" t="str">
        <f>IF($O676="女子",IF($AF676&gt;100,"",IF($M676=新人女子!P$76,ROW(),"")),"")</f>
        <v/>
      </c>
    </row>
    <row r="677" spans="1:100" x14ac:dyDescent="0.15">
      <c r="A677" s="36">
        <v>45285</v>
      </c>
      <c r="B677" s="36">
        <v>45287</v>
      </c>
      <c r="C677" s="35" t="s">
        <v>104</v>
      </c>
      <c r="D677" s="35" t="s">
        <v>4026</v>
      </c>
      <c r="E677" s="35" t="s">
        <v>4027</v>
      </c>
      <c r="F677" s="35" t="s">
        <v>4028</v>
      </c>
      <c r="G677" s="35" t="s">
        <v>108</v>
      </c>
      <c r="H677" s="35" t="s">
        <v>15</v>
      </c>
      <c r="I677" s="35" t="s">
        <v>4029</v>
      </c>
      <c r="J677" s="35" t="s">
        <v>303</v>
      </c>
      <c r="M677" s="35" t="s">
        <v>299</v>
      </c>
      <c r="N677" s="35" t="s">
        <v>300</v>
      </c>
      <c r="O677" s="35" t="s">
        <v>200</v>
      </c>
      <c r="Y677" s="35" t="s">
        <v>306</v>
      </c>
      <c r="AA677" s="35" t="s">
        <v>1016</v>
      </c>
      <c r="AB677" s="103" t="s">
        <v>1460</v>
      </c>
      <c r="AC677" s="35" t="str">
        <f t="shared" si="63"/>
        <v>タケシ</v>
      </c>
      <c r="AF677" s="35">
        <v>15</v>
      </c>
      <c r="AG677" s="41">
        <v>38883</v>
      </c>
      <c r="AN677" s="35">
        <v>163</v>
      </c>
      <c r="AO677" s="35">
        <v>45.4</v>
      </c>
      <c r="AP677" s="35" t="s">
        <v>310</v>
      </c>
      <c r="BB677" s="35">
        <f t="shared" si="59"/>
        <v>16</v>
      </c>
      <c r="BC677" s="35">
        <f t="shared" si="60"/>
        <v>2</v>
      </c>
      <c r="BD677" s="35" t="str">
        <f t="shared" si="61"/>
        <v>右</v>
      </c>
      <c r="BE677" s="42" t="str">
        <f>IF($O677="男子",IF($AF677&gt;100,"",IF($M677=選抜男子!B$2,ROW(),"")),"")</f>
        <v/>
      </c>
      <c r="BF677" s="42" t="str">
        <f>IF($O677="男子",IF($AF677&gt;100,"",IF($M677=選抜男子!I$2,ROW(),"")),"")</f>
        <v/>
      </c>
      <c r="BG677" s="42" t="str">
        <f>IF($O677="男子",IF($AF677&gt;100,"",IF($M677=選抜男子!P$2,ROW(),"")),"")</f>
        <v/>
      </c>
      <c r="BH677" s="42" t="str">
        <f>IF($O677="男子",IF($AF677&gt;100,"",IF($M677=選抜男子!B$27,ROW(),"")),"")</f>
        <v/>
      </c>
      <c r="BI677" s="42" t="str">
        <f>IF($O677="男子",IF($AF677&gt;100,"",IF($M677=選抜男子!I$27,ROW(),"")),"")</f>
        <v/>
      </c>
      <c r="BJ677" s="42" t="str">
        <f>IF($O677="男子",IF($AF677&gt;100,"",IF($M677=選抜男子!P$27,ROW(),"")),"")</f>
        <v/>
      </c>
      <c r="BK677" s="42" t="str">
        <f>IF($O677="男子",IF($AF677&gt;100,"",IF($M677=選抜男子!B$51,ROW(),"")),"")</f>
        <v/>
      </c>
      <c r="BL677" s="42" t="str">
        <f>IF($O677="男子",IF($AF677&gt;100,"",IF($M677=選抜男子!I$51,ROW(),"")),"")</f>
        <v/>
      </c>
      <c r="BM677" s="42" t="str">
        <f>IF($O677="男子",IF($AF677&gt;100,"",IF($M677=選抜男子!B$76,ROW(),"")),"")</f>
        <v/>
      </c>
      <c r="BN677" s="42" t="str">
        <f>IF($O677="男子",IF($AF677&gt;100,"",IF($M677=選抜男子!I$76,ROW(),"")),"")</f>
        <v/>
      </c>
      <c r="BO677" s="42" t="str">
        <f>IF($O677="男子",IF($AF677&gt;100,"",IF($M677=新人男子!B$2,ROW(),"")),"")</f>
        <v/>
      </c>
      <c r="BP677" s="42" t="str">
        <f>IF($O677="男子",IF($AF677&gt;100,"",IF($M677=新人男子!I$2,ROW(),"")),"")</f>
        <v/>
      </c>
      <c r="BQ677" s="42" t="str">
        <f>IF($O677="男子",IF($AF677&gt;100,"",IF($M677=新人男子!P$2,ROW(),"")),"")</f>
        <v/>
      </c>
      <c r="BR677" s="42" t="str">
        <f>IF($O677="男子",IF($AF677&gt;100,"",IF($M677=新人男子!B$27,ROW(),"")),"")</f>
        <v/>
      </c>
      <c r="BS677" s="42" t="str">
        <f>IF($O677="男子",IF($AF677&gt;100,"",IF($M677=新人男子!I$27,ROW(),"")),"")</f>
        <v/>
      </c>
      <c r="BT677" s="42" t="str">
        <f>IF($O677="男子",IF($AF677&gt;100,"",IF($M677=新人男子!P$27,ROW(),"")),"")</f>
        <v/>
      </c>
      <c r="BU677" s="42" t="str">
        <f>IF($O677="男子",IF($AF677&gt;100,"",IF($M677=新人男子!B$51,ROW(),"")),"")</f>
        <v/>
      </c>
      <c r="BV677" s="42" t="str">
        <f>IF($O677="男子",IF($AF677&gt;100,"",IF($M677=新人男子!I$51,ROW(),"")),"")</f>
        <v/>
      </c>
      <c r="BW677" s="42" t="str">
        <f>IF($O677="男子",IF($AF677&gt;100,"",IF($M677=新人男子!P$51,ROW(),"")),"")</f>
        <v/>
      </c>
      <c r="BX677" s="42" t="str">
        <f>IF($O677="男子",IF($AF677&gt;100,"",IF($M677=新人男子!B$76,ROW(),"")),"")</f>
        <v/>
      </c>
      <c r="BY677" s="42" t="str">
        <f>IF($O677="男子",IF($AF677&gt;100,"",IF($M677=新人男子!I$76,ROW(),"")),"")</f>
        <v/>
      </c>
      <c r="BZ677" s="42" t="str">
        <f>IF($O677="男子",IF($AF677&gt;100,"",IF($M677=新人男子!P$76,ROW(),"")),"")</f>
        <v/>
      </c>
      <c r="CA677" s="42" t="str">
        <f>IF($O677="女子",IF($AF677&gt;100,"",IF($M677=選抜女子!B$2,ROW(),"")),"")</f>
        <v/>
      </c>
      <c r="CB677" s="42" t="str">
        <f>IF($O677="女子",IF($AF677&gt;100,"",IF($M677=選抜女子!I$2,ROW(),"")),"")</f>
        <v/>
      </c>
      <c r="CC677" s="42" t="str">
        <f>IF($O677="女子",IF($AF677&gt;100,"",IF($M677=選抜女子!P$2,ROW(),"")),"")</f>
        <v/>
      </c>
      <c r="CD677" s="42" t="str">
        <f>IF($O677="女子",IF($AF677&gt;100,"",IF($M677=選抜女子!B$27,ROW(),"")),"")</f>
        <v/>
      </c>
      <c r="CE677" s="42" t="str">
        <f>IF($O677="女子",IF($AF677&gt;100,"",IF($M677=選抜女子!I$27,ROW(),"")),"")</f>
        <v/>
      </c>
      <c r="CF677" s="42" t="str">
        <f>IF($O677="女子",IF($AF677&gt;100,"",IF($M677=選抜女子!P$27,ROW(),"")),"")</f>
        <v/>
      </c>
      <c r="CG677" s="42" t="str">
        <f>IF($O677="女子",IF($AF677&gt;100,"",IF($M677=選抜女子!B$51,ROW(),"")),"")</f>
        <v/>
      </c>
      <c r="CH677" s="42" t="str">
        <f>IF($O677="女子",IF($AF677&gt;100,"",IF($M677=選抜女子!I$51,ROW(),"")),"")</f>
        <v/>
      </c>
      <c r="CI677" s="42" t="str">
        <f>IF($O677="女子",IF($AF677&gt;100,"",IF($M677=選抜女子!B$76,ROW(),"")),"")</f>
        <v/>
      </c>
      <c r="CJ677" s="42" t="str">
        <f>IF($O677="女子",IF($AF677&gt;100,"",IF($M677=選抜女子!I$76,ROW(),"")),"")</f>
        <v/>
      </c>
      <c r="CK677" s="42">
        <f>IF($O677="女子",IF($AF677&gt;100,"",IF($M677=新人女子!B$2,ROW(),"")),"")</f>
        <v>677</v>
      </c>
      <c r="CL677" s="42" t="str">
        <f>IF($O677="女子",IF($AF677&gt;100,"",IF($M677=新人女子!I$2,ROW(),"")),"")</f>
        <v/>
      </c>
      <c r="CM677" s="42" t="str">
        <f>IF($O677="女子",IF($AF677&gt;100,"",IF($M677=新人女子!P$2,ROW(),"")),"")</f>
        <v/>
      </c>
      <c r="CN677" s="42" t="str">
        <f>IF($O677="女子",IF($AF677&gt;100,"",IF($M677=新人女子!B$27,ROW(),"")),"")</f>
        <v/>
      </c>
      <c r="CO677" s="42" t="str">
        <f>IF($O677="女子",IF($AF677&gt;100,"",IF($M677=新人女子!I$27,ROW(),"")),"")</f>
        <v/>
      </c>
      <c r="CP677" s="42" t="str">
        <f>IF($O677="女子",IF($AF677&gt;100,"",IF($M677=新人女子!P$27,ROW(),"")),"")</f>
        <v/>
      </c>
      <c r="CQ677" s="42" t="str">
        <f>IF($O677="女子",IF($AF677&gt;100,"",IF($M677=新人女子!B$51,ROW(),"")),"")</f>
        <v/>
      </c>
      <c r="CR677" s="42" t="str">
        <f>IF($O677="女子",IF($AF677&gt;100,"",IF($M677=新人女子!I$51,ROW(),"")),"")</f>
        <v/>
      </c>
      <c r="CS677" s="42" t="str">
        <f>IF($O677="女子",IF($AF677&gt;100,"",IF($M677=新人女子!P$51,ROW(),"")),"")</f>
        <v/>
      </c>
      <c r="CT677" s="42" t="str">
        <f>IF($O677="女子",IF($AF677&gt;100,"",IF($M677=新人女子!B$76,ROW(),"")),"")</f>
        <v/>
      </c>
      <c r="CU677" s="42" t="str">
        <f>IF($O677="女子",IF($AF677&gt;100,"",IF($M677=新人女子!I$76,ROW(),"")),"")</f>
        <v/>
      </c>
      <c r="CV677" s="42" t="str">
        <f>IF($O677="女子",IF($AF677&gt;100,"",IF($M677=新人女子!P$76,ROW(),"")),"")</f>
        <v/>
      </c>
    </row>
    <row r="678" spans="1:100" x14ac:dyDescent="0.15">
      <c r="A678" s="36">
        <v>45285</v>
      </c>
      <c r="B678" s="36">
        <v>45287</v>
      </c>
      <c r="C678" s="35" t="s">
        <v>104</v>
      </c>
      <c r="D678" s="35" t="s">
        <v>4030</v>
      </c>
      <c r="E678" s="35" t="s">
        <v>4031</v>
      </c>
      <c r="F678" s="35" t="s">
        <v>4032</v>
      </c>
      <c r="G678" s="35" t="s">
        <v>108</v>
      </c>
      <c r="H678" s="35" t="s">
        <v>15</v>
      </c>
      <c r="I678" s="35" t="s">
        <v>4033</v>
      </c>
      <c r="J678" s="35" t="s">
        <v>303</v>
      </c>
      <c r="M678" s="35" t="s">
        <v>299</v>
      </c>
      <c r="N678" s="35" t="s">
        <v>300</v>
      </c>
      <c r="O678" s="35" t="s">
        <v>200</v>
      </c>
      <c r="Y678" s="35" t="s">
        <v>306</v>
      </c>
      <c r="AA678" s="35" t="s">
        <v>1016</v>
      </c>
      <c r="AB678" s="103" t="s">
        <v>1461</v>
      </c>
      <c r="AC678" s="35" t="str">
        <f t="shared" si="63"/>
        <v>オオツマチ</v>
      </c>
      <c r="AF678" s="35">
        <v>16</v>
      </c>
      <c r="AG678" s="41">
        <v>39078</v>
      </c>
      <c r="AN678" s="35">
        <v>150</v>
      </c>
      <c r="AO678" s="35">
        <v>47</v>
      </c>
      <c r="AP678" s="35" t="s">
        <v>310</v>
      </c>
      <c r="BB678" s="35">
        <f t="shared" si="59"/>
        <v>16</v>
      </c>
      <c r="BC678" s="35">
        <f t="shared" si="60"/>
        <v>2</v>
      </c>
      <c r="BD678" s="35" t="str">
        <f t="shared" si="61"/>
        <v>右</v>
      </c>
      <c r="BE678" s="42" t="str">
        <f>IF($O678="男子",IF($AF678&gt;100,"",IF($M678=選抜男子!B$2,ROW(),"")),"")</f>
        <v/>
      </c>
      <c r="BF678" s="42" t="str">
        <f>IF($O678="男子",IF($AF678&gt;100,"",IF($M678=選抜男子!I$2,ROW(),"")),"")</f>
        <v/>
      </c>
      <c r="BG678" s="42" t="str">
        <f>IF($O678="男子",IF($AF678&gt;100,"",IF($M678=選抜男子!P$2,ROW(),"")),"")</f>
        <v/>
      </c>
      <c r="BH678" s="42" t="str">
        <f>IF($O678="男子",IF($AF678&gt;100,"",IF($M678=選抜男子!B$27,ROW(),"")),"")</f>
        <v/>
      </c>
      <c r="BI678" s="42" t="str">
        <f>IF($O678="男子",IF($AF678&gt;100,"",IF($M678=選抜男子!I$27,ROW(),"")),"")</f>
        <v/>
      </c>
      <c r="BJ678" s="42" t="str">
        <f>IF($O678="男子",IF($AF678&gt;100,"",IF($M678=選抜男子!P$27,ROW(),"")),"")</f>
        <v/>
      </c>
      <c r="BK678" s="42" t="str">
        <f>IF($O678="男子",IF($AF678&gt;100,"",IF($M678=選抜男子!B$51,ROW(),"")),"")</f>
        <v/>
      </c>
      <c r="BL678" s="42" t="str">
        <f>IF($O678="男子",IF($AF678&gt;100,"",IF($M678=選抜男子!I$51,ROW(),"")),"")</f>
        <v/>
      </c>
      <c r="BM678" s="42" t="str">
        <f>IF($O678="男子",IF($AF678&gt;100,"",IF($M678=選抜男子!B$76,ROW(),"")),"")</f>
        <v/>
      </c>
      <c r="BN678" s="42" t="str">
        <f>IF($O678="男子",IF($AF678&gt;100,"",IF($M678=選抜男子!I$76,ROW(),"")),"")</f>
        <v/>
      </c>
      <c r="BO678" s="42" t="str">
        <f>IF($O678="男子",IF($AF678&gt;100,"",IF($M678=新人男子!B$2,ROW(),"")),"")</f>
        <v/>
      </c>
      <c r="BP678" s="42" t="str">
        <f>IF($O678="男子",IF($AF678&gt;100,"",IF($M678=新人男子!I$2,ROW(),"")),"")</f>
        <v/>
      </c>
      <c r="BQ678" s="42" t="str">
        <f>IF($O678="男子",IF($AF678&gt;100,"",IF($M678=新人男子!P$2,ROW(),"")),"")</f>
        <v/>
      </c>
      <c r="BR678" s="42" t="str">
        <f>IF($O678="男子",IF($AF678&gt;100,"",IF($M678=新人男子!B$27,ROW(),"")),"")</f>
        <v/>
      </c>
      <c r="BS678" s="42" t="str">
        <f>IF($O678="男子",IF($AF678&gt;100,"",IF($M678=新人男子!I$27,ROW(),"")),"")</f>
        <v/>
      </c>
      <c r="BT678" s="42" t="str">
        <f>IF($O678="男子",IF($AF678&gt;100,"",IF($M678=新人男子!P$27,ROW(),"")),"")</f>
        <v/>
      </c>
      <c r="BU678" s="42" t="str">
        <f>IF($O678="男子",IF($AF678&gt;100,"",IF($M678=新人男子!B$51,ROW(),"")),"")</f>
        <v/>
      </c>
      <c r="BV678" s="42" t="str">
        <f>IF($O678="男子",IF($AF678&gt;100,"",IF($M678=新人男子!I$51,ROW(),"")),"")</f>
        <v/>
      </c>
      <c r="BW678" s="42" t="str">
        <f>IF($O678="男子",IF($AF678&gt;100,"",IF($M678=新人男子!P$51,ROW(),"")),"")</f>
        <v/>
      </c>
      <c r="BX678" s="42" t="str">
        <f>IF($O678="男子",IF($AF678&gt;100,"",IF($M678=新人男子!B$76,ROW(),"")),"")</f>
        <v/>
      </c>
      <c r="BY678" s="42" t="str">
        <f>IF($O678="男子",IF($AF678&gt;100,"",IF($M678=新人男子!I$76,ROW(),"")),"")</f>
        <v/>
      </c>
      <c r="BZ678" s="42" t="str">
        <f>IF($O678="男子",IF($AF678&gt;100,"",IF($M678=新人男子!P$76,ROW(),"")),"")</f>
        <v/>
      </c>
      <c r="CA678" s="42" t="str">
        <f>IF($O678="女子",IF($AF678&gt;100,"",IF($M678=選抜女子!B$2,ROW(),"")),"")</f>
        <v/>
      </c>
      <c r="CB678" s="42" t="str">
        <f>IF($O678="女子",IF($AF678&gt;100,"",IF($M678=選抜女子!I$2,ROW(),"")),"")</f>
        <v/>
      </c>
      <c r="CC678" s="42" t="str">
        <f>IF($O678="女子",IF($AF678&gt;100,"",IF($M678=選抜女子!P$2,ROW(),"")),"")</f>
        <v/>
      </c>
      <c r="CD678" s="42" t="str">
        <f>IF($O678="女子",IF($AF678&gt;100,"",IF($M678=選抜女子!B$27,ROW(),"")),"")</f>
        <v/>
      </c>
      <c r="CE678" s="42" t="str">
        <f>IF($O678="女子",IF($AF678&gt;100,"",IF($M678=選抜女子!I$27,ROW(),"")),"")</f>
        <v/>
      </c>
      <c r="CF678" s="42" t="str">
        <f>IF($O678="女子",IF($AF678&gt;100,"",IF($M678=選抜女子!P$27,ROW(),"")),"")</f>
        <v/>
      </c>
      <c r="CG678" s="42" t="str">
        <f>IF($O678="女子",IF($AF678&gt;100,"",IF($M678=選抜女子!B$51,ROW(),"")),"")</f>
        <v/>
      </c>
      <c r="CH678" s="42" t="str">
        <f>IF($O678="女子",IF($AF678&gt;100,"",IF($M678=選抜女子!I$51,ROW(),"")),"")</f>
        <v/>
      </c>
      <c r="CI678" s="42" t="str">
        <f>IF($O678="女子",IF($AF678&gt;100,"",IF($M678=選抜女子!B$76,ROW(),"")),"")</f>
        <v/>
      </c>
      <c r="CJ678" s="42" t="str">
        <f>IF($O678="女子",IF($AF678&gt;100,"",IF($M678=選抜女子!I$76,ROW(),"")),"")</f>
        <v/>
      </c>
      <c r="CK678" s="42">
        <f>IF($O678="女子",IF($AF678&gt;100,"",IF($M678=新人女子!B$2,ROW(),"")),"")</f>
        <v>678</v>
      </c>
      <c r="CL678" s="42" t="str">
        <f>IF($O678="女子",IF($AF678&gt;100,"",IF($M678=新人女子!I$2,ROW(),"")),"")</f>
        <v/>
      </c>
      <c r="CM678" s="42" t="str">
        <f>IF($O678="女子",IF($AF678&gt;100,"",IF($M678=新人女子!P$2,ROW(),"")),"")</f>
        <v/>
      </c>
      <c r="CN678" s="42" t="str">
        <f>IF($O678="女子",IF($AF678&gt;100,"",IF($M678=新人女子!B$27,ROW(),"")),"")</f>
        <v/>
      </c>
      <c r="CO678" s="42" t="str">
        <f>IF($O678="女子",IF($AF678&gt;100,"",IF($M678=新人女子!I$27,ROW(),"")),"")</f>
        <v/>
      </c>
      <c r="CP678" s="42" t="str">
        <f>IF($O678="女子",IF($AF678&gt;100,"",IF($M678=新人女子!P$27,ROW(),"")),"")</f>
        <v/>
      </c>
      <c r="CQ678" s="42" t="str">
        <f>IF($O678="女子",IF($AF678&gt;100,"",IF($M678=新人女子!B$51,ROW(),"")),"")</f>
        <v/>
      </c>
      <c r="CR678" s="42" t="str">
        <f>IF($O678="女子",IF($AF678&gt;100,"",IF($M678=新人女子!I$51,ROW(),"")),"")</f>
        <v/>
      </c>
      <c r="CS678" s="42" t="str">
        <f>IF($O678="女子",IF($AF678&gt;100,"",IF($M678=新人女子!P$51,ROW(),"")),"")</f>
        <v/>
      </c>
      <c r="CT678" s="42" t="str">
        <f>IF($O678="女子",IF($AF678&gt;100,"",IF($M678=新人女子!B$76,ROW(),"")),"")</f>
        <v/>
      </c>
      <c r="CU678" s="42" t="str">
        <f>IF($O678="女子",IF($AF678&gt;100,"",IF($M678=新人女子!I$76,ROW(),"")),"")</f>
        <v/>
      </c>
      <c r="CV678" s="42" t="str">
        <f>IF($O678="女子",IF($AF678&gt;100,"",IF($M678=新人女子!P$76,ROW(),"")),"")</f>
        <v/>
      </c>
    </row>
    <row r="679" spans="1:100" x14ac:dyDescent="0.15">
      <c r="A679" s="36">
        <v>45285</v>
      </c>
      <c r="B679" s="36">
        <v>45287</v>
      </c>
      <c r="C679" s="35" t="s">
        <v>104</v>
      </c>
      <c r="D679" s="35" t="s">
        <v>4034</v>
      </c>
      <c r="E679" s="35" t="s">
        <v>4035</v>
      </c>
      <c r="F679" s="35" t="s">
        <v>4036</v>
      </c>
      <c r="G679" s="35" t="s">
        <v>108</v>
      </c>
      <c r="H679" s="35" t="s">
        <v>15</v>
      </c>
      <c r="I679" s="35" t="s">
        <v>4037</v>
      </c>
      <c r="J679" s="35" t="s">
        <v>303</v>
      </c>
      <c r="M679" s="35" t="s">
        <v>299</v>
      </c>
      <c r="N679" s="35" t="s">
        <v>300</v>
      </c>
      <c r="O679" s="35" t="s">
        <v>200</v>
      </c>
      <c r="Y679" s="35" t="s">
        <v>306</v>
      </c>
      <c r="AA679" s="35" t="s">
        <v>1016</v>
      </c>
      <c r="AB679" s="103" t="s">
        <v>1462</v>
      </c>
      <c r="AC679" s="35" t="str">
        <f t="shared" si="63"/>
        <v>イズモタイシャマエ</v>
      </c>
      <c r="AF679" s="35">
        <v>103</v>
      </c>
      <c r="AG679" s="41">
        <v>26276</v>
      </c>
      <c r="AN679" s="35">
        <v>163</v>
      </c>
      <c r="AO679" s="35">
        <v>53</v>
      </c>
      <c r="AP679" s="35" t="s">
        <v>310</v>
      </c>
      <c r="BB679" s="35">
        <f t="shared" si="59"/>
        <v>51</v>
      </c>
      <c r="BC679" s="35" t="str">
        <f t="shared" si="60"/>
        <v>役員</v>
      </c>
      <c r="BD679" s="35" t="str">
        <f t="shared" si="61"/>
        <v>右</v>
      </c>
      <c r="BE679" s="42" t="str">
        <f>IF($O679="男子",IF($AF679&gt;100,"",IF($M679=選抜男子!B$2,ROW(),"")),"")</f>
        <v/>
      </c>
      <c r="BF679" s="42" t="str">
        <f>IF($O679="男子",IF($AF679&gt;100,"",IF($M679=選抜男子!I$2,ROW(),"")),"")</f>
        <v/>
      </c>
      <c r="BG679" s="42" t="str">
        <f>IF($O679="男子",IF($AF679&gt;100,"",IF($M679=選抜男子!P$2,ROW(),"")),"")</f>
        <v/>
      </c>
      <c r="BH679" s="42" t="str">
        <f>IF($O679="男子",IF($AF679&gt;100,"",IF($M679=選抜男子!B$27,ROW(),"")),"")</f>
        <v/>
      </c>
      <c r="BI679" s="42" t="str">
        <f>IF($O679="男子",IF($AF679&gt;100,"",IF($M679=選抜男子!I$27,ROW(),"")),"")</f>
        <v/>
      </c>
      <c r="BJ679" s="42" t="str">
        <f>IF($O679="男子",IF($AF679&gt;100,"",IF($M679=選抜男子!P$27,ROW(),"")),"")</f>
        <v/>
      </c>
      <c r="BK679" s="42" t="str">
        <f>IF($O679="男子",IF($AF679&gt;100,"",IF($M679=選抜男子!B$51,ROW(),"")),"")</f>
        <v/>
      </c>
      <c r="BL679" s="42" t="str">
        <f>IF($O679="男子",IF($AF679&gt;100,"",IF($M679=選抜男子!I$51,ROW(),"")),"")</f>
        <v/>
      </c>
      <c r="BM679" s="42" t="str">
        <f>IF($O679="男子",IF($AF679&gt;100,"",IF($M679=選抜男子!B$76,ROW(),"")),"")</f>
        <v/>
      </c>
      <c r="BN679" s="42" t="str">
        <f>IF($O679="男子",IF($AF679&gt;100,"",IF($M679=選抜男子!I$76,ROW(),"")),"")</f>
        <v/>
      </c>
      <c r="BO679" s="42" t="str">
        <f>IF($O679="男子",IF($AF679&gt;100,"",IF($M679=新人男子!B$2,ROW(),"")),"")</f>
        <v/>
      </c>
      <c r="BP679" s="42" t="str">
        <f>IF($O679="男子",IF($AF679&gt;100,"",IF($M679=新人男子!I$2,ROW(),"")),"")</f>
        <v/>
      </c>
      <c r="BQ679" s="42" t="str">
        <f>IF($O679="男子",IF($AF679&gt;100,"",IF($M679=新人男子!P$2,ROW(),"")),"")</f>
        <v/>
      </c>
      <c r="BR679" s="42" t="str">
        <f>IF($O679="男子",IF($AF679&gt;100,"",IF($M679=新人男子!B$27,ROW(),"")),"")</f>
        <v/>
      </c>
      <c r="BS679" s="42" t="str">
        <f>IF($O679="男子",IF($AF679&gt;100,"",IF($M679=新人男子!I$27,ROW(),"")),"")</f>
        <v/>
      </c>
      <c r="BT679" s="42" t="str">
        <f>IF($O679="男子",IF($AF679&gt;100,"",IF($M679=新人男子!P$27,ROW(),"")),"")</f>
        <v/>
      </c>
      <c r="BU679" s="42" t="str">
        <f>IF($O679="男子",IF($AF679&gt;100,"",IF($M679=新人男子!B$51,ROW(),"")),"")</f>
        <v/>
      </c>
      <c r="BV679" s="42" t="str">
        <f>IF($O679="男子",IF($AF679&gt;100,"",IF($M679=新人男子!I$51,ROW(),"")),"")</f>
        <v/>
      </c>
      <c r="BW679" s="42" t="str">
        <f>IF($O679="男子",IF($AF679&gt;100,"",IF($M679=新人男子!P$51,ROW(),"")),"")</f>
        <v/>
      </c>
      <c r="BX679" s="42" t="str">
        <f>IF($O679="男子",IF($AF679&gt;100,"",IF($M679=新人男子!B$76,ROW(),"")),"")</f>
        <v/>
      </c>
      <c r="BY679" s="42" t="str">
        <f>IF($O679="男子",IF($AF679&gt;100,"",IF($M679=新人男子!I$76,ROW(),"")),"")</f>
        <v/>
      </c>
      <c r="BZ679" s="42" t="str">
        <f>IF($O679="男子",IF($AF679&gt;100,"",IF($M679=新人男子!P$76,ROW(),"")),"")</f>
        <v/>
      </c>
      <c r="CA679" s="42" t="str">
        <f>IF($O679="女子",IF($AF679&gt;100,"",IF($M679=選抜女子!B$2,ROW(),"")),"")</f>
        <v/>
      </c>
      <c r="CB679" s="42" t="str">
        <f>IF($O679="女子",IF($AF679&gt;100,"",IF($M679=選抜女子!I$2,ROW(),"")),"")</f>
        <v/>
      </c>
      <c r="CC679" s="42" t="str">
        <f>IF($O679="女子",IF($AF679&gt;100,"",IF($M679=選抜女子!P$2,ROW(),"")),"")</f>
        <v/>
      </c>
      <c r="CD679" s="42" t="str">
        <f>IF($O679="女子",IF($AF679&gt;100,"",IF($M679=選抜女子!B$27,ROW(),"")),"")</f>
        <v/>
      </c>
      <c r="CE679" s="42" t="str">
        <f>IF($O679="女子",IF($AF679&gt;100,"",IF($M679=選抜女子!I$27,ROW(),"")),"")</f>
        <v/>
      </c>
      <c r="CF679" s="42" t="str">
        <f>IF($O679="女子",IF($AF679&gt;100,"",IF($M679=選抜女子!P$27,ROW(),"")),"")</f>
        <v/>
      </c>
      <c r="CG679" s="42" t="str">
        <f>IF($O679="女子",IF($AF679&gt;100,"",IF($M679=選抜女子!B$51,ROW(),"")),"")</f>
        <v/>
      </c>
      <c r="CH679" s="42" t="str">
        <f>IF($O679="女子",IF($AF679&gt;100,"",IF($M679=選抜女子!I$51,ROW(),"")),"")</f>
        <v/>
      </c>
      <c r="CI679" s="42" t="str">
        <f>IF($O679="女子",IF($AF679&gt;100,"",IF($M679=選抜女子!B$76,ROW(),"")),"")</f>
        <v/>
      </c>
      <c r="CJ679" s="42" t="str">
        <f>IF($O679="女子",IF($AF679&gt;100,"",IF($M679=選抜女子!I$76,ROW(),"")),"")</f>
        <v/>
      </c>
      <c r="CK679" s="42" t="str">
        <f>IF($O679="女子",IF($AF679&gt;100,"",IF($M679=新人女子!B$2,ROW(),"")),"")</f>
        <v/>
      </c>
      <c r="CL679" s="42" t="str">
        <f>IF($O679="女子",IF($AF679&gt;100,"",IF($M679=新人女子!I$2,ROW(),"")),"")</f>
        <v/>
      </c>
      <c r="CM679" s="42" t="str">
        <f>IF($O679="女子",IF($AF679&gt;100,"",IF($M679=新人女子!P$2,ROW(),"")),"")</f>
        <v/>
      </c>
      <c r="CN679" s="42" t="str">
        <f>IF($O679="女子",IF($AF679&gt;100,"",IF($M679=新人女子!B$27,ROW(),"")),"")</f>
        <v/>
      </c>
      <c r="CO679" s="42" t="str">
        <f>IF($O679="女子",IF($AF679&gt;100,"",IF($M679=新人女子!I$27,ROW(),"")),"")</f>
        <v/>
      </c>
      <c r="CP679" s="42" t="str">
        <f>IF($O679="女子",IF($AF679&gt;100,"",IF($M679=新人女子!P$27,ROW(),"")),"")</f>
        <v/>
      </c>
      <c r="CQ679" s="42" t="str">
        <f>IF($O679="女子",IF($AF679&gt;100,"",IF($M679=新人女子!B$51,ROW(),"")),"")</f>
        <v/>
      </c>
      <c r="CR679" s="42" t="str">
        <f>IF($O679="女子",IF($AF679&gt;100,"",IF($M679=新人女子!I$51,ROW(),"")),"")</f>
        <v/>
      </c>
      <c r="CS679" s="42" t="str">
        <f>IF($O679="女子",IF($AF679&gt;100,"",IF($M679=新人女子!P$51,ROW(),"")),"")</f>
        <v/>
      </c>
      <c r="CT679" s="42" t="str">
        <f>IF($O679="女子",IF($AF679&gt;100,"",IF($M679=新人女子!B$76,ROW(),"")),"")</f>
        <v/>
      </c>
      <c r="CU679" s="42" t="str">
        <f>IF($O679="女子",IF($AF679&gt;100,"",IF($M679=新人女子!I$76,ROW(),"")),"")</f>
        <v/>
      </c>
      <c r="CV679" s="42" t="str">
        <f>IF($O679="女子",IF($AF679&gt;100,"",IF($M679=新人女子!P$76,ROW(),"")),"")</f>
        <v/>
      </c>
    </row>
    <row r="680" spans="1:100" x14ac:dyDescent="0.15">
      <c r="A680" s="36">
        <v>45285</v>
      </c>
      <c r="B680" s="36">
        <v>45287</v>
      </c>
      <c r="C680" s="35" t="s">
        <v>104</v>
      </c>
      <c r="D680" s="35" t="s">
        <v>4038</v>
      </c>
      <c r="E680" s="35" t="s">
        <v>4039</v>
      </c>
      <c r="F680" s="35" t="s">
        <v>4040</v>
      </c>
      <c r="G680" s="35" t="s">
        <v>108</v>
      </c>
      <c r="H680" s="35" t="s">
        <v>15</v>
      </c>
      <c r="I680" s="35" t="s">
        <v>4041</v>
      </c>
      <c r="J680" s="35" t="s">
        <v>303</v>
      </c>
      <c r="M680" s="35" t="s">
        <v>299</v>
      </c>
      <c r="N680" s="35" t="s">
        <v>300</v>
      </c>
      <c r="O680" s="35" t="s">
        <v>200</v>
      </c>
      <c r="Y680" s="35" t="s">
        <v>306</v>
      </c>
      <c r="AA680" s="35" t="s">
        <v>1016</v>
      </c>
      <c r="AB680" s="103" t="s">
        <v>1463</v>
      </c>
      <c r="AC680" s="35" t="str">
        <f t="shared" si="62"/>
        <v>デンテツイズモシ</v>
      </c>
      <c r="AF680" s="35">
        <v>104</v>
      </c>
      <c r="AG680" s="41">
        <v>22276</v>
      </c>
      <c r="AN680" s="35">
        <v>153</v>
      </c>
      <c r="AO680" s="35">
        <v>49</v>
      </c>
      <c r="AP680" s="35" t="s">
        <v>310</v>
      </c>
      <c r="BB680" s="35">
        <f t="shared" si="59"/>
        <v>62</v>
      </c>
      <c r="BC680" s="35" t="str">
        <f t="shared" si="60"/>
        <v>役員</v>
      </c>
      <c r="BD680" s="35" t="str">
        <f t="shared" si="61"/>
        <v>右</v>
      </c>
      <c r="BE680" s="42" t="str">
        <f>IF($O680="男子",IF($AF680&gt;100,"",IF($M680=選抜男子!B$2,ROW(),"")),"")</f>
        <v/>
      </c>
      <c r="BF680" s="42" t="str">
        <f>IF($O680="男子",IF($AF680&gt;100,"",IF($M680=選抜男子!I$2,ROW(),"")),"")</f>
        <v/>
      </c>
      <c r="BG680" s="42" t="str">
        <f>IF($O680="男子",IF($AF680&gt;100,"",IF($M680=選抜男子!P$2,ROW(),"")),"")</f>
        <v/>
      </c>
      <c r="BH680" s="42" t="str">
        <f>IF($O680="男子",IF($AF680&gt;100,"",IF($M680=選抜男子!B$27,ROW(),"")),"")</f>
        <v/>
      </c>
      <c r="BI680" s="42" t="str">
        <f>IF($O680="男子",IF($AF680&gt;100,"",IF($M680=選抜男子!I$27,ROW(),"")),"")</f>
        <v/>
      </c>
      <c r="BJ680" s="42" t="str">
        <f>IF($O680="男子",IF($AF680&gt;100,"",IF($M680=選抜男子!P$27,ROW(),"")),"")</f>
        <v/>
      </c>
      <c r="BK680" s="42" t="str">
        <f>IF($O680="男子",IF($AF680&gt;100,"",IF($M680=選抜男子!B$51,ROW(),"")),"")</f>
        <v/>
      </c>
      <c r="BL680" s="42" t="str">
        <f>IF($O680="男子",IF($AF680&gt;100,"",IF($M680=選抜男子!I$51,ROW(),"")),"")</f>
        <v/>
      </c>
      <c r="BM680" s="42" t="str">
        <f>IF($O680="男子",IF($AF680&gt;100,"",IF($M680=選抜男子!B$76,ROW(),"")),"")</f>
        <v/>
      </c>
      <c r="BN680" s="42" t="str">
        <f>IF($O680="男子",IF($AF680&gt;100,"",IF($M680=選抜男子!I$76,ROW(),"")),"")</f>
        <v/>
      </c>
      <c r="BO680" s="42" t="str">
        <f>IF($O680="男子",IF($AF680&gt;100,"",IF($M680=新人男子!B$2,ROW(),"")),"")</f>
        <v/>
      </c>
      <c r="BP680" s="42" t="str">
        <f>IF($O680="男子",IF($AF680&gt;100,"",IF($M680=新人男子!I$2,ROW(),"")),"")</f>
        <v/>
      </c>
      <c r="BQ680" s="42" t="str">
        <f>IF($O680="男子",IF($AF680&gt;100,"",IF($M680=新人男子!P$2,ROW(),"")),"")</f>
        <v/>
      </c>
      <c r="BR680" s="42" t="str">
        <f>IF($O680="男子",IF($AF680&gt;100,"",IF($M680=新人男子!B$27,ROW(),"")),"")</f>
        <v/>
      </c>
      <c r="BS680" s="42" t="str">
        <f>IF($O680="男子",IF($AF680&gt;100,"",IF($M680=新人男子!I$27,ROW(),"")),"")</f>
        <v/>
      </c>
      <c r="BT680" s="42" t="str">
        <f>IF($O680="男子",IF($AF680&gt;100,"",IF($M680=新人男子!P$27,ROW(),"")),"")</f>
        <v/>
      </c>
      <c r="BU680" s="42" t="str">
        <f>IF($O680="男子",IF($AF680&gt;100,"",IF($M680=新人男子!B$51,ROW(),"")),"")</f>
        <v/>
      </c>
      <c r="BV680" s="42" t="str">
        <f>IF($O680="男子",IF($AF680&gt;100,"",IF($M680=新人男子!I$51,ROW(),"")),"")</f>
        <v/>
      </c>
      <c r="BW680" s="42" t="str">
        <f>IF($O680="男子",IF($AF680&gt;100,"",IF($M680=新人男子!P$51,ROW(),"")),"")</f>
        <v/>
      </c>
      <c r="BX680" s="42" t="str">
        <f>IF($O680="男子",IF($AF680&gt;100,"",IF($M680=新人男子!B$76,ROW(),"")),"")</f>
        <v/>
      </c>
      <c r="BY680" s="42" t="str">
        <f>IF($O680="男子",IF($AF680&gt;100,"",IF($M680=新人男子!I$76,ROW(),"")),"")</f>
        <v/>
      </c>
      <c r="BZ680" s="42" t="str">
        <f>IF($O680="男子",IF($AF680&gt;100,"",IF($M680=新人男子!P$76,ROW(),"")),"")</f>
        <v/>
      </c>
      <c r="CA680" s="42" t="str">
        <f>IF($O680="女子",IF($AF680&gt;100,"",IF($M680=選抜女子!B$2,ROW(),"")),"")</f>
        <v/>
      </c>
      <c r="CB680" s="42" t="str">
        <f>IF($O680="女子",IF($AF680&gt;100,"",IF($M680=選抜女子!I$2,ROW(),"")),"")</f>
        <v/>
      </c>
      <c r="CC680" s="42" t="str">
        <f>IF($O680="女子",IF($AF680&gt;100,"",IF($M680=選抜女子!P$2,ROW(),"")),"")</f>
        <v/>
      </c>
      <c r="CD680" s="42" t="str">
        <f>IF($O680="女子",IF($AF680&gt;100,"",IF($M680=選抜女子!B$27,ROW(),"")),"")</f>
        <v/>
      </c>
      <c r="CE680" s="42" t="str">
        <f>IF($O680="女子",IF($AF680&gt;100,"",IF($M680=選抜女子!I$27,ROW(),"")),"")</f>
        <v/>
      </c>
      <c r="CF680" s="42" t="str">
        <f>IF($O680="女子",IF($AF680&gt;100,"",IF($M680=選抜女子!P$27,ROW(),"")),"")</f>
        <v/>
      </c>
      <c r="CG680" s="42" t="str">
        <f>IF($O680="女子",IF($AF680&gt;100,"",IF($M680=選抜女子!B$51,ROW(),"")),"")</f>
        <v/>
      </c>
      <c r="CH680" s="42" t="str">
        <f>IF($O680="女子",IF($AF680&gt;100,"",IF($M680=選抜女子!I$51,ROW(),"")),"")</f>
        <v/>
      </c>
      <c r="CI680" s="42" t="str">
        <f>IF($O680="女子",IF($AF680&gt;100,"",IF($M680=選抜女子!B$76,ROW(),"")),"")</f>
        <v/>
      </c>
      <c r="CJ680" s="42" t="str">
        <f>IF($O680="女子",IF($AF680&gt;100,"",IF($M680=選抜女子!I$76,ROW(),"")),"")</f>
        <v/>
      </c>
      <c r="CK680" s="42" t="str">
        <f>IF($O680="女子",IF($AF680&gt;100,"",IF($M680=新人女子!B$2,ROW(),"")),"")</f>
        <v/>
      </c>
      <c r="CL680" s="42" t="str">
        <f>IF($O680="女子",IF($AF680&gt;100,"",IF($M680=新人女子!I$2,ROW(),"")),"")</f>
        <v/>
      </c>
      <c r="CM680" s="42" t="str">
        <f>IF($O680="女子",IF($AF680&gt;100,"",IF($M680=新人女子!P$2,ROW(),"")),"")</f>
        <v/>
      </c>
      <c r="CN680" s="42" t="str">
        <f>IF($O680="女子",IF($AF680&gt;100,"",IF($M680=新人女子!B$27,ROW(),"")),"")</f>
        <v/>
      </c>
      <c r="CO680" s="42" t="str">
        <f>IF($O680="女子",IF($AF680&gt;100,"",IF($M680=新人女子!I$27,ROW(),"")),"")</f>
        <v/>
      </c>
      <c r="CP680" s="42" t="str">
        <f>IF($O680="女子",IF($AF680&gt;100,"",IF($M680=新人女子!P$27,ROW(),"")),"")</f>
        <v/>
      </c>
      <c r="CQ680" s="42" t="str">
        <f>IF($O680="女子",IF($AF680&gt;100,"",IF($M680=新人女子!B$51,ROW(),"")),"")</f>
        <v/>
      </c>
      <c r="CR680" s="42" t="str">
        <f>IF($O680="女子",IF($AF680&gt;100,"",IF($M680=新人女子!I$51,ROW(),"")),"")</f>
        <v/>
      </c>
      <c r="CS680" s="42" t="str">
        <f>IF($O680="女子",IF($AF680&gt;100,"",IF($M680=新人女子!P$51,ROW(),"")),"")</f>
        <v/>
      </c>
      <c r="CT680" s="42" t="str">
        <f>IF($O680="女子",IF($AF680&gt;100,"",IF($M680=新人女子!B$76,ROW(),"")),"")</f>
        <v/>
      </c>
      <c r="CU680" s="42" t="str">
        <f>IF($O680="女子",IF($AF680&gt;100,"",IF($M680=新人女子!I$76,ROW(),"")),"")</f>
        <v/>
      </c>
      <c r="CV680" s="42" t="str">
        <f>IF($O680="女子",IF($AF680&gt;100,"",IF($M680=新人女子!P$76,ROW(),"")),"")</f>
        <v/>
      </c>
    </row>
    <row r="681" spans="1:100" x14ac:dyDescent="0.15">
      <c r="A681" s="36">
        <v>45285</v>
      </c>
      <c r="B681" s="36">
        <v>45287</v>
      </c>
      <c r="C681" s="35" t="s">
        <v>104</v>
      </c>
      <c r="D681" s="35" t="s">
        <v>4042</v>
      </c>
      <c r="E681" s="35" t="s">
        <v>4043</v>
      </c>
      <c r="F681" s="35" t="s">
        <v>4044</v>
      </c>
      <c r="G681" s="35" t="s">
        <v>108</v>
      </c>
      <c r="H681" s="35" t="s">
        <v>15</v>
      </c>
      <c r="I681" s="35" t="s">
        <v>4045</v>
      </c>
      <c r="J681" s="35" t="s">
        <v>303</v>
      </c>
      <c r="AB681" s="103"/>
      <c r="BB681" s="35" t="str">
        <f t="shared" si="59"/>
        <v/>
      </c>
      <c r="BC681" s="35" t="str">
        <f t="shared" si="60"/>
        <v/>
      </c>
      <c r="BD681" s="35" t="str">
        <f t="shared" si="61"/>
        <v/>
      </c>
      <c r="BE681" s="42" t="str">
        <f>IF($O681="男子",IF($AF681&gt;100,"",IF($M681=選抜男子!B$2,ROW(),"")),"")</f>
        <v/>
      </c>
      <c r="BF681" s="42" t="str">
        <f>IF($O681="男子",IF($AF681&gt;100,"",IF($M681=選抜男子!I$2,ROW(),"")),"")</f>
        <v/>
      </c>
      <c r="BG681" s="42" t="str">
        <f>IF($O681="男子",IF($AF681&gt;100,"",IF($M681=選抜男子!P$2,ROW(),"")),"")</f>
        <v/>
      </c>
      <c r="BH681" s="42" t="str">
        <f>IF($O681="男子",IF($AF681&gt;100,"",IF($M681=選抜男子!B$27,ROW(),"")),"")</f>
        <v/>
      </c>
      <c r="BI681" s="42" t="str">
        <f>IF($O681="男子",IF($AF681&gt;100,"",IF($M681=選抜男子!I$27,ROW(),"")),"")</f>
        <v/>
      </c>
      <c r="BJ681" s="42" t="str">
        <f>IF($O681="男子",IF($AF681&gt;100,"",IF($M681=選抜男子!P$27,ROW(),"")),"")</f>
        <v/>
      </c>
      <c r="BK681" s="42" t="str">
        <f>IF($O681="男子",IF($AF681&gt;100,"",IF($M681=選抜男子!B$51,ROW(),"")),"")</f>
        <v/>
      </c>
      <c r="BL681" s="42" t="str">
        <f>IF($O681="男子",IF($AF681&gt;100,"",IF($M681=選抜男子!I$51,ROW(),"")),"")</f>
        <v/>
      </c>
      <c r="BM681" s="42" t="str">
        <f>IF($O681="男子",IF($AF681&gt;100,"",IF($M681=選抜男子!B$76,ROW(),"")),"")</f>
        <v/>
      </c>
      <c r="BN681" s="42" t="str">
        <f>IF($O681="男子",IF($AF681&gt;100,"",IF($M681=選抜男子!I$76,ROW(),"")),"")</f>
        <v/>
      </c>
      <c r="BO681" s="42" t="str">
        <f>IF($O681="男子",IF($AF681&gt;100,"",IF($M681=新人男子!B$2,ROW(),"")),"")</f>
        <v/>
      </c>
      <c r="BP681" s="42" t="str">
        <f>IF($O681="男子",IF($AF681&gt;100,"",IF($M681=新人男子!I$2,ROW(),"")),"")</f>
        <v/>
      </c>
      <c r="BQ681" s="42" t="str">
        <f>IF($O681="男子",IF($AF681&gt;100,"",IF($M681=新人男子!P$2,ROW(),"")),"")</f>
        <v/>
      </c>
      <c r="BR681" s="42" t="str">
        <f>IF($O681="男子",IF($AF681&gt;100,"",IF($M681=新人男子!B$27,ROW(),"")),"")</f>
        <v/>
      </c>
      <c r="BS681" s="42" t="str">
        <f>IF($O681="男子",IF($AF681&gt;100,"",IF($M681=新人男子!I$27,ROW(),"")),"")</f>
        <v/>
      </c>
      <c r="BT681" s="42" t="str">
        <f>IF($O681="男子",IF($AF681&gt;100,"",IF($M681=新人男子!P$27,ROW(),"")),"")</f>
        <v/>
      </c>
      <c r="BU681" s="42" t="str">
        <f>IF($O681="男子",IF($AF681&gt;100,"",IF($M681=新人男子!B$51,ROW(),"")),"")</f>
        <v/>
      </c>
      <c r="BV681" s="42" t="str">
        <f>IF($O681="男子",IF($AF681&gt;100,"",IF($M681=新人男子!I$51,ROW(),"")),"")</f>
        <v/>
      </c>
      <c r="BW681" s="42" t="str">
        <f>IF($O681="男子",IF($AF681&gt;100,"",IF($M681=新人男子!P$51,ROW(),"")),"")</f>
        <v/>
      </c>
      <c r="BX681" s="42" t="str">
        <f>IF($O681="男子",IF($AF681&gt;100,"",IF($M681=新人男子!B$76,ROW(),"")),"")</f>
        <v/>
      </c>
      <c r="BY681" s="42" t="str">
        <f>IF($O681="男子",IF($AF681&gt;100,"",IF($M681=新人男子!I$76,ROW(),"")),"")</f>
        <v/>
      </c>
      <c r="BZ681" s="42" t="str">
        <f>IF($O681="男子",IF($AF681&gt;100,"",IF($M681=新人男子!P$76,ROW(),"")),"")</f>
        <v/>
      </c>
      <c r="CA681" s="42" t="str">
        <f>IF($O681="女子",IF($AF681&gt;100,"",IF($M681=選抜女子!B$2,ROW(),"")),"")</f>
        <v/>
      </c>
      <c r="CB681" s="42" t="str">
        <f>IF($O681="女子",IF($AF681&gt;100,"",IF($M681=選抜女子!I$2,ROW(),"")),"")</f>
        <v/>
      </c>
      <c r="CC681" s="42" t="str">
        <f>IF($O681="女子",IF($AF681&gt;100,"",IF($M681=選抜女子!P$2,ROW(),"")),"")</f>
        <v/>
      </c>
      <c r="CD681" s="42" t="str">
        <f>IF($O681="女子",IF($AF681&gt;100,"",IF($M681=選抜女子!B$27,ROW(),"")),"")</f>
        <v/>
      </c>
      <c r="CE681" s="42" t="str">
        <f>IF($O681="女子",IF($AF681&gt;100,"",IF($M681=選抜女子!I$27,ROW(),"")),"")</f>
        <v/>
      </c>
      <c r="CF681" s="42" t="str">
        <f>IF($O681="女子",IF($AF681&gt;100,"",IF($M681=選抜女子!P$27,ROW(),"")),"")</f>
        <v/>
      </c>
      <c r="CG681" s="42" t="str">
        <f>IF($O681="女子",IF($AF681&gt;100,"",IF($M681=選抜女子!B$51,ROW(),"")),"")</f>
        <v/>
      </c>
      <c r="CH681" s="42" t="str">
        <f>IF($O681="女子",IF($AF681&gt;100,"",IF($M681=選抜女子!I$51,ROW(),"")),"")</f>
        <v/>
      </c>
      <c r="CI681" s="42" t="str">
        <f>IF($O681="女子",IF($AF681&gt;100,"",IF($M681=選抜女子!B$76,ROW(),"")),"")</f>
        <v/>
      </c>
      <c r="CJ681" s="42" t="str">
        <f>IF($O681="女子",IF($AF681&gt;100,"",IF($M681=選抜女子!I$76,ROW(),"")),"")</f>
        <v/>
      </c>
      <c r="CK681" s="42" t="str">
        <f>IF($O681="女子",IF($AF681&gt;100,"",IF($M681=新人女子!B$2,ROW(),"")),"")</f>
        <v/>
      </c>
      <c r="CL681" s="42" t="str">
        <f>IF($O681="女子",IF($AF681&gt;100,"",IF($M681=新人女子!I$2,ROW(),"")),"")</f>
        <v/>
      </c>
      <c r="CM681" s="42" t="str">
        <f>IF($O681="女子",IF($AF681&gt;100,"",IF($M681=新人女子!P$2,ROW(),"")),"")</f>
        <v/>
      </c>
      <c r="CN681" s="42" t="str">
        <f>IF($O681="女子",IF($AF681&gt;100,"",IF($M681=新人女子!B$27,ROW(),"")),"")</f>
        <v/>
      </c>
      <c r="CO681" s="42" t="str">
        <f>IF($O681="女子",IF($AF681&gt;100,"",IF($M681=新人女子!I$27,ROW(),"")),"")</f>
        <v/>
      </c>
      <c r="CP681" s="42" t="str">
        <f>IF($O681="女子",IF($AF681&gt;100,"",IF($M681=新人女子!P$27,ROW(),"")),"")</f>
        <v/>
      </c>
      <c r="CQ681" s="42" t="str">
        <f>IF($O681="女子",IF($AF681&gt;100,"",IF($M681=新人女子!B$51,ROW(),"")),"")</f>
        <v/>
      </c>
      <c r="CR681" s="42" t="str">
        <f>IF($O681="女子",IF($AF681&gt;100,"",IF($M681=新人女子!I$51,ROW(),"")),"")</f>
        <v/>
      </c>
      <c r="CS681" s="42" t="str">
        <f>IF($O681="女子",IF($AF681&gt;100,"",IF($M681=新人女子!P$51,ROW(),"")),"")</f>
        <v/>
      </c>
      <c r="CT681" s="42" t="str">
        <f>IF($O681="女子",IF($AF681&gt;100,"",IF($M681=新人女子!B$76,ROW(),"")),"")</f>
        <v/>
      </c>
      <c r="CU681" s="42" t="str">
        <f>IF($O681="女子",IF($AF681&gt;100,"",IF($M681=新人女子!I$76,ROW(),"")),"")</f>
        <v/>
      </c>
      <c r="CV681" s="42" t="str">
        <f>IF($O681="女子",IF($AF681&gt;100,"",IF($M681=新人女子!P$76,ROW(),"")),"")</f>
        <v/>
      </c>
    </row>
    <row r="682" spans="1:100" x14ac:dyDescent="0.15">
      <c r="A682" s="36">
        <v>45285</v>
      </c>
      <c r="B682" s="36">
        <v>45287</v>
      </c>
      <c r="C682" s="35" t="s">
        <v>104</v>
      </c>
      <c r="D682" s="35" t="s">
        <v>4046</v>
      </c>
      <c r="E682" s="35" t="s">
        <v>4047</v>
      </c>
      <c r="F682" s="35" t="s">
        <v>4048</v>
      </c>
      <c r="G682" s="35" t="s">
        <v>108</v>
      </c>
      <c r="H682" s="35" t="s">
        <v>15</v>
      </c>
      <c r="I682" s="35" t="s">
        <v>4049</v>
      </c>
      <c r="J682" s="35" t="s">
        <v>303</v>
      </c>
      <c r="M682" s="103" t="s">
        <v>1501</v>
      </c>
      <c r="N682" s="103" t="s">
        <v>1502</v>
      </c>
      <c r="O682" s="35" t="s">
        <v>200</v>
      </c>
      <c r="Y682" s="103" t="s">
        <v>1443</v>
      </c>
      <c r="AA682" s="35" t="s">
        <v>1020</v>
      </c>
      <c r="AB682" s="103" t="s">
        <v>1465</v>
      </c>
      <c r="AC682" s="35" t="str">
        <f t="shared" si="62"/>
        <v>ゴウツホンマチ</v>
      </c>
      <c r="AF682" s="35">
        <v>101</v>
      </c>
      <c r="AG682" s="41">
        <v>26276</v>
      </c>
      <c r="AN682" s="35">
        <v>162</v>
      </c>
      <c r="AO682" s="35">
        <v>48</v>
      </c>
      <c r="AP682" s="35" t="s">
        <v>310</v>
      </c>
      <c r="BB682" s="35">
        <f t="shared" si="59"/>
        <v>51</v>
      </c>
      <c r="BC682" s="35" t="str">
        <f t="shared" si="60"/>
        <v>役員</v>
      </c>
      <c r="BD682" s="35" t="str">
        <f t="shared" si="61"/>
        <v>右</v>
      </c>
      <c r="BE682" s="42" t="str">
        <f>IF($O682="男子",IF($AF682&gt;100,"",IF($M682=選抜男子!B$2,ROW(),"")),"")</f>
        <v/>
      </c>
      <c r="BF682" s="42" t="str">
        <f>IF($O682="男子",IF($AF682&gt;100,"",IF($M682=選抜男子!I$2,ROW(),"")),"")</f>
        <v/>
      </c>
      <c r="BG682" s="42" t="str">
        <f>IF($O682="男子",IF($AF682&gt;100,"",IF($M682=選抜男子!P$2,ROW(),"")),"")</f>
        <v/>
      </c>
      <c r="BH682" s="42" t="str">
        <f>IF($O682="男子",IF($AF682&gt;100,"",IF($M682=選抜男子!B$27,ROW(),"")),"")</f>
        <v/>
      </c>
      <c r="BI682" s="42" t="str">
        <f>IF($O682="男子",IF($AF682&gt;100,"",IF($M682=選抜男子!I$27,ROW(),"")),"")</f>
        <v/>
      </c>
      <c r="BJ682" s="42" t="str">
        <f>IF($O682="男子",IF($AF682&gt;100,"",IF($M682=選抜男子!P$27,ROW(),"")),"")</f>
        <v/>
      </c>
      <c r="BK682" s="42" t="str">
        <f>IF($O682="男子",IF($AF682&gt;100,"",IF($M682=選抜男子!B$51,ROW(),"")),"")</f>
        <v/>
      </c>
      <c r="BL682" s="42" t="str">
        <f>IF($O682="男子",IF($AF682&gt;100,"",IF($M682=選抜男子!I$51,ROW(),"")),"")</f>
        <v/>
      </c>
      <c r="BM682" s="42" t="str">
        <f>IF($O682="男子",IF($AF682&gt;100,"",IF($M682=選抜男子!B$76,ROW(),"")),"")</f>
        <v/>
      </c>
      <c r="BN682" s="42" t="str">
        <f>IF($O682="男子",IF($AF682&gt;100,"",IF($M682=選抜男子!I$76,ROW(),"")),"")</f>
        <v/>
      </c>
      <c r="BO682" s="42" t="str">
        <f>IF($O682="男子",IF($AF682&gt;100,"",IF($M682=新人男子!B$2,ROW(),"")),"")</f>
        <v/>
      </c>
      <c r="BP682" s="42" t="str">
        <f>IF($O682="男子",IF($AF682&gt;100,"",IF($M682=新人男子!I$2,ROW(),"")),"")</f>
        <v/>
      </c>
      <c r="BQ682" s="42" t="str">
        <f>IF($O682="男子",IF($AF682&gt;100,"",IF($M682=新人男子!P$2,ROW(),"")),"")</f>
        <v/>
      </c>
      <c r="BR682" s="42" t="str">
        <f>IF($O682="男子",IF($AF682&gt;100,"",IF($M682=新人男子!B$27,ROW(),"")),"")</f>
        <v/>
      </c>
      <c r="BS682" s="42" t="str">
        <f>IF($O682="男子",IF($AF682&gt;100,"",IF($M682=新人男子!I$27,ROW(),"")),"")</f>
        <v/>
      </c>
      <c r="BT682" s="42" t="str">
        <f>IF($O682="男子",IF($AF682&gt;100,"",IF($M682=新人男子!P$27,ROW(),"")),"")</f>
        <v/>
      </c>
      <c r="BU682" s="42" t="str">
        <f>IF($O682="男子",IF($AF682&gt;100,"",IF($M682=新人男子!B$51,ROW(),"")),"")</f>
        <v/>
      </c>
      <c r="BV682" s="42" t="str">
        <f>IF($O682="男子",IF($AF682&gt;100,"",IF($M682=新人男子!I$51,ROW(),"")),"")</f>
        <v/>
      </c>
      <c r="BW682" s="42" t="str">
        <f>IF($O682="男子",IF($AF682&gt;100,"",IF($M682=新人男子!P$51,ROW(),"")),"")</f>
        <v/>
      </c>
      <c r="BX682" s="42" t="str">
        <f>IF($O682="男子",IF($AF682&gt;100,"",IF($M682=新人男子!B$76,ROW(),"")),"")</f>
        <v/>
      </c>
      <c r="BY682" s="42" t="str">
        <f>IF($O682="男子",IF($AF682&gt;100,"",IF($M682=新人男子!I$76,ROW(),"")),"")</f>
        <v/>
      </c>
      <c r="BZ682" s="42" t="str">
        <f>IF($O682="男子",IF($AF682&gt;100,"",IF($M682=新人男子!P$76,ROW(),"")),"")</f>
        <v/>
      </c>
      <c r="CA682" s="42" t="str">
        <f>IF($O682="女子",IF($AF682&gt;100,"",IF($M682=選抜女子!B$2,ROW(),"")),"")</f>
        <v/>
      </c>
      <c r="CB682" s="42" t="str">
        <f>IF($O682="女子",IF($AF682&gt;100,"",IF($M682=選抜女子!I$2,ROW(),"")),"")</f>
        <v/>
      </c>
      <c r="CC682" s="42" t="str">
        <f>IF($O682="女子",IF($AF682&gt;100,"",IF($M682=選抜女子!P$2,ROW(),"")),"")</f>
        <v/>
      </c>
      <c r="CD682" s="42" t="str">
        <f>IF($O682="女子",IF($AF682&gt;100,"",IF($M682=選抜女子!B$27,ROW(),"")),"")</f>
        <v/>
      </c>
      <c r="CE682" s="42" t="str">
        <f>IF($O682="女子",IF($AF682&gt;100,"",IF($M682=選抜女子!I$27,ROW(),"")),"")</f>
        <v/>
      </c>
      <c r="CF682" s="42" t="str">
        <f>IF($O682="女子",IF($AF682&gt;100,"",IF($M682=選抜女子!P$27,ROW(),"")),"")</f>
        <v/>
      </c>
      <c r="CG682" s="42" t="str">
        <f>IF($O682="女子",IF($AF682&gt;100,"",IF($M682=選抜女子!B$51,ROW(),"")),"")</f>
        <v/>
      </c>
      <c r="CH682" s="42" t="str">
        <f>IF($O682="女子",IF($AF682&gt;100,"",IF($M682=選抜女子!I$51,ROW(),"")),"")</f>
        <v/>
      </c>
      <c r="CI682" s="42" t="str">
        <f>IF($O682="女子",IF($AF682&gt;100,"",IF($M682=選抜女子!B$76,ROW(),"")),"")</f>
        <v/>
      </c>
      <c r="CJ682" s="42" t="str">
        <f>IF($O682="女子",IF($AF682&gt;100,"",IF($M682=選抜女子!I$76,ROW(),"")),"")</f>
        <v/>
      </c>
      <c r="CK682" s="42" t="str">
        <f>IF($O682="女子",IF($AF682&gt;100,"",IF($M682=新人女子!B$2,ROW(),"")),"")</f>
        <v/>
      </c>
      <c r="CL682" s="42" t="str">
        <f>IF($O682="女子",IF($AF682&gt;100,"",IF($M682=新人女子!I$2,ROW(),"")),"")</f>
        <v/>
      </c>
      <c r="CM682" s="42" t="str">
        <f>IF($O682="女子",IF($AF682&gt;100,"",IF($M682=新人女子!P$2,ROW(),"")),"")</f>
        <v/>
      </c>
      <c r="CN682" s="42" t="str">
        <f>IF($O682="女子",IF($AF682&gt;100,"",IF($M682=新人女子!B$27,ROW(),"")),"")</f>
        <v/>
      </c>
      <c r="CO682" s="42" t="str">
        <f>IF($O682="女子",IF($AF682&gt;100,"",IF($M682=新人女子!I$27,ROW(),"")),"")</f>
        <v/>
      </c>
      <c r="CP682" s="42" t="str">
        <f>IF($O682="女子",IF($AF682&gt;100,"",IF($M682=新人女子!P$27,ROW(),"")),"")</f>
        <v/>
      </c>
      <c r="CQ682" s="42" t="str">
        <f>IF($O682="女子",IF($AF682&gt;100,"",IF($M682=新人女子!B$51,ROW(),"")),"")</f>
        <v/>
      </c>
      <c r="CR682" s="42" t="str">
        <f>IF($O682="女子",IF($AF682&gt;100,"",IF($M682=新人女子!I$51,ROW(),"")),"")</f>
        <v/>
      </c>
      <c r="CS682" s="42" t="str">
        <f>IF($O682="女子",IF($AF682&gt;100,"",IF($M682=新人女子!P$51,ROW(),"")),"")</f>
        <v/>
      </c>
      <c r="CT682" s="42" t="str">
        <f>IF($O682="女子",IF($AF682&gt;100,"",IF($M682=新人女子!B$76,ROW(),"")),"")</f>
        <v/>
      </c>
      <c r="CU682" s="42" t="str">
        <f>IF($O682="女子",IF($AF682&gt;100,"",IF($M682=新人女子!I$76,ROW(),"")),"")</f>
        <v/>
      </c>
      <c r="CV682" s="42" t="str">
        <f>IF($O682="女子",IF($AF682&gt;100,"",IF($M682=新人女子!P$76,ROW(),"")),"")</f>
        <v/>
      </c>
    </row>
    <row r="683" spans="1:100" x14ac:dyDescent="0.15">
      <c r="A683" s="36">
        <v>45285</v>
      </c>
      <c r="B683" s="36">
        <v>45287</v>
      </c>
      <c r="C683" s="35" t="s">
        <v>104</v>
      </c>
      <c r="D683" s="35" t="s">
        <v>4050</v>
      </c>
      <c r="E683" s="35" t="s">
        <v>4051</v>
      </c>
      <c r="F683" s="35" t="s">
        <v>4052</v>
      </c>
      <c r="G683" s="35" t="s">
        <v>108</v>
      </c>
      <c r="H683" s="35" t="s">
        <v>15</v>
      </c>
      <c r="I683" s="35" t="s">
        <v>4053</v>
      </c>
      <c r="J683" s="35" t="s">
        <v>303</v>
      </c>
      <c r="M683" s="103" t="s">
        <v>1501</v>
      </c>
      <c r="N683" s="103" t="s">
        <v>1502</v>
      </c>
      <c r="O683" s="35" t="s">
        <v>200</v>
      </c>
      <c r="Y683" s="103" t="s">
        <v>1443</v>
      </c>
      <c r="AA683" s="35" t="s">
        <v>1023</v>
      </c>
      <c r="AB683" s="103" t="s">
        <v>1466</v>
      </c>
      <c r="AC683" s="35" t="str">
        <f t="shared" si="62"/>
        <v>チガネ</v>
      </c>
      <c r="AF683" s="35">
        <v>102</v>
      </c>
      <c r="AG683" s="41">
        <v>22276</v>
      </c>
      <c r="AN683" s="35">
        <v>153</v>
      </c>
      <c r="AO683" s="35">
        <v>44</v>
      </c>
      <c r="AP683" s="35" t="s">
        <v>310</v>
      </c>
      <c r="BB683" s="35">
        <f t="shared" si="59"/>
        <v>62</v>
      </c>
      <c r="BC683" s="35" t="str">
        <f t="shared" si="60"/>
        <v>役員</v>
      </c>
      <c r="BD683" s="35" t="str">
        <f t="shared" si="61"/>
        <v>右</v>
      </c>
      <c r="BE683" s="42" t="str">
        <f>IF($O683="男子",IF($AF683&gt;100,"",IF($M683=選抜男子!B$2,ROW(),"")),"")</f>
        <v/>
      </c>
      <c r="BF683" s="42" t="str">
        <f>IF($O683="男子",IF($AF683&gt;100,"",IF($M683=選抜男子!I$2,ROW(),"")),"")</f>
        <v/>
      </c>
      <c r="BG683" s="42" t="str">
        <f>IF($O683="男子",IF($AF683&gt;100,"",IF($M683=選抜男子!P$2,ROW(),"")),"")</f>
        <v/>
      </c>
      <c r="BH683" s="42" t="str">
        <f>IF($O683="男子",IF($AF683&gt;100,"",IF($M683=選抜男子!B$27,ROW(),"")),"")</f>
        <v/>
      </c>
      <c r="BI683" s="42" t="str">
        <f>IF($O683="男子",IF($AF683&gt;100,"",IF($M683=選抜男子!I$27,ROW(),"")),"")</f>
        <v/>
      </c>
      <c r="BJ683" s="42" t="str">
        <f>IF($O683="男子",IF($AF683&gt;100,"",IF($M683=選抜男子!P$27,ROW(),"")),"")</f>
        <v/>
      </c>
      <c r="BK683" s="42" t="str">
        <f>IF($O683="男子",IF($AF683&gt;100,"",IF($M683=選抜男子!B$51,ROW(),"")),"")</f>
        <v/>
      </c>
      <c r="BL683" s="42" t="str">
        <f>IF($O683="男子",IF($AF683&gt;100,"",IF($M683=選抜男子!I$51,ROW(),"")),"")</f>
        <v/>
      </c>
      <c r="BM683" s="42" t="str">
        <f>IF($O683="男子",IF($AF683&gt;100,"",IF($M683=選抜男子!B$76,ROW(),"")),"")</f>
        <v/>
      </c>
      <c r="BN683" s="42" t="str">
        <f>IF($O683="男子",IF($AF683&gt;100,"",IF($M683=選抜男子!I$76,ROW(),"")),"")</f>
        <v/>
      </c>
      <c r="BO683" s="42" t="str">
        <f>IF($O683="男子",IF($AF683&gt;100,"",IF($M683=新人男子!B$2,ROW(),"")),"")</f>
        <v/>
      </c>
      <c r="BP683" s="42" t="str">
        <f>IF($O683="男子",IF($AF683&gt;100,"",IF($M683=新人男子!I$2,ROW(),"")),"")</f>
        <v/>
      </c>
      <c r="BQ683" s="42" t="str">
        <f>IF($O683="男子",IF($AF683&gt;100,"",IF($M683=新人男子!P$2,ROW(),"")),"")</f>
        <v/>
      </c>
      <c r="BR683" s="42" t="str">
        <f>IF($O683="男子",IF($AF683&gt;100,"",IF($M683=新人男子!B$27,ROW(),"")),"")</f>
        <v/>
      </c>
      <c r="BS683" s="42" t="str">
        <f>IF($O683="男子",IF($AF683&gt;100,"",IF($M683=新人男子!I$27,ROW(),"")),"")</f>
        <v/>
      </c>
      <c r="BT683" s="42" t="str">
        <f>IF($O683="男子",IF($AF683&gt;100,"",IF($M683=新人男子!P$27,ROW(),"")),"")</f>
        <v/>
      </c>
      <c r="BU683" s="42" t="str">
        <f>IF($O683="男子",IF($AF683&gt;100,"",IF($M683=新人男子!B$51,ROW(),"")),"")</f>
        <v/>
      </c>
      <c r="BV683" s="42" t="str">
        <f>IF($O683="男子",IF($AF683&gt;100,"",IF($M683=新人男子!I$51,ROW(),"")),"")</f>
        <v/>
      </c>
      <c r="BW683" s="42" t="str">
        <f>IF($O683="男子",IF($AF683&gt;100,"",IF($M683=新人男子!P$51,ROW(),"")),"")</f>
        <v/>
      </c>
      <c r="BX683" s="42" t="str">
        <f>IF($O683="男子",IF($AF683&gt;100,"",IF($M683=新人男子!B$76,ROW(),"")),"")</f>
        <v/>
      </c>
      <c r="BY683" s="42" t="str">
        <f>IF($O683="男子",IF($AF683&gt;100,"",IF($M683=新人男子!I$76,ROW(),"")),"")</f>
        <v/>
      </c>
      <c r="BZ683" s="42" t="str">
        <f>IF($O683="男子",IF($AF683&gt;100,"",IF($M683=新人男子!P$76,ROW(),"")),"")</f>
        <v/>
      </c>
      <c r="CA683" s="42" t="str">
        <f>IF($O683="女子",IF($AF683&gt;100,"",IF($M683=選抜女子!B$2,ROW(),"")),"")</f>
        <v/>
      </c>
      <c r="CB683" s="42" t="str">
        <f>IF($O683="女子",IF($AF683&gt;100,"",IF($M683=選抜女子!I$2,ROW(),"")),"")</f>
        <v/>
      </c>
      <c r="CC683" s="42" t="str">
        <f>IF($O683="女子",IF($AF683&gt;100,"",IF($M683=選抜女子!P$2,ROW(),"")),"")</f>
        <v/>
      </c>
      <c r="CD683" s="42" t="str">
        <f>IF($O683="女子",IF($AF683&gt;100,"",IF($M683=選抜女子!B$27,ROW(),"")),"")</f>
        <v/>
      </c>
      <c r="CE683" s="42" t="str">
        <f>IF($O683="女子",IF($AF683&gt;100,"",IF($M683=選抜女子!I$27,ROW(),"")),"")</f>
        <v/>
      </c>
      <c r="CF683" s="42" t="str">
        <f>IF($O683="女子",IF($AF683&gt;100,"",IF($M683=選抜女子!P$27,ROW(),"")),"")</f>
        <v/>
      </c>
      <c r="CG683" s="42" t="str">
        <f>IF($O683="女子",IF($AF683&gt;100,"",IF($M683=選抜女子!B$51,ROW(),"")),"")</f>
        <v/>
      </c>
      <c r="CH683" s="42" t="str">
        <f>IF($O683="女子",IF($AF683&gt;100,"",IF($M683=選抜女子!I$51,ROW(),"")),"")</f>
        <v/>
      </c>
      <c r="CI683" s="42" t="str">
        <f>IF($O683="女子",IF($AF683&gt;100,"",IF($M683=選抜女子!B$76,ROW(),"")),"")</f>
        <v/>
      </c>
      <c r="CJ683" s="42" t="str">
        <f>IF($O683="女子",IF($AF683&gt;100,"",IF($M683=選抜女子!I$76,ROW(),"")),"")</f>
        <v/>
      </c>
      <c r="CK683" s="42" t="str">
        <f>IF($O683="女子",IF($AF683&gt;100,"",IF($M683=新人女子!B$2,ROW(),"")),"")</f>
        <v/>
      </c>
      <c r="CL683" s="42" t="str">
        <f>IF($O683="女子",IF($AF683&gt;100,"",IF($M683=新人女子!I$2,ROW(),"")),"")</f>
        <v/>
      </c>
      <c r="CM683" s="42" t="str">
        <f>IF($O683="女子",IF($AF683&gt;100,"",IF($M683=新人女子!P$2,ROW(),"")),"")</f>
        <v/>
      </c>
      <c r="CN683" s="42" t="str">
        <f>IF($O683="女子",IF($AF683&gt;100,"",IF($M683=新人女子!B$27,ROW(),"")),"")</f>
        <v/>
      </c>
      <c r="CO683" s="42" t="str">
        <f>IF($O683="女子",IF($AF683&gt;100,"",IF($M683=新人女子!I$27,ROW(),"")),"")</f>
        <v/>
      </c>
      <c r="CP683" s="42" t="str">
        <f>IF($O683="女子",IF($AF683&gt;100,"",IF($M683=新人女子!P$27,ROW(),"")),"")</f>
        <v/>
      </c>
      <c r="CQ683" s="42" t="str">
        <f>IF($O683="女子",IF($AF683&gt;100,"",IF($M683=新人女子!B$51,ROW(),"")),"")</f>
        <v/>
      </c>
      <c r="CR683" s="42" t="str">
        <f>IF($O683="女子",IF($AF683&gt;100,"",IF($M683=新人女子!I$51,ROW(),"")),"")</f>
        <v/>
      </c>
      <c r="CS683" s="42" t="str">
        <f>IF($O683="女子",IF($AF683&gt;100,"",IF($M683=新人女子!P$51,ROW(),"")),"")</f>
        <v/>
      </c>
      <c r="CT683" s="42" t="str">
        <f>IF($O683="女子",IF($AF683&gt;100,"",IF($M683=新人女子!B$76,ROW(),"")),"")</f>
        <v/>
      </c>
      <c r="CU683" s="42" t="str">
        <f>IF($O683="女子",IF($AF683&gt;100,"",IF($M683=新人女子!I$76,ROW(),"")),"")</f>
        <v/>
      </c>
      <c r="CV683" s="42" t="str">
        <f>IF($O683="女子",IF($AF683&gt;100,"",IF($M683=新人女子!P$76,ROW(),"")),"")</f>
        <v/>
      </c>
    </row>
    <row r="684" spans="1:100" x14ac:dyDescent="0.15">
      <c r="A684" s="36">
        <v>45285</v>
      </c>
      <c r="B684" s="36">
        <v>45287</v>
      </c>
      <c r="C684" s="35" t="s">
        <v>104</v>
      </c>
      <c r="D684" s="35" t="s">
        <v>4054</v>
      </c>
      <c r="E684" s="35" t="s">
        <v>4055</v>
      </c>
      <c r="F684" s="35" t="s">
        <v>4056</v>
      </c>
      <c r="G684" s="35" t="s">
        <v>108</v>
      </c>
      <c r="H684" s="35" t="s">
        <v>15</v>
      </c>
      <c r="I684" s="35" t="s">
        <v>4057</v>
      </c>
      <c r="J684" s="35" t="s">
        <v>303</v>
      </c>
      <c r="M684" s="103" t="s">
        <v>1501</v>
      </c>
      <c r="N684" s="103" t="s">
        <v>1502</v>
      </c>
      <c r="O684" s="35" t="s">
        <v>200</v>
      </c>
      <c r="Y684" s="103" t="s">
        <v>1443</v>
      </c>
      <c r="AA684" s="35" t="s">
        <v>1025</v>
      </c>
      <c r="AB684" s="103" t="s">
        <v>1467</v>
      </c>
      <c r="AC684" s="35" t="str">
        <f t="shared" si="62"/>
        <v>カワヒラ</v>
      </c>
      <c r="AF684" s="35">
        <v>103</v>
      </c>
      <c r="AG684" s="41">
        <v>26276</v>
      </c>
      <c r="AN684" s="35">
        <v>169.2</v>
      </c>
      <c r="AO684" s="35">
        <v>62.3</v>
      </c>
      <c r="AP684" s="35" t="s">
        <v>310</v>
      </c>
      <c r="BB684" s="35">
        <f t="shared" si="59"/>
        <v>51</v>
      </c>
      <c r="BC684" s="35" t="str">
        <f t="shared" si="60"/>
        <v>役員</v>
      </c>
      <c r="BD684" s="35" t="str">
        <f t="shared" si="61"/>
        <v>右</v>
      </c>
      <c r="BE684" s="42" t="str">
        <f>IF($O684="男子",IF($AF684&gt;100,"",IF($M684=選抜男子!B$2,ROW(),"")),"")</f>
        <v/>
      </c>
      <c r="BF684" s="42" t="str">
        <f>IF($O684="男子",IF($AF684&gt;100,"",IF($M684=選抜男子!I$2,ROW(),"")),"")</f>
        <v/>
      </c>
      <c r="BG684" s="42" t="str">
        <f>IF($O684="男子",IF($AF684&gt;100,"",IF($M684=選抜男子!P$2,ROW(),"")),"")</f>
        <v/>
      </c>
      <c r="BH684" s="42" t="str">
        <f>IF($O684="男子",IF($AF684&gt;100,"",IF($M684=選抜男子!B$27,ROW(),"")),"")</f>
        <v/>
      </c>
      <c r="BI684" s="42" t="str">
        <f>IF($O684="男子",IF($AF684&gt;100,"",IF($M684=選抜男子!I$27,ROW(),"")),"")</f>
        <v/>
      </c>
      <c r="BJ684" s="42" t="str">
        <f>IF($O684="男子",IF($AF684&gt;100,"",IF($M684=選抜男子!P$27,ROW(),"")),"")</f>
        <v/>
      </c>
      <c r="BK684" s="42" t="str">
        <f>IF($O684="男子",IF($AF684&gt;100,"",IF($M684=選抜男子!B$51,ROW(),"")),"")</f>
        <v/>
      </c>
      <c r="BL684" s="42" t="str">
        <f>IF($O684="男子",IF($AF684&gt;100,"",IF($M684=選抜男子!I$51,ROW(),"")),"")</f>
        <v/>
      </c>
      <c r="BM684" s="42" t="str">
        <f>IF($O684="男子",IF($AF684&gt;100,"",IF($M684=選抜男子!B$76,ROW(),"")),"")</f>
        <v/>
      </c>
      <c r="BN684" s="42" t="str">
        <f>IF($O684="男子",IF($AF684&gt;100,"",IF($M684=選抜男子!I$76,ROW(),"")),"")</f>
        <v/>
      </c>
      <c r="BO684" s="42" t="str">
        <f>IF($O684="男子",IF($AF684&gt;100,"",IF($M684=新人男子!B$2,ROW(),"")),"")</f>
        <v/>
      </c>
      <c r="BP684" s="42" t="str">
        <f>IF($O684="男子",IF($AF684&gt;100,"",IF($M684=新人男子!I$2,ROW(),"")),"")</f>
        <v/>
      </c>
      <c r="BQ684" s="42" t="str">
        <f>IF($O684="男子",IF($AF684&gt;100,"",IF($M684=新人男子!P$2,ROW(),"")),"")</f>
        <v/>
      </c>
      <c r="BR684" s="42" t="str">
        <f>IF($O684="男子",IF($AF684&gt;100,"",IF($M684=新人男子!B$27,ROW(),"")),"")</f>
        <v/>
      </c>
      <c r="BS684" s="42" t="str">
        <f>IF($O684="男子",IF($AF684&gt;100,"",IF($M684=新人男子!I$27,ROW(),"")),"")</f>
        <v/>
      </c>
      <c r="BT684" s="42" t="str">
        <f>IF($O684="男子",IF($AF684&gt;100,"",IF($M684=新人男子!P$27,ROW(),"")),"")</f>
        <v/>
      </c>
      <c r="BU684" s="42" t="str">
        <f>IF($O684="男子",IF($AF684&gt;100,"",IF($M684=新人男子!B$51,ROW(),"")),"")</f>
        <v/>
      </c>
      <c r="BV684" s="42" t="str">
        <f>IF($O684="男子",IF($AF684&gt;100,"",IF($M684=新人男子!I$51,ROW(),"")),"")</f>
        <v/>
      </c>
      <c r="BW684" s="42" t="str">
        <f>IF($O684="男子",IF($AF684&gt;100,"",IF($M684=新人男子!P$51,ROW(),"")),"")</f>
        <v/>
      </c>
      <c r="BX684" s="42" t="str">
        <f>IF($O684="男子",IF($AF684&gt;100,"",IF($M684=新人男子!B$76,ROW(),"")),"")</f>
        <v/>
      </c>
      <c r="BY684" s="42" t="str">
        <f>IF($O684="男子",IF($AF684&gt;100,"",IF($M684=新人男子!I$76,ROW(),"")),"")</f>
        <v/>
      </c>
      <c r="BZ684" s="42" t="str">
        <f>IF($O684="男子",IF($AF684&gt;100,"",IF($M684=新人男子!P$76,ROW(),"")),"")</f>
        <v/>
      </c>
      <c r="CA684" s="42" t="str">
        <f>IF($O684="女子",IF($AF684&gt;100,"",IF($M684=選抜女子!B$2,ROW(),"")),"")</f>
        <v/>
      </c>
      <c r="CB684" s="42" t="str">
        <f>IF($O684="女子",IF($AF684&gt;100,"",IF($M684=選抜女子!I$2,ROW(),"")),"")</f>
        <v/>
      </c>
      <c r="CC684" s="42" t="str">
        <f>IF($O684="女子",IF($AF684&gt;100,"",IF($M684=選抜女子!P$2,ROW(),"")),"")</f>
        <v/>
      </c>
      <c r="CD684" s="42" t="str">
        <f>IF($O684="女子",IF($AF684&gt;100,"",IF($M684=選抜女子!B$27,ROW(),"")),"")</f>
        <v/>
      </c>
      <c r="CE684" s="42" t="str">
        <f>IF($O684="女子",IF($AF684&gt;100,"",IF($M684=選抜女子!I$27,ROW(),"")),"")</f>
        <v/>
      </c>
      <c r="CF684" s="42" t="str">
        <f>IF($O684="女子",IF($AF684&gt;100,"",IF($M684=選抜女子!P$27,ROW(),"")),"")</f>
        <v/>
      </c>
      <c r="CG684" s="42" t="str">
        <f>IF($O684="女子",IF($AF684&gt;100,"",IF($M684=選抜女子!B$51,ROW(),"")),"")</f>
        <v/>
      </c>
      <c r="CH684" s="42" t="str">
        <f>IF($O684="女子",IF($AF684&gt;100,"",IF($M684=選抜女子!I$51,ROW(),"")),"")</f>
        <v/>
      </c>
      <c r="CI684" s="42" t="str">
        <f>IF($O684="女子",IF($AF684&gt;100,"",IF($M684=選抜女子!B$76,ROW(),"")),"")</f>
        <v/>
      </c>
      <c r="CJ684" s="42" t="str">
        <f>IF($O684="女子",IF($AF684&gt;100,"",IF($M684=選抜女子!I$76,ROW(),"")),"")</f>
        <v/>
      </c>
      <c r="CK684" s="42" t="str">
        <f>IF($O684="女子",IF($AF684&gt;100,"",IF($M684=新人女子!B$2,ROW(),"")),"")</f>
        <v/>
      </c>
      <c r="CL684" s="42" t="str">
        <f>IF($O684="女子",IF($AF684&gt;100,"",IF($M684=新人女子!I$2,ROW(),"")),"")</f>
        <v/>
      </c>
      <c r="CM684" s="42" t="str">
        <f>IF($O684="女子",IF($AF684&gt;100,"",IF($M684=新人女子!P$2,ROW(),"")),"")</f>
        <v/>
      </c>
      <c r="CN684" s="42" t="str">
        <f>IF($O684="女子",IF($AF684&gt;100,"",IF($M684=新人女子!B$27,ROW(),"")),"")</f>
        <v/>
      </c>
      <c r="CO684" s="42" t="str">
        <f>IF($O684="女子",IF($AF684&gt;100,"",IF($M684=新人女子!I$27,ROW(),"")),"")</f>
        <v/>
      </c>
      <c r="CP684" s="42" t="str">
        <f>IF($O684="女子",IF($AF684&gt;100,"",IF($M684=新人女子!P$27,ROW(),"")),"")</f>
        <v/>
      </c>
      <c r="CQ684" s="42" t="str">
        <f>IF($O684="女子",IF($AF684&gt;100,"",IF($M684=新人女子!B$51,ROW(),"")),"")</f>
        <v/>
      </c>
      <c r="CR684" s="42" t="str">
        <f>IF($O684="女子",IF($AF684&gt;100,"",IF($M684=新人女子!I$51,ROW(),"")),"")</f>
        <v/>
      </c>
      <c r="CS684" s="42" t="str">
        <f>IF($O684="女子",IF($AF684&gt;100,"",IF($M684=新人女子!P$51,ROW(),"")),"")</f>
        <v/>
      </c>
      <c r="CT684" s="42" t="str">
        <f>IF($O684="女子",IF($AF684&gt;100,"",IF($M684=新人女子!B$76,ROW(),"")),"")</f>
        <v/>
      </c>
      <c r="CU684" s="42" t="str">
        <f>IF($O684="女子",IF($AF684&gt;100,"",IF($M684=新人女子!I$76,ROW(),"")),"")</f>
        <v/>
      </c>
      <c r="CV684" s="42" t="str">
        <f>IF($O684="女子",IF($AF684&gt;100,"",IF($M684=新人女子!P$76,ROW(),"")),"")</f>
        <v/>
      </c>
    </row>
    <row r="685" spans="1:100" x14ac:dyDescent="0.15">
      <c r="A685" s="36">
        <v>45285</v>
      </c>
      <c r="B685" s="36">
        <v>45287</v>
      </c>
      <c r="C685" s="35" t="s">
        <v>104</v>
      </c>
      <c r="D685" s="35" t="s">
        <v>4058</v>
      </c>
      <c r="E685" s="35" t="s">
        <v>4059</v>
      </c>
      <c r="F685" s="35" t="s">
        <v>4060</v>
      </c>
      <c r="G685" s="35" t="s">
        <v>108</v>
      </c>
      <c r="H685" s="35" t="s">
        <v>15</v>
      </c>
      <c r="I685" s="35" t="s">
        <v>4061</v>
      </c>
      <c r="J685" s="35" t="s">
        <v>303</v>
      </c>
      <c r="M685" s="103" t="s">
        <v>1501</v>
      </c>
      <c r="N685" s="103" t="s">
        <v>1502</v>
      </c>
      <c r="O685" s="35" t="s">
        <v>200</v>
      </c>
      <c r="Y685" s="103" t="s">
        <v>1443</v>
      </c>
      <c r="AA685" s="35" t="s">
        <v>1027</v>
      </c>
      <c r="AB685" s="103" t="s">
        <v>1468</v>
      </c>
      <c r="AC685" s="35" t="str">
        <f t="shared" si="62"/>
        <v>カワド</v>
      </c>
      <c r="AF685" s="35">
        <v>104</v>
      </c>
      <c r="AG685" s="41">
        <v>22276</v>
      </c>
      <c r="AN685" s="35">
        <v>173</v>
      </c>
      <c r="AO685" s="35">
        <v>62</v>
      </c>
      <c r="AP685" s="35" t="s">
        <v>310</v>
      </c>
      <c r="BB685" s="35">
        <f t="shared" si="59"/>
        <v>62</v>
      </c>
      <c r="BC685" s="35" t="str">
        <f t="shared" si="60"/>
        <v>役員</v>
      </c>
      <c r="BD685" s="35" t="str">
        <f t="shared" si="61"/>
        <v>右</v>
      </c>
      <c r="BE685" s="42" t="str">
        <f>IF($O685="男子",IF($AF685&gt;100,"",IF($M685=選抜男子!B$2,ROW(),"")),"")</f>
        <v/>
      </c>
      <c r="BF685" s="42" t="str">
        <f>IF($O685="男子",IF($AF685&gt;100,"",IF($M685=選抜男子!I$2,ROW(),"")),"")</f>
        <v/>
      </c>
      <c r="BG685" s="42" t="str">
        <f>IF($O685="男子",IF($AF685&gt;100,"",IF($M685=選抜男子!P$2,ROW(),"")),"")</f>
        <v/>
      </c>
      <c r="BH685" s="42" t="str">
        <f>IF($O685="男子",IF($AF685&gt;100,"",IF($M685=選抜男子!B$27,ROW(),"")),"")</f>
        <v/>
      </c>
      <c r="BI685" s="42" t="str">
        <f>IF($O685="男子",IF($AF685&gt;100,"",IF($M685=選抜男子!I$27,ROW(),"")),"")</f>
        <v/>
      </c>
      <c r="BJ685" s="42" t="str">
        <f>IF($O685="男子",IF($AF685&gt;100,"",IF($M685=選抜男子!P$27,ROW(),"")),"")</f>
        <v/>
      </c>
      <c r="BK685" s="42" t="str">
        <f>IF($O685="男子",IF($AF685&gt;100,"",IF($M685=選抜男子!B$51,ROW(),"")),"")</f>
        <v/>
      </c>
      <c r="BL685" s="42" t="str">
        <f>IF($O685="男子",IF($AF685&gt;100,"",IF($M685=選抜男子!I$51,ROW(),"")),"")</f>
        <v/>
      </c>
      <c r="BM685" s="42" t="str">
        <f>IF($O685="男子",IF($AF685&gt;100,"",IF($M685=選抜男子!B$76,ROW(),"")),"")</f>
        <v/>
      </c>
      <c r="BN685" s="42" t="str">
        <f>IF($O685="男子",IF($AF685&gt;100,"",IF($M685=選抜男子!I$76,ROW(),"")),"")</f>
        <v/>
      </c>
      <c r="BO685" s="42" t="str">
        <f>IF($O685="男子",IF($AF685&gt;100,"",IF($M685=新人男子!B$2,ROW(),"")),"")</f>
        <v/>
      </c>
      <c r="BP685" s="42" t="str">
        <f>IF($O685="男子",IF($AF685&gt;100,"",IF($M685=新人男子!I$2,ROW(),"")),"")</f>
        <v/>
      </c>
      <c r="BQ685" s="42" t="str">
        <f>IF($O685="男子",IF($AF685&gt;100,"",IF($M685=新人男子!P$2,ROW(),"")),"")</f>
        <v/>
      </c>
      <c r="BR685" s="42" t="str">
        <f>IF($O685="男子",IF($AF685&gt;100,"",IF($M685=新人男子!B$27,ROW(),"")),"")</f>
        <v/>
      </c>
      <c r="BS685" s="42" t="str">
        <f>IF($O685="男子",IF($AF685&gt;100,"",IF($M685=新人男子!I$27,ROW(),"")),"")</f>
        <v/>
      </c>
      <c r="BT685" s="42" t="str">
        <f>IF($O685="男子",IF($AF685&gt;100,"",IF($M685=新人男子!P$27,ROW(),"")),"")</f>
        <v/>
      </c>
      <c r="BU685" s="42" t="str">
        <f>IF($O685="男子",IF($AF685&gt;100,"",IF($M685=新人男子!B$51,ROW(),"")),"")</f>
        <v/>
      </c>
      <c r="BV685" s="42" t="str">
        <f>IF($O685="男子",IF($AF685&gt;100,"",IF($M685=新人男子!I$51,ROW(),"")),"")</f>
        <v/>
      </c>
      <c r="BW685" s="42" t="str">
        <f>IF($O685="男子",IF($AF685&gt;100,"",IF($M685=新人男子!P$51,ROW(),"")),"")</f>
        <v/>
      </c>
      <c r="BX685" s="42" t="str">
        <f>IF($O685="男子",IF($AF685&gt;100,"",IF($M685=新人男子!B$76,ROW(),"")),"")</f>
        <v/>
      </c>
      <c r="BY685" s="42" t="str">
        <f>IF($O685="男子",IF($AF685&gt;100,"",IF($M685=新人男子!I$76,ROW(),"")),"")</f>
        <v/>
      </c>
      <c r="BZ685" s="42" t="str">
        <f>IF($O685="男子",IF($AF685&gt;100,"",IF($M685=新人男子!P$76,ROW(),"")),"")</f>
        <v/>
      </c>
      <c r="CA685" s="42" t="str">
        <f>IF($O685="女子",IF($AF685&gt;100,"",IF($M685=選抜女子!B$2,ROW(),"")),"")</f>
        <v/>
      </c>
      <c r="CB685" s="42" t="str">
        <f>IF($O685="女子",IF($AF685&gt;100,"",IF($M685=選抜女子!I$2,ROW(),"")),"")</f>
        <v/>
      </c>
      <c r="CC685" s="42" t="str">
        <f>IF($O685="女子",IF($AF685&gt;100,"",IF($M685=選抜女子!P$2,ROW(),"")),"")</f>
        <v/>
      </c>
      <c r="CD685" s="42" t="str">
        <f>IF($O685="女子",IF($AF685&gt;100,"",IF($M685=選抜女子!B$27,ROW(),"")),"")</f>
        <v/>
      </c>
      <c r="CE685" s="42" t="str">
        <f>IF($O685="女子",IF($AF685&gt;100,"",IF($M685=選抜女子!I$27,ROW(),"")),"")</f>
        <v/>
      </c>
      <c r="CF685" s="42" t="str">
        <f>IF($O685="女子",IF($AF685&gt;100,"",IF($M685=選抜女子!P$27,ROW(),"")),"")</f>
        <v/>
      </c>
      <c r="CG685" s="42" t="str">
        <f>IF($O685="女子",IF($AF685&gt;100,"",IF($M685=選抜女子!B$51,ROW(),"")),"")</f>
        <v/>
      </c>
      <c r="CH685" s="42" t="str">
        <f>IF($O685="女子",IF($AF685&gt;100,"",IF($M685=選抜女子!I$51,ROW(),"")),"")</f>
        <v/>
      </c>
      <c r="CI685" s="42" t="str">
        <f>IF($O685="女子",IF($AF685&gt;100,"",IF($M685=選抜女子!B$76,ROW(),"")),"")</f>
        <v/>
      </c>
      <c r="CJ685" s="42" t="str">
        <f>IF($O685="女子",IF($AF685&gt;100,"",IF($M685=選抜女子!I$76,ROW(),"")),"")</f>
        <v/>
      </c>
      <c r="CK685" s="42" t="str">
        <f>IF($O685="女子",IF($AF685&gt;100,"",IF($M685=新人女子!B$2,ROW(),"")),"")</f>
        <v/>
      </c>
      <c r="CL685" s="42" t="str">
        <f>IF($O685="女子",IF($AF685&gt;100,"",IF($M685=新人女子!I$2,ROW(),"")),"")</f>
        <v/>
      </c>
      <c r="CM685" s="42" t="str">
        <f>IF($O685="女子",IF($AF685&gt;100,"",IF($M685=新人女子!P$2,ROW(),"")),"")</f>
        <v/>
      </c>
      <c r="CN685" s="42" t="str">
        <f>IF($O685="女子",IF($AF685&gt;100,"",IF($M685=新人女子!B$27,ROW(),"")),"")</f>
        <v/>
      </c>
      <c r="CO685" s="42" t="str">
        <f>IF($O685="女子",IF($AF685&gt;100,"",IF($M685=新人女子!I$27,ROW(),"")),"")</f>
        <v/>
      </c>
      <c r="CP685" s="42" t="str">
        <f>IF($O685="女子",IF($AF685&gt;100,"",IF($M685=新人女子!P$27,ROW(),"")),"")</f>
        <v/>
      </c>
      <c r="CQ685" s="42" t="str">
        <f>IF($O685="女子",IF($AF685&gt;100,"",IF($M685=新人女子!B$51,ROW(),"")),"")</f>
        <v/>
      </c>
      <c r="CR685" s="42" t="str">
        <f>IF($O685="女子",IF($AF685&gt;100,"",IF($M685=新人女子!I$51,ROW(),"")),"")</f>
        <v/>
      </c>
      <c r="CS685" s="42" t="str">
        <f>IF($O685="女子",IF($AF685&gt;100,"",IF($M685=新人女子!P$51,ROW(),"")),"")</f>
        <v/>
      </c>
      <c r="CT685" s="42" t="str">
        <f>IF($O685="女子",IF($AF685&gt;100,"",IF($M685=新人女子!B$76,ROW(),"")),"")</f>
        <v/>
      </c>
      <c r="CU685" s="42" t="str">
        <f>IF($O685="女子",IF($AF685&gt;100,"",IF($M685=新人女子!I$76,ROW(),"")),"")</f>
        <v/>
      </c>
      <c r="CV685" s="42" t="str">
        <f>IF($O685="女子",IF($AF685&gt;100,"",IF($M685=新人女子!P$76,ROW(),"")),"")</f>
        <v/>
      </c>
    </row>
    <row r="686" spans="1:100" x14ac:dyDescent="0.15">
      <c r="A686" s="36">
        <v>45285</v>
      </c>
      <c r="B686" s="36">
        <v>45287</v>
      </c>
      <c r="C686" s="35" t="s">
        <v>104</v>
      </c>
      <c r="D686" s="35" t="s">
        <v>4062</v>
      </c>
      <c r="E686" s="35" t="s">
        <v>4063</v>
      </c>
      <c r="F686" s="35" t="s">
        <v>4064</v>
      </c>
      <c r="G686" s="35" t="s">
        <v>108</v>
      </c>
      <c r="H686" s="35" t="s">
        <v>15</v>
      </c>
      <c r="I686" s="35" t="s">
        <v>4065</v>
      </c>
      <c r="J686" s="35" t="s">
        <v>303</v>
      </c>
      <c r="M686" s="103" t="s">
        <v>1501</v>
      </c>
      <c r="N686" s="103" t="s">
        <v>1502</v>
      </c>
      <c r="O686" s="35" t="s">
        <v>200</v>
      </c>
      <c r="Y686" s="103" t="s">
        <v>1443</v>
      </c>
      <c r="AA686" s="35" t="s">
        <v>1029</v>
      </c>
      <c r="AB686" s="103" t="s">
        <v>1469</v>
      </c>
      <c r="AC686" s="35" t="str">
        <f t="shared" si="62"/>
        <v>タヅ</v>
      </c>
      <c r="AF686" s="35">
        <v>1</v>
      </c>
      <c r="AG686" s="41">
        <v>39114</v>
      </c>
      <c r="AN686" s="35">
        <v>155</v>
      </c>
      <c r="AO686" s="35">
        <v>47</v>
      </c>
      <c r="AP686" s="35" t="s">
        <v>310</v>
      </c>
      <c r="BB686" s="35">
        <f t="shared" si="59"/>
        <v>16</v>
      </c>
      <c r="BC686" s="35">
        <f t="shared" si="60"/>
        <v>2</v>
      </c>
      <c r="BD686" s="35" t="str">
        <f t="shared" si="61"/>
        <v>右</v>
      </c>
      <c r="BE686" s="42" t="str">
        <f>IF($O686="男子",IF($AF686&gt;100,"",IF($M686=選抜男子!B$2,ROW(),"")),"")</f>
        <v/>
      </c>
      <c r="BF686" s="42" t="str">
        <f>IF($O686="男子",IF($AF686&gt;100,"",IF($M686=選抜男子!I$2,ROW(),"")),"")</f>
        <v/>
      </c>
      <c r="BG686" s="42" t="str">
        <f>IF($O686="男子",IF($AF686&gt;100,"",IF($M686=選抜男子!P$2,ROW(),"")),"")</f>
        <v/>
      </c>
      <c r="BH686" s="42" t="str">
        <f>IF($O686="男子",IF($AF686&gt;100,"",IF($M686=選抜男子!B$27,ROW(),"")),"")</f>
        <v/>
      </c>
      <c r="BI686" s="42" t="str">
        <f>IF($O686="男子",IF($AF686&gt;100,"",IF($M686=選抜男子!I$27,ROW(),"")),"")</f>
        <v/>
      </c>
      <c r="BJ686" s="42" t="str">
        <f>IF($O686="男子",IF($AF686&gt;100,"",IF($M686=選抜男子!P$27,ROW(),"")),"")</f>
        <v/>
      </c>
      <c r="BK686" s="42" t="str">
        <f>IF($O686="男子",IF($AF686&gt;100,"",IF($M686=選抜男子!B$51,ROW(),"")),"")</f>
        <v/>
      </c>
      <c r="BL686" s="42" t="str">
        <f>IF($O686="男子",IF($AF686&gt;100,"",IF($M686=選抜男子!I$51,ROW(),"")),"")</f>
        <v/>
      </c>
      <c r="BM686" s="42" t="str">
        <f>IF($O686="男子",IF($AF686&gt;100,"",IF($M686=選抜男子!B$76,ROW(),"")),"")</f>
        <v/>
      </c>
      <c r="BN686" s="42" t="str">
        <f>IF($O686="男子",IF($AF686&gt;100,"",IF($M686=選抜男子!I$76,ROW(),"")),"")</f>
        <v/>
      </c>
      <c r="BO686" s="42" t="str">
        <f>IF($O686="男子",IF($AF686&gt;100,"",IF($M686=新人男子!B$2,ROW(),"")),"")</f>
        <v/>
      </c>
      <c r="BP686" s="42" t="str">
        <f>IF($O686="男子",IF($AF686&gt;100,"",IF($M686=新人男子!I$2,ROW(),"")),"")</f>
        <v/>
      </c>
      <c r="BQ686" s="42" t="str">
        <f>IF($O686="男子",IF($AF686&gt;100,"",IF($M686=新人男子!P$2,ROW(),"")),"")</f>
        <v/>
      </c>
      <c r="BR686" s="42" t="str">
        <f>IF($O686="男子",IF($AF686&gt;100,"",IF($M686=新人男子!B$27,ROW(),"")),"")</f>
        <v/>
      </c>
      <c r="BS686" s="42" t="str">
        <f>IF($O686="男子",IF($AF686&gt;100,"",IF($M686=新人男子!I$27,ROW(),"")),"")</f>
        <v/>
      </c>
      <c r="BT686" s="42" t="str">
        <f>IF($O686="男子",IF($AF686&gt;100,"",IF($M686=新人男子!P$27,ROW(),"")),"")</f>
        <v/>
      </c>
      <c r="BU686" s="42" t="str">
        <f>IF($O686="男子",IF($AF686&gt;100,"",IF($M686=新人男子!B$51,ROW(),"")),"")</f>
        <v/>
      </c>
      <c r="BV686" s="42" t="str">
        <f>IF($O686="男子",IF($AF686&gt;100,"",IF($M686=新人男子!I$51,ROW(),"")),"")</f>
        <v/>
      </c>
      <c r="BW686" s="42" t="str">
        <f>IF($O686="男子",IF($AF686&gt;100,"",IF($M686=新人男子!P$51,ROW(),"")),"")</f>
        <v/>
      </c>
      <c r="BX686" s="42" t="str">
        <f>IF($O686="男子",IF($AF686&gt;100,"",IF($M686=新人男子!B$76,ROW(),"")),"")</f>
        <v/>
      </c>
      <c r="BY686" s="42" t="str">
        <f>IF($O686="男子",IF($AF686&gt;100,"",IF($M686=新人男子!I$76,ROW(),"")),"")</f>
        <v/>
      </c>
      <c r="BZ686" s="42" t="str">
        <f>IF($O686="男子",IF($AF686&gt;100,"",IF($M686=新人男子!P$76,ROW(),"")),"")</f>
        <v/>
      </c>
      <c r="CA686" s="42" t="str">
        <f>IF($O686="女子",IF($AF686&gt;100,"",IF($M686=選抜女子!B$2,ROW(),"")),"")</f>
        <v/>
      </c>
      <c r="CB686" s="42" t="str">
        <f>IF($O686="女子",IF($AF686&gt;100,"",IF($M686=選抜女子!I$2,ROW(),"")),"")</f>
        <v/>
      </c>
      <c r="CC686" s="42" t="str">
        <f>IF($O686="女子",IF($AF686&gt;100,"",IF($M686=選抜女子!P$2,ROW(),"")),"")</f>
        <v/>
      </c>
      <c r="CD686" s="42" t="str">
        <f>IF($O686="女子",IF($AF686&gt;100,"",IF($M686=選抜女子!B$27,ROW(),"")),"")</f>
        <v/>
      </c>
      <c r="CE686" s="42" t="str">
        <f>IF($O686="女子",IF($AF686&gt;100,"",IF($M686=選抜女子!I$27,ROW(),"")),"")</f>
        <v/>
      </c>
      <c r="CF686" s="42" t="str">
        <f>IF($O686="女子",IF($AF686&gt;100,"",IF($M686=選抜女子!P$27,ROW(),"")),"")</f>
        <v/>
      </c>
      <c r="CG686" s="42" t="str">
        <f>IF($O686="女子",IF($AF686&gt;100,"",IF($M686=選抜女子!B$51,ROW(),"")),"")</f>
        <v/>
      </c>
      <c r="CH686" s="42" t="str">
        <f>IF($O686="女子",IF($AF686&gt;100,"",IF($M686=選抜女子!I$51,ROW(),"")),"")</f>
        <v/>
      </c>
      <c r="CI686" s="42" t="str">
        <f>IF($O686="女子",IF($AF686&gt;100,"",IF($M686=選抜女子!B$76,ROW(),"")),"")</f>
        <v/>
      </c>
      <c r="CJ686" s="42" t="str">
        <f>IF($O686="女子",IF($AF686&gt;100,"",IF($M686=選抜女子!I$76,ROW(),"")),"")</f>
        <v/>
      </c>
      <c r="CK686" s="42" t="str">
        <f>IF($O686="女子",IF($AF686&gt;100,"",IF($M686=新人女子!B$2,ROW(),"")),"")</f>
        <v/>
      </c>
      <c r="CL686" s="42" t="str">
        <f>IF($O686="女子",IF($AF686&gt;100,"",IF($M686=新人女子!I$2,ROW(),"")),"")</f>
        <v/>
      </c>
      <c r="CM686" s="42" t="str">
        <f>IF($O686="女子",IF($AF686&gt;100,"",IF($M686=新人女子!P$2,ROW(),"")),"")</f>
        <v/>
      </c>
      <c r="CN686" s="42">
        <f>IF($O686="女子",IF($AF686&gt;100,"",IF($M686=新人女子!B$27,ROW(),"")),"")</f>
        <v>686</v>
      </c>
      <c r="CO686" s="42" t="str">
        <f>IF($O686="女子",IF($AF686&gt;100,"",IF($M686=新人女子!I$27,ROW(),"")),"")</f>
        <v/>
      </c>
      <c r="CP686" s="42" t="str">
        <f>IF($O686="女子",IF($AF686&gt;100,"",IF($M686=新人女子!P$27,ROW(),"")),"")</f>
        <v/>
      </c>
      <c r="CQ686" s="42" t="str">
        <f>IF($O686="女子",IF($AF686&gt;100,"",IF($M686=新人女子!B$51,ROW(),"")),"")</f>
        <v/>
      </c>
      <c r="CR686" s="42" t="str">
        <f>IF($O686="女子",IF($AF686&gt;100,"",IF($M686=新人女子!I$51,ROW(),"")),"")</f>
        <v/>
      </c>
      <c r="CS686" s="42" t="str">
        <f>IF($O686="女子",IF($AF686&gt;100,"",IF($M686=新人女子!P$51,ROW(),"")),"")</f>
        <v/>
      </c>
      <c r="CT686" s="42" t="str">
        <f>IF($O686="女子",IF($AF686&gt;100,"",IF($M686=新人女子!B$76,ROW(),"")),"")</f>
        <v/>
      </c>
      <c r="CU686" s="42" t="str">
        <f>IF($O686="女子",IF($AF686&gt;100,"",IF($M686=新人女子!I$76,ROW(),"")),"")</f>
        <v/>
      </c>
      <c r="CV686" s="42" t="str">
        <f>IF($O686="女子",IF($AF686&gt;100,"",IF($M686=新人女子!P$76,ROW(),"")),"")</f>
        <v/>
      </c>
    </row>
    <row r="687" spans="1:100" x14ac:dyDescent="0.15">
      <c r="A687" s="36">
        <v>45285</v>
      </c>
      <c r="B687" s="36">
        <v>45287</v>
      </c>
      <c r="C687" s="35" t="s">
        <v>104</v>
      </c>
      <c r="D687" s="35" t="s">
        <v>4066</v>
      </c>
      <c r="E687" s="35" t="s">
        <v>4067</v>
      </c>
      <c r="F687" s="35" t="s">
        <v>4068</v>
      </c>
      <c r="G687" s="35" t="s">
        <v>108</v>
      </c>
      <c r="H687" s="35" t="s">
        <v>15</v>
      </c>
      <c r="I687" s="35" t="s">
        <v>4069</v>
      </c>
      <c r="J687" s="35" t="s">
        <v>303</v>
      </c>
      <c r="M687" s="103" t="s">
        <v>1501</v>
      </c>
      <c r="N687" s="103" t="s">
        <v>1502</v>
      </c>
      <c r="O687" s="35" t="s">
        <v>200</v>
      </c>
      <c r="Y687" s="103" t="s">
        <v>1443</v>
      </c>
      <c r="AA687" s="35" t="s">
        <v>1031</v>
      </c>
      <c r="AB687" s="103" t="s">
        <v>1470</v>
      </c>
      <c r="AC687" s="35" t="str">
        <f t="shared" si="62"/>
        <v>イワミカワゴエ</v>
      </c>
      <c r="AF687" s="35">
        <v>2</v>
      </c>
      <c r="AG687" s="41">
        <v>39516</v>
      </c>
      <c r="AN687" s="35">
        <v>165.8</v>
      </c>
      <c r="AO687" s="35">
        <v>62.8</v>
      </c>
      <c r="AP687" s="35" t="s">
        <v>310</v>
      </c>
      <c r="BB687" s="35">
        <f t="shared" si="59"/>
        <v>15</v>
      </c>
      <c r="BC687" s="35">
        <f t="shared" si="60"/>
        <v>1</v>
      </c>
      <c r="BD687" s="35" t="str">
        <f t="shared" si="61"/>
        <v>右</v>
      </c>
      <c r="BE687" s="42" t="str">
        <f>IF($O687="男子",IF($AF687&gt;100,"",IF($M687=選抜男子!B$2,ROW(),"")),"")</f>
        <v/>
      </c>
      <c r="BF687" s="42" t="str">
        <f>IF($O687="男子",IF($AF687&gt;100,"",IF($M687=選抜男子!I$2,ROW(),"")),"")</f>
        <v/>
      </c>
      <c r="BG687" s="42" t="str">
        <f>IF($O687="男子",IF($AF687&gt;100,"",IF($M687=選抜男子!P$2,ROW(),"")),"")</f>
        <v/>
      </c>
      <c r="BH687" s="42" t="str">
        <f>IF($O687="男子",IF($AF687&gt;100,"",IF($M687=選抜男子!B$27,ROW(),"")),"")</f>
        <v/>
      </c>
      <c r="BI687" s="42" t="str">
        <f>IF($O687="男子",IF($AF687&gt;100,"",IF($M687=選抜男子!I$27,ROW(),"")),"")</f>
        <v/>
      </c>
      <c r="BJ687" s="42" t="str">
        <f>IF($O687="男子",IF($AF687&gt;100,"",IF($M687=選抜男子!P$27,ROW(),"")),"")</f>
        <v/>
      </c>
      <c r="BK687" s="42" t="str">
        <f>IF($O687="男子",IF($AF687&gt;100,"",IF($M687=選抜男子!B$51,ROW(),"")),"")</f>
        <v/>
      </c>
      <c r="BL687" s="42" t="str">
        <f>IF($O687="男子",IF($AF687&gt;100,"",IF($M687=選抜男子!I$51,ROW(),"")),"")</f>
        <v/>
      </c>
      <c r="BM687" s="42" t="str">
        <f>IF($O687="男子",IF($AF687&gt;100,"",IF($M687=選抜男子!B$76,ROW(),"")),"")</f>
        <v/>
      </c>
      <c r="BN687" s="42" t="str">
        <f>IF($O687="男子",IF($AF687&gt;100,"",IF($M687=選抜男子!I$76,ROW(),"")),"")</f>
        <v/>
      </c>
      <c r="BO687" s="42" t="str">
        <f>IF($O687="男子",IF($AF687&gt;100,"",IF($M687=新人男子!B$2,ROW(),"")),"")</f>
        <v/>
      </c>
      <c r="BP687" s="42" t="str">
        <f>IF($O687="男子",IF($AF687&gt;100,"",IF($M687=新人男子!I$2,ROW(),"")),"")</f>
        <v/>
      </c>
      <c r="BQ687" s="42" t="str">
        <f>IF($O687="男子",IF($AF687&gt;100,"",IF($M687=新人男子!P$2,ROW(),"")),"")</f>
        <v/>
      </c>
      <c r="BR687" s="42" t="str">
        <f>IF($O687="男子",IF($AF687&gt;100,"",IF($M687=新人男子!B$27,ROW(),"")),"")</f>
        <v/>
      </c>
      <c r="BS687" s="42" t="str">
        <f>IF($O687="男子",IF($AF687&gt;100,"",IF($M687=新人男子!I$27,ROW(),"")),"")</f>
        <v/>
      </c>
      <c r="BT687" s="42" t="str">
        <f>IF($O687="男子",IF($AF687&gt;100,"",IF($M687=新人男子!P$27,ROW(),"")),"")</f>
        <v/>
      </c>
      <c r="BU687" s="42" t="str">
        <f>IF($O687="男子",IF($AF687&gt;100,"",IF($M687=新人男子!B$51,ROW(),"")),"")</f>
        <v/>
      </c>
      <c r="BV687" s="42" t="str">
        <f>IF($O687="男子",IF($AF687&gt;100,"",IF($M687=新人男子!I$51,ROW(),"")),"")</f>
        <v/>
      </c>
      <c r="BW687" s="42" t="str">
        <f>IF($O687="男子",IF($AF687&gt;100,"",IF($M687=新人男子!P$51,ROW(),"")),"")</f>
        <v/>
      </c>
      <c r="BX687" s="42" t="str">
        <f>IF($O687="男子",IF($AF687&gt;100,"",IF($M687=新人男子!B$76,ROW(),"")),"")</f>
        <v/>
      </c>
      <c r="BY687" s="42" t="str">
        <f>IF($O687="男子",IF($AF687&gt;100,"",IF($M687=新人男子!I$76,ROW(),"")),"")</f>
        <v/>
      </c>
      <c r="BZ687" s="42" t="str">
        <f>IF($O687="男子",IF($AF687&gt;100,"",IF($M687=新人男子!P$76,ROW(),"")),"")</f>
        <v/>
      </c>
      <c r="CA687" s="42" t="str">
        <f>IF($O687="女子",IF($AF687&gt;100,"",IF($M687=選抜女子!B$2,ROW(),"")),"")</f>
        <v/>
      </c>
      <c r="CB687" s="42" t="str">
        <f>IF($O687="女子",IF($AF687&gt;100,"",IF($M687=選抜女子!I$2,ROW(),"")),"")</f>
        <v/>
      </c>
      <c r="CC687" s="42" t="str">
        <f>IF($O687="女子",IF($AF687&gt;100,"",IF($M687=選抜女子!P$2,ROW(),"")),"")</f>
        <v/>
      </c>
      <c r="CD687" s="42" t="str">
        <f>IF($O687="女子",IF($AF687&gt;100,"",IF($M687=選抜女子!B$27,ROW(),"")),"")</f>
        <v/>
      </c>
      <c r="CE687" s="42" t="str">
        <f>IF($O687="女子",IF($AF687&gt;100,"",IF($M687=選抜女子!I$27,ROW(),"")),"")</f>
        <v/>
      </c>
      <c r="CF687" s="42" t="str">
        <f>IF($O687="女子",IF($AF687&gt;100,"",IF($M687=選抜女子!P$27,ROW(),"")),"")</f>
        <v/>
      </c>
      <c r="CG687" s="42" t="str">
        <f>IF($O687="女子",IF($AF687&gt;100,"",IF($M687=選抜女子!B$51,ROW(),"")),"")</f>
        <v/>
      </c>
      <c r="CH687" s="42" t="str">
        <f>IF($O687="女子",IF($AF687&gt;100,"",IF($M687=選抜女子!I$51,ROW(),"")),"")</f>
        <v/>
      </c>
      <c r="CI687" s="42" t="str">
        <f>IF($O687="女子",IF($AF687&gt;100,"",IF($M687=選抜女子!B$76,ROW(),"")),"")</f>
        <v/>
      </c>
      <c r="CJ687" s="42" t="str">
        <f>IF($O687="女子",IF($AF687&gt;100,"",IF($M687=選抜女子!I$76,ROW(),"")),"")</f>
        <v/>
      </c>
      <c r="CK687" s="42" t="str">
        <f>IF($O687="女子",IF($AF687&gt;100,"",IF($M687=新人女子!B$2,ROW(),"")),"")</f>
        <v/>
      </c>
      <c r="CL687" s="42" t="str">
        <f>IF($O687="女子",IF($AF687&gt;100,"",IF($M687=新人女子!I$2,ROW(),"")),"")</f>
        <v/>
      </c>
      <c r="CM687" s="42" t="str">
        <f>IF($O687="女子",IF($AF687&gt;100,"",IF($M687=新人女子!P$2,ROW(),"")),"")</f>
        <v/>
      </c>
      <c r="CN687" s="42">
        <f>IF($O687="女子",IF($AF687&gt;100,"",IF($M687=新人女子!B$27,ROW(),"")),"")</f>
        <v>687</v>
      </c>
      <c r="CO687" s="42" t="str">
        <f>IF($O687="女子",IF($AF687&gt;100,"",IF($M687=新人女子!I$27,ROW(),"")),"")</f>
        <v/>
      </c>
      <c r="CP687" s="42" t="str">
        <f>IF($O687="女子",IF($AF687&gt;100,"",IF($M687=新人女子!P$27,ROW(),"")),"")</f>
        <v/>
      </c>
      <c r="CQ687" s="42" t="str">
        <f>IF($O687="女子",IF($AF687&gt;100,"",IF($M687=新人女子!B$51,ROW(),"")),"")</f>
        <v/>
      </c>
      <c r="CR687" s="42" t="str">
        <f>IF($O687="女子",IF($AF687&gt;100,"",IF($M687=新人女子!I$51,ROW(),"")),"")</f>
        <v/>
      </c>
      <c r="CS687" s="42" t="str">
        <f>IF($O687="女子",IF($AF687&gt;100,"",IF($M687=新人女子!P$51,ROW(),"")),"")</f>
        <v/>
      </c>
      <c r="CT687" s="42" t="str">
        <f>IF($O687="女子",IF($AF687&gt;100,"",IF($M687=新人女子!B$76,ROW(),"")),"")</f>
        <v/>
      </c>
      <c r="CU687" s="42" t="str">
        <f>IF($O687="女子",IF($AF687&gt;100,"",IF($M687=新人女子!I$76,ROW(),"")),"")</f>
        <v/>
      </c>
      <c r="CV687" s="42" t="str">
        <f>IF($O687="女子",IF($AF687&gt;100,"",IF($M687=新人女子!P$76,ROW(),"")),"")</f>
        <v/>
      </c>
    </row>
    <row r="688" spans="1:100" x14ac:dyDescent="0.15">
      <c r="A688" s="36">
        <v>45285</v>
      </c>
      <c r="B688" s="36">
        <v>45287</v>
      </c>
      <c r="C688" s="35" t="s">
        <v>104</v>
      </c>
      <c r="D688" s="35" t="s">
        <v>4070</v>
      </c>
      <c r="E688" s="35" t="s">
        <v>4071</v>
      </c>
      <c r="F688" s="35" t="s">
        <v>4072</v>
      </c>
      <c r="G688" s="35" t="s">
        <v>108</v>
      </c>
      <c r="H688" s="35" t="s">
        <v>15</v>
      </c>
      <c r="I688" s="35" t="s">
        <v>4073</v>
      </c>
      <c r="J688" s="35" t="s">
        <v>303</v>
      </c>
      <c r="M688" s="103" t="s">
        <v>1501</v>
      </c>
      <c r="N688" s="103" t="s">
        <v>1502</v>
      </c>
      <c r="O688" s="35" t="s">
        <v>200</v>
      </c>
      <c r="Y688" s="103" t="s">
        <v>1443</v>
      </c>
      <c r="AA688" s="35" t="s">
        <v>1033</v>
      </c>
      <c r="AB688" s="103" t="s">
        <v>1471</v>
      </c>
      <c r="AC688" s="35" t="str">
        <f t="shared" si="62"/>
        <v>シカガ</v>
      </c>
      <c r="AF688" s="35">
        <v>3</v>
      </c>
      <c r="AG688" s="41">
        <v>38883</v>
      </c>
      <c r="AN688" s="35">
        <v>157</v>
      </c>
      <c r="AO688" s="35">
        <v>48</v>
      </c>
      <c r="AP688" s="35" t="s">
        <v>310</v>
      </c>
      <c r="BB688" s="35">
        <f t="shared" si="59"/>
        <v>16</v>
      </c>
      <c r="BC688" s="35">
        <f t="shared" si="60"/>
        <v>2</v>
      </c>
      <c r="BD688" s="35" t="str">
        <f t="shared" si="61"/>
        <v>右</v>
      </c>
      <c r="BE688" s="42" t="str">
        <f>IF($O688="男子",IF($AF688&gt;100,"",IF($M688=選抜男子!B$2,ROW(),"")),"")</f>
        <v/>
      </c>
      <c r="BF688" s="42" t="str">
        <f>IF($O688="男子",IF($AF688&gt;100,"",IF($M688=選抜男子!I$2,ROW(),"")),"")</f>
        <v/>
      </c>
      <c r="BG688" s="42" t="str">
        <f>IF($O688="男子",IF($AF688&gt;100,"",IF($M688=選抜男子!P$2,ROW(),"")),"")</f>
        <v/>
      </c>
      <c r="BH688" s="42" t="str">
        <f>IF($O688="男子",IF($AF688&gt;100,"",IF($M688=選抜男子!B$27,ROW(),"")),"")</f>
        <v/>
      </c>
      <c r="BI688" s="42" t="str">
        <f>IF($O688="男子",IF($AF688&gt;100,"",IF($M688=選抜男子!I$27,ROW(),"")),"")</f>
        <v/>
      </c>
      <c r="BJ688" s="42" t="str">
        <f>IF($O688="男子",IF($AF688&gt;100,"",IF($M688=選抜男子!P$27,ROW(),"")),"")</f>
        <v/>
      </c>
      <c r="BK688" s="42" t="str">
        <f>IF($O688="男子",IF($AF688&gt;100,"",IF($M688=選抜男子!B$51,ROW(),"")),"")</f>
        <v/>
      </c>
      <c r="BL688" s="42" t="str">
        <f>IF($O688="男子",IF($AF688&gt;100,"",IF($M688=選抜男子!I$51,ROW(),"")),"")</f>
        <v/>
      </c>
      <c r="BM688" s="42" t="str">
        <f>IF($O688="男子",IF($AF688&gt;100,"",IF($M688=選抜男子!B$76,ROW(),"")),"")</f>
        <v/>
      </c>
      <c r="BN688" s="42" t="str">
        <f>IF($O688="男子",IF($AF688&gt;100,"",IF($M688=選抜男子!I$76,ROW(),"")),"")</f>
        <v/>
      </c>
      <c r="BO688" s="42" t="str">
        <f>IF($O688="男子",IF($AF688&gt;100,"",IF($M688=新人男子!B$2,ROW(),"")),"")</f>
        <v/>
      </c>
      <c r="BP688" s="42" t="str">
        <f>IF($O688="男子",IF($AF688&gt;100,"",IF($M688=新人男子!I$2,ROW(),"")),"")</f>
        <v/>
      </c>
      <c r="BQ688" s="42" t="str">
        <f>IF($O688="男子",IF($AF688&gt;100,"",IF($M688=新人男子!P$2,ROW(),"")),"")</f>
        <v/>
      </c>
      <c r="BR688" s="42" t="str">
        <f>IF($O688="男子",IF($AF688&gt;100,"",IF($M688=新人男子!B$27,ROW(),"")),"")</f>
        <v/>
      </c>
      <c r="BS688" s="42" t="str">
        <f>IF($O688="男子",IF($AF688&gt;100,"",IF($M688=新人男子!I$27,ROW(),"")),"")</f>
        <v/>
      </c>
      <c r="BT688" s="42" t="str">
        <f>IF($O688="男子",IF($AF688&gt;100,"",IF($M688=新人男子!P$27,ROW(),"")),"")</f>
        <v/>
      </c>
      <c r="BU688" s="42" t="str">
        <f>IF($O688="男子",IF($AF688&gt;100,"",IF($M688=新人男子!B$51,ROW(),"")),"")</f>
        <v/>
      </c>
      <c r="BV688" s="42" t="str">
        <f>IF($O688="男子",IF($AF688&gt;100,"",IF($M688=新人男子!I$51,ROW(),"")),"")</f>
        <v/>
      </c>
      <c r="BW688" s="42" t="str">
        <f>IF($O688="男子",IF($AF688&gt;100,"",IF($M688=新人男子!P$51,ROW(),"")),"")</f>
        <v/>
      </c>
      <c r="BX688" s="42" t="str">
        <f>IF($O688="男子",IF($AF688&gt;100,"",IF($M688=新人男子!B$76,ROW(),"")),"")</f>
        <v/>
      </c>
      <c r="BY688" s="42" t="str">
        <f>IF($O688="男子",IF($AF688&gt;100,"",IF($M688=新人男子!I$76,ROW(),"")),"")</f>
        <v/>
      </c>
      <c r="BZ688" s="42" t="str">
        <f>IF($O688="男子",IF($AF688&gt;100,"",IF($M688=新人男子!P$76,ROW(),"")),"")</f>
        <v/>
      </c>
      <c r="CA688" s="42" t="str">
        <f>IF($O688="女子",IF($AF688&gt;100,"",IF($M688=選抜女子!B$2,ROW(),"")),"")</f>
        <v/>
      </c>
      <c r="CB688" s="42" t="str">
        <f>IF($O688="女子",IF($AF688&gt;100,"",IF($M688=選抜女子!I$2,ROW(),"")),"")</f>
        <v/>
      </c>
      <c r="CC688" s="42" t="str">
        <f>IF($O688="女子",IF($AF688&gt;100,"",IF($M688=選抜女子!P$2,ROW(),"")),"")</f>
        <v/>
      </c>
      <c r="CD688" s="42" t="str">
        <f>IF($O688="女子",IF($AF688&gt;100,"",IF($M688=選抜女子!B$27,ROW(),"")),"")</f>
        <v/>
      </c>
      <c r="CE688" s="42" t="str">
        <f>IF($O688="女子",IF($AF688&gt;100,"",IF($M688=選抜女子!I$27,ROW(),"")),"")</f>
        <v/>
      </c>
      <c r="CF688" s="42" t="str">
        <f>IF($O688="女子",IF($AF688&gt;100,"",IF($M688=選抜女子!P$27,ROW(),"")),"")</f>
        <v/>
      </c>
      <c r="CG688" s="42" t="str">
        <f>IF($O688="女子",IF($AF688&gt;100,"",IF($M688=選抜女子!B$51,ROW(),"")),"")</f>
        <v/>
      </c>
      <c r="CH688" s="42" t="str">
        <f>IF($O688="女子",IF($AF688&gt;100,"",IF($M688=選抜女子!I$51,ROW(),"")),"")</f>
        <v/>
      </c>
      <c r="CI688" s="42" t="str">
        <f>IF($O688="女子",IF($AF688&gt;100,"",IF($M688=選抜女子!B$76,ROW(),"")),"")</f>
        <v/>
      </c>
      <c r="CJ688" s="42" t="str">
        <f>IF($O688="女子",IF($AF688&gt;100,"",IF($M688=選抜女子!I$76,ROW(),"")),"")</f>
        <v/>
      </c>
      <c r="CK688" s="42" t="str">
        <f>IF($O688="女子",IF($AF688&gt;100,"",IF($M688=新人女子!B$2,ROW(),"")),"")</f>
        <v/>
      </c>
      <c r="CL688" s="42" t="str">
        <f>IF($O688="女子",IF($AF688&gt;100,"",IF($M688=新人女子!I$2,ROW(),"")),"")</f>
        <v/>
      </c>
      <c r="CM688" s="42" t="str">
        <f>IF($O688="女子",IF($AF688&gt;100,"",IF($M688=新人女子!P$2,ROW(),"")),"")</f>
        <v/>
      </c>
      <c r="CN688" s="42">
        <f>IF($O688="女子",IF($AF688&gt;100,"",IF($M688=新人女子!B$27,ROW(),"")),"")</f>
        <v>688</v>
      </c>
      <c r="CO688" s="42" t="str">
        <f>IF($O688="女子",IF($AF688&gt;100,"",IF($M688=新人女子!I$27,ROW(),"")),"")</f>
        <v/>
      </c>
      <c r="CP688" s="42" t="str">
        <f>IF($O688="女子",IF($AF688&gt;100,"",IF($M688=新人女子!P$27,ROW(),"")),"")</f>
        <v/>
      </c>
      <c r="CQ688" s="42" t="str">
        <f>IF($O688="女子",IF($AF688&gt;100,"",IF($M688=新人女子!B$51,ROW(),"")),"")</f>
        <v/>
      </c>
      <c r="CR688" s="42" t="str">
        <f>IF($O688="女子",IF($AF688&gt;100,"",IF($M688=新人女子!I$51,ROW(),"")),"")</f>
        <v/>
      </c>
      <c r="CS688" s="42" t="str">
        <f>IF($O688="女子",IF($AF688&gt;100,"",IF($M688=新人女子!P$51,ROW(),"")),"")</f>
        <v/>
      </c>
      <c r="CT688" s="42" t="str">
        <f>IF($O688="女子",IF($AF688&gt;100,"",IF($M688=新人女子!B$76,ROW(),"")),"")</f>
        <v/>
      </c>
      <c r="CU688" s="42" t="str">
        <f>IF($O688="女子",IF($AF688&gt;100,"",IF($M688=新人女子!I$76,ROW(),"")),"")</f>
        <v/>
      </c>
      <c r="CV688" s="42" t="str">
        <f>IF($O688="女子",IF($AF688&gt;100,"",IF($M688=新人女子!P$76,ROW(),"")),"")</f>
        <v/>
      </c>
    </row>
    <row r="689" spans="1:100" x14ac:dyDescent="0.15">
      <c r="A689" s="36">
        <v>45285</v>
      </c>
      <c r="B689" s="36">
        <v>45287</v>
      </c>
      <c r="C689" s="35" t="s">
        <v>104</v>
      </c>
      <c r="D689" s="35" t="s">
        <v>4074</v>
      </c>
      <c r="E689" s="35" t="s">
        <v>4075</v>
      </c>
      <c r="F689" s="35" t="s">
        <v>4076</v>
      </c>
      <c r="G689" s="35" t="s">
        <v>108</v>
      </c>
      <c r="H689" s="35" t="s">
        <v>15</v>
      </c>
      <c r="I689" s="35" t="s">
        <v>4077</v>
      </c>
      <c r="J689" s="35" t="s">
        <v>303</v>
      </c>
      <c r="M689" s="103" t="s">
        <v>1501</v>
      </c>
      <c r="N689" s="103" t="s">
        <v>1502</v>
      </c>
      <c r="O689" s="35" t="s">
        <v>200</v>
      </c>
      <c r="Y689" s="103" t="s">
        <v>1443</v>
      </c>
      <c r="AA689" s="35" t="s">
        <v>1035</v>
      </c>
      <c r="AB689" s="103" t="s">
        <v>1472</v>
      </c>
      <c r="AC689" s="35" t="str">
        <f t="shared" si="62"/>
        <v>インバラ</v>
      </c>
      <c r="AF689" s="35">
        <v>4</v>
      </c>
      <c r="AG689" s="41">
        <v>39078</v>
      </c>
      <c r="AN689" s="35">
        <v>164</v>
      </c>
      <c r="AO689" s="35">
        <v>55</v>
      </c>
      <c r="AP689" s="35" t="s">
        <v>310</v>
      </c>
      <c r="BB689" s="35">
        <f t="shared" si="59"/>
        <v>16</v>
      </c>
      <c r="BC689" s="35">
        <f t="shared" si="60"/>
        <v>2</v>
      </c>
      <c r="BD689" s="35" t="str">
        <f t="shared" si="61"/>
        <v>右</v>
      </c>
      <c r="BE689" s="42" t="str">
        <f>IF($O689="男子",IF($AF689&gt;100,"",IF($M689=選抜男子!B$2,ROW(),"")),"")</f>
        <v/>
      </c>
      <c r="BF689" s="42" t="str">
        <f>IF($O689="男子",IF($AF689&gt;100,"",IF($M689=選抜男子!I$2,ROW(),"")),"")</f>
        <v/>
      </c>
      <c r="BG689" s="42" t="str">
        <f>IF($O689="男子",IF($AF689&gt;100,"",IF($M689=選抜男子!P$2,ROW(),"")),"")</f>
        <v/>
      </c>
      <c r="BH689" s="42" t="str">
        <f>IF($O689="男子",IF($AF689&gt;100,"",IF($M689=選抜男子!B$27,ROW(),"")),"")</f>
        <v/>
      </c>
      <c r="BI689" s="42" t="str">
        <f>IF($O689="男子",IF($AF689&gt;100,"",IF($M689=選抜男子!I$27,ROW(),"")),"")</f>
        <v/>
      </c>
      <c r="BJ689" s="42" t="str">
        <f>IF($O689="男子",IF($AF689&gt;100,"",IF($M689=選抜男子!P$27,ROW(),"")),"")</f>
        <v/>
      </c>
      <c r="BK689" s="42" t="str">
        <f>IF($O689="男子",IF($AF689&gt;100,"",IF($M689=選抜男子!B$51,ROW(),"")),"")</f>
        <v/>
      </c>
      <c r="BL689" s="42" t="str">
        <f>IF($O689="男子",IF($AF689&gt;100,"",IF($M689=選抜男子!I$51,ROW(),"")),"")</f>
        <v/>
      </c>
      <c r="BM689" s="42" t="str">
        <f>IF($O689="男子",IF($AF689&gt;100,"",IF($M689=選抜男子!B$76,ROW(),"")),"")</f>
        <v/>
      </c>
      <c r="BN689" s="42" t="str">
        <f>IF($O689="男子",IF($AF689&gt;100,"",IF($M689=選抜男子!I$76,ROW(),"")),"")</f>
        <v/>
      </c>
      <c r="BO689" s="42" t="str">
        <f>IF($O689="男子",IF($AF689&gt;100,"",IF($M689=新人男子!B$2,ROW(),"")),"")</f>
        <v/>
      </c>
      <c r="BP689" s="42" t="str">
        <f>IF($O689="男子",IF($AF689&gt;100,"",IF($M689=新人男子!I$2,ROW(),"")),"")</f>
        <v/>
      </c>
      <c r="BQ689" s="42" t="str">
        <f>IF($O689="男子",IF($AF689&gt;100,"",IF($M689=新人男子!P$2,ROW(),"")),"")</f>
        <v/>
      </c>
      <c r="BR689" s="42" t="str">
        <f>IF($O689="男子",IF($AF689&gt;100,"",IF($M689=新人男子!B$27,ROW(),"")),"")</f>
        <v/>
      </c>
      <c r="BS689" s="42" t="str">
        <f>IF($O689="男子",IF($AF689&gt;100,"",IF($M689=新人男子!I$27,ROW(),"")),"")</f>
        <v/>
      </c>
      <c r="BT689" s="42" t="str">
        <f>IF($O689="男子",IF($AF689&gt;100,"",IF($M689=新人男子!P$27,ROW(),"")),"")</f>
        <v/>
      </c>
      <c r="BU689" s="42" t="str">
        <f>IF($O689="男子",IF($AF689&gt;100,"",IF($M689=新人男子!B$51,ROW(),"")),"")</f>
        <v/>
      </c>
      <c r="BV689" s="42" t="str">
        <f>IF($O689="男子",IF($AF689&gt;100,"",IF($M689=新人男子!I$51,ROW(),"")),"")</f>
        <v/>
      </c>
      <c r="BW689" s="42" t="str">
        <f>IF($O689="男子",IF($AF689&gt;100,"",IF($M689=新人男子!P$51,ROW(),"")),"")</f>
        <v/>
      </c>
      <c r="BX689" s="42" t="str">
        <f>IF($O689="男子",IF($AF689&gt;100,"",IF($M689=新人男子!B$76,ROW(),"")),"")</f>
        <v/>
      </c>
      <c r="BY689" s="42" t="str">
        <f>IF($O689="男子",IF($AF689&gt;100,"",IF($M689=新人男子!I$76,ROW(),"")),"")</f>
        <v/>
      </c>
      <c r="BZ689" s="42" t="str">
        <f>IF($O689="男子",IF($AF689&gt;100,"",IF($M689=新人男子!P$76,ROW(),"")),"")</f>
        <v/>
      </c>
      <c r="CA689" s="42" t="str">
        <f>IF($O689="女子",IF($AF689&gt;100,"",IF($M689=選抜女子!B$2,ROW(),"")),"")</f>
        <v/>
      </c>
      <c r="CB689" s="42" t="str">
        <f>IF($O689="女子",IF($AF689&gt;100,"",IF($M689=選抜女子!I$2,ROW(),"")),"")</f>
        <v/>
      </c>
      <c r="CC689" s="42" t="str">
        <f>IF($O689="女子",IF($AF689&gt;100,"",IF($M689=選抜女子!P$2,ROW(),"")),"")</f>
        <v/>
      </c>
      <c r="CD689" s="42" t="str">
        <f>IF($O689="女子",IF($AF689&gt;100,"",IF($M689=選抜女子!B$27,ROW(),"")),"")</f>
        <v/>
      </c>
      <c r="CE689" s="42" t="str">
        <f>IF($O689="女子",IF($AF689&gt;100,"",IF($M689=選抜女子!I$27,ROW(),"")),"")</f>
        <v/>
      </c>
      <c r="CF689" s="42" t="str">
        <f>IF($O689="女子",IF($AF689&gt;100,"",IF($M689=選抜女子!P$27,ROW(),"")),"")</f>
        <v/>
      </c>
      <c r="CG689" s="42" t="str">
        <f>IF($O689="女子",IF($AF689&gt;100,"",IF($M689=選抜女子!B$51,ROW(),"")),"")</f>
        <v/>
      </c>
      <c r="CH689" s="42" t="str">
        <f>IF($O689="女子",IF($AF689&gt;100,"",IF($M689=選抜女子!I$51,ROW(),"")),"")</f>
        <v/>
      </c>
      <c r="CI689" s="42" t="str">
        <f>IF($O689="女子",IF($AF689&gt;100,"",IF($M689=選抜女子!B$76,ROW(),"")),"")</f>
        <v/>
      </c>
      <c r="CJ689" s="42" t="str">
        <f>IF($O689="女子",IF($AF689&gt;100,"",IF($M689=選抜女子!I$76,ROW(),"")),"")</f>
        <v/>
      </c>
      <c r="CK689" s="42" t="str">
        <f>IF($O689="女子",IF($AF689&gt;100,"",IF($M689=新人女子!B$2,ROW(),"")),"")</f>
        <v/>
      </c>
      <c r="CL689" s="42" t="str">
        <f>IF($O689="女子",IF($AF689&gt;100,"",IF($M689=新人女子!I$2,ROW(),"")),"")</f>
        <v/>
      </c>
      <c r="CM689" s="42" t="str">
        <f>IF($O689="女子",IF($AF689&gt;100,"",IF($M689=新人女子!P$2,ROW(),"")),"")</f>
        <v/>
      </c>
      <c r="CN689" s="42">
        <f>IF($O689="女子",IF($AF689&gt;100,"",IF($M689=新人女子!B$27,ROW(),"")),"")</f>
        <v>689</v>
      </c>
      <c r="CO689" s="42" t="str">
        <f>IF($O689="女子",IF($AF689&gt;100,"",IF($M689=新人女子!I$27,ROW(),"")),"")</f>
        <v/>
      </c>
      <c r="CP689" s="42" t="str">
        <f>IF($O689="女子",IF($AF689&gt;100,"",IF($M689=新人女子!P$27,ROW(),"")),"")</f>
        <v/>
      </c>
      <c r="CQ689" s="42" t="str">
        <f>IF($O689="女子",IF($AF689&gt;100,"",IF($M689=新人女子!B$51,ROW(),"")),"")</f>
        <v/>
      </c>
      <c r="CR689" s="42" t="str">
        <f>IF($O689="女子",IF($AF689&gt;100,"",IF($M689=新人女子!I$51,ROW(),"")),"")</f>
        <v/>
      </c>
      <c r="CS689" s="42" t="str">
        <f>IF($O689="女子",IF($AF689&gt;100,"",IF($M689=新人女子!P$51,ROW(),"")),"")</f>
        <v/>
      </c>
      <c r="CT689" s="42" t="str">
        <f>IF($O689="女子",IF($AF689&gt;100,"",IF($M689=新人女子!B$76,ROW(),"")),"")</f>
        <v/>
      </c>
      <c r="CU689" s="42" t="str">
        <f>IF($O689="女子",IF($AF689&gt;100,"",IF($M689=新人女子!I$76,ROW(),"")),"")</f>
        <v/>
      </c>
      <c r="CV689" s="42" t="str">
        <f>IF($O689="女子",IF($AF689&gt;100,"",IF($M689=新人女子!P$76,ROW(),"")),"")</f>
        <v/>
      </c>
    </row>
    <row r="690" spans="1:100" x14ac:dyDescent="0.15">
      <c r="A690" s="36">
        <v>45285</v>
      </c>
      <c r="B690" s="36">
        <v>45287</v>
      </c>
      <c r="C690" s="35" t="s">
        <v>104</v>
      </c>
      <c r="D690" s="35" t="s">
        <v>4078</v>
      </c>
      <c r="E690" s="35" t="s">
        <v>4079</v>
      </c>
      <c r="F690" s="35" t="s">
        <v>4080</v>
      </c>
      <c r="G690" s="35" t="s">
        <v>108</v>
      </c>
      <c r="H690" s="35" t="s">
        <v>15</v>
      </c>
      <c r="I690" s="35" t="s">
        <v>4081</v>
      </c>
      <c r="J690" s="35" t="s">
        <v>303</v>
      </c>
      <c r="M690" s="103" t="s">
        <v>1501</v>
      </c>
      <c r="N690" s="103" t="s">
        <v>1502</v>
      </c>
      <c r="O690" s="35" t="s">
        <v>200</v>
      </c>
      <c r="Y690" s="103" t="s">
        <v>1443</v>
      </c>
      <c r="AA690" s="35" t="s">
        <v>1037</v>
      </c>
      <c r="AB690" s="103" t="s">
        <v>1473</v>
      </c>
      <c r="AC690" s="35" t="str">
        <f t="shared" si="62"/>
        <v>イワミカワモト</v>
      </c>
      <c r="AF690" s="35">
        <v>5</v>
      </c>
      <c r="AG690" s="41">
        <v>39078</v>
      </c>
      <c r="AN690" s="35">
        <v>163</v>
      </c>
      <c r="AO690" s="35">
        <v>45.4</v>
      </c>
      <c r="AP690" s="35" t="s">
        <v>310</v>
      </c>
      <c r="BB690" s="35">
        <f t="shared" si="59"/>
        <v>16</v>
      </c>
      <c r="BC690" s="35">
        <f t="shared" si="60"/>
        <v>2</v>
      </c>
      <c r="BD690" s="35" t="str">
        <f t="shared" si="61"/>
        <v>右</v>
      </c>
      <c r="BE690" s="42" t="str">
        <f>IF($O690="男子",IF($AF690&gt;100,"",IF($M690=選抜男子!B$2,ROW(),"")),"")</f>
        <v/>
      </c>
      <c r="BF690" s="42" t="str">
        <f>IF($O690="男子",IF($AF690&gt;100,"",IF($M690=選抜男子!I$2,ROW(),"")),"")</f>
        <v/>
      </c>
      <c r="BG690" s="42" t="str">
        <f>IF($O690="男子",IF($AF690&gt;100,"",IF($M690=選抜男子!P$2,ROW(),"")),"")</f>
        <v/>
      </c>
      <c r="BH690" s="42" t="str">
        <f>IF($O690="男子",IF($AF690&gt;100,"",IF($M690=選抜男子!B$27,ROW(),"")),"")</f>
        <v/>
      </c>
      <c r="BI690" s="42" t="str">
        <f>IF($O690="男子",IF($AF690&gt;100,"",IF($M690=選抜男子!I$27,ROW(),"")),"")</f>
        <v/>
      </c>
      <c r="BJ690" s="42" t="str">
        <f>IF($O690="男子",IF($AF690&gt;100,"",IF($M690=選抜男子!P$27,ROW(),"")),"")</f>
        <v/>
      </c>
      <c r="BK690" s="42" t="str">
        <f>IF($O690="男子",IF($AF690&gt;100,"",IF($M690=選抜男子!B$51,ROW(),"")),"")</f>
        <v/>
      </c>
      <c r="BL690" s="42" t="str">
        <f>IF($O690="男子",IF($AF690&gt;100,"",IF($M690=選抜男子!I$51,ROW(),"")),"")</f>
        <v/>
      </c>
      <c r="BM690" s="42" t="str">
        <f>IF($O690="男子",IF($AF690&gt;100,"",IF($M690=選抜男子!B$76,ROW(),"")),"")</f>
        <v/>
      </c>
      <c r="BN690" s="42" t="str">
        <f>IF($O690="男子",IF($AF690&gt;100,"",IF($M690=選抜男子!I$76,ROW(),"")),"")</f>
        <v/>
      </c>
      <c r="BO690" s="42" t="str">
        <f>IF($O690="男子",IF($AF690&gt;100,"",IF($M690=新人男子!B$2,ROW(),"")),"")</f>
        <v/>
      </c>
      <c r="BP690" s="42" t="str">
        <f>IF($O690="男子",IF($AF690&gt;100,"",IF($M690=新人男子!I$2,ROW(),"")),"")</f>
        <v/>
      </c>
      <c r="BQ690" s="42" t="str">
        <f>IF($O690="男子",IF($AF690&gt;100,"",IF($M690=新人男子!P$2,ROW(),"")),"")</f>
        <v/>
      </c>
      <c r="BR690" s="42" t="str">
        <f>IF($O690="男子",IF($AF690&gt;100,"",IF($M690=新人男子!B$27,ROW(),"")),"")</f>
        <v/>
      </c>
      <c r="BS690" s="42" t="str">
        <f>IF($O690="男子",IF($AF690&gt;100,"",IF($M690=新人男子!I$27,ROW(),"")),"")</f>
        <v/>
      </c>
      <c r="BT690" s="42" t="str">
        <f>IF($O690="男子",IF($AF690&gt;100,"",IF($M690=新人男子!P$27,ROW(),"")),"")</f>
        <v/>
      </c>
      <c r="BU690" s="42" t="str">
        <f>IF($O690="男子",IF($AF690&gt;100,"",IF($M690=新人男子!B$51,ROW(),"")),"")</f>
        <v/>
      </c>
      <c r="BV690" s="42" t="str">
        <f>IF($O690="男子",IF($AF690&gt;100,"",IF($M690=新人男子!I$51,ROW(),"")),"")</f>
        <v/>
      </c>
      <c r="BW690" s="42" t="str">
        <f>IF($O690="男子",IF($AF690&gt;100,"",IF($M690=新人男子!P$51,ROW(),"")),"")</f>
        <v/>
      </c>
      <c r="BX690" s="42" t="str">
        <f>IF($O690="男子",IF($AF690&gt;100,"",IF($M690=新人男子!B$76,ROW(),"")),"")</f>
        <v/>
      </c>
      <c r="BY690" s="42" t="str">
        <f>IF($O690="男子",IF($AF690&gt;100,"",IF($M690=新人男子!I$76,ROW(),"")),"")</f>
        <v/>
      </c>
      <c r="BZ690" s="42" t="str">
        <f>IF($O690="男子",IF($AF690&gt;100,"",IF($M690=新人男子!P$76,ROW(),"")),"")</f>
        <v/>
      </c>
      <c r="CA690" s="42" t="str">
        <f>IF($O690="女子",IF($AF690&gt;100,"",IF($M690=選抜女子!B$2,ROW(),"")),"")</f>
        <v/>
      </c>
      <c r="CB690" s="42" t="str">
        <f>IF($O690="女子",IF($AF690&gt;100,"",IF($M690=選抜女子!I$2,ROW(),"")),"")</f>
        <v/>
      </c>
      <c r="CC690" s="42" t="str">
        <f>IF($O690="女子",IF($AF690&gt;100,"",IF($M690=選抜女子!P$2,ROW(),"")),"")</f>
        <v/>
      </c>
      <c r="CD690" s="42" t="str">
        <f>IF($O690="女子",IF($AF690&gt;100,"",IF($M690=選抜女子!B$27,ROW(),"")),"")</f>
        <v/>
      </c>
      <c r="CE690" s="42" t="str">
        <f>IF($O690="女子",IF($AF690&gt;100,"",IF($M690=選抜女子!I$27,ROW(),"")),"")</f>
        <v/>
      </c>
      <c r="CF690" s="42" t="str">
        <f>IF($O690="女子",IF($AF690&gt;100,"",IF($M690=選抜女子!P$27,ROW(),"")),"")</f>
        <v/>
      </c>
      <c r="CG690" s="42" t="str">
        <f>IF($O690="女子",IF($AF690&gt;100,"",IF($M690=選抜女子!B$51,ROW(),"")),"")</f>
        <v/>
      </c>
      <c r="CH690" s="42" t="str">
        <f>IF($O690="女子",IF($AF690&gt;100,"",IF($M690=選抜女子!I$51,ROW(),"")),"")</f>
        <v/>
      </c>
      <c r="CI690" s="42" t="str">
        <f>IF($O690="女子",IF($AF690&gt;100,"",IF($M690=選抜女子!B$76,ROW(),"")),"")</f>
        <v/>
      </c>
      <c r="CJ690" s="42" t="str">
        <f>IF($O690="女子",IF($AF690&gt;100,"",IF($M690=選抜女子!I$76,ROW(),"")),"")</f>
        <v/>
      </c>
      <c r="CK690" s="42" t="str">
        <f>IF($O690="女子",IF($AF690&gt;100,"",IF($M690=新人女子!B$2,ROW(),"")),"")</f>
        <v/>
      </c>
      <c r="CL690" s="42" t="str">
        <f>IF($O690="女子",IF($AF690&gt;100,"",IF($M690=新人女子!I$2,ROW(),"")),"")</f>
        <v/>
      </c>
      <c r="CM690" s="42" t="str">
        <f>IF($O690="女子",IF($AF690&gt;100,"",IF($M690=新人女子!P$2,ROW(),"")),"")</f>
        <v/>
      </c>
      <c r="CN690" s="42">
        <f>IF($O690="女子",IF($AF690&gt;100,"",IF($M690=新人女子!B$27,ROW(),"")),"")</f>
        <v>690</v>
      </c>
      <c r="CO690" s="42" t="str">
        <f>IF($O690="女子",IF($AF690&gt;100,"",IF($M690=新人女子!I$27,ROW(),"")),"")</f>
        <v/>
      </c>
      <c r="CP690" s="42" t="str">
        <f>IF($O690="女子",IF($AF690&gt;100,"",IF($M690=新人女子!P$27,ROW(),"")),"")</f>
        <v/>
      </c>
      <c r="CQ690" s="42" t="str">
        <f>IF($O690="女子",IF($AF690&gt;100,"",IF($M690=新人女子!B$51,ROW(),"")),"")</f>
        <v/>
      </c>
      <c r="CR690" s="42" t="str">
        <f>IF($O690="女子",IF($AF690&gt;100,"",IF($M690=新人女子!I$51,ROW(),"")),"")</f>
        <v/>
      </c>
      <c r="CS690" s="42" t="str">
        <f>IF($O690="女子",IF($AF690&gt;100,"",IF($M690=新人女子!P$51,ROW(),"")),"")</f>
        <v/>
      </c>
      <c r="CT690" s="42" t="str">
        <f>IF($O690="女子",IF($AF690&gt;100,"",IF($M690=新人女子!B$76,ROW(),"")),"")</f>
        <v/>
      </c>
      <c r="CU690" s="42" t="str">
        <f>IF($O690="女子",IF($AF690&gt;100,"",IF($M690=新人女子!I$76,ROW(),"")),"")</f>
        <v/>
      </c>
      <c r="CV690" s="42" t="str">
        <f>IF($O690="女子",IF($AF690&gt;100,"",IF($M690=新人女子!P$76,ROW(),"")),"")</f>
        <v/>
      </c>
    </row>
    <row r="691" spans="1:100" x14ac:dyDescent="0.15">
      <c r="A691" s="36">
        <v>45285</v>
      </c>
      <c r="B691" s="36">
        <v>45287</v>
      </c>
      <c r="C691" s="35" t="s">
        <v>104</v>
      </c>
      <c r="D691" s="35" t="s">
        <v>4082</v>
      </c>
      <c r="E691" s="35" t="s">
        <v>4083</v>
      </c>
      <c r="F691" s="35" t="s">
        <v>4084</v>
      </c>
      <c r="G691" s="35" t="s">
        <v>108</v>
      </c>
      <c r="H691" s="35" t="s">
        <v>15</v>
      </c>
      <c r="I691" s="35" t="s">
        <v>4085</v>
      </c>
      <c r="J691" s="35" t="s">
        <v>303</v>
      </c>
      <c r="M691" s="103" t="s">
        <v>1501</v>
      </c>
      <c r="N691" s="103" t="s">
        <v>1502</v>
      </c>
      <c r="O691" s="35" t="s">
        <v>200</v>
      </c>
      <c r="Y691" s="103" t="s">
        <v>1443</v>
      </c>
      <c r="AA691" s="35" t="s">
        <v>1039</v>
      </c>
      <c r="AB691" s="103" t="s">
        <v>1474</v>
      </c>
      <c r="AC691" s="35" t="str">
        <f t="shared" si="62"/>
        <v>キロハラ</v>
      </c>
      <c r="AF691" s="35">
        <v>6</v>
      </c>
      <c r="AG691" s="41">
        <v>39114</v>
      </c>
      <c r="AN691" s="35">
        <v>150</v>
      </c>
      <c r="AO691" s="35">
        <v>47</v>
      </c>
      <c r="AP691" s="35" t="s">
        <v>310</v>
      </c>
      <c r="BB691" s="35">
        <f t="shared" si="59"/>
        <v>16</v>
      </c>
      <c r="BC691" s="35">
        <f t="shared" si="60"/>
        <v>2</v>
      </c>
      <c r="BD691" s="35" t="str">
        <f t="shared" si="61"/>
        <v>右</v>
      </c>
      <c r="BE691" s="42" t="str">
        <f>IF($O691="男子",IF($AF691&gt;100,"",IF($M691=選抜男子!B$2,ROW(),"")),"")</f>
        <v/>
      </c>
      <c r="BF691" s="42" t="str">
        <f>IF($O691="男子",IF($AF691&gt;100,"",IF($M691=選抜男子!I$2,ROW(),"")),"")</f>
        <v/>
      </c>
      <c r="BG691" s="42" t="str">
        <f>IF($O691="男子",IF($AF691&gt;100,"",IF($M691=選抜男子!P$2,ROW(),"")),"")</f>
        <v/>
      </c>
      <c r="BH691" s="42" t="str">
        <f>IF($O691="男子",IF($AF691&gt;100,"",IF($M691=選抜男子!B$27,ROW(),"")),"")</f>
        <v/>
      </c>
      <c r="BI691" s="42" t="str">
        <f>IF($O691="男子",IF($AF691&gt;100,"",IF($M691=選抜男子!I$27,ROW(),"")),"")</f>
        <v/>
      </c>
      <c r="BJ691" s="42" t="str">
        <f>IF($O691="男子",IF($AF691&gt;100,"",IF($M691=選抜男子!P$27,ROW(),"")),"")</f>
        <v/>
      </c>
      <c r="BK691" s="42" t="str">
        <f>IF($O691="男子",IF($AF691&gt;100,"",IF($M691=選抜男子!B$51,ROW(),"")),"")</f>
        <v/>
      </c>
      <c r="BL691" s="42" t="str">
        <f>IF($O691="男子",IF($AF691&gt;100,"",IF($M691=選抜男子!I$51,ROW(),"")),"")</f>
        <v/>
      </c>
      <c r="BM691" s="42" t="str">
        <f>IF($O691="男子",IF($AF691&gt;100,"",IF($M691=選抜男子!B$76,ROW(),"")),"")</f>
        <v/>
      </c>
      <c r="BN691" s="42" t="str">
        <f>IF($O691="男子",IF($AF691&gt;100,"",IF($M691=選抜男子!I$76,ROW(),"")),"")</f>
        <v/>
      </c>
      <c r="BO691" s="42" t="str">
        <f>IF($O691="男子",IF($AF691&gt;100,"",IF($M691=新人男子!B$2,ROW(),"")),"")</f>
        <v/>
      </c>
      <c r="BP691" s="42" t="str">
        <f>IF($O691="男子",IF($AF691&gt;100,"",IF($M691=新人男子!I$2,ROW(),"")),"")</f>
        <v/>
      </c>
      <c r="BQ691" s="42" t="str">
        <f>IF($O691="男子",IF($AF691&gt;100,"",IF($M691=新人男子!P$2,ROW(),"")),"")</f>
        <v/>
      </c>
      <c r="BR691" s="42" t="str">
        <f>IF($O691="男子",IF($AF691&gt;100,"",IF($M691=新人男子!B$27,ROW(),"")),"")</f>
        <v/>
      </c>
      <c r="BS691" s="42" t="str">
        <f>IF($O691="男子",IF($AF691&gt;100,"",IF($M691=新人男子!I$27,ROW(),"")),"")</f>
        <v/>
      </c>
      <c r="BT691" s="42" t="str">
        <f>IF($O691="男子",IF($AF691&gt;100,"",IF($M691=新人男子!P$27,ROW(),"")),"")</f>
        <v/>
      </c>
      <c r="BU691" s="42" t="str">
        <f>IF($O691="男子",IF($AF691&gt;100,"",IF($M691=新人男子!B$51,ROW(),"")),"")</f>
        <v/>
      </c>
      <c r="BV691" s="42" t="str">
        <f>IF($O691="男子",IF($AF691&gt;100,"",IF($M691=新人男子!I$51,ROW(),"")),"")</f>
        <v/>
      </c>
      <c r="BW691" s="42" t="str">
        <f>IF($O691="男子",IF($AF691&gt;100,"",IF($M691=新人男子!P$51,ROW(),"")),"")</f>
        <v/>
      </c>
      <c r="BX691" s="42" t="str">
        <f>IF($O691="男子",IF($AF691&gt;100,"",IF($M691=新人男子!B$76,ROW(),"")),"")</f>
        <v/>
      </c>
      <c r="BY691" s="42" t="str">
        <f>IF($O691="男子",IF($AF691&gt;100,"",IF($M691=新人男子!I$76,ROW(),"")),"")</f>
        <v/>
      </c>
      <c r="BZ691" s="42" t="str">
        <f>IF($O691="男子",IF($AF691&gt;100,"",IF($M691=新人男子!P$76,ROW(),"")),"")</f>
        <v/>
      </c>
      <c r="CA691" s="42" t="str">
        <f>IF($O691="女子",IF($AF691&gt;100,"",IF($M691=選抜女子!B$2,ROW(),"")),"")</f>
        <v/>
      </c>
      <c r="CB691" s="42" t="str">
        <f>IF($O691="女子",IF($AF691&gt;100,"",IF($M691=選抜女子!I$2,ROW(),"")),"")</f>
        <v/>
      </c>
      <c r="CC691" s="42" t="str">
        <f>IF($O691="女子",IF($AF691&gt;100,"",IF($M691=選抜女子!P$2,ROW(),"")),"")</f>
        <v/>
      </c>
      <c r="CD691" s="42" t="str">
        <f>IF($O691="女子",IF($AF691&gt;100,"",IF($M691=選抜女子!B$27,ROW(),"")),"")</f>
        <v/>
      </c>
      <c r="CE691" s="42" t="str">
        <f>IF($O691="女子",IF($AF691&gt;100,"",IF($M691=選抜女子!I$27,ROW(),"")),"")</f>
        <v/>
      </c>
      <c r="CF691" s="42" t="str">
        <f>IF($O691="女子",IF($AF691&gt;100,"",IF($M691=選抜女子!P$27,ROW(),"")),"")</f>
        <v/>
      </c>
      <c r="CG691" s="42" t="str">
        <f>IF($O691="女子",IF($AF691&gt;100,"",IF($M691=選抜女子!B$51,ROW(),"")),"")</f>
        <v/>
      </c>
      <c r="CH691" s="42" t="str">
        <f>IF($O691="女子",IF($AF691&gt;100,"",IF($M691=選抜女子!I$51,ROW(),"")),"")</f>
        <v/>
      </c>
      <c r="CI691" s="42" t="str">
        <f>IF($O691="女子",IF($AF691&gt;100,"",IF($M691=選抜女子!B$76,ROW(),"")),"")</f>
        <v/>
      </c>
      <c r="CJ691" s="42" t="str">
        <f>IF($O691="女子",IF($AF691&gt;100,"",IF($M691=選抜女子!I$76,ROW(),"")),"")</f>
        <v/>
      </c>
      <c r="CK691" s="42" t="str">
        <f>IF($O691="女子",IF($AF691&gt;100,"",IF($M691=新人女子!B$2,ROW(),"")),"")</f>
        <v/>
      </c>
      <c r="CL691" s="42" t="str">
        <f>IF($O691="女子",IF($AF691&gt;100,"",IF($M691=新人女子!I$2,ROW(),"")),"")</f>
        <v/>
      </c>
      <c r="CM691" s="42" t="str">
        <f>IF($O691="女子",IF($AF691&gt;100,"",IF($M691=新人女子!P$2,ROW(),"")),"")</f>
        <v/>
      </c>
      <c r="CN691" s="42">
        <f>IF($O691="女子",IF($AF691&gt;100,"",IF($M691=新人女子!B$27,ROW(),"")),"")</f>
        <v>691</v>
      </c>
      <c r="CO691" s="42" t="str">
        <f>IF($O691="女子",IF($AF691&gt;100,"",IF($M691=新人女子!I$27,ROW(),"")),"")</f>
        <v/>
      </c>
      <c r="CP691" s="42" t="str">
        <f>IF($O691="女子",IF($AF691&gt;100,"",IF($M691=新人女子!P$27,ROW(),"")),"")</f>
        <v/>
      </c>
      <c r="CQ691" s="42" t="str">
        <f>IF($O691="女子",IF($AF691&gt;100,"",IF($M691=新人女子!B$51,ROW(),"")),"")</f>
        <v/>
      </c>
      <c r="CR691" s="42" t="str">
        <f>IF($O691="女子",IF($AF691&gt;100,"",IF($M691=新人女子!I$51,ROW(),"")),"")</f>
        <v/>
      </c>
      <c r="CS691" s="42" t="str">
        <f>IF($O691="女子",IF($AF691&gt;100,"",IF($M691=新人女子!P$51,ROW(),"")),"")</f>
        <v/>
      </c>
      <c r="CT691" s="42" t="str">
        <f>IF($O691="女子",IF($AF691&gt;100,"",IF($M691=新人女子!B$76,ROW(),"")),"")</f>
        <v/>
      </c>
      <c r="CU691" s="42" t="str">
        <f>IF($O691="女子",IF($AF691&gt;100,"",IF($M691=新人女子!I$76,ROW(),"")),"")</f>
        <v/>
      </c>
      <c r="CV691" s="42" t="str">
        <f>IF($O691="女子",IF($AF691&gt;100,"",IF($M691=新人女子!P$76,ROW(),"")),"")</f>
        <v/>
      </c>
    </row>
    <row r="692" spans="1:100" x14ac:dyDescent="0.15">
      <c r="A692" s="36">
        <v>45285</v>
      </c>
      <c r="B692" s="36">
        <v>45287</v>
      </c>
      <c r="C692" s="35" t="s">
        <v>104</v>
      </c>
      <c r="D692" s="35" t="s">
        <v>4086</v>
      </c>
      <c r="E692" s="35" t="s">
        <v>4087</v>
      </c>
      <c r="F692" s="35" t="s">
        <v>4088</v>
      </c>
      <c r="G692" s="35" t="s">
        <v>108</v>
      </c>
      <c r="H692" s="35" t="s">
        <v>15</v>
      </c>
      <c r="I692" s="35" t="s">
        <v>4089</v>
      </c>
      <c r="J692" s="35" t="s">
        <v>303</v>
      </c>
      <c r="M692" s="103" t="s">
        <v>1501</v>
      </c>
      <c r="N692" s="103" t="s">
        <v>1502</v>
      </c>
      <c r="O692" s="35" t="s">
        <v>200</v>
      </c>
      <c r="Y692" s="103" t="s">
        <v>1443</v>
      </c>
      <c r="AA692" s="35" t="s">
        <v>1041</v>
      </c>
      <c r="AB692" s="103" t="s">
        <v>1475</v>
      </c>
      <c r="AC692" s="35" t="str">
        <f t="shared" si="62"/>
        <v>タケ</v>
      </c>
      <c r="AF692" s="35">
        <v>7</v>
      </c>
      <c r="AG692" s="41">
        <v>39516</v>
      </c>
      <c r="AN692" s="35">
        <v>163</v>
      </c>
      <c r="AO692" s="35">
        <v>53</v>
      </c>
      <c r="AP692" s="35" t="s">
        <v>310</v>
      </c>
      <c r="BB692" s="35">
        <f t="shared" si="59"/>
        <v>15</v>
      </c>
      <c r="BC692" s="35">
        <f t="shared" si="60"/>
        <v>1</v>
      </c>
      <c r="BD692" s="35" t="str">
        <f t="shared" si="61"/>
        <v>右</v>
      </c>
      <c r="BE692" s="42" t="str">
        <f>IF($O692="男子",IF($AF692&gt;100,"",IF($M692=選抜男子!B$2,ROW(),"")),"")</f>
        <v/>
      </c>
      <c r="BF692" s="42" t="str">
        <f>IF($O692="男子",IF($AF692&gt;100,"",IF($M692=選抜男子!I$2,ROW(),"")),"")</f>
        <v/>
      </c>
      <c r="BG692" s="42" t="str">
        <f>IF($O692="男子",IF($AF692&gt;100,"",IF($M692=選抜男子!P$2,ROW(),"")),"")</f>
        <v/>
      </c>
      <c r="BH692" s="42" t="str">
        <f>IF($O692="男子",IF($AF692&gt;100,"",IF($M692=選抜男子!B$27,ROW(),"")),"")</f>
        <v/>
      </c>
      <c r="BI692" s="42" t="str">
        <f>IF($O692="男子",IF($AF692&gt;100,"",IF($M692=選抜男子!I$27,ROW(),"")),"")</f>
        <v/>
      </c>
      <c r="BJ692" s="42" t="str">
        <f>IF($O692="男子",IF($AF692&gt;100,"",IF($M692=選抜男子!P$27,ROW(),"")),"")</f>
        <v/>
      </c>
      <c r="BK692" s="42" t="str">
        <f>IF($O692="男子",IF($AF692&gt;100,"",IF($M692=選抜男子!B$51,ROW(),"")),"")</f>
        <v/>
      </c>
      <c r="BL692" s="42" t="str">
        <f>IF($O692="男子",IF($AF692&gt;100,"",IF($M692=選抜男子!I$51,ROW(),"")),"")</f>
        <v/>
      </c>
      <c r="BM692" s="42" t="str">
        <f>IF($O692="男子",IF($AF692&gt;100,"",IF($M692=選抜男子!B$76,ROW(),"")),"")</f>
        <v/>
      </c>
      <c r="BN692" s="42" t="str">
        <f>IF($O692="男子",IF($AF692&gt;100,"",IF($M692=選抜男子!I$76,ROW(),"")),"")</f>
        <v/>
      </c>
      <c r="BO692" s="42" t="str">
        <f>IF($O692="男子",IF($AF692&gt;100,"",IF($M692=新人男子!B$2,ROW(),"")),"")</f>
        <v/>
      </c>
      <c r="BP692" s="42" t="str">
        <f>IF($O692="男子",IF($AF692&gt;100,"",IF($M692=新人男子!I$2,ROW(),"")),"")</f>
        <v/>
      </c>
      <c r="BQ692" s="42" t="str">
        <f>IF($O692="男子",IF($AF692&gt;100,"",IF($M692=新人男子!P$2,ROW(),"")),"")</f>
        <v/>
      </c>
      <c r="BR692" s="42" t="str">
        <f>IF($O692="男子",IF($AF692&gt;100,"",IF($M692=新人男子!B$27,ROW(),"")),"")</f>
        <v/>
      </c>
      <c r="BS692" s="42" t="str">
        <f>IF($O692="男子",IF($AF692&gt;100,"",IF($M692=新人男子!I$27,ROW(),"")),"")</f>
        <v/>
      </c>
      <c r="BT692" s="42" t="str">
        <f>IF($O692="男子",IF($AF692&gt;100,"",IF($M692=新人男子!P$27,ROW(),"")),"")</f>
        <v/>
      </c>
      <c r="BU692" s="42" t="str">
        <f>IF($O692="男子",IF($AF692&gt;100,"",IF($M692=新人男子!B$51,ROW(),"")),"")</f>
        <v/>
      </c>
      <c r="BV692" s="42" t="str">
        <f>IF($O692="男子",IF($AF692&gt;100,"",IF($M692=新人男子!I$51,ROW(),"")),"")</f>
        <v/>
      </c>
      <c r="BW692" s="42" t="str">
        <f>IF($O692="男子",IF($AF692&gt;100,"",IF($M692=新人男子!P$51,ROW(),"")),"")</f>
        <v/>
      </c>
      <c r="BX692" s="42" t="str">
        <f>IF($O692="男子",IF($AF692&gt;100,"",IF($M692=新人男子!B$76,ROW(),"")),"")</f>
        <v/>
      </c>
      <c r="BY692" s="42" t="str">
        <f>IF($O692="男子",IF($AF692&gt;100,"",IF($M692=新人男子!I$76,ROW(),"")),"")</f>
        <v/>
      </c>
      <c r="BZ692" s="42" t="str">
        <f>IF($O692="男子",IF($AF692&gt;100,"",IF($M692=新人男子!P$76,ROW(),"")),"")</f>
        <v/>
      </c>
      <c r="CA692" s="42" t="str">
        <f>IF($O692="女子",IF($AF692&gt;100,"",IF($M692=選抜女子!B$2,ROW(),"")),"")</f>
        <v/>
      </c>
      <c r="CB692" s="42" t="str">
        <f>IF($O692="女子",IF($AF692&gt;100,"",IF($M692=選抜女子!I$2,ROW(),"")),"")</f>
        <v/>
      </c>
      <c r="CC692" s="42" t="str">
        <f>IF($O692="女子",IF($AF692&gt;100,"",IF($M692=選抜女子!P$2,ROW(),"")),"")</f>
        <v/>
      </c>
      <c r="CD692" s="42" t="str">
        <f>IF($O692="女子",IF($AF692&gt;100,"",IF($M692=選抜女子!B$27,ROW(),"")),"")</f>
        <v/>
      </c>
      <c r="CE692" s="42" t="str">
        <f>IF($O692="女子",IF($AF692&gt;100,"",IF($M692=選抜女子!I$27,ROW(),"")),"")</f>
        <v/>
      </c>
      <c r="CF692" s="42" t="str">
        <f>IF($O692="女子",IF($AF692&gt;100,"",IF($M692=選抜女子!P$27,ROW(),"")),"")</f>
        <v/>
      </c>
      <c r="CG692" s="42" t="str">
        <f>IF($O692="女子",IF($AF692&gt;100,"",IF($M692=選抜女子!B$51,ROW(),"")),"")</f>
        <v/>
      </c>
      <c r="CH692" s="42" t="str">
        <f>IF($O692="女子",IF($AF692&gt;100,"",IF($M692=選抜女子!I$51,ROW(),"")),"")</f>
        <v/>
      </c>
      <c r="CI692" s="42" t="str">
        <f>IF($O692="女子",IF($AF692&gt;100,"",IF($M692=選抜女子!B$76,ROW(),"")),"")</f>
        <v/>
      </c>
      <c r="CJ692" s="42" t="str">
        <f>IF($O692="女子",IF($AF692&gt;100,"",IF($M692=選抜女子!I$76,ROW(),"")),"")</f>
        <v/>
      </c>
      <c r="CK692" s="42" t="str">
        <f>IF($O692="女子",IF($AF692&gt;100,"",IF($M692=新人女子!B$2,ROW(),"")),"")</f>
        <v/>
      </c>
      <c r="CL692" s="42" t="str">
        <f>IF($O692="女子",IF($AF692&gt;100,"",IF($M692=新人女子!I$2,ROW(),"")),"")</f>
        <v/>
      </c>
      <c r="CM692" s="42" t="str">
        <f>IF($O692="女子",IF($AF692&gt;100,"",IF($M692=新人女子!P$2,ROW(),"")),"")</f>
        <v/>
      </c>
      <c r="CN692" s="42">
        <f>IF($O692="女子",IF($AF692&gt;100,"",IF($M692=新人女子!B$27,ROW(),"")),"")</f>
        <v>692</v>
      </c>
      <c r="CO692" s="42" t="str">
        <f>IF($O692="女子",IF($AF692&gt;100,"",IF($M692=新人女子!I$27,ROW(),"")),"")</f>
        <v/>
      </c>
      <c r="CP692" s="42" t="str">
        <f>IF($O692="女子",IF($AF692&gt;100,"",IF($M692=新人女子!P$27,ROW(),"")),"")</f>
        <v/>
      </c>
      <c r="CQ692" s="42" t="str">
        <f>IF($O692="女子",IF($AF692&gt;100,"",IF($M692=新人女子!B$51,ROW(),"")),"")</f>
        <v/>
      </c>
      <c r="CR692" s="42" t="str">
        <f>IF($O692="女子",IF($AF692&gt;100,"",IF($M692=新人女子!I$51,ROW(),"")),"")</f>
        <v/>
      </c>
      <c r="CS692" s="42" t="str">
        <f>IF($O692="女子",IF($AF692&gt;100,"",IF($M692=新人女子!P$51,ROW(),"")),"")</f>
        <v/>
      </c>
      <c r="CT692" s="42" t="str">
        <f>IF($O692="女子",IF($AF692&gt;100,"",IF($M692=新人女子!B$76,ROW(),"")),"")</f>
        <v/>
      </c>
      <c r="CU692" s="42" t="str">
        <f>IF($O692="女子",IF($AF692&gt;100,"",IF($M692=新人女子!I$76,ROW(),"")),"")</f>
        <v/>
      </c>
      <c r="CV692" s="42" t="str">
        <f>IF($O692="女子",IF($AF692&gt;100,"",IF($M692=新人女子!P$76,ROW(),"")),"")</f>
        <v/>
      </c>
    </row>
    <row r="693" spans="1:100" x14ac:dyDescent="0.15">
      <c r="A693" s="36">
        <v>45285</v>
      </c>
      <c r="B693" s="36">
        <v>45287</v>
      </c>
      <c r="C693" s="35" t="s">
        <v>104</v>
      </c>
      <c r="D693" s="35" t="s">
        <v>4090</v>
      </c>
      <c r="E693" s="35" t="s">
        <v>4091</v>
      </c>
      <c r="F693" s="35" t="s">
        <v>4092</v>
      </c>
      <c r="G693" s="35" t="s">
        <v>108</v>
      </c>
      <c r="H693" s="35" t="s">
        <v>15</v>
      </c>
      <c r="I693" s="35" t="s">
        <v>4093</v>
      </c>
      <c r="J693" s="35" t="s">
        <v>303</v>
      </c>
      <c r="M693" s="103" t="s">
        <v>1501</v>
      </c>
      <c r="N693" s="103" t="s">
        <v>1502</v>
      </c>
      <c r="O693" s="35" t="s">
        <v>200</v>
      </c>
      <c r="Y693" s="103" t="s">
        <v>1443</v>
      </c>
      <c r="AA693" s="35" t="s">
        <v>1043</v>
      </c>
      <c r="AB693" s="103" t="s">
        <v>1476</v>
      </c>
      <c r="AC693" s="35" t="str">
        <f t="shared" si="62"/>
        <v>オンバラ</v>
      </c>
      <c r="AF693" s="35">
        <v>8</v>
      </c>
      <c r="AG693" s="41">
        <v>38883</v>
      </c>
      <c r="AN693" s="35">
        <v>153</v>
      </c>
      <c r="AO693" s="35">
        <v>49</v>
      </c>
      <c r="AP693" s="35" t="s">
        <v>310</v>
      </c>
      <c r="BB693" s="35">
        <f t="shared" si="59"/>
        <v>16</v>
      </c>
      <c r="BC693" s="35">
        <f t="shared" si="60"/>
        <v>2</v>
      </c>
      <c r="BD693" s="35" t="str">
        <f t="shared" si="61"/>
        <v>右</v>
      </c>
      <c r="BE693" s="42" t="str">
        <f>IF($O693="男子",IF($AF693&gt;100,"",IF($M693=選抜男子!B$2,ROW(),"")),"")</f>
        <v/>
      </c>
      <c r="BF693" s="42" t="str">
        <f>IF($O693="男子",IF($AF693&gt;100,"",IF($M693=選抜男子!I$2,ROW(),"")),"")</f>
        <v/>
      </c>
      <c r="BG693" s="42" t="str">
        <f>IF($O693="男子",IF($AF693&gt;100,"",IF($M693=選抜男子!P$2,ROW(),"")),"")</f>
        <v/>
      </c>
      <c r="BH693" s="42" t="str">
        <f>IF($O693="男子",IF($AF693&gt;100,"",IF($M693=選抜男子!B$27,ROW(),"")),"")</f>
        <v/>
      </c>
      <c r="BI693" s="42" t="str">
        <f>IF($O693="男子",IF($AF693&gt;100,"",IF($M693=選抜男子!I$27,ROW(),"")),"")</f>
        <v/>
      </c>
      <c r="BJ693" s="42" t="str">
        <f>IF($O693="男子",IF($AF693&gt;100,"",IF($M693=選抜男子!P$27,ROW(),"")),"")</f>
        <v/>
      </c>
      <c r="BK693" s="42" t="str">
        <f>IF($O693="男子",IF($AF693&gt;100,"",IF($M693=選抜男子!B$51,ROW(),"")),"")</f>
        <v/>
      </c>
      <c r="BL693" s="42" t="str">
        <f>IF($O693="男子",IF($AF693&gt;100,"",IF($M693=選抜男子!I$51,ROW(),"")),"")</f>
        <v/>
      </c>
      <c r="BM693" s="42" t="str">
        <f>IF($O693="男子",IF($AF693&gt;100,"",IF($M693=選抜男子!B$76,ROW(),"")),"")</f>
        <v/>
      </c>
      <c r="BN693" s="42" t="str">
        <f>IF($O693="男子",IF($AF693&gt;100,"",IF($M693=選抜男子!I$76,ROW(),"")),"")</f>
        <v/>
      </c>
      <c r="BO693" s="42" t="str">
        <f>IF($O693="男子",IF($AF693&gt;100,"",IF($M693=新人男子!B$2,ROW(),"")),"")</f>
        <v/>
      </c>
      <c r="BP693" s="42" t="str">
        <f>IF($O693="男子",IF($AF693&gt;100,"",IF($M693=新人男子!I$2,ROW(),"")),"")</f>
        <v/>
      </c>
      <c r="BQ693" s="42" t="str">
        <f>IF($O693="男子",IF($AF693&gt;100,"",IF($M693=新人男子!P$2,ROW(),"")),"")</f>
        <v/>
      </c>
      <c r="BR693" s="42" t="str">
        <f>IF($O693="男子",IF($AF693&gt;100,"",IF($M693=新人男子!B$27,ROW(),"")),"")</f>
        <v/>
      </c>
      <c r="BS693" s="42" t="str">
        <f>IF($O693="男子",IF($AF693&gt;100,"",IF($M693=新人男子!I$27,ROW(),"")),"")</f>
        <v/>
      </c>
      <c r="BT693" s="42" t="str">
        <f>IF($O693="男子",IF($AF693&gt;100,"",IF($M693=新人男子!P$27,ROW(),"")),"")</f>
        <v/>
      </c>
      <c r="BU693" s="42" t="str">
        <f>IF($O693="男子",IF($AF693&gt;100,"",IF($M693=新人男子!B$51,ROW(),"")),"")</f>
        <v/>
      </c>
      <c r="BV693" s="42" t="str">
        <f>IF($O693="男子",IF($AF693&gt;100,"",IF($M693=新人男子!I$51,ROW(),"")),"")</f>
        <v/>
      </c>
      <c r="BW693" s="42" t="str">
        <f>IF($O693="男子",IF($AF693&gt;100,"",IF($M693=新人男子!P$51,ROW(),"")),"")</f>
        <v/>
      </c>
      <c r="BX693" s="42" t="str">
        <f>IF($O693="男子",IF($AF693&gt;100,"",IF($M693=新人男子!B$76,ROW(),"")),"")</f>
        <v/>
      </c>
      <c r="BY693" s="42" t="str">
        <f>IF($O693="男子",IF($AF693&gt;100,"",IF($M693=新人男子!I$76,ROW(),"")),"")</f>
        <v/>
      </c>
      <c r="BZ693" s="42" t="str">
        <f>IF($O693="男子",IF($AF693&gt;100,"",IF($M693=新人男子!P$76,ROW(),"")),"")</f>
        <v/>
      </c>
      <c r="CA693" s="42" t="str">
        <f>IF($O693="女子",IF($AF693&gt;100,"",IF($M693=選抜女子!B$2,ROW(),"")),"")</f>
        <v/>
      </c>
      <c r="CB693" s="42" t="str">
        <f>IF($O693="女子",IF($AF693&gt;100,"",IF($M693=選抜女子!I$2,ROW(),"")),"")</f>
        <v/>
      </c>
      <c r="CC693" s="42" t="str">
        <f>IF($O693="女子",IF($AF693&gt;100,"",IF($M693=選抜女子!P$2,ROW(),"")),"")</f>
        <v/>
      </c>
      <c r="CD693" s="42" t="str">
        <f>IF($O693="女子",IF($AF693&gt;100,"",IF($M693=選抜女子!B$27,ROW(),"")),"")</f>
        <v/>
      </c>
      <c r="CE693" s="42" t="str">
        <f>IF($O693="女子",IF($AF693&gt;100,"",IF($M693=選抜女子!I$27,ROW(),"")),"")</f>
        <v/>
      </c>
      <c r="CF693" s="42" t="str">
        <f>IF($O693="女子",IF($AF693&gt;100,"",IF($M693=選抜女子!P$27,ROW(),"")),"")</f>
        <v/>
      </c>
      <c r="CG693" s="42" t="str">
        <f>IF($O693="女子",IF($AF693&gt;100,"",IF($M693=選抜女子!B$51,ROW(),"")),"")</f>
        <v/>
      </c>
      <c r="CH693" s="42" t="str">
        <f>IF($O693="女子",IF($AF693&gt;100,"",IF($M693=選抜女子!I$51,ROW(),"")),"")</f>
        <v/>
      </c>
      <c r="CI693" s="42" t="str">
        <f>IF($O693="女子",IF($AF693&gt;100,"",IF($M693=選抜女子!B$76,ROW(),"")),"")</f>
        <v/>
      </c>
      <c r="CJ693" s="42" t="str">
        <f>IF($O693="女子",IF($AF693&gt;100,"",IF($M693=選抜女子!I$76,ROW(),"")),"")</f>
        <v/>
      </c>
      <c r="CK693" s="42" t="str">
        <f>IF($O693="女子",IF($AF693&gt;100,"",IF($M693=新人女子!B$2,ROW(),"")),"")</f>
        <v/>
      </c>
      <c r="CL693" s="42" t="str">
        <f>IF($O693="女子",IF($AF693&gt;100,"",IF($M693=新人女子!I$2,ROW(),"")),"")</f>
        <v/>
      </c>
      <c r="CM693" s="42" t="str">
        <f>IF($O693="女子",IF($AF693&gt;100,"",IF($M693=新人女子!P$2,ROW(),"")),"")</f>
        <v/>
      </c>
      <c r="CN693" s="42">
        <f>IF($O693="女子",IF($AF693&gt;100,"",IF($M693=新人女子!B$27,ROW(),"")),"")</f>
        <v>693</v>
      </c>
      <c r="CO693" s="42" t="str">
        <f>IF($O693="女子",IF($AF693&gt;100,"",IF($M693=新人女子!I$27,ROW(),"")),"")</f>
        <v/>
      </c>
      <c r="CP693" s="42" t="str">
        <f>IF($O693="女子",IF($AF693&gt;100,"",IF($M693=新人女子!P$27,ROW(),"")),"")</f>
        <v/>
      </c>
      <c r="CQ693" s="42" t="str">
        <f>IF($O693="女子",IF($AF693&gt;100,"",IF($M693=新人女子!B$51,ROW(),"")),"")</f>
        <v/>
      </c>
      <c r="CR693" s="42" t="str">
        <f>IF($O693="女子",IF($AF693&gt;100,"",IF($M693=新人女子!I$51,ROW(),"")),"")</f>
        <v/>
      </c>
      <c r="CS693" s="42" t="str">
        <f>IF($O693="女子",IF($AF693&gt;100,"",IF($M693=新人女子!P$51,ROW(),"")),"")</f>
        <v/>
      </c>
      <c r="CT693" s="42" t="str">
        <f>IF($O693="女子",IF($AF693&gt;100,"",IF($M693=新人女子!B$76,ROW(),"")),"")</f>
        <v/>
      </c>
      <c r="CU693" s="42" t="str">
        <f>IF($O693="女子",IF($AF693&gt;100,"",IF($M693=新人女子!I$76,ROW(),"")),"")</f>
        <v/>
      </c>
      <c r="CV693" s="42" t="str">
        <f>IF($O693="女子",IF($AF693&gt;100,"",IF($M693=新人女子!P$76,ROW(),"")),"")</f>
        <v/>
      </c>
    </row>
    <row r="694" spans="1:100" x14ac:dyDescent="0.15">
      <c r="A694" s="36">
        <v>45285</v>
      </c>
      <c r="B694" s="36">
        <v>45287</v>
      </c>
      <c r="C694" s="35" t="s">
        <v>104</v>
      </c>
      <c r="D694" s="35" t="s">
        <v>4094</v>
      </c>
      <c r="E694" s="35" t="s">
        <v>4095</v>
      </c>
      <c r="F694" s="35" t="s">
        <v>4096</v>
      </c>
      <c r="G694" s="35" t="s">
        <v>108</v>
      </c>
      <c r="H694" s="35" t="s">
        <v>15</v>
      </c>
      <c r="I694" s="35" t="s">
        <v>4097</v>
      </c>
      <c r="J694" s="35" t="s">
        <v>303</v>
      </c>
      <c r="M694" s="103" t="s">
        <v>1501</v>
      </c>
      <c r="N694" s="103" t="s">
        <v>1502</v>
      </c>
      <c r="O694" s="35" t="s">
        <v>200</v>
      </c>
      <c r="Y694" s="103" t="s">
        <v>1443</v>
      </c>
      <c r="AA694" s="35" t="s">
        <v>1045</v>
      </c>
      <c r="AB694" s="103" t="s">
        <v>1477</v>
      </c>
      <c r="AC694" s="35" t="str">
        <f t="shared" si="62"/>
        <v>イワミヤナセ</v>
      </c>
      <c r="AF694" s="35">
        <v>9</v>
      </c>
      <c r="AG694" s="41">
        <v>39078</v>
      </c>
      <c r="AN694" s="35">
        <v>160</v>
      </c>
      <c r="AO694" s="35">
        <v>48</v>
      </c>
      <c r="AP694" s="35" t="s">
        <v>310</v>
      </c>
      <c r="BB694" s="35">
        <f t="shared" si="59"/>
        <v>16</v>
      </c>
      <c r="BC694" s="35">
        <f t="shared" si="60"/>
        <v>2</v>
      </c>
      <c r="BD694" s="35" t="str">
        <f t="shared" si="61"/>
        <v>右</v>
      </c>
      <c r="BE694" s="42" t="str">
        <f>IF($O694="男子",IF($AF694&gt;100,"",IF($M694=選抜男子!B$2,ROW(),"")),"")</f>
        <v/>
      </c>
      <c r="BF694" s="42" t="str">
        <f>IF($O694="男子",IF($AF694&gt;100,"",IF($M694=選抜男子!I$2,ROW(),"")),"")</f>
        <v/>
      </c>
      <c r="BG694" s="42" t="str">
        <f>IF($O694="男子",IF($AF694&gt;100,"",IF($M694=選抜男子!P$2,ROW(),"")),"")</f>
        <v/>
      </c>
      <c r="BH694" s="42" t="str">
        <f>IF($O694="男子",IF($AF694&gt;100,"",IF($M694=選抜男子!B$27,ROW(),"")),"")</f>
        <v/>
      </c>
      <c r="BI694" s="42" t="str">
        <f>IF($O694="男子",IF($AF694&gt;100,"",IF($M694=選抜男子!I$27,ROW(),"")),"")</f>
        <v/>
      </c>
      <c r="BJ694" s="42" t="str">
        <f>IF($O694="男子",IF($AF694&gt;100,"",IF($M694=選抜男子!P$27,ROW(),"")),"")</f>
        <v/>
      </c>
      <c r="BK694" s="42" t="str">
        <f>IF($O694="男子",IF($AF694&gt;100,"",IF($M694=選抜男子!B$51,ROW(),"")),"")</f>
        <v/>
      </c>
      <c r="BL694" s="42" t="str">
        <f>IF($O694="男子",IF($AF694&gt;100,"",IF($M694=選抜男子!I$51,ROW(),"")),"")</f>
        <v/>
      </c>
      <c r="BM694" s="42" t="str">
        <f>IF($O694="男子",IF($AF694&gt;100,"",IF($M694=選抜男子!B$76,ROW(),"")),"")</f>
        <v/>
      </c>
      <c r="BN694" s="42" t="str">
        <f>IF($O694="男子",IF($AF694&gt;100,"",IF($M694=選抜男子!I$76,ROW(),"")),"")</f>
        <v/>
      </c>
      <c r="BO694" s="42" t="str">
        <f>IF($O694="男子",IF($AF694&gt;100,"",IF($M694=新人男子!B$2,ROW(),"")),"")</f>
        <v/>
      </c>
      <c r="BP694" s="42" t="str">
        <f>IF($O694="男子",IF($AF694&gt;100,"",IF($M694=新人男子!I$2,ROW(),"")),"")</f>
        <v/>
      </c>
      <c r="BQ694" s="42" t="str">
        <f>IF($O694="男子",IF($AF694&gt;100,"",IF($M694=新人男子!P$2,ROW(),"")),"")</f>
        <v/>
      </c>
      <c r="BR694" s="42" t="str">
        <f>IF($O694="男子",IF($AF694&gt;100,"",IF($M694=新人男子!B$27,ROW(),"")),"")</f>
        <v/>
      </c>
      <c r="BS694" s="42" t="str">
        <f>IF($O694="男子",IF($AF694&gt;100,"",IF($M694=新人男子!I$27,ROW(),"")),"")</f>
        <v/>
      </c>
      <c r="BT694" s="42" t="str">
        <f>IF($O694="男子",IF($AF694&gt;100,"",IF($M694=新人男子!P$27,ROW(),"")),"")</f>
        <v/>
      </c>
      <c r="BU694" s="42" t="str">
        <f>IF($O694="男子",IF($AF694&gt;100,"",IF($M694=新人男子!B$51,ROW(),"")),"")</f>
        <v/>
      </c>
      <c r="BV694" s="42" t="str">
        <f>IF($O694="男子",IF($AF694&gt;100,"",IF($M694=新人男子!I$51,ROW(),"")),"")</f>
        <v/>
      </c>
      <c r="BW694" s="42" t="str">
        <f>IF($O694="男子",IF($AF694&gt;100,"",IF($M694=新人男子!P$51,ROW(),"")),"")</f>
        <v/>
      </c>
      <c r="BX694" s="42" t="str">
        <f>IF($O694="男子",IF($AF694&gt;100,"",IF($M694=新人男子!B$76,ROW(),"")),"")</f>
        <v/>
      </c>
      <c r="BY694" s="42" t="str">
        <f>IF($O694="男子",IF($AF694&gt;100,"",IF($M694=新人男子!I$76,ROW(),"")),"")</f>
        <v/>
      </c>
      <c r="BZ694" s="42" t="str">
        <f>IF($O694="男子",IF($AF694&gt;100,"",IF($M694=新人男子!P$76,ROW(),"")),"")</f>
        <v/>
      </c>
      <c r="CA694" s="42" t="str">
        <f>IF($O694="女子",IF($AF694&gt;100,"",IF($M694=選抜女子!B$2,ROW(),"")),"")</f>
        <v/>
      </c>
      <c r="CB694" s="42" t="str">
        <f>IF($O694="女子",IF($AF694&gt;100,"",IF($M694=選抜女子!I$2,ROW(),"")),"")</f>
        <v/>
      </c>
      <c r="CC694" s="42" t="str">
        <f>IF($O694="女子",IF($AF694&gt;100,"",IF($M694=選抜女子!P$2,ROW(),"")),"")</f>
        <v/>
      </c>
      <c r="CD694" s="42" t="str">
        <f>IF($O694="女子",IF($AF694&gt;100,"",IF($M694=選抜女子!B$27,ROW(),"")),"")</f>
        <v/>
      </c>
      <c r="CE694" s="42" t="str">
        <f>IF($O694="女子",IF($AF694&gt;100,"",IF($M694=選抜女子!I$27,ROW(),"")),"")</f>
        <v/>
      </c>
      <c r="CF694" s="42" t="str">
        <f>IF($O694="女子",IF($AF694&gt;100,"",IF($M694=選抜女子!P$27,ROW(),"")),"")</f>
        <v/>
      </c>
      <c r="CG694" s="42" t="str">
        <f>IF($O694="女子",IF($AF694&gt;100,"",IF($M694=選抜女子!B$51,ROW(),"")),"")</f>
        <v/>
      </c>
      <c r="CH694" s="42" t="str">
        <f>IF($O694="女子",IF($AF694&gt;100,"",IF($M694=選抜女子!I$51,ROW(),"")),"")</f>
        <v/>
      </c>
      <c r="CI694" s="42" t="str">
        <f>IF($O694="女子",IF($AF694&gt;100,"",IF($M694=選抜女子!B$76,ROW(),"")),"")</f>
        <v/>
      </c>
      <c r="CJ694" s="42" t="str">
        <f>IF($O694="女子",IF($AF694&gt;100,"",IF($M694=選抜女子!I$76,ROW(),"")),"")</f>
        <v/>
      </c>
      <c r="CK694" s="42" t="str">
        <f>IF($O694="女子",IF($AF694&gt;100,"",IF($M694=新人女子!B$2,ROW(),"")),"")</f>
        <v/>
      </c>
      <c r="CL694" s="42" t="str">
        <f>IF($O694="女子",IF($AF694&gt;100,"",IF($M694=新人女子!I$2,ROW(),"")),"")</f>
        <v/>
      </c>
      <c r="CM694" s="42" t="str">
        <f>IF($O694="女子",IF($AF694&gt;100,"",IF($M694=新人女子!P$2,ROW(),"")),"")</f>
        <v/>
      </c>
      <c r="CN694" s="42">
        <f>IF($O694="女子",IF($AF694&gt;100,"",IF($M694=新人女子!B$27,ROW(),"")),"")</f>
        <v>694</v>
      </c>
      <c r="CO694" s="42" t="str">
        <f>IF($O694="女子",IF($AF694&gt;100,"",IF($M694=新人女子!I$27,ROW(),"")),"")</f>
        <v/>
      </c>
      <c r="CP694" s="42" t="str">
        <f>IF($O694="女子",IF($AF694&gt;100,"",IF($M694=新人女子!P$27,ROW(),"")),"")</f>
        <v/>
      </c>
      <c r="CQ694" s="42" t="str">
        <f>IF($O694="女子",IF($AF694&gt;100,"",IF($M694=新人女子!B$51,ROW(),"")),"")</f>
        <v/>
      </c>
      <c r="CR694" s="42" t="str">
        <f>IF($O694="女子",IF($AF694&gt;100,"",IF($M694=新人女子!I$51,ROW(),"")),"")</f>
        <v/>
      </c>
      <c r="CS694" s="42" t="str">
        <f>IF($O694="女子",IF($AF694&gt;100,"",IF($M694=新人女子!P$51,ROW(),"")),"")</f>
        <v/>
      </c>
      <c r="CT694" s="42" t="str">
        <f>IF($O694="女子",IF($AF694&gt;100,"",IF($M694=新人女子!B$76,ROW(),"")),"")</f>
        <v/>
      </c>
      <c r="CU694" s="42" t="str">
        <f>IF($O694="女子",IF($AF694&gt;100,"",IF($M694=新人女子!I$76,ROW(),"")),"")</f>
        <v/>
      </c>
      <c r="CV694" s="42" t="str">
        <f>IF($O694="女子",IF($AF694&gt;100,"",IF($M694=新人女子!P$76,ROW(),"")),"")</f>
        <v/>
      </c>
    </row>
    <row r="695" spans="1:100" x14ac:dyDescent="0.15">
      <c r="A695" s="36">
        <v>45285</v>
      </c>
      <c r="B695" s="36">
        <v>45287</v>
      </c>
      <c r="C695" s="35" t="s">
        <v>104</v>
      </c>
      <c r="D695" s="35" t="s">
        <v>4098</v>
      </c>
      <c r="E695" s="35" t="s">
        <v>4099</v>
      </c>
      <c r="F695" s="35" t="s">
        <v>4100</v>
      </c>
      <c r="G695" s="35" t="s">
        <v>108</v>
      </c>
      <c r="H695" s="35" t="s">
        <v>15</v>
      </c>
      <c r="I695" s="35" t="s">
        <v>4101</v>
      </c>
      <c r="J695" s="35" t="s">
        <v>303</v>
      </c>
      <c r="M695" s="103" t="s">
        <v>1501</v>
      </c>
      <c r="N695" s="103" t="s">
        <v>1502</v>
      </c>
      <c r="O695" s="35" t="s">
        <v>200</v>
      </c>
      <c r="Y695" s="103" t="s">
        <v>1443</v>
      </c>
      <c r="AA695" s="35" t="s">
        <v>1047</v>
      </c>
      <c r="AB695" s="103" t="s">
        <v>1478</v>
      </c>
      <c r="AC695" s="35" t="str">
        <f t="shared" si="62"/>
        <v>アカツカ</v>
      </c>
      <c r="AF695" s="35">
        <v>10</v>
      </c>
      <c r="AG695" s="41">
        <v>39516</v>
      </c>
      <c r="AN695" s="35">
        <v>162</v>
      </c>
      <c r="AO695" s="35">
        <v>48</v>
      </c>
      <c r="AP695" s="35" t="s">
        <v>310</v>
      </c>
      <c r="BB695" s="35">
        <f t="shared" si="59"/>
        <v>15</v>
      </c>
      <c r="BC695" s="35">
        <f t="shared" si="60"/>
        <v>1</v>
      </c>
      <c r="BD695" s="35" t="str">
        <f t="shared" si="61"/>
        <v>右</v>
      </c>
      <c r="BE695" s="42" t="str">
        <f>IF($O695="男子",IF($AF695&gt;100,"",IF($M695=選抜男子!B$2,ROW(),"")),"")</f>
        <v/>
      </c>
      <c r="BF695" s="42" t="str">
        <f>IF($O695="男子",IF($AF695&gt;100,"",IF($M695=選抜男子!I$2,ROW(),"")),"")</f>
        <v/>
      </c>
      <c r="BG695" s="42" t="str">
        <f>IF($O695="男子",IF($AF695&gt;100,"",IF($M695=選抜男子!P$2,ROW(),"")),"")</f>
        <v/>
      </c>
      <c r="BH695" s="42" t="str">
        <f>IF($O695="男子",IF($AF695&gt;100,"",IF($M695=選抜男子!B$27,ROW(),"")),"")</f>
        <v/>
      </c>
      <c r="BI695" s="42" t="str">
        <f>IF($O695="男子",IF($AF695&gt;100,"",IF($M695=選抜男子!I$27,ROW(),"")),"")</f>
        <v/>
      </c>
      <c r="BJ695" s="42" t="str">
        <f>IF($O695="男子",IF($AF695&gt;100,"",IF($M695=選抜男子!P$27,ROW(),"")),"")</f>
        <v/>
      </c>
      <c r="BK695" s="42" t="str">
        <f>IF($O695="男子",IF($AF695&gt;100,"",IF($M695=選抜男子!B$51,ROW(),"")),"")</f>
        <v/>
      </c>
      <c r="BL695" s="42" t="str">
        <f>IF($O695="男子",IF($AF695&gt;100,"",IF($M695=選抜男子!I$51,ROW(),"")),"")</f>
        <v/>
      </c>
      <c r="BM695" s="42" t="str">
        <f>IF($O695="男子",IF($AF695&gt;100,"",IF($M695=選抜男子!B$76,ROW(),"")),"")</f>
        <v/>
      </c>
      <c r="BN695" s="42" t="str">
        <f>IF($O695="男子",IF($AF695&gt;100,"",IF($M695=選抜男子!I$76,ROW(),"")),"")</f>
        <v/>
      </c>
      <c r="BO695" s="42" t="str">
        <f>IF($O695="男子",IF($AF695&gt;100,"",IF($M695=新人男子!B$2,ROW(),"")),"")</f>
        <v/>
      </c>
      <c r="BP695" s="42" t="str">
        <f>IF($O695="男子",IF($AF695&gt;100,"",IF($M695=新人男子!I$2,ROW(),"")),"")</f>
        <v/>
      </c>
      <c r="BQ695" s="42" t="str">
        <f>IF($O695="男子",IF($AF695&gt;100,"",IF($M695=新人男子!P$2,ROW(),"")),"")</f>
        <v/>
      </c>
      <c r="BR695" s="42" t="str">
        <f>IF($O695="男子",IF($AF695&gt;100,"",IF($M695=新人男子!B$27,ROW(),"")),"")</f>
        <v/>
      </c>
      <c r="BS695" s="42" t="str">
        <f>IF($O695="男子",IF($AF695&gt;100,"",IF($M695=新人男子!I$27,ROW(),"")),"")</f>
        <v/>
      </c>
      <c r="BT695" s="42" t="str">
        <f>IF($O695="男子",IF($AF695&gt;100,"",IF($M695=新人男子!P$27,ROW(),"")),"")</f>
        <v/>
      </c>
      <c r="BU695" s="42" t="str">
        <f>IF($O695="男子",IF($AF695&gt;100,"",IF($M695=新人男子!B$51,ROW(),"")),"")</f>
        <v/>
      </c>
      <c r="BV695" s="42" t="str">
        <f>IF($O695="男子",IF($AF695&gt;100,"",IF($M695=新人男子!I$51,ROW(),"")),"")</f>
        <v/>
      </c>
      <c r="BW695" s="42" t="str">
        <f>IF($O695="男子",IF($AF695&gt;100,"",IF($M695=新人男子!P$51,ROW(),"")),"")</f>
        <v/>
      </c>
      <c r="BX695" s="42" t="str">
        <f>IF($O695="男子",IF($AF695&gt;100,"",IF($M695=新人男子!B$76,ROW(),"")),"")</f>
        <v/>
      </c>
      <c r="BY695" s="42" t="str">
        <f>IF($O695="男子",IF($AF695&gt;100,"",IF($M695=新人男子!I$76,ROW(),"")),"")</f>
        <v/>
      </c>
      <c r="BZ695" s="42" t="str">
        <f>IF($O695="男子",IF($AF695&gt;100,"",IF($M695=新人男子!P$76,ROW(),"")),"")</f>
        <v/>
      </c>
      <c r="CA695" s="42" t="str">
        <f>IF($O695="女子",IF($AF695&gt;100,"",IF($M695=選抜女子!B$2,ROW(),"")),"")</f>
        <v/>
      </c>
      <c r="CB695" s="42" t="str">
        <f>IF($O695="女子",IF($AF695&gt;100,"",IF($M695=選抜女子!I$2,ROW(),"")),"")</f>
        <v/>
      </c>
      <c r="CC695" s="42" t="str">
        <f>IF($O695="女子",IF($AF695&gt;100,"",IF($M695=選抜女子!P$2,ROW(),"")),"")</f>
        <v/>
      </c>
      <c r="CD695" s="42" t="str">
        <f>IF($O695="女子",IF($AF695&gt;100,"",IF($M695=選抜女子!B$27,ROW(),"")),"")</f>
        <v/>
      </c>
      <c r="CE695" s="42" t="str">
        <f>IF($O695="女子",IF($AF695&gt;100,"",IF($M695=選抜女子!I$27,ROW(),"")),"")</f>
        <v/>
      </c>
      <c r="CF695" s="42" t="str">
        <f>IF($O695="女子",IF($AF695&gt;100,"",IF($M695=選抜女子!P$27,ROW(),"")),"")</f>
        <v/>
      </c>
      <c r="CG695" s="42" t="str">
        <f>IF($O695="女子",IF($AF695&gt;100,"",IF($M695=選抜女子!B$51,ROW(),"")),"")</f>
        <v/>
      </c>
      <c r="CH695" s="42" t="str">
        <f>IF($O695="女子",IF($AF695&gt;100,"",IF($M695=選抜女子!I$51,ROW(),"")),"")</f>
        <v/>
      </c>
      <c r="CI695" s="42" t="str">
        <f>IF($O695="女子",IF($AF695&gt;100,"",IF($M695=選抜女子!B$76,ROW(),"")),"")</f>
        <v/>
      </c>
      <c r="CJ695" s="42" t="str">
        <f>IF($O695="女子",IF($AF695&gt;100,"",IF($M695=選抜女子!I$76,ROW(),"")),"")</f>
        <v/>
      </c>
      <c r="CK695" s="42" t="str">
        <f>IF($O695="女子",IF($AF695&gt;100,"",IF($M695=新人女子!B$2,ROW(),"")),"")</f>
        <v/>
      </c>
      <c r="CL695" s="42" t="str">
        <f>IF($O695="女子",IF($AF695&gt;100,"",IF($M695=新人女子!I$2,ROW(),"")),"")</f>
        <v/>
      </c>
      <c r="CM695" s="42" t="str">
        <f>IF($O695="女子",IF($AF695&gt;100,"",IF($M695=新人女子!P$2,ROW(),"")),"")</f>
        <v/>
      </c>
      <c r="CN695" s="42">
        <f>IF($O695="女子",IF($AF695&gt;100,"",IF($M695=新人女子!B$27,ROW(),"")),"")</f>
        <v>695</v>
      </c>
      <c r="CO695" s="42" t="str">
        <f>IF($O695="女子",IF($AF695&gt;100,"",IF($M695=新人女子!I$27,ROW(),"")),"")</f>
        <v/>
      </c>
      <c r="CP695" s="42" t="str">
        <f>IF($O695="女子",IF($AF695&gt;100,"",IF($M695=新人女子!P$27,ROW(),"")),"")</f>
        <v/>
      </c>
      <c r="CQ695" s="42" t="str">
        <f>IF($O695="女子",IF($AF695&gt;100,"",IF($M695=新人女子!B$51,ROW(),"")),"")</f>
        <v/>
      </c>
      <c r="CR695" s="42" t="str">
        <f>IF($O695="女子",IF($AF695&gt;100,"",IF($M695=新人女子!I$51,ROW(),"")),"")</f>
        <v/>
      </c>
      <c r="CS695" s="42" t="str">
        <f>IF($O695="女子",IF($AF695&gt;100,"",IF($M695=新人女子!P$51,ROW(),"")),"")</f>
        <v/>
      </c>
      <c r="CT695" s="42" t="str">
        <f>IF($O695="女子",IF($AF695&gt;100,"",IF($M695=新人女子!B$76,ROW(),"")),"")</f>
        <v/>
      </c>
      <c r="CU695" s="42" t="str">
        <f>IF($O695="女子",IF($AF695&gt;100,"",IF($M695=新人女子!I$76,ROW(),"")),"")</f>
        <v/>
      </c>
      <c r="CV695" s="42" t="str">
        <f>IF($O695="女子",IF($AF695&gt;100,"",IF($M695=新人女子!P$76,ROW(),"")),"")</f>
        <v/>
      </c>
    </row>
    <row r="696" spans="1:100" x14ac:dyDescent="0.15">
      <c r="A696" s="36">
        <v>45285</v>
      </c>
      <c r="B696" s="36">
        <v>45287</v>
      </c>
      <c r="C696" s="35" t="s">
        <v>104</v>
      </c>
      <c r="D696" s="35" t="s">
        <v>4102</v>
      </c>
      <c r="E696" s="35" t="s">
        <v>4103</v>
      </c>
      <c r="F696" s="35" t="s">
        <v>4104</v>
      </c>
      <c r="G696" s="35" t="s">
        <v>108</v>
      </c>
      <c r="H696" s="35" t="s">
        <v>15</v>
      </c>
      <c r="I696" s="35" t="s">
        <v>4105</v>
      </c>
      <c r="J696" s="35" t="s">
        <v>303</v>
      </c>
      <c r="M696" s="103" t="s">
        <v>1501</v>
      </c>
      <c r="N696" s="103" t="s">
        <v>1502</v>
      </c>
      <c r="O696" s="35" t="s">
        <v>200</v>
      </c>
      <c r="Y696" s="103" t="s">
        <v>1443</v>
      </c>
      <c r="AA696" s="35" t="s">
        <v>1049</v>
      </c>
      <c r="AB696" s="103" t="s">
        <v>1479</v>
      </c>
      <c r="AC696" s="35" t="str">
        <f t="shared" si="62"/>
        <v>カスブチ</v>
      </c>
      <c r="AF696" s="35">
        <v>11</v>
      </c>
      <c r="AG696" s="41">
        <v>38883</v>
      </c>
      <c r="AN696" s="35">
        <v>153</v>
      </c>
      <c r="AO696" s="35">
        <v>44</v>
      </c>
      <c r="AP696" s="35" t="s">
        <v>310</v>
      </c>
      <c r="BB696" s="35">
        <f t="shared" si="59"/>
        <v>16</v>
      </c>
      <c r="BC696" s="35">
        <f t="shared" si="60"/>
        <v>2</v>
      </c>
      <c r="BD696" s="35" t="str">
        <f t="shared" si="61"/>
        <v>右</v>
      </c>
      <c r="BE696" s="42" t="str">
        <f>IF($O696="男子",IF($AF696&gt;100,"",IF($M696=選抜男子!B$2,ROW(),"")),"")</f>
        <v/>
      </c>
      <c r="BF696" s="42" t="str">
        <f>IF($O696="男子",IF($AF696&gt;100,"",IF($M696=選抜男子!I$2,ROW(),"")),"")</f>
        <v/>
      </c>
      <c r="BG696" s="42" t="str">
        <f>IF($O696="男子",IF($AF696&gt;100,"",IF($M696=選抜男子!P$2,ROW(),"")),"")</f>
        <v/>
      </c>
      <c r="BH696" s="42" t="str">
        <f>IF($O696="男子",IF($AF696&gt;100,"",IF($M696=選抜男子!B$27,ROW(),"")),"")</f>
        <v/>
      </c>
      <c r="BI696" s="42" t="str">
        <f>IF($O696="男子",IF($AF696&gt;100,"",IF($M696=選抜男子!I$27,ROW(),"")),"")</f>
        <v/>
      </c>
      <c r="BJ696" s="42" t="str">
        <f>IF($O696="男子",IF($AF696&gt;100,"",IF($M696=選抜男子!P$27,ROW(),"")),"")</f>
        <v/>
      </c>
      <c r="BK696" s="42" t="str">
        <f>IF($O696="男子",IF($AF696&gt;100,"",IF($M696=選抜男子!B$51,ROW(),"")),"")</f>
        <v/>
      </c>
      <c r="BL696" s="42" t="str">
        <f>IF($O696="男子",IF($AF696&gt;100,"",IF($M696=選抜男子!I$51,ROW(),"")),"")</f>
        <v/>
      </c>
      <c r="BM696" s="42" t="str">
        <f>IF($O696="男子",IF($AF696&gt;100,"",IF($M696=選抜男子!B$76,ROW(),"")),"")</f>
        <v/>
      </c>
      <c r="BN696" s="42" t="str">
        <f>IF($O696="男子",IF($AF696&gt;100,"",IF($M696=選抜男子!I$76,ROW(),"")),"")</f>
        <v/>
      </c>
      <c r="BO696" s="42" t="str">
        <f>IF($O696="男子",IF($AF696&gt;100,"",IF($M696=新人男子!B$2,ROW(),"")),"")</f>
        <v/>
      </c>
      <c r="BP696" s="42" t="str">
        <f>IF($O696="男子",IF($AF696&gt;100,"",IF($M696=新人男子!I$2,ROW(),"")),"")</f>
        <v/>
      </c>
      <c r="BQ696" s="42" t="str">
        <f>IF($O696="男子",IF($AF696&gt;100,"",IF($M696=新人男子!P$2,ROW(),"")),"")</f>
        <v/>
      </c>
      <c r="BR696" s="42" t="str">
        <f>IF($O696="男子",IF($AF696&gt;100,"",IF($M696=新人男子!B$27,ROW(),"")),"")</f>
        <v/>
      </c>
      <c r="BS696" s="42" t="str">
        <f>IF($O696="男子",IF($AF696&gt;100,"",IF($M696=新人男子!I$27,ROW(),"")),"")</f>
        <v/>
      </c>
      <c r="BT696" s="42" t="str">
        <f>IF($O696="男子",IF($AF696&gt;100,"",IF($M696=新人男子!P$27,ROW(),"")),"")</f>
        <v/>
      </c>
      <c r="BU696" s="42" t="str">
        <f>IF($O696="男子",IF($AF696&gt;100,"",IF($M696=新人男子!B$51,ROW(),"")),"")</f>
        <v/>
      </c>
      <c r="BV696" s="42" t="str">
        <f>IF($O696="男子",IF($AF696&gt;100,"",IF($M696=新人男子!I$51,ROW(),"")),"")</f>
        <v/>
      </c>
      <c r="BW696" s="42" t="str">
        <f>IF($O696="男子",IF($AF696&gt;100,"",IF($M696=新人男子!P$51,ROW(),"")),"")</f>
        <v/>
      </c>
      <c r="BX696" s="42" t="str">
        <f>IF($O696="男子",IF($AF696&gt;100,"",IF($M696=新人男子!B$76,ROW(),"")),"")</f>
        <v/>
      </c>
      <c r="BY696" s="42" t="str">
        <f>IF($O696="男子",IF($AF696&gt;100,"",IF($M696=新人男子!I$76,ROW(),"")),"")</f>
        <v/>
      </c>
      <c r="BZ696" s="42" t="str">
        <f>IF($O696="男子",IF($AF696&gt;100,"",IF($M696=新人男子!P$76,ROW(),"")),"")</f>
        <v/>
      </c>
      <c r="CA696" s="42" t="str">
        <f>IF($O696="女子",IF($AF696&gt;100,"",IF($M696=選抜女子!B$2,ROW(),"")),"")</f>
        <v/>
      </c>
      <c r="CB696" s="42" t="str">
        <f>IF($O696="女子",IF($AF696&gt;100,"",IF($M696=選抜女子!I$2,ROW(),"")),"")</f>
        <v/>
      </c>
      <c r="CC696" s="42" t="str">
        <f>IF($O696="女子",IF($AF696&gt;100,"",IF($M696=選抜女子!P$2,ROW(),"")),"")</f>
        <v/>
      </c>
      <c r="CD696" s="42" t="str">
        <f>IF($O696="女子",IF($AF696&gt;100,"",IF($M696=選抜女子!B$27,ROW(),"")),"")</f>
        <v/>
      </c>
      <c r="CE696" s="42" t="str">
        <f>IF($O696="女子",IF($AF696&gt;100,"",IF($M696=選抜女子!I$27,ROW(),"")),"")</f>
        <v/>
      </c>
      <c r="CF696" s="42" t="str">
        <f>IF($O696="女子",IF($AF696&gt;100,"",IF($M696=選抜女子!P$27,ROW(),"")),"")</f>
        <v/>
      </c>
      <c r="CG696" s="42" t="str">
        <f>IF($O696="女子",IF($AF696&gt;100,"",IF($M696=選抜女子!B$51,ROW(),"")),"")</f>
        <v/>
      </c>
      <c r="CH696" s="42" t="str">
        <f>IF($O696="女子",IF($AF696&gt;100,"",IF($M696=選抜女子!I$51,ROW(),"")),"")</f>
        <v/>
      </c>
      <c r="CI696" s="42" t="str">
        <f>IF($O696="女子",IF($AF696&gt;100,"",IF($M696=選抜女子!B$76,ROW(),"")),"")</f>
        <v/>
      </c>
      <c r="CJ696" s="42" t="str">
        <f>IF($O696="女子",IF($AF696&gt;100,"",IF($M696=選抜女子!I$76,ROW(),"")),"")</f>
        <v/>
      </c>
      <c r="CK696" s="42" t="str">
        <f>IF($O696="女子",IF($AF696&gt;100,"",IF($M696=新人女子!B$2,ROW(),"")),"")</f>
        <v/>
      </c>
      <c r="CL696" s="42" t="str">
        <f>IF($O696="女子",IF($AF696&gt;100,"",IF($M696=新人女子!I$2,ROW(),"")),"")</f>
        <v/>
      </c>
      <c r="CM696" s="42" t="str">
        <f>IF($O696="女子",IF($AF696&gt;100,"",IF($M696=新人女子!P$2,ROW(),"")),"")</f>
        <v/>
      </c>
      <c r="CN696" s="42">
        <f>IF($O696="女子",IF($AF696&gt;100,"",IF($M696=新人女子!B$27,ROW(),"")),"")</f>
        <v>696</v>
      </c>
      <c r="CO696" s="42" t="str">
        <f>IF($O696="女子",IF($AF696&gt;100,"",IF($M696=新人女子!I$27,ROW(),"")),"")</f>
        <v/>
      </c>
      <c r="CP696" s="42" t="str">
        <f>IF($O696="女子",IF($AF696&gt;100,"",IF($M696=新人女子!P$27,ROW(),"")),"")</f>
        <v/>
      </c>
      <c r="CQ696" s="42" t="str">
        <f>IF($O696="女子",IF($AF696&gt;100,"",IF($M696=新人女子!B$51,ROW(),"")),"")</f>
        <v/>
      </c>
      <c r="CR696" s="42" t="str">
        <f>IF($O696="女子",IF($AF696&gt;100,"",IF($M696=新人女子!I$51,ROW(),"")),"")</f>
        <v/>
      </c>
      <c r="CS696" s="42" t="str">
        <f>IF($O696="女子",IF($AF696&gt;100,"",IF($M696=新人女子!P$51,ROW(),"")),"")</f>
        <v/>
      </c>
      <c r="CT696" s="42" t="str">
        <f>IF($O696="女子",IF($AF696&gt;100,"",IF($M696=新人女子!B$76,ROW(),"")),"")</f>
        <v/>
      </c>
      <c r="CU696" s="42" t="str">
        <f>IF($O696="女子",IF($AF696&gt;100,"",IF($M696=新人女子!I$76,ROW(),"")),"")</f>
        <v/>
      </c>
      <c r="CV696" s="42" t="str">
        <f>IF($O696="女子",IF($AF696&gt;100,"",IF($M696=新人女子!P$76,ROW(),"")),"")</f>
        <v/>
      </c>
    </row>
    <row r="697" spans="1:100" x14ac:dyDescent="0.15">
      <c r="A697" s="36">
        <v>45285</v>
      </c>
      <c r="B697" s="36">
        <v>45287</v>
      </c>
      <c r="C697" s="35" t="s">
        <v>104</v>
      </c>
      <c r="D697" s="35" t="s">
        <v>4106</v>
      </c>
      <c r="E697" s="35" t="s">
        <v>4107</v>
      </c>
      <c r="F697" s="35" t="s">
        <v>4108</v>
      </c>
      <c r="G697" s="35" t="s">
        <v>108</v>
      </c>
      <c r="H697" s="35" t="s">
        <v>15</v>
      </c>
      <c r="I697" s="35" t="s">
        <v>4109</v>
      </c>
      <c r="J697" s="35" t="s">
        <v>303</v>
      </c>
      <c r="M697" s="103" t="s">
        <v>1501</v>
      </c>
      <c r="N697" s="103" t="s">
        <v>1502</v>
      </c>
      <c r="O697" s="35" t="s">
        <v>200</v>
      </c>
      <c r="Y697" s="103" t="s">
        <v>1443</v>
      </c>
      <c r="AA697" s="35" t="s">
        <v>1051</v>
      </c>
      <c r="AB697" s="103" t="s">
        <v>1480</v>
      </c>
      <c r="AC697" s="35" t="str">
        <f t="shared" si="62"/>
        <v>ハマハラ</v>
      </c>
      <c r="AF697" s="35">
        <v>12</v>
      </c>
      <c r="AG697" s="41">
        <v>39516</v>
      </c>
      <c r="AN697" s="35">
        <v>165.8</v>
      </c>
      <c r="AO697" s="35">
        <v>62.8</v>
      </c>
      <c r="AP697" s="35" t="s">
        <v>310</v>
      </c>
      <c r="BB697" s="35">
        <f t="shared" si="59"/>
        <v>15</v>
      </c>
      <c r="BC697" s="35">
        <f t="shared" si="60"/>
        <v>1</v>
      </c>
      <c r="BD697" s="35" t="str">
        <f t="shared" si="61"/>
        <v>右</v>
      </c>
      <c r="BE697" s="42" t="str">
        <f>IF($O697="男子",IF($AF697&gt;100,"",IF($M697=選抜男子!B$2,ROW(),"")),"")</f>
        <v/>
      </c>
      <c r="BF697" s="42" t="str">
        <f>IF($O697="男子",IF($AF697&gt;100,"",IF($M697=選抜男子!I$2,ROW(),"")),"")</f>
        <v/>
      </c>
      <c r="BG697" s="42" t="str">
        <f>IF($O697="男子",IF($AF697&gt;100,"",IF($M697=選抜男子!P$2,ROW(),"")),"")</f>
        <v/>
      </c>
      <c r="BH697" s="42" t="str">
        <f>IF($O697="男子",IF($AF697&gt;100,"",IF($M697=選抜男子!B$27,ROW(),"")),"")</f>
        <v/>
      </c>
      <c r="BI697" s="42" t="str">
        <f>IF($O697="男子",IF($AF697&gt;100,"",IF($M697=選抜男子!I$27,ROW(),"")),"")</f>
        <v/>
      </c>
      <c r="BJ697" s="42" t="str">
        <f>IF($O697="男子",IF($AF697&gt;100,"",IF($M697=選抜男子!P$27,ROW(),"")),"")</f>
        <v/>
      </c>
      <c r="BK697" s="42" t="str">
        <f>IF($O697="男子",IF($AF697&gt;100,"",IF($M697=選抜男子!B$51,ROW(),"")),"")</f>
        <v/>
      </c>
      <c r="BL697" s="42" t="str">
        <f>IF($O697="男子",IF($AF697&gt;100,"",IF($M697=選抜男子!I$51,ROW(),"")),"")</f>
        <v/>
      </c>
      <c r="BM697" s="42" t="str">
        <f>IF($O697="男子",IF($AF697&gt;100,"",IF($M697=選抜男子!B$76,ROW(),"")),"")</f>
        <v/>
      </c>
      <c r="BN697" s="42" t="str">
        <f>IF($O697="男子",IF($AF697&gt;100,"",IF($M697=選抜男子!I$76,ROW(),"")),"")</f>
        <v/>
      </c>
      <c r="BO697" s="42" t="str">
        <f>IF($O697="男子",IF($AF697&gt;100,"",IF($M697=新人男子!B$2,ROW(),"")),"")</f>
        <v/>
      </c>
      <c r="BP697" s="42" t="str">
        <f>IF($O697="男子",IF($AF697&gt;100,"",IF($M697=新人男子!I$2,ROW(),"")),"")</f>
        <v/>
      </c>
      <c r="BQ697" s="42" t="str">
        <f>IF($O697="男子",IF($AF697&gt;100,"",IF($M697=新人男子!P$2,ROW(),"")),"")</f>
        <v/>
      </c>
      <c r="BR697" s="42" t="str">
        <f>IF($O697="男子",IF($AF697&gt;100,"",IF($M697=新人男子!B$27,ROW(),"")),"")</f>
        <v/>
      </c>
      <c r="BS697" s="42" t="str">
        <f>IF($O697="男子",IF($AF697&gt;100,"",IF($M697=新人男子!I$27,ROW(),"")),"")</f>
        <v/>
      </c>
      <c r="BT697" s="42" t="str">
        <f>IF($O697="男子",IF($AF697&gt;100,"",IF($M697=新人男子!P$27,ROW(),"")),"")</f>
        <v/>
      </c>
      <c r="BU697" s="42" t="str">
        <f>IF($O697="男子",IF($AF697&gt;100,"",IF($M697=新人男子!B$51,ROW(),"")),"")</f>
        <v/>
      </c>
      <c r="BV697" s="42" t="str">
        <f>IF($O697="男子",IF($AF697&gt;100,"",IF($M697=新人男子!I$51,ROW(),"")),"")</f>
        <v/>
      </c>
      <c r="BW697" s="42" t="str">
        <f>IF($O697="男子",IF($AF697&gt;100,"",IF($M697=新人男子!P$51,ROW(),"")),"")</f>
        <v/>
      </c>
      <c r="BX697" s="42" t="str">
        <f>IF($O697="男子",IF($AF697&gt;100,"",IF($M697=新人男子!B$76,ROW(),"")),"")</f>
        <v/>
      </c>
      <c r="BY697" s="42" t="str">
        <f>IF($O697="男子",IF($AF697&gt;100,"",IF($M697=新人男子!I$76,ROW(),"")),"")</f>
        <v/>
      </c>
      <c r="BZ697" s="42" t="str">
        <f>IF($O697="男子",IF($AF697&gt;100,"",IF($M697=新人男子!P$76,ROW(),"")),"")</f>
        <v/>
      </c>
      <c r="CA697" s="42" t="str">
        <f>IF($O697="女子",IF($AF697&gt;100,"",IF($M697=選抜女子!B$2,ROW(),"")),"")</f>
        <v/>
      </c>
      <c r="CB697" s="42" t="str">
        <f>IF($O697="女子",IF($AF697&gt;100,"",IF($M697=選抜女子!I$2,ROW(),"")),"")</f>
        <v/>
      </c>
      <c r="CC697" s="42" t="str">
        <f>IF($O697="女子",IF($AF697&gt;100,"",IF($M697=選抜女子!P$2,ROW(),"")),"")</f>
        <v/>
      </c>
      <c r="CD697" s="42" t="str">
        <f>IF($O697="女子",IF($AF697&gt;100,"",IF($M697=選抜女子!B$27,ROW(),"")),"")</f>
        <v/>
      </c>
      <c r="CE697" s="42" t="str">
        <f>IF($O697="女子",IF($AF697&gt;100,"",IF($M697=選抜女子!I$27,ROW(),"")),"")</f>
        <v/>
      </c>
      <c r="CF697" s="42" t="str">
        <f>IF($O697="女子",IF($AF697&gt;100,"",IF($M697=選抜女子!P$27,ROW(),"")),"")</f>
        <v/>
      </c>
      <c r="CG697" s="42" t="str">
        <f>IF($O697="女子",IF($AF697&gt;100,"",IF($M697=選抜女子!B$51,ROW(),"")),"")</f>
        <v/>
      </c>
      <c r="CH697" s="42" t="str">
        <f>IF($O697="女子",IF($AF697&gt;100,"",IF($M697=選抜女子!I$51,ROW(),"")),"")</f>
        <v/>
      </c>
      <c r="CI697" s="42" t="str">
        <f>IF($O697="女子",IF($AF697&gt;100,"",IF($M697=選抜女子!B$76,ROW(),"")),"")</f>
        <v/>
      </c>
      <c r="CJ697" s="42" t="str">
        <f>IF($O697="女子",IF($AF697&gt;100,"",IF($M697=選抜女子!I$76,ROW(),"")),"")</f>
        <v/>
      </c>
      <c r="CK697" s="42" t="str">
        <f>IF($O697="女子",IF($AF697&gt;100,"",IF($M697=新人女子!B$2,ROW(),"")),"")</f>
        <v/>
      </c>
      <c r="CL697" s="42" t="str">
        <f>IF($O697="女子",IF($AF697&gt;100,"",IF($M697=新人女子!I$2,ROW(),"")),"")</f>
        <v/>
      </c>
      <c r="CM697" s="42" t="str">
        <f>IF($O697="女子",IF($AF697&gt;100,"",IF($M697=新人女子!P$2,ROW(),"")),"")</f>
        <v/>
      </c>
      <c r="CN697" s="42">
        <f>IF($O697="女子",IF($AF697&gt;100,"",IF($M697=新人女子!B$27,ROW(),"")),"")</f>
        <v>697</v>
      </c>
      <c r="CO697" s="42" t="str">
        <f>IF($O697="女子",IF($AF697&gt;100,"",IF($M697=新人女子!I$27,ROW(),"")),"")</f>
        <v/>
      </c>
      <c r="CP697" s="42" t="str">
        <f>IF($O697="女子",IF($AF697&gt;100,"",IF($M697=新人女子!P$27,ROW(),"")),"")</f>
        <v/>
      </c>
      <c r="CQ697" s="42" t="str">
        <f>IF($O697="女子",IF($AF697&gt;100,"",IF($M697=新人女子!B$51,ROW(),"")),"")</f>
        <v/>
      </c>
      <c r="CR697" s="42" t="str">
        <f>IF($O697="女子",IF($AF697&gt;100,"",IF($M697=新人女子!I$51,ROW(),"")),"")</f>
        <v/>
      </c>
      <c r="CS697" s="42" t="str">
        <f>IF($O697="女子",IF($AF697&gt;100,"",IF($M697=新人女子!P$51,ROW(),"")),"")</f>
        <v/>
      </c>
      <c r="CT697" s="42" t="str">
        <f>IF($O697="女子",IF($AF697&gt;100,"",IF($M697=新人女子!B$76,ROW(),"")),"")</f>
        <v/>
      </c>
      <c r="CU697" s="42" t="str">
        <f>IF($O697="女子",IF($AF697&gt;100,"",IF($M697=新人女子!I$76,ROW(),"")),"")</f>
        <v/>
      </c>
      <c r="CV697" s="42" t="str">
        <f>IF($O697="女子",IF($AF697&gt;100,"",IF($M697=新人女子!P$76,ROW(),"")),"")</f>
        <v/>
      </c>
    </row>
    <row r="698" spans="1:100" x14ac:dyDescent="0.15">
      <c r="A698" s="36">
        <v>45285</v>
      </c>
      <c r="B698" s="36">
        <v>45287</v>
      </c>
      <c r="C698" s="35" t="s">
        <v>104</v>
      </c>
      <c r="D698" s="35" t="s">
        <v>4110</v>
      </c>
      <c r="E698" s="35" t="s">
        <v>4111</v>
      </c>
      <c r="F698" s="35" t="s">
        <v>4112</v>
      </c>
      <c r="G698" s="35" t="s">
        <v>108</v>
      </c>
      <c r="H698" s="35" t="s">
        <v>15</v>
      </c>
      <c r="I698" s="35" t="s">
        <v>4113</v>
      </c>
      <c r="J698" s="35" t="s">
        <v>303</v>
      </c>
      <c r="M698" s="103" t="s">
        <v>1503</v>
      </c>
      <c r="N698" s="103" t="s">
        <v>1504</v>
      </c>
      <c r="O698" s="35" t="s">
        <v>200</v>
      </c>
      <c r="Y698" s="103" t="s">
        <v>1443</v>
      </c>
      <c r="AA698" s="35" t="s">
        <v>1053</v>
      </c>
      <c r="AB698" s="103" t="s">
        <v>1481</v>
      </c>
      <c r="AC698" s="35" t="str">
        <f t="shared" si="62"/>
        <v>サワタニ</v>
      </c>
      <c r="AF698" s="35">
        <v>101</v>
      </c>
      <c r="AG698" s="41">
        <v>38883</v>
      </c>
      <c r="AN698" s="35">
        <v>157</v>
      </c>
      <c r="AO698" s="35">
        <v>48</v>
      </c>
      <c r="AP698" s="35" t="s">
        <v>310</v>
      </c>
      <c r="BB698" s="35">
        <f t="shared" si="59"/>
        <v>16</v>
      </c>
      <c r="BC698" s="35">
        <f t="shared" si="60"/>
        <v>2</v>
      </c>
      <c r="BD698" s="35" t="str">
        <f t="shared" si="61"/>
        <v>右</v>
      </c>
      <c r="BE698" s="42" t="str">
        <f>IF($O698="男子",IF($AF698&gt;100,"",IF($M698=選抜男子!B$2,ROW(),"")),"")</f>
        <v/>
      </c>
      <c r="BF698" s="42" t="str">
        <f>IF($O698="男子",IF($AF698&gt;100,"",IF($M698=選抜男子!I$2,ROW(),"")),"")</f>
        <v/>
      </c>
      <c r="BG698" s="42" t="str">
        <f>IF($O698="男子",IF($AF698&gt;100,"",IF($M698=選抜男子!P$2,ROW(),"")),"")</f>
        <v/>
      </c>
      <c r="BH698" s="42" t="str">
        <f>IF($O698="男子",IF($AF698&gt;100,"",IF($M698=選抜男子!B$27,ROW(),"")),"")</f>
        <v/>
      </c>
      <c r="BI698" s="42" t="str">
        <f>IF($O698="男子",IF($AF698&gt;100,"",IF($M698=選抜男子!I$27,ROW(),"")),"")</f>
        <v/>
      </c>
      <c r="BJ698" s="42" t="str">
        <f>IF($O698="男子",IF($AF698&gt;100,"",IF($M698=選抜男子!P$27,ROW(),"")),"")</f>
        <v/>
      </c>
      <c r="BK698" s="42" t="str">
        <f>IF($O698="男子",IF($AF698&gt;100,"",IF($M698=選抜男子!B$51,ROW(),"")),"")</f>
        <v/>
      </c>
      <c r="BL698" s="42" t="str">
        <f>IF($O698="男子",IF($AF698&gt;100,"",IF($M698=選抜男子!I$51,ROW(),"")),"")</f>
        <v/>
      </c>
      <c r="BM698" s="42" t="str">
        <f>IF($O698="男子",IF($AF698&gt;100,"",IF($M698=選抜男子!B$76,ROW(),"")),"")</f>
        <v/>
      </c>
      <c r="BN698" s="42" t="str">
        <f>IF($O698="男子",IF($AF698&gt;100,"",IF($M698=選抜男子!I$76,ROW(),"")),"")</f>
        <v/>
      </c>
      <c r="BO698" s="42" t="str">
        <f>IF($O698="男子",IF($AF698&gt;100,"",IF($M698=新人男子!B$2,ROW(),"")),"")</f>
        <v/>
      </c>
      <c r="BP698" s="42" t="str">
        <f>IF($O698="男子",IF($AF698&gt;100,"",IF($M698=新人男子!I$2,ROW(),"")),"")</f>
        <v/>
      </c>
      <c r="BQ698" s="42" t="str">
        <f>IF($O698="男子",IF($AF698&gt;100,"",IF($M698=新人男子!P$2,ROW(),"")),"")</f>
        <v/>
      </c>
      <c r="BR698" s="42" t="str">
        <f>IF($O698="男子",IF($AF698&gt;100,"",IF($M698=新人男子!B$27,ROW(),"")),"")</f>
        <v/>
      </c>
      <c r="BS698" s="42" t="str">
        <f>IF($O698="男子",IF($AF698&gt;100,"",IF($M698=新人男子!I$27,ROW(),"")),"")</f>
        <v/>
      </c>
      <c r="BT698" s="42" t="str">
        <f>IF($O698="男子",IF($AF698&gt;100,"",IF($M698=新人男子!P$27,ROW(),"")),"")</f>
        <v/>
      </c>
      <c r="BU698" s="42" t="str">
        <f>IF($O698="男子",IF($AF698&gt;100,"",IF($M698=新人男子!B$51,ROW(),"")),"")</f>
        <v/>
      </c>
      <c r="BV698" s="42" t="str">
        <f>IF($O698="男子",IF($AF698&gt;100,"",IF($M698=新人男子!I$51,ROW(),"")),"")</f>
        <v/>
      </c>
      <c r="BW698" s="42" t="str">
        <f>IF($O698="男子",IF($AF698&gt;100,"",IF($M698=新人男子!P$51,ROW(),"")),"")</f>
        <v/>
      </c>
      <c r="BX698" s="42" t="str">
        <f>IF($O698="男子",IF($AF698&gt;100,"",IF($M698=新人男子!B$76,ROW(),"")),"")</f>
        <v/>
      </c>
      <c r="BY698" s="42" t="str">
        <f>IF($O698="男子",IF($AF698&gt;100,"",IF($M698=新人男子!I$76,ROW(),"")),"")</f>
        <v/>
      </c>
      <c r="BZ698" s="42" t="str">
        <f>IF($O698="男子",IF($AF698&gt;100,"",IF($M698=新人男子!P$76,ROW(),"")),"")</f>
        <v/>
      </c>
      <c r="CA698" s="42" t="str">
        <f>IF($O698="女子",IF($AF698&gt;100,"",IF($M698=選抜女子!B$2,ROW(),"")),"")</f>
        <v/>
      </c>
      <c r="CB698" s="42" t="str">
        <f>IF($O698="女子",IF($AF698&gt;100,"",IF($M698=選抜女子!I$2,ROW(),"")),"")</f>
        <v/>
      </c>
      <c r="CC698" s="42" t="str">
        <f>IF($O698="女子",IF($AF698&gt;100,"",IF($M698=選抜女子!P$2,ROW(),"")),"")</f>
        <v/>
      </c>
      <c r="CD698" s="42" t="str">
        <f>IF($O698="女子",IF($AF698&gt;100,"",IF($M698=選抜女子!B$27,ROW(),"")),"")</f>
        <v/>
      </c>
      <c r="CE698" s="42" t="str">
        <f>IF($O698="女子",IF($AF698&gt;100,"",IF($M698=選抜女子!I$27,ROW(),"")),"")</f>
        <v/>
      </c>
      <c r="CF698" s="42" t="str">
        <f>IF($O698="女子",IF($AF698&gt;100,"",IF($M698=選抜女子!P$27,ROW(),"")),"")</f>
        <v/>
      </c>
      <c r="CG698" s="42" t="str">
        <f>IF($O698="女子",IF($AF698&gt;100,"",IF($M698=選抜女子!B$51,ROW(),"")),"")</f>
        <v/>
      </c>
      <c r="CH698" s="42" t="str">
        <f>IF($O698="女子",IF($AF698&gt;100,"",IF($M698=選抜女子!I$51,ROW(),"")),"")</f>
        <v/>
      </c>
      <c r="CI698" s="42" t="str">
        <f>IF($O698="女子",IF($AF698&gt;100,"",IF($M698=選抜女子!B$76,ROW(),"")),"")</f>
        <v/>
      </c>
      <c r="CJ698" s="42" t="str">
        <f>IF($O698="女子",IF($AF698&gt;100,"",IF($M698=選抜女子!I$76,ROW(),"")),"")</f>
        <v/>
      </c>
      <c r="CK698" s="42" t="str">
        <f>IF($O698="女子",IF($AF698&gt;100,"",IF($M698=新人女子!B$2,ROW(),"")),"")</f>
        <v/>
      </c>
      <c r="CL698" s="42" t="str">
        <f>IF($O698="女子",IF($AF698&gt;100,"",IF($M698=新人女子!I$2,ROW(),"")),"")</f>
        <v/>
      </c>
      <c r="CM698" s="42" t="str">
        <f>IF($O698="女子",IF($AF698&gt;100,"",IF($M698=新人女子!P$2,ROW(),"")),"")</f>
        <v/>
      </c>
      <c r="CN698" s="42" t="str">
        <f>IF($O698="女子",IF($AF698&gt;100,"",IF($M698=新人女子!B$27,ROW(),"")),"")</f>
        <v/>
      </c>
      <c r="CO698" s="42" t="str">
        <f>IF($O698="女子",IF($AF698&gt;100,"",IF($M698=新人女子!I$27,ROW(),"")),"")</f>
        <v/>
      </c>
      <c r="CP698" s="42" t="str">
        <f>IF($O698="女子",IF($AF698&gt;100,"",IF($M698=新人女子!P$27,ROW(),"")),"")</f>
        <v/>
      </c>
      <c r="CQ698" s="42" t="str">
        <f>IF($O698="女子",IF($AF698&gt;100,"",IF($M698=新人女子!B$51,ROW(),"")),"")</f>
        <v/>
      </c>
      <c r="CR698" s="42" t="str">
        <f>IF($O698="女子",IF($AF698&gt;100,"",IF($M698=新人女子!I$51,ROW(),"")),"")</f>
        <v/>
      </c>
      <c r="CS698" s="42" t="str">
        <f>IF($O698="女子",IF($AF698&gt;100,"",IF($M698=新人女子!P$51,ROW(),"")),"")</f>
        <v/>
      </c>
      <c r="CT698" s="42" t="str">
        <f>IF($O698="女子",IF($AF698&gt;100,"",IF($M698=新人女子!B$76,ROW(),"")),"")</f>
        <v/>
      </c>
      <c r="CU698" s="42" t="str">
        <f>IF($O698="女子",IF($AF698&gt;100,"",IF($M698=新人女子!I$76,ROW(),"")),"")</f>
        <v/>
      </c>
      <c r="CV698" s="42" t="str">
        <f>IF($O698="女子",IF($AF698&gt;100,"",IF($M698=新人女子!P$76,ROW(),"")),"")</f>
        <v/>
      </c>
    </row>
    <row r="699" spans="1:100" x14ac:dyDescent="0.15">
      <c r="A699" s="36">
        <v>45285</v>
      </c>
      <c r="B699" s="36">
        <v>45287</v>
      </c>
      <c r="C699" s="35" t="s">
        <v>104</v>
      </c>
      <c r="D699" s="35" t="s">
        <v>4114</v>
      </c>
      <c r="E699" s="35" t="s">
        <v>4115</v>
      </c>
      <c r="F699" s="35" t="s">
        <v>4116</v>
      </c>
      <c r="G699" s="35" t="s">
        <v>108</v>
      </c>
      <c r="H699" s="35" t="s">
        <v>15</v>
      </c>
      <c r="I699" s="35" t="s">
        <v>4117</v>
      </c>
      <c r="J699" s="35" t="s">
        <v>303</v>
      </c>
      <c r="M699" s="103" t="s">
        <v>1503</v>
      </c>
      <c r="N699" s="103" t="s">
        <v>1504</v>
      </c>
      <c r="O699" s="35" t="s">
        <v>200</v>
      </c>
      <c r="Y699" s="103" t="s">
        <v>1443</v>
      </c>
      <c r="AA699" s="35" t="s">
        <v>1055</v>
      </c>
      <c r="AB699" s="103" t="s">
        <v>1482</v>
      </c>
      <c r="AC699" s="35" t="str">
        <f t="shared" si="62"/>
        <v>ウシオ</v>
      </c>
      <c r="AF699" s="35">
        <v>102</v>
      </c>
      <c r="AG699" s="41">
        <v>39078</v>
      </c>
      <c r="AN699" s="35">
        <v>164</v>
      </c>
      <c r="AO699" s="35">
        <v>55</v>
      </c>
      <c r="AP699" s="35" t="s">
        <v>310</v>
      </c>
      <c r="BB699" s="35">
        <f t="shared" si="59"/>
        <v>16</v>
      </c>
      <c r="BC699" s="35">
        <f t="shared" si="60"/>
        <v>2</v>
      </c>
      <c r="BD699" s="35" t="str">
        <f t="shared" si="61"/>
        <v>右</v>
      </c>
      <c r="BE699" s="42" t="str">
        <f>IF($O699="男子",IF($AF699&gt;100,"",IF($M699=選抜男子!B$2,ROW(),"")),"")</f>
        <v/>
      </c>
      <c r="BF699" s="42" t="str">
        <f>IF($O699="男子",IF($AF699&gt;100,"",IF($M699=選抜男子!I$2,ROW(),"")),"")</f>
        <v/>
      </c>
      <c r="BG699" s="42" t="str">
        <f>IF($O699="男子",IF($AF699&gt;100,"",IF($M699=選抜男子!P$2,ROW(),"")),"")</f>
        <v/>
      </c>
      <c r="BH699" s="42" t="str">
        <f>IF($O699="男子",IF($AF699&gt;100,"",IF($M699=選抜男子!B$27,ROW(),"")),"")</f>
        <v/>
      </c>
      <c r="BI699" s="42" t="str">
        <f>IF($O699="男子",IF($AF699&gt;100,"",IF($M699=選抜男子!I$27,ROW(),"")),"")</f>
        <v/>
      </c>
      <c r="BJ699" s="42" t="str">
        <f>IF($O699="男子",IF($AF699&gt;100,"",IF($M699=選抜男子!P$27,ROW(),"")),"")</f>
        <v/>
      </c>
      <c r="BK699" s="42" t="str">
        <f>IF($O699="男子",IF($AF699&gt;100,"",IF($M699=選抜男子!B$51,ROW(),"")),"")</f>
        <v/>
      </c>
      <c r="BL699" s="42" t="str">
        <f>IF($O699="男子",IF($AF699&gt;100,"",IF($M699=選抜男子!I$51,ROW(),"")),"")</f>
        <v/>
      </c>
      <c r="BM699" s="42" t="str">
        <f>IF($O699="男子",IF($AF699&gt;100,"",IF($M699=選抜男子!B$76,ROW(),"")),"")</f>
        <v/>
      </c>
      <c r="BN699" s="42" t="str">
        <f>IF($O699="男子",IF($AF699&gt;100,"",IF($M699=選抜男子!I$76,ROW(),"")),"")</f>
        <v/>
      </c>
      <c r="BO699" s="42" t="str">
        <f>IF($O699="男子",IF($AF699&gt;100,"",IF($M699=新人男子!B$2,ROW(),"")),"")</f>
        <v/>
      </c>
      <c r="BP699" s="42" t="str">
        <f>IF($O699="男子",IF($AF699&gt;100,"",IF($M699=新人男子!I$2,ROW(),"")),"")</f>
        <v/>
      </c>
      <c r="BQ699" s="42" t="str">
        <f>IF($O699="男子",IF($AF699&gt;100,"",IF($M699=新人男子!P$2,ROW(),"")),"")</f>
        <v/>
      </c>
      <c r="BR699" s="42" t="str">
        <f>IF($O699="男子",IF($AF699&gt;100,"",IF($M699=新人男子!B$27,ROW(),"")),"")</f>
        <v/>
      </c>
      <c r="BS699" s="42" t="str">
        <f>IF($O699="男子",IF($AF699&gt;100,"",IF($M699=新人男子!I$27,ROW(),"")),"")</f>
        <v/>
      </c>
      <c r="BT699" s="42" t="str">
        <f>IF($O699="男子",IF($AF699&gt;100,"",IF($M699=新人男子!P$27,ROW(),"")),"")</f>
        <v/>
      </c>
      <c r="BU699" s="42" t="str">
        <f>IF($O699="男子",IF($AF699&gt;100,"",IF($M699=新人男子!B$51,ROW(),"")),"")</f>
        <v/>
      </c>
      <c r="BV699" s="42" t="str">
        <f>IF($O699="男子",IF($AF699&gt;100,"",IF($M699=新人男子!I$51,ROW(),"")),"")</f>
        <v/>
      </c>
      <c r="BW699" s="42" t="str">
        <f>IF($O699="男子",IF($AF699&gt;100,"",IF($M699=新人男子!P$51,ROW(),"")),"")</f>
        <v/>
      </c>
      <c r="BX699" s="42" t="str">
        <f>IF($O699="男子",IF($AF699&gt;100,"",IF($M699=新人男子!B$76,ROW(),"")),"")</f>
        <v/>
      </c>
      <c r="BY699" s="42" t="str">
        <f>IF($O699="男子",IF($AF699&gt;100,"",IF($M699=新人男子!I$76,ROW(),"")),"")</f>
        <v/>
      </c>
      <c r="BZ699" s="42" t="str">
        <f>IF($O699="男子",IF($AF699&gt;100,"",IF($M699=新人男子!P$76,ROW(),"")),"")</f>
        <v/>
      </c>
      <c r="CA699" s="42" t="str">
        <f>IF($O699="女子",IF($AF699&gt;100,"",IF($M699=選抜女子!B$2,ROW(),"")),"")</f>
        <v/>
      </c>
      <c r="CB699" s="42" t="str">
        <f>IF($O699="女子",IF($AF699&gt;100,"",IF($M699=選抜女子!I$2,ROW(),"")),"")</f>
        <v/>
      </c>
      <c r="CC699" s="42" t="str">
        <f>IF($O699="女子",IF($AF699&gt;100,"",IF($M699=選抜女子!P$2,ROW(),"")),"")</f>
        <v/>
      </c>
      <c r="CD699" s="42" t="str">
        <f>IF($O699="女子",IF($AF699&gt;100,"",IF($M699=選抜女子!B$27,ROW(),"")),"")</f>
        <v/>
      </c>
      <c r="CE699" s="42" t="str">
        <f>IF($O699="女子",IF($AF699&gt;100,"",IF($M699=選抜女子!I$27,ROW(),"")),"")</f>
        <v/>
      </c>
      <c r="CF699" s="42" t="str">
        <f>IF($O699="女子",IF($AF699&gt;100,"",IF($M699=選抜女子!P$27,ROW(),"")),"")</f>
        <v/>
      </c>
      <c r="CG699" s="42" t="str">
        <f>IF($O699="女子",IF($AF699&gt;100,"",IF($M699=選抜女子!B$51,ROW(),"")),"")</f>
        <v/>
      </c>
      <c r="CH699" s="42" t="str">
        <f>IF($O699="女子",IF($AF699&gt;100,"",IF($M699=選抜女子!I$51,ROW(),"")),"")</f>
        <v/>
      </c>
      <c r="CI699" s="42" t="str">
        <f>IF($O699="女子",IF($AF699&gt;100,"",IF($M699=選抜女子!B$76,ROW(),"")),"")</f>
        <v/>
      </c>
      <c r="CJ699" s="42" t="str">
        <f>IF($O699="女子",IF($AF699&gt;100,"",IF($M699=選抜女子!I$76,ROW(),"")),"")</f>
        <v/>
      </c>
      <c r="CK699" s="42" t="str">
        <f>IF($O699="女子",IF($AF699&gt;100,"",IF($M699=新人女子!B$2,ROW(),"")),"")</f>
        <v/>
      </c>
      <c r="CL699" s="42" t="str">
        <f>IF($O699="女子",IF($AF699&gt;100,"",IF($M699=新人女子!I$2,ROW(),"")),"")</f>
        <v/>
      </c>
      <c r="CM699" s="42" t="str">
        <f>IF($O699="女子",IF($AF699&gt;100,"",IF($M699=新人女子!P$2,ROW(),"")),"")</f>
        <v/>
      </c>
      <c r="CN699" s="42" t="str">
        <f>IF($O699="女子",IF($AF699&gt;100,"",IF($M699=新人女子!B$27,ROW(),"")),"")</f>
        <v/>
      </c>
      <c r="CO699" s="42" t="str">
        <f>IF($O699="女子",IF($AF699&gt;100,"",IF($M699=新人女子!I$27,ROW(),"")),"")</f>
        <v/>
      </c>
      <c r="CP699" s="42" t="str">
        <f>IF($O699="女子",IF($AF699&gt;100,"",IF($M699=新人女子!P$27,ROW(),"")),"")</f>
        <v/>
      </c>
      <c r="CQ699" s="42" t="str">
        <f>IF($O699="女子",IF($AF699&gt;100,"",IF($M699=新人女子!B$51,ROW(),"")),"")</f>
        <v/>
      </c>
      <c r="CR699" s="42" t="str">
        <f>IF($O699="女子",IF($AF699&gt;100,"",IF($M699=新人女子!I$51,ROW(),"")),"")</f>
        <v/>
      </c>
      <c r="CS699" s="42" t="str">
        <f>IF($O699="女子",IF($AF699&gt;100,"",IF($M699=新人女子!P$51,ROW(),"")),"")</f>
        <v/>
      </c>
      <c r="CT699" s="42" t="str">
        <f>IF($O699="女子",IF($AF699&gt;100,"",IF($M699=新人女子!B$76,ROW(),"")),"")</f>
        <v/>
      </c>
      <c r="CU699" s="42" t="str">
        <f>IF($O699="女子",IF($AF699&gt;100,"",IF($M699=新人女子!I$76,ROW(),"")),"")</f>
        <v/>
      </c>
      <c r="CV699" s="42" t="str">
        <f>IF($O699="女子",IF($AF699&gt;100,"",IF($M699=新人女子!P$76,ROW(),"")),"")</f>
        <v/>
      </c>
    </row>
    <row r="700" spans="1:100" x14ac:dyDescent="0.15">
      <c r="A700" s="36">
        <v>45285</v>
      </c>
      <c r="B700" s="36">
        <v>45287</v>
      </c>
      <c r="C700" s="35" t="s">
        <v>104</v>
      </c>
      <c r="D700" s="35" t="s">
        <v>4118</v>
      </c>
      <c r="E700" s="35" t="s">
        <v>4119</v>
      </c>
      <c r="F700" s="35" t="s">
        <v>4120</v>
      </c>
      <c r="G700" s="35" t="s">
        <v>108</v>
      </c>
      <c r="H700" s="35" t="s">
        <v>15</v>
      </c>
      <c r="I700" s="35" t="s">
        <v>4121</v>
      </c>
      <c r="J700" s="35" t="s">
        <v>303</v>
      </c>
      <c r="M700" s="103" t="s">
        <v>1503</v>
      </c>
      <c r="N700" s="103" t="s">
        <v>1504</v>
      </c>
      <c r="O700" s="35" t="s">
        <v>200</v>
      </c>
      <c r="Y700" s="103" t="s">
        <v>1443</v>
      </c>
      <c r="AA700" s="35" t="s">
        <v>1057</v>
      </c>
      <c r="AB700" s="103" t="s">
        <v>1483</v>
      </c>
      <c r="AC700" s="35" t="str">
        <f t="shared" si="62"/>
        <v>イワミマツバラ</v>
      </c>
      <c r="AF700" s="35">
        <v>103</v>
      </c>
      <c r="AG700" s="41">
        <v>39516</v>
      </c>
      <c r="AN700" s="35">
        <v>163</v>
      </c>
      <c r="AO700" s="35">
        <v>45.4</v>
      </c>
      <c r="AP700" s="35" t="s">
        <v>310</v>
      </c>
      <c r="BB700" s="35">
        <f t="shared" si="59"/>
        <v>15</v>
      </c>
      <c r="BC700" s="35">
        <f t="shared" si="60"/>
        <v>1</v>
      </c>
      <c r="BD700" s="35" t="str">
        <f t="shared" si="61"/>
        <v>右</v>
      </c>
      <c r="BE700" s="42" t="str">
        <f>IF($O700="男子",IF($AF700&gt;100,"",IF($M700=選抜男子!B$2,ROW(),"")),"")</f>
        <v/>
      </c>
      <c r="BF700" s="42" t="str">
        <f>IF($O700="男子",IF($AF700&gt;100,"",IF($M700=選抜男子!I$2,ROW(),"")),"")</f>
        <v/>
      </c>
      <c r="BG700" s="42" t="str">
        <f>IF($O700="男子",IF($AF700&gt;100,"",IF($M700=選抜男子!P$2,ROW(),"")),"")</f>
        <v/>
      </c>
      <c r="BH700" s="42" t="str">
        <f>IF($O700="男子",IF($AF700&gt;100,"",IF($M700=選抜男子!B$27,ROW(),"")),"")</f>
        <v/>
      </c>
      <c r="BI700" s="42" t="str">
        <f>IF($O700="男子",IF($AF700&gt;100,"",IF($M700=選抜男子!I$27,ROW(),"")),"")</f>
        <v/>
      </c>
      <c r="BJ700" s="42" t="str">
        <f>IF($O700="男子",IF($AF700&gt;100,"",IF($M700=選抜男子!P$27,ROW(),"")),"")</f>
        <v/>
      </c>
      <c r="BK700" s="42" t="str">
        <f>IF($O700="男子",IF($AF700&gt;100,"",IF($M700=選抜男子!B$51,ROW(),"")),"")</f>
        <v/>
      </c>
      <c r="BL700" s="42" t="str">
        <f>IF($O700="男子",IF($AF700&gt;100,"",IF($M700=選抜男子!I$51,ROW(),"")),"")</f>
        <v/>
      </c>
      <c r="BM700" s="42" t="str">
        <f>IF($O700="男子",IF($AF700&gt;100,"",IF($M700=選抜男子!B$76,ROW(),"")),"")</f>
        <v/>
      </c>
      <c r="BN700" s="42" t="str">
        <f>IF($O700="男子",IF($AF700&gt;100,"",IF($M700=選抜男子!I$76,ROW(),"")),"")</f>
        <v/>
      </c>
      <c r="BO700" s="42" t="str">
        <f>IF($O700="男子",IF($AF700&gt;100,"",IF($M700=新人男子!B$2,ROW(),"")),"")</f>
        <v/>
      </c>
      <c r="BP700" s="42" t="str">
        <f>IF($O700="男子",IF($AF700&gt;100,"",IF($M700=新人男子!I$2,ROW(),"")),"")</f>
        <v/>
      </c>
      <c r="BQ700" s="42" t="str">
        <f>IF($O700="男子",IF($AF700&gt;100,"",IF($M700=新人男子!P$2,ROW(),"")),"")</f>
        <v/>
      </c>
      <c r="BR700" s="42" t="str">
        <f>IF($O700="男子",IF($AF700&gt;100,"",IF($M700=新人男子!B$27,ROW(),"")),"")</f>
        <v/>
      </c>
      <c r="BS700" s="42" t="str">
        <f>IF($O700="男子",IF($AF700&gt;100,"",IF($M700=新人男子!I$27,ROW(),"")),"")</f>
        <v/>
      </c>
      <c r="BT700" s="42" t="str">
        <f>IF($O700="男子",IF($AF700&gt;100,"",IF($M700=新人男子!P$27,ROW(),"")),"")</f>
        <v/>
      </c>
      <c r="BU700" s="42" t="str">
        <f>IF($O700="男子",IF($AF700&gt;100,"",IF($M700=新人男子!B$51,ROW(),"")),"")</f>
        <v/>
      </c>
      <c r="BV700" s="42" t="str">
        <f>IF($O700="男子",IF($AF700&gt;100,"",IF($M700=新人男子!I$51,ROW(),"")),"")</f>
        <v/>
      </c>
      <c r="BW700" s="42" t="str">
        <f>IF($O700="男子",IF($AF700&gt;100,"",IF($M700=新人男子!P$51,ROW(),"")),"")</f>
        <v/>
      </c>
      <c r="BX700" s="42" t="str">
        <f>IF($O700="男子",IF($AF700&gt;100,"",IF($M700=新人男子!B$76,ROW(),"")),"")</f>
        <v/>
      </c>
      <c r="BY700" s="42" t="str">
        <f>IF($O700="男子",IF($AF700&gt;100,"",IF($M700=新人男子!I$76,ROW(),"")),"")</f>
        <v/>
      </c>
      <c r="BZ700" s="42" t="str">
        <f>IF($O700="男子",IF($AF700&gt;100,"",IF($M700=新人男子!P$76,ROW(),"")),"")</f>
        <v/>
      </c>
      <c r="CA700" s="42" t="str">
        <f>IF($O700="女子",IF($AF700&gt;100,"",IF($M700=選抜女子!B$2,ROW(),"")),"")</f>
        <v/>
      </c>
      <c r="CB700" s="42" t="str">
        <f>IF($O700="女子",IF($AF700&gt;100,"",IF($M700=選抜女子!I$2,ROW(),"")),"")</f>
        <v/>
      </c>
      <c r="CC700" s="42" t="str">
        <f>IF($O700="女子",IF($AF700&gt;100,"",IF($M700=選抜女子!P$2,ROW(),"")),"")</f>
        <v/>
      </c>
      <c r="CD700" s="42" t="str">
        <f>IF($O700="女子",IF($AF700&gt;100,"",IF($M700=選抜女子!B$27,ROW(),"")),"")</f>
        <v/>
      </c>
      <c r="CE700" s="42" t="str">
        <f>IF($O700="女子",IF($AF700&gt;100,"",IF($M700=選抜女子!I$27,ROW(),"")),"")</f>
        <v/>
      </c>
      <c r="CF700" s="42" t="str">
        <f>IF($O700="女子",IF($AF700&gt;100,"",IF($M700=選抜女子!P$27,ROW(),"")),"")</f>
        <v/>
      </c>
      <c r="CG700" s="42" t="str">
        <f>IF($O700="女子",IF($AF700&gt;100,"",IF($M700=選抜女子!B$51,ROW(),"")),"")</f>
        <v/>
      </c>
      <c r="CH700" s="42" t="str">
        <f>IF($O700="女子",IF($AF700&gt;100,"",IF($M700=選抜女子!I$51,ROW(),"")),"")</f>
        <v/>
      </c>
      <c r="CI700" s="42" t="str">
        <f>IF($O700="女子",IF($AF700&gt;100,"",IF($M700=選抜女子!B$76,ROW(),"")),"")</f>
        <v/>
      </c>
      <c r="CJ700" s="42" t="str">
        <f>IF($O700="女子",IF($AF700&gt;100,"",IF($M700=選抜女子!I$76,ROW(),"")),"")</f>
        <v/>
      </c>
      <c r="CK700" s="42" t="str">
        <f>IF($O700="女子",IF($AF700&gt;100,"",IF($M700=新人女子!B$2,ROW(),"")),"")</f>
        <v/>
      </c>
      <c r="CL700" s="42" t="str">
        <f>IF($O700="女子",IF($AF700&gt;100,"",IF($M700=新人女子!I$2,ROW(),"")),"")</f>
        <v/>
      </c>
      <c r="CM700" s="42" t="str">
        <f>IF($O700="女子",IF($AF700&gt;100,"",IF($M700=新人女子!P$2,ROW(),"")),"")</f>
        <v/>
      </c>
      <c r="CN700" s="42" t="str">
        <f>IF($O700="女子",IF($AF700&gt;100,"",IF($M700=新人女子!B$27,ROW(),"")),"")</f>
        <v/>
      </c>
      <c r="CO700" s="42" t="str">
        <f>IF($O700="女子",IF($AF700&gt;100,"",IF($M700=新人女子!I$27,ROW(),"")),"")</f>
        <v/>
      </c>
      <c r="CP700" s="42" t="str">
        <f>IF($O700="女子",IF($AF700&gt;100,"",IF($M700=新人女子!P$27,ROW(),"")),"")</f>
        <v/>
      </c>
      <c r="CQ700" s="42" t="str">
        <f>IF($O700="女子",IF($AF700&gt;100,"",IF($M700=新人女子!B$51,ROW(),"")),"")</f>
        <v/>
      </c>
      <c r="CR700" s="42" t="str">
        <f>IF($O700="女子",IF($AF700&gt;100,"",IF($M700=新人女子!I$51,ROW(),"")),"")</f>
        <v/>
      </c>
      <c r="CS700" s="42" t="str">
        <f>IF($O700="女子",IF($AF700&gt;100,"",IF($M700=新人女子!P$51,ROW(),"")),"")</f>
        <v/>
      </c>
      <c r="CT700" s="42" t="str">
        <f>IF($O700="女子",IF($AF700&gt;100,"",IF($M700=新人女子!B$76,ROW(),"")),"")</f>
        <v/>
      </c>
      <c r="CU700" s="42" t="str">
        <f>IF($O700="女子",IF($AF700&gt;100,"",IF($M700=新人女子!I$76,ROW(),"")),"")</f>
        <v/>
      </c>
      <c r="CV700" s="42" t="str">
        <f>IF($O700="女子",IF($AF700&gt;100,"",IF($M700=新人女子!P$76,ROW(),"")),"")</f>
        <v/>
      </c>
    </row>
    <row r="701" spans="1:100" x14ac:dyDescent="0.15">
      <c r="A701" s="36">
        <v>45285</v>
      </c>
      <c r="B701" s="36">
        <v>45287</v>
      </c>
      <c r="C701" s="35" t="s">
        <v>104</v>
      </c>
      <c r="D701" s="35" t="s">
        <v>4122</v>
      </c>
      <c r="E701" s="35" t="s">
        <v>4123</v>
      </c>
      <c r="F701" s="35" t="s">
        <v>4124</v>
      </c>
      <c r="G701" s="35" t="s">
        <v>108</v>
      </c>
      <c r="H701" s="35" t="s">
        <v>15</v>
      </c>
      <c r="I701" s="35" t="s">
        <v>4125</v>
      </c>
      <c r="J701" s="35" t="s">
        <v>303</v>
      </c>
      <c r="M701" s="103" t="s">
        <v>1503</v>
      </c>
      <c r="N701" s="103" t="s">
        <v>1504</v>
      </c>
      <c r="O701" s="35" t="s">
        <v>200</v>
      </c>
      <c r="Y701" s="103" t="s">
        <v>1443</v>
      </c>
      <c r="AA701" s="35" t="s">
        <v>1059</v>
      </c>
      <c r="AB701" s="103" t="s">
        <v>1484</v>
      </c>
      <c r="AC701" s="35" t="str">
        <f t="shared" si="62"/>
        <v>イワミツガ</v>
      </c>
      <c r="AF701" s="35">
        <v>104</v>
      </c>
      <c r="AG701" s="41">
        <v>38883</v>
      </c>
      <c r="AN701" s="35">
        <v>173</v>
      </c>
      <c r="AO701" s="35">
        <v>62</v>
      </c>
      <c r="AP701" s="35" t="s">
        <v>310</v>
      </c>
      <c r="BB701" s="35">
        <f t="shared" si="59"/>
        <v>16</v>
      </c>
      <c r="BC701" s="35">
        <f t="shared" si="60"/>
        <v>2</v>
      </c>
      <c r="BD701" s="35" t="str">
        <f t="shared" si="61"/>
        <v>右</v>
      </c>
      <c r="BE701" s="42" t="str">
        <f>IF($O701="男子",IF($AF701&gt;100,"",IF($M701=選抜男子!B$2,ROW(),"")),"")</f>
        <v/>
      </c>
      <c r="BF701" s="42" t="str">
        <f>IF($O701="男子",IF($AF701&gt;100,"",IF($M701=選抜男子!I$2,ROW(),"")),"")</f>
        <v/>
      </c>
      <c r="BG701" s="42" t="str">
        <f>IF($O701="男子",IF($AF701&gt;100,"",IF($M701=選抜男子!P$2,ROW(),"")),"")</f>
        <v/>
      </c>
      <c r="BH701" s="42" t="str">
        <f>IF($O701="男子",IF($AF701&gt;100,"",IF($M701=選抜男子!B$27,ROW(),"")),"")</f>
        <v/>
      </c>
      <c r="BI701" s="42" t="str">
        <f>IF($O701="男子",IF($AF701&gt;100,"",IF($M701=選抜男子!I$27,ROW(),"")),"")</f>
        <v/>
      </c>
      <c r="BJ701" s="42" t="str">
        <f>IF($O701="男子",IF($AF701&gt;100,"",IF($M701=選抜男子!P$27,ROW(),"")),"")</f>
        <v/>
      </c>
      <c r="BK701" s="42" t="str">
        <f>IF($O701="男子",IF($AF701&gt;100,"",IF($M701=選抜男子!B$51,ROW(),"")),"")</f>
        <v/>
      </c>
      <c r="BL701" s="42" t="str">
        <f>IF($O701="男子",IF($AF701&gt;100,"",IF($M701=選抜男子!I$51,ROW(),"")),"")</f>
        <v/>
      </c>
      <c r="BM701" s="42" t="str">
        <f>IF($O701="男子",IF($AF701&gt;100,"",IF($M701=選抜男子!B$76,ROW(),"")),"")</f>
        <v/>
      </c>
      <c r="BN701" s="42" t="str">
        <f>IF($O701="男子",IF($AF701&gt;100,"",IF($M701=選抜男子!I$76,ROW(),"")),"")</f>
        <v/>
      </c>
      <c r="BO701" s="42" t="str">
        <f>IF($O701="男子",IF($AF701&gt;100,"",IF($M701=新人男子!B$2,ROW(),"")),"")</f>
        <v/>
      </c>
      <c r="BP701" s="42" t="str">
        <f>IF($O701="男子",IF($AF701&gt;100,"",IF($M701=新人男子!I$2,ROW(),"")),"")</f>
        <v/>
      </c>
      <c r="BQ701" s="42" t="str">
        <f>IF($O701="男子",IF($AF701&gt;100,"",IF($M701=新人男子!P$2,ROW(),"")),"")</f>
        <v/>
      </c>
      <c r="BR701" s="42" t="str">
        <f>IF($O701="男子",IF($AF701&gt;100,"",IF($M701=新人男子!B$27,ROW(),"")),"")</f>
        <v/>
      </c>
      <c r="BS701" s="42" t="str">
        <f>IF($O701="男子",IF($AF701&gt;100,"",IF($M701=新人男子!I$27,ROW(),"")),"")</f>
        <v/>
      </c>
      <c r="BT701" s="42" t="str">
        <f>IF($O701="男子",IF($AF701&gt;100,"",IF($M701=新人男子!P$27,ROW(),"")),"")</f>
        <v/>
      </c>
      <c r="BU701" s="42" t="str">
        <f>IF($O701="男子",IF($AF701&gt;100,"",IF($M701=新人男子!B$51,ROW(),"")),"")</f>
        <v/>
      </c>
      <c r="BV701" s="42" t="str">
        <f>IF($O701="男子",IF($AF701&gt;100,"",IF($M701=新人男子!I$51,ROW(),"")),"")</f>
        <v/>
      </c>
      <c r="BW701" s="42" t="str">
        <f>IF($O701="男子",IF($AF701&gt;100,"",IF($M701=新人男子!P$51,ROW(),"")),"")</f>
        <v/>
      </c>
      <c r="BX701" s="42" t="str">
        <f>IF($O701="男子",IF($AF701&gt;100,"",IF($M701=新人男子!B$76,ROW(),"")),"")</f>
        <v/>
      </c>
      <c r="BY701" s="42" t="str">
        <f>IF($O701="男子",IF($AF701&gt;100,"",IF($M701=新人男子!I$76,ROW(),"")),"")</f>
        <v/>
      </c>
      <c r="BZ701" s="42" t="str">
        <f>IF($O701="男子",IF($AF701&gt;100,"",IF($M701=新人男子!P$76,ROW(),"")),"")</f>
        <v/>
      </c>
      <c r="CA701" s="42" t="str">
        <f>IF($O701="女子",IF($AF701&gt;100,"",IF($M701=選抜女子!B$2,ROW(),"")),"")</f>
        <v/>
      </c>
      <c r="CB701" s="42" t="str">
        <f>IF($O701="女子",IF($AF701&gt;100,"",IF($M701=選抜女子!I$2,ROW(),"")),"")</f>
        <v/>
      </c>
      <c r="CC701" s="42" t="str">
        <f>IF($O701="女子",IF($AF701&gt;100,"",IF($M701=選抜女子!P$2,ROW(),"")),"")</f>
        <v/>
      </c>
      <c r="CD701" s="42" t="str">
        <f>IF($O701="女子",IF($AF701&gt;100,"",IF($M701=選抜女子!B$27,ROW(),"")),"")</f>
        <v/>
      </c>
      <c r="CE701" s="42" t="str">
        <f>IF($O701="女子",IF($AF701&gt;100,"",IF($M701=選抜女子!I$27,ROW(),"")),"")</f>
        <v/>
      </c>
      <c r="CF701" s="42" t="str">
        <f>IF($O701="女子",IF($AF701&gt;100,"",IF($M701=選抜女子!P$27,ROW(),"")),"")</f>
        <v/>
      </c>
      <c r="CG701" s="42" t="str">
        <f>IF($O701="女子",IF($AF701&gt;100,"",IF($M701=選抜女子!B$51,ROW(),"")),"")</f>
        <v/>
      </c>
      <c r="CH701" s="42" t="str">
        <f>IF($O701="女子",IF($AF701&gt;100,"",IF($M701=選抜女子!I$51,ROW(),"")),"")</f>
        <v/>
      </c>
      <c r="CI701" s="42" t="str">
        <f>IF($O701="女子",IF($AF701&gt;100,"",IF($M701=選抜女子!B$76,ROW(),"")),"")</f>
        <v/>
      </c>
      <c r="CJ701" s="42" t="str">
        <f>IF($O701="女子",IF($AF701&gt;100,"",IF($M701=選抜女子!I$76,ROW(),"")),"")</f>
        <v/>
      </c>
      <c r="CK701" s="42" t="str">
        <f>IF($O701="女子",IF($AF701&gt;100,"",IF($M701=新人女子!B$2,ROW(),"")),"")</f>
        <v/>
      </c>
      <c r="CL701" s="42" t="str">
        <f>IF($O701="女子",IF($AF701&gt;100,"",IF($M701=新人女子!I$2,ROW(),"")),"")</f>
        <v/>
      </c>
      <c r="CM701" s="42" t="str">
        <f>IF($O701="女子",IF($AF701&gt;100,"",IF($M701=新人女子!P$2,ROW(),"")),"")</f>
        <v/>
      </c>
      <c r="CN701" s="42" t="str">
        <f>IF($O701="女子",IF($AF701&gt;100,"",IF($M701=新人女子!B$27,ROW(),"")),"")</f>
        <v/>
      </c>
      <c r="CO701" s="42" t="str">
        <f>IF($O701="女子",IF($AF701&gt;100,"",IF($M701=新人女子!I$27,ROW(),"")),"")</f>
        <v/>
      </c>
      <c r="CP701" s="42" t="str">
        <f>IF($O701="女子",IF($AF701&gt;100,"",IF($M701=新人女子!P$27,ROW(),"")),"")</f>
        <v/>
      </c>
      <c r="CQ701" s="42" t="str">
        <f>IF($O701="女子",IF($AF701&gt;100,"",IF($M701=新人女子!B$51,ROW(),"")),"")</f>
        <v/>
      </c>
      <c r="CR701" s="42" t="str">
        <f>IF($O701="女子",IF($AF701&gt;100,"",IF($M701=新人女子!I$51,ROW(),"")),"")</f>
        <v/>
      </c>
      <c r="CS701" s="42" t="str">
        <f>IF($O701="女子",IF($AF701&gt;100,"",IF($M701=新人女子!P$51,ROW(),"")),"")</f>
        <v/>
      </c>
      <c r="CT701" s="42" t="str">
        <f>IF($O701="女子",IF($AF701&gt;100,"",IF($M701=新人女子!B$76,ROW(),"")),"")</f>
        <v/>
      </c>
      <c r="CU701" s="42" t="str">
        <f>IF($O701="女子",IF($AF701&gt;100,"",IF($M701=新人女子!I$76,ROW(),"")),"")</f>
        <v/>
      </c>
      <c r="CV701" s="42" t="str">
        <f>IF($O701="女子",IF($AF701&gt;100,"",IF($M701=新人女子!P$76,ROW(),"")),"")</f>
        <v/>
      </c>
    </row>
    <row r="702" spans="1:100" x14ac:dyDescent="0.15">
      <c r="A702" s="36">
        <v>45285</v>
      </c>
      <c r="B702" s="36">
        <v>45287</v>
      </c>
      <c r="C702" s="35" t="s">
        <v>104</v>
      </c>
      <c r="D702" s="35" t="s">
        <v>4126</v>
      </c>
      <c r="E702" s="35" t="s">
        <v>4127</v>
      </c>
      <c r="F702" s="35" t="s">
        <v>4128</v>
      </c>
      <c r="G702" s="35" t="s">
        <v>108</v>
      </c>
      <c r="H702" s="35" t="s">
        <v>15</v>
      </c>
      <c r="I702" s="35" t="s">
        <v>4129</v>
      </c>
      <c r="J702" s="35" t="s">
        <v>303</v>
      </c>
      <c r="M702" s="103" t="s">
        <v>1503</v>
      </c>
      <c r="N702" s="103" t="s">
        <v>1504</v>
      </c>
      <c r="O702" s="35" t="s">
        <v>200</v>
      </c>
      <c r="Y702" s="103" t="s">
        <v>1443</v>
      </c>
      <c r="AA702" s="35" t="s">
        <v>1061</v>
      </c>
      <c r="AB702" s="103" t="s">
        <v>1485</v>
      </c>
      <c r="AC702" s="35" t="str">
        <f t="shared" si="62"/>
        <v>ウヅイ</v>
      </c>
      <c r="AF702" s="35">
        <v>1</v>
      </c>
      <c r="AG702" s="41">
        <v>26276</v>
      </c>
      <c r="AN702" s="35">
        <v>155</v>
      </c>
      <c r="AO702" s="35">
        <v>47</v>
      </c>
      <c r="AP702" s="35" t="s">
        <v>310</v>
      </c>
      <c r="BB702" s="35">
        <f t="shared" si="59"/>
        <v>51</v>
      </c>
      <c r="BC702" s="35" t="str">
        <f t="shared" si="60"/>
        <v>役員</v>
      </c>
      <c r="BD702" s="35" t="str">
        <f t="shared" si="61"/>
        <v>右</v>
      </c>
      <c r="BE702" s="42" t="str">
        <f>IF($O702="男子",IF($AF702&gt;100,"",IF($M702=選抜男子!B$2,ROW(),"")),"")</f>
        <v/>
      </c>
      <c r="BF702" s="42" t="str">
        <f>IF($O702="男子",IF($AF702&gt;100,"",IF($M702=選抜男子!I$2,ROW(),"")),"")</f>
        <v/>
      </c>
      <c r="BG702" s="42" t="str">
        <f>IF($O702="男子",IF($AF702&gt;100,"",IF($M702=選抜男子!P$2,ROW(),"")),"")</f>
        <v/>
      </c>
      <c r="BH702" s="42" t="str">
        <f>IF($O702="男子",IF($AF702&gt;100,"",IF($M702=選抜男子!B$27,ROW(),"")),"")</f>
        <v/>
      </c>
      <c r="BI702" s="42" t="str">
        <f>IF($O702="男子",IF($AF702&gt;100,"",IF($M702=選抜男子!I$27,ROW(),"")),"")</f>
        <v/>
      </c>
      <c r="BJ702" s="42" t="str">
        <f>IF($O702="男子",IF($AF702&gt;100,"",IF($M702=選抜男子!P$27,ROW(),"")),"")</f>
        <v/>
      </c>
      <c r="BK702" s="42" t="str">
        <f>IF($O702="男子",IF($AF702&gt;100,"",IF($M702=選抜男子!B$51,ROW(),"")),"")</f>
        <v/>
      </c>
      <c r="BL702" s="42" t="str">
        <f>IF($O702="男子",IF($AF702&gt;100,"",IF($M702=選抜男子!I$51,ROW(),"")),"")</f>
        <v/>
      </c>
      <c r="BM702" s="42" t="str">
        <f>IF($O702="男子",IF($AF702&gt;100,"",IF($M702=選抜男子!B$76,ROW(),"")),"")</f>
        <v/>
      </c>
      <c r="BN702" s="42" t="str">
        <f>IF($O702="男子",IF($AF702&gt;100,"",IF($M702=選抜男子!I$76,ROW(),"")),"")</f>
        <v/>
      </c>
      <c r="BO702" s="42" t="str">
        <f>IF($O702="男子",IF($AF702&gt;100,"",IF($M702=新人男子!B$2,ROW(),"")),"")</f>
        <v/>
      </c>
      <c r="BP702" s="42" t="str">
        <f>IF($O702="男子",IF($AF702&gt;100,"",IF($M702=新人男子!I$2,ROW(),"")),"")</f>
        <v/>
      </c>
      <c r="BQ702" s="42" t="str">
        <f>IF($O702="男子",IF($AF702&gt;100,"",IF($M702=新人男子!P$2,ROW(),"")),"")</f>
        <v/>
      </c>
      <c r="BR702" s="42" t="str">
        <f>IF($O702="男子",IF($AF702&gt;100,"",IF($M702=新人男子!B$27,ROW(),"")),"")</f>
        <v/>
      </c>
      <c r="BS702" s="42" t="str">
        <f>IF($O702="男子",IF($AF702&gt;100,"",IF($M702=新人男子!I$27,ROW(),"")),"")</f>
        <v/>
      </c>
      <c r="BT702" s="42" t="str">
        <f>IF($O702="男子",IF($AF702&gt;100,"",IF($M702=新人男子!P$27,ROW(),"")),"")</f>
        <v/>
      </c>
      <c r="BU702" s="42" t="str">
        <f>IF($O702="男子",IF($AF702&gt;100,"",IF($M702=新人男子!B$51,ROW(),"")),"")</f>
        <v/>
      </c>
      <c r="BV702" s="42" t="str">
        <f>IF($O702="男子",IF($AF702&gt;100,"",IF($M702=新人男子!I$51,ROW(),"")),"")</f>
        <v/>
      </c>
      <c r="BW702" s="42" t="str">
        <f>IF($O702="男子",IF($AF702&gt;100,"",IF($M702=新人男子!P$51,ROW(),"")),"")</f>
        <v/>
      </c>
      <c r="BX702" s="42" t="str">
        <f>IF($O702="男子",IF($AF702&gt;100,"",IF($M702=新人男子!B$76,ROW(),"")),"")</f>
        <v/>
      </c>
      <c r="BY702" s="42" t="str">
        <f>IF($O702="男子",IF($AF702&gt;100,"",IF($M702=新人男子!I$76,ROW(),"")),"")</f>
        <v/>
      </c>
      <c r="BZ702" s="42" t="str">
        <f>IF($O702="男子",IF($AF702&gt;100,"",IF($M702=新人男子!P$76,ROW(),"")),"")</f>
        <v/>
      </c>
      <c r="CA702" s="42" t="str">
        <f>IF($O702="女子",IF($AF702&gt;100,"",IF($M702=選抜女子!B$2,ROW(),"")),"")</f>
        <v/>
      </c>
      <c r="CB702" s="42" t="str">
        <f>IF($O702="女子",IF($AF702&gt;100,"",IF($M702=選抜女子!I$2,ROW(),"")),"")</f>
        <v/>
      </c>
      <c r="CC702" s="42" t="str">
        <f>IF($O702="女子",IF($AF702&gt;100,"",IF($M702=選抜女子!P$2,ROW(),"")),"")</f>
        <v/>
      </c>
      <c r="CD702" s="42" t="str">
        <f>IF($O702="女子",IF($AF702&gt;100,"",IF($M702=選抜女子!B$27,ROW(),"")),"")</f>
        <v/>
      </c>
      <c r="CE702" s="42" t="str">
        <f>IF($O702="女子",IF($AF702&gt;100,"",IF($M702=選抜女子!I$27,ROW(),"")),"")</f>
        <v/>
      </c>
      <c r="CF702" s="42" t="str">
        <f>IF($O702="女子",IF($AF702&gt;100,"",IF($M702=選抜女子!P$27,ROW(),"")),"")</f>
        <v/>
      </c>
      <c r="CG702" s="42" t="str">
        <f>IF($O702="女子",IF($AF702&gt;100,"",IF($M702=選抜女子!B$51,ROW(),"")),"")</f>
        <v/>
      </c>
      <c r="CH702" s="42" t="str">
        <f>IF($O702="女子",IF($AF702&gt;100,"",IF($M702=選抜女子!I$51,ROW(),"")),"")</f>
        <v/>
      </c>
      <c r="CI702" s="42" t="str">
        <f>IF($O702="女子",IF($AF702&gt;100,"",IF($M702=選抜女子!B$76,ROW(),"")),"")</f>
        <v/>
      </c>
      <c r="CJ702" s="42" t="str">
        <f>IF($O702="女子",IF($AF702&gt;100,"",IF($M702=選抜女子!I$76,ROW(),"")),"")</f>
        <v/>
      </c>
      <c r="CK702" s="42" t="str">
        <f>IF($O702="女子",IF($AF702&gt;100,"",IF($M702=新人女子!B$2,ROW(),"")),"")</f>
        <v/>
      </c>
      <c r="CL702" s="42" t="str">
        <f>IF($O702="女子",IF($AF702&gt;100,"",IF($M702=新人女子!I$2,ROW(),"")),"")</f>
        <v/>
      </c>
      <c r="CM702" s="42" t="str">
        <f>IF($O702="女子",IF($AF702&gt;100,"",IF($M702=新人女子!P$2,ROW(),"")),"")</f>
        <v/>
      </c>
      <c r="CN702" s="42" t="str">
        <f>IF($O702="女子",IF($AF702&gt;100,"",IF($M702=新人女子!B$27,ROW(),"")),"")</f>
        <v/>
      </c>
      <c r="CO702" s="42" t="str">
        <f>IF($O702="女子",IF($AF702&gt;100,"",IF($M702=新人女子!I$27,ROW(),"")),"")</f>
        <v/>
      </c>
      <c r="CP702" s="42" t="str">
        <f>IF($O702="女子",IF($AF702&gt;100,"",IF($M702=新人女子!P$27,ROW(),"")),"")</f>
        <v/>
      </c>
      <c r="CQ702" s="42" t="str">
        <f>IF($O702="女子",IF($AF702&gt;100,"",IF($M702=新人女子!B$51,ROW(),"")),"")</f>
        <v/>
      </c>
      <c r="CR702" s="42" t="str">
        <f>IF($O702="女子",IF($AF702&gt;100,"",IF($M702=新人女子!I$51,ROW(),"")),"")</f>
        <v/>
      </c>
      <c r="CS702" s="42" t="str">
        <f>IF($O702="女子",IF($AF702&gt;100,"",IF($M702=新人女子!P$51,ROW(),"")),"")</f>
        <v/>
      </c>
      <c r="CT702" s="42" t="str">
        <f>IF($O702="女子",IF($AF702&gt;100,"",IF($M702=新人女子!B$76,ROW(),"")),"")</f>
        <v/>
      </c>
      <c r="CU702" s="42" t="str">
        <f>IF($O702="女子",IF($AF702&gt;100,"",IF($M702=新人女子!I$76,ROW(),"")),"")</f>
        <v/>
      </c>
      <c r="CV702" s="42" t="str">
        <f>IF($O702="女子",IF($AF702&gt;100,"",IF($M702=新人女子!P$76,ROW(),"")),"")</f>
        <v/>
      </c>
    </row>
    <row r="703" spans="1:100" x14ac:dyDescent="0.15">
      <c r="A703" s="36">
        <v>45285</v>
      </c>
      <c r="B703" s="36">
        <v>45287</v>
      </c>
      <c r="C703" s="35" t="s">
        <v>104</v>
      </c>
      <c r="D703" s="35" t="s">
        <v>4130</v>
      </c>
      <c r="E703" s="35" t="s">
        <v>4131</v>
      </c>
      <c r="F703" s="35" t="s">
        <v>4132</v>
      </c>
      <c r="G703" s="35" t="s">
        <v>108</v>
      </c>
      <c r="H703" s="35" t="s">
        <v>15</v>
      </c>
      <c r="I703" s="35" t="s">
        <v>4133</v>
      </c>
      <c r="J703" s="35" t="s">
        <v>303</v>
      </c>
      <c r="M703" s="103" t="s">
        <v>1503</v>
      </c>
      <c r="N703" s="103" t="s">
        <v>1504</v>
      </c>
      <c r="O703" s="35" t="s">
        <v>200</v>
      </c>
      <c r="Y703" s="103" t="s">
        <v>1443</v>
      </c>
      <c r="AA703" s="35" t="s">
        <v>1063</v>
      </c>
      <c r="AB703" s="103" t="s">
        <v>1486</v>
      </c>
      <c r="AC703" s="35" t="str">
        <f t="shared" si="62"/>
        <v>イカワシ</v>
      </c>
      <c r="AF703" s="35">
        <v>2</v>
      </c>
      <c r="AG703" s="41">
        <v>22276</v>
      </c>
      <c r="AN703" s="35">
        <v>165.8</v>
      </c>
      <c r="AO703" s="35">
        <v>62.8</v>
      </c>
      <c r="AP703" s="35" t="s">
        <v>310</v>
      </c>
      <c r="BB703" s="35">
        <f t="shared" si="59"/>
        <v>62</v>
      </c>
      <c r="BC703" s="35" t="str">
        <f t="shared" si="60"/>
        <v>役員</v>
      </c>
      <c r="BD703" s="35" t="str">
        <f t="shared" si="61"/>
        <v>右</v>
      </c>
      <c r="BE703" s="42" t="str">
        <f>IF($O703="男子",IF($AF703&gt;100,"",IF($M703=選抜男子!B$2,ROW(),"")),"")</f>
        <v/>
      </c>
      <c r="BF703" s="42" t="str">
        <f>IF($O703="男子",IF($AF703&gt;100,"",IF($M703=選抜男子!I$2,ROW(),"")),"")</f>
        <v/>
      </c>
      <c r="BG703" s="42" t="str">
        <f>IF($O703="男子",IF($AF703&gt;100,"",IF($M703=選抜男子!P$2,ROW(),"")),"")</f>
        <v/>
      </c>
      <c r="BH703" s="42" t="str">
        <f>IF($O703="男子",IF($AF703&gt;100,"",IF($M703=選抜男子!B$27,ROW(),"")),"")</f>
        <v/>
      </c>
      <c r="BI703" s="42" t="str">
        <f>IF($O703="男子",IF($AF703&gt;100,"",IF($M703=選抜男子!I$27,ROW(),"")),"")</f>
        <v/>
      </c>
      <c r="BJ703" s="42" t="str">
        <f>IF($O703="男子",IF($AF703&gt;100,"",IF($M703=選抜男子!P$27,ROW(),"")),"")</f>
        <v/>
      </c>
      <c r="BK703" s="42" t="str">
        <f>IF($O703="男子",IF($AF703&gt;100,"",IF($M703=選抜男子!B$51,ROW(),"")),"")</f>
        <v/>
      </c>
      <c r="BL703" s="42" t="str">
        <f>IF($O703="男子",IF($AF703&gt;100,"",IF($M703=選抜男子!I$51,ROW(),"")),"")</f>
        <v/>
      </c>
      <c r="BM703" s="42" t="str">
        <f>IF($O703="男子",IF($AF703&gt;100,"",IF($M703=選抜男子!B$76,ROW(),"")),"")</f>
        <v/>
      </c>
      <c r="BN703" s="42" t="str">
        <f>IF($O703="男子",IF($AF703&gt;100,"",IF($M703=選抜男子!I$76,ROW(),"")),"")</f>
        <v/>
      </c>
      <c r="BO703" s="42" t="str">
        <f>IF($O703="男子",IF($AF703&gt;100,"",IF($M703=新人男子!B$2,ROW(),"")),"")</f>
        <v/>
      </c>
      <c r="BP703" s="42" t="str">
        <f>IF($O703="男子",IF($AF703&gt;100,"",IF($M703=新人男子!I$2,ROW(),"")),"")</f>
        <v/>
      </c>
      <c r="BQ703" s="42" t="str">
        <f>IF($O703="男子",IF($AF703&gt;100,"",IF($M703=新人男子!P$2,ROW(),"")),"")</f>
        <v/>
      </c>
      <c r="BR703" s="42" t="str">
        <f>IF($O703="男子",IF($AF703&gt;100,"",IF($M703=新人男子!B$27,ROW(),"")),"")</f>
        <v/>
      </c>
      <c r="BS703" s="42" t="str">
        <f>IF($O703="男子",IF($AF703&gt;100,"",IF($M703=新人男子!I$27,ROW(),"")),"")</f>
        <v/>
      </c>
      <c r="BT703" s="42" t="str">
        <f>IF($O703="男子",IF($AF703&gt;100,"",IF($M703=新人男子!P$27,ROW(),"")),"")</f>
        <v/>
      </c>
      <c r="BU703" s="42" t="str">
        <f>IF($O703="男子",IF($AF703&gt;100,"",IF($M703=新人男子!B$51,ROW(),"")),"")</f>
        <v/>
      </c>
      <c r="BV703" s="42" t="str">
        <f>IF($O703="男子",IF($AF703&gt;100,"",IF($M703=新人男子!I$51,ROW(),"")),"")</f>
        <v/>
      </c>
      <c r="BW703" s="42" t="str">
        <f>IF($O703="男子",IF($AF703&gt;100,"",IF($M703=新人男子!P$51,ROW(),"")),"")</f>
        <v/>
      </c>
      <c r="BX703" s="42" t="str">
        <f>IF($O703="男子",IF($AF703&gt;100,"",IF($M703=新人男子!B$76,ROW(),"")),"")</f>
        <v/>
      </c>
      <c r="BY703" s="42" t="str">
        <f>IF($O703="男子",IF($AF703&gt;100,"",IF($M703=新人男子!I$76,ROW(),"")),"")</f>
        <v/>
      </c>
      <c r="BZ703" s="42" t="str">
        <f>IF($O703="男子",IF($AF703&gt;100,"",IF($M703=新人男子!P$76,ROW(),"")),"")</f>
        <v/>
      </c>
      <c r="CA703" s="42" t="str">
        <f>IF($O703="女子",IF($AF703&gt;100,"",IF($M703=選抜女子!B$2,ROW(),"")),"")</f>
        <v/>
      </c>
      <c r="CB703" s="42" t="str">
        <f>IF($O703="女子",IF($AF703&gt;100,"",IF($M703=選抜女子!I$2,ROW(),"")),"")</f>
        <v/>
      </c>
      <c r="CC703" s="42" t="str">
        <f>IF($O703="女子",IF($AF703&gt;100,"",IF($M703=選抜女子!P$2,ROW(),"")),"")</f>
        <v/>
      </c>
      <c r="CD703" s="42" t="str">
        <f>IF($O703="女子",IF($AF703&gt;100,"",IF($M703=選抜女子!B$27,ROW(),"")),"")</f>
        <v/>
      </c>
      <c r="CE703" s="42" t="str">
        <f>IF($O703="女子",IF($AF703&gt;100,"",IF($M703=選抜女子!I$27,ROW(),"")),"")</f>
        <v/>
      </c>
      <c r="CF703" s="42" t="str">
        <f>IF($O703="女子",IF($AF703&gt;100,"",IF($M703=選抜女子!P$27,ROW(),"")),"")</f>
        <v/>
      </c>
      <c r="CG703" s="42" t="str">
        <f>IF($O703="女子",IF($AF703&gt;100,"",IF($M703=選抜女子!B$51,ROW(),"")),"")</f>
        <v/>
      </c>
      <c r="CH703" s="42" t="str">
        <f>IF($O703="女子",IF($AF703&gt;100,"",IF($M703=選抜女子!I$51,ROW(),"")),"")</f>
        <v/>
      </c>
      <c r="CI703" s="42" t="str">
        <f>IF($O703="女子",IF($AF703&gt;100,"",IF($M703=選抜女子!B$76,ROW(),"")),"")</f>
        <v/>
      </c>
      <c r="CJ703" s="42" t="str">
        <f>IF($O703="女子",IF($AF703&gt;100,"",IF($M703=選抜女子!I$76,ROW(),"")),"")</f>
        <v/>
      </c>
      <c r="CK703" s="42" t="str">
        <f>IF($O703="女子",IF($AF703&gt;100,"",IF($M703=新人女子!B$2,ROW(),"")),"")</f>
        <v/>
      </c>
      <c r="CL703" s="42" t="str">
        <f>IF($O703="女子",IF($AF703&gt;100,"",IF($M703=新人女子!I$2,ROW(),"")),"")</f>
        <v/>
      </c>
      <c r="CM703" s="42" t="str">
        <f>IF($O703="女子",IF($AF703&gt;100,"",IF($M703=新人女子!P$2,ROW(),"")),"")</f>
        <v/>
      </c>
      <c r="CN703" s="42" t="str">
        <f>IF($O703="女子",IF($AF703&gt;100,"",IF($M703=新人女子!B$27,ROW(),"")),"")</f>
        <v/>
      </c>
      <c r="CO703" s="42" t="str">
        <f>IF($O703="女子",IF($AF703&gt;100,"",IF($M703=新人女子!I$27,ROW(),"")),"")</f>
        <v/>
      </c>
      <c r="CP703" s="42" t="str">
        <f>IF($O703="女子",IF($AF703&gt;100,"",IF($M703=新人女子!P$27,ROW(),"")),"")</f>
        <v/>
      </c>
      <c r="CQ703" s="42" t="str">
        <f>IF($O703="女子",IF($AF703&gt;100,"",IF($M703=新人女子!B$51,ROW(),"")),"")</f>
        <v/>
      </c>
      <c r="CR703" s="42" t="str">
        <f>IF($O703="女子",IF($AF703&gt;100,"",IF($M703=新人女子!I$51,ROW(),"")),"")</f>
        <v/>
      </c>
      <c r="CS703" s="42" t="str">
        <f>IF($O703="女子",IF($AF703&gt;100,"",IF($M703=新人女子!P$51,ROW(),"")),"")</f>
        <v/>
      </c>
      <c r="CT703" s="42" t="str">
        <f>IF($O703="女子",IF($AF703&gt;100,"",IF($M703=新人女子!B$76,ROW(),"")),"")</f>
        <v/>
      </c>
      <c r="CU703" s="42" t="str">
        <f>IF($O703="女子",IF($AF703&gt;100,"",IF($M703=新人女子!I$76,ROW(),"")),"")</f>
        <v/>
      </c>
      <c r="CV703" s="42" t="str">
        <f>IF($O703="女子",IF($AF703&gt;100,"",IF($M703=新人女子!P$76,ROW(),"")),"")</f>
        <v/>
      </c>
    </row>
    <row r="704" spans="1:100" x14ac:dyDescent="0.15">
      <c r="A704" s="36">
        <v>45285</v>
      </c>
      <c r="B704" s="36">
        <v>45287</v>
      </c>
      <c r="C704" s="35" t="s">
        <v>104</v>
      </c>
      <c r="D704" s="35" t="s">
        <v>4134</v>
      </c>
      <c r="E704" s="35" t="s">
        <v>4135</v>
      </c>
      <c r="F704" s="35" t="s">
        <v>4136</v>
      </c>
      <c r="G704" s="35" t="s">
        <v>108</v>
      </c>
      <c r="H704" s="35" t="s">
        <v>15</v>
      </c>
      <c r="I704" s="35" t="s">
        <v>4137</v>
      </c>
      <c r="J704" s="35" t="s">
        <v>303</v>
      </c>
      <c r="M704" s="103" t="s">
        <v>1503</v>
      </c>
      <c r="N704" s="103" t="s">
        <v>1504</v>
      </c>
      <c r="O704" s="35" t="s">
        <v>200</v>
      </c>
      <c r="Y704" s="103" t="s">
        <v>1443</v>
      </c>
      <c r="AA704" s="35" t="s">
        <v>1065</v>
      </c>
      <c r="AB704" s="103" t="s">
        <v>1487</v>
      </c>
      <c r="AC704" s="35" t="str">
        <f t="shared" si="62"/>
        <v>クチバ</v>
      </c>
      <c r="AF704" s="35">
        <v>3</v>
      </c>
      <c r="AG704" s="41">
        <v>26276</v>
      </c>
      <c r="AN704" s="35">
        <v>157</v>
      </c>
      <c r="AO704" s="35">
        <v>48</v>
      </c>
      <c r="AP704" s="35" t="s">
        <v>310</v>
      </c>
      <c r="BB704" s="35">
        <f t="shared" si="59"/>
        <v>51</v>
      </c>
      <c r="BC704" s="35" t="str">
        <f t="shared" si="60"/>
        <v>役員</v>
      </c>
      <c r="BD704" s="35" t="str">
        <f t="shared" si="61"/>
        <v>右</v>
      </c>
      <c r="BE704" s="42" t="str">
        <f>IF($O704="男子",IF($AF704&gt;100,"",IF($M704=選抜男子!B$2,ROW(),"")),"")</f>
        <v/>
      </c>
      <c r="BF704" s="42" t="str">
        <f>IF($O704="男子",IF($AF704&gt;100,"",IF($M704=選抜男子!I$2,ROW(),"")),"")</f>
        <v/>
      </c>
      <c r="BG704" s="42" t="str">
        <f>IF($O704="男子",IF($AF704&gt;100,"",IF($M704=選抜男子!P$2,ROW(),"")),"")</f>
        <v/>
      </c>
      <c r="BH704" s="42" t="str">
        <f>IF($O704="男子",IF($AF704&gt;100,"",IF($M704=選抜男子!B$27,ROW(),"")),"")</f>
        <v/>
      </c>
      <c r="BI704" s="42" t="str">
        <f>IF($O704="男子",IF($AF704&gt;100,"",IF($M704=選抜男子!I$27,ROW(),"")),"")</f>
        <v/>
      </c>
      <c r="BJ704" s="42" t="str">
        <f>IF($O704="男子",IF($AF704&gt;100,"",IF($M704=選抜男子!P$27,ROW(),"")),"")</f>
        <v/>
      </c>
      <c r="BK704" s="42" t="str">
        <f>IF($O704="男子",IF($AF704&gt;100,"",IF($M704=選抜男子!B$51,ROW(),"")),"")</f>
        <v/>
      </c>
      <c r="BL704" s="42" t="str">
        <f>IF($O704="男子",IF($AF704&gt;100,"",IF($M704=選抜男子!I$51,ROW(),"")),"")</f>
        <v/>
      </c>
      <c r="BM704" s="42" t="str">
        <f>IF($O704="男子",IF($AF704&gt;100,"",IF($M704=選抜男子!B$76,ROW(),"")),"")</f>
        <v/>
      </c>
      <c r="BN704" s="42" t="str">
        <f>IF($O704="男子",IF($AF704&gt;100,"",IF($M704=選抜男子!I$76,ROW(),"")),"")</f>
        <v/>
      </c>
      <c r="BO704" s="42" t="str">
        <f>IF($O704="男子",IF($AF704&gt;100,"",IF($M704=新人男子!B$2,ROW(),"")),"")</f>
        <v/>
      </c>
      <c r="BP704" s="42" t="str">
        <f>IF($O704="男子",IF($AF704&gt;100,"",IF($M704=新人男子!I$2,ROW(),"")),"")</f>
        <v/>
      </c>
      <c r="BQ704" s="42" t="str">
        <f>IF($O704="男子",IF($AF704&gt;100,"",IF($M704=新人男子!P$2,ROW(),"")),"")</f>
        <v/>
      </c>
      <c r="BR704" s="42" t="str">
        <f>IF($O704="男子",IF($AF704&gt;100,"",IF($M704=新人男子!B$27,ROW(),"")),"")</f>
        <v/>
      </c>
      <c r="BS704" s="42" t="str">
        <f>IF($O704="男子",IF($AF704&gt;100,"",IF($M704=新人男子!I$27,ROW(),"")),"")</f>
        <v/>
      </c>
      <c r="BT704" s="42" t="str">
        <f>IF($O704="男子",IF($AF704&gt;100,"",IF($M704=新人男子!P$27,ROW(),"")),"")</f>
        <v/>
      </c>
      <c r="BU704" s="42" t="str">
        <f>IF($O704="男子",IF($AF704&gt;100,"",IF($M704=新人男子!B$51,ROW(),"")),"")</f>
        <v/>
      </c>
      <c r="BV704" s="42" t="str">
        <f>IF($O704="男子",IF($AF704&gt;100,"",IF($M704=新人男子!I$51,ROW(),"")),"")</f>
        <v/>
      </c>
      <c r="BW704" s="42" t="str">
        <f>IF($O704="男子",IF($AF704&gt;100,"",IF($M704=新人男子!P$51,ROW(),"")),"")</f>
        <v/>
      </c>
      <c r="BX704" s="42" t="str">
        <f>IF($O704="男子",IF($AF704&gt;100,"",IF($M704=新人男子!B$76,ROW(),"")),"")</f>
        <v/>
      </c>
      <c r="BY704" s="42" t="str">
        <f>IF($O704="男子",IF($AF704&gt;100,"",IF($M704=新人男子!I$76,ROW(),"")),"")</f>
        <v/>
      </c>
      <c r="BZ704" s="42" t="str">
        <f>IF($O704="男子",IF($AF704&gt;100,"",IF($M704=新人男子!P$76,ROW(),"")),"")</f>
        <v/>
      </c>
      <c r="CA704" s="42" t="str">
        <f>IF($O704="女子",IF($AF704&gt;100,"",IF($M704=選抜女子!B$2,ROW(),"")),"")</f>
        <v/>
      </c>
      <c r="CB704" s="42" t="str">
        <f>IF($O704="女子",IF($AF704&gt;100,"",IF($M704=選抜女子!I$2,ROW(),"")),"")</f>
        <v/>
      </c>
      <c r="CC704" s="42" t="str">
        <f>IF($O704="女子",IF($AF704&gt;100,"",IF($M704=選抜女子!P$2,ROW(),"")),"")</f>
        <v/>
      </c>
      <c r="CD704" s="42" t="str">
        <f>IF($O704="女子",IF($AF704&gt;100,"",IF($M704=選抜女子!B$27,ROW(),"")),"")</f>
        <v/>
      </c>
      <c r="CE704" s="42" t="str">
        <f>IF($O704="女子",IF($AF704&gt;100,"",IF($M704=選抜女子!I$27,ROW(),"")),"")</f>
        <v/>
      </c>
      <c r="CF704" s="42" t="str">
        <f>IF($O704="女子",IF($AF704&gt;100,"",IF($M704=選抜女子!P$27,ROW(),"")),"")</f>
        <v/>
      </c>
      <c r="CG704" s="42" t="str">
        <f>IF($O704="女子",IF($AF704&gt;100,"",IF($M704=選抜女子!B$51,ROW(),"")),"")</f>
        <v/>
      </c>
      <c r="CH704" s="42" t="str">
        <f>IF($O704="女子",IF($AF704&gt;100,"",IF($M704=選抜女子!I$51,ROW(),"")),"")</f>
        <v/>
      </c>
      <c r="CI704" s="42" t="str">
        <f>IF($O704="女子",IF($AF704&gt;100,"",IF($M704=選抜女子!B$76,ROW(),"")),"")</f>
        <v/>
      </c>
      <c r="CJ704" s="42" t="str">
        <f>IF($O704="女子",IF($AF704&gt;100,"",IF($M704=選抜女子!I$76,ROW(),"")),"")</f>
        <v/>
      </c>
      <c r="CK704" s="42" t="str">
        <f>IF($O704="女子",IF($AF704&gt;100,"",IF($M704=新人女子!B$2,ROW(),"")),"")</f>
        <v/>
      </c>
      <c r="CL704" s="42" t="str">
        <f>IF($O704="女子",IF($AF704&gt;100,"",IF($M704=新人女子!I$2,ROW(),"")),"")</f>
        <v/>
      </c>
      <c r="CM704" s="42" t="str">
        <f>IF($O704="女子",IF($AF704&gt;100,"",IF($M704=新人女子!P$2,ROW(),"")),"")</f>
        <v/>
      </c>
      <c r="CN704" s="42" t="str">
        <f>IF($O704="女子",IF($AF704&gt;100,"",IF($M704=新人女子!B$27,ROW(),"")),"")</f>
        <v/>
      </c>
      <c r="CO704" s="42" t="str">
        <f>IF($O704="女子",IF($AF704&gt;100,"",IF($M704=新人女子!I$27,ROW(),"")),"")</f>
        <v/>
      </c>
      <c r="CP704" s="42" t="str">
        <f>IF($O704="女子",IF($AF704&gt;100,"",IF($M704=新人女子!P$27,ROW(),"")),"")</f>
        <v/>
      </c>
      <c r="CQ704" s="42" t="str">
        <f>IF($O704="女子",IF($AF704&gt;100,"",IF($M704=新人女子!B$51,ROW(),"")),"")</f>
        <v/>
      </c>
      <c r="CR704" s="42" t="str">
        <f>IF($O704="女子",IF($AF704&gt;100,"",IF($M704=新人女子!I$51,ROW(),"")),"")</f>
        <v/>
      </c>
      <c r="CS704" s="42" t="str">
        <f>IF($O704="女子",IF($AF704&gt;100,"",IF($M704=新人女子!P$51,ROW(),"")),"")</f>
        <v/>
      </c>
      <c r="CT704" s="42" t="str">
        <f>IF($O704="女子",IF($AF704&gt;100,"",IF($M704=新人女子!B$76,ROW(),"")),"")</f>
        <v/>
      </c>
      <c r="CU704" s="42" t="str">
        <f>IF($O704="女子",IF($AF704&gt;100,"",IF($M704=新人女子!I$76,ROW(),"")),"")</f>
        <v/>
      </c>
      <c r="CV704" s="42" t="str">
        <f>IF($O704="女子",IF($AF704&gt;100,"",IF($M704=新人女子!P$76,ROW(),"")),"")</f>
        <v/>
      </c>
    </row>
    <row r="705" spans="1:100" x14ac:dyDescent="0.15">
      <c r="A705" s="36">
        <v>45285</v>
      </c>
      <c r="B705" s="36">
        <v>45287</v>
      </c>
      <c r="C705" s="35" t="s">
        <v>104</v>
      </c>
      <c r="D705" s="35" t="s">
        <v>4138</v>
      </c>
      <c r="E705" s="35" t="s">
        <v>4139</v>
      </c>
      <c r="F705" s="35" t="s">
        <v>4140</v>
      </c>
      <c r="G705" s="35" t="s">
        <v>108</v>
      </c>
      <c r="H705" s="35" t="s">
        <v>15</v>
      </c>
      <c r="I705" s="35" t="s">
        <v>4141</v>
      </c>
      <c r="J705" s="35" t="s">
        <v>303</v>
      </c>
      <c r="M705" s="103" t="s">
        <v>1503</v>
      </c>
      <c r="N705" s="103" t="s">
        <v>1504</v>
      </c>
      <c r="O705" s="35" t="s">
        <v>200</v>
      </c>
      <c r="Y705" s="103" t="s">
        <v>1443</v>
      </c>
      <c r="AA705" s="35" t="s">
        <v>1067</v>
      </c>
      <c r="AB705" s="103" t="s">
        <v>1488</v>
      </c>
      <c r="AC705" s="35" t="str">
        <f t="shared" si="62"/>
        <v>ゴウビラ</v>
      </c>
      <c r="AF705" s="35">
        <v>4</v>
      </c>
      <c r="AG705" s="41">
        <v>22276</v>
      </c>
      <c r="AN705" s="35">
        <v>164</v>
      </c>
      <c r="AO705" s="35">
        <v>55</v>
      </c>
      <c r="AP705" s="35" t="s">
        <v>310</v>
      </c>
      <c r="BB705" s="35">
        <f t="shared" si="59"/>
        <v>62</v>
      </c>
      <c r="BC705" s="35" t="str">
        <f t="shared" si="60"/>
        <v>役員</v>
      </c>
      <c r="BD705" s="35" t="str">
        <f t="shared" si="61"/>
        <v>右</v>
      </c>
      <c r="BE705" s="42" t="str">
        <f>IF($O705="男子",IF($AF705&gt;100,"",IF($M705=選抜男子!B$2,ROW(),"")),"")</f>
        <v/>
      </c>
      <c r="BF705" s="42" t="str">
        <f>IF($O705="男子",IF($AF705&gt;100,"",IF($M705=選抜男子!I$2,ROW(),"")),"")</f>
        <v/>
      </c>
      <c r="BG705" s="42" t="str">
        <f>IF($O705="男子",IF($AF705&gt;100,"",IF($M705=選抜男子!P$2,ROW(),"")),"")</f>
        <v/>
      </c>
      <c r="BH705" s="42" t="str">
        <f>IF($O705="男子",IF($AF705&gt;100,"",IF($M705=選抜男子!B$27,ROW(),"")),"")</f>
        <v/>
      </c>
      <c r="BI705" s="42" t="str">
        <f>IF($O705="男子",IF($AF705&gt;100,"",IF($M705=選抜男子!I$27,ROW(),"")),"")</f>
        <v/>
      </c>
      <c r="BJ705" s="42" t="str">
        <f>IF($O705="男子",IF($AF705&gt;100,"",IF($M705=選抜男子!P$27,ROW(),"")),"")</f>
        <v/>
      </c>
      <c r="BK705" s="42" t="str">
        <f>IF($O705="男子",IF($AF705&gt;100,"",IF($M705=選抜男子!B$51,ROW(),"")),"")</f>
        <v/>
      </c>
      <c r="BL705" s="42" t="str">
        <f>IF($O705="男子",IF($AF705&gt;100,"",IF($M705=選抜男子!I$51,ROW(),"")),"")</f>
        <v/>
      </c>
      <c r="BM705" s="42" t="str">
        <f>IF($O705="男子",IF($AF705&gt;100,"",IF($M705=選抜男子!B$76,ROW(),"")),"")</f>
        <v/>
      </c>
      <c r="BN705" s="42" t="str">
        <f>IF($O705="男子",IF($AF705&gt;100,"",IF($M705=選抜男子!I$76,ROW(),"")),"")</f>
        <v/>
      </c>
      <c r="BO705" s="42" t="str">
        <f>IF($O705="男子",IF($AF705&gt;100,"",IF($M705=新人男子!B$2,ROW(),"")),"")</f>
        <v/>
      </c>
      <c r="BP705" s="42" t="str">
        <f>IF($O705="男子",IF($AF705&gt;100,"",IF($M705=新人男子!I$2,ROW(),"")),"")</f>
        <v/>
      </c>
      <c r="BQ705" s="42" t="str">
        <f>IF($O705="男子",IF($AF705&gt;100,"",IF($M705=新人男子!P$2,ROW(),"")),"")</f>
        <v/>
      </c>
      <c r="BR705" s="42" t="str">
        <f>IF($O705="男子",IF($AF705&gt;100,"",IF($M705=新人男子!B$27,ROW(),"")),"")</f>
        <v/>
      </c>
      <c r="BS705" s="42" t="str">
        <f>IF($O705="男子",IF($AF705&gt;100,"",IF($M705=新人男子!I$27,ROW(),"")),"")</f>
        <v/>
      </c>
      <c r="BT705" s="42" t="str">
        <f>IF($O705="男子",IF($AF705&gt;100,"",IF($M705=新人男子!P$27,ROW(),"")),"")</f>
        <v/>
      </c>
      <c r="BU705" s="42" t="str">
        <f>IF($O705="男子",IF($AF705&gt;100,"",IF($M705=新人男子!B$51,ROW(),"")),"")</f>
        <v/>
      </c>
      <c r="BV705" s="42" t="str">
        <f>IF($O705="男子",IF($AF705&gt;100,"",IF($M705=新人男子!I$51,ROW(),"")),"")</f>
        <v/>
      </c>
      <c r="BW705" s="42" t="str">
        <f>IF($O705="男子",IF($AF705&gt;100,"",IF($M705=新人男子!P$51,ROW(),"")),"")</f>
        <v/>
      </c>
      <c r="BX705" s="42" t="str">
        <f>IF($O705="男子",IF($AF705&gt;100,"",IF($M705=新人男子!B$76,ROW(),"")),"")</f>
        <v/>
      </c>
      <c r="BY705" s="42" t="str">
        <f>IF($O705="男子",IF($AF705&gt;100,"",IF($M705=新人男子!I$76,ROW(),"")),"")</f>
        <v/>
      </c>
      <c r="BZ705" s="42" t="str">
        <f>IF($O705="男子",IF($AF705&gt;100,"",IF($M705=新人男子!P$76,ROW(),"")),"")</f>
        <v/>
      </c>
      <c r="CA705" s="42" t="str">
        <f>IF($O705="女子",IF($AF705&gt;100,"",IF($M705=選抜女子!B$2,ROW(),"")),"")</f>
        <v/>
      </c>
      <c r="CB705" s="42" t="str">
        <f>IF($O705="女子",IF($AF705&gt;100,"",IF($M705=選抜女子!I$2,ROW(),"")),"")</f>
        <v/>
      </c>
      <c r="CC705" s="42" t="str">
        <f>IF($O705="女子",IF($AF705&gt;100,"",IF($M705=選抜女子!P$2,ROW(),"")),"")</f>
        <v/>
      </c>
      <c r="CD705" s="42" t="str">
        <f>IF($O705="女子",IF($AF705&gt;100,"",IF($M705=選抜女子!B$27,ROW(),"")),"")</f>
        <v/>
      </c>
      <c r="CE705" s="42" t="str">
        <f>IF($O705="女子",IF($AF705&gt;100,"",IF($M705=選抜女子!I$27,ROW(),"")),"")</f>
        <v/>
      </c>
      <c r="CF705" s="42" t="str">
        <f>IF($O705="女子",IF($AF705&gt;100,"",IF($M705=選抜女子!P$27,ROW(),"")),"")</f>
        <v/>
      </c>
      <c r="CG705" s="42" t="str">
        <f>IF($O705="女子",IF($AF705&gt;100,"",IF($M705=選抜女子!B$51,ROW(),"")),"")</f>
        <v/>
      </c>
      <c r="CH705" s="42" t="str">
        <f>IF($O705="女子",IF($AF705&gt;100,"",IF($M705=選抜女子!I$51,ROW(),"")),"")</f>
        <v/>
      </c>
      <c r="CI705" s="42" t="str">
        <f>IF($O705="女子",IF($AF705&gt;100,"",IF($M705=選抜女子!B$76,ROW(),"")),"")</f>
        <v/>
      </c>
      <c r="CJ705" s="42" t="str">
        <f>IF($O705="女子",IF($AF705&gt;100,"",IF($M705=選抜女子!I$76,ROW(),"")),"")</f>
        <v/>
      </c>
      <c r="CK705" s="42" t="str">
        <f>IF($O705="女子",IF($AF705&gt;100,"",IF($M705=新人女子!B$2,ROW(),"")),"")</f>
        <v/>
      </c>
      <c r="CL705" s="42" t="str">
        <f>IF($O705="女子",IF($AF705&gt;100,"",IF($M705=新人女子!I$2,ROW(),"")),"")</f>
        <v/>
      </c>
      <c r="CM705" s="42" t="str">
        <f>IF($O705="女子",IF($AF705&gt;100,"",IF($M705=新人女子!P$2,ROW(),"")),"")</f>
        <v/>
      </c>
      <c r="CN705" s="42" t="str">
        <f>IF($O705="女子",IF($AF705&gt;100,"",IF($M705=新人女子!B$27,ROW(),"")),"")</f>
        <v/>
      </c>
      <c r="CO705" s="42" t="str">
        <f>IF($O705="女子",IF($AF705&gt;100,"",IF($M705=新人女子!I$27,ROW(),"")),"")</f>
        <v/>
      </c>
      <c r="CP705" s="42" t="str">
        <f>IF($O705="女子",IF($AF705&gt;100,"",IF($M705=新人女子!P$27,ROW(),"")),"")</f>
        <v/>
      </c>
      <c r="CQ705" s="42" t="str">
        <f>IF($O705="女子",IF($AF705&gt;100,"",IF($M705=新人女子!B$51,ROW(),"")),"")</f>
        <v/>
      </c>
      <c r="CR705" s="42" t="str">
        <f>IF($O705="女子",IF($AF705&gt;100,"",IF($M705=新人女子!I$51,ROW(),"")),"")</f>
        <v/>
      </c>
      <c r="CS705" s="42" t="str">
        <f>IF($O705="女子",IF($AF705&gt;100,"",IF($M705=新人女子!P$51,ROW(),"")),"")</f>
        <v/>
      </c>
      <c r="CT705" s="42" t="str">
        <f>IF($O705="女子",IF($AF705&gt;100,"",IF($M705=新人女子!B$76,ROW(),"")),"")</f>
        <v/>
      </c>
      <c r="CU705" s="42" t="str">
        <f>IF($O705="女子",IF($AF705&gt;100,"",IF($M705=新人女子!I$76,ROW(),"")),"")</f>
        <v/>
      </c>
      <c r="CV705" s="42" t="str">
        <f>IF($O705="女子",IF($AF705&gt;100,"",IF($M705=新人女子!P$76,ROW(),"")),"")</f>
        <v/>
      </c>
    </row>
    <row r="706" spans="1:100" x14ac:dyDescent="0.15">
      <c r="A706" s="36">
        <v>45285</v>
      </c>
      <c r="B706" s="36">
        <v>45287</v>
      </c>
      <c r="C706" s="35" t="s">
        <v>104</v>
      </c>
      <c r="D706" s="35" t="s">
        <v>4142</v>
      </c>
      <c r="E706" s="35" t="s">
        <v>4143</v>
      </c>
      <c r="F706" s="35" t="s">
        <v>4144</v>
      </c>
      <c r="G706" s="35" t="s">
        <v>108</v>
      </c>
      <c r="H706" s="35" t="s">
        <v>15</v>
      </c>
      <c r="I706" s="35" t="s">
        <v>4145</v>
      </c>
      <c r="J706" s="35" t="s">
        <v>303</v>
      </c>
      <c r="M706" s="103" t="s">
        <v>1503</v>
      </c>
      <c r="N706" s="103" t="s">
        <v>1504</v>
      </c>
      <c r="O706" s="35" t="s">
        <v>200</v>
      </c>
      <c r="Y706" s="103" t="s">
        <v>1443</v>
      </c>
      <c r="AA706" s="35" t="s">
        <v>1069</v>
      </c>
      <c r="AB706" s="103" t="s">
        <v>1489</v>
      </c>
      <c r="AC706" s="35" t="str">
        <f t="shared" si="62"/>
        <v>サクギグチ</v>
      </c>
      <c r="AF706" s="35">
        <v>5</v>
      </c>
      <c r="AG706" s="41">
        <v>39114</v>
      </c>
      <c r="AN706" s="35">
        <v>163</v>
      </c>
      <c r="AO706" s="35">
        <v>45.4</v>
      </c>
      <c r="AP706" s="35" t="s">
        <v>310</v>
      </c>
      <c r="BB706" s="35">
        <f t="shared" si="59"/>
        <v>16</v>
      </c>
      <c r="BC706" s="35">
        <f t="shared" si="60"/>
        <v>2</v>
      </c>
      <c r="BD706" s="35" t="str">
        <f t="shared" si="61"/>
        <v>右</v>
      </c>
      <c r="BE706" s="42" t="str">
        <f>IF($O706="男子",IF($AF706&gt;100,"",IF($M706=選抜男子!B$2,ROW(),"")),"")</f>
        <v/>
      </c>
      <c r="BF706" s="42" t="str">
        <f>IF($O706="男子",IF($AF706&gt;100,"",IF($M706=選抜男子!I$2,ROW(),"")),"")</f>
        <v/>
      </c>
      <c r="BG706" s="42" t="str">
        <f>IF($O706="男子",IF($AF706&gt;100,"",IF($M706=選抜男子!P$2,ROW(),"")),"")</f>
        <v/>
      </c>
      <c r="BH706" s="42" t="str">
        <f>IF($O706="男子",IF($AF706&gt;100,"",IF($M706=選抜男子!B$27,ROW(),"")),"")</f>
        <v/>
      </c>
      <c r="BI706" s="42" t="str">
        <f>IF($O706="男子",IF($AF706&gt;100,"",IF($M706=選抜男子!I$27,ROW(),"")),"")</f>
        <v/>
      </c>
      <c r="BJ706" s="42" t="str">
        <f>IF($O706="男子",IF($AF706&gt;100,"",IF($M706=選抜男子!P$27,ROW(),"")),"")</f>
        <v/>
      </c>
      <c r="BK706" s="42" t="str">
        <f>IF($O706="男子",IF($AF706&gt;100,"",IF($M706=選抜男子!B$51,ROW(),"")),"")</f>
        <v/>
      </c>
      <c r="BL706" s="42" t="str">
        <f>IF($O706="男子",IF($AF706&gt;100,"",IF($M706=選抜男子!I$51,ROW(),"")),"")</f>
        <v/>
      </c>
      <c r="BM706" s="42" t="str">
        <f>IF($O706="男子",IF($AF706&gt;100,"",IF($M706=選抜男子!B$76,ROW(),"")),"")</f>
        <v/>
      </c>
      <c r="BN706" s="42" t="str">
        <f>IF($O706="男子",IF($AF706&gt;100,"",IF($M706=選抜男子!I$76,ROW(),"")),"")</f>
        <v/>
      </c>
      <c r="BO706" s="42" t="str">
        <f>IF($O706="男子",IF($AF706&gt;100,"",IF($M706=新人男子!B$2,ROW(),"")),"")</f>
        <v/>
      </c>
      <c r="BP706" s="42" t="str">
        <f>IF($O706="男子",IF($AF706&gt;100,"",IF($M706=新人男子!I$2,ROW(),"")),"")</f>
        <v/>
      </c>
      <c r="BQ706" s="42" t="str">
        <f>IF($O706="男子",IF($AF706&gt;100,"",IF($M706=新人男子!P$2,ROW(),"")),"")</f>
        <v/>
      </c>
      <c r="BR706" s="42" t="str">
        <f>IF($O706="男子",IF($AF706&gt;100,"",IF($M706=新人男子!B$27,ROW(),"")),"")</f>
        <v/>
      </c>
      <c r="BS706" s="42" t="str">
        <f>IF($O706="男子",IF($AF706&gt;100,"",IF($M706=新人男子!I$27,ROW(),"")),"")</f>
        <v/>
      </c>
      <c r="BT706" s="42" t="str">
        <f>IF($O706="男子",IF($AF706&gt;100,"",IF($M706=新人男子!P$27,ROW(),"")),"")</f>
        <v/>
      </c>
      <c r="BU706" s="42" t="str">
        <f>IF($O706="男子",IF($AF706&gt;100,"",IF($M706=新人男子!B$51,ROW(),"")),"")</f>
        <v/>
      </c>
      <c r="BV706" s="42" t="str">
        <f>IF($O706="男子",IF($AF706&gt;100,"",IF($M706=新人男子!I$51,ROW(),"")),"")</f>
        <v/>
      </c>
      <c r="BW706" s="42" t="str">
        <f>IF($O706="男子",IF($AF706&gt;100,"",IF($M706=新人男子!P$51,ROW(),"")),"")</f>
        <v/>
      </c>
      <c r="BX706" s="42" t="str">
        <f>IF($O706="男子",IF($AF706&gt;100,"",IF($M706=新人男子!B$76,ROW(),"")),"")</f>
        <v/>
      </c>
      <c r="BY706" s="42" t="str">
        <f>IF($O706="男子",IF($AF706&gt;100,"",IF($M706=新人男子!I$76,ROW(),"")),"")</f>
        <v/>
      </c>
      <c r="BZ706" s="42" t="str">
        <f>IF($O706="男子",IF($AF706&gt;100,"",IF($M706=新人男子!P$76,ROW(),"")),"")</f>
        <v/>
      </c>
      <c r="CA706" s="42" t="str">
        <f>IF($O706="女子",IF($AF706&gt;100,"",IF($M706=選抜女子!B$2,ROW(),"")),"")</f>
        <v/>
      </c>
      <c r="CB706" s="42" t="str">
        <f>IF($O706="女子",IF($AF706&gt;100,"",IF($M706=選抜女子!I$2,ROW(),"")),"")</f>
        <v/>
      </c>
      <c r="CC706" s="42" t="str">
        <f>IF($O706="女子",IF($AF706&gt;100,"",IF($M706=選抜女子!P$2,ROW(),"")),"")</f>
        <v/>
      </c>
      <c r="CD706" s="42" t="str">
        <f>IF($O706="女子",IF($AF706&gt;100,"",IF($M706=選抜女子!B$27,ROW(),"")),"")</f>
        <v/>
      </c>
      <c r="CE706" s="42" t="str">
        <f>IF($O706="女子",IF($AF706&gt;100,"",IF($M706=選抜女子!I$27,ROW(),"")),"")</f>
        <v/>
      </c>
      <c r="CF706" s="42" t="str">
        <f>IF($O706="女子",IF($AF706&gt;100,"",IF($M706=選抜女子!P$27,ROW(),"")),"")</f>
        <v/>
      </c>
      <c r="CG706" s="42" t="str">
        <f>IF($O706="女子",IF($AF706&gt;100,"",IF($M706=選抜女子!B$51,ROW(),"")),"")</f>
        <v/>
      </c>
      <c r="CH706" s="42" t="str">
        <f>IF($O706="女子",IF($AF706&gt;100,"",IF($M706=選抜女子!I$51,ROW(),"")),"")</f>
        <v/>
      </c>
      <c r="CI706" s="42" t="str">
        <f>IF($O706="女子",IF($AF706&gt;100,"",IF($M706=選抜女子!B$76,ROW(),"")),"")</f>
        <v/>
      </c>
      <c r="CJ706" s="42" t="str">
        <f>IF($O706="女子",IF($AF706&gt;100,"",IF($M706=選抜女子!I$76,ROW(),"")),"")</f>
        <v/>
      </c>
      <c r="CK706" s="42" t="str">
        <f>IF($O706="女子",IF($AF706&gt;100,"",IF($M706=新人女子!B$2,ROW(),"")),"")</f>
        <v/>
      </c>
      <c r="CL706" s="42" t="str">
        <f>IF($O706="女子",IF($AF706&gt;100,"",IF($M706=新人女子!I$2,ROW(),"")),"")</f>
        <v/>
      </c>
      <c r="CM706" s="42" t="str">
        <f>IF($O706="女子",IF($AF706&gt;100,"",IF($M706=新人女子!P$2,ROW(),"")),"")</f>
        <v/>
      </c>
      <c r="CN706" s="42" t="str">
        <f>IF($O706="女子",IF($AF706&gt;100,"",IF($M706=新人女子!B$27,ROW(),"")),"")</f>
        <v/>
      </c>
      <c r="CO706" s="42" t="str">
        <f>IF($O706="女子",IF($AF706&gt;100,"",IF($M706=新人女子!I$27,ROW(),"")),"")</f>
        <v/>
      </c>
      <c r="CP706" s="42" t="str">
        <f>IF($O706="女子",IF($AF706&gt;100,"",IF($M706=新人女子!P$27,ROW(),"")),"")</f>
        <v/>
      </c>
      <c r="CQ706" s="42" t="str">
        <f>IF($O706="女子",IF($AF706&gt;100,"",IF($M706=新人女子!B$51,ROW(),"")),"")</f>
        <v/>
      </c>
      <c r="CR706" s="42" t="str">
        <f>IF($O706="女子",IF($AF706&gt;100,"",IF($M706=新人女子!I$51,ROW(),"")),"")</f>
        <v/>
      </c>
      <c r="CS706" s="42" t="str">
        <f>IF($O706="女子",IF($AF706&gt;100,"",IF($M706=新人女子!P$51,ROW(),"")),"")</f>
        <v/>
      </c>
      <c r="CT706" s="42" t="str">
        <f>IF($O706="女子",IF($AF706&gt;100,"",IF($M706=新人女子!B$76,ROW(),"")),"")</f>
        <v/>
      </c>
      <c r="CU706" s="42" t="str">
        <f>IF($O706="女子",IF($AF706&gt;100,"",IF($M706=新人女子!I$76,ROW(),"")),"")</f>
        <v/>
      </c>
      <c r="CV706" s="42" t="str">
        <f>IF($O706="女子",IF($AF706&gt;100,"",IF($M706=新人女子!P$76,ROW(),"")),"")</f>
        <v/>
      </c>
    </row>
    <row r="707" spans="1:100" x14ac:dyDescent="0.15">
      <c r="A707" s="36">
        <v>45285</v>
      </c>
      <c r="B707" s="36">
        <v>45287</v>
      </c>
      <c r="C707" s="35" t="s">
        <v>104</v>
      </c>
      <c r="D707" s="35" t="s">
        <v>4146</v>
      </c>
      <c r="E707" s="35" t="s">
        <v>4147</v>
      </c>
      <c r="F707" s="35" t="s">
        <v>4148</v>
      </c>
      <c r="G707" s="35" t="s">
        <v>108</v>
      </c>
      <c r="H707" s="35" t="s">
        <v>15</v>
      </c>
      <c r="I707" s="35" t="s">
        <v>4149</v>
      </c>
      <c r="J707" s="35" t="s">
        <v>303</v>
      </c>
      <c r="M707" s="103" t="s">
        <v>1503</v>
      </c>
      <c r="N707" s="103" t="s">
        <v>1504</v>
      </c>
      <c r="O707" s="35" t="s">
        <v>200</v>
      </c>
      <c r="Y707" s="103" t="s">
        <v>1443</v>
      </c>
      <c r="AA707" s="35" t="s">
        <v>1071</v>
      </c>
      <c r="AB707" s="103" t="s">
        <v>1490</v>
      </c>
      <c r="AC707" s="35" t="str">
        <f t="shared" si="62"/>
        <v>コウヨド</v>
      </c>
      <c r="AF707" s="35">
        <v>6</v>
      </c>
      <c r="AG707" s="41">
        <v>39516</v>
      </c>
      <c r="AN707" s="35">
        <v>150</v>
      </c>
      <c r="AO707" s="35">
        <v>47</v>
      </c>
      <c r="AP707" s="35" t="s">
        <v>310</v>
      </c>
      <c r="BB707" s="35">
        <f t="shared" si="59"/>
        <v>15</v>
      </c>
      <c r="BC707" s="35">
        <f t="shared" si="60"/>
        <v>1</v>
      </c>
      <c r="BD707" s="35" t="str">
        <f t="shared" si="61"/>
        <v>右</v>
      </c>
      <c r="BE707" s="42" t="str">
        <f>IF($O707="男子",IF($AF707&gt;100,"",IF($M707=選抜男子!B$2,ROW(),"")),"")</f>
        <v/>
      </c>
      <c r="BF707" s="42" t="str">
        <f>IF($O707="男子",IF($AF707&gt;100,"",IF($M707=選抜男子!I$2,ROW(),"")),"")</f>
        <v/>
      </c>
      <c r="BG707" s="42" t="str">
        <f>IF($O707="男子",IF($AF707&gt;100,"",IF($M707=選抜男子!P$2,ROW(),"")),"")</f>
        <v/>
      </c>
      <c r="BH707" s="42" t="str">
        <f>IF($O707="男子",IF($AF707&gt;100,"",IF($M707=選抜男子!B$27,ROW(),"")),"")</f>
        <v/>
      </c>
      <c r="BI707" s="42" t="str">
        <f>IF($O707="男子",IF($AF707&gt;100,"",IF($M707=選抜男子!I$27,ROW(),"")),"")</f>
        <v/>
      </c>
      <c r="BJ707" s="42" t="str">
        <f>IF($O707="男子",IF($AF707&gt;100,"",IF($M707=選抜男子!P$27,ROW(),"")),"")</f>
        <v/>
      </c>
      <c r="BK707" s="42" t="str">
        <f>IF($O707="男子",IF($AF707&gt;100,"",IF($M707=選抜男子!B$51,ROW(),"")),"")</f>
        <v/>
      </c>
      <c r="BL707" s="42" t="str">
        <f>IF($O707="男子",IF($AF707&gt;100,"",IF($M707=選抜男子!I$51,ROW(),"")),"")</f>
        <v/>
      </c>
      <c r="BM707" s="42" t="str">
        <f>IF($O707="男子",IF($AF707&gt;100,"",IF($M707=選抜男子!B$76,ROW(),"")),"")</f>
        <v/>
      </c>
      <c r="BN707" s="42" t="str">
        <f>IF($O707="男子",IF($AF707&gt;100,"",IF($M707=選抜男子!I$76,ROW(),"")),"")</f>
        <v/>
      </c>
      <c r="BO707" s="42" t="str">
        <f>IF($O707="男子",IF($AF707&gt;100,"",IF($M707=新人男子!B$2,ROW(),"")),"")</f>
        <v/>
      </c>
      <c r="BP707" s="42" t="str">
        <f>IF($O707="男子",IF($AF707&gt;100,"",IF($M707=新人男子!I$2,ROW(),"")),"")</f>
        <v/>
      </c>
      <c r="BQ707" s="42" t="str">
        <f>IF($O707="男子",IF($AF707&gt;100,"",IF($M707=新人男子!P$2,ROW(),"")),"")</f>
        <v/>
      </c>
      <c r="BR707" s="42" t="str">
        <f>IF($O707="男子",IF($AF707&gt;100,"",IF($M707=新人男子!B$27,ROW(),"")),"")</f>
        <v/>
      </c>
      <c r="BS707" s="42" t="str">
        <f>IF($O707="男子",IF($AF707&gt;100,"",IF($M707=新人男子!I$27,ROW(),"")),"")</f>
        <v/>
      </c>
      <c r="BT707" s="42" t="str">
        <f>IF($O707="男子",IF($AF707&gt;100,"",IF($M707=新人男子!P$27,ROW(),"")),"")</f>
        <v/>
      </c>
      <c r="BU707" s="42" t="str">
        <f>IF($O707="男子",IF($AF707&gt;100,"",IF($M707=新人男子!B$51,ROW(),"")),"")</f>
        <v/>
      </c>
      <c r="BV707" s="42" t="str">
        <f>IF($O707="男子",IF($AF707&gt;100,"",IF($M707=新人男子!I$51,ROW(),"")),"")</f>
        <v/>
      </c>
      <c r="BW707" s="42" t="str">
        <f>IF($O707="男子",IF($AF707&gt;100,"",IF($M707=新人男子!P$51,ROW(),"")),"")</f>
        <v/>
      </c>
      <c r="BX707" s="42" t="str">
        <f>IF($O707="男子",IF($AF707&gt;100,"",IF($M707=新人男子!B$76,ROW(),"")),"")</f>
        <v/>
      </c>
      <c r="BY707" s="42" t="str">
        <f>IF($O707="男子",IF($AF707&gt;100,"",IF($M707=新人男子!I$76,ROW(),"")),"")</f>
        <v/>
      </c>
      <c r="BZ707" s="42" t="str">
        <f>IF($O707="男子",IF($AF707&gt;100,"",IF($M707=新人男子!P$76,ROW(),"")),"")</f>
        <v/>
      </c>
      <c r="CA707" s="42" t="str">
        <f>IF($O707="女子",IF($AF707&gt;100,"",IF($M707=選抜女子!B$2,ROW(),"")),"")</f>
        <v/>
      </c>
      <c r="CB707" s="42" t="str">
        <f>IF($O707="女子",IF($AF707&gt;100,"",IF($M707=選抜女子!I$2,ROW(),"")),"")</f>
        <v/>
      </c>
      <c r="CC707" s="42" t="str">
        <f>IF($O707="女子",IF($AF707&gt;100,"",IF($M707=選抜女子!P$2,ROW(),"")),"")</f>
        <v/>
      </c>
      <c r="CD707" s="42" t="str">
        <f>IF($O707="女子",IF($AF707&gt;100,"",IF($M707=選抜女子!B$27,ROW(),"")),"")</f>
        <v/>
      </c>
      <c r="CE707" s="42" t="str">
        <f>IF($O707="女子",IF($AF707&gt;100,"",IF($M707=選抜女子!I$27,ROW(),"")),"")</f>
        <v/>
      </c>
      <c r="CF707" s="42" t="str">
        <f>IF($O707="女子",IF($AF707&gt;100,"",IF($M707=選抜女子!P$27,ROW(),"")),"")</f>
        <v/>
      </c>
      <c r="CG707" s="42" t="str">
        <f>IF($O707="女子",IF($AF707&gt;100,"",IF($M707=選抜女子!B$51,ROW(),"")),"")</f>
        <v/>
      </c>
      <c r="CH707" s="42" t="str">
        <f>IF($O707="女子",IF($AF707&gt;100,"",IF($M707=選抜女子!I$51,ROW(),"")),"")</f>
        <v/>
      </c>
      <c r="CI707" s="42" t="str">
        <f>IF($O707="女子",IF($AF707&gt;100,"",IF($M707=選抜女子!B$76,ROW(),"")),"")</f>
        <v/>
      </c>
      <c r="CJ707" s="42" t="str">
        <f>IF($O707="女子",IF($AF707&gt;100,"",IF($M707=選抜女子!I$76,ROW(),"")),"")</f>
        <v/>
      </c>
      <c r="CK707" s="42" t="str">
        <f>IF($O707="女子",IF($AF707&gt;100,"",IF($M707=新人女子!B$2,ROW(),"")),"")</f>
        <v/>
      </c>
      <c r="CL707" s="42" t="str">
        <f>IF($O707="女子",IF($AF707&gt;100,"",IF($M707=新人女子!I$2,ROW(),"")),"")</f>
        <v/>
      </c>
      <c r="CM707" s="42" t="str">
        <f>IF($O707="女子",IF($AF707&gt;100,"",IF($M707=新人女子!P$2,ROW(),"")),"")</f>
        <v/>
      </c>
      <c r="CN707" s="42" t="str">
        <f>IF($O707="女子",IF($AF707&gt;100,"",IF($M707=新人女子!B$27,ROW(),"")),"")</f>
        <v/>
      </c>
      <c r="CO707" s="42" t="str">
        <f>IF($O707="女子",IF($AF707&gt;100,"",IF($M707=新人女子!I$27,ROW(),"")),"")</f>
        <v/>
      </c>
      <c r="CP707" s="42" t="str">
        <f>IF($O707="女子",IF($AF707&gt;100,"",IF($M707=新人女子!P$27,ROW(),"")),"")</f>
        <v/>
      </c>
      <c r="CQ707" s="42" t="str">
        <f>IF($O707="女子",IF($AF707&gt;100,"",IF($M707=新人女子!B$51,ROW(),"")),"")</f>
        <v/>
      </c>
      <c r="CR707" s="42" t="str">
        <f>IF($O707="女子",IF($AF707&gt;100,"",IF($M707=新人女子!I$51,ROW(),"")),"")</f>
        <v/>
      </c>
      <c r="CS707" s="42" t="str">
        <f>IF($O707="女子",IF($AF707&gt;100,"",IF($M707=新人女子!P$51,ROW(),"")),"")</f>
        <v/>
      </c>
      <c r="CT707" s="42" t="str">
        <f>IF($O707="女子",IF($AF707&gt;100,"",IF($M707=新人女子!B$76,ROW(),"")),"")</f>
        <v/>
      </c>
      <c r="CU707" s="42" t="str">
        <f>IF($O707="女子",IF($AF707&gt;100,"",IF($M707=新人女子!I$76,ROW(),"")),"")</f>
        <v/>
      </c>
      <c r="CV707" s="42" t="str">
        <f>IF($O707="女子",IF($AF707&gt;100,"",IF($M707=新人女子!P$76,ROW(),"")),"")</f>
        <v/>
      </c>
    </row>
    <row r="708" spans="1:100" x14ac:dyDescent="0.15">
      <c r="A708" s="36">
        <v>45285</v>
      </c>
      <c r="B708" s="36">
        <v>45287</v>
      </c>
      <c r="C708" s="35" t="s">
        <v>104</v>
      </c>
      <c r="D708" s="35" t="s">
        <v>4150</v>
      </c>
      <c r="E708" s="35" t="s">
        <v>4151</v>
      </c>
      <c r="F708" s="35" t="s">
        <v>4152</v>
      </c>
      <c r="G708" s="35" t="s">
        <v>108</v>
      </c>
      <c r="H708" s="35" t="s">
        <v>15</v>
      </c>
      <c r="I708" s="35" t="s">
        <v>4153</v>
      </c>
      <c r="J708" s="35" t="s">
        <v>303</v>
      </c>
      <c r="M708" s="103" t="s">
        <v>1503</v>
      </c>
      <c r="N708" s="103" t="s">
        <v>1504</v>
      </c>
      <c r="O708" s="35" t="s">
        <v>200</v>
      </c>
      <c r="Y708" s="103" t="s">
        <v>1443</v>
      </c>
      <c r="AA708" s="35" t="s">
        <v>1073</v>
      </c>
      <c r="AB708" s="103" t="s">
        <v>1491</v>
      </c>
      <c r="AC708" s="35" t="str">
        <f t="shared" si="62"/>
        <v>シキジキ</v>
      </c>
      <c r="AF708" s="35">
        <v>7</v>
      </c>
      <c r="AG708" s="41">
        <v>38883</v>
      </c>
      <c r="AN708" s="35">
        <v>163</v>
      </c>
      <c r="AO708" s="35">
        <v>53</v>
      </c>
      <c r="AP708" s="35" t="s">
        <v>310</v>
      </c>
      <c r="BB708" s="35">
        <f t="shared" si="59"/>
        <v>16</v>
      </c>
      <c r="BC708" s="35">
        <f t="shared" si="60"/>
        <v>2</v>
      </c>
      <c r="BD708" s="35" t="str">
        <f t="shared" si="61"/>
        <v>右</v>
      </c>
      <c r="BE708" s="42" t="str">
        <f>IF($O708="男子",IF($AF708&gt;100,"",IF($M708=選抜男子!B$2,ROW(),"")),"")</f>
        <v/>
      </c>
      <c r="BF708" s="42" t="str">
        <f>IF($O708="男子",IF($AF708&gt;100,"",IF($M708=選抜男子!I$2,ROW(),"")),"")</f>
        <v/>
      </c>
      <c r="BG708" s="42" t="str">
        <f>IF($O708="男子",IF($AF708&gt;100,"",IF($M708=選抜男子!P$2,ROW(),"")),"")</f>
        <v/>
      </c>
      <c r="BH708" s="42" t="str">
        <f>IF($O708="男子",IF($AF708&gt;100,"",IF($M708=選抜男子!B$27,ROW(),"")),"")</f>
        <v/>
      </c>
      <c r="BI708" s="42" t="str">
        <f>IF($O708="男子",IF($AF708&gt;100,"",IF($M708=選抜男子!I$27,ROW(),"")),"")</f>
        <v/>
      </c>
      <c r="BJ708" s="42" t="str">
        <f>IF($O708="男子",IF($AF708&gt;100,"",IF($M708=選抜男子!P$27,ROW(),"")),"")</f>
        <v/>
      </c>
      <c r="BK708" s="42" t="str">
        <f>IF($O708="男子",IF($AF708&gt;100,"",IF($M708=選抜男子!B$51,ROW(),"")),"")</f>
        <v/>
      </c>
      <c r="BL708" s="42" t="str">
        <f>IF($O708="男子",IF($AF708&gt;100,"",IF($M708=選抜男子!I$51,ROW(),"")),"")</f>
        <v/>
      </c>
      <c r="BM708" s="42" t="str">
        <f>IF($O708="男子",IF($AF708&gt;100,"",IF($M708=選抜男子!B$76,ROW(),"")),"")</f>
        <v/>
      </c>
      <c r="BN708" s="42" t="str">
        <f>IF($O708="男子",IF($AF708&gt;100,"",IF($M708=選抜男子!I$76,ROW(),"")),"")</f>
        <v/>
      </c>
      <c r="BO708" s="42" t="str">
        <f>IF($O708="男子",IF($AF708&gt;100,"",IF($M708=新人男子!B$2,ROW(),"")),"")</f>
        <v/>
      </c>
      <c r="BP708" s="42" t="str">
        <f>IF($O708="男子",IF($AF708&gt;100,"",IF($M708=新人男子!I$2,ROW(),"")),"")</f>
        <v/>
      </c>
      <c r="BQ708" s="42" t="str">
        <f>IF($O708="男子",IF($AF708&gt;100,"",IF($M708=新人男子!P$2,ROW(),"")),"")</f>
        <v/>
      </c>
      <c r="BR708" s="42" t="str">
        <f>IF($O708="男子",IF($AF708&gt;100,"",IF($M708=新人男子!B$27,ROW(),"")),"")</f>
        <v/>
      </c>
      <c r="BS708" s="42" t="str">
        <f>IF($O708="男子",IF($AF708&gt;100,"",IF($M708=新人男子!I$27,ROW(),"")),"")</f>
        <v/>
      </c>
      <c r="BT708" s="42" t="str">
        <f>IF($O708="男子",IF($AF708&gt;100,"",IF($M708=新人男子!P$27,ROW(),"")),"")</f>
        <v/>
      </c>
      <c r="BU708" s="42" t="str">
        <f>IF($O708="男子",IF($AF708&gt;100,"",IF($M708=新人男子!B$51,ROW(),"")),"")</f>
        <v/>
      </c>
      <c r="BV708" s="42" t="str">
        <f>IF($O708="男子",IF($AF708&gt;100,"",IF($M708=新人男子!I$51,ROW(),"")),"")</f>
        <v/>
      </c>
      <c r="BW708" s="42" t="str">
        <f>IF($O708="男子",IF($AF708&gt;100,"",IF($M708=新人男子!P$51,ROW(),"")),"")</f>
        <v/>
      </c>
      <c r="BX708" s="42" t="str">
        <f>IF($O708="男子",IF($AF708&gt;100,"",IF($M708=新人男子!B$76,ROW(),"")),"")</f>
        <v/>
      </c>
      <c r="BY708" s="42" t="str">
        <f>IF($O708="男子",IF($AF708&gt;100,"",IF($M708=新人男子!I$76,ROW(),"")),"")</f>
        <v/>
      </c>
      <c r="BZ708" s="42" t="str">
        <f>IF($O708="男子",IF($AF708&gt;100,"",IF($M708=新人男子!P$76,ROW(),"")),"")</f>
        <v/>
      </c>
      <c r="CA708" s="42" t="str">
        <f>IF($O708="女子",IF($AF708&gt;100,"",IF($M708=選抜女子!B$2,ROW(),"")),"")</f>
        <v/>
      </c>
      <c r="CB708" s="42" t="str">
        <f>IF($O708="女子",IF($AF708&gt;100,"",IF($M708=選抜女子!I$2,ROW(),"")),"")</f>
        <v/>
      </c>
      <c r="CC708" s="42" t="str">
        <f>IF($O708="女子",IF($AF708&gt;100,"",IF($M708=選抜女子!P$2,ROW(),"")),"")</f>
        <v/>
      </c>
      <c r="CD708" s="42" t="str">
        <f>IF($O708="女子",IF($AF708&gt;100,"",IF($M708=選抜女子!B$27,ROW(),"")),"")</f>
        <v/>
      </c>
      <c r="CE708" s="42" t="str">
        <f>IF($O708="女子",IF($AF708&gt;100,"",IF($M708=選抜女子!I$27,ROW(),"")),"")</f>
        <v/>
      </c>
      <c r="CF708" s="42" t="str">
        <f>IF($O708="女子",IF($AF708&gt;100,"",IF($M708=選抜女子!P$27,ROW(),"")),"")</f>
        <v/>
      </c>
      <c r="CG708" s="42" t="str">
        <f>IF($O708="女子",IF($AF708&gt;100,"",IF($M708=選抜女子!B$51,ROW(),"")),"")</f>
        <v/>
      </c>
      <c r="CH708" s="42" t="str">
        <f>IF($O708="女子",IF($AF708&gt;100,"",IF($M708=選抜女子!I$51,ROW(),"")),"")</f>
        <v/>
      </c>
      <c r="CI708" s="42" t="str">
        <f>IF($O708="女子",IF($AF708&gt;100,"",IF($M708=選抜女子!B$76,ROW(),"")),"")</f>
        <v/>
      </c>
      <c r="CJ708" s="42" t="str">
        <f>IF($O708="女子",IF($AF708&gt;100,"",IF($M708=選抜女子!I$76,ROW(),"")),"")</f>
        <v/>
      </c>
      <c r="CK708" s="42" t="str">
        <f>IF($O708="女子",IF($AF708&gt;100,"",IF($M708=新人女子!B$2,ROW(),"")),"")</f>
        <v/>
      </c>
      <c r="CL708" s="42" t="str">
        <f>IF($O708="女子",IF($AF708&gt;100,"",IF($M708=新人女子!I$2,ROW(),"")),"")</f>
        <v/>
      </c>
      <c r="CM708" s="42" t="str">
        <f>IF($O708="女子",IF($AF708&gt;100,"",IF($M708=新人女子!P$2,ROW(),"")),"")</f>
        <v/>
      </c>
      <c r="CN708" s="42" t="str">
        <f>IF($O708="女子",IF($AF708&gt;100,"",IF($M708=新人女子!B$27,ROW(),"")),"")</f>
        <v/>
      </c>
      <c r="CO708" s="42" t="str">
        <f>IF($O708="女子",IF($AF708&gt;100,"",IF($M708=新人女子!I$27,ROW(),"")),"")</f>
        <v/>
      </c>
      <c r="CP708" s="42" t="str">
        <f>IF($O708="女子",IF($AF708&gt;100,"",IF($M708=新人女子!P$27,ROW(),"")),"")</f>
        <v/>
      </c>
      <c r="CQ708" s="42" t="str">
        <f>IF($O708="女子",IF($AF708&gt;100,"",IF($M708=新人女子!B$51,ROW(),"")),"")</f>
        <v/>
      </c>
      <c r="CR708" s="42" t="str">
        <f>IF($O708="女子",IF($AF708&gt;100,"",IF($M708=新人女子!I$51,ROW(),"")),"")</f>
        <v/>
      </c>
      <c r="CS708" s="42" t="str">
        <f>IF($O708="女子",IF($AF708&gt;100,"",IF($M708=新人女子!P$51,ROW(),"")),"")</f>
        <v/>
      </c>
      <c r="CT708" s="42" t="str">
        <f>IF($O708="女子",IF($AF708&gt;100,"",IF($M708=新人女子!B$76,ROW(),"")),"")</f>
        <v/>
      </c>
      <c r="CU708" s="42" t="str">
        <f>IF($O708="女子",IF($AF708&gt;100,"",IF($M708=新人女子!I$76,ROW(),"")),"")</f>
        <v/>
      </c>
      <c r="CV708" s="42" t="str">
        <f>IF($O708="女子",IF($AF708&gt;100,"",IF($M708=新人女子!P$76,ROW(),"")),"")</f>
        <v/>
      </c>
    </row>
    <row r="709" spans="1:100" x14ac:dyDescent="0.15">
      <c r="A709" s="36">
        <v>45285</v>
      </c>
      <c r="B709" s="36">
        <v>45287</v>
      </c>
      <c r="C709" s="35" t="s">
        <v>104</v>
      </c>
      <c r="D709" s="35" t="s">
        <v>4154</v>
      </c>
      <c r="E709" s="35" t="s">
        <v>4155</v>
      </c>
      <c r="F709" s="35" t="s">
        <v>4156</v>
      </c>
      <c r="G709" s="35" t="s">
        <v>108</v>
      </c>
      <c r="H709" s="35" t="s">
        <v>15</v>
      </c>
      <c r="I709" s="35" t="s">
        <v>4157</v>
      </c>
      <c r="J709" s="35" t="s">
        <v>303</v>
      </c>
      <c r="M709" s="103" t="s">
        <v>1503</v>
      </c>
      <c r="N709" s="103" t="s">
        <v>1504</v>
      </c>
      <c r="O709" s="35" t="s">
        <v>200</v>
      </c>
      <c r="Y709" s="103" t="s">
        <v>1443</v>
      </c>
      <c r="AA709" s="35" t="s">
        <v>1075</v>
      </c>
      <c r="AB709" s="103" t="s">
        <v>1492</v>
      </c>
      <c r="AC709" s="35" t="str">
        <f t="shared" si="62"/>
        <v>ノブキ</v>
      </c>
      <c r="AF709" s="35">
        <v>8</v>
      </c>
      <c r="AG709" s="41">
        <v>39078</v>
      </c>
      <c r="AN709" s="35">
        <v>153</v>
      </c>
      <c r="AO709" s="35">
        <v>49</v>
      </c>
      <c r="AP709" s="35" t="s">
        <v>310</v>
      </c>
      <c r="BB709" s="35">
        <f t="shared" si="59"/>
        <v>16</v>
      </c>
      <c r="BC709" s="35">
        <f t="shared" si="60"/>
        <v>2</v>
      </c>
      <c r="BD709" s="35" t="str">
        <f t="shared" si="61"/>
        <v>右</v>
      </c>
      <c r="BE709" s="42" t="str">
        <f>IF($O709="男子",IF($AF709&gt;100,"",IF($M709=選抜男子!B$2,ROW(),"")),"")</f>
        <v/>
      </c>
      <c r="BF709" s="42" t="str">
        <f>IF($O709="男子",IF($AF709&gt;100,"",IF($M709=選抜男子!I$2,ROW(),"")),"")</f>
        <v/>
      </c>
      <c r="BG709" s="42" t="str">
        <f>IF($O709="男子",IF($AF709&gt;100,"",IF($M709=選抜男子!P$2,ROW(),"")),"")</f>
        <v/>
      </c>
      <c r="BH709" s="42" t="str">
        <f>IF($O709="男子",IF($AF709&gt;100,"",IF($M709=選抜男子!B$27,ROW(),"")),"")</f>
        <v/>
      </c>
      <c r="BI709" s="42" t="str">
        <f>IF($O709="男子",IF($AF709&gt;100,"",IF($M709=選抜男子!I$27,ROW(),"")),"")</f>
        <v/>
      </c>
      <c r="BJ709" s="42" t="str">
        <f>IF($O709="男子",IF($AF709&gt;100,"",IF($M709=選抜男子!P$27,ROW(),"")),"")</f>
        <v/>
      </c>
      <c r="BK709" s="42" t="str">
        <f>IF($O709="男子",IF($AF709&gt;100,"",IF($M709=選抜男子!B$51,ROW(),"")),"")</f>
        <v/>
      </c>
      <c r="BL709" s="42" t="str">
        <f>IF($O709="男子",IF($AF709&gt;100,"",IF($M709=選抜男子!I$51,ROW(),"")),"")</f>
        <v/>
      </c>
      <c r="BM709" s="42" t="str">
        <f>IF($O709="男子",IF($AF709&gt;100,"",IF($M709=選抜男子!B$76,ROW(),"")),"")</f>
        <v/>
      </c>
      <c r="BN709" s="42" t="str">
        <f>IF($O709="男子",IF($AF709&gt;100,"",IF($M709=選抜男子!I$76,ROW(),"")),"")</f>
        <v/>
      </c>
      <c r="BO709" s="42" t="str">
        <f>IF($O709="男子",IF($AF709&gt;100,"",IF($M709=新人男子!B$2,ROW(),"")),"")</f>
        <v/>
      </c>
      <c r="BP709" s="42" t="str">
        <f>IF($O709="男子",IF($AF709&gt;100,"",IF($M709=新人男子!I$2,ROW(),"")),"")</f>
        <v/>
      </c>
      <c r="BQ709" s="42" t="str">
        <f>IF($O709="男子",IF($AF709&gt;100,"",IF($M709=新人男子!P$2,ROW(),"")),"")</f>
        <v/>
      </c>
      <c r="BR709" s="42" t="str">
        <f>IF($O709="男子",IF($AF709&gt;100,"",IF($M709=新人男子!B$27,ROW(),"")),"")</f>
        <v/>
      </c>
      <c r="BS709" s="42" t="str">
        <f>IF($O709="男子",IF($AF709&gt;100,"",IF($M709=新人男子!I$27,ROW(),"")),"")</f>
        <v/>
      </c>
      <c r="BT709" s="42" t="str">
        <f>IF($O709="男子",IF($AF709&gt;100,"",IF($M709=新人男子!P$27,ROW(),"")),"")</f>
        <v/>
      </c>
      <c r="BU709" s="42" t="str">
        <f>IF($O709="男子",IF($AF709&gt;100,"",IF($M709=新人男子!B$51,ROW(),"")),"")</f>
        <v/>
      </c>
      <c r="BV709" s="42" t="str">
        <f>IF($O709="男子",IF($AF709&gt;100,"",IF($M709=新人男子!I$51,ROW(),"")),"")</f>
        <v/>
      </c>
      <c r="BW709" s="42" t="str">
        <f>IF($O709="男子",IF($AF709&gt;100,"",IF($M709=新人男子!P$51,ROW(),"")),"")</f>
        <v/>
      </c>
      <c r="BX709" s="42" t="str">
        <f>IF($O709="男子",IF($AF709&gt;100,"",IF($M709=新人男子!B$76,ROW(),"")),"")</f>
        <v/>
      </c>
      <c r="BY709" s="42" t="str">
        <f>IF($O709="男子",IF($AF709&gt;100,"",IF($M709=新人男子!I$76,ROW(),"")),"")</f>
        <v/>
      </c>
      <c r="BZ709" s="42" t="str">
        <f>IF($O709="男子",IF($AF709&gt;100,"",IF($M709=新人男子!P$76,ROW(),"")),"")</f>
        <v/>
      </c>
      <c r="CA709" s="42" t="str">
        <f>IF($O709="女子",IF($AF709&gt;100,"",IF($M709=選抜女子!B$2,ROW(),"")),"")</f>
        <v/>
      </c>
      <c r="CB709" s="42" t="str">
        <f>IF($O709="女子",IF($AF709&gt;100,"",IF($M709=選抜女子!I$2,ROW(),"")),"")</f>
        <v/>
      </c>
      <c r="CC709" s="42" t="str">
        <f>IF($O709="女子",IF($AF709&gt;100,"",IF($M709=選抜女子!P$2,ROW(),"")),"")</f>
        <v/>
      </c>
      <c r="CD709" s="42" t="str">
        <f>IF($O709="女子",IF($AF709&gt;100,"",IF($M709=選抜女子!B$27,ROW(),"")),"")</f>
        <v/>
      </c>
      <c r="CE709" s="42" t="str">
        <f>IF($O709="女子",IF($AF709&gt;100,"",IF($M709=選抜女子!I$27,ROW(),"")),"")</f>
        <v/>
      </c>
      <c r="CF709" s="42" t="str">
        <f>IF($O709="女子",IF($AF709&gt;100,"",IF($M709=選抜女子!P$27,ROW(),"")),"")</f>
        <v/>
      </c>
      <c r="CG709" s="42" t="str">
        <f>IF($O709="女子",IF($AF709&gt;100,"",IF($M709=選抜女子!B$51,ROW(),"")),"")</f>
        <v/>
      </c>
      <c r="CH709" s="42" t="str">
        <f>IF($O709="女子",IF($AF709&gt;100,"",IF($M709=選抜女子!I$51,ROW(),"")),"")</f>
        <v/>
      </c>
      <c r="CI709" s="42" t="str">
        <f>IF($O709="女子",IF($AF709&gt;100,"",IF($M709=選抜女子!B$76,ROW(),"")),"")</f>
        <v/>
      </c>
      <c r="CJ709" s="42" t="str">
        <f>IF($O709="女子",IF($AF709&gt;100,"",IF($M709=選抜女子!I$76,ROW(),"")),"")</f>
        <v/>
      </c>
      <c r="CK709" s="42" t="str">
        <f>IF($O709="女子",IF($AF709&gt;100,"",IF($M709=新人女子!B$2,ROW(),"")),"")</f>
        <v/>
      </c>
      <c r="CL709" s="42" t="str">
        <f>IF($O709="女子",IF($AF709&gt;100,"",IF($M709=新人女子!I$2,ROW(),"")),"")</f>
        <v/>
      </c>
      <c r="CM709" s="42" t="str">
        <f>IF($O709="女子",IF($AF709&gt;100,"",IF($M709=新人女子!P$2,ROW(),"")),"")</f>
        <v/>
      </c>
      <c r="CN709" s="42" t="str">
        <f>IF($O709="女子",IF($AF709&gt;100,"",IF($M709=新人女子!B$27,ROW(),"")),"")</f>
        <v/>
      </c>
      <c r="CO709" s="42" t="str">
        <f>IF($O709="女子",IF($AF709&gt;100,"",IF($M709=新人女子!I$27,ROW(),"")),"")</f>
        <v/>
      </c>
      <c r="CP709" s="42" t="str">
        <f>IF($O709="女子",IF($AF709&gt;100,"",IF($M709=新人女子!P$27,ROW(),"")),"")</f>
        <v/>
      </c>
      <c r="CQ709" s="42" t="str">
        <f>IF($O709="女子",IF($AF709&gt;100,"",IF($M709=新人女子!B$51,ROW(),"")),"")</f>
        <v/>
      </c>
      <c r="CR709" s="42" t="str">
        <f>IF($O709="女子",IF($AF709&gt;100,"",IF($M709=新人女子!I$51,ROW(),"")),"")</f>
        <v/>
      </c>
      <c r="CS709" s="42" t="str">
        <f>IF($O709="女子",IF($AF709&gt;100,"",IF($M709=新人女子!P$51,ROW(),"")),"")</f>
        <v/>
      </c>
      <c r="CT709" s="42" t="str">
        <f>IF($O709="女子",IF($AF709&gt;100,"",IF($M709=新人女子!B$76,ROW(),"")),"")</f>
        <v/>
      </c>
      <c r="CU709" s="42" t="str">
        <f>IF($O709="女子",IF($AF709&gt;100,"",IF($M709=新人女子!I$76,ROW(),"")),"")</f>
        <v/>
      </c>
      <c r="CV709" s="42" t="str">
        <f>IF($O709="女子",IF($AF709&gt;100,"",IF($M709=新人女子!P$76,ROW(),"")),"")</f>
        <v/>
      </c>
    </row>
    <row r="710" spans="1:100" x14ac:dyDescent="0.15">
      <c r="A710" s="36">
        <v>45285</v>
      </c>
      <c r="B710" s="36">
        <v>45287</v>
      </c>
      <c r="C710" s="35" t="s">
        <v>104</v>
      </c>
      <c r="D710" s="35" t="s">
        <v>4158</v>
      </c>
      <c r="E710" s="35" t="s">
        <v>4159</v>
      </c>
      <c r="F710" s="35" t="s">
        <v>4160</v>
      </c>
      <c r="G710" s="35" t="s">
        <v>108</v>
      </c>
      <c r="H710" s="35" t="s">
        <v>15</v>
      </c>
      <c r="I710" s="35" t="s">
        <v>4161</v>
      </c>
      <c r="J710" s="35" t="s">
        <v>303</v>
      </c>
      <c r="M710" s="103" t="s">
        <v>1503</v>
      </c>
      <c r="N710" s="103" t="s">
        <v>1504</v>
      </c>
      <c r="O710" s="35" t="s">
        <v>200</v>
      </c>
      <c r="Y710" s="103" t="s">
        <v>1443</v>
      </c>
      <c r="AA710" s="35" t="s">
        <v>1077</v>
      </c>
      <c r="AB710" s="103" t="s">
        <v>1493</v>
      </c>
      <c r="AC710" s="35" t="str">
        <f t="shared" si="62"/>
        <v>トコロギ</v>
      </c>
      <c r="AF710" s="35">
        <v>9</v>
      </c>
      <c r="AG710" s="41">
        <v>39078</v>
      </c>
      <c r="AN710" s="35">
        <v>160</v>
      </c>
      <c r="AO710" s="35">
        <v>48</v>
      </c>
      <c r="AP710" s="35" t="s">
        <v>310</v>
      </c>
      <c r="BB710" s="35">
        <f t="shared" si="59"/>
        <v>16</v>
      </c>
      <c r="BC710" s="35">
        <f t="shared" si="60"/>
        <v>2</v>
      </c>
      <c r="BD710" s="35" t="str">
        <f t="shared" si="61"/>
        <v>右</v>
      </c>
      <c r="BE710" s="42" t="str">
        <f>IF($O710="男子",IF($AF710&gt;100,"",IF($M710=選抜男子!B$2,ROW(),"")),"")</f>
        <v/>
      </c>
      <c r="BF710" s="42" t="str">
        <f>IF($O710="男子",IF($AF710&gt;100,"",IF($M710=選抜男子!I$2,ROW(),"")),"")</f>
        <v/>
      </c>
      <c r="BG710" s="42" t="str">
        <f>IF($O710="男子",IF($AF710&gt;100,"",IF($M710=選抜男子!P$2,ROW(),"")),"")</f>
        <v/>
      </c>
      <c r="BH710" s="42" t="str">
        <f>IF($O710="男子",IF($AF710&gt;100,"",IF($M710=選抜男子!B$27,ROW(),"")),"")</f>
        <v/>
      </c>
      <c r="BI710" s="42" t="str">
        <f>IF($O710="男子",IF($AF710&gt;100,"",IF($M710=選抜男子!I$27,ROW(),"")),"")</f>
        <v/>
      </c>
      <c r="BJ710" s="42" t="str">
        <f>IF($O710="男子",IF($AF710&gt;100,"",IF($M710=選抜男子!P$27,ROW(),"")),"")</f>
        <v/>
      </c>
      <c r="BK710" s="42" t="str">
        <f>IF($O710="男子",IF($AF710&gt;100,"",IF($M710=選抜男子!B$51,ROW(),"")),"")</f>
        <v/>
      </c>
      <c r="BL710" s="42" t="str">
        <f>IF($O710="男子",IF($AF710&gt;100,"",IF($M710=選抜男子!I$51,ROW(),"")),"")</f>
        <v/>
      </c>
      <c r="BM710" s="42" t="str">
        <f>IF($O710="男子",IF($AF710&gt;100,"",IF($M710=選抜男子!B$76,ROW(),"")),"")</f>
        <v/>
      </c>
      <c r="BN710" s="42" t="str">
        <f>IF($O710="男子",IF($AF710&gt;100,"",IF($M710=選抜男子!I$76,ROW(),"")),"")</f>
        <v/>
      </c>
      <c r="BO710" s="42" t="str">
        <f>IF($O710="男子",IF($AF710&gt;100,"",IF($M710=新人男子!B$2,ROW(),"")),"")</f>
        <v/>
      </c>
      <c r="BP710" s="42" t="str">
        <f>IF($O710="男子",IF($AF710&gt;100,"",IF($M710=新人男子!I$2,ROW(),"")),"")</f>
        <v/>
      </c>
      <c r="BQ710" s="42" t="str">
        <f>IF($O710="男子",IF($AF710&gt;100,"",IF($M710=新人男子!P$2,ROW(),"")),"")</f>
        <v/>
      </c>
      <c r="BR710" s="42" t="str">
        <f>IF($O710="男子",IF($AF710&gt;100,"",IF($M710=新人男子!B$27,ROW(),"")),"")</f>
        <v/>
      </c>
      <c r="BS710" s="42" t="str">
        <f>IF($O710="男子",IF($AF710&gt;100,"",IF($M710=新人男子!I$27,ROW(),"")),"")</f>
        <v/>
      </c>
      <c r="BT710" s="42" t="str">
        <f>IF($O710="男子",IF($AF710&gt;100,"",IF($M710=新人男子!P$27,ROW(),"")),"")</f>
        <v/>
      </c>
      <c r="BU710" s="42" t="str">
        <f>IF($O710="男子",IF($AF710&gt;100,"",IF($M710=新人男子!B$51,ROW(),"")),"")</f>
        <v/>
      </c>
      <c r="BV710" s="42" t="str">
        <f>IF($O710="男子",IF($AF710&gt;100,"",IF($M710=新人男子!I$51,ROW(),"")),"")</f>
        <v/>
      </c>
      <c r="BW710" s="42" t="str">
        <f>IF($O710="男子",IF($AF710&gt;100,"",IF($M710=新人男子!P$51,ROW(),"")),"")</f>
        <v/>
      </c>
      <c r="BX710" s="42" t="str">
        <f>IF($O710="男子",IF($AF710&gt;100,"",IF($M710=新人男子!B$76,ROW(),"")),"")</f>
        <v/>
      </c>
      <c r="BY710" s="42" t="str">
        <f>IF($O710="男子",IF($AF710&gt;100,"",IF($M710=新人男子!I$76,ROW(),"")),"")</f>
        <v/>
      </c>
      <c r="BZ710" s="42" t="str">
        <f>IF($O710="男子",IF($AF710&gt;100,"",IF($M710=新人男子!P$76,ROW(),"")),"")</f>
        <v/>
      </c>
      <c r="CA710" s="42" t="str">
        <f>IF($O710="女子",IF($AF710&gt;100,"",IF($M710=選抜女子!B$2,ROW(),"")),"")</f>
        <v/>
      </c>
      <c r="CB710" s="42" t="str">
        <f>IF($O710="女子",IF($AF710&gt;100,"",IF($M710=選抜女子!I$2,ROW(),"")),"")</f>
        <v/>
      </c>
      <c r="CC710" s="42" t="str">
        <f>IF($O710="女子",IF($AF710&gt;100,"",IF($M710=選抜女子!P$2,ROW(),"")),"")</f>
        <v/>
      </c>
      <c r="CD710" s="42" t="str">
        <f>IF($O710="女子",IF($AF710&gt;100,"",IF($M710=選抜女子!B$27,ROW(),"")),"")</f>
        <v/>
      </c>
      <c r="CE710" s="42" t="str">
        <f>IF($O710="女子",IF($AF710&gt;100,"",IF($M710=選抜女子!I$27,ROW(),"")),"")</f>
        <v/>
      </c>
      <c r="CF710" s="42" t="str">
        <f>IF($O710="女子",IF($AF710&gt;100,"",IF($M710=選抜女子!P$27,ROW(),"")),"")</f>
        <v/>
      </c>
      <c r="CG710" s="42" t="str">
        <f>IF($O710="女子",IF($AF710&gt;100,"",IF($M710=選抜女子!B$51,ROW(),"")),"")</f>
        <v/>
      </c>
      <c r="CH710" s="42" t="str">
        <f>IF($O710="女子",IF($AF710&gt;100,"",IF($M710=選抜女子!I$51,ROW(),"")),"")</f>
        <v/>
      </c>
      <c r="CI710" s="42" t="str">
        <f>IF($O710="女子",IF($AF710&gt;100,"",IF($M710=選抜女子!B$76,ROW(),"")),"")</f>
        <v/>
      </c>
      <c r="CJ710" s="42" t="str">
        <f>IF($O710="女子",IF($AF710&gt;100,"",IF($M710=選抜女子!I$76,ROW(),"")),"")</f>
        <v/>
      </c>
      <c r="CK710" s="42" t="str">
        <f>IF($O710="女子",IF($AF710&gt;100,"",IF($M710=新人女子!B$2,ROW(),"")),"")</f>
        <v/>
      </c>
      <c r="CL710" s="42" t="str">
        <f>IF($O710="女子",IF($AF710&gt;100,"",IF($M710=新人女子!I$2,ROW(),"")),"")</f>
        <v/>
      </c>
      <c r="CM710" s="42" t="str">
        <f>IF($O710="女子",IF($AF710&gt;100,"",IF($M710=新人女子!P$2,ROW(),"")),"")</f>
        <v/>
      </c>
      <c r="CN710" s="42" t="str">
        <f>IF($O710="女子",IF($AF710&gt;100,"",IF($M710=新人女子!B$27,ROW(),"")),"")</f>
        <v/>
      </c>
      <c r="CO710" s="42" t="str">
        <f>IF($O710="女子",IF($AF710&gt;100,"",IF($M710=新人女子!I$27,ROW(),"")),"")</f>
        <v/>
      </c>
      <c r="CP710" s="42" t="str">
        <f>IF($O710="女子",IF($AF710&gt;100,"",IF($M710=新人女子!P$27,ROW(),"")),"")</f>
        <v/>
      </c>
      <c r="CQ710" s="42" t="str">
        <f>IF($O710="女子",IF($AF710&gt;100,"",IF($M710=新人女子!B$51,ROW(),"")),"")</f>
        <v/>
      </c>
      <c r="CR710" s="42" t="str">
        <f>IF($O710="女子",IF($AF710&gt;100,"",IF($M710=新人女子!I$51,ROW(),"")),"")</f>
        <v/>
      </c>
      <c r="CS710" s="42" t="str">
        <f>IF($O710="女子",IF($AF710&gt;100,"",IF($M710=新人女子!P$51,ROW(),"")),"")</f>
        <v/>
      </c>
      <c r="CT710" s="42" t="str">
        <f>IF($O710="女子",IF($AF710&gt;100,"",IF($M710=新人女子!B$76,ROW(),"")),"")</f>
        <v/>
      </c>
      <c r="CU710" s="42" t="str">
        <f>IF($O710="女子",IF($AF710&gt;100,"",IF($M710=新人女子!I$76,ROW(),"")),"")</f>
        <v/>
      </c>
      <c r="CV710" s="42" t="str">
        <f>IF($O710="女子",IF($AF710&gt;100,"",IF($M710=新人女子!P$76,ROW(),"")),"")</f>
        <v/>
      </c>
    </row>
    <row r="711" spans="1:100" x14ac:dyDescent="0.15">
      <c r="A711" s="36">
        <v>45285</v>
      </c>
      <c r="B711" s="36">
        <v>45287</v>
      </c>
      <c r="C711" s="35" t="s">
        <v>104</v>
      </c>
      <c r="D711" s="35" t="s">
        <v>4162</v>
      </c>
      <c r="E711" s="35" t="s">
        <v>4163</v>
      </c>
      <c r="F711" s="35" t="s">
        <v>4164</v>
      </c>
      <c r="G711" s="35" t="s">
        <v>108</v>
      </c>
      <c r="H711" s="35" t="s">
        <v>15</v>
      </c>
      <c r="I711" s="35" t="s">
        <v>4165</v>
      </c>
      <c r="J711" s="35" t="s">
        <v>303</v>
      </c>
      <c r="M711" s="103" t="s">
        <v>1503</v>
      </c>
      <c r="N711" s="103" t="s">
        <v>1504</v>
      </c>
      <c r="O711" s="35" t="s">
        <v>200</v>
      </c>
      <c r="Y711" s="103" t="s">
        <v>1443</v>
      </c>
      <c r="AA711" s="35" t="s">
        <v>1079</v>
      </c>
      <c r="AB711" s="103" t="s">
        <v>1494</v>
      </c>
      <c r="AC711" s="35" t="str">
        <f t="shared" si="62"/>
        <v>フナサ</v>
      </c>
      <c r="AF711" s="35">
        <v>10</v>
      </c>
      <c r="AG711" s="41">
        <v>39114</v>
      </c>
      <c r="AN711" s="35">
        <v>162</v>
      </c>
      <c r="AO711" s="35">
        <v>48</v>
      </c>
      <c r="AP711" s="35" t="s">
        <v>310</v>
      </c>
      <c r="BB711" s="35">
        <f t="shared" si="59"/>
        <v>16</v>
      </c>
      <c r="BC711" s="35">
        <f t="shared" si="60"/>
        <v>2</v>
      </c>
      <c r="BD711" s="35" t="str">
        <f t="shared" si="61"/>
        <v>右</v>
      </c>
      <c r="BE711" s="42" t="str">
        <f>IF($O711="男子",IF($AF711&gt;100,"",IF($M711=選抜男子!B$2,ROW(),"")),"")</f>
        <v/>
      </c>
      <c r="BF711" s="42" t="str">
        <f>IF($O711="男子",IF($AF711&gt;100,"",IF($M711=選抜男子!I$2,ROW(),"")),"")</f>
        <v/>
      </c>
      <c r="BG711" s="42" t="str">
        <f>IF($O711="男子",IF($AF711&gt;100,"",IF($M711=選抜男子!P$2,ROW(),"")),"")</f>
        <v/>
      </c>
      <c r="BH711" s="42" t="str">
        <f>IF($O711="男子",IF($AF711&gt;100,"",IF($M711=選抜男子!B$27,ROW(),"")),"")</f>
        <v/>
      </c>
      <c r="BI711" s="42" t="str">
        <f>IF($O711="男子",IF($AF711&gt;100,"",IF($M711=選抜男子!I$27,ROW(),"")),"")</f>
        <v/>
      </c>
      <c r="BJ711" s="42" t="str">
        <f>IF($O711="男子",IF($AF711&gt;100,"",IF($M711=選抜男子!P$27,ROW(),"")),"")</f>
        <v/>
      </c>
      <c r="BK711" s="42" t="str">
        <f>IF($O711="男子",IF($AF711&gt;100,"",IF($M711=選抜男子!B$51,ROW(),"")),"")</f>
        <v/>
      </c>
      <c r="BL711" s="42" t="str">
        <f>IF($O711="男子",IF($AF711&gt;100,"",IF($M711=選抜男子!I$51,ROW(),"")),"")</f>
        <v/>
      </c>
      <c r="BM711" s="42" t="str">
        <f>IF($O711="男子",IF($AF711&gt;100,"",IF($M711=選抜男子!B$76,ROW(),"")),"")</f>
        <v/>
      </c>
      <c r="BN711" s="42" t="str">
        <f>IF($O711="男子",IF($AF711&gt;100,"",IF($M711=選抜男子!I$76,ROW(),"")),"")</f>
        <v/>
      </c>
      <c r="BO711" s="42" t="str">
        <f>IF($O711="男子",IF($AF711&gt;100,"",IF($M711=新人男子!B$2,ROW(),"")),"")</f>
        <v/>
      </c>
      <c r="BP711" s="42" t="str">
        <f>IF($O711="男子",IF($AF711&gt;100,"",IF($M711=新人男子!I$2,ROW(),"")),"")</f>
        <v/>
      </c>
      <c r="BQ711" s="42" t="str">
        <f>IF($O711="男子",IF($AF711&gt;100,"",IF($M711=新人男子!P$2,ROW(),"")),"")</f>
        <v/>
      </c>
      <c r="BR711" s="42" t="str">
        <f>IF($O711="男子",IF($AF711&gt;100,"",IF($M711=新人男子!B$27,ROW(),"")),"")</f>
        <v/>
      </c>
      <c r="BS711" s="42" t="str">
        <f>IF($O711="男子",IF($AF711&gt;100,"",IF($M711=新人男子!I$27,ROW(),"")),"")</f>
        <v/>
      </c>
      <c r="BT711" s="42" t="str">
        <f>IF($O711="男子",IF($AF711&gt;100,"",IF($M711=新人男子!P$27,ROW(),"")),"")</f>
        <v/>
      </c>
      <c r="BU711" s="42" t="str">
        <f>IF($O711="男子",IF($AF711&gt;100,"",IF($M711=新人男子!B$51,ROW(),"")),"")</f>
        <v/>
      </c>
      <c r="BV711" s="42" t="str">
        <f>IF($O711="男子",IF($AF711&gt;100,"",IF($M711=新人男子!I$51,ROW(),"")),"")</f>
        <v/>
      </c>
      <c r="BW711" s="42" t="str">
        <f>IF($O711="男子",IF($AF711&gt;100,"",IF($M711=新人男子!P$51,ROW(),"")),"")</f>
        <v/>
      </c>
      <c r="BX711" s="42" t="str">
        <f>IF($O711="男子",IF($AF711&gt;100,"",IF($M711=新人男子!B$76,ROW(),"")),"")</f>
        <v/>
      </c>
      <c r="BY711" s="42" t="str">
        <f>IF($O711="男子",IF($AF711&gt;100,"",IF($M711=新人男子!I$76,ROW(),"")),"")</f>
        <v/>
      </c>
      <c r="BZ711" s="42" t="str">
        <f>IF($O711="男子",IF($AF711&gt;100,"",IF($M711=新人男子!P$76,ROW(),"")),"")</f>
        <v/>
      </c>
      <c r="CA711" s="42" t="str">
        <f>IF($O711="女子",IF($AF711&gt;100,"",IF($M711=選抜女子!B$2,ROW(),"")),"")</f>
        <v/>
      </c>
      <c r="CB711" s="42" t="str">
        <f>IF($O711="女子",IF($AF711&gt;100,"",IF($M711=選抜女子!I$2,ROW(),"")),"")</f>
        <v/>
      </c>
      <c r="CC711" s="42" t="str">
        <f>IF($O711="女子",IF($AF711&gt;100,"",IF($M711=選抜女子!P$2,ROW(),"")),"")</f>
        <v/>
      </c>
      <c r="CD711" s="42" t="str">
        <f>IF($O711="女子",IF($AF711&gt;100,"",IF($M711=選抜女子!B$27,ROW(),"")),"")</f>
        <v/>
      </c>
      <c r="CE711" s="42" t="str">
        <f>IF($O711="女子",IF($AF711&gt;100,"",IF($M711=選抜女子!I$27,ROW(),"")),"")</f>
        <v/>
      </c>
      <c r="CF711" s="42" t="str">
        <f>IF($O711="女子",IF($AF711&gt;100,"",IF($M711=選抜女子!P$27,ROW(),"")),"")</f>
        <v/>
      </c>
      <c r="CG711" s="42" t="str">
        <f>IF($O711="女子",IF($AF711&gt;100,"",IF($M711=選抜女子!B$51,ROW(),"")),"")</f>
        <v/>
      </c>
      <c r="CH711" s="42" t="str">
        <f>IF($O711="女子",IF($AF711&gt;100,"",IF($M711=選抜女子!I$51,ROW(),"")),"")</f>
        <v/>
      </c>
      <c r="CI711" s="42" t="str">
        <f>IF($O711="女子",IF($AF711&gt;100,"",IF($M711=選抜女子!B$76,ROW(),"")),"")</f>
        <v/>
      </c>
      <c r="CJ711" s="42" t="str">
        <f>IF($O711="女子",IF($AF711&gt;100,"",IF($M711=選抜女子!I$76,ROW(),"")),"")</f>
        <v/>
      </c>
      <c r="CK711" s="42" t="str">
        <f>IF($O711="女子",IF($AF711&gt;100,"",IF($M711=新人女子!B$2,ROW(),"")),"")</f>
        <v/>
      </c>
      <c r="CL711" s="42" t="str">
        <f>IF($O711="女子",IF($AF711&gt;100,"",IF($M711=新人女子!I$2,ROW(),"")),"")</f>
        <v/>
      </c>
      <c r="CM711" s="42" t="str">
        <f>IF($O711="女子",IF($AF711&gt;100,"",IF($M711=新人女子!P$2,ROW(),"")),"")</f>
        <v/>
      </c>
      <c r="CN711" s="42" t="str">
        <f>IF($O711="女子",IF($AF711&gt;100,"",IF($M711=新人女子!B$27,ROW(),"")),"")</f>
        <v/>
      </c>
      <c r="CO711" s="42" t="str">
        <f>IF($O711="女子",IF($AF711&gt;100,"",IF($M711=新人女子!I$27,ROW(),"")),"")</f>
        <v/>
      </c>
      <c r="CP711" s="42" t="str">
        <f>IF($O711="女子",IF($AF711&gt;100,"",IF($M711=新人女子!P$27,ROW(),"")),"")</f>
        <v/>
      </c>
      <c r="CQ711" s="42" t="str">
        <f>IF($O711="女子",IF($AF711&gt;100,"",IF($M711=新人女子!B$51,ROW(),"")),"")</f>
        <v/>
      </c>
      <c r="CR711" s="42" t="str">
        <f>IF($O711="女子",IF($AF711&gt;100,"",IF($M711=新人女子!I$51,ROW(),"")),"")</f>
        <v/>
      </c>
      <c r="CS711" s="42" t="str">
        <f>IF($O711="女子",IF($AF711&gt;100,"",IF($M711=新人女子!P$51,ROW(),"")),"")</f>
        <v/>
      </c>
      <c r="CT711" s="42" t="str">
        <f>IF($O711="女子",IF($AF711&gt;100,"",IF($M711=新人女子!B$76,ROW(),"")),"")</f>
        <v/>
      </c>
      <c r="CU711" s="42" t="str">
        <f>IF($O711="女子",IF($AF711&gt;100,"",IF($M711=新人女子!I$76,ROW(),"")),"")</f>
        <v/>
      </c>
      <c r="CV711" s="42" t="str">
        <f>IF($O711="女子",IF($AF711&gt;100,"",IF($M711=新人女子!P$76,ROW(),"")),"")</f>
        <v/>
      </c>
    </row>
    <row r="712" spans="1:100" x14ac:dyDescent="0.15">
      <c r="A712" s="36">
        <v>45285</v>
      </c>
      <c r="B712" s="36">
        <v>45287</v>
      </c>
      <c r="C712" s="35" t="s">
        <v>104</v>
      </c>
      <c r="D712" s="35" t="s">
        <v>4166</v>
      </c>
      <c r="E712" s="35" t="s">
        <v>4167</v>
      </c>
      <c r="F712" s="35" t="s">
        <v>4168</v>
      </c>
      <c r="G712" s="35" t="s">
        <v>108</v>
      </c>
      <c r="H712" s="35" t="s">
        <v>15</v>
      </c>
      <c r="I712" s="35" t="s">
        <v>4169</v>
      </c>
      <c r="J712" s="35" t="s">
        <v>303</v>
      </c>
      <c r="M712" s="103" t="s">
        <v>1503</v>
      </c>
      <c r="N712" s="103" t="s">
        <v>1504</v>
      </c>
      <c r="O712" s="35" t="s">
        <v>200</v>
      </c>
      <c r="Y712" s="103" t="s">
        <v>1443</v>
      </c>
      <c r="AA712" s="35" t="s">
        <v>1498</v>
      </c>
      <c r="AB712" s="103" t="s">
        <v>1495</v>
      </c>
      <c r="AC712" s="35" t="str">
        <f t="shared" si="62"/>
        <v>ナガタニ</v>
      </c>
      <c r="AF712" s="35">
        <v>11</v>
      </c>
      <c r="AG712" s="41">
        <v>39516</v>
      </c>
      <c r="AN712" s="35">
        <v>153</v>
      </c>
      <c r="AO712" s="35">
        <v>44</v>
      </c>
      <c r="AP712" s="35" t="s">
        <v>310</v>
      </c>
      <c r="BB712" s="35">
        <f t="shared" si="59"/>
        <v>15</v>
      </c>
      <c r="BC712" s="35">
        <f t="shared" si="60"/>
        <v>1</v>
      </c>
      <c r="BD712" s="35" t="str">
        <f t="shared" si="61"/>
        <v>右</v>
      </c>
      <c r="BE712" s="42" t="str">
        <f>IF($O712="男子",IF($AF712&gt;100,"",IF($M712=選抜男子!B$2,ROW(),"")),"")</f>
        <v/>
      </c>
      <c r="BF712" s="42" t="str">
        <f>IF($O712="男子",IF($AF712&gt;100,"",IF($M712=選抜男子!I$2,ROW(),"")),"")</f>
        <v/>
      </c>
      <c r="BG712" s="42" t="str">
        <f>IF($O712="男子",IF($AF712&gt;100,"",IF($M712=選抜男子!P$2,ROW(),"")),"")</f>
        <v/>
      </c>
      <c r="BH712" s="42" t="str">
        <f>IF($O712="男子",IF($AF712&gt;100,"",IF($M712=選抜男子!B$27,ROW(),"")),"")</f>
        <v/>
      </c>
      <c r="BI712" s="42" t="str">
        <f>IF($O712="男子",IF($AF712&gt;100,"",IF($M712=選抜男子!I$27,ROW(),"")),"")</f>
        <v/>
      </c>
      <c r="BJ712" s="42" t="str">
        <f>IF($O712="男子",IF($AF712&gt;100,"",IF($M712=選抜男子!P$27,ROW(),"")),"")</f>
        <v/>
      </c>
      <c r="BK712" s="42" t="str">
        <f>IF($O712="男子",IF($AF712&gt;100,"",IF($M712=選抜男子!B$51,ROW(),"")),"")</f>
        <v/>
      </c>
      <c r="BL712" s="42" t="str">
        <f>IF($O712="男子",IF($AF712&gt;100,"",IF($M712=選抜男子!I$51,ROW(),"")),"")</f>
        <v/>
      </c>
      <c r="BM712" s="42" t="str">
        <f>IF($O712="男子",IF($AF712&gt;100,"",IF($M712=選抜男子!B$76,ROW(),"")),"")</f>
        <v/>
      </c>
      <c r="BN712" s="42" t="str">
        <f>IF($O712="男子",IF($AF712&gt;100,"",IF($M712=選抜男子!I$76,ROW(),"")),"")</f>
        <v/>
      </c>
      <c r="BO712" s="42" t="str">
        <f>IF($O712="男子",IF($AF712&gt;100,"",IF($M712=新人男子!B$2,ROW(),"")),"")</f>
        <v/>
      </c>
      <c r="BP712" s="42" t="str">
        <f>IF($O712="男子",IF($AF712&gt;100,"",IF($M712=新人男子!I$2,ROW(),"")),"")</f>
        <v/>
      </c>
      <c r="BQ712" s="42" t="str">
        <f>IF($O712="男子",IF($AF712&gt;100,"",IF($M712=新人男子!P$2,ROW(),"")),"")</f>
        <v/>
      </c>
      <c r="BR712" s="42" t="str">
        <f>IF($O712="男子",IF($AF712&gt;100,"",IF($M712=新人男子!B$27,ROW(),"")),"")</f>
        <v/>
      </c>
      <c r="BS712" s="42" t="str">
        <f>IF($O712="男子",IF($AF712&gt;100,"",IF($M712=新人男子!I$27,ROW(),"")),"")</f>
        <v/>
      </c>
      <c r="BT712" s="42" t="str">
        <f>IF($O712="男子",IF($AF712&gt;100,"",IF($M712=新人男子!P$27,ROW(),"")),"")</f>
        <v/>
      </c>
      <c r="BU712" s="42" t="str">
        <f>IF($O712="男子",IF($AF712&gt;100,"",IF($M712=新人男子!B$51,ROW(),"")),"")</f>
        <v/>
      </c>
      <c r="BV712" s="42" t="str">
        <f>IF($O712="男子",IF($AF712&gt;100,"",IF($M712=新人男子!I$51,ROW(),"")),"")</f>
        <v/>
      </c>
      <c r="BW712" s="42" t="str">
        <f>IF($O712="男子",IF($AF712&gt;100,"",IF($M712=新人男子!P$51,ROW(),"")),"")</f>
        <v/>
      </c>
      <c r="BX712" s="42" t="str">
        <f>IF($O712="男子",IF($AF712&gt;100,"",IF($M712=新人男子!B$76,ROW(),"")),"")</f>
        <v/>
      </c>
      <c r="BY712" s="42" t="str">
        <f>IF($O712="男子",IF($AF712&gt;100,"",IF($M712=新人男子!I$76,ROW(),"")),"")</f>
        <v/>
      </c>
      <c r="BZ712" s="42" t="str">
        <f>IF($O712="男子",IF($AF712&gt;100,"",IF($M712=新人男子!P$76,ROW(),"")),"")</f>
        <v/>
      </c>
      <c r="CA712" s="42" t="str">
        <f>IF($O712="女子",IF($AF712&gt;100,"",IF($M712=選抜女子!B$2,ROW(),"")),"")</f>
        <v/>
      </c>
      <c r="CB712" s="42" t="str">
        <f>IF($O712="女子",IF($AF712&gt;100,"",IF($M712=選抜女子!I$2,ROW(),"")),"")</f>
        <v/>
      </c>
      <c r="CC712" s="42" t="str">
        <f>IF($O712="女子",IF($AF712&gt;100,"",IF($M712=選抜女子!P$2,ROW(),"")),"")</f>
        <v/>
      </c>
      <c r="CD712" s="42" t="str">
        <f>IF($O712="女子",IF($AF712&gt;100,"",IF($M712=選抜女子!B$27,ROW(),"")),"")</f>
        <v/>
      </c>
      <c r="CE712" s="42" t="str">
        <f>IF($O712="女子",IF($AF712&gt;100,"",IF($M712=選抜女子!I$27,ROW(),"")),"")</f>
        <v/>
      </c>
      <c r="CF712" s="42" t="str">
        <f>IF($O712="女子",IF($AF712&gt;100,"",IF($M712=選抜女子!P$27,ROW(),"")),"")</f>
        <v/>
      </c>
      <c r="CG712" s="42" t="str">
        <f>IF($O712="女子",IF($AF712&gt;100,"",IF($M712=選抜女子!B$51,ROW(),"")),"")</f>
        <v/>
      </c>
      <c r="CH712" s="42" t="str">
        <f>IF($O712="女子",IF($AF712&gt;100,"",IF($M712=選抜女子!I$51,ROW(),"")),"")</f>
        <v/>
      </c>
      <c r="CI712" s="42" t="str">
        <f>IF($O712="女子",IF($AF712&gt;100,"",IF($M712=選抜女子!B$76,ROW(),"")),"")</f>
        <v/>
      </c>
      <c r="CJ712" s="42" t="str">
        <f>IF($O712="女子",IF($AF712&gt;100,"",IF($M712=選抜女子!I$76,ROW(),"")),"")</f>
        <v/>
      </c>
      <c r="CK712" s="42" t="str">
        <f>IF($O712="女子",IF($AF712&gt;100,"",IF($M712=新人女子!B$2,ROW(),"")),"")</f>
        <v/>
      </c>
      <c r="CL712" s="42" t="str">
        <f>IF($O712="女子",IF($AF712&gt;100,"",IF($M712=新人女子!I$2,ROW(),"")),"")</f>
        <v/>
      </c>
      <c r="CM712" s="42" t="str">
        <f>IF($O712="女子",IF($AF712&gt;100,"",IF($M712=新人女子!P$2,ROW(),"")),"")</f>
        <v/>
      </c>
      <c r="CN712" s="42" t="str">
        <f>IF($O712="女子",IF($AF712&gt;100,"",IF($M712=新人女子!B$27,ROW(),"")),"")</f>
        <v/>
      </c>
      <c r="CO712" s="42" t="str">
        <f>IF($O712="女子",IF($AF712&gt;100,"",IF($M712=新人女子!I$27,ROW(),"")),"")</f>
        <v/>
      </c>
      <c r="CP712" s="42" t="str">
        <f>IF($O712="女子",IF($AF712&gt;100,"",IF($M712=新人女子!P$27,ROW(),"")),"")</f>
        <v/>
      </c>
      <c r="CQ712" s="42" t="str">
        <f>IF($O712="女子",IF($AF712&gt;100,"",IF($M712=新人女子!B$51,ROW(),"")),"")</f>
        <v/>
      </c>
      <c r="CR712" s="42" t="str">
        <f>IF($O712="女子",IF($AF712&gt;100,"",IF($M712=新人女子!I$51,ROW(),"")),"")</f>
        <v/>
      </c>
      <c r="CS712" s="42" t="str">
        <f>IF($O712="女子",IF($AF712&gt;100,"",IF($M712=新人女子!P$51,ROW(),"")),"")</f>
        <v/>
      </c>
      <c r="CT712" s="42" t="str">
        <f>IF($O712="女子",IF($AF712&gt;100,"",IF($M712=新人女子!B$76,ROW(),"")),"")</f>
        <v/>
      </c>
      <c r="CU712" s="42" t="str">
        <f>IF($O712="女子",IF($AF712&gt;100,"",IF($M712=新人女子!I$76,ROW(),"")),"")</f>
        <v/>
      </c>
      <c r="CV712" s="42" t="str">
        <f>IF($O712="女子",IF($AF712&gt;100,"",IF($M712=新人女子!P$76,ROW(),"")),"")</f>
        <v/>
      </c>
    </row>
    <row r="713" spans="1:100" x14ac:dyDescent="0.15">
      <c r="A713" s="36">
        <v>45285</v>
      </c>
      <c r="B713" s="36">
        <v>45287</v>
      </c>
      <c r="C713" s="35" t="s">
        <v>104</v>
      </c>
      <c r="D713" s="35" t="s">
        <v>4170</v>
      </c>
      <c r="E713" s="35" t="s">
        <v>4171</v>
      </c>
      <c r="F713" s="35" t="s">
        <v>4172</v>
      </c>
      <c r="G713" s="35" t="s">
        <v>108</v>
      </c>
      <c r="H713" s="35" t="s">
        <v>15</v>
      </c>
      <c r="I713" s="35" t="s">
        <v>4173</v>
      </c>
      <c r="J713" s="35" t="s">
        <v>303</v>
      </c>
      <c r="M713" s="103" t="s">
        <v>1503</v>
      </c>
      <c r="N713" s="103" t="s">
        <v>1504</v>
      </c>
      <c r="O713" s="35" t="s">
        <v>200</v>
      </c>
      <c r="Y713" s="103" t="s">
        <v>1443</v>
      </c>
      <c r="AA713" s="35" t="s">
        <v>1499</v>
      </c>
      <c r="AB713" s="103" t="s">
        <v>1496</v>
      </c>
      <c r="AC713" s="35" t="str">
        <f t="shared" si="62"/>
        <v>アワヤ</v>
      </c>
      <c r="AF713" s="35">
        <v>12</v>
      </c>
      <c r="AG713" s="41">
        <v>38883</v>
      </c>
      <c r="AN713" s="35">
        <v>165.8</v>
      </c>
      <c r="AO713" s="35">
        <v>62.8</v>
      </c>
      <c r="AP713" s="35" t="s">
        <v>310</v>
      </c>
      <c r="BB713" s="35">
        <f t="shared" si="59"/>
        <v>16</v>
      </c>
      <c r="BC713" s="35">
        <f t="shared" si="60"/>
        <v>2</v>
      </c>
      <c r="BD713" s="35" t="str">
        <f t="shared" si="61"/>
        <v>右</v>
      </c>
      <c r="BE713" s="42" t="str">
        <f>IF($O713="男子",IF($AF713&gt;100,"",IF($M713=選抜男子!B$2,ROW(),"")),"")</f>
        <v/>
      </c>
      <c r="BF713" s="42" t="str">
        <f>IF($O713="男子",IF($AF713&gt;100,"",IF($M713=選抜男子!I$2,ROW(),"")),"")</f>
        <v/>
      </c>
      <c r="BG713" s="42" t="str">
        <f>IF($O713="男子",IF($AF713&gt;100,"",IF($M713=選抜男子!P$2,ROW(),"")),"")</f>
        <v/>
      </c>
      <c r="BH713" s="42" t="str">
        <f>IF($O713="男子",IF($AF713&gt;100,"",IF($M713=選抜男子!B$27,ROW(),"")),"")</f>
        <v/>
      </c>
      <c r="BI713" s="42" t="str">
        <f>IF($O713="男子",IF($AF713&gt;100,"",IF($M713=選抜男子!I$27,ROW(),"")),"")</f>
        <v/>
      </c>
      <c r="BJ713" s="42" t="str">
        <f>IF($O713="男子",IF($AF713&gt;100,"",IF($M713=選抜男子!P$27,ROW(),"")),"")</f>
        <v/>
      </c>
      <c r="BK713" s="42" t="str">
        <f>IF($O713="男子",IF($AF713&gt;100,"",IF($M713=選抜男子!B$51,ROW(),"")),"")</f>
        <v/>
      </c>
      <c r="BL713" s="42" t="str">
        <f>IF($O713="男子",IF($AF713&gt;100,"",IF($M713=選抜男子!I$51,ROW(),"")),"")</f>
        <v/>
      </c>
      <c r="BM713" s="42" t="str">
        <f>IF($O713="男子",IF($AF713&gt;100,"",IF($M713=選抜男子!B$76,ROW(),"")),"")</f>
        <v/>
      </c>
      <c r="BN713" s="42" t="str">
        <f>IF($O713="男子",IF($AF713&gt;100,"",IF($M713=選抜男子!I$76,ROW(),"")),"")</f>
        <v/>
      </c>
      <c r="BO713" s="42" t="str">
        <f>IF($O713="男子",IF($AF713&gt;100,"",IF($M713=新人男子!B$2,ROW(),"")),"")</f>
        <v/>
      </c>
      <c r="BP713" s="42" t="str">
        <f>IF($O713="男子",IF($AF713&gt;100,"",IF($M713=新人男子!I$2,ROW(),"")),"")</f>
        <v/>
      </c>
      <c r="BQ713" s="42" t="str">
        <f>IF($O713="男子",IF($AF713&gt;100,"",IF($M713=新人男子!P$2,ROW(),"")),"")</f>
        <v/>
      </c>
      <c r="BR713" s="42" t="str">
        <f>IF($O713="男子",IF($AF713&gt;100,"",IF($M713=新人男子!B$27,ROW(),"")),"")</f>
        <v/>
      </c>
      <c r="BS713" s="42" t="str">
        <f>IF($O713="男子",IF($AF713&gt;100,"",IF($M713=新人男子!I$27,ROW(),"")),"")</f>
        <v/>
      </c>
      <c r="BT713" s="42" t="str">
        <f>IF($O713="男子",IF($AF713&gt;100,"",IF($M713=新人男子!P$27,ROW(),"")),"")</f>
        <v/>
      </c>
      <c r="BU713" s="42" t="str">
        <f>IF($O713="男子",IF($AF713&gt;100,"",IF($M713=新人男子!B$51,ROW(),"")),"")</f>
        <v/>
      </c>
      <c r="BV713" s="42" t="str">
        <f>IF($O713="男子",IF($AF713&gt;100,"",IF($M713=新人男子!I$51,ROW(),"")),"")</f>
        <v/>
      </c>
      <c r="BW713" s="42" t="str">
        <f>IF($O713="男子",IF($AF713&gt;100,"",IF($M713=新人男子!P$51,ROW(),"")),"")</f>
        <v/>
      </c>
      <c r="BX713" s="42" t="str">
        <f>IF($O713="男子",IF($AF713&gt;100,"",IF($M713=新人男子!B$76,ROW(),"")),"")</f>
        <v/>
      </c>
      <c r="BY713" s="42" t="str">
        <f>IF($O713="男子",IF($AF713&gt;100,"",IF($M713=新人男子!I$76,ROW(),"")),"")</f>
        <v/>
      </c>
      <c r="BZ713" s="42" t="str">
        <f>IF($O713="男子",IF($AF713&gt;100,"",IF($M713=新人男子!P$76,ROW(),"")),"")</f>
        <v/>
      </c>
      <c r="CA713" s="42" t="str">
        <f>IF($O713="女子",IF($AF713&gt;100,"",IF($M713=選抜女子!B$2,ROW(),"")),"")</f>
        <v/>
      </c>
      <c r="CB713" s="42" t="str">
        <f>IF($O713="女子",IF($AF713&gt;100,"",IF($M713=選抜女子!I$2,ROW(),"")),"")</f>
        <v/>
      </c>
      <c r="CC713" s="42" t="str">
        <f>IF($O713="女子",IF($AF713&gt;100,"",IF($M713=選抜女子!P$2,ROW(),"")),"")</f>
        <v/>
      </c>
      <c r="CD713" s="42" t="str">
        <f>IF($O713="女子",IF($AF713&gt;100,"",IF($M713=選抜女子!B$27,ROW(),"")),"")</f>
        <v/>
      </c>
      <c r="CE713" s="42" t="str">
        <f>IF($O713="女子",IF($AF713&gt;100,"",IF($M713=選抜女子!I$27,ROW(),"")),"")</f>
        <v/>
      </c>
      <c r="CF713" s="42" t="str">
        <f>IF($O713="女子",IF($AF713&gt;100,"",IF($M713=選抜女子!P$27,ROW(),"")),"")</f>
        <v/>
      </c>
      <c r="CG713" s="42" t="str">
        <f>IF($O713="女子",IF($AF713&gt;100,"",IF($M713=選抜女子!B$51,ROW(),"")),"")</f>
        <v/>
      </c>
      <c r="CH713" s="42" t="str">
        <f>IF($O713="女子",IF($AF713&gt;100,"",IF($M713=選抜女子!I$51,ROW(),"")),"")</f>
        <v/>
      </c>
      <c r="CI713" s="42" t="str">
        <f>IF($O713="女子",IF($AF713&gt;100,"",IF($M713=選抜女子!B$76,ROW(),"")),"")</f>
        <v/>
      </c>
      <c r="CJ713" s="42" t="str">
        <f>IF($O713="女子",IF($AF713&gt;100,"",IF($M713=選抜女子!I$76,ROW(),"")),"")</f>
        <v/>
      </c>
      <c r="CK713" s="42" t="str">
        <f>IF($O713="女子",IF($AF713&gt;100,"",IF($M713=新人女子!B$2,ROW(),"")),"")</f>
        <v/>
      </c>
      <c r="CL713" s="42" t="str">
        <f>IF($O713="女子",IF($AF713&gt;100,"",IF($M713=新人女子!I$2,ROW(),"")),"")</f>
        <v/>
      </c>
      <c r="CM713" s="42" t="str">
        <f>IF($O713="女子",IF($AF713&gt;100,"",IF($M713=新人女子!P$2,ROW(),"")),"")</f>
        <v/>
      </c>
      <c r="CN713" s="42" t="str">
        <f>IF($O713="女子",IF($AF713&gt;100,"",IF($M713=新人女子!B$27,ROW(),"")),"")</f>
        <v/>
      </c>
      <c r="CO713" s="42" t="str">
        <f>IF($O713="女子",IF($AF713&gt;100,"",IF($M713=新人女子!I$27,ROW(),"")),"")</f>
        <v/>
      </c>
      <c r="CP713" s="42" t="str">
        <f>IF($O713="女子",IF($AF713&gt;100,"",IF($M713=新人女子!P$27,ROW(),"")),"")</f>
        <v/>
      </c>
      <c r="CQ713" s="42" t="str">
        <f>IF($O713="女子",IF($AF713&gt;100,"",IF($M713=新人女子!B$51,ROW(),"")),"")</f>
        <v/>
      </c>
      <c r="CR713" s="42" t="str">
        <f>IF($O713="女子",IF($AF713&gt;100,"",IF($M713=新人女子!I$51,ROW(),"")),"")</f>
        <v/>
      </c>
      <c r="CS713" s="42" t="str">
        <f>IF($O713="女子",IF($AF713&gt;100,"",IF($M713=新人女子!P$51,ROW(),"")),"")</f>
        <v/>
      </c>
      <c r="CT713" s="42" t="str">
        <f>IF($O713="女子",IF($AF713&gt;100,"",IF($M713=新人女子!B$76,ROW(),"")),"")</f>
        <v/>
      </c>
      <c r="CU713" s="42" t="str">
        <f>IF($O713="女子",IF($AF713&gt;100,"",IF($M713=新人女子!I$76,ROW(),"")),"")</f>
        <v/>
      </c>
      <c r="CV713" s="42" t="str">
        <f>IF($O713="女子",IF($AF713&gt;100,"",IF($M713=新人女子!P$76,ROW(),"")),"")</f>
        <v/>
      </c>
    </row>
    <row r="714" spans="1:100" x14ac:dyDescent="0.15">
      <c r="A714" s="36">
        <v>45285</v>
      </c>
      <c r="B714" s="36">
        <v>45287</v>
      </c>
      <c r="C714" s="35" t="s">
        <v>104</v>
      </c>
      <c r="D714" s="35" t="s">
        <v>4174</v>
      </c>
      <c r="E714" s="35" t="s">
        <v>4175</v>
      </c>
      <c r="F714" s="35" t="s">
        <v>4176</v>
      </c>
      <c r="G714" s="35" t="s">
        <v>108</v>
      </c>
      <c r="H714" s="35" t="s">
        <v>15</v>
      </c>
      <c r="I714" s="35" t="s">
        <v>4177</v>
      </c>
      <c r="J714" s="35" t="s">
        <v>303</v>
      </c>
      <c r="M714" s="103" t="s">
        <v>1503</v>
      </c>
      <c r="N714" s="103" t="s">
        <v>1504</v>
      </c>
      <c r="O714" s="35" t="s">
        <v>200</v>
      </c>
      <c r="Y714" s="103" t="s">
        <v>1443</v>
      </c>
      <c r="AA714" s="35" t="s">
        <v>1500</v>
      </c>
      <c r="AB714" s="103" t="s">
        <v>1497</v>
      </c>
      <c r="AC714" s="35" t="str">
        <f t="shared" si="62"/>
        <v>オゼキヤマ</v>
      </c>
      <c r="AF714" s="35">
        <v>13</v>
      </c>
      <c r="AG714" s="41">
        <v>39078</v>
      </c>
      <c r="AN714" s="35">
        <v>157</v>
      </c>
      <c r="AO714" s="35">
        <v>48</v>
      </c>
      <c r="AP714" s="35" t="s">
        <v>310</v>
      </c>
      <c r="BB714" s="35">
        <f t="shared" si="59"/>
        <v>16</v>
      </c>
      <c r="BC714" s="35">
        <f t="shared" si="60"/>
        <v>2</v>
      </c>
      <c r="BD714" s="35" t="str">
        <f t="shared" si="61"/>
        <v>右</v>
      </c>
      <c r="BE714" s="42" t="str">
        <f>IF($O714="男子",IF($AF714&gt;100,"",IF($M714=選抜男子!B$2,ROW(),"")),"")</f>
        <v/>
      </c>
      <c r="BF714" s="42" t="str">
        <f>IF($O714="男子",IF($AF714&gt;100,"",IF($M714=選抜男子!I$2,ROW(),"")),"")</f>
        <v/>
      </c>
      <c r="BG714" s="42" t="str">
        <f>IF($O714="男子",IF($AF714&gt;100,"",IF($M714=選抜男子!P$2,ROW(),"")),"")</f>
        <v/>
      </c>
      <c r="BH714" s="42" t="str">
        <f>IF($O714="男子",IF($AF714&gt;100,"",IF($M714=選抜男子!B$27,ROW(),"")),"")</f>
        <v/>
      </c>
      <c r="BI714" s="42" t="str">
        <f>IF($O714="男子",IF($AF714&gt;100,"",IF($M714=選抜男子!I$27,ROW(),"")),"")</f>
        <v/>
      </c>
      <c r="BJ714" s="42" t="str">
        <f>IF($O714="男子",IF($AF714&gt;100,"",IF($M714=選抜男子!P$27,ROW(),"")),"")</f>
        <v/>
      </c>
      <c r="BK714" s="42" t="str">
        <f>IF($O714="男子",IF($AF714&gt;100,"",IF($M714=選抜男子!B$51,ROW(),"")),"")</f>
        <v/>
      </c>
      <c r="BL714" s="42" t="str">
        <f>IF($O714="男子",IF($AF714&gt;100,"",IF($M714=選抜男子!I$51,ROW(),"")),"")</f>
        <v/>
      </c>
      <c r="BM714" s="42" t="str">
        <f>IF($O714="男子",IF($AF714&gt;100,"",IF($M714=選抜男子!B$76,ROW(),"")),"")</f>
        <v/>
      </c>
      <c r="BN714" s="42" t="str">
        <f>IF($O714="男子",IF($AF714&gt;100,"",IF($M714=選抜男子!I$76,ROW(),"")),"")</f>
        <v/>
      </c>
      <c r="BO714" s="42" t="str">
        <f>IF($O714="男子",IF($AF714&gt;100,"",IF($M714=新人男子!B$2,ROW(),"")),"")</f>
        <v/>
      </c>
      <c r="BP714" s="42" t="str">
        <f>IF($O714="男子",IF($AF714&gt;100,"",IF($M714=新人男子!I$2,ROW(),"")),"")</f>
        <v/>
      </c>
      <c r="BQ714" s="42" t="str">
        <f>IF($O714="男子",IF($AF714&gt;100,"",IF($M714=新人男子!P$2,ROW(),"")),"")</f>
        <v/>
      </c>
      <c r="BR714" s="42" t="str">
        <f>IF($O714="男子",IF($AF714&gt;100,"",IF($M714=新人男子!B$27,ROW(),"")),"")</f>
        <v/>
      </c>
      <c r="BS714" s="42" t="str">
        <f>IF($O714="男子",IF($AF714&gt;100,"",IF($M714=新人男子!I$27,ROW(),"")),"")</f>
        <v/>
      </c>
      <c r="BT714" s="42" t="str">
        <f>IF($O714="男子",IF($AF714&gt;100,"",IF($M714=新人男子!P$27,ROW(),"")),"")</f>
        <v/>
      </c>
      <c r="BU714" s="42" t="str">
        <f>IF($O714="男子",IF($AF714&gt;100,"",IF($M714=新人男子!B$51,ROW(),"")),"")</f>
        <v/>
      </c>
      <c r="BV714" s="42" t="str">
        <f>IF($O714="男子",IF($AF714&gt;100,"",IF($M714=新人男子!I$51,ROW(),"")),"")</f>
        <v/>
      </c>
      <c r="BW714" s="42" t="str">
        <f>IF($O714="男子",IF($AF714&gt;100,"",IF($M714=新人男子!P$51,ROW(),"")),"")</f>
        <v/>
      </c>
      <c r="BX714" s="42" t="str">
        <f>IF($O714="男子",IF($AF714&gt;100,"",IF($M714=新人男子!B$76,ROW(),"")),"")</f>
        <v/>
      </c>
      <c r="BY714" s="42" t="str">
        <f>IF($O714="男子",IF($AF714&gt;100,"",IF($M714=新人男子!I$76,ROW(),"")),"")</f>
        <v/>
      </c>
      <c r="BZ714" s="42" t="str">
        <f>IF($O714="男子",IF($AF714&gt;100,"",IF($M714=新人男子!P$76,ROW(),"")),"")</f>
        <v/>
      </c>
      <c r="CA714" s="42" t="str">
        <f>IF($O714="女子",IF($AF714&gt;100,"",IF($M714=選抜女子!B$2,ROW(),"")),"")</f>
        <v/>
      </c>
      <c r="CB714" s="42" t="str">
        <f>IF($O714="女子",IF($AF714&gt;100,"",IF($M714=選抜女子!I$2,ROW(),"")),"")</f>
        <v/>
      </c>
      <c r="CC714" s="42" t="str">
        <f>IF($O714="女子",IF($AF714&gt;100,"",IF($M714=選抜女子!P$2,ROW(),"")),"")</f>
        <v/>
      </c>
      <c r="CD714" s="42" t="str">
        <f>IF($O714="女子",IF($AF714&gt;100,"",IF($M714=選抜女子!B$27,ROW(),"")),"")</f>
        <v/>
      </c>
      <c r="CE714" s="42" t="str">
        <f>IF($O714="女子",IF($AF714&gt;100,"",IF($M714=選抜女子!I$27,ROW(),"")),"")</f>
        <v/>
      </c>
      <c r="CF714" s="42" t="str">
        <f>IF($O714="女子",IF($AF714&gt;100,"",IF($M714=選抜女子!P$27,ROW(),"")),"")</f>
        <v/>
      </c>
      <c r="CG714" s="42" t="str">
        <f>IF($O714="女子",IF($AF714&gt;100,"",IF($M714=選抜女子!B$51,ROW(),"")),"")</f>
        <v/>
      </c>
      <c r="CH714" s="42" t="str">
        <f>IF($O714="女子",IF($AF714&gt;100,"",IF($M714=選抜女子!I$51,ROW(),"")),"")</f>
        <v/>
      </c>
      <c r="CI714" s="42" t="str">
        <f>IF($O714="女子",IF($AF714&gt;100,"",IF($M714=選抜女子!B$76,ROW(),"")),"")</f>
        <v/>
      </c>
      <c r="CJ714" s="42" t="str">
        <f>IF($O714="女子",IF($AF714&gt;100,"",IF($M714=選抜女子!I$76,ROW(),"")),"")</f>
        <v/>
      </c>
      <c r="CK714" s="42" t="str">
        <f>IF($O714="女子",IF($AF714&gt;100,"",IF($M714=新人女子!B$2,ROW(),"")),"")</f>
        <v/>
      </c>
      <c r="CL714" s="42" t="str">
        <f>IF($O714="女子",IF($AF714&gt;100,"",IF($M714=新人女子!I$2,ROW(),"")),"")</f>
        <v/>
      </c>
      <c r="CM714" s="42" t="str">
        <f>IF($O714="女子",IF($AF714&gt;100,"",IF($M714=新人女子!P$2,ROW(),"")),"")</f>
        <v/>
      </c>
      <c r="CN714" s="42" t="str">
        <f>IF($O714="女子",IF($AF714&gt;100,"",IF($M714=新人女子!B$27,ROW(),"")),"")</f>
        <v/>
      </c>
      <c r="CO714" s="42" t="str">
        <f>IF($O714="女子",IF($AF714&gt;100,"",IF($M714=新人女子!I$27,ROW(),"")),"")</f>
        <v/>
      </c>
      <c r="CP714" s="42" t="str">
        <f>IF($O714="女子",IF($AF714&gt;100,"",IF($M714=新人女子!P$27,ROW(),"")),"")</f>
        <v/>
      </c>
      <c r="CQ714" s="42" t="str">
        <f>IF($O714="女子",IF($AF714&gt;100,"",IF($M714=新人女子!B$51,ROW(),"")),"")</f>
        <v/>
      </c>
      <c r="CR714" s="42" t="str">
        <f>IF($O714="女子",IF($AF714&gt;100,"",IF($M714=新人女子!I$51,ROW(),"")),"")</f>
        <v/>
      </c>
      <c r="CS714" s="42" t="str">
        <f>IF($O714="女子",IF($AF714&gt;100,"",IF($M714=新人女子!P$51,ROW(),"")),"")</f>
        <v/>
      </c>
      <c r="CT714" s="42" t="str">
        <f>IF($O714="女子",IF($AF714&gt;100,"",IF($M714=新人女子!B$76,ROW(),"")),"")</f>
        <v/>
      </c>
      <c r="CU714" s="42" t="str">
        <f>IF($O714="女子",IF($AF714&gt;100,"",IF($M714=新人女子!I$76,ROW(),"")),"")</f>
        <v/>
      </c>
      <c r="CV714" s="42" t="str">
        <f>IF($O714="女子",IF($AF714&gt;100,"",IF($M714=新人女子!P$76,ROW(),"")),"")</f>
        <v/>
      </c>
    </row>
    <row r="715" spans="1:100" x14ac:dyDescent="0.15">
      <c r="AC715" s="35" t="str">
        <f t="shared" si="62"/>
        <v/>
      </c>
      <c r="BB715" s="35" t="str">
        <f t="shared" si="59"/>
        <v/>
      </c>
      <c r="BC715" s="35" t="str">
        <f t="shared" si="60"/>
        <v/>
      </c>
      <c r="BD715" s="35" t="str">
        <f t="shared" si="61"/>
        <v/>
      </c>
      <c r="BE715" s="42" t="str">
        <f>IF($O715="男子",IF($AF715&gt;100,"",IF($M715=選抜男子!B$2,ROW(),"")),"")</f>
        <v/>
      </c>
      <c r="BF715" s="42" t="str">
        <f>IF($O715="男子",IF($AF715&gt;100,"",IF($M715=選抜男子!I$2,ROW(),"")),"")</f>
        <v/>
      </c>
      <c r="BG715" s="42" t="str">
        <f>IF($O715="男子",IF($AF715&gt;100,"",IF($M715=選抜男子!P$2,ROW(),"")),"")</f>
        <v/>
      </c>
      <c r="BH715" s="42" t="str">
        <f>IF($O715="男子",IF($AF715&gt;100,"",IF($M715=選抜男子!B$27,ROW(),"")),"")</f>
        <v/>
      </c>
      <c r="BI715" s="42" t="str">
        <f>IF($O715="男子",IF($AF715&gt;100,"",IF($M715=選抜男子!I$27,ROW(),"")),"")</f>
        <v/>
      </c>
      <c r="BJ715" s="42" t="str">
        <f>IF($O715="男子",IF($AF715&gt;100,"",IF($M715=選抜男子!P$27,ROW(),"")),"")</f>
        <v/>
      </c>
      <c r="BK715" s="42" t="str">
        <f>IF($O715="男子",IF($AF715&gt;100,"",IF($M715=選抜男子!B$51,ROW(),"")),"")</f>
        <v/>
      </c>
      <c r="BL715" s="42" t="str">
        <f>IF($O715="男子",IF($AF715&gt;100,"",IF($M715=選抜男子!I$51,ROW(),"")),"")</f>
        <v/>
      </c>
      <c r="BM715" s="42" t="str">
        <f>IF($O715="男子",IF($AF715&gt;100,"",IF($M715=選抜男子!B$76,ROW(),"")),"")</f>
        <v/>
      </c>
      <c r="BN715" s="42" t="str">
        <f>IF($O715="男子",IF($AF715&gt;100,"",IF($M715=選抜男子!I$76,ROW(),"")),"")</f>
        <v/>
      </c>
      <c r="BO715" s="42" t="str">
        <f>IF($O715="男子",IF($AF715&gt;100,"",IF($M715=新人男子!B$2,ROW(),"")),"")</f>
        <v/>
      </c>
      <c r="BP715" s="42" t="str">
        <f>IF($O715="男子",IF($AF715&gt;100,"",IF($M715=新人男子!I$2,ROW(),"")),"")</f>
        <v/>
      </c>
      <c r="BQ715" s="42" t="str">
        <f>IF($O715="男子",IF($AF715&gt;100,"",IF($M715=新人男子!P$2,ROW(),"")),"")</f>
        <v/>
      </c>
      <c r="BR715" s="42" t="str">
        <f>IF($O715="男子",IF($AF715&gt;100,"",IF($M715=新人男子!B$27,ROW(),"")),"")</f>
        <v/>
      </c>
      <c r="BS715" s="42" t="str">
        <f>IF($O715="男子",IF($AF715&gt;100,"",IF($M715=新人男子!I$27,ROW(),"")),"")</f>
        <v/>
      </c>
      <c r="BT715" s="42" t="str">
        <f>IF($O715="男子",IF($AF715&gt;100,"",IF($M715=新人男子!P$27,ROW(),"")),"")</f>
        <v/>
      </c>
      <c r="BU715" s="42" t="str">
        <f>IF($O715="男子",IF($AF715&gt;100,"",IF($M715=新人男子!B$51,ROW(),"")),"")</f>
        <v/>
      </c>
      <c r="BV715" s="42" t="str">
        <f>IF($O715="男子",IF($AF715&gt;100,"",IF($M715=新人男子!I$51,ROW(),"")),"")</f>
        <v/>
      </c>
      <c r="BW715" s="42" t="str">
        <f>IF($O715="男子",IF($AF715&gt;100,"",IF($M715=新人男子!P$51,ROW(),"")),"")</f>
        <v/>
      </c>
      <c r="BX715" s="42" t="str">
        <f>IF($O715="男子",IF($AF715&gt;100,"",IF($M715=新人男子!B$76,ROW(),"")),"")</f>
        <v/>
      </c>
      <c r="BY715" s="42" t="str">
        <f>IF($O715="男子",IF($AF715&gt;100,"",IF($M715=新人男子!I$76,ROW(),"")),"")</f>
        <v/>
      </c>
      <c r="BZ715" s="42" t="str">
        <f>IF($O715="男子",IF($AF715&gt;100,"",IF($M715=新人男子!P$76,ROW(),"")),"")</f>
        <v/>
      </c>
      <c r="CA715" s="42" t="str">
        <f>IF($O715="女子",IF($AF715&gt;100,"",IF($M715=選抜女子!B$2,ROW(),"")),"")</f>
        <v/>
      </c>
      <c r="CB715" s="42" t="str">
        <f>IF($O715="女子",IF($AF715&gt;100,"",IF($M715=選抜女子!I$2,ROW(),"")),"")</f>
        <v/>
      </c>
      <c r="CC715" s="42" t="str">
        <f>IF($O715="女子",IF($AF715&gt;100,"",IF($M715=選抜女子!P$2,ROW(),"")),"")</f>
        <v/>
      </c>
      <c r="CD715" s="42" t="str">
        <f>IF($O715="女子",IF($AF715&gt;100,"",IF($M715=選抜女子!B$27,ROW(),"")),"")</f>
        <v/>
      </c>
      <c r="CE715" s="42" t="str">
        <f>IF($O715="女子",IF($AF715&gt;100,"",IF($M715=選抜女子!I$27,ROW(),"")),"")</f>
        <v/>
      </c>
      <c r="CF715" s="42" t="str">
        <f>IF($O715="女子",IF($AF715&gt;100,"",IF($M715=選抜女子!P$27,ROW(),"")),"")</f>
        <v/>
      </c>
      <c r="CG715" s="42" t="str">
        <f>IF($O715="女子",IF($AF715&gt;100,"",IF($M715=選抜女子!B$51,ROW(),"")),"")</f>
        <v/>
      </c>
      <c r="CH715" s="42" t="str">
        <f>IF($O715="女子",IF($AF715&gt;100,"",IF($M715=選抜女子!I$51,ROW(),"")),"")</f>
        <v/>
      </c>
      <c r="CI715" s="42" t="str">
        <f>IF($O715="女子",IF($AF715&gt;100,"",IF($M715=選抜女子!B$76,ROW(),"")),"")</f>
        <v/>
      </c>
      <c r="CJ715" s="42" t="str">
        <f>IF($O715="女子",IF($AF715&gt;100,"",IF($M715=選抜女子!I$76,ROW(),"")),"")</f>
        <v/>
      </c>
      <c r="CK715" s="42" t="str">
        <f>IF($O715="女子",IF($AF715&gt;100,"",IF($M715=新人女子!B$2,ROW(),"")),"")</f>
        <v/>
      </c>
      <c r="CL715" s="42" t="str">
        <f>IF($O715="女子",IF($AF715&gt;100,"",IF($M715=新人女子!I$2,ROW(),"")),"")</f>
        <v/>
      </c>
      <c r="CM715" s="42" t="str">
        <f>IF($O715="女子",IF($AF715&gt;100,"",IF($M715=新人女子!P$2,ROW(),"")),"")</f>
        <v/>
      </c>
      <c r="CN715" s="42" t="str">
        <f>IF($O715="女子",IF($AF715&gt;100,"",IF($M715=新人女子!B$27,ROW(),"")),"")</f>
        <v/>
      </c>
      <c r="CO715" s="42" t="str">
        <f>IF($O715="女子",IF($AF715&gt;100,"",IF($M715=新人女子!I$27,ROW(),"")),"")</f>
        <v/>
      </c>
      <c r="CP715" s="42" t="str">
        <f>IF($O715="女子",IF($AF715&gt;100,"",IF($M715=新人女子!P$27,ROW(),"")),"")</f>
        <v/>
      </c>
      <c r="CQ715" s="42" t="str">
        <f>IF($O715="女子",IF($AF715&gt;100,"",IF($M715=新人女子!B$51,ROW(),"")),"")</f>
        <v/>
      </c>
      <c r="CR715" s="42" t="str">
        <f>IF($O715="女子",IF($AF715&gt;100,"",IF($M715=新人女子!I$51,ROW(),"")),"")</f>
        <v/>
      </c>
      <c r="CS715" s="42" t="str">
        <f>IF($O715="女子",IF($AF715&gt;100,"",IF($M715=新人女子!P$51,ROW(),"")),"")</f>
        <v/>
      </c>
      <c r="CT715" s="42" t="str">
        <f>IF($O715="女子",IF($AF715&gt;100,"",IF($M715=新人女子!B$76,ROW(),"")),"")</f>
        <v/>
      </c>
      <c r="CU715" s="42" t="str">
        <f>IF($O715="女子",IF($AF715&gt;100,"",IF($M715=新人女子!I$76,ROW(),"")),"")</f>
        <v/>
      </c>
      <c r="CV715" s="42" t="str">
        <f>IF($O715="女子",IF($AF715&gt;100,"",IF($M715=新人女子!P$76,ROW(),"")),"")</f>
        <v/>
      </c>
    </row>
    <row r="716" spans="1:100" x14ac:dyDescent="0.15">
      <c r="AC716" s="35" t="str">
        <f t="shared" si="62"/>
        <v/>
      </c>
      <c r="BB716" s="35" t="str">
        <f t="shared" si="59"/>
        <v/>
      </c>
      <c r="BC716" s="35" t="str">
        <f t="shared" si="60"/>
        <v/>
      </c>
      <c r="BD716" s="35" t="str">
        <f t="shared" si="61"/>
        <v/>
      </c>
      <c r="BE716" s="42" t="str">
        <f>IF($O716="男子",IF($AF716&gt;100,"",IF($M716=選抜男子!B$2,ROW(),"")),"")</f>
        <v/>
      </c>
      <c r="BF716" s="42" t="str">
        <f>IF($O716="男子",IF($AF716&gt;100,"",IF($M716=選抜男子!I$2,ROW(),"")),"")</f>
        <v/>
      </c>
      <c r="BG716" s="42" t="str">
        <f>IF($O716="男子",IF($AF716&gt;100,"",IF($M716=選抜男子!P$2,ROW(),"")),"")</f>
        <v/>
      </c>
      <c r="BH716" s="42" t="str">
        <f>IF($O716="男子",IF($AF716&gt;100,"",IF($M716=選抜男子!B$27,ROW(),"")),"")</f>
        <v/>
      </c>
      <c r="BI716" s="42" t="str">
        <f>IF($O716="男子",IF($AF716&gt;100,"",IF($M716=選抜男子!I$27,ROW(),"")),"")</f>
        <v/>
      </c>
      <c r="BJ716" s="42" t="str">
        <f>IF($O716="男子",IF($AF716&gt;100,"",IF($M716=選抜男子!P$27,ROW(),"")),"")</f>
        <v/>
      </c>
      <c r="BK716" s="42" t="str">
        <f>IF($O716="男子",IF($AF716&gt;100,"",IF($M716=選抜男子!B$51,ROW(),"")),"")</f>
        <v/>
      </c>
      <c r="BL716" s="42" t="str">
        <f>IF($O716="男子",IF($AF716&gt;100,"",IF($M716=選抜男子!I$51,ROW(),"")),"")</f>
        <v/>
      </c>
      <c r="BM716" s="42" t="str">
        <f>IF($O716="男子",IF($AF716&gt;100,"",IF($M716=選抜男子!B$76,ROW(),"")),"")</f>
        <v/>
      </c>
      <c r="BN716" s="42" t="str">
        <f>IF($O716="男子",IF($AF716&gt;100,"",IF($M716=選抜男子!I$76,ROW(),"")),"")</f>
        <v/>
      </c>
      <c r="BO716" s="42" t="str">
        <f>IF($O716="男子",IF($AF716&gt;100,"",IF($M716=新人男子!B$2,ROW(),"")),"")</f>
        <v/>
      </c>
      <c r="BP716" s="42" t="str">
        <f>IF($O716="男子",IF($AF716&gt;100,"",IF($M716=新人男子!I$2,ROW(),"")),"")</f>
        <v/>
      </c>
      <c r="BQ716" s="42" t="str">
        <f>IF($O716="男子",IF($AF716&gt;100,"",IF($M716=新人男子!P$2,ROW(),"")),"")</f>
        <v/>
      </c>
      <c r="BR716" s="42" t="str">
        <f>IF($O716="男子",IF($AF716&gt;100,"",IF($M716=新人男子!B$27,ROW(),"")),"")</f>
        <v/>
      </c>
      <c r="BS716" s="42" t="str">
        <f>IF($O716="男子",IF($AF716&gt;100,"",IF($M716=新人男子!I$27,ROW(),"")),"")</f>
        <v/>
      </c>
      <c r="BT716" s="42" t="str">
        <f>IF($O716="男子",IF($AF716&gt;100,"",IF($M716=新人男子!P$27,ROW(),"")),"")</f>
        <v/>
      </c>
      <c r="BU716" s="42" t="str">
        <f>IF($O716="男子",IF($AF716&gt;100,"",IF($M716=新人男子!B$51,ROW(),"")),"")</f>
        <v/>
      </c>
      <c r="BV716" s="42" t="str">
        <f>IF($O716="男子",IF($AF716&gt;100,"",IF($M716=新人男子!I$51,ROW(),"")),"")</f>
        <v/>
      </c>
      <c r="BW716" s="42" t="str">
        <f>IF($O716="男子",IF($AF716&gt;100,"",IF($M716=新人男子!P$51,ROW(),"")),"")</f>
        <v/>
      </c>
      <c r="BX716" s="42" t="str">
        <f>IF($O716="男子",IF($AF716&gt;100,"",IF($M716=新人男子!B$76,ROW(),"")),"")</f>
        <v/>
      </c>
      <c r="BY716" s="42" t="str">
        <f>IF($O716="男子",IF($AF716&gt;100,"",IF($M716=新人男子!I$76,ROW(),"")),"")</f>
        <v/>
      </c>
      <c r="BZ716" s="42" t="str">
        <f>IF($O716="男子",IF($AF716&gt;100,"",IF($M716=新人男子!P$76,ROW(),"")),"")</f>
        <v/>
      </c>
      <c r="CA716" s="42" t="str">
        <f>IF($O716="女子",IF($AF716&gt;100,"",IF($M716=選抜女子!B$2,ROW(),"")),"")</f>
        <v/>
      </c>
      <c r="CB716" s="42" t="str">
        <f>IF($O716="女子",IF($AF716&gt;100,"",IF($M716=選抜女子!I$2,ROW(),"")),"")</f>
        <v/>
      </c>
      <c r="CC716" s="42" t="str">
        <f>IF($O716="女子",IF($AF716&gt;100,"",IF($M716=選抜女子!P$2,ROW(),"")),"")</f>
        <v/>
      </c>
      <c r="CD716" s="42" t="str">
        <f>IF($O716="女子",IF($AF716&gt;100,"",IF($M716=選抜女子!B$27,ROW(),"")),"")</f>
        <v/>
      </c>
      <c r="CE716" s="42" t="str">
        <f>IF($O716="女子",IF($AF716&gt;100,"",IF($M716=選抜女子!I$27,ROW(),"")),"")</f>
        <v/>
      </c>
      <c r="CF716" s="42" t="str">
        <f>IF($O716="女子",IF($AF716&gt;100,"",IF($M716=選抜女子!P$27,ROW(),"")),"")</f>
        <v/>
      </c>
      <c r="CG716" s="42" t="str">
        <f>IF($O716="女子",IF($AF716&gt;100,"",IF($M716=選抜女子!B$51,ROW(),"")),"")</f>
        <v/>
      </c>
      <c r="CH716" s="42" t="str">
        <f>IF($O716="女子",IF($AF716&gt;100,"",IF($M716=選抜女子!I$51,ROW(),"")),"")</f>
        <v/>
      </c>
      <c r="CI716" s="42" t="str">
        <f>IF($O716="女子",IF($AF716&gt;100,"",IF($M716=選抜女子!B$76,ROW(),"")),"")</f>
        <v/>
      </c>
      <c r="CJ716" s="42" t="str">
        <f>IF($O716="女子",IF($AF716&gt;100,"",IF($M716=選抜女子!I$76,ROW(),"")),"")</f>
        <v/>
      </c>
      <c r="CK716" s="42" t="str">
        <f>IF($O716="女子",IF($AF716&gt;100,"",IF($M716=新人女子!B$2,ROW(),"")),"")</f>
        <v/>
      </c>
      <c r="CL716" s="42" t="str">
        <f>IF($O716="女子",IF($AF716&gt;100,"",IF($M716=新人女子!I$2,ROW(),"")),"")</f>
        <v/>
      </c>
      <c r="CM716" s="42" t="str">
        <f>IF($O716="女子",IF($AF716&gt;100,"",IF($M716=新人女子!P$2,ROW(),"")),"")</f>
        <v/>
      </c>
      <c r="CN716" s="42" t="str">
        <f>IF($O716="女子",IF($AF716&gt;100,"",IF($M716=新人女子!B$27,ROW(),"")),"")</f>
        <v/>
      </c>
      <c r="CO716" s="42" t="str">
        <f>IF($O716="女子",IF($AF716&gt;100,"",IF($M716=新人女子!I$27,ROW(),"")),"")</f>
        <v/>
      </c>
      <c r="CP716" s="42" t="str">
        <f>IF($O716="女子",IF($AF716&gt;100,"",IF($M716=新人女子!P$27,ROW(),"")),"")</f>
        <v/>
      </c>
      <c r="CQ716" s="42" t="str">
        <f>IF($O716="女子",IF($AF716&gt;100,"",IF($M716=新人女子!B$51,ROW(),"")),"")</f>
        <v/>
      </c>
      <c r="CR716" s="42" t="str">
        <f>IF($O716="女子",IF($AF716&gt;100,"",IF($M716=新人女子!I$51,ROW(),"")),"")</f>
        <v/>
      </c>
      <c r="CS716" s="42" t="str">
        <f>IF($O716="女子",IF($AF716&gt;100,"",IF($M716=新人女子!P$51,ROW(),"")),"")</f>
        <v/>
      </c>
      <c r="CT716" s="42" t="str">
        <f>IF($O716="女子",IF($AF716&gt;100,"",IF($M716=新人女子!B$76,ROW(),"")),"")</f>
        <v/>
      </c>
      <c r="CU716" s="42" t="str">
        <f>IF($O716="女子",IF($AF716&gt;100,"",IF($M716=新人女子!I$76,ROW(),"")),"")</f>
        <v/>
      </c>
      <c r="CV716" s="42" t="str">
        <f>IF($O716="女子",IF($AF716&gt;100,"",IF($M716=新人女子!P$76,ROW(),"")),"")</f>
        <v/>
      </c>
    </row>
    <row r="717" spans="1:100" x14ac:dyDescent="0.15">
      <c r="AC717" s="35" t="str">
        <f t="shared" si="62"/>
        <v/>
      </c>
      <c r="BB717" s="35" t="str">
        <f t="shared" si="59"/>
        <v/>
      </c>
      <c r="BC717" s="35" t="str">
        <f t="shared" si="60"/>
        <v/>
      </c>
      <c r="BD717" s="35" t="str">
        <f t="shared" si="61"/>
        <v/>
      </c>
      <c r="BE717" s="42" t="str">
        <f>IF($O717="男子",IF($AF717&gt;100,"",IF($M717=選抜男子!B$2,ROW(),"")),"")</f>
        <v/>
      </c>
      <c r="BF717" s="42" t="str">
        <f>IF($O717="男子",IF($AF717&gt;100,"",IF($M717=選抜男子!I$2,ROW(),"")),"")</f>
        <v/>
      </c>
      <c r="BG717" s="42" t="str">
        <f>IF($O717="男子",IF($AF717&gt;100,"",IF($M717=選抜男子!P$2,ROW(),"")),"")</f>
        <v/>
      </c>
      <c r="BH717" s="42" t="str">
        <f>IF($O717="男子",IF($AF717&gt;100,"",IF($M717=選抜男子!B$27,ROW(),"")),"")</f>
        <v/>
      </c>
      <c r="BI717" s="42" t="str">
        <f>IF($O717="男子",IF($AF717&gt;100,"",IF($M717=選抜男子!I$27,ROW(),"")),"")</f>
        <v/>
      </c>
      <c r="BJ717" s="42" t="str">
        <f>IF($O717="男子",IF($AF717&gt;100,"",IF($M717=選抜男子!P$27,ROW(),"")),"")</f>
        <v/>
      </c>
      <c r="BK717" s="42" t="str">
        <f>IF($O717="男子",IF($AF717&gt;100,"",IF($M717=選抜男子!B$51,ROW(),"")),"")</f>
        <v/>
      </c>
      <c r="BL717" s="42" t="str">
        <f>IF($O717="男子",IF($AF717&gt;100,"",IF($M717=選抜男子!I$51,ROW(),"")),"")</f>
        <v/>
      </c>
      <c r="BM717" s="42" t="str">
        <f>IF($O717="男子",IF($AF717&gt;100,"",IF($M717=選抜男子!B$76,ROW(),"")),"")</f>
        <v/>
      </c>
      <c r="BN717" s="42" t="str">
        <f>IF($O717="男子",IF($AF717&gt;100,"",IF($M717=選抜男子!I$76,ROW(),"")),"")</f>
        <v/>
      </c>
      <c r="BO717" s="42" t="str">
        <f>IF($O717="男子",IF($AF717&gt;100,"",IF($M717=新人男子!B$2,ROW(),"")),"")</f>
        <v/>
      </c>
      <c r="BP717" s="42" t="str">
        <f>IF($O717="男子",IF($AF717&gt;100,"",IF($M717=新人男子!I$2,ROW(),"")),"")</f>
        <v/>
      </c>
      <c r="BQ717" s="42" t="str">
        <f>IF($O717="男子",IF($AF717&gt;100,"",IF($M717=新人男子!P$2,ROW(),"")),"")</f>
        <v/>
      </c>
      <c r="BR717" s="42" t="str">
        <f>IF($O717="男子",IF($AF717&gt;100,"",IF($M717=新人男子!B$27,ROW(),"")),"")</f>
        <v/>
      </c>
      <c r="BS717" s="42" t="str">
        <f>IF($O717="男子",IF($AF717&gt;100,"",IF($M717=新人男子!I$27,ROW(),"")),"")</f>
        <v/>
      </c>
      <c r="BT717" s="42" t="str">
        <f>IF($O717="男子",IF($AF717&gt;100,"",IF($M717=新人男子!P$27,ROW(),"")),"")</f>
        <v/>
      </c>
      <c r="BU717" s="42" t="str">
        <f>IF($O717="男子",IF($AF717&gt;100,"",IF($M717=新人男子!B$51,ROW(),"")),"")</f>
        <v/>
      </c>
      <c r="BV717" s="42" t="str">
        <f>IF($O717="男子",IF($AF717&gt;100,"",IF($M717=新人男子!I$51,ROW(),"")),"")</f>
        <v/>
      </c>
      <c r="BW717" s="42" t="str">
        <f>IF($O717="男子",IF($AF717&gt;100,"",IF($M717=新人男子!P$51,ROW(),"")),"")</f>
        <v/>
      </c>
      <c r="BX717" s="42" t="str">
        <f>IF($O717="男子",IF($AF717&gt;100,"",IF($M717=新人男子!B$76,ROW(),"")),"")</f>
        <v/>
      </c>
      <c r="BY717" s="42" t="str">
        <f>IF($O717="男子",IF($AF717&gt;100,"",IF($M717=新人男子!I$76,ROW(),"")),"")</f>
        <v/>
      </c>
      <c r="BZ717" s="42" t="str">
        <f>IF($O717="男子",IF($AF717&gt;100,"",IF($M717=新人男子!P$76,ROW(),"")),"")</f>
        <v/>
      </c>
      <c r="CA717" s="42" t="str">
        <f>IF($O717="女子",IF($AF717&gt;100,"",IF($M717=選抜女子!B$2,ROW(),"")),"")</f>
        <v/>
      </c>
      <c r="CB717" s="42" t="str">
        <f>IF($O717="女子",IF($AF717&gt;100,"",IF($M717=選抜女子!I$2,ROW(),"")),"")</f>
        <v/>
      </c>
      <c r="CC717" s="42" t="str">
        <f>IF($O717="女子",IF($AF717&gt;100,"",IF($M717=選抜女子!P$2,ROW(),"")),"")</f>
        <v/>
      </c>
      <c r="CD717" s="42" t="str">
        <f>IF($O717="女子",IF($AF717&gt;100,"",IF($M717=選抜女子!B$27,ROW(),"")),"")</f>
        <v/>
      </c>
      <c r="CE717" s="42" t="str">
        <f>IF($O717="女子",IF($AF717&gt;100,"",IF($M717=選抜女子!I$27,ROW(),"")),"")</f>
        <v/>
      </c>
      <c r="CF717" s="42" t="str">
        <f>IF($O717="女子",IF($AF717&gt;100,"",IF($M717=選抜女子!P$27,ROW(),"")),"")</f>
        <v/>
      </c>
      <c r="CG717" s="42" t="str">
        <f>IF($O717="女子",IF($AF717&gt;100,"",IF($M717=選抜女子!B$51,ROW(),"")),"")</f>
        <v/>
      </c>
      <c r="CH717" s="42" t="str">
        <f>IF($O717="女子",IF($AF717&gt;100,"",IF($M717=選抜女子!I$51,ROW(),"")),"")</f>
        <v/>
      </c>
      <c r="CI717" s="42" t="str">
        <f>IF($O717="女子",IF($AF717&gt;100,"",IF($M717=選抜女子!B$76,ROW(),"")),"")</f>
        <v/>
      </c>
      <c r="CJ717" s="42" t="str">
        <f>IF($O717="女子",IF($AF717&gt;100,"",IF($M717=選抜女子!I$76,ROW(),"")),"")</f>
        <v/>
      </c>
      <c r="CK717" s="42" t="str">
        <f>IF($O717="女子",IF($AF717&gt;100,"",IF($M717=新人女子!B$2,ROW(),"")),"")</f>
        <v/>
      </c>
      <c r="CL717" s="42" t="str">
        <f>IF($O717="女子",IF($AF717&gt;100,"",IF($M717=新人女子!I$2,ROW(),"")),"")</f>
        <v/>
      </c>
      <c r="CM717" s="42" t="str">
        <f>IF($O717="女子",IF($AF717&gt;100,"",IF($M717=新人女子!P$2,ROW(),"")),"")</f>
        <v/>
      </c>
      <c r="CN717" s="42" t="str">
        <f>IF($O717="女子",IF($AF717&gt;100,"",IF($M717=新人女子!B$27,ROW(),"")),"")</f>
        <v/>
      </c>
      <c r="CO717" s="42" t="str">
        <f>IF($O717="女子",IF($AF717&gt;100,"",IF($M717=新人女子!I$27,ROW(),"")),"")</f>
        <v/>
      </c>
      <c r="CP717" s="42" t="str">
        <f>IF($O717="女子",IF($AF717&gt;100,"",IF($M717=新人女子!P$27,ROW(),"")),"")</f>
        <v/>
      </c>
      <c r="CQ717" s="42" t="str">
        <f>IF($O717="女子",IF($AF717&gt;100,"",IF($M717=新人女子!B$51,ROW(),"")),"")</f>
        <v/>
      </c>
      <c r="CR717" s="42" t="str">
        <f>IF($O717="女子",IF($AF717&gt;100,"",IF($M717=新人女子!I$51,ROW(),"")),"")</f>
        <v/>
      </c>
      <c r="CS717" s="42" t="str">
        <f>IF($O717="女子",IF($AF717&gt;100,"",IF($M717=新人女子!P$51,ROW(),"")),"")</f>
        <v/>
      </c>
      <c r="CT717" s="42" t="str">
        <f>IF($O717="女子",IF($AF717&gt;100,"",IF($M717=新人女子!B$76,ROW(),"")),"")</f>
        <v/>
      </c>
      <c r="CU717" s="42" t="str">
        <f>IF($O717="女子",IF($AF717&gt;100,"",IF($M717=新人女子!I$76,ROW(),"")),"")</f>
        <v/>
      </c>
      <c r="CV717" s="42" t="str">
        <f>IF($O717="女子",IF($AF717&gt;100,"",IF($M717=新人女子!P$76,ROW(),"")),"")</f>
        <v/>
      </c>
    </row>
    <row r="718" spans="1:100" x14ac:dyDescent="0.15">
      <c r="AC718" s="35" t="str">
        <f t="shared" si="62"/>
        <v/>
      </c>
      <c r="BB718" s="35" t="str">
        <f t="shared" si="59"/>
        <v/>
      </c>
      <c r="BC718" s="35" t="str">
        <f t="shared" si="60"/>
        <v/>
      </c>
      <c r="BD718" s="35" t="str">
        <f t="shared" si="61"/>
        <v/>
      </c>
      <c r="BE718" s="42" t="str">
        <f>IF($O718="男子",IF($AF718&gt;100,"",IF($M718=選抜男子!B$2,ROW(),"")),"")</f>
        <v/>
      </c>
      <c r="BF718" s="42" t="str">
        <f>IF($O718="男子",IF($AF718&gt;100,"",IF($M718=選抜男子!I$2,ROW(),"")),"")</f>
        <v/>
      </c>
      <c r="BG718" s="42" t="str">
        <f>IF($O718="男子",IF($AF718&gt;100,"",IF($M718=選抜男子!P$2,ROW(),"")),"")</f>
        <v/>
      </c>
      <c r="BH718" s="42" t="str">
        <f>IF($O718="男子",IF($AF718&gt;100,"",IF($M718=選抜男子!B$27,ROW(),"")),"")</f>
        <v/>
      </c>
      <c r="BI718" s="42" t="str">
        <f>IF($O718="男子",IF($AF718&gt;100,"",IF($M718=選抜男子!I$27,ROW(),"")),"")</f>
        <v/>
      </c>
      <c r="BJ718" s="42" t="str">
        <f>IF($O718="男子",IF($AF718&gt;100,"",IF($M718=選抜男子!P$27,ROW(),"")),"")</f>
        <v/>
      </c>
      <c r="BK718" s="42" t="str">
        <f>IF($O718="男子",IF($AF718&gt;100,"",IF($M718=選抜男子!B$51,ROW(),"")),"")</f>
        <v/>
      </c>
      <c r="BL718" s="42" t="str">
        <f>IF($O718="男子",IF($AF718&gt;100,"",IF($M718=選抜男子!I$51,ROW(),"")),"")</f>
        <v/>
      </c>
      <c r="BM718" s="42" t="str">
        <f>IF($O718="男子",IF($AF718&gt;100,"",IF($M718=選抜男子!B$76,ROW(),"")),"")</f>
        <v/>
      </c>
      <c r="BN718" s="42" t="str">
        <f>IF($O718="男子",IF($AF718&gt;100,"",IF($M718=選抜男子!I$76,ROW(),"")),"")</f>
        <v/>
      </c>
      <c r="BO718" s="42" t="str">
        <f>IF($O718="男子",IF($AF718&gt;100,"",IF($M718=新人男子!B$2,ROW(),"")),"")</f>
        <v/>
      </c>
      <c r="BP718" s="42" t="str">
        <f>IF($O718="男子",IF($AF718&gt;100,"",IF($M718=新人男子!I$2,ROW(),"")),"")</f>
        <v/>
      </c>
      <c r="BQ718" s="42" t="str">
        <f>IF($O718="男子",IF($AF718&gt;100,"",IF($M718=新人男子!P$2,ROW(),"")),"")</f>
        <v/>
      </c>
      <c r="BR718" s="42" t="str">
        <f>IF($O718="男子",IF($AF718&gt;100,"",IF($M718=新人男子!B$27,ROW(),"")),"")</f>
        <v/>
      </c>
      <c r="BS718" s="42" t="str">
        <f>IF($O718="男子",IF($AF718&gt;100,"",IF($M718=新人男子!I$27,ROW(),"")),"")</f>
        <v/>
      </c>
      <c r="BT718" s="42" t="str">
        <f>IF($O718="男子",IF($AF718&gt;100,"",IF($M718=新人男子!P$27,ROW(),"")),"")</f>
        <v/>
      </c>
      <c r="BU718" s="42" t="str">
        <f>IF($O718="男子",IF($AF718&gt;100,"",IF($M718=新人男子!B$51,ROW(),"")),"")</f>
        <v/>
      </c>
      <c r="BV718" s="42" t="str">
        <f>IF($O718="男子",IF($AF718&gt;100,"",IF($M718=新人男子!I$51,ROW(),"")),"")</f>
        <v/>
      </c>
      <c r="BW718" s="42" t="str">
        <f>IF($O718="男子",IF($AF718&gt;100,"",IF($M718=新人男子!P$51,ROW(),"")),"")</f>
        <v/>
      </c>
      <c r="BX718" s="42" t="str">
        <f>IF($O718="男子",IF($AF718&gt;100,"",IF($M718=新人男子!B$76,ROW(),"")),"")</f>
        <v/>
      </c>
      <c r="BY718" s="42" t="str">
        <f>IF($O718="男子",IF($AF718&gt;100,"",IF($M718=新人男子!I$76,ROW(),"")),"")</f>
        <v/>
      </c>
      <c r="BZ718" s="42" t="str">
        <f>IF($O718="男子",IF($AF718&gt;100,"",IF($M718=新人男子!P$76,ROW(),"")),"")</f>
        <v/>
      </c>
      <c r="CA718" s="42" t="str">
        <f>IF($O718="女子",IF($AF718&gt;100,"",IF($M718=選抜女子!B$2,ROW(),"")),"")</f>
        <v/>
      </c>
      <c r="CB718" s="42" t="str">
        <f>IF($O718="女子",IF($AF718&gt;100,"",IF($M718=選抜女子!I$2,ROW(),"")),"")</f>
        <v/>
      </c>
      <c r="CC718" s="42" t="str">
        <f>IF($O718="女子",IF($AF718&gt;100,"",IF($M718=選抜女子!P$2,ROW(),"")),"")</f>
        <v/>
      </c>
      <c r="CD718" s="42" t="str">
        <f>IF($O718="女子",IF($AF718&gt;100,"",IF($M718=選抜女子!B$27,ROW(),"")),"")</f>
        <v/>
      </c>
      <c r="CE718" s="42" t="str">
        <f>IF($O718="女子",IF($AF718&gt;100,"",IF($M718=選抜女子!I$27,ROW(),"")),"")</f>
        <v/>
      </c>
      <c r="CF718" s="42" t="str">
        <f>IF($O718="女子",IF($AF718&gt;100,"",IF($M718=選抜女子!P$27,ROW(),"")),"")</f>
        <v/>
      </c>
      <c r="CG718" s="42" t="str">
        <f>IF($O718="女子",IF($AF718&gt;100,"",IF($M718=選抜女子!B$51,ROW(),"")),"")</f>
        <v/>
      </c>
      <c r="CH718" s="42" t="str">
        <f>IF($O718="女子",IF($AF718&gt;100,"",IF($M718=選抜女子!I$51,ROW(),"")),"")</f>
        <v/>
      </c>
      <c r="CI718" s="42" t="str">
        <f>IF($O718="女子",IF($AF718&gt;100,"",IF($M718=選抜女子!B$76,ROW(),"")),"")</f>
        <v/>
      </c>
      <c r="CJ718" s="42" t="str">
        <f>IF($O718="女子",IF($AF718&gt;100,"",IF($M718=選抜女子!I$76,ROW(),"")),"")</f>
        <v/>
      </c>
      <c r="CK718" s="42" t="str">
        <f>IF($O718="女子",IF($AF718&gt;100,"",IF($M718=新人女子!B$2,ROW(),"")),"")</f>
        <v/>
      </c>
      <c r="CL718" s="42" t="str">
        <f>IF($O718="女子",IF($AF718&gt;100,"",IF($M718=新人女子!I$2,ROW(),"")),"")</f>
        <v/>
      </c>
      <c r="CM718" s="42" t="str">
        <f>IF($O718="女子",IF($AF718&gt;100,"",IF($M718=新人女子!P$2,ROW(),"")),"")</f>
        <v/>
      </c>
      <c r="CN718" s="42" t="str">
        <f>IF($O718="女子",IF($AF718&gt;100,"",IF($M718=新人女子!B$27,ROW(),"")),"")</f>
        <v/>
      </c>
      <c r="CO718" s="42" t="str">
        <f>IF($O718="女子",IF($AF718&gt;100,"",IF($M718=新人女子!I$27,ROW(),"")),"")</f>
        <v/>
      </c>
      <c r="CP718" s="42" t="str">
        <f>IF($O718="女子",IF($AF718&gt;100,"",IF($M718=新人女子!P$27,ROW(),"")),"")</f>
        <v/>
      </c>
      <c r="CQ718" s="42" t="str">
        <f>IF($O718="女子",IF($AF718&gt;100,"",IF($M718=新人女子!B$51,ROW(),"")),"")</f>
        <v/>
      </c>
      <c r="CR718" s="42" t="str">
        <f>IF($O718="女子",IF($AF718&gt;100,"",IF($M718=新人女子!I$51,ROW(),"")),"")</f>
        <v/>
      </c>
      <c r="CS718" s="42" t="str">
        <f>IF($O718="女子",IF($AF718&gt;100,"",IF($M718=新人女子!P$51,ROW(),"")),"")</f>
        <v/>
      </c>
      <c r="CT718" s="42" t="str">
        <f>IF($O718="女子",IF($AF718&gt;100,"",IF($M718=新人女子!B$76,ROW(),"")),"")</f>
        <v/>
      </c>
      <c r="CU718" s="42" t="str">
        <f>IF($O718="女子",IF($AF718&gt;100,"",IF($M718=新人女子!I$76,ROW(),"")),"")</f>
        <v/>
      </c>
      <c r="CV718" s="42" t="str">
        <f>IF($O718="女子",IF($AF718&gt;100,"",IF($M718=新人女子!P$76,ROW(),"")),"")</f>
        <v/>
      </c>
    </row>
    <row r="719" spans="1:100" x14ac:dyDescent="0.15">
      <c r="AC719" s="35" t="str">
        <f t="shared" si="62"/>
        <v/>
      </c>
      <c r="BB719" s="35" t="str">
        <f t="shared" si="59"/>
        <v/>
      </c>
      <c r="BC719" s="35" t="str">
        <f t="shared" si="60"/>
        <v/>
      </c>
      <c r="BD719" s="35" t="str">
        <f t="shared" si="61"/>
        <v/>
      </c>
      <c r="BE719" s="42" t="str">
        <f>IF($O719="男子",IF($AF719&gt;100,"",IF($M719=選抜男子!B$2,ROW(),"")),"")</f>
        <v/>
      </c>
      <c r="BF719" s="42" t="str">
        <f>IF($O719="男子",IF($AF719&gt;100,"",IF($M719=選抜男子!I$2,ROW(),"")),"")</f>
        <v/>
      </c>
      <c r="BG719" s="42" t="str">
        <f>IF($O719="男子",IF($AF719&gt;100,"",IF($M719=選抜男子!P$2,ROW(),"")),"")</f>
        <v/>
      </c>
      <c r="BH719" s="42" t="str">
        <f>IF($O719="男子",IF($AF719&gt;100,"",IF($M719=選抜男子!B$27,ROW(),"")),"")</f>
        <v/>
      </c>
      <c r="BI719" s="42" t="str">
        <f>IF($O719="男子",IF($AF719&gt;100,"",IF($M719=選抜男子!I$27,ROW(),"")),"")</f>
        <v/>
      </c>
      <c r="BJ719" s="42" t="str">
        <f>IF($O719="男子",IF($AF719&gt;100,"",IF($M719=選抜男子!P$27,ROW(),"")),"")</f>
        <v/>
      </c>
      <c r="BK719" s="42" t="str">
        <f>IF($O719="男子",IF($AF719&gt;100,"",IF($M719=選抜男子!B$51,ROW(),"")),"")</f>
        <v/>
      </c>
      <c r="BL719" s="42" t="str">
        <f>IF($O719="男子",IF($AF719&gt;100,"",IF($M719=選抜男子!I$51,ROW(),"")),"")</f>
        <v/>
      </c>
      <c r="BM719" s="42" t="str">
        <f>IF($O719="男子",IF($AF719&gt;100,"",IF($M719=選抜男子!B$76,ROW(),"")),"")</f>
        <v/>
      </c>
      <c r="BN719" s="42" t="str">
        <f>IF($O719="男子",IF($AF719&gt;100,"",IF($M719=選抜男子!I$76,ROW(),"")),"")</f>
        <v/>
      </c>
      <c r="BO719" s="42" t="str">
        <f>IF($O719="男子",IF($AF719&gt;100,"",IF($M719=新人男子!B$2,ROW(),"")),"")</f>
        <v/>
      </c>
      <c r="BP719" s="42" t="str">
        <f>IF($O719="男子",IF($AF719&gt;100,"",IF($M719=新人男子!I$2,ROW(),"")),"")</f>
        <v/>
      </c>
      <c r="BQ719" s="42" t="str">
        <f>IF($O719="男子",IF($AF719&gt;100,"",IF($M719=新人男子!P$2,ROW(),"")),"")</f>
        <v/>
      </c>
      <c r="BR719" s="42" t="str">
        <f>IF($O719="男子",IF($AF719&gt;100,"",IF($M719=新人男子!B$27,ROW(),"")),"")</f>
        <v/>
      </c>
      <c r="BS719" s="42" t="str">
        <f>IF($O719="男子",IF($AF719&gt;100,"",IF($M719=新人男子!I$27,ROW(),"")),"")</f>
        <v/>
      </c>
      <c r="BT719" s="42" t="str">
        <f>IF($O719="男子",IF($AF719&gt;100,"",IF($M719=新人男子!P$27,ROW(),"")),"")</f>
        <v/>
      </c>
      <c r="BU719" s="42" t="str">
        <f>IF($O719="男子",IF($AF719&gt;100,"",IF($M719=新人男子!B$51,ROW(),"")),"")</f>
        <v/>
      </c>
      <c r="BV719" s="42" t="str">
        <f>IF($O719="男子",IF($AF719&gt;100,"",IF($M719=新人男子!I$51,ROW(),"")),"")</f>
        <v/>
      </c>
      <c r="BW719" s="42" t="str">
        <f>IF($O719="男子",IF($AF719&gt;100,"",IF($M719=新人男子!P$51,ROW(),"")),"")</f>
        <v/>
      </c>
      <c r="BX719" s="42" t="str">
        <f>IF($O719="男子",IF($AF719&gt;100,"",IF($M719=新人男子!B$76,ROW(),"")),"")</f>
        <v/>
      </c>
      <c r="BY719" s="42" t="str">
        <f>IF($O719="男子",IF($AF719&gt;100,"",IF($M719=新人男子!I$76,ROW(),"")),"")</f>
        <v/>
      </c>
      <c r="BZ719" s="42" t="str">
        <f>IF($O719="男子",IF($AF719&gt;100,"",IF($M719=新人男子!P$76,ROW(),"")),"")</f>
        <v/>
      </c>
      <c r="CA719" s="42" t="str">
        <f>IF($O719="女子",IF($AF719&gt;100,"",IF($M719=選抜女子!B$2,ROW(),"")),"")</f>
        <v/>
      </c>
      <c r="CB719" s="42" t="str">
        <f>IF($O719="女子",IF($AF719&gt;100,"",IF($M719=選抜女子!I$2,ROW(),"")),"")</f>
        <v/>
      </c>
      <c r="CC719" s="42" t="str">
        <f>IF($O719="女子",IF($AF719&gt;100,"",IF($M719=選抜女子!P$2,ROW(),"")),"")</f>
        <v/>
      </c>
      <c r="CD719" s="42" t="str">
        <f>IF($O719="女子",IF($AF719&gt;100,"",IF($M719=選抜女子!B$27,ROW(),"")),"")</f>
        <v/>
      </c>
      <c r="CE719" s="42" t="str">
        <f>IF($O719="女子",IF($AF719&gt;100,"",IF($M719=選抜女子!I$27,ROW(),"")),"")</f>
        <v/>
      </c>
      <c r="CF719" s="42" t="str">
        <f>IF($O719="女子",IF($AF719&gt;100,"",IF($M719=選抜女子!P$27,ROW(),"")),"")</f>
        <v/>
      </c>
      <c r="CG719" s="42" t="str">
        <f>IF($O719="女子",IF($AF719&gt;100,"",IF($M719=選抜女子!B$51,ROW(),"")),"")</f>
        <v/>
      </c>
      <c r="CH719" s="42" t="str">
        <f>IF($O719="女子",IF($AF719&gt;100,"",IF($M719=選抜女子!I$51,ROW(),"")),"")</f>
        <v/>
      </c>
      <c r="CI719" s="42" t="str">
        <f>IF($O719="女子",IF($AF719&gt;100,"",IF($M719=選抜女子!B$76,ROW(),"")),"")</f>
        <v/>
      </c>
      <c r="CJ719" s="42" t="str">
        <f>IF($O719="女子",IF($AF719&gt;100,"",IF($M719=選抜女子!I$76,ROW(),"")),"")</f>
        <v/>
      </c>
      <c r="CK719" s="42" t="str">
        <f>IF($O719="女子",IF($AF719&gt;100,"",IF($M719=新人女子!B$2,ROW(),"")),"")</f>
        <v/>
      </c>
      <c r="CL719" s="42" t="str">
        <f>IF($O719="女子",IF($AF719&gt;100,"",IF($M719=新人女子!I$2,ROW(),"")),"")</f>
        <v/>
      </c>
      <c r="CM719" s="42" t="str">
        <f>IF($O719="女子",IF($AF719&gt;100,"",IF($M719=新人女子!P$2,ROW(),"")),"")</f>
        <v/>
      </c>
      <c r="CN719" s="42" t="str">
        <f>IF($O719="女子",IF($AF719&gt;100,"",IF($M719=新人女子!B$27,ROW(),"")),"")</f>
        <v/>
      </c>
      <c r="CO719" s="42" t="str">
        <f>IF($O719="女子",IF($AF719&gt;100,"",IF($M719=新人女子!I$27,ROW(),"")),"")</f>
        <v/>
      </c>
      <c r="CP719" s="42" t="str">
        <f>IF($O719="女子",IF($AF719&gt;100,"",IF($M719=新人女子!P$27,ROW(),"")),"")</f>
        <v/>
      </c>
      <c r="CQ719" s="42" t="str">
        <f>IF($O719="女子",IF($AF719&gt;100,"",IF($M719=新人女子!B$51,ROW(),"")),"")</f>
        <v/>
      </c>
      <c r="CR719" s="42" t="str">
        <f>IF($O719="女子",IF($AF719&gt;100,"",IF($M719=新人女子!I$51,ROW(),"")),"")</f>
        <v/>
      </c>
      <c r="CS719" s="42" t="str">
        <f>IF($O719="女子",IF($AF719&gt;100,"",IF($M719=新人女子!P$51,ROW(),"")),"")</f>
        <v/>
      </c>
      <c r="CT719" s="42" t="str">
        <f>IF($O719="女子",IF($AF719&gt;100,"",IF($M719=新人女子!B$76,ROW(),"")),"")</f>
        <v/>
      </c>
      <c r="CU719" s="42" t="str">
        <f>IF($O719="女子",IF($AF719&gt;100,"",IF($M719=新人女子!I$76,ROW(),"")),"")</f>
        <v/>
      </c>
      <c r="CV719" s="42" t="str">
        <f>IF($O719="女子",IF($AF719&gt;100,"",IF($M719=新人女子!P$76,ROW(),"")),"")</f>
        <v/>
      </c>
    </row>
    <row r="720" spans="1:100" x14ac:dyDescent="0.15">
      <c r="AC720" s="35" t="str">
        <f t="shared" si="62"/>
        <v/>
      </c>
      <c r="BB720" s="35" t="str">
        <f t="shared" si="59"/>
        <v/>
      </c>
      <c r="BC720" s="35" t="str">
        <f t="shared" si="60"/>
        <v/>
      </c>
      <c r="BD720" s="35" t="str">
        <f t="shared" si="61"/>
        <v/>
      </c>
      <c r="BE720" s="42" t="str">
        <f>IF($O720="男子",IF($AF720&gt;100,"",IF($M720=選抜男子!B$2,ROW(),"")),"")</f>
        <v/>
      </c>
      <c r="BF720" s="42" t="str">
        <f>IF($O720="男子",IF($AF720&gt;100,"",IF($M720=選抜男子!I$2,ROW(),"")),"")</f>
        <v/>
      </c>
      <c r="BG720" s="42" t="str">
        <f>IF($O720="男子",IF($AF720&gt;100,"",IF($M720=選抜男子!P$2,ROW(),"")),"")</f>
        <v/>
      </c>
      <c r="BH720" s="42" t="str">
        <f>IF($O720="男子",IF($AF720&gt;100,"",IF($M720=選抜男子!B$27,ROW(),"")),"")</f>
        <v/>
      </c>
      <c r="BI720" s="42" t="str">
        <f>IF($O720="男子",IF($AF720&gt;100,"",IF($M720=選抜男子!I$27,ROW(),"")),"")</f>
        <v/>
      </c>
      <c r="BJ720" s="42" t="str">
        <f>IF($O720="男子",IF($AF720&gt;100,"",IF($M720=選抜男子!P$27,ROW(),"")),"")</f>
        <v/>
      </c>
      <c r="BK720" s="42" t="str">
        <f>IF($O720="男子",IF($AF720&gt;100,"",IF($M720=選抜男子!B$51,ROW(),"")),"")</f>
        <v/>
      </c>
      <c r="BL720" s="42" t="str">
        <f>IF($O720="男子",IF($AF720&gt;100,"",IF($M720=選抜男子!I$51,ROW(),"")),"")</f>
        <v/>
      </c>
      <c r="BM720" s="42" t="str">
        <f>IF($O720="男子",IF($AF720&gt;100,"",IF($M720=選抜男子!B$76,ROW(),"")),"")</f>
        <v/>
      </c>
      <c r="BN720" s="42" t="str">
        <f>IF($O720="男子",IF($AF720&gt;100,"",IF($M720=選抜男子!I$76,ROW(),"")),"")</f>
        <v/>
      </c>
      <c r="BO720" s="42" t="str">
        <f>IF($O720="男子",IF($AF720&gt;100,"",IF($M720=新人男子!B$2,ROW(),"")),"")</f>
        <v/>
      </c>
      <c r="BP720" s="42" t="str">
        <f>IF($O720="男子",IF($AF720&gt;100,"",IF($M720=新人男子!I$2,ROW(),"")),"")</f>
        <v/>
      </c>
      <c r="BQ720" s="42" t="str">
        <f>IF($O720="男子",IF($AF720&gt;100,"",IF($M720=新人男子!P$2,ROW(),"")),"")</f>
        <v/>
      </c>
      <c r="BR720" s="42" t="str">
        <f>IF($O720="男子",IF($AF720&gt;100,"",IF($M720=新人男子!B$27,ROW(),"")),"")</f>
        <v/>
      </c>
      <c r="BS720" s="42" t="str">
        <f>IF($O720="男子",IF($AF720&gt;100,"",IF($M720=新人男子!I$27,ROW(),"")),"")</f>
        <v/>
      </c>
      <c r="BT720" s="42" t="str">
        <f>IF($O720="男子",IF($AF720&gt;100,"",IF($M720=新人男子!P$27,ROW(),"")),"")</f>
        <v/>
      </c>
      <c r="BU720" s="42" t="str">
        <f>IF($O720="男子",IF($AF720&gt;100,"",IF($M720=新人男子!B$51,ROW(),"")),"")</f>
        <v/>
      </c>
      <c r="BV720" s="42" t="str">
        <f>IF($O720="男子",IF($AF720&gt;100,"",IF($M720=新人男子!I$51,ROW(),"")),"")</f>
        <v/>
      </c>
      <c r="BW720" s="42" t="str">
        <f>IF($O720="男子",IF($AF720&gt;100,"",IF($M720=新人男子!P$51,ROW(),"")),"")</f>
        <v/>
      </c>
      <c r="BX720" s="42" t="str">
        <f>IF($O720="男子",IF($AF720&gt;100,"",IF($M720=新人男子!B$76,ROW(),"")),"")</f>
        <v/>
      </c>
      <c r="BY720" s="42" t="str">
        <f>IF($O720="男子",IF($AF720&gt;100,"",IF($M720=新人男子!I$76,ROW(),"")),"")</f>
        <v/>
      </c>
      <c r="BZ720" s="42" t="str">
        <f>IF($O720="男子",IF($AF720&gt;100,"",IF($M720=新人男子!P$76,ROW(),"")),"")</f>
        <v/>
      </c>
      <c r="CA720" s="42" t="str">
        <f>IF($O720="女子",IF($AF720&gt;100,"",IF($M720=選抜女子!B$2,ROW(),"")),"")</f>
        <v/>
      </c>
      <c r="CB720" s="42" t="str">
        <f>IF($O720="女子",IF($AF720&gt;100,"",IF($M720=選抜女子!I$2,ROW(),"")),"")</f>
        <v/>
      </c>
      <c r="CC720" s="42" t="str">
        <f>IF($O720="女子",IF($AF720&gt;100,"",IF($M720=選抜女子!P$2,ROW(),"")),"")</f>
        <v/>
      </c>
      <c r="CD720" s="42" t="str">
        <f>IF($O720="女子",IF($AF720&gt;100,"",IF($M720=選抜女子!B$27,ROW(),"")),"")</f>
        <v/>
      </c>
      <c r="CE720" s="42" t="str">
        <f>IF($O720="女子",IF($AF720&gt;100,"",IF($M720=選抜女子!I$27,ROW(),"")),"")</f>
        <v/>
      </c>
      <c r="CF720" s="42" t="str">
        <f>IF($O720="女子",IF($AF720&gt;100,"",IF($M720=選抜女子!P$27,ROW(),"")),"")</f>
        <v/>
      </c>
      <c r="CG720" s="42" t="str">
        <f>IF($O720="女子",IF($AF720&gt;100,"",IF($M720=選抜女子!B$51,ROW(),"")),"")</f>
        <v/>
      </c>
      <c r="CH720" s="42" t="str">
        <f>IF($O720="女子",IF($AF720&gt;100,"",IF($M720=選抜女子!I$51,ROW(),"")),"")</f>
        <v/>
      </c>
      <c r="CI720" s="42" t="str">
        <f>IF($O720="女子",IF($AF720&gt;100,"",IF($M720=選抜女子!B$76,ROW(),"")),"")</f>
        <v/>
      </c>
      <c r="CJ720" s="42" t="str">
        <f>IF($O720="女子",IF($AF720&gt;100,"",IF($M720=選抜女子!I$76,ROW(),"")),"")</f>
        <v/>
      </c>
      <c r="CK720" s="42" t="str">
        <f>IF($O720="女子",IF($AF720&gt;100,"",IF($M720=新人女子!B$2,ROW(),"")),"")</f>
        <v/>
      </c>
      <c r="CL720" s="42" t="str">
        <f>IF($O720="女子",IF($AF720&gt;100,"",IF($M720=新人女子!I$2,ROW(),"")),"")</f>
        <v/>
      </c>
      <c r="CM720" s="42" t="str">
        <f>IF($O720="女子",IF($AF720&gt;100,"",IF($M720=新人女子!P$2,ROW(),"")),"")</f>
        <v/>
      </c>
      <c r="CN720" s="42" t="str">
        <f>IF($O720="女子",IF($AF720&gt;100,"",IF($M720=新人女子!B$27,ROW(),"")),"")</f>
        <v/>
      </c>
      <c r="CO720" s="42" t="str">
        <f>IF($O720="女子",IF($AF720&gt;100,"",IF($M720=新人女子!I$27,ROW(),"")),"")</f>
        <v/>
      </c>
      <c r="CP720" s="42" t="str">
        <f>IF($O720="女子",IF($AF720&gt;100,"",IF($M720=新人女子!P$27,ROW(),"")),"")</f>
        <v/>
      </c>
      <c r="CQ720" s="42" t="str">
        <f>IF($O720="女子",IF($AF720&gt;100,"",IF($M720=新人女子!B$51,ROW(),"")),"")</f>
        <v/>
      </c>
      <c r="CR720" s="42" t="str">
        <f>IF($O720="女子",IF($AF720&gt;100,"",IF($M720=新人女子!I$51,ROW(),"")),"")</f>
        <v/>
      </c>
      <c r="CS720" s="42" t="str">
        <f>IF($O720="女子",IF($AF720&gt;100,"",IF($M720=新人女子!P$51,ROW(),"")),"")</f>
        <v/>
      </c>
      <c r="CT720" s="42" t="str">
        <f>IF($O720="女子",IF($AF720&gt;100,"",IF($M720=新人女子!B$76,ROW(),"")),"")</f>
        <v/>
      </c>
      <c r="CU720" s="42" t="str">
        <f>IF($O720="女子",IF($AF720&gt;100,"",IF($M720=新人女子!I$76,ROW(),"")),"")</f>
        <v/>
      </c>
      <c r="CV720" s="42" t="str">
        <f>IF($O720="女子",IF($AF720&gt;100,"",IF($M720=新人女子!P$76,ROW(),"")),"")</f>
        <v/>
      </c>
    </row>
    <row r="721" spans="29:100" x14ac:dyDescent="0.15">
      <c r="AC721" s="35" t="str">
        <f t="shared" si="62"/>
        <v/>
      </c>
      <c r="BB721" s="35" t="str">
        <f t="shared" si="59"/>
        <v/>
      </c>
      <c r="BC721" s="35" t="str">
        <f t="shared" si="60"/>
        <v/>
      </c>
      <c r="BD721" s="35" t="str">
        <f t="shared" si="61"/>
        <v/>
      </c>
      <c r="BE721" s="42" t="str">
        <f>IF($O721="男子",IF($AF721&gt;100,"",IF($M721=選抜男子!B$2,ROW(),"")),"")</f>
        <v/>
      </c>
      <c r="BF721" s="42" t="str">
        <f>IF($O721="男子",IF($AF721&gt;100,"",IF($M721=選抜男子!I$2,ROW(),"")),"")</f>
        <v/>
      </c>
      <c r="BG721" s="42" t="str">
        <f>IF($O721="男子",IF($AF721&gt;100,"",IF($M721=選抜男子!P$2,ROW(),"")),"")</f>
        <v/>
      </c>
      <c r="BH721" s="42" t="str">
        <f>IF($O721="男子",IF($AF721&gt;100,"",IF($M721=選抜男子!B$27,ROW(),"")),"")</f>
        <v/>
      </c>
      <c r="BI721" s="42" t="str">
        <f>IF($O721="男子",IF($AF721&gt;100,"",IF($M721=選抜男子!I$27,ROW(),"")),"")</f>
        <v/>
      </c>
      <c r="BJ721" s="42" t="str">
        <f>IF($O721="男子",IF($AF721&gt;100,"",IF($M721=選抜男子!P$27,ROW(),"")),"")</f>
        <v/>
      </c>
      <c r="BK721" s="42" t="str">
        <f>IF($O721="男子",IF($AF721&gt;100,"",IF($M721=選抜男子!B$51,ROW(),"")),"")</f>
        <v/>
      </c>
      <c r="BL721" s="42" t="str">
        <f>IF($O721="男子",IF($AF721&gt;100,"",IF($M721=選抜男子!I$51,ROW(),"")),"")</f>
        <v/>
      </c>
      <c r="BM721" s="42" t="str">
        <f>IF($O721="男子",IF($AF721&gt;100,"",IF($M721=選抜男子!B$76,ROW(),"")),"")</f>
        <v/>
      </c>
      <c r="BN721" s="42" t="str">
        <f>IF($O721="男子",IF($AF721&gt;100,"",IF($M721=選抜男子!I$76,ROW(),"")),"")</f>
        <v/>
      </c>
      <c r="BO721" s="42" t="str">
        <f>IF($O721="男子",IF($AF721&gt;100,"",IF($M721=新人男子!B$2,ROW(),"")),"")</f>
        <v/>
      </c>
      <c r="BP721" s="42" t="str">
        <f>IF($O721="男子",IF($AF721&gt;100,"",IF($M721=新人男子!I$2,ROW(),"")),"")</f>
        <v/>
      </c>
      <c r="BQ721" s="42" t="str">
        <f>IF($O721="男子",IF($AF721&gt;100,"",IF($M721=新人男子!P$2,ROW(),"")),"")</f>
        <v/>
      </c>
      <c r="BR721" s="42" t="str">
        <f>IF($O721="男子",IF($AF721&gt;100,"",IF($M721=新人男子!B$27,ROW(),"")),"")</f>
        <v/>
      </c>
      <c r="BS721" s="42" t="str">
        <f>IF($O721="男子",IF($AF721&gt;100,"",IF($M721=新人男子!I$27,ROW(),"")),"")</f>
        <v/>
      </c>
      <c r="BT721" s="42" t="str">
        <f>IF($O721="男子",IF($AF721&gt;100,"",IF($M721=新人男子!P$27,ROW(),"")),"")</f>
        <v/>
      </c>
      <c r="BU721" s="42" t="str">
        <f>IF($O721="男子",IF($AF721&gt;100,"",IF($M721=新人男子!B$51,ROW(),"")),"")</f>
        <v/>
      </c>
      <c r="BV721" s="42" t="str">
        <f>IF($O721="男子",IF($AF721&gt;100,"",IF($M721=新人男子!I$51,ROW(),"")),"")</f>
        <v/>
      </c>
      <c r="BW721" s="42" t="str">
        <f>IF($O721="男子",IF($AF721&gt;100,"",IF($M721=新人男子!P$51,ROW(),"")),"")</f>
        <v/>
      </c>
      <c r="BX721" s="42" t="str">
        <f>IF($O721="男子",IF($AF721&gt;100,"",IF($M721=新人男子!B$76,ROW(),"")),"")</f>
        <v/>
      </c>
      <c r="BY721" s="42" t="str">
        <f>IF($O721="男子",IF($AF721&gt;100,"",IF($M721=新人男子!I$76,ROW(),"")),"")</f>
        <v/>
      </c>
      <c r="BZ721" s="42" t="str">
        <f>IF($O721="男子",IF($AF721&gt;100,"",IF($M721=新人男子!P$76,ROW(),"")),"")</f>
        <v/>
      </c>
      <c r="CA721" s="42" t="str">
        <f>IF($O721="女子",IF($AF721&gt;100,"",IF($M721=選抜女子!B$2,ROW(),"")),"")</f>
        <v/>
      </c>
      <c r="CB721" s="42" t="str">
        <f>IF($O721="女子",IF($AF721&gt;100,"",IF($M721=選抜女子!I$2,ROW(),"")),"")</f>
        <v/>
      </c>
      <c r="CC721" s="42" t="str">
        <f>IF($O721="女子",IF($AF721&gt;100,"",IF($M721=選抜女子!P$2,ROW(),"")),"")</f>
        <v/>
      </c>
      <c r="CD721" s="42" t="str">
        <f>IF($O721="女子",IF($AF721&gt;100,"",IF($M721=選抜女子!B$27,ROW(),"")),"")</f>
        <v/>
      </c>
      <c r="CE721" s="42" t="str">
        <f>IF($O721="女子",IF($AF721&gt;100,"",IF($M721=選抜女子!I$27,ROW(),"")),"")</f>
        <v/>
      </c>
      <c r="CF721" s="42" t="str">
        <f>IF($O721="女子",IF($AF721&gt;100,"",IF($M721=選抜女子!P$27,ROW(),"")),"")</f>
        <v/>
      </c>
      <c r="CG721" s="42" t="str">
        <f>IF($O721="女子",IF($AF721&gt;100,"",IF($M721=選抜女子!B$51,ROW(),"")),"")</f>
        <v/>
      </c>
      <c r="CH721" s="42" t="str">
        <f>IF($O721="女子",IF($AF721&gt;100,"",IF($M721=選抜女子!I$51,ROW(),"")),"")</f>
        <v/>
      </c>
      <c r="CI721" s="42" t="str">
        <f>IF($O721="女子",IF($AF721&gt;100,"",IF($M721=選抜女子!B$76,ROW(),"")),"")</f>
        <v/>
      </c>
      <c r="CJ721" s="42" t="str">
        <f>IF($O721="女子",IF($AF721&gt;100,"",IF($M721=選抜女子!I$76,ROW(),"")),"")</f>
        <v/>
      </c>
      <c r="CK721" s="42" t="str">
        <f>IF($O721="女子",IF($AF721&gt;100,"",IF($M721=新人女子!B$2,ROW(),"")),"")</f>
        <v/>
      </c>
      <c r="CL721" s="42" t="str">
        <f>IF($O721="女子",IF($AF721&gt;100,"",IF($M721=新人女子!I$2,ROW(),"")),"")</f>
        <v/>
      </c>
      <c r="CM721" s="42" t="str">
        <f>IF($O721="女子",IF($AF721&gt;100,"",IF($M721=新人女子!P$2,ROW(),"")),"")</f>
        <v/>
      </c>
      <c r="CN721" s="42" t="str">
        <f>IF($O721="女子",IF($AF721&gt;100,"",IF($M721=新人女子!B$27,ROW(),"")),"")</f>
        <v/>
      </c>
      <c r="CO721" s="42" t="str">
        <f>IF($O721="女子",IF($AF721&gt;100,"",IF($M721=新人女子!I$27,ROW(),"")),"")</f>
        <v/>
      </c>
      <c r="CP721" s="42" t="str">
        <f>IF($O721="女子",IF($AF721&gt;100,"",IF($M721=新人女子!P$27,ROW(),"")),"")</f>
        <v/>
      </c>
      <c r="CQ721" s="42" t="str">
        <f>IF($O721="女子",IF($AF721&gt;100,"",IF($M721=新人女子!B$51,ROW(),"")),"")</f>
        <v/>
      </c>
      <c r="CR721" s="42" t="str">
        <f>IF($O721="女子",IF($AF721&gt;100,"",IF($M721=新人女子!I$51,ROW(),"")),"")</f>
        <v/>
      </c>
      <c r="CS721" s="42" t="str">
        <f>IF($O721="女子",IF($AF721&gt;100,"",IF($M721=新人女子!P$51,ROW(),"")),"")</f>
        <v/>
      </c>
      <c r="CT721" s="42" t="str">
        <f>IF($O721="女子",IF($AF721&gt;100,"",IF($M721=新人女子!B$76,ROW(),"")),"")</f>
        <v/>
      </c>
      <c r="CU721" s="42" t="str">
        <f>IF($O721="女子",IF($AF721&gt;100,"",IF($M721=新人女子!I$76,ROW(),"")),"")</f>
        <v/>
      </c>
      <c r="CV721" s="42" t="str">
        <f>IF($O721="女子",IF($AF721&gt;100,"",IF($M721=新人女子!P$76,ROW(),"")),"")</f>
        <v/>
      </c>
    </row>
    <row r="722" spans="29:100" x14ac:dyDescent="0.15">
      <c r="AC722" s="35" t="str">
        <f t="shared" si="62"/>
        <v/>
      </c>
      <c r="BB722" s="35" t="str">
        <f t="shared" si="59"/>
        <v/>
      </c>
      <c r="BC722" s="35" t="str">
        <f t="shared" si="60"/>
        <v/>
      </c>
      <c r="BD722" s="35" t="str">
        <f t="shared" si="61"/>
        <v/>
      </c>
      <c r="BE722" s="42" t="str">
        <f>IF($O722="男子",IF($AF722&gt;100,"",IF($M722=選抜男子!B$2,ROW(),"")),"")</f>
        <v/>
      </c>
      <c r="BF722" s="42" t="str">
        <f>IF($O722="男子",IF($AF722&gt;100,"",IF($M722=選抜男子!I$2,ROW(),"")),"")</f>
        <v/>
      </c>
      <c r="BG722" s="42" t="str">
        <f>IF($O722="男子",IF($AF722&gt;100,"",IF($M722=選抜男子!P$2,ROW(),"")),"")</f>
        <v/>
      </c>
      <c r="BH722" s="42" t="str">
        <f>IF($O722="男子",IF($AF722&gt;100,"",IF($M722=選抜男子!B$27,ROW(),"")),"")</f>
        <v/>
      </c>
      <c r="BI722" s="42" t="str">
        <f>IF($O722="男子",IF($AF722&gt;100,"",IF($M722=選抜男子!I$27,ROW(),"")),"")</f>
        <v/>
      </c>
      <c r="BJ722" s="42" t="str">
        <f>IF($O722="男子",IF($AF722&gt;100,"",IF($M722=選抜男子!P$27,ROW(),"")),"")</f>
        <v/>
      </c>
      <c r="BK722" s="42" t="str">
        <f>IF($O722="男子",IF($AF722&gt;100,"",IF($M722=選抜男子!B$51,ROW(),"")),"")</f>
        <v/>
      </c>
      <c r="BL722" s="42" t="str">
        <f>IF($O722="男子",IF($AF722&gt;100,"",IF($M722=選抜男子!I$51,ROW(),"")),"")</f>
        <v/>
      </c>
      <c r="BM722" s="42" t="str">
        <f>IF($O722="男子",IF($AF722&gt;100,"",IF($M722=選抜男子!B$76,ROW(),"")),"")</f>
        <v/>
      </c>
      <c r="BN722" s="42" t="str">
        <f>IF($O722="男子",IF($AF722&gt;100,"",IF($M722=選抜男子!I$76,ROW(),"")),"")</f>
        <v/>
      </c>
      <c r="BO722" s="42" t="str">
        <f>IF($O722="男子",IF($AF722&gt;100,"",IF($M722=新人男子!B$2,ROW(),"")),"")</f>
        <v/>
      </c>
      <c r="BP722" s="42" t="str">
        <f>IF($O722="男子",IF($AF722&gt;100,"",IF($M722=新人男子!I$2,ROW(),"")),"")</f>
        <v/>
      </c>
      <c r="BQ722" s="42" t="str">
        <f>IF($O722="男子",IF($AF722&gt;100,"",IF($M722=新人男子!P$2,ROW(),"")),"")</f>
        <v/>
      </c>
      <c r="BR722" s="42" t="str">
        <f>IF($O722="男子",IF($AF722&gt;100,"",IF($M722=新人男子!B$27,ROW(),"")),"")</f>
        <v/>
      </c>
      <c r="BS722" s="42" t="str">
        <f>IF($O722="男子",IF($AF722&gt;100,"",IF($M722=新人男子!I$27,ROW(),"")),"")</f>
        <v/>
      </c>
      <c r="BT722" s="42" t="str">
        <f>IF($O722="男子",IF($AF722&gt;100,"",IF($M722=新人男子!P$27,ROW(),"")),"")</f>
        <v/>
      </c>
      <c r="BU722" s="42" t="str">
        <f>IF($O722="男子",IF($AF722&gt;100,"",IF($M722=新人男子!B$51,ROW(),"")),"")</f>
        <v/>
      </c>
      <c r="BV722" s="42" t="str">
        <f>IF($O722="男子",IF($AF722&gt;100,"",IF($M722=新人男子!I$51,ROW(),"")),"")</f>
        <v/>
      </c>
      <c r="BW722" s="42" t="str">
        <f>IF($O722="男子",IF($AF722&gt;100,"",IF($M722=新人男子!P$51,ROW(),"")),"")</f>
        <v/>
      </c>
      <c r="BX722" s="42" t="str">
        <f>IF($O722="男子",IF($AF722&gt;100,"",IF($M722=新人男子!B$76,ROW(),"")),"")</f>
        <v/>
      </c>
      <c r="BY722" s="42" t="str">
        <f>IF($O722="男子",IF($AF722&gt;100,"",IF($M722=新人男子!I$76,ROW(),"")),"")</f>
        <v/>
      </c>
      <c r="BZ722" s="42" t="str">
        <f>IF($O722="男子",IF($AF722&gt;100,"",IF($M722=新人男子!P$76,ROW(),"")),"")</f>
        <v/>
      </c>
      <c r="CA722" s="42" t="str">
        <f>IF($O722="女子",IF($AF722&gt;100,"",IF($M722=選抜女子!B$2,ROW(),"")),"")</f>
        <v/>
      </c>
      <c r="CB722" s="42" t="str">
        <f>IF($O722="女子",IF($AF722&gt;100,"",IF($M722=選抜女子!I$2,ROW(),"")),"")</f>
        <v/>
      </c>
      <c r="CC722" s="42" t="str">
        <f>IF($O722="女子",IF($AF722&gt;100,"",IF($M722=選抜女子!P$2,ROW(),"")),"")</f>
        <v/>
      </c>
      <c r="CD722" s="42" t="str">
        <f>IF($O722="女子",IF($AF722&gt;100,"",IF($M722=選抜女子!B$27,ROW(),"")),"")</f>
        <v/>
      </c>
      <c r="CE722" s="42" t="str">
        <f>IF($O722="女子",IF($AF722&gt;100,"",IF($M722=選抜女子!I$27,ROW(),"")),"")</f>
        <v/>
      </c>
      <c r="CF722" s="42" t="str">
        <f>IF($O722="女子",IF($AF722&gt;100,"",IF($M722=選抜女子!P$27,ROW(),"")),"")</f>
        <v/>
      </c>
      <c r="CG722" s="42" t="str">
        <f>IF($O722="女子",IF($AF722&gt;100,"",IF($M722=選抜女子!B$51,ROW(),"")),"")</f>
        <v/>
      </c>
      <c r="CH722" s="42" t="str">
        <f>IF($O722="女子",IF($AF722&gt;100,"",IF($M722=選抜女子!I$51,ROW(),"")),"")</f>
        <v/>
      </c>
      <c r="CI722" s="42" t="str">
        <f>IF($O722="女子",IF($AF722&gt;100,"",IF($M722=選抜女子!B$76,ROW(),"")),"")</f>
        <v/>
      </c>
      <c r="CJ722" s="42" t="str">
        <f>IF($O722="女子",IF($AF722&gt;100,"",IF($M722=選抜女子!I$76,ROW(),"")),"")</f>
        <v/>
      </c>
      <c r="CK722" s="42" t="str">
        <f>IF($O722="女子",IF($AF722&gt;100,"",IF($M722=新人女子!B$2,ROW(),"")),"")</f>
        <v/>
      </c>
      <c r="CL722" s="42" t="str">
        <f>IF($O722="女子",IF($AF722&gt;100,"",IF($M722=新人女子!I$2,ROW(),"")),"")</f>
        <v/>
      </c>
      <c r="CM722" s="42" t="str">
        <f>IF($O722="女子",IF($AF722&gt;100,"",IF($M722=新人女子!P$2,ROW(),"")),"")</f>
        <v/>
      </c>
      <c r="CN722" s="42" t="str">
        <f>IF($O722="女子",IF($AF722&gt;100,"",IF($M722=新人女子!B$27,ROW(),"")),"")</f>
        <v/>
      </c>
      <c r="CO722" s="42" t="str">
        <f>IF($O722="女子",IF($AF722&gt;100,"",IF($M722=新人女子!I$27,ROW(),"")),"")</f>
        <v/>
      </c>
      <c r="CP722" s="42" t="str">
        <f>IF($O722="女子",IF($AF722&gt;100,"",IF($M722=新人女子!P$27,ROW(),"")),"")</f>
        <v/>
      </c>
      <c r="CQ722" s="42" t="str">
        <f>IF($O722="女子",IF($AF722&gt;100,"",IF($M722=新人女子!B$51,ROW(),"")),"")</f>
        <v/>
      </c>
      <c r="CR722" s="42" t="str">
        <f>IF($O722="女子",IF($AF722&gt;100,"",IF($M722=新人女子!I$51,ROW(),"")),"")</f>
        <v/>
      </c>
      <c r="CS722" s="42" t="str">
        <f>IF($O722="女子",IF($AF722&gt;100,"",IF($M722=新人女子!P$51,ROW(),"")),"")</f>
        <v/>
      </c>
      <c r="CT722" s="42" t="str">
        <f>IF($O722="女子",IF($AF722&gt;100,"",IF($M722=新人女子!B$76,ROW(),"")),"")</f>
        <v/>
      </c>
      <c r="CU722" s="42" t="str">
        <f>IF($O722="女子",IF($AF722&gt;100,"",IF($M722=新人女子!I$76,ROW(),"")),"")</f>
        <v/>
      </c>
      <c r="CV722" s="42" t="str">
        <f>IF($O722="女子",IF($AF722&gt;100,"",IF($M722=新人女子!P$76,ROW(),"")),"")</f>
        <v/>
      </c>
    </row>
    <row r="723" spans="29:100" x14ac:dyDescent="0.15">
      <c r="AC723" s="35" t="str">
        <f t="shared" si="62"/>
        <v/>
      </c>
      <c r="BB723" s="35" t="str">
        <f t="shared" ref="BB723:BB786" si="64">IF(AG723="","",DATEDIF(AG723,DATE(2023,4,1),"y"))</f>
        <v/>
      </c>
      <c r="BC723" s="35" t="str">
        <f t="shared" ref="BC723:BC786" si="65">IF(BB723="","",IF(BB723=15,1,IF(BB723=16,2,IF(BB723=17,3,"役員"))))</f>
        <v/>
      </c>
      <c r="BD723" s="35" t="str">
        <f t="shared" ref="BD723:BD786" si="66">LEFT(AP723,1)</f>
        <v/>
      </c>
      <c r="BE723" s="42" t="str">
        <f>IF($O723="男子",IF($AF723&gt;100,"",IF($M723=選抜男子!B$2,ROW(),"")),"")</f>
        <v/>
      </c>
      <c r="BF723" s="42" t="str">
        <f>IF($O723="男子",IF($AF723&gt;100,"",IF($M723=選抜男子!I$2,ROW(),"")),"")</f>
        <v/>
      </c>
      <c r="BG723" s="42" t="str">
        <f>IF($O723="男子",IF($AF723&gt;100,"",IF($M723=選抜男子!P$2,ROW(),"")),"")</f>
        <v/>
      </c>
      <c r="BH723" s="42" t="str">
        <f>IF($O723="男子",IF($AF723&gt;100,"",IF($M723=選抜男子!B$27,ROW(),"")),"")</f>
        <v/>
      </c>
      <c r="BI723" s="42" t="str">
        <f>IF($O723="男子",IF($AF723&gt;100,"",IF($M723=選抜男子!I$27,ROW(),"")),"")</f>
        <v/>
      </c>
      <c r="BJ723" s="42" t="str">
        <f>IF($O723="男子",IF($AF723&gt;100,"",IF($M723=選抜男子!P$27,ROW(),"")),"")</f>
        <v/>
      </c>
      <c r="BK723" s="42" t="str">
        <f>IF($O723="男子",IF($AF723&gt;100,"",IF($M723=選抜男子!B$51,ROW(),"")),"")</f>
        <v/>
      </c>
      <c r="BL723" s="42" t="str">
        <f>IF($O723="男子",IF($AF723&gt;100,"",IF($M723=選抜男子!I$51,ROW(),"")),"")</f>
        <v/>
      </c>
      <c r="BM723" s="42" t="str">
        <f>IF($O723="男子",IF($AF723&gt;100,"",IF($M723=選抜男子!B$76,ROW(),"")),"")</f>
        <v/>
      </c>
      <c r="BN723" s="42" t="str">
        <f>IF($O723="男子",IF($AF723&gt;100,"",IF($M723=選抜男子!I$76,ROW(),"")),"")</f>
        <v/>
      </c>
      <c r="BO723" s="42" t="str">
        <f>IF($O723="男子",IF($AF723&gt;100,"",IF($M723=新人男子!B$2,ROW(),"")),"")</f>
        <v/>
      </c>
      <c r="BP723" s="42" t="str">
        <f>IF($O723="男子",IF($AF723&gt;100,"",IF($M723=新人男子!I$2,ROW(),"")),"")</f>
        <v/>
      </c>
      <c r="BQ723" s="42" t="str">
        <f>IF($O723="男子",IF($AF723&gt;100,"",IF($M723=新人男子!P$2,ROW(),"")),"")</f>
        <v/>
      </c>
      <c r="BR723" s="42" t="str">
        <f>IF($O723="男子",IF($AF723&gt;100,"",IF($M723=新人男子!B$27,ROW(),"")),"")</f>
        <v/>
      </c>
      <c r="BS723" s="42" t="str">
        <f>IF($O723="男子",IF($AF723&gt;100,"",IF($M723=新人男子!I$27,ROW(),"")),"")</f>
        <v/>
      </c>
      <c r="BT723" s="42" t="str">
        <f>IF($O723="男子",IF($AF723&gt;100,"",IF($M723=新人男子!P$27,ROW(),"")),"")</f>
        <v/>
      </c>
      <c r="BU723" s="42" t="str">
        <f>IF($O723="男子",IF($AF723&gt;100,"",IF($M723=新人男子!B$51,ROW(),"")),"")</f>
        <v/>
      </c>
      <c r="BV723" s="42" t="str">
        <f>IF($O723="男子",IF($AF723&gt;100,"",IF($M723=新人男子!I$51,ROW(),"")),"")</f>
        <v/>
      </c>
      <c r="BW723" s="42" t="str">
        <f>IF($O723="男子",IF($AF723&gt;100,"",IF($M723=新人男子!P$51,ROW(),"")),"")</f>
        <v/>
      </c>
      <c r="BX723" s="42" t="str">
        <f>IF($O723="男子",IF($AF723&gt;100,"",IF($M723=新人男子!B$76,ROW(),"")),"")</f>
        <v/>
      </c>
      <c r="BY723" s="42" t="str">
        <f>IF($O723="男子",IF($AF723&gt;100,"",IF($M723=新人男子!I$76,ROW(),"")),"")</f>
        <v/>
      </c>
      <c r="BZ723" s="42" t="str">
        <f>IF($O723="男子",IF($AF723&gt;100,"",IF($M723=新人男子!P$76,ROW(),"")),"")</f>
        <v/>
      </c>
      <c r="CA723" s="42" t="str">
        <f>IF($O723="女子",IF($AF723&gt;100,"",IF($M723=選抜女子!B$2,ROW(),"")),"")</f>
        <v/>
      </c>
      <c r="CB723" s="42" t="str">
        <f>IF($O723="女子",IF($AF723&gt;100,"",IF($M723=選抜女子!I$2,ROW(),"")),"")</f>
        <v/>
      </c>
      <c r="CC723" s="42" t="str">
        <f>IF($O723="女子",IF($AF723&gt;100,"",IF($M723=選抜女子!P$2,ROW(),"")),"")</f>
        <v/>
      </c>
      <c r="CD723" s="42" t="str">
        <f>IF($O723="女子",IF($AF723&gt;100,"",IF($M723=選抜女子!B$27,ROW(),"")),"")</f>
        <v/>
      </c>
      <c r="CE723" s="42" t="str">
        <f>IF($O723="女子",IF($AF723&gt;100,"",IF($M723=選抜女子!I$27,ROW(),"")),"")</f>
        <v/>
      </c>
      <c r="CF723" s="42" t="str">
        <f>IF($O723="女子",IF($AF723&gt;100,"",IF($M723=選抜女子!P$27,ROW(),"")),"")</f>
        <v/>
      </c>
      <c r="CG723" s="42" t="str">
        <f>IF($O723="女子",IF($AF723&gt;100,"",IF($M723=選抜女子!B$51,ROW(),"")),"")</f>
        <v/>
      </c>
      <c r="CH723" s="42" t="str">
        <f>IF($O723="女子",IF($AF723&gt;100,"",IF($M723=選抜女子!I$51,ROW(),"")),"")</f>
        <v/>
      </c>
      <c r="CI723" s="42" t="str">
        <f>IF($O723="女子",IF($AF723&gt;100,"",IF($M723=選抜女子!B$76,ROW(),"")),"")</f>
        <v/>
      </c>
      <c r="CJ723" s="42" t="str">
        <f>IF($O723="女子",IF($AF723&gt;100,"",IF($M723=選抜女子!I$76,ROW(),"")),"")</f>
        <v/>
      </c>
      <c r="CK723" s="42" t="str">
        <f>IF($O723="女子",IF($AF723&gt;100,"",IF($M723=新人女子!B$2,ROW(),"")),"")</f>
        <v/>
      </c>
      <c r="CL723" s="42" t="str">
        <f>IF($O723="女子",IF($AF723&gt;100,"",IF($M723=新人女子!I$2,ROW(),"")),"")</f>
        <v/>
      </c>
      <c r="CM723" s="42" t="str">
        <f>IF($O723="女子",IF($AF723&gt;100,"",IF($M723=新人女子!P$2,ROW(),"")),"")</f>
        <v/>
      </c>
      <c r="CN723" s="42" t="str">
        <f>IF($O723="女子",IF($AF723&gt;100,"",IF($M723=新人女子!B$27,ROW(),"")),"")</f>
        <v/>
      </c>
      <c r="CO723" s="42" t="str">
        <f>IF($O723="女子",IF($AF723&gt;100,"",IF($M723=新人女子!I$27,ROW(),"")),"")</f>
        <v/>
      </c>
      <c r="CP723" s="42" t="str">
        <f>IF($O723="女子",IF($AF723&gt;100,"",IF($M723=新人女子!P$27,ROW(),"")),"")</f>
        <v/>
      </c>
      <c r="CQ723" s="42" t="str">
        <f>IF($O723="女子",IF($AF723&gt;100,"",IF($M723=新人女子!B$51,ROW(),"")),"")</f>
        <v/>
      </c>
      <c r="CR723" s="42" t="str">
        <f>IF($O723="女子",IF($AF723&gt;100,"",IF($M723=新人女子!I$51,ROW(),"")),"")</f>
        <v/>
      </c>
      <c r="CS723" s="42" t="str">
        <f>IF($O723="女子",IF($AF723&gt;100,"",IF($M723=新人女子!P$51,ROW(),"")),"")</f>
        <v/>
      </c>
      <c r="CT723" s="42" t="str">
        <f>IF($O723="女子",IF($AF723&gt;100,"",IF($M723=新人女子!B$76,ROW(),"")),"")</f>
        <v/>
      </c>
      <c r="CU723" s="42" t="str">
        <f>IF($O723="女子",IF($AF723&gt;100,"",IF($M723=新人女子!I$76,ROW(),"")),"")</f>
        <v/>
      </c>
      <c r="CV723" s="42" t="str">
        <f>IF($O723="女子",IF($AF723&gt;100,"",IF($M723=新人女子!P$76,ROW(),"")),"")</f>
        <v/>
      </c>
    </row>
    <row r="724" spans="29:100" x14ac:dyDescent="0.15">
      <c r="AC724" s="35" t="str">
        <f t="shared" si="62"/>
        <v/>
      </c>
      <c r="BB724" s="35" t="str">
        <f t="shared" si="64"/>
        <v/>
      </c>
      <c r="BC724" s="35" t="str">
        <f t="shared" si="65"/>
        <v/>
      </c>
      <c r="BD724" s="35" t="str">
        <f t="shared" si="66"/>
        <v/>
      </c>
      <c r="BE724" s="42" t="str">
        <f>IF($O724="男子",IF($AF724&gt;100,"",IF($M724=選抜男子!B$2,ROW(),"")),"")</f>
        <v/>
      </c>
      <c r="BF724" s="42" t="str">
        <f>IF($O724="男子",IF($AF724&gt;100,"",IF($M724=選抜男子!I$2,ROW(),"")),"")</f>
        <v/>
      </c>
      <c r="BG724" s="42" t="str">
        <f>IF($O724="男子",IF($AF724&gt;100,"",IF($M724=選抜男子!P$2,ROW(),"")),"")</f>
        <v/>
      </c>
      <c r="BH724" s="42" t="str">
        <f>IF($O724="男子",IF($AF724&gt;100,"",IF($M724=選抜男子!B$27,ROW(),"")),"")</f>
        <v/>
      </c>
      <c r="BI724" s="42" t="str">
        <f>IF($O724="男子",IF($AF724&gt;100,"",IF($M724=選抜男子!I$27,ROW(),"")),"")</f>
        <v/>
      </c>
      <c r="BJ724" s="42" t="str">
        <f>IF($O724="男子",IF($AF724&gt;100,"",IF($M724=選抜男子!P$27,ROW(),"")),"")</f>
        <v/>
      </c>
      <c r="BK724" s="42" t="str">
        <f>IF($O724="男子",IF($AF724&gt;100,"",IF($M724=選抜男子!B$51,ROW(),"")),"")</f>
        <v/>
      </c>
      <c r="BL724" s="42" t="str">
        <f>IF($O724="男子",IF($AF724&gt;100,"",IF($M724=選抜男子!I$51,ROW(),"")),"")</f>
        <v/>
      </c>
      <c r="BM724" s="42" t="str">
        <f>IF($O724="男子",IF($AF724&gt;100,"",IF($M724=選抜男子!B$76,ROW(),"")),"")</f>
        <v/>
      </c>
      <c r="BN724" s="42" t="str">
        <f>IF($O724="男子",IF($AF724&gt;100,"",IF($M724=選抜男子!I$76,ROW(),"")),"")</f>
        <v/>
      </c>
      <c r="BO724" s="42" t="str">
        <f>IF($O724="男子",IF($AF724&gt;100,"",IF($M724=新人男子!B$2,ROW(),"")),"")</f>
        <v/>
      </c>
      <c r="BP724" s="42" t="str">
        <f>IF($O724="男子",IF($AF724&gt;100,"",IF($M724=新人男子!I$2,ROW(),"")),"")</f>
        <v/>
      </c>
      <c r="BQ724" s="42" t="str">
        <f>IF($O724="男子",IF($AF724&gt;100,"",IF($M724=新人男子!P$2,ROW(),"")),"")</f>
        <v/>
      </c>
      <c r="BR724" s="42" t="str">
        <f>IF($O724="男子",IF($AF724&gt;100,"",IF($M724=新人男子!B$27,ROW(),"")),"")</f>
        <v/>
      </c>
      <c r="BS724" s="42" t="str">
        <f>IF($O724="男子",IF($AF724&gt;100,"",IF($M724=新人男子!I$27,ROW(),"")),"")</f>
        <v/>
      </c>
      <c r="BT724" s="42" t="str">
        <f>IF($O724="男子",IF($AF724&gt;100,"",IF($M724=新人男子!P$27,ROW(),"")),"")</f>
        <v/>
      </c>
      <c r="BU724" s="42" t="str">
        <f>IF($O724="男子",IF($AF724&gt;100,"",IF($M724=新人男子!B$51,ROW(),"")),"")</f>
        <v/>
      </c>
      <c r="BV724" s="42" t="str">
        <f>IF($O724="男子",IF($AF724&gt;100,"",IF($M724=新人男子!I$51,ROW(),"")),"")</f>
        <v/>
      </c>
      <c r="BW724" s="42" t="str">
        <f>IF($O724="男子",IF($AF724&gt;100,"",IF($M724=新人男子!P$51,ROW(),"")),"")</f>
        <v/>
      </c>
      <c r="BX724" s="42" t="str">
        <f>IF($O724="男子",IF($AF724&gt;100,"",IF($M724=新人男子!B$76,ROW(),"")),"")</f>
        <v/>
      </c>
      <c r="BY724" s="42" t="str">
        <f>IF($O724="男子",IF($AF724&gt;100,"",IF($M724=新人男子!I$76,ROW(),"")),"")</f>
        <v/>
      </c>
      <c r="BZ724" s="42" t="str">
        <f>IF($O724="男子",IF($AF724&gt;100,"",IF($M724=新人男子!P$76,ROW(),"")),"")</f>
        <v/>
      </c>
      <c r="CA724" s="42" t="str">
        <f>IF($O724="女子",IF($AF724&gt;100,"",IF($M724=選抜女子!B$2,ROW(),"")),"")</f>
        <v/>
      </c>
      <c r="CB724" s="42" t="str">
        <f>IF($O724="女子",IF($AF724&gt;100,"",IF($M724=選抜女子!I$2,ROW(),"")),"")</f>
        <v/>
      </c>
      <c r="CC724" s="42" t="str">
        <f>IF($O724="女子",IF($AF724&gt;100,"",IF($M724=選抜女子!P$2,ROW(),"")),"")</f>
        <v/>
      </c>
      <c r="CD724" s="42" t="str">
        <f>IF($O724="女子",IF($AF724&gt;100,"",IF($M724=選抜女子!B$27,ROW(),"")),"")</f>
        <v/>
      </c>
      <c r="CE724" s="42" t="str">
        <f>IF($O724="女子",IF($AF724&gt;100,"",IF($M724=選抜女子!I$27,ROW(),"")),"")</f>
        <v/>
      </c>
      <c r="CF724" s="42" t="str">
        <f>IF($O724="女子",IF($AF724&gt;100,"",IF($M724=選抜女子!P$27,ROW(),"")),"")</f>
        <v/>
      </c>
      <c r="CG724" s="42" t="str">
        <f>IF($O724="女子",IF($AF724&gt;100,"",IF($M724=選抜女子!B$51,ROW(),"")),"")</f>
        <v/>
      </c>
      <c r="CH724" s="42" t="str">
        <f>IF($O724="女子",IF($AF724&gt;100,"",IF($M724=選抜女子!I$51,ROW(),"")),"")</f>
        <v/>
      </c>
      <c r="CI724" s="42" t="str">
        <f>IF($O724="女子",IF($AF724&gt;100,"",IF($M724=選抜女子!B$76,ROW(),"")),"")</f>
        <v/>
      </c>
      <c r="CJ724" s="42" t="str">
        <f>IF($O724="女子",IF($AF724&gt;100,"",IF($M724=選抜女子!I$76,ROW(),"")),"")</f>
        <v/>
      </c>
      <c r="CK724" s="42" t="str">
        <f>IF($O724="女子",IF($AF724&gt;100,"",IF($M724=新人女子!B$2,ROW(),"")),"")</f>
        <v/>
      </c>
      <c r="CL724" s="42" t="str">
        <f>IF($O724="女子",IF($AF724&gt;100,"",IF($M724=新人女子!I$2,ROW(),"")),"")</f>
        <v/>
      </c>
      <c r="CM724" s="42" t="str">
        <f>IF($O724="女子",IF($AF724&gt;100,"",IF($M724=新人女子!P$2,ROW(),"")),"")</f>
        <v/>
      </c>
      <c r="CN724" s="42" t="str">
        <f>IF($O724="女子",IF($AF724&gt;100,"",IF($M724=新人女子!B$27,ROW(),"")),"")</f>
        <v/>
      </c>
      <c r="CO724" s="42" t="str">
        <f>IF($O724="女子",IF($AF724&gt;100,"",IF($M724=新人女子!I$27,ROW(),"")),"")</f>
        <v/>
      </c>
      <c r="CP724" s="42" t="str">
        <f>IF($O724="女子",IF($AF724&gt;100,"",IF($M724=新人女子!P$27,ROW(),"")),"")</f>
        <v/>
      </c>
      <c r="CQ724" s="42" t="str">
        <f>IF($O724="女子",IF($AF724&gt;100,"",IF($M724=新人女子!B$51,ROW(),"")),"")</f>
        <v/>
      </c>
      <c r="CR724" s="42" t="str">
        <f>IF($O724="女子",IF($AF724&gt;100,"",IF($M724=新人女子!I$51,ROW(),"")),"")</f>
        <v/>
      </c>
      <c r="CS724" s="42" t="str">
        <f>IF($O724="女子",IF($AF724&gt;100,"",IF($M724=新人女子!P$51,ROW(),"")),"")</f>
        <v/>
      </c>
      <c r="CT724" s="42" t="str">
        <f>IF($O724="女子",IF($AF724&gt;100,"",IF($M724=新人女子!B$76,ROW(),"")),"")</f>
        <v/>
      </c>
      <c r="CU724" s="42" t="str">
        <f>IF($O724="女子",IF($AF724&gt;100,"",IF($M724=新人女子!I$76,ROW(),"")),"")</f>
        <v/>
      </c>
      <c r="CV724" s="42" t="str">
        <f>IF($O724="女子",IF($AF724&gt;100,"",IF($M724=新人女子!P$76,ROW(),"")),"")</f>
        <v/>
      </c>
    </row>
    <row r="725" spans="29:100" x14ac:dyDescent="0.15">
      <c r="AC725" s="35" t="str">
        <f t="shared" si="62"/>
        <v/>
      </c>
      <c r="BB725" s="35" t="str">
        <f t="shared" si="64"/>
        <v/>
      </c>
      <c r="BC725" s="35" t="str">
        <f t="shared" si="65"/>
        <v/>
      </c>
      <c r="BD725" s="35" t="str">
        <f t="shared" si="66"/>
        <v/>
      </c>
      <c r="BE725" s="42" t="str">
        <f>IF($O725="男子",IF($AF725&gt;100,"",IF($M725=選抜男子!B$2,ROW(),"")),"")</f>
        <v/>
      </c>
      <c r="BF725" s="42" t="str">
        <f>IF($O725="男子",IF($AF725&gt;100,"",IF($M725=選抜男子!I$2,ROW(),"")),"")</f>
        <v/>
      </c>
      <c r="BG725" s="42" t="str">
        <f>IF($O725="男子",IF($AF725&gt;100,"",IF($M725=選抜男子!P$2,ROW(),"")),"")</f>
        <v/>
      </c>
      <c r="BH725" s="42" t="str">
        <f>IF($O725="男子",IF($AF725&gt;100,"",IF($M725=選抜男子!B$27,ROW(),"")),"")</f>
        <v/>
      </c>
      <c r="BI725" s="42" t="str">
        <f>IF($O725="男子",IF($AF725&gt;100,"",IF($M725=選抜男子!I$27,ROW(),"")),"")</f>
        <v/>
      </c>
      <c r="BJ725" s="42" t="str">
        <f>IF($O725="男子",IF($AF725&gt;100,"",IF($M725=選抜男子!P$27,ROW(),"")),"")</f>
        <v/>
      </c>
      <c r="BK725" s="42" t="str">
        <f>IF($O725="男子",IF($AF725&gt;100,"",IF($M725=選抜男子!B$51,ROW(),"")),"")</f>
        <v/>
      </c>
      <c r="BL725" s="42" t="str">
        <f>IF($O725="男子",IF($AF725&gt;100,"",IF($M725=選抜男子!I$51,ROW(),"")),"")</f>
        <v/>
      </c>
      <c r="BM725" s="42" t="str">
        <f>IF($O725="男子",IF($AF725&gt;100,"",IF($M725=選抜男子!B$76,ROW(),"")),"")</f>
        <v/>
      </c>
      <c r="BN725" s="42" t="str">
        <f>IF($O725="男子",IF($AF725&gt;100,"",IF($M725=選抜男子!I$76,ROW(),"")),"")</f>
        <v/>
      </c>
      <c r="BO725" s="42" t="str">
        <f>IF($O725="男子",IF($AF725&gt;100,"",IF($M725=新人男子!B$2,ROW(),"")),"")</f>
        <v/>
      </c>
      <c r="BP725" s="42" t="str">
        <f>IF($O725="男子",IF($AF725&gt;100,"",IF($M725=新人男子!I$2,ROW(),"")),"")</f>
        <v/>
      </c>
      <c r="BQ725" s="42" t="str">
        <f>IF($O725="男子",IF($AF725&gt;100,"",IF($M725=新人男子!P$2,ROW(),"")),"")</f>
        <v/>
      </c>
      <c r="BR725" s="42" t="str">
        <f>IF($O725="男子",IF($AF725&gt;100,"",IF($M725=新人男子!B$27,ROW(),"")),"")</f>
        <v/>
      </c>
      <c r="BS725" s="42" t="str">
        <f>IF($O725="男子",IF($AF725&gt;100,"",IF($M725=新人男子!I$27,ROW(),"")),"")</f>
        <v/>
      </c>
      <c r="BT725" s="42" t="str">
        <f>IF($O725="男子",IF($AF725&gt;100,"",IF($M725=新人男子!P$27,ROW(),"")),"")</f>
        <v/>
      </c>
      <c r="BU725" s="42" t="str">
        <f>IF($O725="男子",IF($AF725&gt;100,"",IF($M725=新人男子!B$51,ROW(),"")),"")</f>
        <v/>
      </c>
      <c r="BV725" s="42" t="str">
        <f>IF($O725="男子",IF($AF725&gt;100,"",IF($M725=新人男子!I$51,ROW(),"")),"")</f>
        <v/>
      </c>
      <c r="BW725" s="42" t="str">
        <f>IF($O725="男子",IF($AF725&gt;100,"",IF($M725=新人男子!P$51,ROW(),"")),"")</f>
        <v/>
      </c>
      <c r="BX725" s="42" t="str">
        <f>IF($O725="男子",IF($AF725&gt;100,"",IF($M725=新人男子!B$76,ROW(),"")),"")</f>
        <v/>
      </c>
      <c r="BY725" s="42" t="str">
        <f>IF($O725="男子",IF($AF725&gt;100,"",IF($M725=新人男子!I$76,ROW(),"")),"")</f>
        <v/>
      </c>
      <c r="BZ725" s="42" t="str">
        <f>IF($O725="男子",IF($AF725&gt;100,"",IF($M725=新人男子!P$76,ROW(),"")),"")</f>
        <v/>
      </c>
      <c r="CA725" s="42" t="str">
        <f>IF($O725="女子",IF($AF725&gt;100,"",IF($M725=選抜女子!B$2,ROW(),"")),"")</f>
        <v/>
      </c>
      <c r="CB725" s="42" t="str">
        <f>IF($O725="女子",IF($AF725&gt;100,"",IF($M725=選抜女子!I$2,ROW(),"")),"")</f>
        <v/>
      </c>
      <c r="CC725" s="42" t="str">
        <f>IF($O725="女子",IF($AF725&gt;100,"",IF($M725=選抜女子!P$2,ROW(),"")),"")</f>
        <v/>
      </c>
      <c r="CD725" s="42" t="str">
        <f>IF($O725="女子",IF($AF725&gt;100,"",IF($M725=選抜女子!B$27,ROW(),"")),"")</f>
        <v/>
      </c>
      <c r="CE725" s="42" t="str">
        <f>IF($O725="女子",IF($AF725&gt;100,"",IF($M725=選抜女子!I$27,ROW(),"")),"")</f>
        <v/>
      </c>
      <c r="CF725" s="42" t="str">
        <f>IF($O725="女子",IF($AF725&gt;100,"",IF($M725=選抜女子!P$27,ROW(),"")),"")</f>
        <v/>
      </c>
      <c r="CG725" s="42" t="str">
        <f>IF($O725="女子",IF($AF725&gt;100,"",IF($M725=選抜女子!B$51,ROW(),"")),"")</f>
        <v/>
      </c>
      <c r="CH725" s="42" t="str">
        <f>IF($O725="女子",IF($AF725&gt;100,"",IF($M725=選抜女子!I$51,ROW(),"")),"")</f>
        <v/>
      </c>
      <c r="CI725" s="42" t="str">
        <f>IF($O725="女子",IF($AF725&gt;100,"",IF($M725=選抜女子!B$76,ROW(),"")),"")</f>
        <v/>
      </c>
      <c r="CJ725" s="42" t="str">
        <f>IF($O725="女子",IF($AF725&gt;100,"",IF($M725=選抜女子!I$76,ROW(),"")),"")</f>
        <v/>
      </c>
      <c r="CK725" s="42" t="str">
        <f>IF($O725="女子",IF($AF725&gt;100,"",IF($M725=新人女子!B$2,ROW(),"")),"")</f>
        <v/>
      </c>
      <c r="CL725" s="42" t="str">
        <f>IF($O725="女子",IF($AF725&gt;100,"",IF($M725=新人女子!I$2,ROW(),"")),"")</f>
        <v/>
      </c>
      <c r="CM725" s="42" t="str">
        <f>IF($O725="女子",IF($AF725&gt;100,"",IF($M725=新人女子!P$2,ROW(),"")),"")</f>
        <v/>
      </c>
      <c r="CN725" s="42" t="str">
        <f>IF($O725="女子",IF($AF725&gt;100,"",IF($M725=新人女子!B$27,ROW(),"")),"")</f>
        <v/>
      </c>
      <c r="CO725" s="42" t="str">
        <f>IF($O725="女子",IF($AF725&gt;100,"",IF($M725=新人女子!I$27,ROW(),"")),"")</f>
        <v/>
      </c>
      <c r="CP725" s="42" t="str">
        <f>IF($O725="女子",IF($AF725&gt;100,"",IF($M725=新人女子!P$27,ROW(),"")),"")</f>
        <v/>
      </c>
      <c r="CQ725" s="42" t="str">
        <f>IF($O725="女子",IF($AF725&gt;100,"",IF($M725=新人女子!B$51,ROW(),"")),"")</f>
        <v/>
      </c>
      <c r="CR725" s="42" t="str">
        <f>IF($O725="女子",IF($AF725&gt;100,"",IF($M725=新人女子!I$51,ROW(),"")),"")</f>
        <v/>
      </c>
      <c r="CS725" s="42" t="str">
        <f>IF($O725="女子",IF($AF725&gt;100,"",IF($M725=新人女子!P$51,ROW(),"")),"")</f>
        <v/>
      </c>
      <c r="CT725" s="42" t="str">
        <f>IF($O725="女子",IF($AF725&gt;100,"",IF($M725=新人女子!B$76,ROW(),"")),"")</f>
        <v/>
      </c>
      <c r="CU725" s="42" t="str">
        <f>IF($O725="女子",IF($AF725&gt;100,"",IF($M725=新人女子!I$76,ROW(),"")),"")</f>
        <v/>
      </c>
      <c r="CV725" s="42" t="str">
        <f>IF($O725="女子",IF($AF725&gt;100,"",IF($M725=新人女子!P$76,ROW(),"")),"")</f>
        <v/>
      </c>
    </row>
    <row r="726" spans="29:100" x14ac:dyDescent="0.15">
      <c r="AC726" s="35" t="str">
        <f t="shared" si="62"/>
        <v/>
      </c>
      <c r="BB726" s="35" t="str">
        <f t="shared" si="64"/>
        <v/>
      </c>
      <c r="BC726" s="35" t="str">
        <f t="shared" si="65"/>
        <v/>
      </c>
      <c r="BD726" s="35" t="str">
        <f t="shared" si="66"/>
        <v/>
      </c>
      <c r="BE726" s="42" t="str">
        <f>IF($O726="男子",IF($AF726&gt;100,"",IF($M726=選抜男子!B$2,ROW(),"")),"")</f>
        <v/>
      </c>
      <c r="BF726" s="42" t="str">
        <f>IF($O726="男子",IF($AF726&gt;100,"",IF($M726=選抜男子!I$2,ROW(),"")),"")</f>
        <v/>
      </c>
      <c r="BG726" s="42" t="str">
        <f>IF($O726="男子",IF($AF726&gt;100,"",IF($M726=選抜男子!P$2,ROW(),"")),"")</f>
        <v/>
      </c>
      <c r="BH726" s="42" t="str">
        <f>IF($O726="男子",IF($AF726&gt;100,"",IF($M726=選抜男子!B$27,ROW(),"")),"")</f>
        <v/>
      </c>
      <c r="BI726" s="42" t="str">
        <f>IF($O726="男子",IF($AF726&gt;100,"",IF($M726=選抜男子!I$27,ROW(),"")),"")</f>
        <v/>
      </c>
      <c r="BJ726" s="42" t="str">
        <f>IF($O726="男子",IF($AF726&gt;100,"",IF($M726=選抜男子!P$27,ROW(),"")),"")</f>
        <v/>
      </c>
      <c r="BK726" s="42" t="str">
        <f>IF($O726="男子",IF($AF726&gt;100,"",IF($M726=選抜男子!B$51,ROW(),"")),"")</f>
        <v/>
      </c>
      <c r="BL726" s="42" t="str">
        <f>IF($O726="男子",IF($AF726&gt;100,"",IF($M726=選抜男子!I$51,ROW(),"")),"")</f>
        <v/>
      </c>
      <c r="BM726" s="42" t="str">
        <f>IF($O726="男子",IF($AF726&gt;100,"",IF($M726=選抜男子!B$76,ROW(),"")),"")</f>
        <v/>
      </c>
      <c r="BN726" s="42" t="str">
        <f>IF($O726="男子",IF($AF726&gt;100,"",IF($M726=選抜男子!I$76,ROW(),"")),"")</f>
        <v/>
      </c>
      <c r="BO726" s="42" t="str">
        <f>IF($O726="男子",IF($AF726&gt;100,"",IF($M726=新人男子!B$2,ROW(),"")),"")</f>
        <v/>
      </c>
      <c r="BP726" s="42" t="str">
        <f>IF($O726="男子",IF($AF726&gt;100,"",IF($M726=新人男子!I$2,ROW(),"")),"")</f>
        <v/>
      </c>
      <c r="BQ726" s="42" t="str">
        <f>IF($O726="男子",IF($AF726&gt;100,"",IF($M726=新人男子!P$2,ROW(),"")),"")</f>
        <v/>
      </c>
      <c r="BR726" s="42" t="str">
        <f>IF($O726="男子",IF($AF726&gt;100,"",IF($M726=新人男子!B$27,ROW(),"")),"")</f>
        <v/>
      </c>
      <c r="BS726" s="42" t="str">
        <f>IF($O726="男子",IF($AF726&gt;100,"",IF($M726=新人男子!I$27,ROW(),"")),"")</f>
        <v/>
      </c>
      <c r="BT726" s="42" t="str">
        <f>IF($O726="男子",IF($AF726&gt;100,"",IF($M726=新人男子!P$27,ROW(),"")),"")</f>
        <v/>
      </c>
      <c r="BU726" s="42" t="str">
        <f>IF($O726="男子",IF($AF726&gt;100,"",IF($M726=新人男子!B$51,ROW(),"")),"")</f>
        <v/>
      </c>
      <c r="BV726" s="42" t="str">
        <f>IF($O726="男子",IF($AF726&gt;100,"",IF($M726=新人男子!I$51,ROW(),"")),"")</f>
        <v/>
      </c>
      <c r="BW726" s="42" t="str">
        <f>IF($O726="男子",IF($AF726&gt;100,"",IF($M726=新人男子!P$51,ROW(),"")),"")</f>
        <v/>
      </c>
      <c r="BX726" s="42" t="str">
        <f>IF($O726="男子",IF($AF726&gt;100,"",IF($M726=新人男子!B$76,ROW(),"")),"")</f>
        <v/>
      </c>
      <c r="BY726" s="42" t="str">
        <f>IF($O726="男子",IF($AF726&gt;100,"",IF($M726=新人男子!I$76,ROW(),"")),"")</f>
        <v/>
      </c>
      <c r="BZ726" s="42" t="str">
        <f>IF($O726="男子",IF($AF726&gt;100,"",IF($M726=新人男子!P$76,ROW(),"")),"")</f>
        <v/>
      </c>
      <c r="CA726" s="42" t="str">
        <f>IF($O726="女子",IF($AF726&gt;100,"",IF($M726=選抜女子!B$2,ROW(),"")),"")</f>
        <v/>
      </c>
      <c r="CB726" s="42" t="str">
        <f>IF($O726="女子",IF($AF726&gt;100,"",IF($M726=選抜女子!I$2,ROW(),"")),"")</f>
        <v/>
      </c>
      <c r="CC726" s="42" t="str">
        <f>IF($O726="女子",IF($AF726&gt;100,"",IF($M726=選抜女子!P$2,ROW(),"")),"")</f>
        <v/>
      </c>
      <c r="CD726" s="42" t="str">
        <f>IF($O726="女子",IF($AF726&gt;100,"",IF($M726=選抜女子!B$27,ROW(),"")),"")</f>
        <v/>
      </c>
      <c r="CE726" s="42" t="str">
        <f>IF($O726="女子",IF($AF726&gt;100,"",IF($M726=選抜女子!I$27,ROW(),"")),"")</f>
        <v/>
      </c>
      <c r="CF726" s="42" t="str">
        <f>IF($O726="女子",IF($AF726&gt;100,"",IF($M726=選抜女子!P$27,ROW(),"")),"")</f>
        <v/>
      </c>
      <c r="CG726" s="42" t="str">
        <f>IF($O726="女子",IF($AF726&gt;100,"",IF($M726=選抜女子!B$51,ROW(),"")),"")</f>
        <v/>
      </c>
      <c r="CH726" s="42" t="str">
        <f>IF($O726="女子",IF($AF726&gt;100,"",IF($M726=選抜女子!I$51,ROW(),"")),"")</f>
        <v/>
      </c>
      <c r="CI726" s="42" t="str">
        <f>IF($O726="女子",IF($AF726&gt;100,"",IF($M726=選抜女子!B$76,ROW(),"")),"")</f>
        <v/>
      </c>
      <c r="CJ726" s="42" t="str">
        <f>IF($O726="女子",IF($AF726&gt;100,"",IF($M726=選抜女子!I$76,ROW(),"")),"")</f>
        <v/>
      </c>
      <c r="CK726" s="42" t="str">
        <f>IF($O726="女子",IF($AF726&gt;100,"",IF($M726=新人女子!B$2,ROW(),"")),"")</f>
        <v/>
      </c>
      <c r="CL726" s="42" t="str">
        <f>IF($O726="女子",IF($AF726&gt;100,"",IF($M726=新人女子!I$2,ROW(),"")),"")</f>
        <v/>
      </c>
      <c r="CM726" s="42" t="str">
        <f>IF($O726="女子",IF($AF726&gt;100,"",IF($M726=新人女子!P$2,ROW(),"")),"")</f>
        <v/>
      </c>
      <c r="CN726" s="42" t="str">
        <f>IF($O726="女子",IF($AF726&gt;100,"",IF($M726=新人女子!B$27,ROW(),"")),"")</f>
        <v/>
      </c>
      <c r="CO726" s="42" t="str">
        <f>IF($O726="女子",IF($AF726&gt;100,"",IF($M726=新人女子!I$27,ROW(),"")),"")</f>
        <v/>
      </c>
      <c r="CP726" s="42" t="str">
        <f>IF($O726="女子",IF($AF726&gt;100,"",IF($M726=新人女子!P$27,ROW(),"")),"")</f>
        <v/>
      </c>
      <c r="CQ726" s="42" t="str">
        <f>IF($O726="女子",IF($AF726&gt;100,"",IF($M726=新人女子!B$51,ROW(),"")),"")</f>
        <v/>
      </c>
      <c r="CR726" s="42" t="str">
        <f>IF($O726="女子",IF($AF726&gt;100,"",IF($M726=新人女子!I$51,ROW(),"")),"")</f>
        <v/>
      </c>
      <c r="CS726" s="42" t="str">
        <f>IF($O726="女子",IF($AF726&gt;100,"",IF($M726=新人女子!P$51,ROW(),"")),"")</f>
        <v/>
      </c>
      <c r="CT726" s="42" t="str">
        <f>IF($O726="女子",IF($AF726&gt;100,"",IF($M726=新人女子!B$76,ROW(),"")),"")</f>
        <v/>
      </c>
      <c r="CU726" s="42" t="str">
        <f>IF($O726="女子",IF($AF726&gt;100,"",IF($M726=新人女子!I$76,ROW(),"")),"")</f>
        <v/>
      </c>
      <c r="CV726" s="42" t="str">
        <f>IF($O726="女子",IF($AF726&gt;100,"",IF($M726=新人女子!P$76,ROW(),"")),"")</f>
        <v/>
      </c>
    </row>
    <row r="727" spans="29:100" x14ac:dyDescent="0.15">
      <c r="AC727" s="35" t="str">
        <f t="shared" si="62"/>
        <v/>
      </c>
      <c r="BB727" s="35" t="str">
        <f t="shared" si="64"/>
        <v/>
      </c>
      <c r="BC727" s="35" t="str">
        <f t="shared" si="65"/>
        <v/>
      </c>
      <c r="BD727" s="35" t="str">
        <f t="shared" si="66"/>
        <v/>
      </c>
      <c r="BE727" s="42" t="str">
        <f>IF($O727="男子",IF($AF727&gt;100,"",IF($M727=選抜男子!B$2,ROW(),"")),"")</f>
        <v/>
      </c>
      <c r="BF727" s="42" t="str">
        <f>IF($O727="男子",IF($AF727&gt;100,"",IF($M727=選抜男子!I$2,ROW(),"")),"")</f>
        <v/>
      </c>
      <c r="BG727" s="42" t="str">
        <f>IF($O727="男子",IF($AF727&gt;100,"",IF($M727=選抜男子!P$2,ROW(),"")),"")</f>
        <v/>
      </c>
      <c r="BH727" s="42" t="str">
        <f>IF($O727="男子",IF($AF727&gt;100,"",IF($M727=選抜男子!B$27,ROW(),"")),"")</f>
        <v/>
      </c>
      <c r="BI727" s="42" t="str">
        <f>IF($O727="男子",IF($AF727&gt;100,"",IF($M727=選抜男子!I$27,ROW(),"")),"")</f>
        <v/>
      </c>
      <c r="BJ727" s="42" t="str">
        <f>IF($O727="男子",IF($AF727&gt;100,"",IF($M727=選抜男子!P$27,ROW(),"")),"")</f>
        <v/>
      </c>
      <c r="BK727" s="42" t="str">
        <f>IF($O727="男子",IF($AF727&gt;100,"",IF($M727=選抜男子!B$51,ROW(),"")),"")</f>
        <v/>
      </c>
      <c r="BL727" s="42" t="str">
        <f>IF($O727="男子",IF($AF727&gt;100,"",IF($M727=選抜男子!I$51,ROW(),"")),"")</f>
        <v/>
      </c>
      <c r="BM727" s="42" t="str">
        <f>IF($O727="男子",IF($AF727&gt;100,"",IF($M727=選抜男子!B$76,ROW(),"")),"")</f>
        <v/>
      </c>
      <c r="BN727" s="42" t="str">
        <f>IF($O727="男子",IF($AF727&gt;100,"",IF($M727=選抜男子!I$76,ROW(),"")),"")</f>
        <v/>
      </c>
      <c r="BO727" s="42" t="str">
        <f>IF($O727="男子",IF($AF727&gt;100,"",IF($M727=新人男子!B$2,ROW(),"")),"")</f>
        <v/>
      </c>
      <c r="BP727" s="42" t="str">
        <f>IF($O727="男子",IF($AF727&gt;100,"",IF($M727=新人男子!I$2,ROW(),"")),"")</f>
        <v/>
      </c>
      <c r="BQ727" s="42" t="str">
        <f>IF($O727="男子",IF($AF727&gt;100,"",IF($M727=新人男子!P$2,ROW(),"")),"")</f>
        <v/>
      </c>
      <c r="BR727" s="42" t="str">
        <f>IF($O727="男子",IF($AF727&gt;100,"",IF($M727=新人男子!B$27,ROW(),"")),"")</f>
        <v/>
      </c>
      <c r="BS727" s="42" t="str">
        <f>IF($O727="男子",IF($AF727&gt;100,"",IF($M727=新人男子!I$27,ROW(),"")),"")</f>
        <v/>
      </c>
      <c r="BT727" s="42" t="str">
        <f>IF($O727="男子",IF($AF727&gt;100,"",IF($M727=新人男子!P$27,ROW(),"")),"")</f>
        <v/>
      </c>
      <c r="BU727" s="42" t="str">
        <f>IF($O727="男子",IF($AF727&gt;100,"",IF($M727=新人男子!B$51,ROW(),"")),"")</f>
        <v/>
      </c>
      <c r="BV727" s="42" t="str">
        <f>IF($O727="男子",IF($AF727&gt;100,"",IF($M727=新人男子!I$51,ROW(),"")),"")</f>
        <v/>
      </c>
      <c r="BW727" s="42" t="str">
        <f>IF($O727="男子",IF($AF727&gt;100,"",IF($M727=新人男子!P$51,ROW(),"")),"")</f>
        <v/>
      </c>
      <c r="BX727" s="42" t="str">
        <f>IF($O727="男子",IF($AF727&gt;100,"",IF($M727=新人男子!B$76,ROW(),"")),"")</f>
        <v/>
      </c>
      <c r="BY727" s="42" t="str">
        <f>IF($O727="男子",IF($AF727&gt;100,"",IF($M727=新人男子!I$76,ROW(),"")),"")</f>
        <v/>
      </c>
      <c r="BZ727" s="42" t="str">
        <f>IF($O727="男子",IF($AF727&gt;100,"",IF($M727=新人男子!P$76,ROW(),"")),"")</f>
        <v/>
      </c>
      <c r="CA727" s="42" t="str">
        <f>IF($O727="女子",IF($AF727&gt;100,"",IF($M727=選抜女子!B$2,ROW(),"")),"")</f>
        <v/>
      </c>
      <c r="CB727" s="42" t="str">
        <f>IF($O727="女子",IF($AF727&gt;100,"",IF($M727=選抜女子!I$2,ROW(),"")),"")</f>
        <v/>
      </c>
      <c r="CC727" s="42" t="str">
        <f>IF($O727="女子",IF($AF727&gt;100,"",IF($M727=選抜女子!P$2,ROW(),"")),"")</f>
        <v/>
      </c>
      <c r="CD727" s="42" t="str">
        <f>IF($O727="女子",IF($AF727&gt;100,"",IF($M727=選抜女子!B$27,ROW(),"")),"")</f>
        <v/>
      </c>
      <c r="CE727" s="42" t="str">
        <f>IF($O727="女子",IF($AF727&gt;100,"",IF($M727=選抜女子!I$27,ROW(),"")),"")</f>
        <v/>
      </c>
      <c r="CF727" s="42" t="str">
        <f>IF($O727="女子",IF($AF727&gt;100,"",IF($M727=選抜女子!P$27,ROW(),"")),"")</f>
        <v/>
      </c>
      <c r="CG727" s="42" t="str">
        <f>IF($O727="女子",IF($AF727&gt;100,"",IF($M727=選抜女子!B$51,ROW(),"")),"")</f>
        <v/>
      </c>
      <c r="CH727" s="42" t="str">
        <f>IF($O727="女子",IF($AF727&gt;100,"",IF($M727=選抜女子!I$51,ROW(),"")),"")</f>
        <v/>
      </c>
      <c r="CI727" s="42" t="str">
        <f>IF($O727="女子",IF($AF727&gt;100,"",IF($M727=選抜女子!B$76,ROW(),"")),"")</f>
        <v/>
      </c>
      <c r="CJ727" s="42" t="str">
        <f>IF($O727="女子",IF($AF727&gt;100,"",IF($M727=選抜女子!I$76,ROW(),"")),"")</f>
        <v/>
      </c>
      <c r="CK727" s="42" t="str">
        <f>IF($O727="女子",IF($AF727&gt;100,"",IF($M727=新人女子!B$2,ROW(),"")),"")</f>
        <v/>
      </c>
      <c r="CL727" s="42" t="str">
        <f>IF($O727="女子",IF($AF727&gt;100,"",IF($M727=新人女子!I$2,ROW(),"")),"")</f>
        <v/>
      </c>
      <c r="CM727" s="42" t="str">
        <f>IF($O727="女子",IF($AF727&gt;100,"",IF($M727=新人女子!P$2,ROW(),"")),"")</f>
        <v/>
      </c>
      <c r="CN727" s="42" t="str">
        <f>IF($O727="女子",IF($AF727&gt;100,"",IF($M727=新人女子!B$27,ROW(),"")),"")</f>
        <v/>
      </c>
      <c r="CO727" s="42" t="str">
        <f>IF($O727="女子",IF($AF727&gt;100,"",IF($M727=新人女子!I$27,ROW(),"")),"")</f>
        <v/>
      </c>
      <c r="CP727" s="42" t="str">
        <f>IF($O727="女子",IF($AF727&gt;100,"",IF($M727=新人女子!P$27,ROW(),"")),"")</f>
        <v/>
      </c>
      <c r="CQ727" s="42" t="str">
        <f>IF($O727="女子",IF($AF727&gt;100,"",IF($M727=新人女子!B$51,ROW(),"")),"")</f>
        <v/>
      </c>
      <c r="CR727" s="42" t="str">
        <f>IF($O727="女子",IF($AF727&gt;100,"",IF($M727=新人女子!I$51,ROW(),"")),"")</f>
        <v/>
      </c>
      <c r="CS727" s="42" t="str">
        <f>IF($O727="女子",IF($AF727&gt;100,"",IF($M727=新人女子!P$51,ROW(),"")),"")</f>
        <v/>
      </c>
      <c r="CT727" s="42" t="str">
        <f>IF($O727="女子",IF($AF727&gt;100,"",IF($M727=新人女子!B$76,ROW(),"")),"")</f>
        <v/>
      </c>
      <c r="CU727" s="42" t="str">
        <f>IF($O727="女子",IF($AF727&gt;100,"",IF($M727=新人女子!I$76,ROW(),"")),"")</f>
        <v/>
      </c>
      <c r="CV727" s="42" t="str">
        <f>IF($O727="女子",IF($AF727&gt;100,"",IF($M727=新人女子!P$76,ROW(),"")),"")</f>
        <v/>
      </c>
    </row>
    <row r="728" spans="29:100" x14ac:dyDescent="0.15">
      <c r="AC728" s="35" t="str">
        <f t="shared" si="62"/>
        <v/>
      </c>
      <c r="BB728" s="35" t="str">
        <f t="shared" si="64"/>
        <v/>
      </c>
      <c r="BC728" s="35" t="str">
        <f t="shared" si="65"/>
        <v/>
      </c>
      <c r="BD728" s="35" t="str">
        <f t="shared" si="66"/>
        <v/>
      </c>
      <c r="BE728" s="42" t="str">
        <f>IF($O728="男子",IF($AF728&gt;100,"",IF($M728=選抜男子!B$2,ROW(),"")),"")</f>
        <v/>
      </c>
      <c r="BF728" s="42" t="str">
        <f>IF($O728="男子",IF($AF728&gt;100,"",IF($M728=選抜男子!I$2,ROW(),"")),"")</f>
        <v/>
      </c>
      <c r="BG728" s="42" t="str">
        <f>IF($O728="男子",IF($AF728&gt;100,"",IF($M728=選抜男子!P$2,ROW(),"")),"")</f>
        <v/>
      </c>
      <c r="BH728" s="42" t="str">
        <f>IF($O728="男子",IF($AF728&gt;100,"",IF($M728=選抜男子!B$27,ROW(),"")),"")</f>
        <v/>
      </c>
      <c r="BI728" s="42" t="str">
        <f>IF($O728="男子",IF($AF728&gt;100,"",IF($M728=選抜男子!I$27,ROW(),"")),"")</f>
        <v/>
      </c>
      <c r="BJ728" s="42" t="str">
        <f>IF($O728="男子",IF($AF728&gt;100,"",IF($M728=選抜男子!P$27,ROW(),"")),"")</f>
        <v/>
      </c>
      <c r="BK728" s="42" t="str">
        <f>IF($O728="男子",IF($AF728&gt;100,"",IF($M728=選抜男子!B$51,ROW(),"")),"")</f>
        <v/>
      </c>
      <c r="BL728" s="42" t="str">
        <f>IF($O728="男子",IF($AF728&gt;100,"",IF($M728=選抜男子!I$51,ROW(),"")),"")</f>
        <v/>
      </c>
      <c r="BM728" s="42" t="str">
        <f>IF($O728="男子",IF($AF728&gt;100,"",IF($M728=選抜男子!B$76,ROW(),"")),"")</f>
        <v/>
      </c>
      <c r="BN728" s="42" t="str">
        <f>IF($O728="男子",IF($AF728&gt;100,"",IF($M728=選抜男子!I$76,ROW(),"")),"")</f>
        <v/>
      </c>
      <c r="BO728" s="42" t="str">
        <f>IF($O728="男子",IF($AF728&gt;100,"",IF($M728=新人男子!B$2,ROW(),"")),"")</f>
        <v/>
      </c>
      <c r="BP728" s="42" t="str">
        <f>IF($O728="男子",IF($AF728&gt;100,"",IF($M728=新人男子!I$2,ROW(),"")),"")</f>
        <v/>
      </c>
      <c r="BQ728" s="42" t="str">
        <f>IF($O728="男子",IF($AF728&gt;100,"",IF($M728=新人男子!P$2,ROW(),"")),"")</f>
        <v/>
      </c>
      <c r="BR728" s="42" t="str">
        <f>IF($O728="男子",IF($AF728&gt;100,"",IF($M728=新人男子!B$27,ROW(),"")),"")</f>
        <v/>
      </c>
      <c r="BS728" s="42" t="str">
        <f>IF($O728="男子",IF($AF728&gt;100,"",IF($M728=新人男子!I$27,ROW(),"")),"")</f>
        <v/>
      </c>
      <c r="BT728" s="42" t="str">
        <f>IF($O728="男子",IF($AF728&gt;100,"",IF($M728=新人男子!P$27,ROW(),"")),"")</f>
        <v/>
      </c>
      <c r="BU728" s="42" t="str">
        <f>IF($O728="男子",IF($AF728&gt;100,"",IF($M728=新人男子!B$51,ROW(),"")),"")</f>
        <v/>
      </c>
      <c r="BV728" s="42" t="str">
        <f>IF($O728="男子",IF($AF728&gt;100,"",IF($M728=新人男子!I$51,ROW(),"")),"")</f>
        <v/>
      </c>
      <c r="BW728" s="42" t="str">
        <f>IF($O728="男子",IF($AF728&gt;100,"",IF($M728=新人男子!P$51,ROW(),"")),"")</f>
        <v/>
      </c>
      <c r="BX728" s="42" t="str">
        <f>IF($O728="男子",IF($AF728&gt;100,"",IF($M728=新人男子!B$76,ROW(),"")),"")</f>
        <v/>
      </c>
      <c r="BY728" s="42" t="str">
        <f>IF($O728="男子",IF($AF728&gt;100,"",IF($M728=新人男子!I$76,ROW(),"")),"")</f>
        <v/>
      </c>
      <c r="BZ728" s="42" t="str">
        <f>IF($O728="男子",IF($AF728&gt;100,"",IF($M728=新人男子!P$76,ROW(),"")),"")</f>
        <v/>
      </c>
      <c r="CA728" s="42" t="str">
        <f>IF($O728="女子",IF($AF728&gt;100,"",IF($M728=選抜女子!B$2,ROW(),"")),"")</f>
        <v/>
      </c>
      <c r="CB728" s="42" t="str">
        <f>IF($O728="女子",IF($AF728&gt;100,"",IF($M728=選抜女子!I$2,ROW(),"")),"")</f>
        <v/>
      </c>
      <c r="CC728" s="42" t="str">
        <f>IF($O728="女子",IF($AF728&gt;100,"",IF($M728=選抜女子!P$2,ROW(),"")),"")</f>
        <v/>
      </c>
      <c r="CD728" s="42" t="str">
        <f>IF($O728="女子",IF($AF728&gt;100,"",IF($M728=選抜女子!B$27,ROW(),"")),"")</f>
        <v/>
      </c>
      <c r="CE728" s="42" t="str">
        <f>IF($O728="女子",IF($AF728&gt;100,"",IF($M728=選抜女子!I$27,ROW(),"")),"")</f>
        <v/>
      </c>
      <c r="CF728" s="42" t="str">
        <f>IF($O728="女子",IF($AF728&gt;100,"",IF($M728=選抜女子!P$27,ROW(),"")),"")</f>
        <v/>
      </c>
      <c r="CG728" s="42" t="str">
        <f>IF($O728="女子",IF($AF728&gt;100,"",IF($M728=選抜女子!B$51,ROW(),"")),"")</f>
        <v/>
      </c>
      <c r="CH728" s="42" t="str">
        <f>IF($O728="女子",IF($AF728&gt;100,"",IF($M728=選抜女子!I$51,ROW(),"")),"")</f>
        <v/>
      </c>
      <c r="CI728" s="42" t="str">
        <f>IF($O728="女子",IF($AF728&gt;100,"",IF($M728=選抜女子!B$76,ROW(),"")),"")</f>
        <v/>
      </c>
      <c r="CJ728" s="42" t="str">
        <f>IF($O728="女子",IF($AF728&gt;100,"",IF($M728=選抜女子!I$76,ROW(),"")),"")</f>
        <v/>
      </c>
      <c r="CK728" s="42" t="str">
        <f>IF($O728="女子",IF($AF728&gt;100,"",IF($M728=新人女子!B$2,ROW(),"")),"")</f>
        <v/>
      </c>
      <c r="CL728" s="42" t="str">
        <f>IF($O728="女子",IF($AF728&gt;100,"",IF($M728=新人女子!I$2,ROW(),"")),"")</f>
        <v/>
      </c>
      <c r="CM728" s="42" t="str">
        <f>IF($O728="女子",IF($AF728&gt;100,"",IF($M728=新人女子!P$2,ROW(),"")),"")</f>
        <v/>
      </c>
      <c r="CN728" s="42" t="str">
        <f>IF($O728="女子",IF($AF728&gt;100,"",IF($M728=新人女子!B$27,ROW(),"")),"")</f>
        <v/>
      </c>
      <c r="CO728" s="42" t="str">
        <f>IF($O728="女子",IF($AF728&gt;100,"",IF($M728=新人女子!I$27,ROW(),"")),"")</f>
        <v/>
      </c>
      <c r="CP728" s="42" t="str">
        <f>IF($O728="女子",IF($AF728&gt;100,"",IF($M728=新人女子!P$27,ROW(),"")),"")</f>
        <v/>
      </c>
      <c r="CQ728" s="42" t="str">
        <f>IF($O728="女子",IF($AF728&gt;100,"",IF($M728=新人女子!B$51,ROW(),"")),"")</f>
        <v/>
      </c>
      <c r="CR728" s="42" t="str">
        <f>IF($O728="女子",IF($AF728&gt;100,"",IF($M728=新人女子!I$51,ROW(),"")),"")</f>
        <v/>
      </c>
      <c r="CS728" s="42" t="str">
        <f>IF($O728="女子",IF($AF728&gt;100,"",IF($M728=新人女子!P$51,ROW(),"")),"")</f>
        <v/>
      </c>
      <c r="CT728" s="42" t="str">
        <f>IF($O728="女子",IF($AF728&gt;100,"",IF($M728=新人女子!B$76,ROW(),"")),"")</f>
        <v/>
      </c>
      <c r="CU728" s="42" t="str">
        <f>IF($O728="女子",IF($AF728&gt;100,"",IF($M728=新人女子!I$76,ROW(),"")),"")</f>
        <v/>
      </c>
      <c r="CV728" s="42" t="str">
        <f>IF($O728="女子",IF($AF728&gt;100,"",IF($M728=新人女子!P$76,ROW(),"")),"")</f>
        <v/>
      </c>
    </row>
    <row r="729" spans="29:100" x14ac:dyDescent="0.15">
      <c r="AC729" s="35" t="str">
        <f t="shared" si="62"/>
        <v/>
      </c>
      <c r="BB729" s="35" t="str">
        <f t="shared" si="64"/>
        <v/>
      </c>
      <c r="BC729" s="35" t="str">
        <f t="shared" si="65"/>
        <v/>
      </c>
      <c r="BD729" s="35" t="str">
        <f t="shared" si="66"/>
        <v/>
      </c>
      <c r="BE729" s="42" t="str">
        <f>IF($O729="男子",IF($AF729&gt;100,"",IF($M729=選抜男子!B$2,ROW(),"")),"")</f>
        <v/>
      </c>
      <c r="BF729" s="42" t="str">
        <f>IF($O729="男子",IF($AF729&gt;100,"",IF($M729=選抜男子!I$2,ROW(),"")),"")</f>
        <v/>
      </c>
      <c r="BG729" s="42" t="str">
        <f>IF($O729="男子",IF($AF729&gt;100,"",IF($M729=選抜男子!P$2,ROW(),"")),"")</f>
        <v/>
      </c>
      <c r="BH729" s="42" t="str">
        <f>IF($O729="男子",IF($AF729&gt;100,"",IF($M729=選抜男子!B$27,ROW(),"")),"")</f>
        <v/>
      </c>
      <c r="BI729" s="42" t="str">
        <f>IF($O729="男子",IF($AF729&gt;100,"",IF($M729=選抜男子!I$27,ROW(),"")),"")</f>
        <v/>
      </c>
      <c r="BJ729" s="42" t="str">
        <f>IF($O729="男子",IF($AF729&gt;100,"",IF($M729=選抜男子!P$27,ROW(),"")),"")</f>
        <v/>
      </c>
      <c r="BK729" s="42" t="str">
        <f>IF($O729="男子",IF($AF729&gt;100,"",IF($M729=選抜男子!B$51,ROW(),"")),"")</f>
        <v/>
      </c>
      <c r="BL729" s="42" t="str">
        <f>IF($O729="男子",IF($AF729&gt;100,"",IF($M729=選抜男子!I$51,ROW(),"")),"")</f>
        <v/>
      </c>
      <c r="BM729" s="42" t="str">
        <f>IF($O729="男子",IF($AF729&gt;100,"",IF($M729=選抜男子!B$76,ROW(),"")),"")</f>
        <v/>
      </c>
      <c r="BN729" s="42" t="str">
        <f>IF($O729="男子",IF($AF729&gt;100,"",IF($M729=選抜男子!I$76,ROW(),"")),"")</f>
        <v/>
      </c>
      <c r="BO729" s="42" t="str">
        <f>IF($O729="男子",IF($AF729&gt;100,"",IF($M729=新人男子!B$2,ROW(),"")),"")</f>
        <v/>
      </c>
      <c r="BP729" s="42" t="str">
        <f>IF($O729="男子",IF($AF729&gt;100,"",IF($M729=新人男子!I$2,ROW(),"")),"")</f>
        <v/>
      </c>
      <c r="BQ729" s="42" t="str">
        <f>IF($O729="男子",IF($AF729&gt;100,"",IF($M729=新人男子!P$2,ROW(),"")),"")</f>
        <v/>
      </c>
      <c r="BR729" s="42" t="str">
        <f>IF($O729="男子",IF($AF729&gt;100,"",IF($M729=新人男子!B$27,ROW(),"")),"")</f>
        <v/>
      </c>
      <c r="BS729" s="42" t="str">
        <f>IF($O729="男子",IF($AF729&gt;100,"",IF($M729=新人男子!I$27,ROW(),"")),"")</f>
        <v/>
      </c>
      <c r="BT729" s="42" t="str">
        <f>IF($O729="男子",IF($AF729&gt;100,"",IF($M729=新人男子!P$27,ROW(),"")),"")</f>
        <v/>
      </c>
      <c r="BU729" s="42" t="str">
        <f>IF($O729="男子",IF($AF729&gt;100,"",IF($M729=新人男子!B$51,ROW(),"")),"")</f>
        <v/>
      </c>
      <c r="BV729" s="42" t="str">
        <f>IF($O729="男子",IF($AF729&gt;100,"",IF($M729=新人男子!I$51,ROW(),"")),"")</f>
        <v/>
      </c>
      <c r="BW729" s="42" t="str">
        <f>IF($O729="男子",IF($AF729&gt;100,"",IF($M729=新人男子!P$51,ROW(),"")),"")</f>
        <v/>
      </c>
      <c r="BX729" s="42" t="str">
        <f>IF($O729="男子",IF($AF729&gt;100,"",IF($M729=新人男子!B$76,ROW(),"")),"")</f>
        <v/>
      </c>
      <c r="BY729" s="42" t="str">
        <f>IF($O729="男子",IF($AF729&gt;100,"",IF($M729=新人男子!I$76,ROW(),"")),"")</f>
        <v/>
      </c>
      <c r="BZ729" s="42" t="str">
        <f>IF($O729="男子",IF($AF729&gt;100,"",IF($M729=新人男子!P$76,ROW(),"")),"")</f>
        <v/>
      </c>
      <c r="CA729" s="42" t="str">
        <f>IF($O729="女子",IF($AF729&gt;100,"",IF($M729=選抜女子!B$2,ROW(),"")),"")</f>
        <v/>
      </c>
      <c r="CB729" s="42" t="str">
        <f>IF($O729="女子",IF($AF729&gt;100,"",IF($M729=選抜女子!I$2,ROW(),"")),"")</f>
        <v/>
      </c>
      <c r="CC729" s="42" t="str">
        <f>IF($O729="女子",IF($AF729&gt;100,"",IF($M729=選抜女子!P$2,ROW(),"")),"")</f>
        <v/>
      </c>
      <c r="CD729" s="42" t="str">
        <f>IF($O729="女子",IF($AF729&gt;100,"",IF($M729=選抜女子!B$27,ROW(),"")),"")</f>
        <v/>
      </c>
      <c r="CE729" s="42" t="str">
        <f>IF($O729="女子",IF($AF729&gt;100,"",IF($M729=選抜女子!I$27,ROW(),"")),"")</f>
        <v/>
      </c>
      <c r="CF729" s="42" t="str">
        <f>IF($O729="女子",IF($AF729&gt;100,"",IF($M729=選抜女子!P$27,ROW(),"")),"")</f>
        <v/>
      </c>
      <c r="CG729" s="42" t="str">
        <f>IF($O729="女子",IF($AF729&gt;100,"",IF($M729=選抜女子!B$51,ROW(),"")),"")</f>
        <v/>
      </c>
      <c r="CH729" s="42" t="str">
        <f>IF($O729="女子",IF($AF729&gt;100,"",IF($M729=選抜女子!I$51,ROW(),"")),"")</f>
        <v/>
      </c>
      <c r="CI729" s="42" t="str">
        <f>IF($O729="女子",IF($AF729&gt;100,"",IF($M729=選抜女子!B$76,ROW(),"")),"")</f>
        <v/>
      </c>
      <c r="CJ729" s="42" t="str">
        <f>IF($O729="女子",IF($AF729&gt;100,"",IF($M729=選抜女子!I$76,ROW(),"")),"")</f>
        <v/>
      </c>
      <c r="CK729" s="42" t="str">
        <f>IF($O729="女子",IF($AF729&gt;100,"",IF($M729=新人女子!B$2,ROW(),"")),"")</f>
        <v/>
      </c>
      <c r="CL729" s="42" t="str">
        <f>IF($O729="女子",IF($AF729&gt;100,"",IF($M729=新人女子!I$2,ROW(),"")),"")</f>
        <v/>
      </c>
      <c r="CM729" s="42" t="str">
        <f>IF($O729="女子",IF($AF729&gt;100,"",IF($M729=新人女子!P$2,ROW(),"")),"")</f>
        <v/>
      </c>
      <c r="CN729" s="42" t="str">
        <f>IF($O729="女子",IF($AF729&gt;100,"",IF($M729=新人女子!B$27,ROW(),"")),"")</f>
        <v/>
      </c>
      <c r="CO729" s="42" t="str">
        <f>IF($O729="女子",IF($AF729&gt;100,"",IF($M729=新人女子!I$27,ROW(),"")),"")</f>
        <v/>
      </c>
      <c r="CP729" s="42" t="str">
        <f>IF($O729="女子",IF($AF729&gt;100,"",IF($M729=新人女子!P$27,ROW(),"")),"")</f>
        <v/>
      </c>
      <c r="CQ729" s="42" t="str">
        <f>IF($O729="女子",IF($AF729&gt;100,"",IF($M729=新人女子!B$51,ROW(),"")),"")</f>
        <v/>
      </c>
      <c r="CR729" s="42" t="str">
        <f>IF($O729="女子",IF($AF729&gt;100,"",IF($M729=新人女子!I$51,ROW(),"")),"")</f>
        <v/>
      </c>
      <c r="CS729" s="42" t="str">
        <f>IF($O729="女子",IF($AF729&gt;100,"",IF($M729=新人女子!P$51,ROW(),"")),"")</f>
        <v/>
      </c>
      <c r="CT729" s="42" t="str">
        <f>IF($O729="女子",IF($AF729&gt;100,"",IF($M729=新人女子!B$76,ROW(),"")),"")</f>
        <v/>
      </c>
      <c r="CU729" s="42" t="str">
        <f>IF($O729="女子",IF($AF729&gt;100,"",IF($M729=新人女子!I$76,ROW(),"")),"")</f>
        <v/>
      </c>
      <c r="CV729" s="42" t="str">
        <f>IF($O729="女子",IF($AF729&gt;100,"",IF($M729=新人女子!P$76,ROW(),"")),"")</f>
        <v/>
      </c>
    </row>
    <row r="730" spans="29:100" x14ac:dyDescent="0.15">
      <c r="AC730" s="35" t="str">
        <f t="shared" si="62"/>
        <v/>
      </c>
      <c r="BB730" s="35" t="str">
        <f t="shared" si="64"/>
        <v/>
      </c>
      <c r="BC730" s="35" t="str">
        <f t="shared" si="65"/>
        <v/>
      </c>
      <c r="BD730" s="35" t="str">
        <f t="shared" si="66"/>
        <v/>
      </c>
      <c r="BE730" s="42" t="str">
        <f>IF($O730="男子",IF($AF730&gt;100,"",IF($M730=選抜男子!B$2,ROW(),"")),"")</f>
        <v/>
      </c>
      <c r="BF730" s="42" t="str">
        <f>IF($O730="男子",IF($AF730&gt;100,"",IF($M730=選抜男子!I$2,ROW(),"")),"")</f>
        <v/>
      </c>
      <c r="BG730" s="42" t="str">
        <f>IF($O730="男子",IF($AF730&gt;100,"",IF($M730=選抜男子!P$2,ROW(),"")),"")</f>
        <v/>
      </c>
      <c r="BH730" s="42" t="str">
        <f>IF($O730="男子",IF($AF730&gt;100,"",IF($M730=選抜男子!B$27,ROW(),"")),"")</f>
        <v/>
      </c>
      <c r="BI730" s="42" t="str">
        <f>IF($O730="男子",IF($AF730&gt;100,"",IF($M730=選抜男子!I$27,ROW(),"")),"")</f>
        <v/>
      </c>
      <c r="BJ730" s="42" t="str">
        <f>IF($O730="男子",IF($AF730&gt;100,"",IF($M730=選抜男子!P$27,ROW(),"")),"")</f>
        <v/>
      </c>
      <c r="BK730" s="42" t="str">
        <f>IF($O730="男子",IF($AF730&gt;100,"",IF($M730=選抜男子!B$51,ROW(),"")),"")</f>
        <v/>
      </c>
      <c r="BL730" s="42" t="str">
        <f>IF($O730="男子",IF($AF730&gt;100,"",IF($M730=選抜男子!I$51,ROW(),"")),"")</f>
        <v/>
      </c>
      <c r="BM730" s="42" t="str">
        <f>IF($O730="男子",IF($AF730&gt;100,"",IF($M730=選抜男子!B$76,ROW(),"")),"")</f>
        <v/>
      </c>
      <c r="BN730" s="42" t="str">
        <f>IF($O730="男子",IF($AF730&gt;100,"",IF($M730=選抜男子!I$76,ROW(),"")),"")</f>
        <v/>
      </c>
      <c r="BO730" s="42" t="str">
        <f>IF($O730="男子",IF($AF730&gt;100,"",IF($M730=新人男子!B$2,ROW(),"")),"")</f>
        <v/>
      </c>
      <c r="BP730" s="42" t="str">
        <f>IF($O730="男子",IF($AF730&gt;100,"",IF($M730=新人男子!I$2,ROW(),"")),"")</f>
        <v/>
      </c>
      <c r="BQ730" s="42" t="str">
        <f>IF($O730="男子",IF($AF730&gt;100,"",IF($M730=新人男子!P$2,ROW(),"")),"")</f>
        <v/>
      </c>
      <c r="BR730" s="42" t="str">
        <f>IF($O730="男子",IF($AF730&gt;100,"",IF($M730=新人男子!B$27,ROW(),"")),"")</f>
        <v/>
      </c>
      <c r="BS730" s="42" t="str">
        <f>IF($O730="男子",IF($AF730&gt;100,"",IF($M730=新人男子!I$27,ROW(),"")),"")</f>
        <v/>
      </c>
      <c r="BT730" s="42" t="str">
        <f>IF($O730="男子",IF($AF730&gt;100,"",IF($M730=新人男子!P$27,ROW(),"")),"")</f>
        <v/>
      </c>
      <c r="BU730" s="42" t="str">
        <f>IF($O730="男子",IF($AF730&gt;100,"",IF($M730=新人男子!B$51,ROW(),"")),"")</f>
        <v/>
      </c>
      <c r="BV730" s="42" t="str">
        <f>IF($O730="男子",IF($AF730&gt;100,"",IF($M730=新人男子!I$51,ROW(),"")),"")</f>
        <v/>
      </c>
      <c r="BW730" s="42" t="str">
        <f>IF($O730="男子",IF($AF730&gt;100,"",IF($M730=新人男子!P$51,ROW(),"")),"")</f>
        <v/>
      </c>
      <c r="BX730" s="42" t="str">
        <f>IF($O730="男子",IF($AF730&gt;100,"",IF($M730=新人男子!B$76,ROW(),"")),"")</f>
        <v/>
      </c>
      <c r="BY730" s="42" t="str">
        <f>IF($O730="男子",IF($AF730&gt;100,"",IF($M730=新人男子!I$76,ROW(),"")),"")</f>
        <v/>
      </c>
      <c r="BZ730" s="42" t="str">
        <f>IF($O730="男子",IF($AF730&gt;100,"",IF($M730=新人男子!P$76,ROW(),"")),"")</f>
        <v/>
      </c>
      <c r="CA730" s="42" t="str">
        <f>IF($O730="女子",IF($AF730&gt;100,"",IF($M730=選抜女子!B$2,ROW(),"")),"")</f>
        <v/>
      </c>
      <c r="CB730" s="42" t="str">
        <f>IF($O730="女子",IF($AF730&gt;100,"",IF($M730=選抜女子!I$2,ROW(),"")),"")</f>
        <v/>
      </c>
      <c r="CC730" s="42" t="str">
        <f>IF($O730="女子",IF($AF730&gt;100,"",IF($M730=選抜女子!P$2,ROW(),"")),"")</f>
        <v/>
      </c>
      <c r="CD730" s="42" t="str">
        <f>IF($O730="女子",IF($AF730&gt;100,"",IF($M730=選抜女子!B$27,ROW(),"")),"")</f>
        <v/>
      </c>
      <c r="CE730" s="42" t="str">
        <f>IF($O730="女子",IF($AF730&gt;100,"",IF($M730=選抜女子!I$27,ROW(),"")),"")</f>
        <v/>
      </c>
      <c r="CF730" s="42" t="str">
        <f>IF($O730="女子",IF($AF730&gt;100,"",IF($M730=選抜女子!P$27,ROW(),"")),"")</f>
        <v/>
      </c>
      <c r="CG730" s="42" t="str">
        <f>IF($O730="女子",IF($AF730&gt;100,"",IF($M730=選抜女子!B$51,ROW(),"")),"")</f>
        <v/>
      </c>
      <c r="CH730" s="42" t="str">
        <f>IF($O730="女子",IF($AF730&gt;100,"",IF($M730=選抜女子!I$51,ROW(),"")),"")</f>
        <v/>
      </c>
      <c r="CI730" s="42" t="str">
        <f>IF($O730="女子",IF($AF730&gt;100,"",IF($M730=選抜女子!B$76,ROW(),"")),"")</f>
        <v/>
      </c>
      <c r="CJ730" s="42" t="str">
        <f>IF($O730="女子",IF($AF730&gt;100,"",IF($M730=選抜女子!I$76,ROW(),"")),"")</f>
        <v/>
      </c>
      <c r="CK730" s="42" t="str">
        <f>IF($O730="女子",IF($AF730&gt;100,"",IF($M730=新人女子!B$2,ROW(),"")),"")</f>
        <v/>
      </c>
      <c r="CL730" s="42" t="str">
        <f>IF($O730="女子",IF($AF730&gt;100,"",IF($M730=新人女子!I$2,ROW(),"")),"")</f>
        <v/>
      </c>
      <c r="CM730" s="42" t="str">
        <f>IF($O730="女子",IF($AF730&gt;100,"",IF($M730=新人女子!P$2,ROW(),"")),"")</f>
        <v/>
      </c>
      <c r="CN730" s="42" t="str">
        <f>IF($O730="女子",IF($AF730&gt;100,"",IF($M730=新人女子!B$27,ROW(),"")),"")</f>
        <v/>
      </c>
      <c r="CO730" s="42" t="str">
        <f>IF($O730="女子",IF($AF730&gt;100,"",IF($M730=新人女子!I$27,ROW(),"")),"")</f>
        <v/>
      </c>
      <c r="CP730" s="42" t="str">
        <f>IF($O730="女子",IF($AF730&gt;100,"",IF($M730=新人女子!P$27,ROW(),"")),"")</f>
        <v/>
      </c>
      <c r="CQ730" s="42" t="str">
        <f>IF($O730="女子",IF($AF730&gt;100,"",IF($M730=新人女子!B$51,ROW(),"")),"")</f>
        <v/>
      </c>
      <c r="CR730" s="42" t="str">
        <f>IF($O730="女子",IF($AF730&gt;100,"",IF($M730=新人女子!I$51,ROW(),"")),"")</f>
        <v/>
      </c>
      <c r="CS730" s="42" t="str">
        <f>IF($O730="女子",IF($AF730&gt;100,"",IF($M730=新人女子!P$51,ROW(),"")),"")</f>
        <v/>
      </c>
      <c r="CT730" s="42" t="str">
        <f>IF($O730="女子",IF($AF730&gt;100,"",IF($M730=新人女子!B$76,ROW(),"")),"")</f>
        <v/>
      </c>
      <c r="CU730" s="42" t="str">
        <f>IF($O730="女子",IF($AF730&gt;100,"",IF($M730=新人女子!I$76,ROW(),"")),"")</f>
        <v/>
      </c>
      <c r="CV730" s="42" t="str">
        <f>IF($O730="女子",IF($AF730&gt;100,"",IF($M730=新人女子!P$76,ROW(),"")),"")</f>
        <v/>
      </c>
    </row>
    <row r="731" spans="29:100" x14ac:dyDescent="0.15">
      <c r="AC731" s="35" t="str">
        <f t="shared" si="62"/>
        <v/>
      </c>
      <c r="BB731" s="35" t="str">
        <f t="shared" si="64"/>
        <v/>
      </c>
      <c r="BC731" s="35" t="str">
        <f t="shared" si="65"/>
        <v/>
      </c>
      <c r="BD731" s="35" t="str">
        <f t="shared" si="66"/>
        <v/>
      </c>
      <c r="BE731" s="42" t="str">
        <f>IF($O731="男子",IF($AF731&gt;100,"",IF($M731=選抜男子!B$2,ROW(),"")),"")</f>
        <v/>
      </c>
      <c r="BF731" s="42" t="str">
        <f>IF($O731="男子",IF($AF731&gt;100,"",IF($M731=選抜男子!I$2,ROW(),"")),"")</f>
        <v/>
      </c>
      <c r="BG731" s="42" t="str">
        <f>IF($O731="男子",IF($AF731&gt;100,"",IF($M731=選抜男子!P$2,ROW(),"")),"")</f>
        <v/>
      </c>
      <c r="BH731" s="42" t="str">
        <f>IF($O731="男子",IF($AF731&gt;100,"",IF($M731=選抜男子!B$27,ROW(),"")),"")</f>
        <v/>
      </c>
      <c r="BI731" s="42" t="str">
        <f>IF($O731="男子",IF($AF731&gt;100,"",IF($M731=選抜男子!I$27,ROW(),"")),"")</f>
        <v/>
      </c>
      <c r="BJ731" s="42" t="str">
        <f>IF($O731="男子",IF($AF731&gt;100,"",IF($M731=選抜男子!P$27,ROW(),"")),"")</f>
        <v/>
      </c>
      <c r="BK731" s="42" t="str">
        <f>IF($O731="男子",IF($AF731&gt;100,"",IF($M731=選抜男子!B$51,ROW(),"")),"")</f>
        <v/>
      </c>
      <c r="BL731" s="42" t="str">
        <f>IF($O731="男子",IF($AF731&gt;100,"",IF($M731=選抜男子!I$51,ROW(),"")),"")</f>
        <v/>
      </c>
      <c r="BM731" s="42" t="str">
        <f>IF($O731="男子",IF($AF731&gt;100,"",IF($M731=選抜男子!B$76,ROW(),"")),"")</f>
        <v/>
      </c>
      <c r="BN731" s="42" t="str">
        <f>IF($O731="男子",IF($AF731&gt;100,"",IF($M731=選抜男子!I$76,ROW(),"")),"")</f>
        <v/>
      </c>
      <c r="BO731" s="42" t="str">
        <f>IF($O731="男子",IF($AF731&gt;100,"",IF($M731=新人男子!B$2,ROW(),"")),"")</f>
        <v/>
      </c>
      <c r="BP731" s="42" t="str">
        <f>IF($O731="男子",IF($AF731&gt;100,"",IF($M731=新人男子!I$2,ROW(),"")),"")</f>
        <v/>
      </c>
      <c r="BQ731" s="42" t="str">
        <f>IF($O731="男子",IF($AF731&gt;100,"",IF($M731=新人男子!P$2,ROW(),"")),"")</f>
        <v/>
      </c>
      <c r="BR731" s="42" t="str">
        <f>IF($O731="男子",IF($AF731&gt;100,"",IF($M731=新人男子!B$27,ROW(),"")),"")</f>
        <v/>
      </c>
      <c r="BS731" s="42" t="str">
        <f>IF($O731="男子",IF($AF731&gt;100,"",IF($M731=新人男子!I$27,ROW(),"")),"")</f>
        <v/>
      </c>
      <c r="BT731" s="42" t="str">
        <f>IF($O731="男子",IF($AF731&gt;100,"",IF($M731=新人男子!P$27,ROW(),"")),"")</f>
        <v/>
      </c>
      <c r="BU731" s="42" t="str">
        <f>IF($O731="男子",IF($AF731&gt;100,"",IF($M731=新人男子!B$51,ROW(),"")),"")</f>
        <v/>
      </c>
      <c r="BV731" s="42" t="str">
        <f>IF($O731="男子",IF($AF731&gt;100,"",IF($M731=新人男子!I$51,ROW(),"")),"")</f>
        <v/>
      </c>
      <c r="BW731" s="42" t="str">
        <f>IF($O731="男子",IF($AF731&gt;100,"",IF($M731=新人男子!P$51,ROW(),"")),"")</f>
        <v/>
      </c>
      <c r="BX731" s="42" t="str">
        <f>IF($O731="男子",IF($AF731&gt;100,"",IF($M731=新人男子!B$76,ROW(),"")),"")</f>
        <v/>
      </c>
      <c r="BY731" s="42" t="str">
        <f>IF($O731="男子",IF($AF731&gt;100,"",IF($M731=新人男子!I$76,ROW(),"")),"")</f>
        <v/>
      </c>
      <c r="BZ731" s="42" t="str">
        <f>IF($O731="男子",IF($AF731&gt;100,"",IF($M731=新人男子!P$76,ROW(),"")),"")</f>
        <v/>
      </c>
      <c r="CA731" s="42" t="str">
        <f>IF($O731="女子",IF($AF731&gt;100,"",IF($M731=選抜女子!B$2,ROW(),"")),"")</f>
        <v/>
      </c>
      <c r="CB731" s="42" t="str">
        <f>IF($O731="女子",IF($AF731&gt;100,"",IF($M731=選抜女子!I$2,ROW(),"")),"")</f>
        <v/>
      </c>
      <c r="CC731" s="42" t="str">
        <f>IF($O731="女子",IF($AF731&gt;100,"",IF($M731=選抜女子!P$2,ROW(),"")),"")</f>
        <v/>
      </c>
      <c r="CD731" s="42" t="str">
        <f>IF($O731="女子",IF($AF731&gt;100,"",IF($M731=選抜女子!B$27,ROW(),"")),"")</f>
        <v/>
      </c>
      <c r="CE731" s="42" t="str">
        <f>IF($O731="女子",IF($AF731&gt;100,"",IF($M731=選抜女子!I$27,ROW(),"")),"")</f>
        <v/>
      </c>
      <c r="CF731" s="42" t="str">
        <f>IF($O731="女子",IF($AF731&gt;100,"",IF($M731=選抜女子!P$27,ROW(),"")),"")</f>
        <v/>
      </c>
      <c r="CG731" s="42" t="str">
        <f>IF($O731="女子",IF($AF731&gt;100,"",IF($M731=選抜女子!B$51,ROW(),"")),"")</f>
        <v/>
      </c>
      <c r="CH731" s="42" t="str">
        <f>IF($O731="女子",IF($AF731&gt;100,"",IF($M731=選抜女子!I$51,ROW(),"")),"")</f>
        <v/>
      </c>
      <c r="CI731" s="42" t="str">
        <f>IF($O731="女子",IF($AF731&gt;100,"",IF($M731=選抜女子!B$76,ROW(),"")),"")</f>
        <v/>
      </c>
      <c r="CJ731" s="42" t="str">
        <f>IF($O731="女子",IF($AF731&gt;100,"",IF($M731=選抜女子!I$76,ROW(),"")),"")</f>
        <v/>
      </c>
      <c r="CK731" s="42" t="str">
        <f>IF($O731="女子",IF($AF731&gt;100,"",IF($M731=新人女子!B$2,ROW(),"")),"")</f>
        <v/>
      </c>
      <c r="CL731" s="42" t="str">
        <f>IF($O731="女子",IF($AF731&gt;100,"",IF($M731=新人女子!I$2,ROW(),"")),"")</f>
        <v/>
      </c>
      <c r="CM731" s="42" t="str">
        <f>IF($O731="女子",IF($AF731&gt;100,"",IF($M731=新人女子!P$2,ROW(),"")),"")</f>
        <v/>
      </c>
      <c r="CN731" s="42" t="str">
        <f>IF($O731="女子",IF($AF731&gt;100,"",IF($M731=新人女子!B$27,ROW(),"")),"")</f>
        <v/>
      </c>
      <c r="CO731" s="42" t="str">
        <f>IF($O731="女子",IF($AF731&gt;100,"",IF($M731=新人女子!I$27,ROW(),"")),"")</f>
        <v/>
      </c>
      <c r="CP731" s="42" t="str">
        <f>IF($O731="女子",IF($AF731&gt;100,"",IF($M731=新人女子!P$27,ROW(),"")),"")</f>
        <v/>
      </c>
      <c r="CQ731" s="42" t="str">
        <f>IF($O731="女子",IF($AF731&gt;100,"",IF($M731=新人女子!B$51,ROW(),"")),"")</f>
        <v/>
      </c>
      <c r="CR731" s="42" t="str">
        <f>IF($O731="女子",IF($AF731&gt;100,"",IF($M731=新人女子!I$51,ROW(),"")),"")</f>
        <v/>
      </c>
      <c r="CS731" s="42" t="str">
        <f>IF($O731="女子",IF($AF731&gt;100,"",IF($M731=新人女子!P$51,ROW(),"")),"")</f>
        <v/>
      </c>
      <c r="CT731" s="42" t="str">
        <f>IF($O731="女子",IF($AF731&gt;100,"",IF($M731=新人女子!B$76,ROW(),"")),"")</f>
        <v/>
      </c>
      <c r="CU731" s="42" t="str">
        <f>IF($O731="女子",IF($AF731&gt;100,"",IF($M731=新人女子!I$76,ROW(),"")),"")</f>
        <v/>
      </c>
      <c r="CV731" s="42" t="str">
        <f>IF($O731="女子",IF($AF731&gt;100,"",IF($M731=新人女子!P$76,ROW(),"")),"")</f>
        <v/>
      </c>
    </row>
    <row r="732" spans="29:100" x14ac:dyDescent="0.15">
      <c r="AC732" s="35" t="str">
        <f t="shared" si="62"/>
        <v/>
      </c>
      <c r="BB732" s="35" t="str">
        <f t="shared" si="64"/>
        <v/>
      </c>
      <c r="BC732" s="35" t="str">
        <f t="shared" si="65"/>
        <v/>
      </c>
      <c r="BD732" s="35" t="str">
        <f t="shared" si="66"/>
        <v/>
      </c>
      <c r="BE732" s="42" t="str">
        <f>IF($O732="男子",IF($AF732&gt;100,"",IF($M732=選抜男子!B$2,ROW(),"")),"")</f>
        <v/>
      </c>
      <c r="BF732" s="42" t="str">
        <f>IF($O732="男子",IF($AF732&gt;100,"",IF($M732=選抜男子!I$2,ROW(),"")),"")</f>
        <v/>
      </c>
      <c r="BG732" s="42" t="str">
        <f>IF($O732="男子",IF($AF732&gt;100,"",IF($M732=選抜男子!P$2,ROW(),"")),"")</f>
        <v/>
      </c>
      <c r="BH732" s="42" t="str">
        <f>IF($O732="男子",IF($AF732&gt;100,"",IF($M732=選抜男子!B$27,ROW(),"")),"")</f>
        <v/>
      </c>
      <c r="BI732" s="42" t="str">
        <f>IF($O732="男子",IF($AF732&gt;100,"",IF($M732=選抜男子!I$27,ROW(),"")),"")</f>
        <v/>
      </c>
      <c r="BJ732" s="42" t="str">
        <f>IF($O732="男子",IF($AF732&gt;100,"",IF($M732=選抜男子!P$27,ROW(),"")),"")</f>
        <v/>
      </c>
      <c r="BK732" s="42" t="str">
        <f>IF($O732="男子",IF($AF732&gt;100,"",IF($M732=選抜男子!B$51,ROW(),"")),"")</f>
        <v/>
      </c>
      <c r="BL732" s="42" t="str">
        <f>IF($O732="男子",IF($AF732&gt;100,"",IF($M732=選抜男子!I$51,ROW(),"")),"")</f>
        <v/>
      </c>
      <c r="BM732" s="42" t="str">
        <f>IF($O732="男子",IF($AF732&gt;100,"",IF($M732=選抜男子!B$76,ROW(),"")),"")</f>
        <v/>
      </c>
      <c r="BN732" s="42" t="str">
        <f>IF($O732="男子",IF($AF732&gt;100,"",IF($M732=選抜男子!I$76,ROW(),"")),"")</f>
        <v/>
      </c>
      <c r="BO732" s="42" t="str">
        <f>IF($O732="男子",IF($AF732&gt;100,"",IF($M732=新人男子!B$2,ROW(),"")),"")</f>
        <v/>
      </c>
      <c r="BP732" s="42" t="str">
        <f>IF($O732="男子",IF($AF732&gt;100,"",IF($M732=新人男子!I$2,ROW(),"")),"")</f>
        <v/>
      </c>
      <c r="BQ732" s="42" t="str">
        <f>IF($O732="男子",IF($AF732&gt;100,"",IF($M732=新人男子!P$2,ROW(),"")),"")</f>
        <v/>
      </c>
      <c r="BR732" s="42" t="str">
        <f>IF($O732="男子",IF($AF732&gt;100,"",IF($M732=新人男子!B$27,ROW(),"")),"")</f>
        <v/>
      </c>
      <c r="BS732" s="42" t="str">
        <f>IF($O732="男子",IF($AF732&gt;100,"",IF($M732=新人男子!I$27,ROW(),"")),"")</f>
        <v/>
      </c>
      <c r="BT732" s="42" t="str">
        <f>IF($O732="男子",IF($AF732&gt;100,"",IF($M732=新人男子!P$27,ROW(),"")),"")</f>
        <v/>
      </c>
      <c r="BU732" s="42" t="str">
        <f>IF($O732="男子",IF($AF732&gt;100,"",IF($M732=新人男子!B$51,ROW(),"")),"")</f>
        <v/>
      </c>
      <c r="BV732" s="42" t="str">
        <f>IF($O732="男子",IF($AF732&gt;100,"",IF($M732=新人男子!I$51,ROW(),"")),"")</f>
        <v/>
      </c>
      <c r="BW732" s="42" t="str">
        <f>IF($O732="男子",IF($AF732&gt;100,"",IF($M732=新人男子!P$51,ROW(),"")),"")</f>
        <v/>
      </c>
      <c r="BX732" s="42" t="str">
        <f>IF($O732="男子",IF($AF732&gt;100,"",IF($M732=新人男子!B$76,ROW(),"")),"")</f>
        <v/>
      </c>
      <c r="BY732" s="42" t="str">
        <f>IF($O732="男子",IF($AF732&gt;100,"",IF($M732=新人男子!I$76,ROW(),"")),"")</f>
        <v/>
      </c>
      <c r="BZ732" s="42" t="str">
        <f>IF($O732="男子",IF($AF732&gt;100,"",IF($M732=新人男子!P$76,ROW(),"")),"")</f>
        <v/>
      </c>
      <c r="CA732" s="42" t="str">
        <f>IF($O732="女子",IF($AF732&gt;100,"",IF($M732=選抜女子!B$2,ROW(),"")),"")</f>
        <v/>
      </c>
      <c r="CB732" s="42" t="str">
        <f>IF($O732="女子",IF($AF732&gt;100,"",IF($M732=選抜女子!I$2,ROW(),"")),"")</f>
        <v/>
      </c>
      <c r="CC732" s="42" t="str">
        <f>IF($O732="女子",IF($AF732&gt;100,"",IF($M732=選抜女子!P$2,ROW(),"")),"")</f>
        <v/>
      </c>
      <c r="CD732" s="42" t="str">
        <f>IF($O732="女子",IF($AF732&gt;100,"",IF($M732=選抜女子!B$27,ROW(),"")),"")</f>
        <v/>
      </c>
      <c r="CE732" s="42" t="str">
        <f>IF($O732="女子",IF($AF732&gt;100,"",IF($M732=選抜女子!I$27,ROW(),"")),"")</f>
        <v/>
      </c>
      <c r="CF732" s="42" t="str">
        <f>IF($O732="女子",IF($AF732&gt;100,"",IF($M732=選抜女子!P$27,ROW(),"")),"")</f>
        <v/>
      </c>
      <c r="CG732" s="42" t="str">
        <f>IF($O732="女子",IF($AF732&gt;100,"",IF($M732=選抜女子!B$51,ROW(),"")),"")</f>
        <v/>
      </c>
      <c r="CH732" s="42" t="str">
        <f>IF($O732="女子",IF($AF732&gt;100,"",IF($M732=選抜女子!I$51,ROW(),"")),"")</f>
        <v/>
      </c>
      <c r="CI732" s="42" t="str">
        <f>IF($O732="女子",IF($AF732&gt;100,"",IF($M732=選抜女子!B$76,ROW(),"")),"")</f>
        <v/>
      </c>
      <c r="CJ732" s="42" t="str">
        <f>IF($O732="女子",IF($AF732&gt;100,"",IF($M732=選抜女子!I$76,ROW(),"")),"")</f>
        <v/>
      </c>
      <c r="CK732" s="42" t="str">
        <f>IF($O732="女子",IF($AF732&gt;100,"",IF($M732=新人女子!B$2,ROW(),"")),"")</f>
        <v/>
      </c>
      <c r="CL732" s="42" t="str">
        <f>IF($O732="女子",IF($AF732&gt;100,"",IF($M732=新人女子!I$2,ROW(),"")),"")</f>
        <v/>
      </c>
      <c r="CM732" s="42" t="str">
        <f>IF($O732="女子",IF($AF732&gt;100,"",IF($M732=新人女子!P$2,ROW(),"")),"")</f>
        <v/>
      </c>
      <c r="CN732" s="42" t="str">
        <f>IF($O732="女子",IF($AF732&gt;100,"",IF($M732=新人女子!B$27,ROW(),"")),"")</f>
        <v/>
      </c>
      <c r="CO732" s="42" t="str">
        <f>IF($O732="女子",IF($AF732&gt;100,"",IF($M732=新人女子!I$27,ROW(),"")),"")</f>
        <v/>
      </c>
      <c r="CP732" s="42" t="str">
        <f>IF($O732="女子",IF($AF732&gt;100,"",IF($M732=新人女子!P$27,ROW(),"")),"")</f>
        <v/>
      </c>
      <c r="CQ732" s="42" t="str">
        <f>IF($O732="女子",IF($AF732&gt;100,"",IF($M732=新人女子!B$51,ROW(),"")),"")</f>
        <v/>
      </c>
      <c r="CR732" s="42" t="str">
        <f>IF($O732="女子",IF($AF732&gt;100,"",IF($M732=新人女子!I$51,ROW(),"")),"")</f>
        <v/>
      </c>
      <c r="CS732" s="42" t="str">
        <f>IF($O732="女子",IF($AF732&gt;100,"",IF($M732=新人女子!P$51,ROW(),"")),"")</f>
        <v/>
      </c>
      <c r="CT732" s="42" t="str">
        <f>IF($O732="女子",IF($AF732&gt;100,"",IF($M732=新人女子!B$76,ROW(),"")),"")</f>
        <v/>
      </c>
      <c r="CU732" s="42" t="str">
        <f>IF($O732="女子",IF($AF732&gt;100,"",IF($M732=新人女子!I$76,ROW(),"")),"")</f>
        <v/>
      </c>
      <c r="CV732" s="42" t="str">
        <f>IF($O732="女子",IF($AF732&gt;100,"",IF($M732=新人女子!P$76,ROW(),"")),"")</f>
        <v/>
      </c>
    </row>
    <row r="733" spans="29:100" x14ac:dyDescent="0.15">
      <c r="AC733" s="35" t="str">
        <f t="shared" si="62"/>
        <v/>
      </c>
      <c r="BB733" s="35" t="str">
        <f t="shared" si="64"/>
        <v/>
      </c>
      <c r="BC733" s="35" t="str">
        <f t="shared" si="65"/>
        <v/>
      </c>
      <c r="BD733" s="35" t="str">
        <f t="shared" si="66"/>
        <v/>
      </c>
      <c r="BE733" s="42" t="str">
        <f>IF($O733="男子",IF($AF733&gt;100,"",IF($M733=選抜男子!B$2,ROW(),"")),"")</f>
        <v/>
      </c>
      <c r="BF733" s="42" t="str">
        <f>IF($O733="男子",IF($AF733&gt;100,"",IF($M733=選抜男子!I$2,ROW(),"")),"")</f>
        <v/>
      </c>
      <c r="BG733" s="42" t="str">
        <f>IF($O733="男子",IF($AF733&gt;100,"",IF($M733=選抜男子!P$2,ROW(),"")),"")</f>
        <v/>
      </c>
      <c r="BH733" s="42" t="str">
        <f>IF($O733="男子",IF($AF733&gt;100,"",IF($M733=選抜男子!B$27,ROW(),"")),"")</f>
        <v/>
      </c>
      <c r="BI733" s="42" t="str">
        <f>IF($O733="男子",IF($AF733&gt;100,"",IF($M733=選抜男子!I$27,ROW(),"")),"")</f>
        <v/>
      </c>
      <c r="BJ733" s="42" t="str">
        <f>IF($O733="男子",IF($AF733&gt;100,"",IF($M733=選抜男子!P$27,ROW(),"")),"")</f>
        <v/>
      </c>
      <c r="BK733" s="42" t="str">
        <f>IF($O733="男子",IF($AF733&gt;100,"",IF($M733=選抜男子!B$51,ROW(),"")),"")</f>
        <v/>
      </c>
      <c r="BL733" s="42" t="str">
        <f>IF($O733="男子",IF($AF733&gt;100,"",IF($M733=選抜男子!I$51,ROW(),"")),"")</f>
        <v/>
      </c>
      <c r="BM733" s="42" t="str">
        <f>IF($O733="男子",IF($AF733&gt;100,"",IF($M733=選抜男子!B$76,ROW(),"")),"")</f>
        <v/>
      </c>
      <c r="BN733" s="42" t="str">
        <f>IF($O733="男子",IF($AF733&gt;100,"",IF($M733=選抜男子!I$76,ROW(),"")),"")</f>
        <v/>
      </c>
      <c r="BO733" s="42" t="str">
        <f>IF($O733="男子",IF($AF733&gt;100,"",IF($M733=新人男子!B$2,ROW(),"")),"")</f>
        <v/>
      </c>
      <c r="BP733" s="42" t="str">
        <f>IF($O733="男子",IF($AF733&gt;100,"",IF($M733=新人男子!I$2,ROW(),"")),"")</f>
        <v/>
      </c>
      <c r="BQ733" s="42" t="str">
        <f>IF($O733="男子",IF($AF733&gt;100,"",IF($M733=新人男子!P$2,ROW(),"")),"")</f>
        <v/>
      </c>
      <c r="BR733" s="42" t="str">
        <f>IF($O733="男子",IF($AF733&gt;100,"",IF($M733=新人男子!B$27,ROW(),"")),"")</f>
        <v/>
      </c>
      <c r="BS733" s="42" t="str">
        <f>IF($O733="男子",IF($AF733&gt;100,"",IF($M733=新人男子!I$27,ROW(),"")),"")</f>
        <v/>
      </c>
      <c r="BT733" s="42" t="str">
        <f>IF($O733="男子",IF($AF733&gt;100,"",IF($M733=新人男子!P$27,ROW(),"")),"")</f>
        <v/>
      </c>
      <c r="BU733" s="42" t="str">
        <f>IF($O733="男子",IF($AF733&gt;100,"",IF($M733=新人男子!B$51,ROW(),"")),"")</f>
        <v/>
      </c>
      <c r="BV733" s="42" t="str">
        <f>IF($O733="男子",IF($AF733&gt;100,"",IF($M733=新人男子!I$51,ROW(),"")),"")</f>
        <v/>
      </c>
      <c r="BW733" s="42" t="str">
        <f>IF($O733="男子",IF($AF733&gt;100,"",IF($M733=新人男子!P$51,ROW(),"")),"")</f>
        <v/>
      </c>
      <c r="BX733" s="42" t="str">
        <f>IF($O733="男子",IF($AF733&gt;100,"",IF($M733=新人男子!B$76,ROW(),"")),"")</f>
        <v/>
      </c>
      <c r="BY733" s="42" t="str">
        <f>IF($O733="男子",IF($AF733&gt;100,"",IF($M733=新人男子!I$76,ROW(),"")),"")</f>
        <v/>
      </c>
      <c r="BZ733" s="42" t="str">
        <f>IF($O733="男子",IF($AF733&gt;100,"",IF($M733=新人男子!P$76,ROW(),"")),"")</f>
        <v/>
      </c>
      <c r="CA733" s="42" t="str">
        <f>IF($O733="女子",IF($AF733&gt;100,"",IF($M733=選抜女子!B$2,ROW(),"")),"")</f>
        <v/>
      </c>
      <c r="CB733" s="42" t="str">
        <f>IF($O733="女子",IF($AF733&gt;100,"",IF($M733=選抜女子!I$2,ROW(),"")),"")</f>
        <v/>
      </c>
      <c r="CC733" s="42" t="str">
        <f>IF($O733="女子",IF($AF733&gt;100,"",IF($M733=選抜女子!P$2,ROW(),"")),"")</f>
        <v/>
      </c>
      <c r="CD733" s="42" t="str">
        <f>IF($O733="女子",IF($AF733&gt;100,"",IF($M733=選抜女子!B$27,ROW(),"")),"")</f>
        <v/>
      </c>
      <c r="CE733" s="42" t="str">
        <f>IF($O733="女子",IF($AF733&gt;100,"",IF($M733=選抜女子!I$27,ROW(),"")),"")</f>
        <v/>
      </c>
      <c r="CF733" s="42" t="str">
        <f>IF($O733="女子",IF($AF733&gt;100,"",IF($M733=選抜女子!P$27,ROW(),"")),"")</f>
        <v/>
      </c>
      <c r="CG733" s="42" t="str">
        <f>IF($O733="女子",IF($AF733&gt;100,"",IF($M733=選抜女子!B$51,ROW(),"")),"")</f>
        <v/>
      </c>
      <c r="CH733" s="42" t="str">
        <f>IF($O733="女子",IF($AF733&gt;100,"",IF($M733=選抜女子!I$51,ROW(),"")),"")</f>
        <v/>
      </c>
      <c r="CI733" s="42" t="str">
        <f>IF($O733="女子",IF($AF733&gt;100,"",IF($M733=選抜女子!B$76,ROW(),"")),"")</f>
        <v/>
      </c>
      <c r="CJ733" s="42" t="str">
        <f>IF($O733="女子",IF($AF733&gt;100,"",IF($M733=選抜女子!I$76,ROW(),"")),"")</f>
        <v/>
      </c>
      <c r="CK733" s="42" t="str">
        <f>IF($O733="女子",IF($AF733&gt;100,"",IF($M733=新人女子!B$2,ROW(),"")),"")</f>
        <v/>
      </c>
      <c r="CL733" s="42" t="str">
        <f>IF($O733="女子",IF($AF733&gt;100,"",IF($M733=新人女子!I$2,ROW(),"")),"")</f>
        <v/>
      </c>
      <c r="CM733" s="42" t="str">
        <f>IF($O733="女子",IF($AF733&gt;100,"",IF($M733=新人女子!P$2,ROW(),"")),"")</f>
        <v/>
      </c>
      <c r="CN733" s="42" t="str">
        <f>IF($O733="女子",IF($AF733&gt;100,"",IF($M733=新人女子!B$27,ROW(),"")),"")</f>
        <v/>
      </c>
      <c r="CO733" s="42" t="str">
        <f>IF($O733="女子",IF($AF733&gt;100,"",IF($M733=新人女子!I$27,ROW(),"")),"")</f>
        <v/>
      </c>
      <c r="CP733" s="42" t="str">
        <f>IF($O733="女子",IF($AF733&gt;100,"",IF($M733=新人女子!P$27,ROW(),"")),"")</f>
        <v/>
      </c>
      <c r="CQ733" s="42" t="str">
        <f>IF($O733="女子",IF($AF733&gt;100,"",IF($M733=新人女子!B$51,ROW(),"")),"")</f>
        <v/>
      </c>
      <c r="CR733" s="42" t="str">
        <f>IF($O733="女子",IF($AF733&gt;100,"",IF($M733=新人女子!I$51,ROW(),"")),"")</f>
        <v/>
      </c>
      <c r="CS733" s="42" t="str">
        <f>IF($O733="女子",IF($AF733&gt;100,"",IF($M733=新人女子!P$51,ROW(),"")),"")</f>
        <v/>
      </c>
      <c r="CT733" s="42" t="str">
        <f>IF($O733="女子",IF($AF733&gt;100,"",IF($M733=新人女子!B$76,ROW(),"")),"")</f>
        <v/>
      </c>
      <c r="CU733" s="42" t="str">
        <f>IF($O733="女子",IF($AF733&gt;100,"",IF($M733=新人女子!I$76,ROW(),"")),"")</f>
        <v/>
      </c>
      <c r="CV733" s="42" t="str">
        <f>IF($O733="女子",IF($AF733&gt;100,"",IF($M733=新人女子!P$76,ROW(),"")),"")</f>
        <v/>
      </c>
    </row>
    <row r="734" spans="29:100" x14ac:dyDescent="0.15">
      <c r="AC734" s="35" t="str">
        <f t="shared" si="62"/>
        <v/>
      </c>
      <c r="BB734" s="35" t="str">
        <f t="shared" si="64"/>
        <v/>
      </c>
      <c r="BC734" s="35" t="str">
        <f t="shared" si="65"/>
        <v/>
      </c>
      <c r="BD734" s="35" t="str">
        <f t="shared" si="66"/>
        <v/>
      </c>
      <c r="BE734" s="42" t="str">
        <f>IF($O734="男子",IF($AF734&gt;100,"",IF($M734=選抜男子!B$2,ROW(),"")),"")</f>
        <v/>
      </c>
      <c r="BF734" s="42" t="str">
        <f>IF($O734="男子",IF($AF734&gt;100,"",IF($M734=選抜男子!I$2,ROW(),"")),"")</f>
        <v/>
      </c>
      <c r="BG734" s="42" t="str">
        <f>IF($O734="男子",IF($AF734&gt;100,"",IF($M734=選抜男子!P$2,ROW(),"")),"")</f>
        <v/>
      </c>
      <c r="BH734" s="42" t="str">
        <f>IF($O734="男子",IF($AF734&gt;100,"",IF($M734=選抜男子!B$27,ROW(),"")),"")</f>
        <v/>
      </c>
      <c r="BI734" s="42" t="str">
        <f>IF($O734="男子",IF($AF734&gt;100,"",IF($M734=選抜男子!I$27,ROW(),"")),"")</f>
        <v/>
      </c>
      <c r="BJ734" s="42" t="str">
        <f>IF($O734="男子",IF($AF734&gt;100,"",IF($M734=選抜男子!P$27,ROW(),"")),"")</f>
        <v/>
      </c>
      <c r="BK734" s="42" t="str">
        <f>IF($O734="男子",IF($AF734&gt;100,"",IF($M734=選抜男子!B$51,ROW(),"")),"")</f>
        <v/>
      </c>
      <c r="BL734" s="42" t="str">
        <f>IF($O734="男子",IF($AF734&gt;100,"",IF($M734=選抜男子!I$51,ROW(),"")),"")</f>
        <v/>
      </c>
      <c r="BM734" s="42" t="str">
        <f>IF($O734="男子",IF($AF734&gt;100,"",IF($M734=選抜男子!B$76,ROW(),"")),"")</f>
        <v/>
      </c>
      <c r="BN734" s="42" t="str">
        <f>IF($O734="男子",IF($AF734&gt;100,"",IF($M734=選抜男子!I$76,ROW(),"")),"")</f>
        <v/>
      </c>
      <c r="BO734" s="42" t="str">
        <f>IF($O734="男子",IF($AF734&gt;100,"",IF($M734=新人男子!B$2,ROW(),"")),"")</f>
        <v/>
      </c>
      <c r="BP734" s="42" t="str">
        <f>IF($O734="男子",IF($AF734&gt;100,"",IF($M734=新人男子!I$2,ROW(),"")),"")</f>
        <v/>
      </c>
      <c r="BQ734" s="42" t="str">
        <f>IF($O734="男子",IF($AF734&gt;100,"",IF($M734=新人男子!P$2,ROW(),"")),"")</f>
        <v/>
      </c>
      <c r="BR734" s="42" t="str">
        <f>IF($O734="男子",IF($AF734&gt;100,"",IF($M734=新人男子!B$27,ROW(),"")),"")</f>
        <v/>
      </c>
      <c r="BS734" s="42" t="str">
        <f>IF($O734="男子",IF($AF734&gt;100,"",IF($M734=新人男子!I$27,ROW(),"")),"")</f>
        <v/>
      </c>
      <c r="BT734" s="42" t="str">
        <f>IF($O734="男子",IF($AF734&gt;100,"",IF($M734=新人男子!P$27,ROW(),"")),"")</f>
        <v/>
      </c>
      <c r="BU734" s="42" t="str">
        <f>IF($O734="男子",IF($AF734&gt;100,"",IF($M734=新人男子!B$51,ROW(),"")),"")</f>
        <v/>
      </c>
      <c r="BV734" s="42" t="str">
        <f>IF($O734="男子",IF($AF734&gt;100,"",IF($M734=新人男子!I$51,ROW(),"")),"")</f>
        <v/>
      </c>
      <c r="BW734" s="42" t="str">
        <f>IF($O734="男子",IF($AF734&gt;100,"",IF($M734=新人男子!P$51,ROW(),"")),"")</f>
        <v/>
      </c>
      <c r="BX734" s="42" t="str">
        <f>IF($O734="男子",IF($AF734&gt;100,"",IF($M734=新人男子!B$76,ROW(),"")),"")</f>
        <v/>
      </c>
      <c r="BY734" s="42" t="str">
        <f>IF($O734="男子",IF($AF734&gt;100,"",IF($M734=新人男子!I$76,ROW(),"")),"")</f>
        <v/>
      </c>
      <c r="BZ734" s="42" t="str">
        <f>IF($O734="男子",IF($AF734&gt;100,"",IF($M734=新人男子!P$76,ROW(),"")),"")</f>
        <v/>
      </c>
      <c r="CA734" s="42" t="str">
        <f>IF($O734="女子",IF($AF734&gt;100,"",IF($M734=選抜女子!B$2,ROW(),"")),"")</f>
        <v/>
      </c>
      <c r="CB734" s="42" t="str">
        <f>IF($O734="女子",IF($AF734&gt;100,"",IF($M734=選抜女子!I$2,ROW(),"")),"")</f>
        <v/>
      </c>
      <c r="CC734" s="42" t="str">
        <f>IF($O734="女子",IF($AF734&gt;100,"",IF($M734=選抜女子!P$2,ROW(),"")),"")</f>
        <v/>
      </c>
      <c r="CD734" s="42" t="str">
        <f>IF($O734="女子",IF($AF734&gt;100,"",IF($M734=選抜女子!B$27,ROW(),"")),"")</f>
        <v/>
      </c>
      <c r="CE734" s="42" t="str">
        <f>IF($O734="女子",IF($AF734&gt;100,"",IF($M734=選抜女子!I$27,ROW(),"")),"")</f>
        <v/>
      </c>
      <c r="CF734" s="42" t="str">
        <f>IF($O734="女子",IF($AF734&gt;100,"",IF($M734=選抜女子!P$27,ROW(),"")),"")</f>
        <v/>
      </c>
      <c r="CG734" s="42" t="str">
        <f>IF($O734="女子",IF($AF734&gt;100,"",IF($M734=選抜女子!B$51,ROW(),"")),"")</f>
        <v/>
      </c>
      <c r="CH734" s="42" t="str">
        <f>IF($O734="女子",IF($AF734&gt;100,"",IF($M734=選抜女子!I$51,ROW(),"")),"")</f>
        <v/>
      </c>
      <c r="CI734" s="42" t="str">
        <f>IF($O734="女子",IF($AF734&gt;100,"",IF($M734=選抜女子!B$76,ROW(),"")),"")</f>
        <v/>
      </c>
      <c r="CJ734" s="42" t="str">
        <f>IF($O734="女子",IF($AF734&gt;100,"",IF($M734=選抜女子!I$76,ROW(),"")),"")</f>
        <v/>
      </c>
      <c r="CK734" s="42" t="str">
        <f>IF($O734="女子",IF($AF734&gt;100,"",IF($M734=新人女子!B$2,ROW(),"")),"")</f>
        <v/>
      </c>
      <c r="CL734" s="42" t="str">
        <f>IF($O734="女子",IF($AF734&gt;100,"",IF($M734=新人女子!I$2,ROW(),"")),"")</f>
        <v/>
      </c>
      <c r="CM734" s="42" t="str">
        <f>IF($O734="女子",IF($AF734&gt;100,"",IF($M734=新人女子!P$2,ROW(),"")),"")</f>
        <v/>
      </c>
      <c r="CN734" s="42" t="str">
        <f>IF($O734="女子",IF($AF734&gt;100,"",IF($M734=新人女子!B$27,ROW(),"")),"")</f>
        <v/>
      </c>
      <c r="CO734" s="42" t="str">
        <f>IF($O734="女子",IF($AF734&gt;100,"",IF($M734=新人女子!I$27,ROW(),"")),"")</f>
        <v/>
      </c>
      <c r="CP734" s="42" t="str">
        <f>IF($O734="女子",IF($AF734&gt;100,"",IF($M734=新人女子!P$27,ROW(),"")),"")</f>
        <v/>
      </c>
      <c r="CQ734" s="42" t="str">
        <f>IF($O734="女子",IF($AF734&gt;100,"",IF($M734=新人女子!B$51,ROW(),"")),"")</f>
        <v/>
      </c>
      <c r="CR734" s="42" t="str">
        <f>IF($O734="女子",IF($AF734&gt;100,"",IF($M734=新人女子!I$51,ROW(),"")),"")</f>
        <v/>
      </c>
      <c r="CS734" s="42" t="str">
        <f>IF($O734="女子",IF($AF734&gt;100,"",IF($M734=新人女子!P$51,ROW(),"")),"")</f>
        <v/>
      </c>
      <c r="CT734" s="42" t="str">
        <f>IF($O734="女子",IF($AF734&gt;100,"",IF($M734=新人女子!B$76,ROW(),"")),"")</f>
        <v/>
      </c>
      <c r="CU734" s="42" t="str">
        <f>IF($O734="女子",IF($AF734&gt;100,"",IF($M734=新人女子!I$76,ROW(),"")),"")</f>
        <v/>
      </c>
      <c r="CV734" s="42" t="str">
        <f>IF($O734="女子",IF($AF734&gt;100,"",IF($M734=新人女子!P$76,ROW(),"")),"")</f>
        <v/>
      </c>
    </row>
    <row r="735" spans="29:100" x14ac:dyDescent="0.15">
      <c r="AC735" s="35" t="str">
        <f t="shared" si="62"/>
        <v/>
      </c>
      <c r="BB735" s="35" t="str">
        <f t="shared" si="64"/>
        <v/>
      </c>
      <c r="BC735" s="35" t="str">
        <f t="shared" si="65"/>
        <v/>
      </c>
      <c r="BD735" s="35" t="str">
        <f t="shared" si="66"/>
        <v/>
      </c>
      <c r="BE735" s="42" t="str">
        <f>IF($O735="男子",IF($AF735&gt;100,"",IF($M735=選抜男子!B$2,ROW(),"")),"")</f>
        <v/>
      </c>
      <c r="BF735" s="42" t="str">
        <f>IF($O735="男子",IF($AF735&gt;100,"",IF($M735=選抜男子!I$2,ROW(),"")),"")</f>
        <v/>
      </c>
      <c r="BG735" s="42" t="str">
        <f>IF($O735="男子",IF($AF735&gt;100,"",IF($M735=選抜男子!P$2,ROW(),"")),"")</f>
        <v/>
      </c>
      <c r="BH735" s="42" t="str">
        <f>IF($O735="男子",IF($AF735&gt;100,"",IF($M735=選抜男子!B$27,ROW(),"")),"")</f>
        <v/>
      </c>
      <c r="BI735" s="42" t="str">
        <f>IF($O735="男子",IF($AF735&gt;100,"",IF($M735=選抜男子!I$27,ROW(),"")),"")</f>
        <v/>
      </c>
      <c r="BJ735" s="42" t="str">
        <f>IF($O735="男子",IF($AF735&gt;100,"",IF($M735=選抜男子!P$27,ROW(),"")),"")</f>
        <v/>
      </c>
      <c r="BK735" s="42" t="str">
        <f>IF($O735="男子",IF($AF735&gt;100,"",IF($M735=選抜男子!B$51,ROW(),"")),"")</f>
        <v/>
      </c>
      <c r="BL735" s="42" t="str">
        <f>IF($O735="男子",IF($AF735&gt;100,"",IF($M735=選抜男子!I$51,ROW(),"")),"")</f>
        <v/>
      </c>
      <c r="BM735" s="42" t="str">
        <f>IF($O735="男子",IF($AF735&gt;100,"",IF($M735=選抜男子!B$76,ROW(),"")),"")</f>
        <v/>
      </c>
      <c r="BN735" s="42" t="str">
        <f>IF($O735="男子",IF($AF735&gt;100,"",IF($M735=選抜男子!I$76,ROW(),"")),"")</f>
        <v/>
      </c>
      <c r="BO735" s="42" t="str">
        <f>IF($O735="男子",IF($AF735&gt;100,"",IF($M735=新人男子!B$2,ROW(),"")),"")</f>
        <v/>
      </c>
      <c r="BP735" s="42" t="str">
        <f>IF($O735="男子",IF($AF735&gt;100,"",IF($M735=新人男子!I$2,ROW(),"")),"")</f>
        <v/>
      </c>
      <c r="BQ735" s="42" t="str">
        <f>IF($O735="男子",IF($AF735&gt;100,"",IF($M735=新人男子!P$2,ROW(),"")),"")</f>
        <v/>
      </c>
      <c r="BR735" s="42" t="str">
        <f>IF($O735="男子",IF($AF735&gt;100,"",IF($M735=新人男子!B$27,ROW(),"")),"")</f>
        <v/>
      </c>
      <c r="BS735" s="42" t="str">
        <f>IF($O735="男子",IF($AF735&gt;100,"",IF($M735=新人男子!I$27,ROW(),"")),"")</f>
        <v/>
      </c>
      <c r="BT735" s="42" t="str">
        <f>IF($O735="男子",IF($AF735&gt;100,"",IF($M735=新人男子!P$27,ROW(),"")),"")</f>
        <v/>
      </c>
      <c r="BU735" s="42" t="str">
        <f>IF($O735="男子",IF($AF735&gt;100,"",IF($M735=新人男子!B$51,ROW(),"")),"")</f>
        <v/>
      </c>
      <c r="BV735" s="42" t="str">
        <f>IF($O735="男子",IF($AF735&gt;100,"",IF($M735=新人男子!I$51,ROW(),"")),"")</f>
        <v/>
      </c>
      <c r="BW735" s="42" t="str">
        <f>IF($O735="男子",IF($AF735&gt;100,"",IF($M735=新人男子!P$51,ROW(),"")),"")</f>
        <v/>
      </c>
      <c r="BX735" s="42" t="str">
        <f>IF($O735="男子",IF($AF735&gt;100,"",IF($M735=新人男子!B$76,ROW(),"")),"")</f>
        <v/>
      </c>
      <c r="BY735" s="42" t="str">
        <f>IF($O735="男子",IF($AF735&gt;100,"",IF($M735=新人男子!I$76,ROW(),"")),"")</f>
        <v/>
      </c>
      <c r="BZ735" s="42" t="str">
        <f>IF($O735="男子",IF($AF735&gt;100,"",IF($M735=新人男子!P$76,ROW(),"")),"")</f>
        <v/>
      </c>
      <c r="CA735" s="42" t="str">
        <f>IF($O735="女子",IF($AF735&gt;100,"",IF($M735=選抜女子!B$2,ROW(),"")),"")</f>
        <v/>
      </c>
      <c r="CB735" s="42" t="str">
        <f>IF($O735="女子",IF($AF735&gt;100,"",IF($M735=選抜女子!I$2,ROW(),"")),"")</f>
        <v/>
      </c>
      <c r="CC735" s="42" t="str">
        <f>IF($O735="女子",IF($AF735&gt;100,"",IF($M735=選抜女子!P$2,ROW(),"")),"")</f>
        <v/>
      </c>
      <c r="CD735" s="42" t="str">
        <f>IF($O735="女子",IF($AF735&gt;100,"",IF($M735=選抜女子!B$27,ROW(),"")),"")</f>
        <v/>
      </c>
      <c r="CE735" s="42" t="str">
        <f>IF($O735="女子",IF($AF735&gt;100,"",IF($M735=選抜女子!I$27,ROW(),"")),"")</f>
        <v/>
      </c>
      <c r="CF735" s="42" t="str">
        <f>IF($O735="女子",IF($AF735&gt;100,"",IF($M735=選抜女子!P$27,ROW(),"")),"")</f>
        <v/>
      </c>
      <c r="CG735" s="42" t="str">
        <f>IF($O735="女子",IF($AF735&gt;100,"",IF($M735=選抜女子!B$51,ROW(),"")),"")</f>
        <v/>
      </c>
      <c r="CH735" s="42" t="str">
        <f>IF($O735="女子",IF($AF735&gt;100,"",IF($M735=選抜女子!I$51,ROW(),"")),"")</f>
        <v/>
      </c>
      <c r="CI735" s="42" t="str">
        <f>IF($O735="女子",IF($AF735&gt;100,"",IF($M735=選抜女子!B$76,ROW(),"")),"")</f>
        <v/>
      </c>
      <c r="CJ735" s="42" t="str">
        <f>IF($O735="女子",IF($AF735&gt;100,"",IF($M735=選抜女子!I$76,ROW(),"")),"")</f>
        <v/>
      </c>
      <c r="CK735" s="42" t="str">
        <f>IF($O735="女子",IF($AF735&gt;100,"",IF($M735=新人女子!B$2,ROW(),"")),"")</f>
        <v/>
      </c>
      <c r="CL735" s="42" t="str">
        <f>IF($O735="女子",IF($AF735&gt;100,"",IF($M735=新人女子!I$2,ROW(),"")),"")</f>
        <v/>
      </c>
      <c r="CM735" s="42" t="str">
        <f>IF($O735="女子",IF($AF735&gt;100,"",IF($M735=新人女子!P$2,ROW(),"")),"")</f>
        <v/>
      </c>
      <c r="CN735" s="42" t="str">
        <f>IF($O735="女子",IF($AF735&gt;100,"",IF($M735=新人女子!B$27,ROW(),"")),"")</f>
        <v/>
      </c>
      <c r="CO735" s="42" t="str">
        <f>IF($O735="女子",IF($AF735&gt;100,"",IF($M735=新人女子!I$27,ROW(),"")),"")</f>
        <v/>
      </c>
      <c r="CP735" s="42" t="str">
        <f>IF($O735="女子",IF($AF735&gt;100,"",IF($M735=新人女子!P$27,ROW(),"")),"")</f>
        <v/>
      </c>
      <c r="CQ735" s="42" t="str">
        <f>IF($O735="女子",IF($AF735&gt;100,"",IF($M735=新人女子!B$51,ROW(),"")),"")</f>
        <v/>
      </c>
      <c r="CR735" s="42" t="str">
        <f>IF($O735="女子",IF($AF735&gt;100,"",IF($M735=新人女子!I$51,ROW(),"")),"")</f>
        <v/>
      </c>
      <c r="CS735" s="42" t="str">
        <f>IF($O735="女子",IF($AF735&gt;100,"",IF($M735=新人女子!P$51,ROW(),"")),"")</f>
        <v/>
      </c>
      <c r="CT735" s="42" t="str">
        <f>IF($O735="女子",IF($AF735&gt;100,"",IF($M735=新人女子!B$76,ROW(),"")),"")</f>
        <v/>
      </c>
      <c r="CU735" s="42" t="str">
        <f>IF($O735="女子",IF($AF735&gt;100,"",IF($M735=新人女子!I$76,ROW(),"")),"")</f>
        <v/>
      </c>
      <c r="CV735" s="42" t="str">
        <f>IF($O735="女子",IF($AF735&gt;100,"",IF($M735=新人女子!P$76,ROW(),"")),"")</f>
        <v/>
      </c>
    </row>
    <row r="736" spans="29:100" x14ac:dyDescent="0.15">
      <c r="AC736" s="35" t="str">
        <f t="shared" ref="AC736:AC771" si="67">PHONETIC(AB736)</f>
        <v/>
      </c>
      <c r="BB736" s="35" t="str">
        <f t="shared" si="64"/>
        <v/>
      </c>
      <c r="BC736" s="35" t="str">
        <f t="shared" si="65"/>
        <v/>
      </c>
      <c r="BD736" s="35" t="str">
        <f t="shared" si="66"/>
        <v/>
      </c>
      <c r="BE736" s="42" t="str">
        <f>IF($O736="男子",IF($AF736&gt;100,"",IF($M736=選抜男子!B$2,ROW(),"")),"")</f>
        <v/>
      </c>
      <c r="BF736" s="42" t="str">
        <f>IF($O736="男子",IF($AF736&gt;100,"",IF($M736=選抜男子!I$2,ROW(),"")),"")</f>
        <v/>
      </c>
      <c r="BG736" s="42" t="str">
        <f>IF($O736="男子",IF($AF736&gt;100,"",IF($M736=選抜男子!P$2,ROW(),"")),"")</f>
        <v/>
      </c>
      <c r="BH736" s="42" t="str">
        <f>IF($O736="男子",IF($AF736&gt;100,"",IF($M736=選抜男子!B$27,ROW(),"")),"")</f>
        <v/>
      </c>
      <c r="BI736" s="42" t="str">
        <f>IF($O736="男子",IF($AF736&gt;100,"",IF($M736=選抜男子!I$27,ROW(),"")),"")</f>
        <v/>
      </c>
      <c r="BJ736" s="42" t="str">
        <f>IF($O736="男子",IF($AF736&gt;100,"",IF($M736=選抜男子!P$27,ROW(),"")),"")</f>
        <v/>
      </c>
      <c r="BK736" s="42" t="str">
        <f>IF($O736="男子",IF($AF736&gt;100,"",IF($M736=選抜男子!B$51,ROW(),"")),"")</f>
        <v/>
      </c>
      <c r="BL736" s="42" t="str">
        <f>IF($O736="男子",IF($AF736&gt;100,"",IF($M736=選抜男子!I$51,ROW(),"")),"")</f>
        <v/>
      </c>
      <c r="BM736" s="42" t="str">
        <f>IF($O736="男子",IF($AF736&gt;100,"",IF($M736=選抜男子!B$76,ROW(),"")),"")</f>
        <v/>
      </c>
      <c r="BN736" s="42" t="str">
        <f>IF($O736="男子",IF($AF736&gt;100,"",IF($M736=選抜男子!I$76,ROW(),"")),"")</f>
        <v/>
      </c>
      <c r="BO736" s="42" t="str">
        <f>IF($O736="男子",IF($AF736&gt;100,"",IF($M736=新人男子!B$2,ROW(),"")),"")</f>
        <v/>
      </c>
      <c r="BP736" s="42" t="str">
        <f>IF($O736="男子",IF($AF736&gt;100,"",IF($M736=新人男子!I$2,ROW(),"")),"")</f>
        <v/>
      </c>
      <c r="BQ736" s="42" t="str">
        <f>IF($O736="男子",IF($AF736&gt;100,"",IF($M736=新人男子!P$2,ROW(),"")),"")</f>
        <v/>
      </c>
      <c r="BR736" s="42" t="str">
        <f>IF($O736="男子",IF($AF736&gt;100,"",IF($M736=新人男子!B$27,ROW(),"")),"")</f>
        <v/>
      </c>
      <c r="BS736" s="42" t="str">
        <f>IF($O736="男子",IF($AF736&gt;100,"",IF($M736=新人男子!I$27,ROW(),"")),"")</f>
        <v/>
      </c>
      <c r="BT736" s="42" t="str">
        <f>IF($O736="男子",IF($AF736&gt;100,"",IF($M736=新人男子!P$27,ROW(),"")),"")</f>
        <v/>
      </c>
      <c r="BU736" s="42" t="str">
        <f>IF($O736="男子",IF($AF736&gt;100,"",IF($M736=新人男子!B$51,ROW(),"")),"")</f>
        <v/>
      </c>
      <c r="BV736" s="42" t="str">
        <f>IF($O736="男子",IF($AF736&gt;100,"",IF($M736=新人男子!I$51,ROW(),"")),"")</f>
        <v/>
      </c>
      <c r="BW736" s="42" t="str">
        <f>IF($O736="男子",IF($AF736&gt;100,"",IF($M736=新人男子!P$51,ROW(),"")),"")</f>
        <v/>
      </c>
      <c r="BX736" s="42" t="str">
        <f>IF($O736="男子",IF($AF736&gt;100,"",IF($M736=新人男子!B$76,ROW(),"")),"")</f>
        <v/>
      </c>
      <c r="BY736" s="42" t="str">
        <f>IF($O736="男子",IF($AF736&gt;100,"",IF($M736=新人男子!I$76,ROW(),"")),"")</f>
        <v/>
      </c>
      <c r="BZ736" s="42" t="str">
        <f>IF($O736="男子",IF($AF736&gt;100,"",IF($M736=新人男子!P$76,ROW(),"")),"")</f>
        <v/>
      </c>
      <c r="CA736" s="42" t="str">
        <f>IF($O736="女子",IF($AF736&gt;100,"",IF($M736=選抜女子!B$2,ROW(),"")),"")</f>
        <v/>
      </c>
      <c r="CB736" s="42" t="str">
        <f>IF($O736="女子",IF($AF736&gt;100,"",IF($M736=選抜女子!I$2,ROW(),"")),"")</f>
        <v/>
      </c>
      <c r="CC736" s="42" t="str">
        <f>IF($O736="女子",IF($AF736&gt;100,"",IF($M736=選抜女子!P$2,ROW(),"")),"")</f>
        <v/>
      </c>
      <c r="CD736" s="42" t="str">
        <f>IF($O736="女子",IF($AF736&gt;100,"",IF($M736=選抜女子!B$27,ROW(),"")),"")</f>
        <v/>
      </c>
      <c r="CE736" s="42" t="str">
        <f>IF($O736="女子",IF($AF736&gt;100,"",IF($M736=選抜女子!I$27,ROW(),"")),"")</f>
        <v/>
      </c>
      <c r="CF736" s="42" t="str">
        <f>IF($O736="女子",IF($AF736&gt;100,"",IF($M736=選抜女子!P$27,ROW(),"")),"")</f>
        <v/>
      </c>
      <c r="CG736" s="42" t="str">
        <f>IF($O736="女子",IF($AF736&gt;100,"",IF($M736=選抜女子!B$51,ROW(),"")),"")</f>
        <v/>
      </c>
      <c r="CH736" s="42" t="str">
        <f>IF($O736="女子",IF($AF736&gt;100,"",IF($M736=選抜女子!I$51,ROW(),"")),"")</f>
        <v/>
      </c>
      <c r="CI736" s="42" t="str">
        <f>IF($O736="女子",IF($AF736&gt;100,"",IF($M736=選抜女子!B$76,ROW(),"")),"")</f>
        <v/>
      </c>
      <c r="CJ736" s="42" t="str">
        <f>IF($O736="女子",IF($AF736&gt;100,"",IF($M736=選抜女子!I$76,ROW(),"")),"")</f>
        <v/>
      </c>
      <c r="CK736" s="42" t="str">
        <f>IF($O736="女子",IF($AF736&gt;100,"",IF($M736=新人女子!B$2,ROW(),"")),"")</f>
        <v/>
      </c>
      <c r="CL736" s="42" t="str">
        <f>IF($O736="女子",IF($AF736&gt;100,"",IF($M736=新人女子!I$2,ROW(),"")),"")</f>
        <v/>
      </c>
      <c r="CM736" s="42" t="str">
        <f>IF($O736="女子",IF($AF736&gt;100,"",IF($M736=新人女子!P$2,ROW(),"")),"")</f>
        <v/>
      </c>
      <c r="CN736" s="42" t="str">
        <f>IF($O736="女子",IF($AF736&gt;100,"",IF($M736=新人女子!B$27,ROW(),"")),"")</f>
        <v/>
      </c>
      <c r="CO736" s="42" t="str">
        <f>IF($O736="女子",IF($AF736&gt;100,"",IF($M736=新人女子!I$27,ROW(),"")),"")</f>
        <v/>
      </c>
      <c r="CP736" s="42" t="str">
        <f>IF($O736="女子",IF($AF736&gt;100,"",IF($M736=新人女子!P$27,ROW(),"")),"")</f>
        <v/>
      </c>
      <c r="CQ736" s="42" t="str">
        <f>IF($O736="女子",IF($AF736&gt;100,"",IF($M736=新人女子!B$51,ROW(),"")),"")</f>
        <v/>
      </c>
      <c r="CR736" s="42" t="str">
        <f>IF($O736="女子",IF($AF736&gt;100,"",IF($M736=新人女子!I$51,ROW(),"")),"")</f>
        <v/>
      </c>
      <c r="CS736" s="42" t="str">
        <f>IF($O736="女子",IF($AF736&gt;100,"",IF($M736=新人女子!P$51,ROW(),"")),"")</f>
        <v/>
      </c>
      <c r="CT736" s="42" t="str">
        <f>IF($O736="女子",IF($AF736&gt;100,"",IF($M736=新人女子!B$76,ROW(),"")),"")</f>
        <v/>
      </c>
      <c r="CU736" s="42" t="str">
        <f>IF($O736="女子",IF($AF736&gt;100,"",IF($M736=新人女子!I$76,ROW(),"")),"")</f>
        <v/>
      </c>
      <c r="CV736" s="42" t="str">
        <f>IF($O736="女子",IF($AF736&gt;100,"",IF($M736=新人女子!P$76,ROW(),"")),"")</f>
        <v/>
      </c>
    </row>
    <row r="737" spans="29:100" x14ac:dyDescent="0.15">
      <c r="AC737" s="35" t="str">
        <f t="shared" si="67"/>
        <v/>
      </c>
      <c r="BB737" s="35" t="str">
        <f t="shared" si="64"/>
        <v/>
      </c>
      <c r="BC737" s="35" t="str">
        <f t="shared" si="65"/>
        <v/>
      </c>
      <c r="BD737" s="35" t="str">
        <f t="shared" si="66"/>
        <v/>
      </c>
      <c r="BE737" s="42" t="str">
        <f>IF($O737="男子",IF($AF737&gt;100,"",IF($M737=選抜男子!B$2,ROW(),"")),"")</f>
        <v/>
      </c>
      <c r="BF737" s="42" t="str">
        <f>IF($O737="男子",IF($AF737&gt;100,"",IF($M737=選抜男子!I$2,ROW(),"")),"")</f>
        <v/>
      </c>
      <c r="BG737" s="42" t="str">
        <f>IF($O737="男子",IF($AF737&gt;100,"",IF($M737=選抜男子!P$2,ROW(),"")),"")</f>
        <v/>
      </c>
      <c r="BH737" s="42" t="str">
        <f>IF($O737="男子",IF($AF737&gt;100,"",IF($M737=選抜男子!B$27,ROW(),"")),"")</f>
        <v/>
      </c>
      <c r="BI737" s="42" t="str">
        <f>IF($O737="男子",IF($AF737&gt;100,"",IF($M737=選抜男子!I$27,ROW(),"")),"")</f>
        <v/>
      </c>
      <c r="BJ737" s="42" t="str">
        <f>IF($O737="男子",IF($AF737&gt;100,"",IF($M737=選抜男子!P$27,ROW(),"")),"")</f>
        <v/>
      </c>
      <c r="BK737" s="42" t="str">
        <f>IF($O737="男子",IF($AF737&gt;100,"",IF($M737=選抜男子!B$51,ROW(),"")),"")</f>
        <v/>
      </c>
      <c r="BL737" s="42" t="str">
        <f>IF($O737="男子",IF($AF737&gt;100,"",IF($M737=選抜男子!I$51,ROW(),"")),"")</f>
        <v/>
      </c>
      <c r="BM737" s="42" t="str">
        <f>IF($O737="男子",IF($AF737&gt;100,"",IF($M737=選抜男子!B$76,ROW(),"")),"")</f>
        <v/>
      </c>
      <c r="BN737" s="42" t="str">
        <f>IF($O737="男子",IF($AF737&gt;100,"",IF($M737=選抜男子!I$76,ROW(),"")),"")</f>
        <v/>
      </c>
      <c r="BO737" s="42" t="str">
        <f>IF($O737="男子",IF($AF737&gt;100,"",IF($M737=新人男子!B$2,ROW(),"")),"")</f>
        <v/>
      </c>
      <c r="BP737" s="42" t="str">
        <f>IF($O737="男子",IF($AF737&gt;100,"",IF($M737=新人男子!I$2,ROW(),"")),"")</f>
        <v/>
      </c>
      <c r="BQ737" s="42" t="str">
        <f>IF($O737="男子",IF($AF737&gt;100,"",IF($M737=新人男子!P$2,ROW(),"")),"")</f>
        <v/>
      </c>
      <c r="BR737" s="42" t="str">
        <f>IF($O737="男子",IF($AF737&gt;100,"",IF($M737=新人男子!B$27,ROW(),"")),"")</f>
        <v/>
      </c>
      <c r="BS737" s="42" t="str">
        <f>IF($O737="男子",IF($AF737&gt;100,"",IF($M737=新人男子!I$27,ROW(),"")),"")</f>
        <v/>
      </c>
      <c r="BT737" s="42" t="str">
        <f>IF($O737="男子",IF($AF737&gt;100,"",IF($M737=新人男子!P$27,ROW(),"")),"")</f>
        <v/>
      </c>
      <c r="BU737" s="42" t="str">
        <f>IF($O737="男子",IF($AF737&gt;100,"",IF($M737=新人男子!B$51,ROW(),"")),"")</f>
        <v/>
      </c>
      <c r="BV737" s="42" t="str">
        <f>IF($O737="男子",IF($AF737&gt;100,"",IF($M737=新人男子!I$51,ROW(),"")),"")</f>
        <v/>
      </c>
      <c r="BW737" s="42" t="str">
        <f>IF($O737="男子",IF($AF737&gt;100,"",IF($M737=新人男子!P$51,ROW(),"")),"")</f>
        <v/>
      </c>
      <c r="BX737" s="42" t="str">
        <f>IF($O737="男子",IF($AF737&gt;100,"",IF($M737=新人男子!B$76,ROW(),"")),"")</f>
        <v/>
      </c>
      <c r="BY737" s="42" t="str">
        <f>IF($O737="男子",IF($AF737&gt;100,"",IF($M737=新人男子!I$76,ROW(),"")),"")</f>
        <v/>
      </c>
      <c r="BZ737" s="42" t="str">
        <f>IF($O737="男子",IF($AF737&gt;100,"",IF($M737=新人男子!P$76,ROW(),"")),"")</f>
        <v/>
      </c>
      <c r="CA737" s="42" t="str">
        <f>IF($O737="女子",IF($AF737&gt;100,"",IF($M737=選抜女子!B$2,ROW(),"")),"")</f>
        <v/>
      </c>
      <c r="CB737" s="42" t="str">
        <f>IF($O737="女子",IF($AF737&gt;100,"",IF($M737=選抜女子!I$2,ROW(),"")),"")</f>
        <v/>
      </c>
      <c r="CC737" s="42" t="str">
        <f>IF($O737="女子",IF($AF737&gt;100,"",IF($M737=選抜女子!P$2,ROW(),"")),"")</f>
        <v/>
      </c>
      <c r="CD737" s="42" t="str">
        <f>IF($O737="女子",IF($AF737&gt;100,"",IF($M737=選抜女子!B$27,ROW(),"")),"")</f>
        <v/>
      </c>
      <c r="CE737" s="42" t="str">
        <f>IF($O737="女子",IF($AF737&gt;100,"",IF($M737=選抜女子!I$27,ROW(),"")),"")</f>
        <v/>
      </c>
      <c r="CF737" s="42" t="str">
        <f>IF($O737="女子",IF($AF737&gt;100,"",IF($M737=選抜女子!P$27,ROW(),"")),"")</f>
        <v/>
      </c>
      <c r="CG737" s="42" t="str">
        <f>IF($O737="女子",IF($AF737&gt;100,"",IF($M737=選抜女子!B$51,ROW(),"")),"")</f>
        <v/>
      </c>
      <c r="CH737" s="42" t="str">
        <f>IF($O737="女子",IF($AF737&gt;100,"",IF($M737=選抜女子!I$51,ROW(),"")),"")</f>
        <v/>
      </c>
      <c r="CI737" s="42" t="str">
        <f>IF($O737="女子",IF($AF737&gt;100,"",IF($M737=選抜女子!B$76,ROW(),"")),"")</f>
        <v/>
      </c>
      <c r="CJ737" s="42" t="str">
        <f>IF($O737="女子",IF($AF737&gt;100,"",IF($M737=選抜女子!I$76,ROW(),"")),"")</f>
        <v/>
      </c>
      <c r="CK737" s="42" t="str">
        <f>IF($O737="女子",IF($AF737&gt;100,"",IF($M737=新人女子!B$2,ROW(),"")),"")</f>
        <v/>
      </c>
      <c r="CL737" s="42" t="str">
        <f>IF($O737="女子",IF($AF737&gt;100,"",IF($M737=新人女子!I$2,ROW(),"")),"")</f>
        <v/>
      </c>
      <c r="CM737" s="42" t="str">
        <f>IF($O737="女子",IF($AF737&gt;100,"",IF($M737=新人女子!P$2,ROW(),"")),"")</f>
        <v/>
      </c>
      <c r="CN737" s="42" t="str">
        <f>IF($O737="女子",IF($AF737&gt;100,"",IF($M737=新人女子!B$27,ROW(),"")),"")</f>
        <v/>
      </c>
      <c r="CO737" s="42" t="str">
        <f>IF($O737="女子",IF($AF737&gt;100,"",IF($M737=新人女子!I$27,ROW(),"")),"")</f>
        <v/>
      </c>
      <c r="CP737" s="42" t="str">
        <f>IF($O737="女子",IF($AF737&gt;100,"",IF($M737=新人女子!P$27,ROW(),"")),"")</f>
        <v/>
      </c>
      <c r="CQ737" s="42" t="str">
        <f>IF($O737="女子",IF($AF737&gt;100,"",IF($M737=新人女子!B$51,ROW(),"")),"")</f>
        <v/>
      </c>
      <c r="CR737" s="42" t="str">
        <f>IF($O737="女子",IF($AF737&gt;100,"",IF($M737=新人女子!I$51,ROW(),"")),"")</f>
        <v/>
      </c>
      <c r="CS737" s="42" t="str">
        <f>IF($O737="女子",IF($AF737&gt;100,"",IF($M737=新人女子!P$51,ROW(),"")),"")</f>
        <v/>
      </c>
      <c r="CT737" s="42" t="str">
        <f>IF($O737="女子",IF($AF737&gt;100,"",IF($M737=新人女子!B$76,ROW(),"")),"")</f>
        <v/>
      </c>
      <c r="CU737" s="42" t="str">
        <f>IF($O737="女子",IF($AF737&gt;100,"",IF($M737=新人女子!I$76,ROW(),"")),"")</f>
        <v/>
      </c>
      <c r="CV737" s="42" t="str">
        <f>IF($O737="女子",IF($AF737&gt;100,"",IF($M737=新人女子!P$76,ROW(),"")),"")</f>
        <v/>
      </c>
    </row>
    <row r="738" spans="29:100" x14ac:dyDescent="0.15">
      <c r="AC738" s="35" t="str">
        <f t="shared" si="67"/>
        <v/>
      </c>
      <c r="BB738" s="35" t="str">
        <f t="shared" si="64"/>
        <v/>
      </c>
      <c r="BC738" s="35" t="str">
        <f t="shared" si="65"/>
        <v/>
      </c>
      <c r="BD738" s="35" t="str">
        <f t="shared" si="66"/>
        <v/>
      </c>
      <c r="BE738" s="42" t="str">
        <f>IF($O738="男子",IF($AF738&gt;100,"",IF($M738=選抜男子!B$2,ROW(),"")),"")</f>
        <v/>
      </c>
      <c r="BF738" s="42" t="str">
        <f>IF($O738="男子",IF($AF738&gt;100,"",IF($M738=選抜男子!I$2,ROW(),"")),"")</f>
        <v/>
      </c>
      <c r="BG738" s="42" t="str">
        <f>IF($O738="男子",IF($AF738&gt;100,"",IF($M738=選抜男子!P$2,ROW(),"")),"")</f>
        <v/>
      </c>
      <c r="BH738" s="42" t="str">
        <f>IF($O738="男子",IF($AF738&gt;100,"",IF($M738=選抜男子!B$27,ROW(),"")),"")</f>
        <v/>
      </c>
      <c r="BI738" s="42" t="str">
        <f>IF($O738="男子",IF($AF738&gt;100,"",IF($M738=選抜男子!I$27,ROW(),"")),"")</f>
        <v/>
      </c>
      <c r="BJ738" s="42" t="str">
        <f>IF($O738="男子",IF($AF738&gt;100,"",IF($M738=選抜男子!P$27,ROW(),"")),"")</f>
        <v/>
      </c>
      <c r="BK738" s="42" t="str">
        <f>IF($O738="男子",IF($AF738&gt;100,"",IF($M738=選抜男子!B$51,ROW(),"")),"")</f>
        <v/>
      </c>
      <c r="BL738" s="42" t="str">
        <f>IF($O738="男子",IF($AF738&gt;100,"",IF($M738=選抜男子!I$51,ROW(),"")),"")</f>
        <v/>
      </c>
      <c r="BM738" s="42" t="str">
        <f>IF($O738="男子",IF($AF738&gt;100,"",IF($M738=選抜男子!B$76,ROW(),"")),"")</f>
        <v/>
      </c>
      <c r="BN738" s="42" t="str">
        <f>IF($O738="男子",IF($AF738&gt;100,"",IF($M738=選抜男子!I$76,ROW(),"")),"")</f>
        <v/>
      </c>
      <c r="BO738" s="42" t="str">
        <f>IF($O738="男子",IF($AF738&gt;100,"",IF($M738=新人男子!B$2,ROW(),"")),"")</f>
        <v/>
      </c>
      <c r="BP738" s="42" t="str">
        <f>IF($O738="男子",IF($AF738&gt;100,"",IF($M738=新人男子!I$2,ROW(),"")),"")</f>
        <v/>
      </c>
      <c r="BQ738" s="42" t="str">
        <f>IF($O738="男子",IF($AF738&gt;100,"",IF($M738=新人男子!P$2,ROW(),"")),"")</f>
        <v/>
      </c>
      <c r="BR738" s="42" t="str">
        <f>IF($O738="男子",IF($AF738&gt;100,"",IF($M738=新人男子!B$27,ROW(),"")),"")</f>
        <v/>
      </c>
      <c r="BS738" s="42" t="str">
        <f>IF($O738="男子",IF($AF738&gt;100,"",IF($M738=新人男子!I$27,ROW(),"")),"")</f>
        <v/>
      </c>
      <c r="BT738" s="42" t="str">
        <f>IF($O738="男子",IF($AF738&gt;100,"",IF($M738=新人男子!P$27,ROW(),"")),"")</f>
        <v/>
      </c>
      <c r="BU738" s="42" t="str">
        <f>IF($O738="男子",IF($AF738&gt;100,"",IF($M738=新人男子!B$51,ROW(),"")),"")</f>
        <v/>
      </c>
      <c r="BV738" s="42" t="str">
        <f>IF($O738="男子",IF($AF738&gt;100,"",IF($M738=新人男子!I$51,ROW(),"")),"")</f>
        <v/>
      </c>
      <c r="BW738" s="42" t="str">
        <f>IF($O738="男子",IF($AF738&gt;100,"",IF($M738=新人男子!P$51,ROW(),"")),"")</f>
        <v/>
      </c>
      <c r="BX738" s="42" t="str">
        <f>IF($O738="男子",IF($AF738&gt;100,"",IF($M738=新人男子!B$76,ROW(),"")),"")</f>
        <v/>
      </c>
      <c r="BY738" s="42" t="str">
        <f>IF($O738="男子",IF($AF738&gt;100,"",IF($M738=新人男子!I$76,ROW(),"")),"")</f>
        <v/>
      </c>
      <c r="BZ738" s="42" t="str">
        <f>IF($O738="男子",IF($AF738&gt;100,"",IF($M738=新人男子!P$76,ROW(),"")),"")</f>
        <v/>
      </c>
      <c r="CA738" s="42" t="str">
        <f>IF($O738="女子",IF($AF738&gt;100,"",IF($M738=選抜女子!B$2,ROW(),"")),"")</f>
        <v/>
      </c>
      <c r="CB738" s="42" t="str">
        <f>IF($O738="女子",IF($AF738&gt;100,"",IF($M738=選抜女子!I$2,ROW(),"")),"")</f>
        <v/>
      </c>
      <c r="CC738" s="42" t="str">
        <f>IF($O738="女子",IF($AF738&gt;100,"",IF($M738=選抜女子!P$2,ROW(),"")),"")</f>
        <v/>
      </c>
      <c r="CD738" s="42" t="str">
        <f>IF($O738="女子",IF($AF738&gt;100,"",IF($M738=選抜女子!B$27,ROW(),"")),"")</f>
        <v/>
      </c>
      <c r="CE738" s="42" t="str">
        <f>IF($O738="女子",IF($AF738&gt;100,"",IF($M738=選抜女子!I$27,ROW(),"")),"")</f>
        <v/>
      </c>
      <c r="CF738" s="42" t="str">
        <f>IF($O738="女子",IF($AF738&gt;100,"",IF($M738=選抜女子!P$27,ROW(),"")),"")</f>
        <v/>
      </c>
      <c r="CG738" s="42" t="str">
        <f>IF($O738="女子",IF($AF738&gt;100,"",IF($M738=選抜女子!B$51,ROW(),"")),"")</f>
        <v/>
      </c>
      <c r="CH738" s="42" t="str">
        <f>IF($O738="女子",IF($AF738&gt;100,"",IF($M738=選抜女子!I$51,ROW(),"")),"")</f>
        <v/>
      </c>
      <c r="CI738" s="42" t="str">
        <f>IF($O738="女子",IF($AF738&gt;100,"",IF($M738=選抜女子!B$76,ROW(),"")),"")</f>
        <v/>
      </c>
      <c r="CJ738" s="42" t="str">
        <f>IF($O738="女子",IF($AF738&gt;100,"",IF($M738=選抜女子!I$76,ROW(),"")),"")</f>
        <v/>
      </c>
      <c r="CK738" s="42" t="str">
        <f>IF($O738="女子",IF($AF738&gt;100,"",IF($M738=新人女子!B$2,ROW(),"")),"")</f>
        <v/>
      </c>
      <c r="CL738" s="42" t="str">
        <f>IF($O738="女子",IF($AF738&gt;100,"",IF($M738=新人女子!I$2,ROW(),"")),"")</f>
        <v/>
      </c>
      <c r="CM738" s="42" t="str">
        <f>IF($O738="女子",IF($AF738&gt;100,"",IF($M738=新人女子!P$2,ROW(),"")),"")</f>
        <v/>
      </c>
      <c r="CN738" s="42" t="str">
        <f>IF($O738="女子",IF($AF738&gt;100,"",IF($M738=新人女子!B$27,ROW(),"")),"")</f>
        <v/>
      </c>
      <c r="CO738" s="42" t="str">
        <f>IF($O738="女子",IF($AF738&gt;100,"",IF($M738=新人女子!I$27,ROW(),"")),"")</f>
        <v/>
      </c>
      <c r="CP738" s="42" t="str">
        <f>IF($O738="女子",IF($AF738&gt;100,"",IF($M738=新人女子!P$27,ROW(),"")),"")</f>
        <v/>
      </c>
      <c r="CQ738" s="42" t="str">
        <f>IF($O738="女子",IF($AF738&gt;100,"",IF($M738=新人女子!B$51,ROW(),"")),"")</f>
        <v/>
      </c>
      <c r="CR738" s="42" t="str">
        <f>IF($O738="女子",IF($AF738&gt;100,"",IF($M738=新人女子!I$51,ROW(),"")),"")</f>
        <v/>
      </c>
      <c r="CS738" s="42" t="str">
        <f>IF($O738="女子",IF($AF738&gt;100,"",IF($M738=新人女子!P$51,ROW(),"")),"")</f>
        <v/>
      </c>
      <c r="CT738" s="42" t="str">
        <f>IF($O738="女子",IF($AF738&gt;100,"",IF($M738=新人女子!B$76,ROW(),"")),"")</f>
        <v/>
      </c>
      <c r="CU738" s="42" t="str">
        <f>IF($O738="女子",IF($AF738&gt;100,"",IF($M738=新人女子!I$76,ROW(),"")),"")</f>
        <v/>
      </c>
      <c r="CV738" s="42" t="str">
        <f>IF($O738="女子",IF($AF738&gt;100,"",IF($M738=新人女子!P$76,ROW(),"")),"")</f>
        <v/>
      </c>
    </row>
    <row r="739" spans="29:100" x14ac:dyDescent="0.15">
      <c r="AC739" s="35" t="str">
        <f t="shared" si="67"/>
        <v/>
      </c>
      <c r="BB739" s="35" t="str">
        <f t="shared" si="64"/>
        <v/>
      </c>
      <c r="BC739" s="35" t="str">
        <f t="shared" si="65"/>
        <v/>
      </c>
      <c r="BD739" s="35" t="str">
        <f t="shared" si="66"/>
        <v/>
      </c>
      <c r="BE739" s="42" t="str">
        <f>IF($O739="男子",IF($AF739&gt;100,"",IF($M739=選抜男子!B$2,ROW(),"")),"")</f>
        <v/>
      </c>
      <c r="BF739" s="42" t="str">
        <f>IF($O739="男子",IF($AF739&gt;100,"",IF($M739=選抜男子!I$2,ROW(),"")),"")</f>
        <v/>
      </c>
      <c r="BG739" s="42" t="str">
        <f>IF($O739="男子",IF($AF739&gt;100,"",IF($M739=選抜男子!P$2,ROW(),"")),"")</f>
        <v/>
      </c>
      <c r="BH739" s="42" t="str">
        <f>IF($O739="男子",IF($AF739&gt;100,"",IF($M739=選抜男子!B$27,ROW(),"")),"")</f>
        <v/>
      </c>
      <c r="BI739" s="42" t="str">
        <f>IF($O739="男子",IF($AF739&gt;100,"",IF($M739=選抜男子!I$27,ROW(),"")),"")</f>
        <v/>
      </c>
      <c r="BJ739" s="42" t="str">
        <f>IF($O739="男子",IF($AF739&gt;100,"",IF($M739=選抜男子!P$27,ROW(),"")),"")</f>
        <v/>
      </c>
      <c r="BK739" s="42" t="str">
        <f>IF($O739="男子",IF($AF739&gt;100,"",IF($M739=選抜男子!B$51,ROW(),"")),"")</f>
        <v/>
      </c>
      <c r="BL739" s="42" t="str">
        <f>IF($O739="男子",IF($AF739&gt;100,"",IF($M739=選抜男子!I$51,ROW(),"")),"")</f>
        <v/>
      </c>
      <c r="BM739" s="42" t="str">
        <f>IF($O739="男子",IF($AF739&gt;100,"",IF($M739=選抜男子!B$76,ROW(),"")),"")</f>
        <v/>
      </c>
      <c r="BN739" s="42" t="str">
        <f>IF($O739="男子",IF($AF739&gt;100,"",IF($M739=選抜男子!I$76,ROW(),"")),"")</f>
        <v/>
      </c>
      <c r="BO739" s="42" t="str">
        <f>IF($O739="男子",IF($AF739&gt;100,"",IF($M739=新人男子!B$2,ROW(),"")),"")</f>
        <v/>
      </c>
      <c r="BP739" s="42" t="str">
        <f>IF($O739="男子",IF($AF739&gt;100,"",IF($M739=新人男子!I$2,ROW(),"")),"")</f>
        <v/>
      </c>
      <c r="BQ739" s="42" t="str">
        <f>IF($O739="男子",IF($AF739&gt;100,"",IF($M739=新人男子!P$2,ROW(),"")),"")</f>
        <v/>
      </c>
      <c r="BR739" s="42" t="str">
        <f>IF($O739="男子",IF($AF739&gt;100,"",IF($M739=新人男子!B$27,ROW(),"")),"")</f>
        <v/>
      </c>
      <c r="BS739" s="42" t="str">
        <f>IF($O739="男子",IF($AF739&gt;100,"",IF($M739=新人男子!I$27,ROW(),"")),"")</f>
        <v/>
      </c>
      <c r="BT739" s="42" t="str">
        <f>IF($O739="男子",IF($AF739&gt;100,"",IF($M739=新人男子!P$27,ROW(),"")),"")</f>
        <v/>
      </c>
      <c r="BU739" s="42" t="str">
        <f>IF($O739="男子",IF($AF739&gt;100,"",IF($M739=新人男子!B$51,ROW(),"")),"")</f>
        <v/>
      </c>
      <c r="BV739" s="42" t="str">
        <f>IF($O739="男子",IF($AF739&gt;100,"",IF($M739=新人男子!I$51,ROW(),"")),"")</f>
        <v/>
      </c>
      <c r="BW739" s="42" t="str">
        <f>IF($O739="男子",IF($AF739&gt;100,"",IF($M739=新人男子!P$51,ROW(),"")),"")</f>
        <v/>
      </c>
      <c r="BX739" s="42" t="str">
        <f>IF($O739="男子",IF($AF739&gt;100,"",IF($M739=新人男子!B$76,ROW(),"")),"")</f>
        <v/>
      </c>
      <c r="BY739" s="42" t="str">
        <f>IF($O739="男子",IF($AF739&gt;100,"",IF($M739=新人男子!I$76,ROW(),"")),"")</f>
        <v/>
      </c>
      <c r="BZ739" s="42" t="str">
        <f>IF($O739="男子",IF($AF739&gt;100,"",IF($M739=新人男子!P$76,ROW(),"")),"")</f>
        <v/>
      </c>
      <c r="CA739" s="42" t="str">
        <f>IF($O739="女子",IF($AF739&gt;100,"",IF($M739=選抜女子!B$2,ROW(),"")),"")</f>
        <v/>
      </c>
      <c r="CB739" s="42" t="str">
        <f>IF($O739="女子",IF($AF739&gt;100,"",IF($M739=選抜女子!I$2,ROW(),"")),"")</f>
        <v/>
      </c>
      <c r="CC739" s="42" t="str">
        <f>IF($O739="女子",IF($AF739&gt;100,"",IF($M739=選抜女子!P$2,ROW(),"")),"")</f>
        <v/>
      </c>
      <c r="CD739" s="42" t="str">
        <f>IF($O739="女子",IF($AF739&gt;100,"",IF($M739=選抜女子!B$27,ROW(),"")),"")</f>
        <v/>
      </c>
      <c r="CE739" s="42" t="str">
        <f>IF($O739="女子",IF($AF739&gt;100,"",IF($M739=選抜女子!I$27,ROW(),"")),"")</f>
        <v/>
      </c>
      <c r="CF739" s="42" t="str">
        <f>IF($O739="女子",IF($AF739&gt;100,"",IF($M739=選抜女子!P$27,ROW(),"")),"")</f>
        <v/>
      </c>
      <c r="CG739" s="42" t="str">
        <f>IF($O739="女子",IF($AF739&gt;100,"",IF($M739=選抜女子!B$51,ROW(),"")),"")</f>
        <v/>
      </c>
      <c r="CH739" s="42" t="str">
        <f>IF($O739="女子",IF($AF739&gt;100,"",IF($M739=選抜女子!I$51,ROW(),"")),"")</f>
        <v/>
      </c>
      <c r="CI739" s="42" t="str">
        <f>IF($O739="女子",IF($AF739&gt;100,"",IF($M739=選抜女子!B$76,ROW(),"")),"")</f>
        <v/>
      </c>
      <c r="CJ739" s="42" t="str">
        <f>IF($O739="女子",IF($AF739&gt;100,"",IF($M739=選抜女子!I$76,ROW(),"")),"")</f>
        <v/>
      </c>
      <c r="CK739" s="42" t="str">
        <f>IF($O739="女子",IF($AF739&gt;100,"",IF($M739=新人女子!B$2,ROW(),"")),"")</f>
        <v/>
      </c>
      <c r="CL739" s="42" t="str">
        <f>IF($O739="女子",IF($AF739&gt;100,"",IF($M739=新人女子!I$2,ROW(),"")),"")</f>
        <v/>
      </c>
      <c r="CM739" s="42" t="str">
        <f>IF($O739="女子",IF($AF739&gt;100,"",IF($M739=新人女子!P$2,ROW(),"")),"")</f>
        <v/>
      </c>
      <c r="CN739" s="42" t="str">
        <f>IF($O739="女子",IF($AF739&gt;100,"",IF($M739=新人女子!B$27,ROW(),"")),"")</f>
        <v/>
      </c>
      <c r="CO739" s="42" t="str">
        <f>IF($O739="女子",IF($AF739&gt;100,"",IF($M739=新人女子!I$27,ROW(),"")),"")</f>
        <v/>
      </c>
      <c r="CP739" s="42" t="str">
        <f>IF($O739="女子",IF($AF739&gt;100,"",IF($M739=新人女子!P$27,ROW(),"")),"")</f>
        <v/>
      </c>
      <c r="CQ739" s="42" t="str">
        <f>IF($O739="女子",IF($AF739&gt;100,"",IF($M739=新人女子!B$51,ROW(),"")),"")</f>
        <v/>
      </c>
      <c r="CR739" s="42" t="str">
        <f>IF($O739="女子",IF($AF739&gt;100,"",IF($M739=新人女子!I$51,ROW(),"")),"")</f>
        <v/>
      </c>
      <c r="CS739" s="42" t="str">
        <f>IF($O739="女子",IF($AF739&gt;100,"",IF($M739=新人女子!P$51,ROW(),"")),"")</f>
        <v/>
      </c>
      <c r="CT739" s="42" t="str">
        <f>IF($O739="女子",IF($AF739&gt;100,"",IF($M739=新人女子!B$76,ROW(),"")),"")</f>
        <v/>
      </c>
      <c r="CU739" s="42" t="str">
        <f>IF($O739="女子",IF($AF739&gt;100,"",IF($M739=新人女子!I$76,ROW(),"")),"")</f>
        <v/>
      </c>
      <c r="CV739" s="42" t="str">
        <f>IF($O739="女子",IF($AF739&gt;100,"",IF($M739=新人女子!P$76,ROW(),"")),"")</f>
        <v/>
      </c>
    </row>
    <row r="740" spans="29:100" x14ac:dyDescent="0.15">
      <c r="AC740" s="35" t="str">
        <f t="shared" si="67"/>
        <v/>
      </c>
      <c r="BB740" s="35" t="str">
        <f t="shared" si="64"/>
        <v/>
      </c>
      <c r="BC740" s="35" t="str">
        <f t="shared" si="65"/>
        <v/>
      </c>
      <c r="BD740" s="35" t="str">
        <f t="shared" si="66"/>
        <v/>
      </c>
      <c r="BE740" s="42" t="str">
        <f>IF($O740="男子",IF($AF740&gt;100,"",IF($M740=選抜男子!B$2,ROW(),"")),"")</f>
        <v/>
      </c>
      <c r="BF740" s="42" t="str">
        <f>IF($O740="男子",IF($AF740&gt;100,"",IF($M740=選抜男子!I$2,ROW(),"")),"")</f>
        <v/>
      </c>
      <c r="BG740" s="42" t="str">
        <f>IF($O740="男子",IF($AF740&gt;100,"",IF($M740=選抜男子!P$2,ROW(),"")),"")</f>
        <v/>
      </c>
      <c r="BH740" s="42" t="str">
        <f>IF($O740="男子",IF($AF740&gt;100,"",IF($M740=選抜男子!B$27,ROW(),"")),"")</f>
        <v/>
      </c>
      <c r="BI740" s="42" t="str">
        <f>IF($O740="男子",IF($AF740&gt;100,"",IF($M740=選抜男子!I$27,ROW(),"")),"")</f>
        <v/>
      </c>
      <c r="BJ740" s="42" t="str">
        <f>IF($O740="男子",IF($AF740&gt;100,"",IF($M740=選抜男子!P$27,ROW(),"")),"")</f>
        <v/>
      </c>
      <c r="BK740" s="42" t="str">
        <f>IF($O740="男子",IF($AF740&gt;100,"",IF($M740=選抜男子!B$51,ROW(),"")),"")</f>
        <v/>
      </c>
      <c r="BL740" s="42" t="str">
        <f>IF($O740="男子",IF($AF740&gt;100,"",IF($M740=選抜男子!I$51,ROW(),"")),"")</f>
        <v/>
      </c>
      <c r="BM740" s="42" t="str">
        <f>IF($O740="男子",IF($AF740&gt;100,"",IF($M740=選抜男子!B$76,ROW(),"")),"")</f>
        <v/>
      </c>
      <c r="BN740" s="42" t="str">
        <f>IF($O740="男子",IF($AF740&gt;100,"",IF($M740=選抜男子!I$76,ROW(),"")),"")</f>
        <v/>
      </c>
      <c r="BO740" s="42" t="str">
        <f>IF($O740="男子",IF($AF740&gt;100,"",IF($M740=新人男子!B$2,ROW(),"")),"")</f>
        <v/>
      </c>
      <c r="BP740" s="42" t="str">
        <f>IF($O740="男子",IF($AF740&gt;100,"",IF($M740=新人男子!I$2,ROW(),"")),"")</f>
        <v/>
      </c>
      <c r="BQ740" s="42" t="str">
        <f>IF($O740="男子",IF($AF740&gt;100,"",IF($M740=新人男子!P$2,ROW(),"")),"")</f>
        <v/>
      </c>
      <c r="BR740" s="42" t="str">
        <f>IF($O740="男子",IF($AF740&gt;100,"",IF($M740=新人男子!B$27,ROW(),"")),"")</f>
        <v/>
      </c>
      <c r="BS740" s="42" t="str">
        <f>IF($O740="男子",IF($AF740&gt;100,"",IF($M740=新人男子!I$27,ROW(),"")),"")</f>
        <v/>
      </c>
      <c r="BT740" s="42" t="str">
        <f>IF($O740="男子",IF($AF740&gt;100,"",IF($M740=新人男子!P$27,ROW(),"")),"")</f>
        <v/>
      </c>
      <c r="BU740" s="42" t="str">
        <f>IF($O740="男子",IF($AF740&gt;100,"",IF($M740=新人男子!B$51,ROW(),"")),"")</f>
        <v/>
      </c>
      <c r="BV740" s="42" t="str">
        <f>IF($O740="男子",IF($AF740&gt;100,"",IF($M740=新人男子!I$51,ROW(),"")),"")</f>
        <v/>
      </c>
      <c r="BW740" s="42" t="str">
        <f>IF($O740="男子",IF($AF740&gt;100,"",IF($M740=新人男子!P$51,ROW(),"")),"")</f>
        <v/>
      </c>
      <c r="BX740" s="42" t="str">
        <f>IF($O740="男子",IF($AF740&gt;100,"",IF($M740=新人男子!B$76,ROW(),"")),"")</f>
        <v/>
      </c>
      <c r="BY740" s="42" t="str">
        <f>IF($O740="男子",IF($AF740&gt;100,"",IF($M740=新人男子!I$76,ROW(),"")),"")</f>
        <v/>
      </c>
      <c r="BZ740" s="42" t="str">
        <f>IF($O740="男子",IF($AF740&gt;100,"",IF($M740=新人男子!P$76,ROW(),"")),"")</f>
        <v/>
      </c>
      <c r="CA740" s="42" t="str">
        <f>IF($O740="女子",IF($AF740&gt;100,"",IF($M740=選抜女子!B$2,ROW(),"")),"")</f>
        <v/>
      </c>
      <c r="CB740" s="42" t="str">
        <f>IF($O740="女子",IF($AF740&gt;100,"",IF($M740=選抜女子!I$2,ROW(),"")),"")</f>
        <v/>
      </c>
      <c r="CC740" s="42" t="str">
        <f>IF($O740="女子",IF($AF740&gt;100,"",IF($M740=選抜女子!P$2,ROW(),"")),"")</f>
        <v/>
      </c>
      <c r="CD740" s="42" t="str">
        <f>IF($O740="女子",IF($AF740&gt;100,"",IF($M740=選抜女子!B$27,ROW(),"")),"")</f>
        <v/>
      </c>
      <c r="CE740" s="42" t="str">
        <f>IF($O740="女子",IF($AF740&gt;100,"",IF($M740=選抜女子!I$27,ROW(),"")),"")</f>
        <v/>
      </c>
      <c r="CF740" s="42" t="str">
        <f>IF($O740="女子",IF($AF740&gt;100,"",IF($M740=選抜女子!P$27,ROW(),"")),"")</f>
        <v/>
      </c>
      <c r="CG740" s="42" t="str">
        <f>IF($O740="女子",IF($AF740&gt;100,"",IF($M740=選抜女子!B$51,ROW(),"")),"")</f>
        <v/>
      </c>
      <c r="CH740" s="42" t="str">
        <f>IF($O740="女子",IF($AF740&gt;100,"",IF($M740=選抜女子!I$51,ROW(),"")),"")</f>
        <v/>
      </c>
      <c r="CI740" s="42" t="str">
        <f>IF($O740="女子",IF($AF740&gt;100,"",IF($M740=選抜女子!B$76,ROW(),"")),"")</f>
        <v/>
      </c>
      <c r="CJ740" s="42" t="str">
        <f>IF($O740="女子",IF($AF740&gt;100,"",IF($M740=選抜女子!I$76,ROW(),"")),"")</f>
        <v/>
      </c>
      <c r="CK740" s="42" t="str">
        <f>IF($O740="女子",IF($AF740&gt;100,"",IF($M740=新人女子!B$2,ROW(),"")),"")</f>
        <v/>
      </c>
      <c r="CL740" s="42" t="str">
        <f>IF($O740="女子",IF($AF740&gt;100,"",IF($M740=新人女子!I$2,ROW(),"")),"")</f>
        <v/>
      </c>
      <c r="CM740" s="42" t="str">
        <f>IF($O740="女子",IF($AF740&gt;100,"",IF($M740=新人女子!P$2,ROW(),"")),"")</f>
        <v/>
      </c>
      <c r="CN740" s="42" t="str">
        <f>IF($O740="女子",IF($AF740&gt;100,"",IF($M740=新人女子!B$27,ROW(),"")),"")</f>
        <v/>
      </c>
      <c r="CO740" s="42" t="str">
        <f>IF($O740="女子",IF($AF740&gt;100,"",IF($M740=新人女子!I$27,ROW(),"")),"")</f>
        <v/>
      </c>
      <c r="CP740" s="42" t="str">
        <f>IF($O740="女子",IF($AF740&gt;100,"",IF($M740=新人女子!P$27,ROW(),"")),"")</f>
        <v/>
      </c>
      <c r="CQ740" s="42" t="str">
        <f>IF($O740="女子",IF($AF740&gt;100,"",IF($M740=新人女子!B$51,ROW(),"")),"")</f>
        <v/>
      </c>
      <c r="CR740" s="42" t="str">
        <f>IF($O740="女子",IF($AF740&gt;100,"",IF($M740=新人女子!I$51,ROW(),"")),"")</f>
        <v/>
      </c>
      <c r="CS740" s="42" t="str">
        <f>IF($O740="女子",IF($AF740&gt;100,"",IF($M740=新人女子!P$51,ROW(),"")),"")</f>
        <v/>
      </c>
      <c r="CT740" s="42" t="str">
        <f>IF($O740="女子",IF($AF740&gt;100,"",IF($M740=新人女子!B$76,ROW(),"")),"")</f>
        <v/>
      </c>
      <c r="CU740" s="42" t="str">
        <f>IF($O740="女子",IF($AF740&gt;100,"",IF($M740=新人女子!I$76,ROW(),"")),"")</f>
        <v/>
      </c>
      <c r="CV740" s="42" t="str">
        <f>IF($O740="女子",IF($AF740&gt;100,"",IF($M740=新人女子!P$76,ROW(),"")),"")</f>
        <v/>
      </c>
    </row>
    <row r="741" spans="29:100" x14ac:dyDescent="0.15">
      <c r="AC741" s="35" t="str">
        <f t="shared" si="67"/>
        <v/>
      </c>
      <c r="BB741" s="35" t="str">
        <f t="shared" si="64"/>
        <v/>
      </c>
      <c r="BC741" s="35" t="str">
        <f t="shared" si="65"/>
        <v/>
      </c>
      <c r="BD741" s="35" t="str">
        <f t="shared" si="66"/>
        <v/>
      </c>
      <c r="BE741" s="42" t="str">
        <f>IF($O741="男子",IF($AF741&gt;100,"",IF($M741=選抜男子!B$2,ROW(),"")),"")</f>
        <v/>
      </c>
      <c r="BF741" s="42" t="str">
        <f>IF($O741="男子",IF($AF741&gt;100,"",IF($M741=選抜男子!I$2,ROW(),"")),"")</f>
        <v/>
      </c>
      <c r="BG741" s="42" t="str">
        <f>IF($O741="男子",IF($AF741&gt;100,"",IF($M741=選抜男子!P$2,ROW(),"")),"")</f>
        <v/>
      </c>
      <c r="BH741" s="42" t="str">
        <f>IF($O741="男子",IF($AF741&gt;100,"",IF($M741=選抜男子!B$27,ROW(),"")),"")</f>
        <v/>
      </c>
      <c r="BI741" s="42" t="str">
        <f>IF($O741="男子",IF($AF741&gt;100,"",IF($M741=選抜男子!I$27,ROW(),"")),"")</f>
        <v/>
      </c>
      <c r="BJ741" s="42" t="str">
        <f>IF($O741="男子",IF($AF741&gt;100,"",IF($M741=選抜男子!P$27,ROW(),"")),"")</f>
        <v/>
      </c>
      <c r="BK741" s="42" t="str">
        <f>IF($O741="男子",IF($AF741&gt;100,"",IF($M741=選抜男子!B$51,ROW(),"")),"")</f>
        <v/>
      </c>
      <c r="BL741" s="42" t="str">
        <f>IF($O741="男子",IF($AF741&gt;100,"",IF($M741=選抜男子!I$51,ROW(),"")),"")</f>
        <v/>
      </c>
      <c r="BM741" s="42" t="str">
        <f>IF($O741="男子",IF($AF741&gt;100,"",IF($M741=選抜男子!B$76,ROW(),"")),"")</f>
        <v/>
      </c>
      <c r="BN741" s="42" t="str">
        <f>IF($O741="男子",IF($AF741&gt;100,"",IF($M741=選抜男子!I$76,ROW(),"")),"")</f>
        <v/>
      </c>
      <c r="BO741" s="42" t="str">
        <f>IF($O741="男子",IF($AF741&gt;100,"",IF($M741=新人男子!B$2,ROW(),"")),"")</f>
        <v/>
      </c>
      <c r="BP741" s="42" t="str">
        <f>IF($O741="男子",IF($AF741&gt;100,"",IF($M741=新人男子!I$2,ROW(),"")),"")</f>
        <v/>
      </c>
      <c r="BQ741" s="42" t="str">
        <f>IF($O741="男子",IF($AF741&gt;100,"",IF($M741=新人男子!P$2,ROW(),"")),"")</f>
        <v/>
      </c>
      <c r="BR741" s="42" t="str">
        <f>IF($O741="男子",IF($AF741&gt;100,"",IF($M741=新人男子!B$27,ROW(),"")),"")</f>
        <v/>
      </c>
      <c r="BS741" s="42" t="str">
        <f>IF($O741="男子",IF($AF741&gt;100,"",IF($M741=新人男子!I$27,ROW(),"")),"")</f>
        <v/>
      </c>
      <c r="BT741" s="42" t="str">
        <f>IF($O741="男子",IF($AF741&gt;100,"",IF($M741=新人男子!P$27,ROW(),"")),"")</f>
        <v/>
      </c>
      <c r="BU741" s="42" t="str">
        <f>IF($O741="男子",IF($AF741&gt;100,"",IF($M741=新人男子!B$51,ROW(),"")),"")</f>
        <v/>
      </c>
      <c r="BV741" s="42" t="str">
        <f>IF($O741="男子",IF($AF741&gt;100,"",IF($M741=新人男子!I$51,ROW(),"")),"")</f>
        <v/>
      </c>
      <c r="BW741" s="42" t="str">
        <f>IF($O741="男子",IF($AF741&gt;100,"",IF($M741=新人男子!P$51,ROW(),"")),"")</f>
        <v/>
      </c>
      <c r="BX741" s="42" t="str">
        <f>IF($O741="男子",IF($AF741&gt;100,"",IF($M741=新人男子!B$76,ROW(),"")),"")</f>
        <v/>
      </c>
      <c r="BY741" s="42" t="str">
        <f>IF($O741="男子",IF($AF741&gt;100,"",IF($M741=新人男子!I$76,ROW(),"")),"")</f>
        <v/>
      </c>
      <c r="BZ741" s="42" t="str">
        <f>IF($O741="男子",IF($AF741&gt;100,"",IF($M741=新人男子!P$76,ROW(),"")),"")</f>
        <v/>
      </c>
      <c r="CA741" s="42" t="str">
        <f>IF($O741="女子",IF($AF741&gt;100,"",IF($M741=選抜女子!B$2,ROW(),"")),"")</f>
        <v/>
      </c>
      <c r="CB741" s="42" t="str">
        <f>IF($O741="女子",IF($AF741&gt;100,"",IF($M741=選抜女子!I$2,ROW(),"")),"")</f>
        <v/>
      </c>
      <c r="CC741" s="42" t="str">
        <f>IF($O741="女子",IF($AF741&gt;100,"",IF($M741=選抜女子!P$2,ROW(),"")),"")</f>
        <v/>
      </c>
      <c r="CD741" s="42" t="str">
        <f>IF($O741="女子",IF($AF741&gt;100,"",IF($M741=選抜女子!B$27,ROW(),"")),"")</f>
        <v/>
      </c>
      <c r="CE741" s="42" t="str">
        <f>IF($O741="女子",IF($AF741&gt;100,"",IF($M741=選抜女子!I$27,ROW(),"")),"")</f>
        <v/>
      </c>
      <c r="CF741" s="42" t="str">
        <f>IF($O741="女子",IF($AF741&gt;100,"",IF($M741=選抜女子!P$27,ROW(),"")),"")</f>
        <v/>
      </c>
      <c r="CG741" s="42" t="str">
        <f>IF($O741="女子",IF($AF741&gt;100,"",IF($M741=選抜女子!B$51,ROW(),"")),"")</f>
        <v/>
      </c>
      <c r="CH741" s="42" t="str">
        <f>IF($O741="女子",IF($AF741&gt;100,"",IF($M741=選抜女子!I$51,ROW(),"")),"")</f>
        <v/>
      </c>
      <c r="CI741" s="42" t="str">
        <f>IF($O741="女子",IF($AF741&gt;100,"",IF($M741=選抜女子!B$76,ROW(),"")),"")</f>
        <v/>
      </c>
      <c r="CJ741" s="42" t="str">
        <f>IF($O741="女子",IF($AF741&gt;100,"",IF($M741=選抜女子!I$76,ROW(),"")),"")</f>
        <v/>
      </c>
      <c r="CK741" s="42" t="str">
        <f>IF($O741="女子",IF($AF741&gt;100,"",IF($M741=新人女子!B$2,ROW(),"")),"")</f>
        <v/>
      </c>
      <c r="CL741" s="42" t="str">
        <f>IF($O741="女子",IF($AF741&gt;100,"",IF($M741=新人女子!I$2,ROW(),"")),"")</f>
        <v/>
      </c>
      <c r="CM741" s="42" t="str">
        <f>IF($O741="女子",IF($AF741&gt;100,"",IF($M741=新人女子!P$2,ROW(),"")),"")</f>
        <v/>
      </c>
      <c r="CN741" s="42" t="str">
        <f>IF($O741="女子",IF($AF741&gt;100,"",IF($M741=新人女子!B$27,ROW(),"")),"")</f>
        <v/>
      </c>
      <c r="CO741" s="42" t="str">
        <f>IF($O741="女子",IF($AF741&gt;100,"",IF($M741=新人女子!I$27,ROW(),"")),"")</f>
        <v/>
      </c>
      <c r="CP741" s="42" t="str">
        <f>IF($O741="女子",IF($AF741&gt;100,"",IF($M741=新人女子!P$27,ROW(),"")),"")</f>
        <v/>
      </c>
      <c r="CQ741" s="42" t="str">
        <f>IF($O741="女子",IF($AF741&gt;100,"",IF($M741=新人女子!B$51,ROW(),"")),"")</f>
        <v/>
      </c>
      <c r="CR741" s="42" t="str">
        <f>IF($O741="女子",IF($AF741&gt;100,"",IF($M741=新人女子!I$51,ROW(),"")),"")</f>
        <v/>
      </c>
      <c r="CS741" s="42" t="str">
        <f>IF($O741="女子",IF($AF741&gt;100,"",IF($M741=新人女子!P$51,ROW(),"")),"")</f>
        <v/>
      </c>
      <c r="CT741" s="42" t="str">
        <f>IF($O741="女子",IF($AF741&gt;100,"",IF($M741=新人女子!B$76,ROW(),"")),"")</f>
        <v/>
      </c>
      <c r="CU741" s="42" t="str">
        <f>IF($O741="女子",IF($AF741&gt;100,"",IF($M741=新人女子!I$76,ROW(),"")),"")</f>
        <v/>
      </c>
      <c r="CV741" s="42" t="str">
        <f>IF($O741="女子",IF($AF741&gt;100,"",IF($M741=新人女子!P$76,ROW(),"")),"")</f>
        <v/>
      </c>
    </row>
    <row r="742" spans="29:100" x14ac:dyDescent="0.15">
      <c r="AC742" s="35" t="str">
        <f t="shared" si="67"/>
        <v/>
      </c>
      <c r="BB742" s="35" t="str">
        <f t="shared" si="64"/>
        <v/>
      </c>
      <c r="BC742" s="35" t="str">
        <f t="shared" si="65"/>
        <v/>
      </c>
      <c r="BD742" s="35" t="str">
        <f t="shared" si="66"/>
        <v/>
      </c>
      <c r="BE742" s="42" t="str">
        <f>IF($O742="男子",IF($AF742&gt;100,"",IF($M742=選抜男子!B$2,ROW(),"")),"")</f>
        <v/>
      </c>
      <c r="BF742" s="42" t="str">
        <f>IF($O742="男子",IF($AF742&gt;100,"",IF($M742=選抜男子!I$2,ROW(),"")),"")</f>
        <v/>
      </c>
      <c r="BG742" s="42" t="str">
        <f>IF($O742="男子",IF($AF742&gt;100,"",IF($M742=選抜男子!P$2,ROW(),"")),"")</f>
        <v/>
      </c>
      <c r="BH742" s="42" t="str">
        <f>IF($O742="男子",IF($AF742&gt;100,"",IF($M742=選抜男子!B$27,ROW(),"")),"")</f>
        <v/>
      </c>
      <c r="BI742" s="42" t="str">
        <f>IF($O742="男子",IF($AF742&gt;100,"",IF($M742=選抜男子!I$27,ROW(),"")),"")</f>
        <v/>
      </c>
      <c r="BJ742" s="42" t="str">
        <f>IF($O742="男子",IF($AF742&gt;100,"",IF($M742=選抜男子!P$27,ROW(),"")),"")</f>
        <v/>
      </c>
      <c r="BK742" s="42" t="str">
        <f>IF($O742="男子",IF($AF742&gt;100,"",IF($M742=選抜男子!B$51,ROW(),"")),"")</f>
        <v/>
      </c>
      <c r="BL742" s="42" t="str">
        <f>IF($O742="男子",IF($AF742&gt;100,"",IF($M742=選抜男子!I$51,ROW(),"")),"")</f>
        <v/>
      </c>
      <c r="BM742" s="42" t="str">
        <f>IF($O742="男子",IF($AF742&gt;100,"",IF($M742=選抜男子!B$76,ROW(),"")),"")</f>
        <v/>
      </c>
      <c r="BN742" s="42" t="str">
        <f>IF($O742="男子",IF($AF742&gt;100,"",IF($M742=選抜男子!I$76,ROW(),"")),"")</f>
        <v/>
      </c>
      <c r="BO742" s="42" t="str">
        <f>IF($O742="男子",IF($AF742&gt;100,"",IF($M742=新人男子!B$2,ROW(),"")),"")</f>
        <v/>
      </c>
      <c r="BP742" s="42" t="str">
        <f>IF($O742="男子",IF($AF742&gt;100,"",IF($M742=新人男子!I$2,ROW(),"")),"")</f>
        <v/>
      </c>
      <c r="BQ742" s="42" t="str">
        <f>IF($O742="男子",IF($AF742&gt;100,"",IF($M742=新人男子!P$2,ROW(),"")),"")</f>
        <v/>
      </c>
      <c r="BR742" s="42" t="str">
        <f>IF($O742="男子",IF($AF742&gt;100,"",IF($M742=新人男子!B$27,ROW(),"")),"")</f>
        <v/>
      </c>
      <c r="BS742" s="42" t="str">
        <f>IF($O742="男子",IF($AF742&gt;100,"",IF($M742=新人男子!I$27,ROW(),"")),"")</f>
        <v/>
      </c>
      <c r="BT742" s="42" t="str">
        <f>IF($O742="男子",IF($AF742&gt;100,"",IF($M742=新人男子!P$27,ROW(),"")),"")</f>
        <v/>
      </c>
      <c r="BU742" s="42" t="str">
        <f>IF($O742="男子",IF($AF742&gt;100,"",IF($M742=新人男子!B$51,ROW(),"")),"")</f>
        <v/>
      </c>
      <c r="BV742" s="42" t="str">
        <f>IF($O742="男子",IF($AF742&gt;100,"",IF($M742=新人男子!I$51,ROW(),"")),"")</f>
        <v/>
      </c>
      <c r="BW742" s="42" t="str">
        <f>IF($O742="男子",IF($AF742&gt;100,"",IF($M742=新人男子!P$51,ROW(),"")),"")</f>
        <v/>
      </c>
      <c r="BX742" s="42" t="str">
        <f>IF($O742="男子",IF($AF742&gt;100,"",IF($M742=新人男子!B$76,ROW(),"")),"")</f>
        <v/>
      </c>
      <c r="BY742" s="42" t="str">
        <f>IF($O742="男子",IF($AF742&gt;100,"",IF($M742=新人男子!I$76,ROW(),"")),"")</f>
        <v/>
      </c>
      <c r="BZ742" s="42" t="str">
        <f>IF($O742="男子",IF($AF742&gt;100,"",IF($M742=新人男子!P$76,ROW(),"")),"")</f>
        <v/>
      </c>
      <c r="CA742" s="42" t="str">
        <f>IF($O742="女子",IF($AF742&gt;100,"",IF($M742=選抜女子!B$2,ROW(),"")),"")</f>
        <v/>
      </c>
      <c r="CB742" s="42" t="str">
        <f>IF($O742="女子",IF($AF742&gt;100,"",IF($M742=選抜女子!I$2,ROW(),"")),"")</f>
        <v/>
      </c>
      <c r="CC742" s="42" t="str">
        <f>IF($O742="女子",IF($AF742&gt;100,"",IF($M742=選抜女子!P$2,ROW(),"")),"")</f>
        <v/>
      </c>
      <c r="CD742" s="42" t="str">
        <f>IF($O742="女子",IF($AF742&gt;100,"",IF($M742=選抜女子!B$27,ROW(),"")),"")</f>
        <v/>
      </c>
      <c r="CE742" s="42" t="str">
        <f>IF($O742="女子",IF($AF742&gt;100,"",IF($M742=選抜女子!I$27,ROW(),"")),"")</f>
        <v/>
      </c>
      <c r="CF742" s="42" t="str">
        <f>IF($O742="女子",IF($AF742&gt;100,"",IF($M742=選抜女子!P$27,ROW(),"")),"")</f>
        <v/>
      </c>
      <c r="CG742" s="42" t="str">
        <f>IF($O742="女子",IF($AF742&gt;100,"",IF($M742=選抜女子!B$51,ROW(),"")),"")</f>
        <v/>
      </c>
      <c r="CH742" s="42" t="str">
        <f>IF($O742="女子",IF($AF742&gt;100,"",IF($M742=選抜女子!I$51,ROW(),"")),"")</f>
        <v/>
      </c>
      <c r="CI742" s="42" t="str">
        <f>IF($O742="女子",IF($AF742&gt;100,"",IF($M742=選抜女子!B$76,ROW(),"")),"")</f>
        <v/>
      </c>
      <c r="CJ742" s="42" t="str">
        <f>IF($O742="女子",IF($AF742&gt;100,"",IF($M742=選抜女子!I$76,ROW(),"")),"")</f>
        <v/>
      </c>
      <c r="CK742" s="42" t="str">
        <f>IF($O742="女子",IF($AF742&gt;100,"",IF($M742=新人女子!B$2,ROW(),"")),"")</f>
        <v/>
      </c>
      <c r="CL742" s="42" t="str">
        <f>IF($O742="女子",IF($AF742&gt;100,"",IF($M742=新人女子!I$2,ROW(),"")),"")</f>
        <v/>
      </c>
      <c r="CM742" s="42" t="str">
        <f>IF($O742="女子",IF($AF742&gt;100,"",IF($M742=新人女子!P$2,ROW(),"")),"")</f>
        <v/>
      </c>
      <c r="CN742" s="42" t="str">
        <f>IF($O742="女子",IF($AF742&gt;100,"",IF($M742=新人女子!B$27,ROW(),"")),"")</f>
        <v/>
      </c>
      <c r="CO742" s="42" t="str">
        <f>IF($O742="女子",IF($AF742&gt;100,"",IF($M742=新人女子!I$27,ROW(),"")),"")</f>
        <v/>
      </c>
      <c r="CP742" s="42" t="str">
        <f>IF($O742="女子",IF($AF742&gt;100,"",IF($M742=新人女子!P$27,ROW(),"")),"")</f>
        <v/>
      </c>
      <c r="CQ742" s="42" t="str">
        <f>IF($O742="女子",IF($AF742&gt;100,"",IF($M742=新人女子!B$51,ROW(),"")),"")</f>
        <v/>
      </c>
      <c r="CR742" s="42" t="str">
        <f>IF($O742="女子",IF($AF742&gt;100,"",IF($M742=新人女子!I$51,ROW(),"")),"")</f>
        <v/>
      </c>
      <c r="CS742" s="42" t="str">
        <f>IF($O742="女子",IF($AF742&gt;100,"",IF($M742=新人女子!P$51,ROW(),"")),"")</f>
        <v/>
      </c>
      <c r="CT742" s="42" t="str">
        <f>IF($O742="女子",IF($AF742&gt;100,"",IF($M742=新人女子!B$76,ROW(),"")),"")</f>
        <v/>
      </c>
      <c r="CU742" s="42" t="str">
        <f>IF($O742="女子",IF($AF742&gt;100,"",IF($M742=新人女子!I$76,ROW(),"")),"")</f>
        <v/>
      </c>
      <c r="CV742" s="42" t="str">
        <f>IF($O742="女子",IF($AF742&gt;100,"",IF($M742=新人女子!P$76,ROW(),"")),"")</f>
        <v/>
      </c>
    </row>
    <row r="743" spans="29:100" x14ac:dyDescent="0.15">
      <c r="AC743" s="35" t="str">
        <f t="shared" si="67"/>
        <v/>
      </c>
      <c r="BB743" s="35" t="str">
        <f t="shared" si="64"/>
        <v/>
      </c>
      <c r="BC743" s="35" t="str">
        <f t="shared" si="65"/>
        <v/>
      </c>
      <c r="BD743" s="35" t="str">
        <f t="shared" si="66"/>
        <v/>
      </c>
      <c r="BE743" s="42" t="str">
        <f>IF($O743="男子",IF($AF743&gt;100,"",IF($M743=選抜男子!B$2,ROW(),"")),"")</f>
        <v/>
      </c>
      <c r="BF743" s="42" t="str">
        <f>IF($O743="男子",IF($AF743&gt;100,"",IF($M743=選抜男子!I$2,ROW(),"")),"")</f>
        <v/>
      </c>
      <c r="BG743" s="42" t="str">
        <f>IF($O743="男子",IF($AF743&gt;100,"",IF($M743=選抜男子!P$2,ROW(),"")),"")</f>
        <v/>
      </c>
      <c r="BH743" s="42" t="str">
        <f>IF($O743="男子",IF($AF743&gt;100,"",IF($M743=選抜男子!B$27,ROW(),"")),"")</f>
        <v/>
      </c>
      <c r="BI743" s="42" t="str">
        <f>IF($O743="男子",IF($AF743&gt;100,"",IF($M743=選抜男子!I$27,ROW(),"")),"")</f>
        <v/>
      </c>
      <c r="BJ743" s="42" t="str">
        <f>IF($O743="男子",IF($AF743&gt;100,"",IF($M743=選抜男子!P$27,ROW(),"")),"")</f>
        <v/>
      </c>
      <c r="BK743" s="42" t="str">
        <f>IF($O743="男子",IF($AF743&gt;100,"",IF($M743=選抜男子!B$51,ROW(),"")),"")</f>
        <v/>
      </c>
      <c r="BL743" s="42" t="str">
        <f>IF($O743="男子",IF($AF743&gt;100,"",IF($M743=選抜男子!I$51,ROW(),"")),"")</f>
        <v/>
      </c>
      <c r="BM743" s="42" t="str">
        <f>IF($O743="男子",IF($AF743&gt;100,"",IF($M743=選抜男子!B$76,ROW(),"")),"")</f>
        <v/>
      </c>
      <c r="BN743" s="42" t="str">
        <f>IF($O743="男子",IF($AF743&gt;100,"",IF($M743=選抜男子!I$76,ROW(),"")),"")</f>
        <v/>
      </c>
      <c r="BO743" s="42" t="str">
        <f>IF($O743="男子",IF($AF743&gt;100,"",IF($M743=新人男子!B$2,ROW(),"")),"")</f>
        <v/>
      </c>
      <c r="BP743" s="42" t="str">
        <f>IF($O743="男子",IF($AF743&gt;100,"",IF($M743=新人男子!I$2,ROW(),"")),"")</f>
        <v/>
      </c>
      <c r="BQ743" s="42" t="str">
        <f>IF($O743="男子",IF($AF743&gt;100,"",IF($M743=新人男子!P$2,ROW(),"")),"")</f>
        <v/>
      </c>
      <c r="BR743" s="42" t="str">
        <f>IF($O743="男子",IF($AF743&gt;100,"",IF($M743=新人男子!B$27,ROW(),"")),"")</f>
        <v/>
      </c>
      <c r="BS743" s="42" t="str">
        <f>IF($O743="男子",IF($AF743&gt;100,"",IF($M743=新人男子!I$27,ROW(),"")),"")</f>
        <v/>
      </c>
      <c r="BT743" s="42" t="str">
        <f>IF($O743="男子",IF($AF743&gt;100,"",IF($M743=新人男子!P$27,ROW(),"")),"")</f>
        <v/>
      </c>
      <c r="BU743" s="42" t="str">
        <f>IF($O743="男子",IF($AF743&gt;100,"",IF($M743=新人男子!B$51,ROW(),"")),"")</f>
        <v/>
      </c>
      <c r="BV743" s="42" t="str">
        <f>IF($O743="男子",IF($AF743&gt;100,"",IF($M743=新人男子!I$51,ROW(),"")),"")</f>
        <v/>
      </c>
      <c r="BW743" s="42" t="str">
        <f>IF($O743="男子",IF($AF743&gt;100,"",IF($M743=新人男子!P$51,ROW(),"")),"")</f>
        <v/>
      </c>
      <c r="BX743" s="42" t="str">
        <f>IF($O743="男子",IF($AF743&gt;100,"",IF($M743=新人男子!B$76,ROW(),"")),"")</f>
        <v/>
      </c>
      <c r="BY743" s="42" t="str">
        <f>IF($O743="男子",IF($AF743&gt;100,"",IF($M743=新人男子!I$76,ROW(),"")),"")</f>
        <v/>
      </c>
      <c r="BZ743" s="42" t="str">
        <f>IF($O743="男子",IF($AF743&gt;100,"",IF($M743=新人男子!P$76,ROW(),"")),"")</f>
        <v/>
      </c>
      <c r="CA743" s="42" t="str">
        <f>IF($O743="女子",IF($AF743&gt;100,"",IF($M743=選抜女子!B$2,ROW(),"")),"")</f>
        <v/>
      </c>
      <c r="CB743" s="42" t="str">
        <f>IF($O743="女子",IF($AF743&gt;100,"",IF($M743=選抜女子!I$2,ROW(),"")),"")</f>
        <v/>
      </c>
      <c r="CC743" s="42" t="str">
        <f>IF($O743="女子",IF($AF743&gt;100,"",IF($M743=選抜女子!P$2,ROW(),"")),"")</f>
        <v/>
      </c>
      <c r="CD743" s="42" t="str">
        <f>IF($O743="女子",IF($AF743&gt;100,"",IF($M743=選抜女子!B$27,ROW(),"")),"")</f>
        <v/>
      </c>
      <c r="CE743" s="42" t="str">
        <f>IF($O743="女子",IF($AF743&gt;100,"",IF($M743=選抜女子!I$27,ROW(),"")),"")</f>
        <v/>
      </c>
      <c r="CF743" s="42" t="str">
        <f>IF($O743="女子",IF($AF743&gt;100,"",IF($M743=選抜女子!P$27,ROW(),"")),"")</f>
        <v/>
      </c>
      <c r="CG743" s="42" t="str">
        <f>IF($O743="女子",IF($AF743&gt;100,"",IF($M743=選抜女子!B$51,ROW(),"")),"")</f>
        <v/>
      </c>
      <c r="CH743" s="42" t="str">
        <f>IF($O743="女子",IF($AF743&gt;100,"",IF($M743=選抜女子!I$51,ROW(),"")),"")</f>
        <v/>
      </c>
      <c r="CI743" s="42" t="str">
        <f>IF($O743="女子",IF($AF743&gt;100,"",IF($M743=選抜女子!B$76,ROW(),"")),"")</f>
        <v/>
      </c>
      <c r="CJ743" s="42" t="str">
        <f>IF($O743="女子",IF($AF743&gt;100,"",IF($M743=選抜女子!I$76,ROW(),"")),"")</f>
        <v/>
      </c>
      <c r="CK743" s="42" t="str">
        <f>IF($O743="女子",IF($AF743&gt;100,"",IF($M743=新人女子!B$2,ROW(),"")),"")</f>
        <v/>
      </c>
      <c r="CL743" s="42" t="str">
        <f>IF($O743="女子",IF($AF743&gt;100,"",IF($M743=新人女子!I$2,ROW(),"")),"")</f>
        <v/>
      </c>
      <c r="CM743" s="42" t="str">
        <f>IF($O743="女子",IF($AF743&gt;100,"",IF($M743=新人女子!P$2,ROW(),"")),"")</f>
        <v/>
      </c>
      <c r="CN743" s="42" t="str">
        <f>IF($O743="女子",IF($AF743&gt;100,"",IF($M743=新人女子!B$27,ROW(),"")),"")</f>
        <v/>
      </c>
      <c r="CO743" s="42" t="str">
        <f>IF($O743="女子",IF($AF743&gt;100,"",IF($M743=新人女子!I$27,ROW(),"")),"")</f>
        <v/>
      </c>
      <c r="CP743" s="42" t="str">
        <f>IF($O743="女子",IF($AF743&gt;100,"",IF($M743=新人女子!P$27,ROW(),"")),"")</f>
        <v/>
      </c>
      <c r="CQ743" s="42" t="str">
        <f>IF($O743="女子",IF($AF743&gt;100,"",IF($M743=新人女子!B$51,ROW(),"")),"")</f>
        <v/>
      </c>
      <c r="CR743" s="42" t="str">
        <f>IF($O743="女子",IF($AF743&gt;100,"",IF($M743=新人女子!I$51,ROW(),"")),"")</f>
        <v/>
      </c>
      <c r="CS743" s="42" t="str">
        <f>IF($O743="女子",IF($AF743&gt;100,"",IF($M743=新人女子!P$51,ROW(),"")),"")</f>
        <v/>
      </c>
      <c r="CT743" s="42" t="str">
        <f>IF($O743="女子",IF($AF743&gt;100,"",IF($M743=新人女子!B$76,ROW(),"")),"")</f>
        <v/>
      </c>
      <c r="CU743" s="42" t="str">
        <f>IF($O743="女子",IF($AF743&gt;100,"",IF($M743=新人女子!I$76,ROW(),"")),"")</f>
        <v/>
      </c>
      <c r="CV743" s="42" t="str">
        <f>IF($O743="女子",IF($AF743&gt;100,"",IF($M743=新人女子!P$76,ROW(),"")),"")</f>
        <v/>
      </c>
    </row>
    <row r="744" spans="29:100" x14ac:dyDescent="0.15">
      <c r="AC744" s="35" t="str">
        <f t="shared" si="67"/>
        <v/>
      </c>
      <c r="BB744" s="35" t="str">
        <f t="shared" si="64"/>
        <v/>
      </c>
      <c r="BC744" s="35" t="str">
        <f t="shared" si="65"/>
        <v/>
      </c>
      <c r="BD744" s="35" t="str">
        <f t="shared" si="66"/>
        <v/>
      </c>
      <c r="BE744" s="42" t="str">
        <f>IF($O744="男子",IF($AF744&gt;100,"",IF($M744=選抜男子!B$2,ROW(),"")),"")</f>
        <v/>
      </c>
      <c r="BF744" s="42" t="str">
        <f>IF($O744="男子",IF($AF744&gt;100,"",IF($M744=選抜男子!I$2,ROW(),"")),"")</f>
        <v/>
      </c>
      <c r="BG744" s="42" t="str">
        <f>IF($O744="男子",IF($AF744&gt;100,"",IF($M744=選抜男子!P$2,ROW(),"")),"")</f>
        <v/>
      </c>
      <c r="BH744" s="42" t="str">
        <f>IF($O744="男子",IF($AF744&gt;100,"",IF($M744=選抜男子!B$27,ROW(),"")),"")</f>
        <v/>
      </c>
      <c r="BI744" s="42" t="str">
        <f>IF($O744="男子",IF($AF744&gt;100,"",IF($M744=選抜男子!I$27,ROW(),"")),"")</f>
        <v/>
      </c>
      <c r="BJ744" s="42" t="str">
        <f>IF($O744="男子",IF($AF744&gt;100,"",IF($M744=選抜男子!P$27,ROW(),"")),"")</f>
        <v/>
      </c>
      <c r="BK744" s="42" t="str">
        <f>IF($O744="男子",IF($AF744&gt;100,"",IF($M744=選抜男子!B$51,ROW(),"")),"")</f>
        <v/>
      </c>
      <c r="BL744" s="42" t="str">
        <f>IF($O744="男子",IF($AF744&gt;100,"",IF($M744=選抜男子!I$51,ROW(),"")),"")</f>
        <v/>
      </c>
      <c r="BM744" s="42" t="str">
        <f>IF($O744="男子",IF($AF744&gt;100,"",IF($M744=選抜男子!B$76,ROW(),"")),"")</f>
        <v/>
      </c>
      <c r="BN744" s="42" t="str">
        <f>IF($O744="男子",IF($AF744&gt;100,"",IF($M744=選抜男子!I$76,ROW(),"")),"")</f>
        <v/>
      </c>
      <c r="BO744" s="42" t="str">
        <f>IF($O744="男子",IF($AF744&gt;100,"",IF($M744=新人男子!B$2,ROW(),"")),"")</f>
        <v/>
      </c>
      <c r="BP744" s="42" t="str">
        <f>IF($O744="男子",IF($AF744&gt;100,"",IF($M744=新人男子!I$2,ROW(),"")),"")</f>
        <v/>
      </c>
      <c r="BQ744" s="42" t="str">
        <f>IF($O744="男子",IF($AF744&gt;100,"",IF($M744=新人男子!P$2,ROW(),"")),"")</f>
        <v/>
      </c>
      <c r="BR744" s="42" t="str">
        <f>IF($O744="男子",IF($AF744&gt;100,"",IF($M744=新人男子!B$27,ROW(),"")),"")</f>
        <v/>
      </c>
      <c r="BS744" s="42" t="str">
        <f>IF($O744="男子",IF($AF744&gt;100,"",IF($M744=新人男子!I$27,ROW(),"")),"")</f>
        <v/>
      </c>
      <c r="BT744" s="42" t="str">
        <f>IF($O744="男子",IF($AF744&gt;100,"",IF($M744=新人男子!P$27,ROW(),"")),"")</f>
        <v/>
      </c>
      <c r="BU744" s="42" t="str">
        <f>IF($O744="男子",IF($AF744&gt;100,"",IF($M744=新人男子!B$51,ROW(),"")),"")</f>
        <v/>
      </c>
      <c r="BV744" s="42" t="str">
        <f>IF($O744="男子",IF($AF744&gt;100,"",IF($M744=新人男子!I$51,ROW(),"")),"")</f>
        <v/>
      </c>
      <c r="BW744" s="42" t="str">
        <f>IF($O744="男子",IF($AF744&gt;100,"",IF($M744=新人男子!P$51,ROW(),"")),"")</f>
        <v/>
      </c>
      <c r="BX744" s="42" t="str">
        <f>IF($O744="男子",IF($AF744&gt;100,"",IF($M744=新人男子!B$76,ROW(),"")),"")</f>
        <v/>
      </c>
      <c r="BY744" s="42" t="str">
        <f>IF($O744="男子",IF($AF744&gt;100,"",IF($M744=新人男子!I$76,ROW(),"")),"")</f>
        <v/>
      </c>
      <c r="BZ744" s="42" t="str">
        <f>IF($O744="男子",IF($AF744&gt;100,"",IF($M744=新人男子!P$76,ROW(),"")),"")</f>
        <v/>
      </c>
      <c r="CA744" s="42" t="str">
        <f>IF($O744="女子",IF($AF744&gt;100,"",IF($M744=選抜女子!B$2,ROW(),"")),"")</f>
        <v/>
      </c>
      <c r="CB744" s="42" t="str">
        <f>IF($O744="女子",IF($AF744&gt;100,"",IF($M744=選抜女子!I$2,ROW(),"")),"")</f>
        <v/>
      </c>
      <c r="CC744" s="42" t="str">
        <f>IF($O744="女子",IF($AF744&gt;100,"",IF($M744=選抜女子!P$2,ROW(),"")),"")</f>
        <v/>
      </c>
      <c r="CD744" s="42" t="str">
        <f>IF($O744="女子",IF($AF744&gt;100,"",IF($M744=選抜女子!B$27,ROW(),"")),"")</f>
        <v/>
      </c>
      <c r="CE744" s="42" t="str">
        <f>IF($O744="女子",IF($AF744&gt;100,"",IF($M744=選抜女子!I$27,ROW(),"")),"")</f>
        <v/>
      </c>
      <c r="CF744" s="42" t="str">
        <f>IF($O744="女子",IF($AF744&gt;100,"",IF($M744=選抜女子!P$27,ROW(),"")),"")</f>
        <v/>
      </c>
      <c r="CG744" s="42" t="str">
        <f>IF($O744="女子",IF($AF744&gt;100,"",IF($M744=選抜女子!B$51,ROW(),"")),"")</f>
        <v/>
      </c>
      <c r="CH744" s="42" t="str">
        <f>IF($O744="女子",IF($AF744&gt;100,"",IF($M744=選抜女子!I$51,ROW(),"")),"")</f>
        <v/>
      </c>
      <c r="CI744" s="42" t="str">
        <f>IF($O744="女子",IF($AF744&gt;100,"",IF($M744=選抜女子!B$76,ROW(),"")),"")</f>
        <v/>
      </c>
      <c r="CJ744" s="42" t="str">
        <f>IF($O744="女子",IF($AF744&gt;100,"",IF($M744=選抜女子!I$76,ROW(),"")),"")</f>
        <v/>
      </c>
      <c r="CK744" s="42" t="str">
        <f>IF($O744="女子",IF($AF744&gt;100,"",IF($M744=新人女子!B$2,ROW(),"")),"")</f>
        <v/>
      </c>
      <c r="CL744" s="42" t="str">
        <f>IF($O744="女子",IF($AF744&gt;100,"",IF($M744=新人女子!I$2,ROW(),"")),"")</f>
        <v/>
      </c>
      <c r="CM744" s="42" t="str">
        <f>IF($O744="女子",IF($AF744&gt;100,"",IF($M744=新人女子!P$2,ROW(),"")),"")</f>
        <v/>
      </c>
      <c r="CN744" s="42" t="str">
        <f>IF($O744="女子",IF($AF744&gt;100,"",IF($M744=新人女子!B$27,ROW(),"")),"")</f>
        <v/>
      </c>
      <c r="CO744" s="42" t="str">
        <f>IF($O744="女子",IF($AF744&gt;100,"",IF($M744=新人女子!I$27,ROW(),"")),"")</f>
        <v/>
      </c>
      <c r="CP744" s="42" t="str">
        <f>IF($O744="女子",IF($AF744&gt;100,"",IF($M744=新人女子!P$27,ROW(),"")),"")</f>
        <v/>
      </c>
      <c r="CQ744" s="42" t="str">
        <f>IF($O744="女子",IF($AF744&gt;100,"",IF($M744=新人女子!B$51,ROW(),"")),"")</f>
        <v/>
      </c>
      <c r="CR744" s="42" t="str">
        <f>IF($O744="女子",IF($AF744&gt;100,"",IF($M744=新人女子!I$51,ROW(),"")),"")</f>
        <v/>
      </c>
      <c r="CS744" s="42" t="str">
        <f>IF($O744="女子",IF($AF744&gt;100,"",IF($M744=新人女子!P$51,ROW(),"")),"")</f>
        <v/>
      </c>
      <c r="CT744" s="42" t="str">
        <f>IF($O744="女子",IF($AF744&gt;100,"",IF($M744=新人女子!B$76,ROW(),"")),"")</f>
        <v/>
      </c>
      <c r="CU744" s="42" t="str">
        <f>IF($O744="女子",IF($AF744&gt;100,"",IF($M744=新人女子!I$76,ROW(),"")),"")</f>
        <v/>
      </c>
      <c r="CV744" s="42" t="str">
        <f>IF($O744="女子",IF($AF744&gt;100,"",IF($M744=新人女子!P$76,ROW(),"")),"")</f>
        <v/>
      </c>
    </row>
    <row r="745" spans="29:100" x14ac:dyDescent="0.15">
      <c r="AC745" s="35" t="str">
        <f t="shared" si="67"/>
        <v/>
      </c>
      <c r="BB745" s="35" t="str">
        <f t="shared" si="64"/>
        <v/>
      </c>
      <c r="BC745" s="35" t="str">
        <f t="shared" si="65"/>
        <v/>
      </c>
      <c r="BD745" s="35" t="str">
        <f t="shared" si="66"/>
        <v/>
      </c>
      <c r="BE745" s="42" t="str">
        <f>IF($O745="男子",IF($AF745&gt;100,"",IF($M745=選抜男子!B$2,ROW(),"")),"")</f>
        <v/>
      </c>
      <c r="BF745" s="42" t="str">
        <f>IF($O745="男子",IF($AF745&gt;100,"",IF($M745=選抜男子!I$2,ROW(),"")),"")</f>
        <v/>
      </c>
      <c r="BG745" s="42" t="str">
        <f>IF($O745="男子",IF($AF745&gt;100,"",IF($M745=選抜男子!P$2,ROW(),"")),"")</f>
        <v/>
      </c>
      <c r="BH745" s="42" t="str">
        <f>IF($O745="男子",IF($AF745&gt;100,"",IF($M745=選抜男子!B$27,ROW(),"")),"")</f>
        <v/>
      </c>
      <c r="BI745" s="42" t="str">
        <f>IF($O745="男子",IF($AF745&gt;100,"",IF($M745=選抜男子!I$27,ROW(),"")),"")</f>
        <v/>
      </c>
      <c r="BJ745" s="42" t="str">
        <f>IF($O745="男子",IF($AF745&gt;100,"",IF($M745=選抜男子!P$27,ROW(),"")),"")</f>
        <v/>
      </c>
      <c r="BK745" s="42" t="str">
        <f>IF($O745="男子",IF($AF745&gt;100,"",IF($M745=選抜男子!B$51,ROW(),"")),"")</f>
        <v/>
      </c>
      <c r="BL745" s="42" t="str">
        <f>IF($O745="男子",IF($AF745&gt;100,"",IF($M745=選抜男子!I$51,ROW(),"")),"")</f>
        <v/>
      </c>
      <c r="BM745" s="42" t="str">
        <f>IF($O745="男子",IF($AF745&gt;100,"",IF($M745=選抜男子!B$76,ROW(),"")),"")</f>
        <v/>
      </c>
      <c r="BN745" s="42" t="str">
        <f>IF($O745="男子",IF($AF745&gt;100,"",IF($M745=選抜男子!I$76,ROW(),"")),"")</f>
        <v/>
      </c>
      <c r="BO745" s="42" t="str">
        <f>IF($O745="男子",IF($AF745&gt;100,"",IF($M745=新人男子!B$2,ROW(),"")),"")</f>
        <v/>
      </c>
      <c r="BP745" s="42" t="str">
        <f>IF($O745="男子",IF($AF745&gt;100,"",IF($M745=新人男子!I$2,ROW(),"")),"")</f>
        <v/>
      </c>
      <c r="BQ745" s="42" t="str">
        <f>IF($O745="男子",IF($AF745&gt;100,"",IF($M745=新人男子!P$2,ROW(),"")),"")</f>
        <v/>
      </c>
      <c r="BR745" s="42" t="str">
        <f>IF($O745="男子",IF($AF745&gt;100,"",IF($M745=新人男子!B$27,ROW(),"")),"")</f>
        <v/>
      </c>
      <c r="BS745" s="42" t="str">
        <f>IF($O745="男子",IF($AF745&gt;100,"",IF($M745=新人男子!I$27,ROW(),"")),"")</f>
        <v/>
      </c>
      <c r="BT745" s="42" t="str">
        <f>IF($O745="男子",IF($AF745&gt;100,"",IF($M745=新人男子!P$27,ROW(),"")),"")</f>
        <v/>
      </c>
      <c r="BU745" s="42" t="str">
        <f>IF($O745="男子",IF($AF745&gt;100,"",IF($M745=新人男子!B$51,ROW(),"")),"")</f>
        <v/>
      </c>
      <c r="BV745" s="42" t="str">
        <f>IF($O745="男子",IF($AF745&gt;100,"",IF($M745=新人男子!I$51,ROW(),"")),"")</f>
        <v/>
      </c>
      <c r="BW745" s="42" t="str">
        <f>IF($O745="男子",IF($AF745&gt;100,"",IF($M745=新人男子!P$51,ROW(),"")),"")</f>
        <v/>
      </c>
      <c r="BX745" s="42" t="str">
        <f>IF($O745="男子",IF($AF745&gt;100,"",IF($M745=新人男子!B$76,ROW(),"")),"")</f>
        <v/>
      </c>
      <c r="BY745" s="42" t="str">
        <f>IF($O745="男子",IF($AF745&gt;100,"",IF($M745=新人男子!I$76,ROW(),"")),"")</f>
        <v/>
      </c>
      <c r="BZ745" s="42" t="str">
        <f>IF($O745="男子",IF($AF745&gt;100,"",IF($M745=新人男子!P$76,ROW(),"")),"")</f>
        <v/>
      </c>
      <c r="CA745" s="42" t="str">
        <f>IF($O745="女子",IF($AF745&gt;100,"",IF($M745=選抜女子!B$2,ROW(),"")),"")</f>
        <v/>
      </c>
      <c r="CB745" s="42" t="str">
        <f>IF($O745="女子",IF($AF745&gt;100,"",IF($M745=選抜女子!I$2,ROW(),"")),"")</f>
        <v/>
      </c>
      <c r="CC745" s="42" t="str">
        <f>IF($O745="女子",IF($AF745&gt;100,"",IF($M745=選抜女子!P$2,ROW(),"")),"")</f>
        <v/>
      </c>
      <c r="CD745" s="42" t="str">
        <f>IF($O745="女子",IF($AF745&gt;100,"",IF($M745=選抜女子!B$27,ROW(),"")),"")</f>
        <v/>
      </c>
      <c r="CE745" s="42" t="str">
        <f>IF($O745="女子",IF($AF745&gt;100,"",IF($M745=選抜女子!I$27,ROW(),"")),"")</f>
        <v/>
      </c>
      <c r="CF745" s="42" t="str">
        <f>IF($O745="女子",IF($AF745&gt;100,"",IF($M745=選抜女子!P$27,ROW(),"")),"")</f>
        <v/>
      </c>
      <c r="CG745" s="42" t="str">
        <f>IF($O745="女子",IF($AF745&gt;100,"",IF($M745=選抜女子!B$51,ROW(),"")),"")</f>
        <v/>
      </c>
      <c r="CH745" s="42" t="str">
        <f>IF($O745="女子",IF($AF745&gt;100,"",IF($M745=選抜女子!I$51,ROW(),"")),"")</f>
        <v/>
      </c>
      <c r="CI745" s="42" t="str">
        <f>IF($O745="女子",IF($AF745&gt;100,"",IF($M745=選抜女子!B$76,ROW(),"")),"")</f>
        <v/>
      </c>
      <c r="CJ745" s="42" t="str">
        <f>IF($O745="女子",IF($AF745&gt;100,"",IF($M745=選抜女子!I$76,ROW(),"")),"")</f>
        <v/>
      </c>
      <c r="CK745" s="42" t="str">
        <f>IF($O745="女子",IF($AF745&gt;100,"",IF($M745=新人女子!B$2,ROW(),"")),"")</f>
        <v/>
      </c>
      <c r="CL745" s="42" t="str">
        <f>IF($O745="女子",IF($AF745&gt;100,"",IF($M745=新人女子!I$2,ROW(),"")),"")</f>
        <v/>
      </c>
      <c r="CM745" s="42" t="str">
        <f>IF($O745="女子",IF($AF745&gt;100,"",IF($M745=新人女子!P$2,ROW(),"")),"")</f>
        <v/>
      </c>
      <c r="CN745" s="42" t="str">
        <f>IF($O745="女子",IF($AF745&gt;100,"",IF($M745=新人女子!B$27,ROW(),"")),"")</f>
        <v/>
      </c>
      <c r="CO745" s="42" t="str">
        <f>IF($O745="女子",IF($AF745&gt;100,"",IF($M745=新人女子!I$27,ROW(),"")),"")</f>
        <v/>
      </c>
      <c r="CP745" s="42" t="str">
        <f>IF($O745="女子",IF($AF745&gt;100,"",IF($M745=新人女子!P$27,ROW(),"")),"")</f>
        <v/>
      </c>
      <c r="CQ745" s="42" t="str">
        <f>IF($O745="女子",IF($AF745&gt;100,"",IF($M745=新人女子!B$51,ROW(),"")),"")</f>
        <v/>
      </c>
      <c r="CR745" s="42" t="str">
        <f>IF($O745="女子",IF($AF745&gt;100,"",IF($M745=新人女子!I$51,ROW(),"")),"")</f>
        <v/>
      </c>
      <c r="CS745" s="42" t="str">
        <f>IF($O745="女子",IF($AF745&gt;100,"",IF($M745=新人女子!P$51,ROW(),"")),"")</f>
        <v/>
      </c>
      <c r="CT745" s="42" t="str">
        <f>IF($O745="女子",IF($AF745&gt;100,"",IF($M745=新人女子!B$76,ROW(),"")),"")</f>
        <v/>
      </c>
      <c r="CU745" s="42" t="str">
        <f>IF($O745="女子",IF($AF745&gt;100,"",IF($M745=新人女子!I$76,ROW(),"")),"")</f>
        <v/>
      </c>
      <c r="CV745" s="42" t="str">
        <f>IF($O745="女子",IF($AF745&gt;100,"",IF($M745=新人女子!P$76,ROW(),"")),"")</f>
        <v/>
      </c>
    </row>
    <row r="746" spans="29:100" x14ac:dyDescent="0.15">
      <c r="AC746" s="35" t="str">
        <f t="shared" si="67"/>
        <v/>
      </c>
      <c r="BB746" s="35" t="str">
        <f t="shared" si="64"/>
        <v/>
      </c>
      <c r="BC746" s="35" t="str">
        <f t="shared" si="65"/>
        <v/>
      </c>
      <c r="BD746" s="35" t="str">
        <f t="shared" si="66"/>
        <v/>
      </c>
      <c r="BE746" s="42" t="str">
        <f>IF($O746="男子",IF($AF746&gt;100,"",IF($M746=選抜男子!B$2,ROW(),"")),"")</f>
        <v/>
      </c>
      <c r="BF746" s="42" t="str">
        <f>IF($O746="男子",IF($AF746&gt;100,"",IF($M746=選抜男子!I$2,ROW(),"")),"")</f>
        <v/>
      </c>
      <c r="BG746" s="42" t="str">
        <f>IF($O746="男子",IF($AF746&gt;100,"",IF($M746=選抜男子!P$2,ROW(),"")),"")</f>
        <v/>
      </c>
      <c r="BH746" s="42" t="str">
        <f>IF($O746="男子",IF($AF746&gt;100,"",IF($M746=選抜男子!B$27,ROW(),"")),"")</f>
        <v/>
      </c>
      <c r="BI746" s="42" t="str">
        <f>IF($O746="男子",IF($AF746&gt;100,"",IF($M746=選抜男子!I$27,ROW(),"")),"")</f>
        <v/>
      </c>
      <c r="BJ746" s="42" t="str">
        <f>IF($O746="男子",IF($AF746&gt;100,"",IF($M746=選抜男子!P$27,ROW(),"")),"")</f>
        <v/>
      </c>
      <c r="BK746" s="42" t="str">
        <f>IF($O746="男子",IF($AF746&gt;100,"",IF($M746=選抜男子!B$51,ROW(),"")),"")</f>
        <v/>
      </c>
      <c r="BL746" s="42" t="str">
        <f>IF($O746="男子",IF($AF746&gt;100,"",IF($M746=選抜男子!I$51,ROW(),"")),"")</f>
        <v/>
      </c>
      <c r="BM746" s="42" t="str">
        <f>IF($O746="男子",IF($AF746&gt;100,"",IF($M746=選抜男子!B$76,ROW(),"")),"")</f>
        <v/>
      </c>
      <c r="BN746" s="42" t="str">
        <f>IF($O746="男子",IF($AF746&gt;100,"",IF($M746=選抜男子!I$76,ROW(),"")),"")</f>
        <v/>
      </c>
      <c r="BO746" s="42" t="str">
        <f>IF($O746="男子",IF($AF746&gt;100,"",IF($M746=新人男子!B$2,ROW(),"")),"")</f>
        <v/>
      </c>
      <c r="BP746" s="42" t="str">
        <f>IF($O746="男子",IF($AF746&gt;100,"",IF($M746=新人男子!I$2,ROW(),"")),"")</f>
        <v/>
      </c>
      <c r="BQ746" s="42" t="str">
        <f>IF($O746="男子",IF($AF746&gt;100,"",IF($M746=新人男子!P$2,ROW(),"")),"")</f>
        <v/>
      </c>
      <c r="BR746" s="42" t="str">
        <f>IF($O746="男子",IF($AF746&gt;100,"",IF($M746=新人男子!B$27,ROW(),"")),"")</f>
        <v/>
      </c>
      <c r="BS746" s="42" t="str">
        <f>IF($O746="男子",IF($AF746&gt;100,"",IF($M746=新人男子!I$27,ROW(),"")),"")</f>
        <v/>
      </c>
      <c r="BT746" s="42" t="str">
        <f>IF($O746="男子",IF($AF746&gt;100,"",IF($M746=新人男子!P$27,ROW(),"")),"")</f>
        <v/>
      </c>
      <c r="BU746" s="42" t="str">
        <f>IF($O746="男子",IF($AF746&gt;100,"",IF($M746=新人男子!B$51,ROW(),"")),"")</f>
        <v/>
      </c>
      <c r="BV746" s="42" t="str">
        <f>IF($O746="男子",IF($AF746&gt;100,"",IF($M746=新人男子!I$51,ROW(),"")),"")</f>
        <v/>
      </c>
      <c r="BW746" s="42" t="str">
        <f>IF($O746="男子",IF($AF746&gt;100,"",IF($M746=新人男子!P$51,ROW(),"")),"")</f>
        <v/>
      </c>
      <c r="BX746" s="42" t="str">
        <f>IF($O746="男子",IF($AF746&gt;100,"",IF($M746=新人男子!B$76,ROW(),"")),"")</f>
        <v/>
      </c>
      <c r="BY746" s="42" t="str">
        <f>IF($O746="男子",IF($AF746&gt;100,"",IF($M746=新人男子!I$76,ROW(),"")),"")</f>
        <v/>
      </c>
      <c r="BZ746" s="42" t="str">
        <f>IF($O746="男子",IF($AF746&gt;100,"",IF($M746=新人男子!P$76,ROW(),"")),"")</f>
        <v/>
      </c>
      <c r="CA746" s="42" t="str">
        <f>IF($O746="女子",IF($AF746&gt;100,"",IF($M746=選抜女子!B$2,ROW(),"")),"")</f>
        <v/>
      </c>
      <c r="CB746" s="42" t="str">
        <f>IF($O746="女子",IF($AF746&gt;100,"",IF($M746=選抜女子!I$2,ROW(),"")),"")</f>
        <v/>
      </c>
      <c r="CC746" s="42" t="str">
        <f>IF($O746="女子",IF($AF746&gt;100,"",IF($M746=選抜女子!P$2,ROW(),"")),"")</f>
        <v/>
      </c>
      <c r="CD746" s="42" t="str">
        <f>IF($O746="女子",IF($AF746&gt;100,"",IF($M746=選抜女子!B$27,ROW(),"")),"")</f>
        <v/>
      </c>
      <c r="CE746" s="42" t="str">
        <f>IF($O746="女子",IF($AF746&gt;100,"",IF($M746=選抜女子!I$27,ROW(),"")),"")</f>
        <v/>
      </c>
      <c r="CF746" s="42" t="str">
        <f>IF($O746="女子",IF($AF746&gt;100,"",IF($M746=選抜女子!P$27,ROW(),"")),"")</f>
        <v/>
      </c>
      <c r="CG746" s="42" t="str">
        <f>IF($O746="女子",IF($AF746&gt;100,"",IF($M746=選抜女子!B$51,ROW(),"")),"")</f>
        <v/>
      </c>
      <c r="CH746" s="42" t="str">
        <f>IF($O746="女子",IF($AF746&gt;100,"",IF($M746=選抜女子!I$51,ROW(),"")),"")</f>
        <v/>
      </c>
      <c r="CI746" s="42" t="str">
        <f>IF($O746="女子",IF($AF746&gt;100,"",IF($M746=選抜女子!B$76,ROW(),"")),"")</f>
        <v/>
      </c>
      <c r="CJ746" s="42" t="str">
        <f>IF($O746="女子",IF($AF746&gt;100,"",IF($M746=選抜女子!I$76,ROW(),"")),"")</f>
        <v/>
      </c>
      <c r="CK746" s="42" t="str">
        <f>IF($O746="女子",IF($AF746&gt;100,"",IF($M746=新人女子!B$2,ROW(),"")),"")</f>
        <v/>
      </c>
      <c r="CL746" s="42" t="str">
        <f>IF($O746="女子",IF($AF746&gt;100,"",IF($M746=新人女子!I$2,ROW(),"")),"")</f>
        <v/>
      </c>
      <c r="CM746" s="42" t="str">
        <f>IF($O746="女子",IF($AF746&gt;100,"",IF($M746=新人女子!P$2,ROW(),"")),"")</f>
        <v/>
      </c>
      <c r="CN746" s="42" t="str">
        <f>IF($O746="女子",IF($AF746&gt;100,"",IF($M746=新人女子!B$27,ROW(),"")),"")</f>
        <v/>
      </c>
      <c r="CO746" s="42" t="str">
        <f>IF($O746="女子",IF($AF746&gt;100,"",IF($M746=新人女子!I$27,ROW(),"")),"")</f>
        <v/>
      </c>
      <c r="CP746" s="42" t="str">
        <f>IF($O746="女子",IF($AF746&gt;100,"",IF($M746=新人女子!P$27,ROW(),"")),"")</f>
        <v/>
      </c>
      <c r="CQ746" s="42" t="str">
        <f>IF($O746="女子",IF($AF746&gt;100,"",IF($M746=新人女子!B$51,ROW(),"")),"")</f>
        <v/>
      </c>
      <c r="CR746" s="42" t="str">
        <f>IF($O746="女子",IF($AF746&gt;100,"",IF($M746=新人女子!I$51,ROW(),"")),"")</f>
        <v/>
      </c>
      <c r="CS746" s="42" t="str">
        <f>IF($O746="女子",IF($AF746&gt;100,"",IF($M746=新人女子!P$51,ROW(),"")),"")</f>
        <v/>
      </c>
      <c r="CT746" s="42" t="str">
        <f>IF($O746="女子",IF($AF746&gt;100,"",IF($M746=新人女子!B$76,ROW(),"")),"")</f>
        <v/>
      </c>
      <c r="CU746" s="42" t="str">
        <f>IF($O746="女子",IF($AF746&gt;100,"",IF($M746=新人女子!I$76,ROW(),"")),"")</f>
        <v/>
      </c>
      <c r="CV746" s="42" t="str">
        <f>IF($O746="女子",IF($AF746&gt;100,"",IF($M746=新人女子!P$76,ROW(),"")),"")</f>
        <v/>
      </c>
    </row>
    <row r="747" spans="29:100" x14ac:dyDescent="0.15">
      <c r="AC747" s="35" t="str">
        <f t="shared" si="67"/>
        <v/>
      </c>
      <c r="BB747" s="35" t="str">
        <f t="shared" si="64"/>
        <v/>
      </c>
      <c r="BC747" s="35" t="str">
        <f t="shared" si="65"/>
        <v/>
      </c>
      <c r="BD747" s="35" t="str">
        <f t="shared" si="66"/>
        <v/>
      </c>
      <c r="BE747" s="42" t="str">
        <f>IF($O747="男子",IF($AF747&gt;100,"",IF($M747=選抜男子!B$2,ROW(),"")),"")</f>
        <v/>
      </c>
      <c r="BF747" s="42" t="str">
        <f>IF($O747="男子",IF($AF747&gt;100,"",IF($M747=選抜男子!I$2,ROW(),"")),"")</f>
        <v/>
      </c>
      <c r="BG747" s="42" t="str">
        <f>IF($O747="男子",IF($AF747&gt;100,"",IF($M747=選抜男子!P$2,ROW(),"")),"")</f>
        <v/>
      </c>
      <c r="BH747" s="42" t="str">
        <f>IF($O747="男子",IF($AF747&gt;100,"",IF($M747=選抜男子!B$27,ROW(),"")),"")</f>
        <v/>
      </c>
      <c r="BI747" s="42" t="str">
        <f>IF($O747="男子",IF($AF747&gt;100,"",IF($M747=選抜男子!I$27,ROW(),"")),"")</f>
        <v/>
      </c>
      <c r="BJ747" s="42" t="str">
        <f>IF($O747="男子",IF($AF747&gt;100,"",IF($M747=選抜男子!P$27,ROW(),"")),"")</f>
        <v/>
      </c>
      <c r="BK747" s="42" t="str">
        <f>IF($O747="男子",IF($AF747&gt;100,"",IF($M747=選抜男子!B$51,ROW(),"")),"")</f>
        <v/>
      </c>
      <c r="BL747" s="42" t="str">
        <f>IF($O747="男子",IF($AF747&gt;100,"",IF($M747=選抜男子!I$51,ROW(),"")),"")</f>
        <v/>
      </c>
      <c r="BM747" s="42" t="str">
        <f>IF($O747="男子",IF($AF747&gt;100,"",IF($M747=選抜男子!B$76,ROW(),"")),"")</f>
        <v/>
      </c>
      <c r="BN747" s="42" t="str">
        <f>IF($O747="男子",IF($AF747&gt;100,"",IF($M747=選抜男子!I$76,ROW(),"")),"")</f>
        <v/>
      </c>
      <c r="BO747" s="42" t="str">
        <f>IF($O747="男子",IF($AF747&gt;100,"",IF($M747=新人男子!B$2,ROW(),"")),"")</f>
        <v/>
      </c>
      <c r="BP747" s="42" t="str">
        <f>IF($O747="男子",IF($AF747&gt;100,"",IF($M747=新人男子!I$2,ROW(),"")),"")</f>
        <v/>
      </c>
      <c r="BQ747" s="42" t="str">
        <f>IF($O747="男子",IF($AF747&gt;100,"",IF($M747=新人男子!P$2,ROW(),"")),"")</f>
        <v/>
      </c>
      <c r="BR747" s="42" t="str">
        <f>IF($O747="男子",IF($AF747&gt;100,"",IF($M747=新人男子!B$27,ROW(),"")),"")</f>
        <v/>
      </c>
      <c r="BS747" s="42" t="str">
        <f>IF($O747="男子",IF($AF747&gt;100,"",IF($M747=新人男子!I$27,ROW(),"")),"")</f>
        <v/>
      </c>
      <c r="BT747" s="42" t="str">
        <f>IF($O747="男子",IF($AF747&gt;100,"",IF($M747=新人男子!P$27,ROW(),"")),"")</f>
        <v/>
      </c>
      <c r="BU747" s="42" t="str">
        <f>IF($O747="男子",IF($AF747&gt;100,"",IF($M747=新人男子!B$51,ROW(),"")),"")</f>
        <v/>
      </c>
      <c r="BV747" s="42" t="str">
        <f>IF($O747="男子",IF($AF747&gt;100,"",IF($M747=新人男子!I$51,ROW(),"")),"")</f>
        <v/>
      </c>
      <c r="BW747" s="42" t="str">
        <f>IF($O747="男子",IF($AF747&gt;100,"",IF($M747=新人男子!P$51,ROW(),"")),"")</f>
        <v/>
      </c>
      <c r="BX747" s="42" t="str">
        <f>IF($O747="男子",IF($AF747&gt;100,"",IF($M747=新人男子!B$76,ROW(),"")),"")</f>
        <v/>
      </c>
      <c r="BY747" s="42" t="str">
        <f>IF($O747="男子",IF($AF747&gt;100,"",IF($M747=新人男子!I$76,ROW(),"")),"")</f>
        <v/>
      </c>
      <c r="BZ747" s="42" t="str">
        <f>IF($O747="男子",IF($AF747&gt;100,"",IF($M747=新人男子!P$76,ROW(),"")),"")</f>
        <v/>
      </c>
      <c r="CA747" s="42" t="str">
        <f>IF($O747="女子",IF($AF747&gt;100,"",IF($M747=選抜女子!B$2,ROW(),"")),"")</f>
        <v/>
      </c>
      <c r="CB747" s="42" t="str">
        <f>IF($O747="女子",IF($AF747&gt;100,"",IF($M747=選抜女子!I$2,ROW(),"")),"")</f>
        <v/>
      </c>
      <c r="CC747" s="42" t="str">
        <f>IF($O747="女子",IF($AF747&gt;100,"",IF($M747=選抜女子!P$2,ROW(),"")),"")</f>
        <v/>
      </c>
      <c r="CD747" s="42" t="str">
        <f>IF($O747="女子",IF($AF747&gt;100,"",IF($M747=選抜女子!B$27,ROW(),"")),"")</f>
        <v/>
      </c>
      <c r="CE747" s="42" t="str">
        <f>IF($O747="女子",IF($AF747&gt;100,"",IF($M747=選抜女子!I$27,ROW(),"")),"")</f>
        <v/>
      </c>
      <c r="CF747" s="42" t="str">
        <f>IF($O747="女子",IF($AF747&gt;100,"",IF($M747=選抜女子!P$27,ROW(),"")),"")</f>
        <v/>
      </c>
      <c r="CG747" s="42" t="str">
        <f>IF($O747="女子",IF($AF747&gt;100,"",IF($M747=選抜女子!B$51,ROW(),"")),"")</f>
        <v/>
      </c>
      <c r="CH747" s="42" t="str">
        <f>IF($O747="女子",IF($AF747&gt;100,"",IF($M747=選抜女子!I$51,ROW(),"")),"")</f>
        <v/>
      </c>
      <c r="CI747" s="42" t="str">
        <f>IF($O747="女子",IF($AF747&gt;100,"",IF($M747=選抜女子!B$76,ROW(),"")),"")</f>
        <v/>
      </c>
      <c r="CJ747" s="42" t="str">
        <f>IF($O747="女子",IF($AF747&gt;100,"",IF($M747=選抜女子!I$76,ROW(),"")),"")</f>
        <v/>
      </c>
      <c r="CK747" s="42" t="str">
        <f>IF($O747="女子",IF($AF747&gt;100,"",IF($M747=新人女子!B$2,ROW(),"")),"")</f>
        <v/>
      </c>
      <c r="CL747" s="42" t="str">
        <f>IF($O747="女子",IF($AF747&gt;100,"",IF($M747=新人女子!I$2,ROW(),"")),"")</f>
        <v/>
      </c>
      <c r="CM747" s="42" t="str">
        <f>IF($O747="女子",IF($AF747&gt;100,"",IF($M747=新人女子!P$2,ROW(),"")),"")</f>
        <v/>
      </c>
      <c r="CN747" s="42" t="str">
        <f>IF($O747="女子",IF($AF747&gt;100,"",IF($M747=新人女子!B$27,ROW(),"")),"")</f>
        <v/>
      </c>
      <c r="CO747" s="42" t="str">
        <f>IF($O747="女子",IF($AF747&gt;100,"",IF($M747=新人女子!I$27,ROW(),"")),"")</f>
        <v/>
      </c>
      <c r="CP747" s="42" t="str">
        <f>IF($O747="女子",IF($AF747&gt;100,"",IF($M747=新人女子!P$27,ROW(),"")),"")</f>
        <v/>
      </c>
      <c r="CQ747" s="42" t="str">
        <f>IF($O747="女子",IF($AF747&gt;100,"",IF($M747=新人女子!B$51,ROW(),"")),"")</f>
        <v/>
      </c>
      <c r="CR747" s="42" t="str">
        <f>IF($O747="女子",IF($AF747&gt;100,"",IF($M747=新人女子!I$51,ROW(),"")),"")</f>
        <v/>
      </c>
      <c r="CS747" s="42" t="str">
        <f>IF($O747="女子",IF($AF747&gt;100,"",IF($M747=新人女子!P$51,ROW(),"")),"")</f>
        <v/>
      </c>
      <c r="CT747" s="42" t="str">
        <f>IF($O747="女子",IF($AF747&gt;100,"",IF($M747=新人女子!B$76,ROW(),"")),"")</f>
        <v/>
      </c>
      <c r="CU747" s="42" t="str">
        <f>IF($O747="女子",IF($AF747&gt;100,"",IF($M747=新人女子!I$76,ROW(),"")),"")</f>
        <v/>
      </c>
      <c r="CV747" s="42" t="str">
        <f>IF($O747="女子",IF($AF747&gt;100,"",IF($M747=新人女子!P$76,ROW(),"")),"")</f>
        <v/>
      </c>
    </row>
    <row r="748" spans="29:100" x14ac:dyDescent="0.15">
      <c r="AC748" s="35" t="str">
        <f t="shared" si="67"/>
        <v/>
      </c>
      <c r="BB748" s="35" t="str">
        <f t="shared" si="64"/>
        <v/>
      </c>
      <c r="BC748" s="35" t="str">
        <f t="shared" si="65"/>
        <v/>
      </c>
      <c r="BD748" s="35" t="str">
        <f t="shared" si="66"/>
        <v/>
      </c>
      <c r="BE748" s="42" t="str">
        <f>IF($O748="男子",IF($AF748&gt;100,"",IF($M748=選抜男子!B$2,ROW(),"")),"")</f>
        <v/>
      </c>
      <c r="BF748" s="42" t="str">
        <f>IF($O748="男子",IF($AF748&gt;100,"",IF($M748=選抜男子!I$2,ROW(),"")),"")</f>
        <v/>
      </c>
      <c r="BG748" s="42" t="str">
        <f>IF($O748="男子",IF($AF748&gt;100,"",IF($M748=選抜男子!P$2,ROW(),"")),"")</f>
        <v/>
      </c>
      <c r="BH748" s="42" t="str">
        <f>IF($O748="男子",IF($AF748&gt;100,"",IF($M748=選抜男子!B$27,ROW(),"")),"")</f>
        <v/>
      </c>
      <c r="BI748" s="42" t="str">
        <f>IF($O748="男子",IF($AF748&gt;100,"",IF($M748=選抜男子!I$27,ROW(),"")),"")</f>
        <v/>
      </c>
      <c r="BJ748" s="42" t="str">
        <f>IF($O748="男子",IF($AF748&gt;100,"",IF($M748=選抜男子!P$27,ROW(),"")),"")</f>
        <v/>
      </c>
      <c r="BK748" s="42" t="str">
        <f>IF($O748="男子",IF($AF748&gt;100,"",IF($M748=選抜男子!B$51,ROW(),"")),"")</f>
        <v/>
      </c>
      <c r="BL748" s="42" t="str">
        <f>IF($O748="男子",IF($AF748&gt;100,"",IF($M748=選抜男子!I$51,ROW(),"")),"")</f>
        <v/>
      </c>
      <c r="BM748" s="42" t="str">
        <f>IF($O748="男子",IF($AF748&gt;100,"",IF($M748=選抜男子!B$76,ROW(),"")),"")</f>
        <v/>
      </c>
      <c r="BN748" s="42" t="str">
        <f>IF($O748="男子",IF($AF748&gt;100,"",IF($M748=選抜男子!I$76,ROW(),"")),"")</f>
        <v/>
      </c>
      <c r="BO748" s="42" t="str">
        <f>IF($O748="男子",IF($AF748&gt;100,"",IF($M748=新人男子!B$2,ROW(),"")),"")</f>
        <v/>
      </c>
      <c r="BP748" s="42" t="str">
        <f>IF($O748="男子",IF($AF748&gt;100,"",IF($M748=新人男子!I$2,ROW(),"")),"")</f>
        <v/>
      </c>
      <c r="BQ748" s="42" t="str">
        <f>IF($O748="男子",IF($AF748&gt;100,"",IF($M748=新人男子!P$2,ROW(),"")),"")</f>
        <v/>
      </c>
      <c r="BR748" s="42" t="str">
        <f>IF($O748="男子",IF($AF748&gt;100,"",IF($M748=新人男子!B$27,ROW(),"")),"")</f>
        <v/>
      </c>
      <c r="BS748" s="42" t="str">
        <f>IF($O748="男子",IF($AF748&gt;100,"",IF($M748=新人男子!I$27,ROW(),"")),"")</f>
        <v/>
      </c>
      <c r="BT748" s="42" t="str">
        <f>IF($O748="男子",IF($AF748&gt;100,"",IF($M748=新人男子!P$27,ROW(),"")),"")</f>
        <v/>
      </c>
      <c r="BU748" s="42" t="str">
        <f>IF($O748="男子",IF($AF748&gt;100,"",IF($M748=新人男子!B$51,ROW(),"")),"")</f>
        <v/>
      </c>
      <c r="BV748" s="42" t="str">
        <f>IF($O748="男子",IF($AF748&gt;100,"",IF($M748=新人男子!I$51,ROW(),"")),"")</f>
        <v/>
      </c>
      <c r="BW748" s="42" t="str">
        <f>IF($O748="男子",IF($AF748&gt;100,"",IF($M748=新人男子!P$51,ROW(),"")),"")</f>
        <v/>
      </c>
      <c r="BX748" s="42" t="str">
        <f>IF($O748="男子",IF($AF748&gt;100,"",IF($M748=新人男子!B$76,ROW(),"")),"")</f>
        <v/>
      </c>
      <c r="BY748" s="42" t="str">
        <f>IF($O748="男子",IF($AF748&gt;100,"",IF($M748=新人男子!I$76,ROW(),"")),"")</f>
        <v/>
      </c>
      <c r="BZ748" s="42" t="str">
        <f>IF($O748="男子",IF($AF748&gt;100,"",IF($M748=新人男子!P$76,ROW(),"")),"")</f>
        <v/>
      </c>
      <c r="CA748" s="42" t="str">
        <f>IF($O748="女子",IF($AF748&gt;100,"",IF($M748=選抜女子!B$2,ROW(),"")),"")</f>
        <v/>
      </c>
      <c r="CB748" s="42" t="str">
        <f>IF($O748="女子",IF($AF748&gt;100,"",IF($M748=選抜女子!I$2,ROW(),"")),"")</f>
        <v/>
      </c>
      <c r="CC748" s="42" t="str">
        <f>IF($O748="女子",IF($AF748&gt;100,"",IF($M748=選抜女子!P$2,ROW(),"")),"")</f>
        <v/>
      </c>
      <c r="CD748" s="42" t="str">
        <f>IF($O748="女子",IF($AF748&gt;100,"",IF($M748=選抜女子!B$27,ROW(),"")),"")</f>
        <v/>
      </c>
      <c r="CE748" s="42" t="str">
        <f>IF($O748="女子",IF($AF748&gt;100,"",IF($M748=選抜女子!I$27,ROW(),"")),"")</f>
        <v/>
      </c>
      <c r="CF748" s="42" t="str">
        <f>IF($O748="女子",IF($AF748&gt;100,"",IF($M748=選抜女子!P$27,ROW(),"")),"")</f>
        <v/>
      </c>
      <c r="CG748" s="42" t="str">
        <f>IF($O748="女子",IF($AF748&gt;100,"",IF($M748=選抜女子!B$51,ROW(),"")),"")</f>
        <v/>
      </c>
      <c r="CH748" s="42" t="str">
        <f>IF($O748="女子",IF($AF748&gt;100,"",IF($M748=選抜女子!I$51,ROW(),"")),"")</f>
        <v/>
      </c>
      <c r="CI748" s="42" t="str">
        <f>IF($O748="女子",IF($AF748&gt;100,"",IF($M748=選抜女子!B$76,ROW(),"")),"")</f>
        <v/>
      </c>
      <c r="CJ748" s="42" t="str">
        <f>IF($O748="女子",IF($AF748&gt;100,"",IF($M748=選抜女子!I$76,ROW(),"")),"")</f>
        <v/>
      </c>
      <c r="CK748" s="42" t="str">
        <f>IF($O748="女子",IF($AF748&gt;100,"",IF($M748=新人女子!B$2,ROW(),"")),"")</f>
        <v/>
      </c>
      <c r="CL748" s="42" t="str">
        <f>IF($O748="女子",IF($AF748&gt;100,"",IF($M748=新人女子!I$2,ROW(),"")),"")</f>
        <v/>
      </c>
      <c r="CM748" s="42" t="str">
        <f>IF($O748="女子",IF($AF748&gt;100,"",IF($M748=新人女子!P$2,ROW(),"")),"")</f>
        <v/>
      </c>
      <c r="CN748" s="42" t="str">
        <f>IF($O748="女子",IF($AF748&gt;100,"",IF($M748=新人女子!B$27,ROW(),"")),"")</f>
        <v/>
      </c>
      <c r="CO748" s="42" t="str">
        <f>IF($O748="女子",IF($AF748&gt;100,"",IF($M748=新人女子!I$27,ROW(),"")),"")</f>
        <v/>
      </c>
      <c r="CP748" s="42" t="str">
        <f>IF($O748="女子",IF($AF748&gt;100,"",IF($M748=新人女子!P$27,ROW(),"")),"")</f>
        <v/>
      </c>
      <c r="CQ748" s="42" t="str">
        <f>IF($O748="女子",IF($AF748&gt;100,"",IF($M748=新人女子!B$51,ROW(),"")),"")</f>
        <v/>
      </c>
      <c r="CR748" s="42" t="str">
        <f>IF($O748="女子",IF($AF748&gt;100,"",IF($M748=新人女子!I$51,ROW(),"")),"")</f>
        <v/>
      </c>
      <c r="CS748" s="42" t="str">
        <f>IF($O748="女子",IF($AF748&gt;100,"",IF($M748=新人女子!P$51,ROW(),"")),"")</f>
        <v/>
      </c>
      <c r="CT748" s="42" t="str">
        <f>IF($O748="女子",IF($AF748&gt;100,"",IF($M748=新人女子!B$76,ROW(),"")),"")</f>
        <v/>
      </c>
      <c r="CU748" s="42" t="str">
        <f>IF($O748="女子",IF($AF748&gt;100,"",IF($M748=新人女子!I$76,ROW(),"")),"")</f>
        <v/>
      </c>
      <c r="CV748" s="42" t="str">
        <f>IF($O748="女子",IF($AF748&gt;100,"",IF($M748=新人女子!P$76,ROW(),"")),"")</f>
        <v/>
      </c>
    </row>
    <row r="749" spans="29:100" x14ac:dyDescent="0.15">
      <c r="AC749" s="35" t="str">
        <f t="shared" si="67"/>
        <v/>
      </c>
      <c r="BB749" s="35" t="str">
        <f t="shared" si="64"/>
        <v/>
      </c>
      <c r="BC749" s="35" t="str">
        <f t="shared" si="65"/>
        <v/>
      </c>
      <c r="BD749" s="35" t="str">
        <f t="shared" si="66"/>
        <v/>
      </c>
      <c r="BE749" s="42" t="str">
        <f>IF($O749="男子",IF($AF749&gt;100,"",IF($M749=選抜男子!B$2,ROW(),"")),"")</f>
        <v/>
      </c>
      <c r="BF749" s="42" t="str">
        <f>IF($O749="男子",IF($AF749&gt;100,"",IF($M749=選抜男子!I$2,ROW(),"")),"")</f>
        <v/>
      </c>
      <c r="BG749" s="42" t="str">
        <f>IF($O749="男子",IF($AF749&gt;100,"",IF($M749=選抜男子!P$2,ROW(),"")),"")</f>
        <v/>
      </c>
      <c r="BH749" s="42" t="str">
        <f>IF($O749="男子",IF($AF749&gt;100,"",IF($M749=選抜男子!B$27,ROW(),"")),"")</f>
        <v/>
      </c>
      <c r="BI749" s="42" t="str">
        <f>IF($O749="男子",IF($AF749&gt;100,"",IF($M749=選抜男子!I$27,ROW(),"")),"")</f>
        <v/>
      </c>
      <c r="BJ749" s="42" t="str">
        <f>IF($O749="男子",IF($AF749&gt;100,"",IF($M749=選抜男子!P$27,ROW(),"")),"")</f>
        <v/>
      </c>
      <c r="BK749" s="42" t="str">
        <f>IF($O749="男子",IF($AF749&gt;100,"",IF($M749=選抜男子!B$51,ROW(),"")),"")</f>
        <v/>
      </c>
      <c r="BL749" s="42" t="str">
        <f>IF($O749="男子",IF($AF749&gt;100,"",IF($M749=選抜男子!I$51,ROW(),"")),"")</f>
        <v/>
      </c>
      <c r="BM749" s="42" t="str">
        <f>IF($O749="男子",IF($AF749&gt;100,"",IF($M749=選抜男子!B$76,ROW(),"")),"")</f>
        <v/>
      </c>
      <c r="BN749" s="42" t="str">
        <f>IF($O749="男子",IF($AF749&gt;100,"",IF($M749=選抜男子!I$76,ROW(),"")),"")</f>
        <v/>
      </c>
      <c r="BO749" s="42" t="str">
        <f>IF($O749="男子",IF($AF749&gt;100,"",IF($M749=新人男子!B$2,ROW(),"")),"")</f>
        <v/>
      </c>
      <c r="BP749" s="42" t="str">
        <f>IF($O749="男子",IF($AF749&gt;100,"",IF($M749=新人男子!I$2,ROW(),"")),"")</f>
        <v/>
      </c>
      <c r="BQ749" s="42" t="str">
        <f>IF($O749="男子",IF($AF749&gt;100,"",IF($M749=新人男子!P$2,ROW(),"")),"")</f>
        <v/>
      </c>
      <c r="BR749" s="42" t="str">
        <f>IF($O749="男子",IF($AF749&gt;100,"",IF($M749=新人男子!B$27,ROW(),"")),"")</f>
        <v/>
      </c>
      <c r="BS749" s="42" t="str">
        <f>IF($O749="男子",IF($AF749&gt;100,"",IF($M749=新人男子!I$27,ROW(),"")),"")</f>
        <v/>
      </c>
      <c r="BT749" s="42" t="str">
        <f>IF($O749="男子",IF($AF749&gt;100,"",IF($M749=新人男子!P$27,ROW(),"")),"")</f>
        <v/>
      </c>
      <c r="BU749" s="42" t="str">
        <f>IF($O749="男子",IF($AF749&gt;100,"",IF($M749=新人男子!B$51,ROW(),"")),"")</f>
        <v/>
      </c>
      <c r="BV749" s="42" t="str">
        <f>IF($O749="男子",IF($AF749&gt;100,"",IF($M749=新人男子!I$51,ROW(),"")),"")</f>
        <v/>
      </c>
      <c r="BW749" s="42" t="str">
        <f>IF($O749="男子",IF($AF749&gt;100,"",IF($M749=新人男子!P$51,ROW(),"")),"")</f>
        <v/>
      </c>
      <c r="BX749" s="42" t="str">
        <f>IF($O749="男子",IF($AF749&gt;100,"",IF($M749=新人男子!B$76,ROW(),"")),"")</f>
        <v/>
      </c>
      <c r="BY749" s="42" t="str">
        <f>IF($O749="男子",IF($AF749&gt;100,"",IF($M749=新人男子!I$76,ROW(),"")),"")</f>
        <v/>
      </c>
      <c r="BZ749" s="42" t="str">
        <f>IF($O749="男子",IF($AF749&gt;100,"",IF($M749=新人男子!P$76,ROW(),"")),"")</f>
        <v/>
      </c>
      <c r="CA749" s="42" t="str">
        <f>IF($O749="女子",IF($AF749&gt;100,"",IF($M749=選抜女子!B$2,ROW(),"")),"")</f>
        <v/>
      </c>
      <c r="CB749" s="42" t="str">
        <f>IF($O749="女子",IF($AF749&gt;100,"",IF($M749=選抜女子!I$2,ROW(),"")),"")</f>
        <v/>
      </c>
      <c r="CC749" s="42" t="str">
        <f>IF($O749="女子",IF($AF749&gt;100,"",IF($M749=選抜女子!P$2,ROW(),"")),"")</f>
        <v/>
      </c>
      <c r="CD749" s="42" t="str">
        <f>IF($O749="女子",IF($AF749&gt;100,"",IF($M749=選抜女子!B$27,ROW(),"")),"")</f>
        <v/>
      </c>
      <c r="CE749" s="42" t="str">
        <f>IF($O749="女子",IF($AF749&gt;100,"",IF($M749=選抜女子!I$27,ROW(),"")),"")</f>
        <v/>
      </c>
      <c r="CF749" s="42" t="str">
        <f>IF($O749="女子",IF($AF749&gt;100,"",IF($M749=選抜女子!P$27,ROW(),"")),"")</f>
        <v/>
      </c>
      <c r="CG749" s="42" t="str">
        <f>IF($O749="女子",IF($AF749&gt;100,"",IF($M749=選抜女子!B$51,ROW(),"")),"")</f>
        <v/>
      </c>
      <c r="CH749" s="42" t="str">
        <f>IF($O749="女子",IF($AF749&gt;100,"",IF($M749=選抜女子!I$51,ROW(),"")),"")</f>
        <v/>
      </c>
      <c r="CI749" s="42" t="str">
        <f>IF($O749="女子",IF($AF749&gt;100,"",IF($M749=選抜女子!B$76,ROW(),"")),"")</f>
        <v/>
      </c>
      <c r="CJ749" s="42" t="str">
        <f>IF($O749="女子",IF($AF749&gt;100,"",IF($M749=選抜女子!I$76,ROW(),"")),"")</f>
        <v/>
      </c>
      <c r="CK749" s="42" t="str">
        <f>IF($O749="女子",IF($AF749&gt;100,"",IF($M749=新人女子!B$2,ROW(),"")),"")</f>
        <v/>
      </c>
      <c r="CL749" s="42" t="str">
        <f>IF($O749="女子",IF($AF749&gt;100,"",IF($M749=新人女子!I$2,ROW(),"")),"")</f>
        <v/>
      </c>
      <c r="CM749" s="42" t="str">
        <f>IF($O749="女子",IF($AF749&gt;100,"",IF($M749=新人女子!P$2,ROW(),"")),"")</f>
        <v/>
      </c>
      <c r="CN749" s="42" t="str">
        <f>IF($O749="女子",IF($AF749&gt;100,"",IF($M749=新人女子!B$27,ROW(),"")),"")</f>
        <v/>
      </c>
      <c r="CO749" s="42" t="str">
        <f>IF($O749="女子",IF($AF749&gt;100,"",IF($M749=新人女子!I$27,ROW(),"")),"")</f>
        <v/>
      </c>
      <c r="CP749" s="42" t="str">
        <f>IF($O749="女子",IF($AF749&gt;100,"",IF($M749=新人女子!P$27,ROW(),"")),"")</f>
        <v/>
      </c>
      <c r="CQ749" s="42" t="str">
        <f>IF($O749="女子",IF($AF749&gt;100,"",IF($M749=新人女子!B$51,ROW(),"")),"")</f>
        <v/>
      </c>
      <c r="CR749" s="42" t="str">
        <f>IF($O749="女子",IF($AF749&gt;100,"",IF($M749=新人女子!I$51,ROW(),"")),"")</f>
        <v/>
      </c>
      <c r="CS749" s="42" t="str">
        <f>IF($O749="女子",IF($AF749&gt;100,"",IF($M749=新人女子!P$51,ROW(),"")),"")</f>
        <v/>
      </c>
      <c r="CT749" s="42" t="str">
        <f>IF($O749="女子",IF($AF749&gt;100,"",IF($M749=新人女子!B$76,ROW(),"")),"")</f>
        <v/>
      </c>
      <c r="CU749" s="42" t="str">
        <f>IF($O749="女子",IF($AF749&gt;100,"",IF($M749=新人女子!I$76,ROW(),"")),"")</f>
        <v/>
      </c>
      <c r="CV749" s="42" t="str">
        <f>IF($O749="女子",IF($AF749&gt;100,"",IF($M749=新人女子!P$76,ROW(),"")),"")</f>
        <v/>
      </c>
    </row>
    <row r="750" spans="29:100" x14ac:dyDescent="0.15">
      <c r="AC750" s="35" t="str">
        <f t="shared" si="67"/>
        <v/>
      </c>
      <c r="BB750" s="35" t="str">
        <f t="shared" si="64"/>
        <v/>
      </c>
      <c r="BC750" s="35" t="str">
        <f t="shared" si="65"/>
        <v/>
      </c>
      <c r="BD750" s="35" t="str">
        <f t="shared" si="66"/>
        <v/>
      </c>
      <c r="BE750" s="42" t="str">
        <f>IF($O750="男子",IF($AF750&gt;100,"",IF($M750=選抜男子!B$2,ROW(),"")),"")</f>
        <v/>
      </c>
      <c r="BF750" s="42" t="str">
        <f>IF($O750="男子",IF($AF750&gt;100,"",IF($M750=選抜男子!I$2,ROW(),"")),"")</f>
        <v/>
      </c>
      <c r="BG750" s="42" t="str">
        <f>IF($O750="男子",IF($AF750&gt;100,"",IF($M750=選抜男子!P$2,ROW(),"")),"")</f>
        <v/>
      </c>
      <c r="BH750" s="42" t="str">
        <f>IF($O750="男子",IF($AF750&gt;100,"",IF($M750=選抜男子!B$27,ROW(),"")),"")</f>
        <v/>
      </c>
      <c r="BI750" s="42" t="str">
        <f>IF($O750="男子",IF($AF750&gt;100,"",IF($M750=選抜男子!I$27,ROW(),"")),"")</f>
        <v/>
      </c>
      <c r="BJ750" s="42" t="str">
        <f>IF($O750="男子",IF($AF750&gt;100,"",IF($M750=選抜男子!P$27,ROW(),"")),"")</f>
        <v/>
      </c>
      <c r="BK750" s="42" t="str">
        <f>IF($O750="男子",IF($AF750&gt;100,"",IF($M750=選抜男子!B$51,ROW(),"")),"")</f>
        <v/>
      </c>
      <c r="BL750" s="42" t="str">
        <f>IF($O750="男子",IF($AF750&gt;100,"",IF($M750=選抜男子!I$51,ROW(),"")),"")</f>
        <v/>
      </c>
      <c r="BM750" s="42" t="str">
        <f>IF($O750="男子",IF($AF750&gt;100,"",IF($M750=選抜男子!B$76,ROW(),"")),"")</f>
        <v/>
      </c>
      <c r="BN750" s="42" t="str">
        <f>IF($O750="男子",IF($AF750&gt;100,"",IF($M750=選抜男子!I$76,ROW(),"")),"")</f>
        <v/>
      </c>
      <c r="BO750" s="42" t="str">
        <f>IF($O750="男子",IF($AF750&gt;100,"",IF($M750=新人男子!B$2,ROW(),"")),"")</f>
        <v/>
      </c>
      <c r="BP750" s="42" t="str">
        <f>IF($O750="男子",IF($AF750&gt;100,"",IF($M750=新人男子!I$2,ROW(),"")),"")</f>
        <v/>
      </c>
      <c r="BQ750" s="42" t="str">
        <f>IF($O750="男子",IF($AF750&gt;100,"",IF($M750=新人男子!P$2,ROW(),"")),"")</f>
        <v/>
      </c>
      <c r="BR750" s="42" t="str">
        <f>IF($O750="男子",IF($AF750&gt;100,"",IF($M750=新人男子!B$27,ROW(),"")),"")</f>
        <v/>
      </c>
      <c r="BS750" s="42" t="str">
        <f>IF($O750="男子",IF($AF750&gt;100,"",IF($M750=新人男子!I$27,ROW(),"")),"")</f>
        <v/>
      </c>
      <c r="BT750" s="42" t="str">
        <f>IF($O750="男子",IF($AF750&gt;100,"",IF($M750=新人男子!P$27,ROW(),"")),"")</f>
        <v/>
      </c>
      <c r="BU750" s="42" t="str">
        <f>IF($O750="男子",IF($AF750&gt;100,"",IF($M750=新人男子!B$51,ROW(),"")),"")</f>
        <v/>
      </c>
      <c r="BV750" s="42" t="str">
        <f>IF($O750="男子",IF($AF750&gt;100,"",IF($M750=新人男子!I$51,ROW(),"")),"")</f>
        <v/>
      </c>
      <c r="BW750" s="42" t="str">
        <f>IF($O750="男子",IF($AF750&gt;100,"",IF($M750=新人男子!P$51,ROW(),"")),"")</f>
        <v/>
      </c>
      <c r="BX750" s="42" t="str">
        <f>IF($O750="男子",IF($AF750&gt;100,"",IF($M750=新人男子!B$76,ROW(),"")),"")</f>
        <v/>
      </c>
      <c r="BY750" s="42" t="str">
        <f>IF($O750="男子",IF($AF750&gt;100,"",IF($M750=新人男子!I$76,ROW(),"")),"")</f>
        <v/>
      </c>
      <c r="BZ750" s="42" t="str">
        <f>IF($O750="男子",IF($AF750&gt;100,"",IF($M750=新人男子!P$76,ROW(),"")),"")</f>
        <v/>
      </c>
      <c r="CA750" s="42" t="str">
        <f>IF($O750="女子",IF($AF750&gt;100,"",IF($M750=選抜女子!B$2,ROW(),"")),"")</f>
        <v/>
      </c>
      <c r="CB750" s="42" t="str">
        <f>IF($O750="女子",IF($AF750&gt;100,"",IF($M750=選抜女子!I$2,ROW(),"")),"")</f>
        <v/>
      </c>
      <c r="CC750" s="42" t="str">
        <f>IF($O750="女子",IF($AF750&gt;100,"",IF($M750=選抜女子!P$2,ROW(),"")),"")</f>
        <v/>
      </c>
      <c r="CD750" s="42" t="str">
        <f>IF($O750="女子",IF($AF750&gt;100,"",IF($M750=選抜女子!B$27,ROW(),"")),"")</f>
        <v/>
      </c>
      <c r="CE750" s="42" t="str">
        <f>IF($O750="女子",IF($AF750&gt;100,"",IF($M750=選抜女子!I$27,ROW(),"")),"")</f>
        <v/>
      </c>
      <c r="CF750" s="42" t="str">
        <f>IF($O750="女子",IF($AF750&gt;100,"",IF($M750=選抜女子!P$27,ROW(),"")),"")</f>
        <v/>
      </c>
      <c r="CG750" s="42" t="str">
        <f>IF($O750="女子",IF($AF750&gt;100,"",IF($M750=選抜女子!B$51,ROW(),"")),"")</f>
        <v/>
      </c>
      <c r="CH750" s="42" t="str">
        <f>IF($O750="女子",IF($AF750&gt;100,"",IF($M750=選抜女子!I$51,ROW(),"")),"")</f>
        <v/>
      </c>
      <c r="CI750" s="42" t="str">
        <f>IF($O750="女子",IF($AF750&gt;100,"",IF($M750=選抜女子!B$76,ROW(),"")),"")</f>
        <v/>
      </c>
      <c r="CJ750" s="42" t="str">
        <f>IF($O750="女子",IF($AF750&gt;100,"",IF($M750=選抜女子!I$76,ROW(),"")),"")</f>
        <v/>
      </c>
      <c r="CK750" s="42" t="str">
        <f>IF($O750="女子",IF($AF750&gt;100,"",IF($M750=新人女子!B$2,ROW(),"")),"")</f>
        <v/>
      </c>
      <c r="CL750" s="42" t="str">
        <f>IF($O750="女子",IF($AF750&gt;100,"",IF($M750=新人女子!I$2,ROW(),"")),"")</f>
        <v/>
      </c>
      <c r="CM750" s="42" t="str">
        <f>IF($O750="女子",IF($AF750&gt;100,"",IF($M750=新人女子!P$2,ROW(),"")),"")</f>
        <v/>
      </c>
      <c r="CN750" s="42" t="str">
        <f>IF($O750="女子",IF($AF750&gt;100,"",IF($M750=新人女子!B$27,ROW(),"")),"")</f>
        <v/>
      </c>
      <c r="CO750" s="42" t="str">
        <f>IF($O750="女子",IF($AF750&gt;100,"",IF($M750=新人女子!I$27,ROW(),"")),"")</f>
        <v/>
      </c>
      <c r="CP750" s="42" t="str">
        <f>IF($O750="女子",IF($AF750&gt;100,"",IF($M750=新人女子!P$27,ROW(),"")),"")</f>
        <v/>
      </c>
      <c r="CQ750" s="42" t="str">
        <f>IF($O750="女子",IF($AF750&gt;100,"",IF($M750=新人女子!B$51,ROW(),"")),"")</f>
        <v/>
      </c>
      <c r="CR750" s="42" t="str">
        <f>IF($O750="女子",IF($AF750&gt;100,"",IF($M750=新人女子!I$51,ROW(),"")),"")</f>
        <v/>
      </c>
      <c r="CS750" s="42" t="str">
        <f>IF($O750="女子",IF($AF750&gt;100,"",IF($M750=新人女子!P$51,ROW(),"")),"")</f>
        <v/>
      </c>
      <c r="CT750" s="42" t="str">
        <f>IF($O750="女子",IF($AF750&gt;100,"",IF($M750=新人女子!B$76,ROW(),"")),"")</f>
        <v/>
      </c>
      <c r="CU750" s="42" t="str">
        <f>IF($O750="女子",IF($AF750&gt;100,"",IF($M750=新人女子!I$76,ROW(),"")),"")</f>
        <v/>
      </c>
      <c r="CV750" s="42" t="str">
        <f>IF($O750="女子",IF($AF750&gt;100,"",IF($M750=新人女子!P$76,ROW(),"")),"")</f>
        <v/>
      </c>
    </row>
    <row r="751" spans="29:100" x14ac:dyDescent="0.15">
      <c r="AC751" s="35" t="str">
        <f t="shared" si="67"/>
        <v/>
      </c>
      <c r="BB751" s="35" t="str">
        <f t="shared" si="64"/>
        <v/>
      </c>
      <c r="BC751" s="35" t="str">
        <f t="shared" si="65"/>
        <v/>
      </c>
      <c r="BD751" s="35" t="str">
        <f t="shared" si="66"/>
        <v/>
      </c>
      <c r="BE751" s="42" t="str">
        <f>IF($O751="男子",IF($AF751&gt;100,"",IF($M751=選抜男子!B$2,ROW(),"")),"")</f>
        <v/>
      </c>
      <c r="BF751" s="42" t="str">
        <f>IF($O751="男子",IF($AF751&gt;100,"",IF($M751=選抜男子!I$2,ROW(),"")),"")</f>
        <v/>
      </c>
      <c r="BG751" s="42" t="str">
        <f>IF($O751="男子",IF($AF751&gt;100,"",IF($M751=選抜男子!P$2,ROW(),"")),"")</f>
        <v/>
      </c>
      <c r="BH751" s="42" t="str">
        <f>IF($O751="男子",IF($AF751&gt;100,"",IF($M751=選抜男子!B$27,ROW(),"")),"")</f>
        <v/>
      </c>
      <c r="BI751" s="42" t="str">
        <f>IF($O751="男子",IF($AF751&gt;100,"",IF($M751=選抜男子!I$27,ROW(),"")),"")</f>
        <v/>
      </c>
      <c r="BJ751" s="42" t="str">
        <f>IF($O751="男子",IF($AF751&gt;100,"",IF($M751=選抜男子!P$27,ROW(),"")),"")</f>
        <v/>
      </c>
      <c r="BK751" s="42" t="str">
        <f>IF($O751="男子",IF($AF751&gt;100,"",IF($M751=選抜男子!B$51,ROW(),"")),"")</f>
        <v/>
      </c>
      <c r="BL751" s="42" t="str">
        <f>IF($O751="男子",IF($AF751&gt;100,"",IF($M751=選抜男子!I$51,ROW(),"")),"")</f>
        <v/>
      </c>
      <c r="BM751" s="42" t="str">
        <f>IF($O751="男子",IF($AF751&gt;100,"",IF($M751=選抜男子!B$76,ROW(),"")),"")</f>
        <v/>
      </c>
      <c r="BN751" s="42" t="str">
        <f>IF($O751="男子",IF($AF751&gt;100,"",IF($M751=選抜男子!I$76,ROW(),"")),"")</f>
        <v/>
      </c>
      <c r="BO751" s="42" t="str">
        <f>IF($O751="男子",IF($AF751&gt;100,"",IF($M751=新人男子!B$2,ROW(),"")),"")</f>
        <v/>
      </c>
      <c r="BP751" s="42" t="str">
        <f>IF($O751="男子",IF($AF751&gt;100,"",IF($M751=新人男子!I$2,ROW(),"")),"")</f>
        <v/>
      </c>
      <c r="BQ751" s="42" t="str">
        <f>IF($O751="男子",IF($AF751&gt;100,"",IF($M751=新人男子!P$2,ROW(),"")),"")</f>
        <v/>
      </c>
      <c r="BR751" s="42" t="str">
        <f>IF($O751="男子",IF($AF751&gt;100,"",IF($M751=新人男子!B$27,ROW(),"")),"")</f>
        <v/>
      </c>
      <c r="BS751" s="42" t="str">
        <f>IF($O751="男子",IF($AF751&gt;100,"",IF($M751=新人男子!I$27,ROW(),"")),"")</f>
        <v/>
      </c>
      <c r="BT751" s="42" t="str">
        <f>IF($O751="男子",IF($AF751&gt;100,"",IF($M751=新人男子!P$27,ROW(),"")),"")</f>
        <v/>
      </c>
      <c r="BU751" s="42" t="str">
        <f>IF($O751="男子",IF($AF751&gt;100,"",IF($M751=新人男子!B$51,ROW(),"")),"")</f>
        <v/>
      </c>
      <c r="BV751" s="42" t="str">
        <f>IF($O751="男子",IF($AF751&gt;100,"",IF($M751=新人男子!I$51,ROW(),"")),"")</f>
        <v/>
      </c>
      <c r="BW751" s="42" t="str">
        <f>IF($O751="男子",IF($AF751&gt;100,"",IF($M751=新人男子!P$51,ROW(),"")),"")</f>
        <v/>
      </c>
      <c r="BX751" s="42" t="str">
        <f>IF($O751="男子",IF($AF751&gt;100,"",IF($M751=新人男子!B$76,ROW(),"")),"")</f>
        <v/>
      </c>
      <c r="BY751" s="42" t="str">
        <f>IF($O751="男子",IF($AF751&gt;100,"",IF($M751=新人男子!I$76,ROW(),"")),"")</f>
        <v/>
      </c>
      <c r="BZ751" s="42" t="str">
        <f>IF($O751="男子",IF($AF751&gt;100,"",IF($M751=新人男子!P$76,ROW(),"")),"")</f>
        <v/>
      </c>
      <c r="CA751" s="42" t="str">
        <f>IF($O751="女子",IF($AF751&gt;100,"",IF($M751=選抜女子!B$2,ROW(),"")),"")</f>
        <v/>
      </c>
      <c r="CB751" s="42" t="str">
        <f>IF($O751="女子",IF($AF751&gt;100,"",IF($M751=選抜女子!I$2,ROW(),"")),"")</f>
        <v/>
      </c>
      <c r="CC751" s="42" t="str">
        <f>IF($O751="女子",IF($AF751&gt;100,"",IF($M751=選抜女子!P$2,ROW(),"")),"")</f>
        <v/>
      </c>
      <c r="CD751" s="42" t="str">
        <f>IF($O751="女子",IF($AF751&gt;100,"",IF($M751=選抜女子!B$27,ROW(),"")),"")</f>
        <v/>
      </c>
      <c r="CE751" s="42" t="str">
        <f>IF($O751="女子",IF($AF751&gt;100,"",IF($M751=選抜女子!I$27,ROW(),"")),"")</f>
        <v/>
      </c>
      <c r="CF751" s="42" t="str">
        <f>IF($O751="女子",IF($AF751&gt;100,"",IF($M751=選抜女子!P$27,ROW(),"")),"")</f>
        <v/>
      </c>
      <c r="CG751" s="42" t="str">
        <f>IF($O751="女子",IF($AF751&gt;100,"",IF($M751=選抜女子!B$51,ROW(),"")),"")</f>
        <v/>
      </c>
      <c r="CH751" s="42" t="str">
        <f>IF($O751="女子",IF($AF751&gt;100,"",IF($M751=選抜女子!I$51,ROW(),"")),"")</f>
        <v/>
      </c>
      <c r="CI751" s="42" t="str">
        <f>IF($O751="女子",IF($AF751&gt;100,"",IF($M751=選抜女子!B$76,ROW(),"")),"")</f>
        <v/>
      </c>
      <c r="CJ751" s="42" t="str">
        <f>IF($O751="女子",IF($AF751&gt;100,"",IF($M751=選抜女子!I$76,ROW(),"")),"")</f>
        <v/>
      </c>
      <c r="CK751" s="42" t="str">
        <f>IF($O751="女子",IF($AF751&gt;100,"",IF($M751=新人女子!B$2,ROW(),"")),"")</f>
        <v/>
      </c>
      <c r="CL751" s="42" t="str">
        <f>IF($O751="女子",IF($AF751&gt;100,"",IF($M751=新人女子!I$2,ROW(),"")),"")</f>
        <v/>
      </c>
      <c r="CM751" s="42" t="str">
        <f>IF($O751="女子",IF($AF751&gt;100,"",IF($M751=新人女子!P$2,ROW(),"")),"")</f>
        <v/>
      </c>
      <c r="CN751" s="42" t="str">
        <f>IF($O751="女子",IF($AF751&gt;100,"",IF($M751=新人女子!B$27,ROW(),"")),"")</f>
        <v/>
      </c>
      <c r="CO751" s="42" t="str">
        <f>IF($O751="女子",IF($AF751&gt;100,"",IF($M751=新人女子!I$27,ROW(),"")),"")</f>
        <v/>
      </c>
      <c r="CP751" s="42" t="str">
        <f>IF($O751="女子",IF($AF751&gt;100,"",IF($M751=新人女子!P$27,ROW(),"")),"")</f>
        <v/>
      </c>
      <c r="CQ751" s="42" t="str">
        <f>IF($O751="女子",IF($AF751&gt;100,"",IF($M751=新人女子!B$51,ROW(),"")),"")</f>
        <v/>
      </c>
      <c r="CR751" s="42" t="str">
        <f>IF($O751="女子",IF($AF751&gt;100,"",IF($M751=新人女子!I$51,ROW(),"")),"")</f>
        <v/>
      </c>
      <c r="CS751" s="42" t="str">
        <f>IF($O751="女子",IF($AF751&gt;100,"",IF($M751=新人女子!P$51,ROW(),"")),"")</f>
        <v/>
      </c>
      <c r="CT751" s="42" t="str">
        <f>IF($O751="女子",IF($AF751&gt;100,"",IF($M751=新人女子!B$76,ROW(),"")),"")</f>
        <v/>
      </c>
      <c r="CU751" s="42" t="str">
        <f>IF($O751="女子",IF($AF751&gt;100,"",IF($M751=新人女子!I$76,ROW(),"")),"")</f>
        <v/>
      </c>
      <c r="CV751" s="42" t="str">
        <f>IF($O751="女子",IF($AF751&gt;100,"",IF($M751=新人女子!P$76,ROW(),"")),"")</f>
        <v/>
      </c>
    </row>
    <row r="752" spans="29:100" x14ac:dyDescent="0.15">
      <c r="AC752" s="35" t="str">
        <f t="shared" si="67"/>
        <v/>
      </c>
      <c r="BB752" s="35" t="str">
        <f t="shared" si="64"/>
        <v/>
      </c>
      <c r="BC752" s="35" t="str">
        <f t="shared" si="65"/>
        <v/>
      </c>
      <c r="BD752" s="35" t="str">
        <f t="shared" si="66"/>
        <v/>
      </c>
      <c r="BE752" s="42" t="str">
        <f>IF($O752="男子",IF($AF752&gt;100,"",IF($M752=選抜男子!B$2,ROW(),"")),"")</f>
        <v/>
      </c>
      <c r="BF752" s="42" t="str">
        <f>IF($O752="男子",IF($AF752&gt;100,"",IF($M752=選抜男子!I$2,ROW(),"")),"")</f>
        <v/>
      </c>
      <c r="BG752" s="42" t="str">
        <f>IF($O752="男子",IF($AF752&gt;100,"",IF($M752=選抜男子!P$2,ROW(),"")),"")</f>
        <v/>
      </c>
      <c r="BH752" s="42" t="str">
        <f>IF($O752="男子",IF($AF752&gt;100,"",IF($M752=選抜男子!B$27,ROW(),"")),"")</f>
        <v/>
      </c>
      <c r="BI752" s="42" t="str">
        <f>IF($O752="男子",IF($AF752&gt;100,"",IF($M752=選抜男子!I$27,ROW(),"")),"")</f>
        <v/>
      </c>
      <c r="BJ752" s="42" t="str">
        <f>IF($O752="男子",IF($AF752&gt;100,"",IF($M752=選抜男子!P$27,ROW(),"")),"")</f>
        <v/>
      </c>
      <c r="BK752" s="42" t="str">
        <f>IF($O752="男子",IF($AF752&gt;100,"",IF($M752=選抜男子!B$51,ROW(),"")),"")</f>
        <v/>
      </c>
      <c r="BL752" s="42" t="str">
        <f>IF($O752="男子",IF($AF752&gt;100,"",IF($M752=選抜男子!I$51,ROW(),"")),"")</f>
        <v/>
      </c>
      <c r="BM752" s="42" t="str">
        <f>IF($O752="男子",IF($AF752&gt;100,"",IF($M752=選抜男子!B$76,ROW(),"")),"")</f>
        <v/>
      </c>
      <c r="BN752" s="42" t="str">
        <f>IF($O752="男子",IF($AF752&gt;100,"",IF($M752=選抜男子!I$76,ROW(),"")),"")</f>
        <v/>
      </c>
      <c r="BO752" s="42" t="str">
        <f>IF($O752="男子",IF($AF752&gt;100,"",IF($M752=新人男子!B$2,ROW(),"")),"")</f>
        <v/>
      </c>
      <c r="BP752" s="42" t="str">
        <f>IF($O752="男子",IF($AF752&gt;100,"",IF($M752=新人男子!I$2,ROW(),"")),"")</f>
        <v/>
      </c>
      <c r="BQ752" s="42" t="str">
        <f>IF($O752="男子",IF($AF752&gt;100,"",IF($M752=新人男子!P$2,ROW(),"")),"")</f>
        <v/>
      </c>
      <c r="BR752" s="42" t="str">
        <f>IF($O752="男子",IF($AF752&gt;100,"",IF($M752=新人男子!B$27,ROW(),"")),"")</f>
        <v/>
      </c>
      <c r="BS752" s="42" t="str">
        <f>IF($O752="男子",IF($AF752&gt;100,"",IF($M752=新人男子!I$27,ROW(),"")),"")</f>
        <v/>
      </c>
      <c r="BT752" s="42" t="str">
        <f>IF($O752="男子",IF($AF752&gt;100,"",IF($M752=新人男子!P$27,ROW(),"")),"")</f>
        <v/>
      </c>
      <c r="BU752" s="42" t="str">
        <f>IF($O752="男子",IF($AF752&gt;100,"",IF($M752=新人男子!B$51,ROW(),"")),"")</f>
        <v/>
      </c>
      <c r="BV752" s="42" t="str">
        <f>IF($O752="男子",IF($AF752&gt;100,"",IF($M752=新人男子!I$51,ROW(),"")),"")</f>
        <v/>
      </c>
      <c r="BW752" s="42" t="str">
        <f>IF($O752="男子",IF($AF752&gt;100,"",IF($M752=新人男子!P$51,ROW(),"")),"")</f>
        <v/>
      </c>
      <c r="BX752" s="42" t="str">
        <f>IF($O752="男子",IF($AF752&gt;100,"",IF($M752=新人男子!B$76,ROW(),"")),"")</f>
        <v/>
      </c>
      <c r="BY752" s="42" t="str">
        <f>IF($O752="男子",IF($AF752&gt;100,"",IF($M752=新人男子!I$76,ROW(),"")),"")</f>
        <v/>
      </c>
      <c r="BZ752" s="42" t="str">
        <f>IF($O752="男子",IF($AF752&gt;100,"",IF($M752=新人男子!P$76,ROW(),"")),"")</f>
        <v/>
      </c>
      <c r="CA752" s="42" t="str">
        <f>IF($O752="女子",IF($AF752&gt;100,"",IF($M752=選抜女子!B$2,ROW(),"")),"")</f>
        <v/>
      </c>
      <c r="CB752" s="42" t="str">
        <f>IF($O752="女子",IF($AF752&gt;100,"",IF($M752=選抜女子!I$2,ROW(),"")),"")</f>
        <v/>
      </c>
      <c r="CC752" s="42" t="str">
        <f>IF($O752="女子",IF($AF752&gt;100,"",IF($M752=選抜女子!P$2,ROW(),"")),"")</f>
        <v/>
      </c>
      <c r="CD752" s="42" t="str">
        <f>IF($O752="女子",IF($AF752&gt;100,"",IF($M752=選抜女子!B$27,ROW(),"")),"")</f>
        <v/>
      </c>
      <c r="CE752" s="42" t="str">
        <f>IF($O752="女子",IF($AF752&gt;100,"",IF($M752=選抜女子!I$27,ROW(),"")),"")</f>
        <v/>
      </c>
      <c r="CF752" s="42" t="str">
        <f>IF($O752="女子",IF($AF752&gt;100,"",IF($M752=選抜女子!P$27,ROW(),"")),"")</f>
        <v/>
      </c>
      <c r="CG752" s="42" t="str">
        <f>IF($O752="女子",IF($AF752&gt;100,"",IF($M752=選抜女子!B$51,ROW(),"")),"")</f>
        <v/>
      </c>
      <c r="CH752" s="42" t="str">
        <f>IF($O752="女子",IF($AF752&gt;100,"",IF($M752=選抜女子!I$51,ROW(),"")),"")</f>
        <v/>
      </c>
      <c r="CI752" s="42" t="str">
        <f>IF($O752="女子",IF($AF752&gt;100,"",IF($M752=選抜女子!B$76,ROW(),"")),"")</f>
        <v/>
      </c>
      <c r="CJ752" s="42" t="str">
        <f>IF($O752="女子",IF($AF752&gt;100,"",IF($M752=選抜女子!I$76,ROW(),"")),"")</f>
        <v/>
      </c>
      <c r="CK752" s="42" t="str">
        <f>IF($O752="女子",IF($AF752&gt;100,"",IF($M752=新人女子!B$2,ROW(),"")),"")</f>
        <v/>
      </c>
      <c r="CL752" s="42" t="str">
        <f>IF($O752="女子",IF($AF752&gt;100,"",IF($M752=新人女子!I$2,ROW(),"")),"")</f>
        <v/>
      </c>
      <c r="CM752" s="42" t="str">
        <f>IF($O752="女子",IF($AF752&gt;100,"",IF($M752=新人女子!P$2,ROW(),"")),"")</f>
        <v/>
      </c>
      <c r="CN752" s="42" t="str">
        <f>IF($O752="女子",IF($AF752&gt;100,"",IF($M752=新人女子!B$27,ROW(),"")),"")</f>
        <v/>
      </c>
      <c r="CO752" s="42" t="str">
        <f>IF($O752="女子",IF($AF752&gt;100,"",IF($M752=新人女子!I$27,ROW(),"")),"")</f>
        <v/>
      </c>
      <c r="CP752" s="42" t="str">
        <f>IF($O752="女子",IF($AF752&gt;100,"",IF($M752=新人女子!P$27,ROW(),"")),"")</f>
        <v/>
      </c>
      <c r="CQ752" s="42" t="str">
        <f>IF($O752="女子",IF($AF752&gt;100,"",IF($M752=新人女子!B$51,ROW(),"")),"")</f>
        <v/>
      </c>
      <c r="CR752" s="42" t="str">
        <f>IF($O752="女子",IF($AF752&gt;100,"",IF($M752=新人女子!I$51,ROW(),"")),"")</f>
        <v/>
      </c>
      <c r="CS752" s="42" t="str">
        <f>IF($O752="女子",IF($AF752&gt;100,"",IF($M752=新人女子!P$51,ROW(),"")),"")</f>
        <v/>
      </c>
      <c r="CT752" s="42" t="str">
        <f>IF($O752="女子",IF($AF752&gt;100,"",IF($M752=新人女子!B$76,ROW(),"")),"")</f>
        <v/>
      </c>
      <c r="CU752" s="42" t="str">
        <f>IF($O752="女子",IF($AF752&gt;100,"",IF($M752=新人女子!I$76,ROW(),"")),"")</f>
        <v/>
      </c>
      <c r="CV752" s="42" t="str">
        <f>IF($O752="女子",IF($AF752&gt;100,"",IF($M752=新人女子!P$76,ROW(),"")),"")</f>
        <v/>
      </c>
    </row>
    <row r="753" spans="29:100" x14ac:dyDescent="0.15">
      <c r="AC753" s="35" t="str">
        <f t="shared" si="67"/>
        <v/>
      </c>
      <c r="BB753" s="35" t="str">
        <f t="shared" si="64"/>
        <v/>
      </c>
      <c r="BC753" s="35" t="str">
        <f t="shared" si="65"/>
        <v/>
      </c>
      <c r="BD753" s="35" t="str">
        <f t="shared" si="66"/>
        <v/>
      </c>
      <c r="BE753" s="42" t="str">
        <f>IF($O753="男子",IF($AF753&gt;100,"",IF($M753=選抜男子!B$2,ROW(),"")),"")</f>
        <v/>
      </c>
      <c r="BF753" s="42" t="str">
        <f>IF($O753="男子",IF($AF753&gt;100,"",IF($M753=選抜男子!I$2,ROW(),"")),"")</f>
        <v/>
      </c>
      <c r="BG753" s="42" t="str">
        <f>IF($O753="男子",IF($AF753&gt;100,"",IF($M753=選抜男子!P$2,ROW(),"")),"")</f>
        <v/>
      </c>
      <c r="BH753" s="42" t="str">
        <f>IF($O753="男子",IF($AF753&gt;100,"",IF($M753=選抜男子!B$27,ROW(),"")),"")</f>
        <v/>
      </c>
      <c r="BI753" s="42" t="str">
        <f>IF($O753="男子",IF($AF753&gt;100,"",IF($M753=選抜男子!I$27,ROW(),"")),"")</f>
        <v/>
      </c>
      <c r="BJ753" s="42" t="str">
        <f>IF($O753="男子",IF($AF753&gt;100,"",IF($M753=選抜男子!P$27,ROW(),"")),"")</f>
        <v/>
      </c>
      <c r="BK753" s="42" t="str">
        <f>IF($O753="男子",IF($AF753&gt;100,"",IF($M753=選抜男子!B$51,ROW(),"")),"")</f>
        <v/>
      </c>
      <c r="BL753" s="42" t="str">
        <f>IF($O753="男子",IF($AF753&gt;100,"",IF($M753=選抜男子!I$51,ROW(),"")),"")</f>
        <v/>
      </c>
      <c r="BM753" s="42" t="str">
        <f>IF($O753="男子",IF($AF753&gt;100,"",IF($M753=選抜男子!B$76,ROW(),"")),"")</f>
        <v/>
      </c>
      <c r="BN753" s="42" t="str">
        <f>IF($O753="男子",IF($AF753&gt;100,"",IF($M753=選抜男子!I$76,ROW(),"")),"")</f>
        <v/>
      </c>
      <c r="BO753" s="42" t="str">
        <f>IF($O753="男子",IF($AF753&gt;100,"",IF($M753=新人男子!B$2,ROW(),"")),"")</f>
        <v/>
      </c>
      <c r="BP753" s="42" t="str">
        <f>IF($O753="男子",IF($AF753&gt;100,"",IF($M753=新人男子!I$2,ROW(),"")),"")</f>
        <v/>
      </c>
      <c r="BQ753" s="42" t="str">
        <f>IF($O753="男子",IF($AF753&gt;100,"",IF($M753=新人男子!P$2,ROW(),"")),"")</f>
        <v/>
      </c>
      <c r="BR753" s="42" t="str">
        <f>IF($O753="男子",IF($AF753&gt;100,"",IF($M753=新人男子!B$27,ROW(),"")),"")</f>
        <v/>
      </c>
      <c r="BS753" s="42" t="str">
        <f>IF($O753="男子",IF($AF753&gt;100,"",IF($M753=新人男子!I$27,ROW(),"")),"")</f>
        <v/>
      </c>
      <c r="BT753" s="42" t="str">
        <f>IF($O753="男子",IF($AF753&gt;100,"",IF($M753=新人男子!P$27,ROW(),"")),"")</f>
        <v/>
      </c>
      <c r="BU753" s="42" t="str">
        <f>IF($O753="男子",IF($AF753&gt;100,"",IF($M753=新人男子!B$51,ROW(),"")),"")</f>
        <v/>
      </c>
      <c r="BV753" s="42" t="str">
        <f>IF($O753="男子",IF($AF753&gt;100,"",IF($M753=新人男子!I$51,ROW(),"")),"")</f>
        <v/>
      </c>
      <c r="BW753" s="42" t="str">
        <f>IF($O753="男子",IF($AF753&gt;100,"",IF($M753=新人男子!P$51,ROW(),"")),"")</f>
        <v/>
      </c>
      <c r="BX753" s="42" t="str">
        <f>IF($O753="男子",IF($AF753&gt;100,"",IF($M753=新人男子!B$76,ROW(),"")),"")</f>
        <v/>
      </c>
      <c r="BY753" s="42" t="str">
        <f>IF($O753="男子",IF($AF753&gt;100,"",IF($M753=新人男子!I$76,ROW(),"")),"")</f>
        <v/>
      </c>
      <c r="BZ753" s="42" t="str">
        <f>IF($O753="男子",IF($AF753&gt;100,"",IF($M753=新人男子!P$76,ROW(),"")),"")</f>
        <v/>
      </c>
      <c r="CA753" s="42" t="str">
        <f>IF($O753="女子",IF($AF753&gt;100,"",IF($M753=選抜女子!B$2,ROW(),"")),"")</f>
        <v/>
      </c>
      <c r="CB753" s="42" t="str">
        <f>IF($O753="女子",IF($AF753&gt;100,"",IF($M753=選抜女子!I$2,ROW(),"")),"")</f>
        <v/>
      </c>
      <c r="CC753" s="42" t="str">
        <f>IF($O753="女子",IF($AF753&gt;100,"",IF($M753=選抜女子!P$2,ROW(),"")),"")</f>
        <v/>
      </c>
      <c r="CD753" s="42" t="str">
        <f>IF($O753="女子",IF($AF753&gt;100,"",IF($M753=選抜女子!B$27,ROW(),"")),"")</f>
        <v/>
      </c>
      <c r="CE753" s="42" t="str">
        <f>IF($O753="女子",IF($AF753&gt;100,"",IF($M753=選抜女子!I$27,ROW(),"")),"")</f>
        <v/>
      </c>
      <c r="CF753" s="42" t="str">
        <f>IF($O753="女子",IF($AF753&gt;100,"",IF($M753=選抜女子!P$27,ROW(),"")),"")</f>
        <v/>
      </c>
      <c r="CG753" s="42" t="str">
        <f>IF($O753="女子",IF($AF753&gt;100,"",IF($M753=選抜女子!B$51,ROW(),"")),"")</f>
        <v/>
      </c>
      <c r="CH753" s="42" t="str">
        <f>IF($O753="女子",IF($AF753&gt;100,"",IF($M753=選抜女子!I$51,ROW(),"")),"")</f>
        <v/>
      </c>
      <c r="CI753" s="42" t="str">
        <f>IF($O753="女子",IF($AF753&gt;100,"",IF($M753=選抜女子!B$76,ROW(),"")),"")</f>
        <v/>
      </c>
      <c r="CJ753" s="42" t="str">
        <f>IF($O753="女子",IF($AF753&gt;100,"",IF($M753=選抜女子!I$76,ROW(),"")),"")</f>
        <v/>
      </c>
      <c r="CK753" s="42" t="str">
        <f>IF($O753="女子",IF($AF753&gt;100,"",IF($M753=新人女子!B$2,ROW(),"")),"")</f>
        <v/>
      </c>
      <c r="CL753" s="42" t="str">
        <f>IF($O753="女子",IF($AF753&gt;100,"",IF($M753=新人女子!I$2,ROW(),"")),"")</f>
        <v/>
      </c>
      <c r="CM753" s="42" t="str">
        <f>IF($O753="女子",IF($AF753&gt;100,"",IF($M753=新人女子!P$2,ROW(),"")),"")</f>
        <v/>
      </c>
      <c r="CN753" s="42" t="str">
        <f>IF($O753="女子",IF($AF753&gt;100,"",IF($M753=新人女子!B$27,ROW(),"")),"")</f>
        <v/>
      </c>
      <c r="CO753" s="42" t="str">
        <f>IF($O753="女子",IF($AF753&gt;100,"",IF($M753=新人女子!I$27,ROW(),"")),"")</f>
        <v/>
      </c>
      <c r="CP753" s="42" t="str">
        <f>IF($O753="女子",IF($AF753&gt;100,"",IF($M753=新人女子!P$27,ROW(),"")),"")</f>
        <v/>
      </c>
      <c r="CQ753" s="42" t="str">
        <f>IF($O753="女子",IF($AF753&gt;100,"",IF($M753=新人女子!B$51,ROW(),"")),"")</f>
        <v/>
      </c>
      <c r="CR753" s="42" t="str">
        <f>IF($O753="女子",IF($AF753&gt;100,"",IF($M753=新人女子!I$51,ROW(),"")),"")</f>
        <v/>
      </c>
      <c r="CS753" s="42" t="str">
        <f>IF($O753="女子",IF($AF753&gt;100,"",IF($M753=新人女子!P$51,ROW(),"")),"")</f>
        <v/>
      </c>
      <c r="CT753" s="42" t="str">
        <f>IF($O753="女子",IF($AF753&gt;100,"",IF($M753=新人女子!B$76,ROW(),"")),"")</f>
        <v/>
      </c>
      <c r="CU753" s="42" t="str">
        <f>IF($O753="女子",IF($AF753&gt;100,"",IF($M753=新人女子!I$76,ROW(),"")),"")</f>
        <v/>
      </c>
      <c r="CV753" s="42" t="str">
        <f>IF($O753="女子",IF($AF753&gt;100,"",IF($M753=新人女子!P$76,ROW(),"")),"")</f>
        <v/>
      </c>
    </row>
    <row r="754" spans="29:100" x14ac:dyDescent="0.15">
      <c r="AC754" s="35" t="str">
        <f t="shared" si="67"/>
        <v/>
      </c>
      <c r="BB754" s="35" t="str">
        <f t="shared" si="64"/>
        <v/>
      </c>
      <c r="BC754" s="35" t="str">
        <f t="shared" si="65"/>
        <v/>
      </c>
      <c r="BD754" s="35" t="str">
        <f t="shared" si="66"/>
        <v/>
      </c>
      <c r="BE754" s="42" t="str">
        <f>IF($O754="男子",IF($AF754&gt;100,"",IF($M754=選抜男子!B$2,ROW(),"")),"")</f>
        <v/>
      </c>
      <c r="BF754" s="42" t="str">
        <f>IF($O754="男子",IF($AF754&gt;100,"",IF($M754=選抜男子!I$2,ROW(),"")),"")</f>
        <v/>
      </c>
      <c r="BG754" s="42" t="str">
        <f>IF($O754="男子",IF($AF754&gt;100,"",IF($M754=選抜男子!P$2,ROW(),"")),"")</f>
        <v/>
      </c>
      <c r="BH754" s="42" t="str">
        <f>IF($O754="男子",IF($AF754&gt;100,"",IF($M754=選抜男子!B$27,ROW(),"")),"")</f>
        <v/>
      </c>
      <c r="BI754" s="42" t="str">
        <f>IF($O754="男子",IF($AF754&gt;100,"",IF($M754=選抜男子!I$27,ROW(),"")),"")</f>
        <v/>
      </c>
      <c r="BJ754" s="42" t="str">
        <f>IF($O754="男子",IF($AF754&gt;100,"",IF($M754=選抜男子!P$27,ROW(),"")),"")</f>
        <v/>
      </c>
      <c r="BK754" s="42" t="str">
        <f>IF($O754="男子",IF($AF754&gt;100,"",IF($M754=選抜男子!B$51,ROW(),"")),"")</f>
        <v/>
      </c>
      <c r="BL754" s="42" t="str">
        <f>IF($O754="男子",IF($AF754&gt;100,"",IF($M754=選抜男子!I$51,ROW(),"")),"")</f>
        <v/>
      </c>
      <c r="BM754" s="42" t="str">
        <f>IF($O754="男子",IF($AF754&gt;100,"",IF($M754=選抜男子!B$76,ROW(),"")),"")</f>
        <v/>
      </c>
      <c r="BN754" s="42" t="str">
        <f>IF($O754="男子",IF($AF754&gt;100,"",IF($M754=選抜男子!I$76,ROW(),"")),"")</f>
        <v/>
      </c>
      <c r="BO754" s="42" t="str">
        <f>IF($O754="男子",IF($AF754&gt;100,"",IF($M754=新人男子!B$2,ROW(),"")),"")</f>
        <v/>
      </c>
      <c r="BP754" s="42" t="str">
        <f>IF($O754="男子",IF($AF754&gt;100,"",IF($M754=新人男子!I$2,ROW(),"")),"")</f>
        <v/>
      </c>
      <c r="BQ754" s="42" t="str">
        <f>IF($O754="男子",IF($AF754&gt;100,"",IF($M754=新人男子!P$2,ROW(),"")),"")</f>
        <v/>
      </c>
      <c r="BR754" s="42" t="str">
        <f>IF($O754="男子",IF($AF754&gt;100,"",IF($M754=新人男子!B$27,ROW(),"")),"")</f>
        <v/>
      </c>
      <c r="BS754" s="42" t="str">
        <f>IF($O754="男子",IF($AF754&gt;100,"",IF($M754=新人男子!I$27,ROW(),"")),"")</f>
        <v/>
      </c>
      <c r="BT754" s="42" t="str">
        <f>IF($O754="男子",IF($AF754&gt;100,"",IF($M754=新人男子!P$27,ROW(),"")),"")</f>
        <v/>
      </c>
      <c r="BU754" s="42" t="str">
        <f>IF($O754="男子",IF($AF754&gt;100,"",IF($M754=新人男子!B$51,ROW(),"")),"")</f>
        <v/>
      </c>
      <c r="BV754" s="42" t="str">
        <f>IF($O754="男子",IF($AF754&gt;100,"",IF($M754=新人男子!I$51,ROW(),"")),"")</f>
        <v/>
      </c>
      <c r="BW754" s="42" t="str">
        <f>IF($O754="男子",IF($AF754&gt;100,"",IF($M754=新人男子!P$51,ROW(),"")),"")</f>
        <v/>
      </c>
      <c r="BX754" s="42" t="str">
        <f>IF($O754="男子",IF($AF754&gt;100,"",IF($M754=新人男子!B$76,ROW(),"")),"")</f>
        <v/>
      </c>
      <c r="BY754" s="42" t="str">
        <f>IF($O754="男子",IF($AF754&gt;100,"",IF($M754=新人男子!I$76,ROW(),"")),"")</f>
        <v/>
      </c>
      <c r="BZ754" s="42" t="str">
        <f>IF($O754="男子",IF($AF754&gt;100,"",IF($M754=新人男子!P$76,ROW(),"")),"")</f>
        <v/>
      </c>
      <c r="CA754" s="42" t="str">
        <f>IF($O754="女子",IF($AF754&gt;100,"",IF($M754=選抜女子!B$2,ROW(),"")),"")</f>
        <v/>
      </c>
      <c r="CB754" s="42" t="str">
        <f>IF($O754="女子",IF($AF754&gt;100,"",IF($M754=選抜女子!I$2,ROW(),"")),"")</f>
        <v/>
      </c>
      <c r="CC754" s="42" t="str">
        <f>IF($O754="女子",IF($AF754&gt;100,"",IF($M754=選抜女子!P$2,ROW(),"")),"")</f>
        <v/>
      </c>
      <c r="CD754" s="42" t="str">
        <f>IF($O754="女子",IF($AF754&gt;100,"",IF($M754=選抜女子!B$27,ROW(),"")),"")</f>
        <v/>
      </c>
      <c r="CE754" s="42" t="str">
        <f>IF($O754="女子",IF($AF754&gt;100,"",IF($M754=選抜女子!I$27,ROW(),"")),"")</f>
        <v/>
      </c>
      <c r="CF754" s="42" t="str">
        <f>IF($O754="女子",IF($AF754&gt;100,"",IF($M754=選抜女子!P$27,ROW(),"")),"")</f>
        <v/>
      </c>
      <c r="CG754" s="42" t="str">
        <f>IF($O754="女子",IF($AF754&gt;100,"",IF($M754=選抜女子!B$51,ROW(),"")),"")</f>
        <v/>
      </c>
      <c r="CH754" s="42" t="str">
        <f>IF($O754="女子",IF($AF754&gt;100,"",IF($M754=選抜女子!I$51,ROW(),"")),"")</f>
        <v/>
      </c>
      <c r="CI754" s="42" t="str">
        <f>IF($O754="女子",IF($AF754&gt;100,"",IF($M754=選抜女子!B$76,ROW(),"")),"")</f>
        <v/>
      </c>
      <c r="CJ754" s="42" t="str">
        <f>IF($O754="女子",IF($AF754&gt;100,"",IF($M754=選抜女子!I$76,ROW(),"")),"")</f>
        <v/>
      </c>
      <c r="CK754" s="42" t="str">
        <f>IF($O754="女子",IF($AF754&gt;100,"",IF($M754=新人女子!B$2,ROW(),"")),"")</f>
        <v/>
      </c>
      <c r="CL754" s="42" t="str">
        <f>IF($O754="女子",IF($AF754&gt;100,"",IF($M754=新人女子!I$2,ROW(),"")),"")</f>
        <v/>
      </c>
      <c r="CM754" s="42" t="str">
        <f>IF($O754="女子",IF($AF754&gt;100,"",IF($M754=新人女子!P$2,ROW(),"")),"")</f>
        <v/>
      </c>
      <c r="CN754" s="42" t="str">
        <f>IF($O754="女子",IF($AF754&gt;100,"",IF($M754=新人女子!B$27,ROW(),"")),"")</f>
        <v/>
      </c>
      <c r="CO754" s="42" t="str">
        <f>IF($O754="女子",IF($AF754&gt;100,"",IF($M754=新人女子!I$27,ROW(),"")),"")</f>
        <v/>
      </c>
      <c r="CP754" s="42" t="str">
        <f>IF($O754="女子",IF($AF754&gt;100,"",IF($M754=新人女子!P$27,ROW(),"")),"")</f>
        <v/>
      </c>
      <c r="CQ754" s="42" t="str">
        <f>IF($O754="女子",IF($AF754&gt;100,"",IF($M754=新人女子!B$51,ROW(),"")),"")</f>
        <v/>
      </c>
      <c r="CR754" s="42" t="str">
        <f>IF($O754="女子",IF($AF754&gt;100,"",IF($M754=新人女子!I$51,ROW(),"")),"")</f>
        <v/>
      </c>
      <c r="CS754" s="42" t="str">
        <f>IF($O754="女子",IF($AF754&gt;100,"",IF($M754=新人女子!P$51,ROW(),"")),"")</f>
        <v/>
      </c>
      <c r="CT754" s="42" t="str">
        <f>IF($O754="女子",IF($AF754&gt;100,"",IF($M754=新人女子!B$76,ROW(),"")),"")</f>
        <v/>
      </c>
      <c r="CU754" s="42" t="str">
        <f>IF($O754="女子",IF($AF754&gt;100,"",IF($M754=新人女子!I$76,ROW(),"")),"")</f>
        <v/>
      </c>
      <c r="CV754" s="42" t="str">
        <f>IF($O754="女子",IF($AF754&gt;100,"",IF($M754=新人女子!P$76,ROW(),"")),"")</f>
        <v/>
      </c>
    </row>
    <row r="755" spans="29:100" x14ac:dyDescent="0.15">
      <c r="AC755" s="35" t="str">
        <f t="shared" si="67"/>
        <v/>
      </c>
      <c r="BB755" s="35" t="str">
        <f t="shared" si="64"/>
        <v/>
      </c>
      <c r="BC755" s="35" t="str">
        <f t="shared" si="65"/>
        <v/>
      </c>
      <c r="BD755" s="35" t="str">
        <f t="shared" si="66"/>
        <v/>
      </c>
      <c r="BE755" s="42" t="str">
        <f>IF($O755="男子",IF($AF755&gt;100,"",IF($M755=選抜男子!B$2,ROW(),"")),"")</f>
        <v/>
      </c>
      <c r="BF755" s="42" t="str">
        <f>IF($O755="男子",IF($AF755&gt;100,"",IF($M755=選抜男子!I$2,ROW(),"")),"")</f>
        <v/>
      </c>
      <c r="BG755" s="42" t="str">
        <f>IF($O755="男子",IF($AF755&gt;100,"",IF($M755=選抜男子!P$2,ROW(),"")),"")</f>
        <v/>
      </c>
      <c r="BH755" s="42" t="str">
        <f>IF($O755="男子",IF($AF755&gt;100,"",IF($M755=選抜男子!B$27,ROW(),"")),"")</f>
        <v/>
      </c>
      <c r="BI755" s="42" t="str">
        <f>IF($O755="男子",IF($AF755&gt;100,"",IF($M755=選抜男子!I$27,ROW(),"")),"")</f>
        <v/>
      </c>
      <c r="BJ755" s="42" t="str">
        <f>IF($O755="男子",IF($AF755&gt;100,"",IF($M755=選抜男子!P$27,ROW(),"")),"")</f>
        <v/>
      </c>
      <c r="BK755" s="42" t="str">
        <f>IF($O755="男子",IF($AF755&gt;100,"",IF($M755=選抜男子!B$51,ROW(),"")),"")</f>
        <v/>
      </c>
      <c r="BL755" s="42" t="str">
        <f>IF($O755="男子",IF($AF755&gt;100,"",IF($M755=選抜男子!I$51,ROW(),"")),"")</f>
        <v/>
      </c>
      <c r="BM755" s="42" t="str">
        <f>IF($O755="男子",IF($AF755&gt;100,"",IF($M755=選抜男子!B$76,ROW(),"")),"")</f>
        <v/>
      </c>
      <c r="BN755" s="42" t="str">
        <f>IF($O755="男子",IF($AF755&gt;100,"",IF($M755=選抜男子!I$76,ROW(),"")),"")</f>
        <v/>
      </c>
      <c r="BO755" s="42" t="str">
        <f>IF($O755="男子",IF($AF755&gt;100,"",IF($M755=新人男子!B$2,ROW(),"")),"")</f>
        <v/>
      </c>
      <c r="BP755" s="42" t="str">
        <f>IF($O755="男子",IF($AF755&gt;100,"",IF($M755=新人男子!I$2,ROW(),"")),"")</f>
        <v/>
      </c>
      <c r="BQ755" s="42" t="str">
        <f>IF($O755="男子",IF($AF755&gt;100,"",IF($M755=新人男子!P$2,ROW(),"")),"")</f>
        <v/>
      </c>
      <c r="BR755" s="42" t="str">
        <f>IF($O755="男子",IF($AF755&gt;100,"",IF($M755=新人男子!B$27,ROW(),"")),"")</f>
        <v/>
      </c>
      <c r="BS755" s="42" t="str">
        <f>IF($O755="男子",IF($AF755&gt;100,"",IF($M755=新人男子!I$27,ROW(),"")),"")</f>
        <v/>
      </c>
      <c r="BT755" s="42" t="str">
        <f>IF($O755="男子",IF($AF755&gt;100,"",IF($M755=新人男子!P$27,ROW(),"")),"")</f>
        <v/>
      </c>
      <c r="BU755" s="42" t="str">
        <f>IF($O755="男子",IF($AF755&gt;100,"",IF($M755=新人男子!B$51,ROW(),"")),"")</f>
        <v/>
      </c>
      <c r="BV755" s="42" t="str">
        <f>IF($O755="男子",IF($AF755&gt;100,"",IF($M755=新人男子!I$51,ROW(),"")),"")</f>
        <v/>
      </c>
      <c r="BW755" s="42" t="str">
        <f>IF($O755="男子",IF($AF755&gt;100,"",IF($M755=新人男子!P$51,ROW(),"")),"")</f>
        <v/>
      </c>
      <c r="BX755" s="42" t="str">
        <f>IF($O755="男子",IF($AF755&gt;100,"",IF($M755=新人男子!B$76,ROW(),"")),"")</f>
        <v/>
      </c>
      <c r="BY755" s="42" t="str">
        <f>IF($O755="男子",IF($AF755&gt;100,"",IF($M755=新人男子!I$76,ROW(),"")),"")</f>
        <v/>
      </c>
      <c r="BZ755" s="42" t="str">
        <f>IF($O755="男子",IF($AF755&gt;100,"",IF($M755=新人男子!P$76,ROW(),"")),"")</f>
        <v/>
      </c>
      <c r="CA755" s="42" t="str">
        <f>IF($O755="女子",IF($AF755&gt;100,"",IF($M755=選抜女子!B$2,ROW(),"")),"")</f>
        <v/>
      </c>
      <c r="CB755" s="42" t="str">
        <f>IF($O755="女子",IF($AF755&gt;100,"",IF($M755=選抜女子!I$2,ROW(),"")),"")</f>
        <v/>
      </c>
      <c r="CC755" s="42" t="str">
        <f>IF($O755="女子",IF($AF755&gt;100,"",IF($M755=選抜女子!P$2,ROW(),"")),"")</f>
        <v/>
      </c>
      <c r="CD755" s="42" t="str">
        <f>IF($O755="女子",IF($AF755&gt;100,"",IF($M755=選抜女子!B$27,ROW(),"")),"")</f>
        <v/>
      </c>
      <c r="CE755" s="42" t="str">
        <f>IF($O755="女子",IF($AF755&gt;100,"",IF($M755=選抜女子!I$27,ROW(),"")),"")</f>
        <v/>
      </c>
      <c r="CF755" s="42" t="str">
        <f>IF($O755="女子",IF($AF755&gt;100,"",IF($M755=選抜女子!P$27,ROW(),"")),"")</f>
        <v/>
      </c>
      <c r="CG755" s="42" t="str">
        <f>IF($O755="女子",IF($AF755&gt;100,"",IF($M755=選抜女子!B$51,ROW(),"")),"")</f>
        <v/>
      </c>
      <c r="CH755" s="42" t="str">
        <f>IF($O755="女子",IF($AF755&gt;100,"",IF($M755=選抜女子!I$51,ROW(),"")),"")</f>
        <v/>
      </c>
      <c r="CI755" s="42" t="str">
        <f>IF($O755="女子",IF($AF755&gt;100,"",IF($M755=選抜女子!B$76,ROW(),"")),"")</f>
        <v/>
      </c>
      <c r="CJ755" s="42" t="str">
        <f>IF($O755="女子",IF($AF755&gt;100,"",IF($M755=選抜女子!I$76,ROW(),"")),"")</f>
        <v/>
      </c>
      <c r="CK755" s="42" t="str">
        <f>IF($O755="女子",IF($AF755&gt;100,"",IF($M755=新人女子!B$2,ROW(),"")),"")</f>
        <v/>
      </c>
      <c r="CL755" s="42" t="str">
        <f>IF($O755="女子",IF($AF755&gt;100,"",IF($M755=新人女子!I$2,ROW(),"")),"")</f>
        <v/>
      </c>
      <c r="CM755" s="42" t="str">
        <f>IF($O755="女子",IF($AF755&gt;100,"",IF($M755=新人女子!P$2,ROW(),"")),"")</f>
        <v/>
      </c>
      <c r="CN755" s="42" t="str">
        <f>IF($O755="女子",IF($AF755&gt;100,"",IF($M755=新人女子!B$27,ROW(),"")),"")</f>
        <v/>
      </c>
      <c r="CO755" s="42" t="str">
        <f>IF($O755="女子",IF($AF755&gt;100,"",IF($M755=新人女子!I$27,ROW(),"")),"")</f>
        <v/>
      </c>
      <c r="CP755" s="42" t="str">
        <f>IF($O755="女子",IF($AF755&gt;100,"",IF($M755=新人女子!P$27,ROW(),"")),"")</f>
        <v/>
      </c>
      <c r="CQ755" s="42" t="str">
        <f>IF($O755="女子",IF($AF755&gt;100,"",IF($M755=新人女子!B$51,ROW(),"")),"")</f>
        <v/>
      </c>
      <c r="CR755" s="42" t="str">
        <f>IF($O755="女子",IF($AF755&gt;100,"",IF($M755=新人女子!I$51,ROW(),"")),"")</f>
        <v/>
      </c>
      <c r="CS755" s="42" t="str">
        <f>IF($O755="女子",IF($AF755&gt;100,"",IF($M755=新人女子!P$51,ROW(),"")),"")</f>
        <v/>
      </c>
      <c r="CT755" s="42" t="str">
        <f>IF($O755="女子",IF($AF755&gt;100,"",IF($M755=新人女子!B$76,ROW(),"")),"")</f>
        <v/>
      </c>
      <c r="CU755" s="42" t="str">
        <f>IF($O755="女子",IF($AF755&gt;100,"",IF($M755=新人女子!I$76,ROW(),"")),"")</f>
        <v/>
      </c>
      <c r="CV755" s="42" t="str">
        <f>IF($O755="女子",IF($AF755&gt;100,"",IF($M755=新人女子!P$76,ROW(),"")),"")</f>
        <v/>
      </c>
    </row>
    <row r="756" spans="29:100" x14ac:dyDescent="0.15">
      <c r="AC756" s="35" t="str">
        <f t="shared" si="67"/>
        <v/>
      </c>
      <c r="BB756" s="35" t="str">
        <f t="shared" si="64"/>
        <v/>
      </c>
      <c r="BC756" s="35" t="str">
        <f t="shared" si="65"/>
        <v/>
      </c>
      <c r="BD756" s="35" t="str">
        <f t="shared" si="66"/>
        <v/>
      </c>
      <c r="BE756" s="42" t="str">
        <f>IF($O756="男子",IF($AF756&gt;100,"",IF($M756=選抜男子!B$2,ROW(),"")),"")</f>
        <v/>
      </c>
      <c r="BF756" s="42" t="str">
        <f>IF($O756="男子",IF($AF756&gt;100,"",IF($M756=選抜男子!I$2,ROW(),"")),"")</f>
        <v/>
      </c>
      <c r="BG756" s="42" t="str">
        <f>IF($O756="男子",IF($AF756&gt;100,"",IF($M756=選抜男子!P$2,ROW(),"")),"")</f>
        <v/>
      </c>
      <c r="BH756" s="42" t="str">
        <f>IF($O756="男子",IF($AF756&gt;100,"",IF($M756=選抜男子!B$27,ROW(),"")),"")</f>
        <v/>
      </c>
      <c r="BI756" s="42" t="str">
        <f>IF($O756="男子",IF($AF756&gt;100,"",IF($M756=選抜男子!I$27,ROW(),"")),"")</f>
        <v/>
      </c>
      <c r="BJ756" s="42" t="str">
        <f>IF($O756="男子",IF($AF756&gt;100,"",IF($M756=選抜男子!P$27,ROW(),"")),"")</f>
        <v/>
      </c>
      <c r="BK756" s="42" t="str">
        <f>IF($O756="男子",IF($AF756&gt;100,"",IF($M756=選抜男子!B$51,ROW(),"")),"")</f>
        <v/>
      </c>
      <c r="BL756" s="42" t="str">
        <f>IF($O756="男子",IF($AF756&gt;100,"",IF($M756=選抜男子!I$51,ROW(),"")),"")</f>
        <v/>
      </c>
      <c r="BM756" s="42" t="str">
        <f>IF($O756="男子",IF($AF756&gt;100,"",IF($M756=選抜男子!B$76,ROW(),"")),"")</f>
        <v/>
      </c>
      <c r="BN756" s="42" t="str">
        <f>IF($O756="男子",IF($AF756&gt;100,"",IF($M756=選抜男子!I$76,ROW(),"")),"")</f>
        <v/>
      </c>
      <c r="BO756" s="42" t="str">
        <f>IF($O756="男子",IF($AF756&gt;100,"",IF($M756=新人男子!B$2,ROW(),"")),"")</f>
        <v/>
      </c>
      <c r="BP756" s="42" t="str">
        <f>IF($O756="男子",IF($AF756&gt;100,"",IF($M756=新人男子!I$2,ROW(),"")),"")</f>
        <v/>
      </c>
      <c r="BQ756" s="42" t="str">
        <f>IF($O756="男子",IF($AF756&gt;100,"",IF($M756=新人男子!P$2,ROW(),"")),"")</f>
        <v/>
      </c>
      <c r="BR756" s="42" t="str">
        <f>IF($O756="男子",IF($AF756&gt;100,"",IF($M756=新人男子!B$27,ROW(),"")),"")</f>
        <v/>
      </c>
      <c r="BS756" s="42" t="str">
        <f>IF($O756="男子",IF($AF756&gt;100,"",IF($M756=新人男子!I$27,ROW(),"")),"")</f>
        <v/>
      </c>
      <c r="BT756" s="42" t="str">
        <f>IF($O756="男子",IF($AF756&gt;100,"",IF($M756=新人男子!P$27,ROW(),"")),"")</f>
        <v/>
      </c>
      <c r="BU756" s="42" t="str">
        <f>IF($O756="男子",IF($AF756&gt;100,"",IF($M756=新人男子!B$51,ROW(),"")),"")</f>
        <v/>
      </c>
      <c r="BV756" s="42" t="str">
        <f>IF($O756="男子",IF($AF756&gt;100,"",IF($M756=新人男子!I$51,ROW(),"")),"")</f>
        <v/>
      </c>
      <c r="BW756" s="42" t="str">
        <f>IF($O756="男子",IF($AF756&gt;100,"",IF($M756=新人男子!P$51,ROW(),"")),"")</f>
        <v/>
      </c>
      <c r="BX756" s="42" t="str">
        <f>IF($O756="男子",IF($AF756&gt;100,"",IF($M756=新人男子!B$76,ROW(),"")),"")</f>
        <v/>
      </c>
      <c r="BY756" s="42" t="str">
        <f>IF($O756="男子",IF($AF756&gt;100,"",IF($M756=新人男子!I$76,ROW(),"")),"")</f>
        <v/>
      </c>
      <c r="BZ756" s="42" t="str">
        <f>IF($O756="男子",IF($AF756&gt;100,"",IF($M756=新人男子!P$76,ROW(),"")),"")</f>
        <v/>
      </c>
      <c r="CA756" s="42" t="str">
        <f>IF($O756="女子",IF($AF756&gt;100,"",IF($M756=選抜女子!B$2,ROW(),"")),"")</f>
        <v/>
      </c>
      <c r="CB756" s="42" t="str">
        <f>IF($O756="女子",IF($AF756&gt;100,"",IF($M756=選抜女子!I$2,ROW(),"")),"")</f>
        <v/>
      </c>
      <c r="CC756" s="42" t="str">
        <f>IF($O756="女子",IF($AF756&gt;100,"",IF($M756=選抜女子!P$2,ROW(),"")),"")</f>
        <v/>
      </c>
      <c r="CD756" s="42" t="str">
        <f>IF($O756="女子",IF($AF756&gt;100,"",IF($M756=選抜女子!B$27,ROW(),"")),"")</f>
        <v/>
      </c>
      <c r="CE756" s="42" t="str">
        <f>IF($O756="女子",IF($AF756&gt;100,"",IF($M756=選抜女子!I$27,ROW(),"")),"")</f>
        <v/>
      </c>
      <c r="CF756" s="42" t="str">
        <f>IF($O756="女子",IF($AF756&gt;100,"",IF($M756=選抜女子!P$27,ROW(),"")),"")</f>
        <v/>
      </c>
      <c r="CG756" s="42" t="str">
        <f>IF($O756="女子",IF($AF756&gt;100,"",IF($M756=選抜女子!B$51,ROW(),"")),"")</f>
        <v/>
      </c>
      <c r="CH756" s="42" t="str">
        <f>IF($O756="女子",IF($AF756&gt;100,"",IF($M756=選抜女子!I$51,ROW(),"")),"")</f>
        <v/>
      </c>
      <c r="CI756" s="42" t="str">
        <f>IF($O756="女子",IF($AF756&gt;100,"",IF($M756=選抜女子!B$76,ROW(),"")),"")</f>
        <v/>
      </c>
      <c r="CJ756" s="42" t="str">
        <f>IF($O756="女子",IF($AF756&gt;100,"",IF($M756=選抜女子!I$76,ROW(),"")),"")</f>
        <v/>
      </c>
      <c r="CK756" s="42" t="str">
        <f>IF($O756="女子",IF($AF756&gt;100,"",IF($M756=新人女子!B$2,ROW(),"")),"")</f>
        <v/>
      </c>
      <c r="CL756" s="42" t="str">
        <f>IF($O756="女子",IF($AF756&gt;100,"",IF($M756=新人女子!I$2,ROW(),"")),"")</f>
        <v/>
      </c>
      <c r="CM756" s="42" t="str">
        <f>IF($O756="女子",IF($AF756&gt;100,"",IF($M756=新人女子!P$2,ROW(),"")),"")</f>
        <v/>
      </c>
      <c r="CN756" s="42" t="str">
        <f>IF($O756="女子",IF($AF756&gt;100,"",IF($M756=新人女子!B$27,ROW(),"")),"")</f>
        <v/>
      </c>
      <c r="CO756" s="42" t="str">
        <f>IF($O756="女子",IF($AF756&gt;100,"",IF($M756=新人女子!I$27,ROW(),"")),"")</f>
        <v/>
      </c>
      <c r="CP756" s="42" t="str">
        <f>IF($O756="女子",IF($AF756&gt;100,"",IF($M756=新人女子!P$27,ROW(),"")),"")</f>
        <v/>
      </c>
      <c r="CQ756" s="42" t="str">
        <f>IF($O756="女子",IF($AF756&gt;100,"",IF($M756=新人女子!B$51,ROW(),"")),"")</f>
        <v/>
      </c>
      <c r="CR756" s="42" t="str">
        <f>IF($O756="女子",IF($AF756&gt;100,"",IF($M756=新人女子!I$51,ROW(),"")),"")</f>
        <v/>
      </c>
      <c r="CS756" s="42" t="str">
        <f>IF($O756="女子",IF($AF756&gt;100,"",IF($M756=新人女子!P$51,ROW(),"")),"")</f>
        <v/>
      </c>
      <c r="CT756" s="42" t="str">
        <f>IF($O756="女子",IF($AF756&gt;100,"",IF($M756=新人女子!B$76,ROW(),"")),"")</f>
        <v/>
      </c>
      <c r="CU756" s="42" t="str">
        <f>IF($O756="女子",IF($AF756&gt;100,"",IF($M756=新人女子!I$76,ROW(),"")),"")</f>
        <v/>
      </c>
      <c r="CV756" s="42" t="str">
        <f>IF($O756="女子",IF($AF756&gt;100,"",IF($M756=新人女子!P$76,ROW(),"")),"")</f>
        <v/>
      </c>
    </row>
    <row r="757" spans="29:100" x14ac:dyDescent="0.15">
      <c r="AC757" s="35" t="str">
        <f t="shared" si="67"/>
        <v/>
      </c>
      <c r="BB757" s="35" t="str">
        <f t="shared" si="64"/>
        <v/>
      </c>
      <c r="BC757" s="35" t="str">
        <f t="shared" si="65"/>
        <v/>
      </c>
      <c r="BD757" s="35" t="str">
        <f t="shared" si="66"/>
        <v/>
      </c>
      <c r="BE757" s="42" t="str">
        <f>IF($O757="男子",IF($AF757&gt;100,"",IF($M757=選抜男子!B$2,ROW(),"")),"")</f>
        <v/>
      </c>
      <c r="BF757" s="42" t="str">
        <f>IF($O757="男子",IF($AF757&gt;100,"",IF($M757=選抜男子!I$2,ROW(),"")),"")</f>
        <v/>
      </c>
      <c r="BG757" s="42" t="str">
        <f>IF($O757="男子",IF($AF757&gt;100,"",IF($M757=選抜男子!P$2,ROW(),"")),"")</f>
        <v/>
      </c>
      <c r="BH757" s="42" t="str">
        <f>IF($O757="男子",IF($AF757&gt;100,"",IF($M757=選抜男子!B$27,ROW(),"")),"")</f>
        <v/>
      </c>
      <c r="BI757" s="42" t="str">
        <f>IF($O757="男子",IF($AF757&gt;100,"",IF($M757=選抜男子!I$27,ROW(),"")),"")</f>
        <v/>
      </c>
      <c r="BJ757" s="42" t="str">
        <f>IF($O757="男子",IF($AF757&gt;100,"",IF($M757=選抜男子!P$27,ROW(),"")),"")</f>
        <v/>
      </c>
      <c r="BK757" s="42" t="str">
        <f>IF($O757="男子",IF($AF757&gt;100,"",IF($M757=選抜男子!B$51,ROW(),"")),"")</f>
        <v/>
      </c>
      <c r="BL757" s="42" t="str">
        <f>IF($O757="男子",IF($AF757&gt;100,"",IF($M757=選抜男子!I$51,ROW(),"")),"")</f>
        <v/>
      </c>
      <c r="BM757" s="42" t="str">
        <f>IF($O757="男子",IF($AF757&gt;100,"",IF($M757=選抜男子!B$76,ROW(),"")),"")</f>
        <v/>
      </c>
      <c r="BN757" s="42" t="str">
        <f>IF($O757="男子",IF($AF757&gt;100,"",IF($M757=選抜男子!I$76,ROW(),"")),"")</f>
        <v/>
      </c>
      <c r="BO757" s="42" t="str">
        <f>IF($O757="男子",IF($AF757&gt;100,"",IF($M757=新人男子!B$2,ROW(),"")),"")</f>
        <v/>
      </c>
      <c r="BP757" s="42" t="str">
        <f>IF($O757="男子",IF($AF757&gt;100,"",IF($M757=新人男子!I$2,ROW(),"")),"")</f>
        <v/>
      </c>
      <c r="BQ757" s="42" t="str">
        <f>IF($O757="男子",IF($AF757&gt;100,"",IF($M757=新人男子!P$2,ROW(),"")),"")</f>
        <v/>
      </c>
      <c r="BR757" s="42" t="str">
        <f>IF($O757="男子",IF($AF757&gt;100,"",IF($M757=新人男子!B$27,ROW(),"")),"")</f>
        <v/>
      </c>
      <c r="BS757" s="42" t="str">
        <f>IF($O757="男子",IF($AF757&gt;100,"",IF($M757=新人男子!I$27,ROW(),"")),"")</f>
        <v/>
      </c>
      <c r="BT757" s="42" t="str">
        <f>IF($O757="男子",IF($AF757&gt;100,"",IF($M757=新人男子!P$27,ROW(),"")),"")</f>
        <v/>
      </c>
      <c r="BU757" s="42" t="str">
        <f>IF($O757="男子",IF($AF757&gt;100,"",IF($M757=新人男子!B$51,ROW(),"")),"")</f>
        <v/>
      </c>
      <c r="BV757" s="42" t="str">
        <f>IF($O757="男子",IF($AF757&gt;100,"",IF($M757=新人男子!I$51,ROW(),"")),"")</f>
        <v/>
      </c>
      <c r="BW757" s="42" t="str">
        <f>IF($O757="男子",IF($AF757&gt;100,"",IF($M757=新人男子!P$51,ROW(),"")),"")</f>
        <v/>
      </c>
      <c r="BX757" s="42" t="str">
        <f>IF($O757="男子",IF($AF757&gt;100,"",IF($M757=新人男子!B$76,ROW(),"")),"")</f>
        <v/>
      </c>
      <c r="BY757" s="42" t="str">
        <f>IF($O757="男子",IF($AF757&gt;100,"",IF($M757=新人男子!I$76,ROW(),"")),"")</f>
        <v/>
      </c>
      <c r="BZ757" s="42" t="str">
        <f>IF($O757="男子",IF($AF757&gt;100,"",IF($M757=新人男子!P$76,ROW(),"")),"")</f>
        <v/>
      </c>
      <c r="CA757" s="42" t="str">
        <f>IF($O757="女子",IF($AF757&gt;100,"",IF($M757=選抜女子!B$2,ROW(),"")),"")</f>
        <v/>
      </c>
      <c r="CB757" s="42" t="str">
        <f>IF($O757="女子",IF($AF757&gt;100,"",IF($M757=選抜女子!I$2,ROW(),"")),"")</f>
        <v/>
      </c>
      <c r="CC757" s="42" t="str">
        <f>IF($O757="女子",IF($AF757&gt;100,"",IF($M757=選抜女子!P$2,ROW(),"")),"")</f>
        <v/>
      </c>
      <c r="CD757" s="42" t="str">
        <f>IF($O757="女子",IF($AF757&gt;100,"",IF($M757=選抜女子!B$27,ROW(),"")),"")</f>
        <v/>
      </c>
      <c r="CE757" s="42" t="str">
        <f>IF($O757="女子",IF($AF757&gt;100,"",IF($M757=選抜女子!I$27,ROW(),"")),"")</f>
        <v/>
      </c>
      <c r="CF757" s="42" t="str">
        <f>IF($O757="女子",IF($AF757&gt;100,"",IF($M757=選抜女子!P$27,ROW(),"")),"")</f>
        <v/>
      </c>
      <c r="CG757" s="42" t="str">
        <f>IF($O757="女子",IF($AF757&gt;100,"",IF($M757=選抜女子!B$51,ROW(),"")),"")</f>
        <v/>
      </c>
      <c r="CH757" s="42" t="str">
        <f>IF($O757="女子",IF($AF757&gt;100,"",IF($M757=選抜女子!I$51,ROW(),"")),"")</f>
        <v/>
      </c>
      <c r="CI757" s="42" t="str">
        <f>IF($O757="女子",IF($AF757&gt;100,"",IF($M757=選抜女子!B$76,ROW(),"")),"")</f>
        <v/>
      </c>
      <c r="CJ757" s="42" t="str">
        <f>IF($O757="女子",IF($AF757&gt;100,"",IF($M757=選抜女子!I$76,ROW(),"")),"")</f>
        <v/>
      </c>
      <c r="CK757" s="42" t="str">
        <f>IF($O757="女子",IF($AF757&gt;100,"",IF($M757=新人女子!B$2,ROW(),"")),"")</f>
        <v/>
      </c>
      <c r="CL757" s="42" t="str">
        <f>IF($O757="女子",IF($AF757&gt;100,"",IF($M757=新人女子!I$2,ROW(),"")),"")</f>
        <v/>
      </c>
      <c r="CM757" s="42" t="str">
        <f>IF($O757="女子",IF($AF757&gt;100,"",IF($M757=新人女子!P$2,ROW(),"")),"")</f>
        <v/>
      </c>
      <c r="CN757" s="42" t="str">
        <f>IF($O757="女子",IF($AF757&gt;100,"",IF($M757=新人女子!B$27,ROW(),"")),"")</f>
        <v/>
      </c>
      <c r="CO757" s="42" t="str">
        <f>IF($O757="女子",IF($AF757&gt;100,"",IF($M757=新人女子!I$27,ROW(),"")),"")</f>
        <v/>
      </c>
      <c r="CP757" s="42" t="str">
        <f>IF($O757="女子",IF($AF757&gt;100,"",IF($M757=新人女子!P$27,ROW(),"")),"")</f>
        <v/>
      </c>
      <c r="CQ757" s="42" t="str">
        <f>IF($O757="女子",IF($AF757&gt;100,"",IF($M757=新人女子!B$51,ROW(),"")),"")</f>
        <v/>
      </c>
      <c r="CR757" s="42" t="str">
        <f>IF($O757="女子",IF($AF757&gt;100,"",IF($M757=新人女子!I$51,ROW(),"")),"")</f>
        <v/>
      </c>
      <c r="CS757" s="42" t="str">
        <f>IF($O757="女子",IF($AF757&gt;100,"",IF($M757=新人女子!P$51,ROW(),"")),"")</f>
        <v/>
      </c>
      <c r="CT757" s="42" t="str">
        <f>IF($O757="女子",IF($AF757&gt;100,"",IF($M757=新人女子!B$76,ROW(),"")),"")</f>
        <v/>
      </c>
      <c r="CU757" s="42" t="str">
        <f>IF($O757="女子",IF($AF757&gt;100,"",IF($M757=新人女子!I$76,ROW(),"")),"")</f>
        <v/>
      </c>
      <c r="CV757" s="42" t="str">
        <f>IF($O757="女子",IF($AF757&gt;100,"",IF($M757=新人女子!P$76,ROW(),"")),"")</f>
        <v/>
      </c>
    </row>
    <row r="758" spans="29:100" x14ac:dyDescent="0.15">
      <c r="AC758" s="35" t="str">
        <f t="shared" si="67"/>
        <v/>
      </c>
      <c r="BB758" s="35" t="str">
        <f t="shared" si="64"/>
        <v/>
      </c>
      <c r="BC758" s="35" t="str">
        <f t="shared" si="65"/>
        <v/>
      </c>
      <c r="BD758" s="35" t="str">
        <f t="shared" si="66"/>
        <v/>
      </c>
      <c r="BE758" s="42" t="str">
        <f>IF($O758="男子",IF($AF758&gt;100,"",IF($M758=選抜男子!B$2,ROW(),"")),"")</f>
        <v/>
      </c>
      <c r="BF758" s="42" t="str">
        <f>IF($O758="男子",IF($AF758&gt;100,"",IF($M758=選抜男子!I$2,ROW(),"")),"")</f>
        <v/>
      </c>
      <c r="BG758" s="42" t="str">
        <f>IF($O758="男子",IF($AF758&gt;100,"",IF($M758=選抜男子!P$2,ROW(),"")),"")</f>
        <v/>
      </c>
      <c r="BH758" s="42" t="str">
        <f>IF($O758="男子",IF($AF758&gt;100,"",IF($M758=選抜男子!B$27,ROW(),"")),"")</f>
        <v/>
      </c>
      <c r="BI758" s="42" t="str">
        <f>IF($O758="男子",IF($AF758&gt;100,"",IF($M758=選抜男子!I$27,ROW(),"")),"")</f>
        <v/>
      </c>
      <c r="BJ758" s="42" t="str">
        <f>IF($O758="男子",IF($AF758&gt;100,"",IF($M758=選抜男子!P$27,ROW(),"")),"")</f>
        <v/>
      </c>
      <c r="BK758" s="42" t="str">
        <f>IF($O758="男子",IF($AF758&gt;100,"",IF($M758=選抜男子!B$51,ROW(),"")),"")</f>
        <v/>
      </c>
      <c r="BL758" s="42" t="str">
        <f>IF($O758="男子",IF($AF758&gt;100,"",IF($M758=選抜男子!I$51,ROW(),"")),"")</f>
        <v/>
      </c>
      <c r="BM758" s="42" t="str">
        <f>IF($O758="男子",IF($AF758&gt;100,"",IF($M758=選抜男子!B$76,ROW(),"")),"")</f>
        <v/>
      </c>
      <c r="BN758" s="42" t="str">
        <f>IF($O758="男子",IF($AF758&gt;100,"",IF($M758=選抜男子!I$76,ROW(),"")),"")</f>
        <v/>
      </c>
      <c r="BO758" s="42" t="str">
        <f>IF($O758="男子",IF($AF758&gt;100,"",IF($M758=新人男子!B$2,ROW(),"")),"")</f>
        <v/>
      </c>
      <c r="BP758" s="42" t="str">
        <f>IF($O758="男子",IF($AF758&gt;100,"",IF($M758=新人男子!I$2,ROW(),"")),"")</f>
        <v/>
      </c>
      <c r="BQ758" s="42" t="str">
        <f>IF($O758="男子",IF($AF758&gt;100,"",IF($M758=新人男子!P$2,ROW(),"")),"")</f>
        <v/>
      </c>
      <c r="BR758" s="42" t="str">
        <f>IF($O758="男子",IF($AF758&gt;100,"",IF($M758=新人男子!B$27,ROW(),"")),"")</f>
        <v/>
      </c>
      <c r="BS758" s="42" t="str">
        <f>IF($O758="男子",IF($AF758&gt;100,"",IF($M758=新人男子!I$27,ROW(),"")),"")</f>
        <v/>
      </c>
      <c r="BT758" s="42" t="str">
        <f>IF($O758="男子",IF($AF758&gt;100,"",IF($M758=新人男子!P$27,ROW(),"")),"")</f>
        <v/>
      </c>
      <c r="BU758" s="42" t="str">
        <f>IF($O758="男子",IF($AF758&gt;100,"",IF($M758=新人男子!B$51,ROW(),"")),"")</f>
        <v/>
      </c>
      <c r="BV758" s="42" t="str">
        <f>IF($O758="男子",IF($AF758&gt;100,"",IF($M758=新人男子!I$51,ROW(),"")),"")</f>
        <v/>
      </c>
      <c r="BW758" s="42" t="str">
        <f>IF($O758="男子",IF($AF758&gt;100,"",IF($M758=新人男子!P$51,ROW(),"")),"")</f>
        <v/>
      </c>
      <c r="BX758" s="42" t="str">
        <f>IF($O758="男子",IF($AF758&gt;100,"",IF($M758=新人男子!B$76,ROW(),"")),"")</f>
        <v/>
      </c>
      <c r="BY758" s="42" t="str">
        <f>IF($O758="男子",IF($AF758&gt;100,"",IF($M758=新人男子!I$76,ROW(),"")),"")</f>
        <v/>
      </c>
      <c r="BZ758" s="42" t="str">
        <f>IF($O758="男子",IF($AF758&gt;100,"",IF($M758=新人男子!P$76,ROW(),"")),"")</f>
        <v/>
      </c>
      <c r="CA758" s="42" t="str">
        <f>IF($O758="女子",IF($AF758&gt;100,"",IF($M758=選抜女子!B$2,ROW(),"")),"")</f>
        <v/>
      </c>
      <c r="CB758" s="42" t="str">
        <f>IF($O758="女子",IF($AF758&gt;100,"",IF($M758=選抜女子!I$2,ROW(),"")),"")</f>
        <v/>
      </c>
      <c r="CC758" s="42" t="str">
        <f>IF($O758="女子",IF($AF758&gt;100,"",IF($M758=選抜女子!P$2,ROW(),"")),"")</f>
        <v/>
      </c>
      <c r="CD758" s="42" t="str">
        <f>IF($O758="女子",IF($AF758&gt;100,"",IF($M758=選抜女子!B$27,ROW(),"")),"")</f>
        <v/>
      </c>
      <c r="CE758" s="42" t="str">
        <f>IF($O758="女子",IF($AF758&gt;100,"",IF($M758=選抜女子!I$27,ROW(),"")),"")</f>
        <v/>
      </c>
      <c r="CF758" s="42" t="str">
        <f>IF($O758="女子",IF($AF758&gt;100,"",IF($M758=選抜女子!P$27,ROW(),"")),"")</f>
        <v/>
      </c>
      <c r="CG758" s="42" t="str">
        <f>IF($O758="女子",IF($AF758&gt;100,"",IF($M758=選抜女子!B$51,ROW(),"")),"")</f>
        <v/>
      </c>
      <c r="CH758" s="42" t="str">
        <f>IF($O758="女子",IF($AF758&gt;100,"",IF($M758=選抜女子!I$51,ROW(),"")),"")</f>
        <v/>
      </c>
      <c r="CI758" s="42" t="str">
        <f>IF($O758="女子",IF($AF758&gt;100,"",IF($M758=選抜女子!B$76,ROW(),"")),"")</f>
        <v/>
      </c>
      <c r="CJ758" s="42" t="str">
        <f>IF($O758="女子",IF($AF758&gt;100,"",IF($M758=選抜女子!I$76,ROW(),"")),"")</f>
        <v/>
      </c>
      <c r="CK758" s="42" t="str">
        <f>IF($O758="女子",IF($AF758&gt;100,"",IF($M758=新人女子!B$2,ROW(),"")),"")</f>
        <v/>
      </c>
      <c r="CL758" s="42" t="str">
        <f>IF($O758="女子",IF($AF758&gt;100,"",IF($M758=新人女子!I$2,ROW(),"")),"")</f>
        <v/>
      </c>
      <c r="CM758" s="42" t="str">
        <f>IF($O758="女子",IF($AF758&gt;100,"",IF($M758=新人女子!P$2,ROW(),"")),"")</f>
        <v/>
      </c>
      <c r="CN758" s="42" t="str">
        <f>IF($O758="女子",IF($AF758&gt;100,"",IF($M758=新人女子!B$27,ROW(),"")),"")</f>
        <v/>
      </c>
      <c r="CO758" s="42" t="str">
        <f>IF($O758="女子",IF($AF758&gt;100,"",IF($M758=新人女子!I$27,ROW(),"")),"")</f>
        <v/>
      </c>
      <c r="CP758" s="42" t="str">
        <f>IF($O758="女子",IF($AF758&gt;100,"",IF($M758=新人女子!P$27,ROW(),"")),"")</f>
        <v/>
      </c>
      <c r="CQ758" s="42" t="str">
        <f>IF($O758="女子",IF($AF758&gt;100,"",IF($M758=新人女子!B$51,ROW(),"")),"")</f>
        <v/>
      </c>
      <c r="CR758" s="42" t="str">
        <f>IF($O758="女子",IF($AF758&gt;100,"",IF($M758=新人女子!I$51,ROW(),"")),"")</f>
        <v/>
      </c>
      <c r="CS758" s="42" t="str">
        <f>IF($O758="女子",IF($AF758&gt;100,"",IF($M758=新人女子!P$51,ROW(),"")),"")</f>
        <v/>
      </c>
      <c r="CT758" s="42" t="str">
        <f>IF($O758="女子",IF($AF758&gt;100,"",IF($M758=新人女子!B$76,ROW(),"")),"")</f>
        <v/>
      </c>
      <c r="CU758" s="42" t="str">
        <f>IF($O758="女子",IF($AF758&gt;100,"",IF($M758=新人女子!I$76,ROW(),"")),"")</f>
        <v/>
      </c>
      <c r="CV758" s="42" t="str">
        <f>IF($O758="女子",IF($AF758&gt;100,"",IF($M758=新人女子!P$76,ROW(),"")),"")</f>
        <v/>
      </c>
    </row>
    <row r="759" spans="29:100" x14ac:dyDescent="0.15">
      <c r="AC759" s="35" t="str">
        <f t="shared" si="67"/>
        <v/>
      </c>
      <c r="BB759" s="35" t="str">
        <f t="shared" si="64"/>
        <v/>
      </c>
      <c r="BC759" s="35" t="str">
        <f t="shared" si="65"/>
        <v/>
      </c>
      <c r="BD759" s="35" t="str">
        <f t="shared" si="66"/>
        <v/>
      </c>
      <c r="BE759" s="42" t="str">
        <f>IF($O759="男子",IF($AF759&gt;100,"",IF($M759=選抜男子!B$2,ROW(),"")),"")</f>
        <v/>
      </c>
      <c r="BF759" s="42" t="str">
        <f>IF($O759="男子",IF($AF759&gt;100,"",IF($M759=選抜男子!I$2,ROW(),"")),"")</f>
        <v/>
      </c>
      <c r="BG759" s="42" t="str">
        <f>IF($O759="男子",IF($AF759&gt;100,"",IF($M759=選抜男子!P$2,ROW(),"")),"")</f>
        <v/>
      </c>
      <c r="BH759" s="42" t="str">
        <f>IF($O759="男子",IF($AF759&gt;100,"",IF($M759=選抜男子!B$27,ROW(),"")),"")</f>
        <v/>
      </c>
      <c r="BI759" s="42" t="str">
        <f>IF($O759="男子",IF($AF759&gt;100,"",IF($M759=選抜男子!I$27,ROW(),"")),"")</f>
        <v/>
      </c>
      <c r="BJ759" s="42" t="str">
        <f>IF($O759="男子",IF($AF759&gt;100,"",IF($M759=選抜男子!P$27,ROW(),"")),"")</f>
        <v/>
      </c>
      <c r="BK759" s="42" t="str">
        <f>IF($O759="男子",IF($AF759&gt;100,"",IF($M759=選抜男子!B$51,ROW(),"")),"")</f>
        <v/>
      </c>
      <c r="BL759" s="42" t="str">
        <f>IF($O759="男子",IF($AF759&gt;100,"",IF($M759=選抜男子!I$51,ROW(),"")),"")</f>
        <v/>
      </c>
      <c r="BM759" s="42" t="str">
        <f>IF($O759="男子",IF($AF759&gt;100,"",IF($M759=選抜男子!B$76,ROW(),"")),"")</f>
        <v/>
      </c>
      <c r="BN759" s="42" t="str">
        <f>IF($O759="男子",IF($AF759&gt;100,"",IF($M759=選抜男子!I$76,ROW(),"")),"")</f>
        <v/>
      </c>
      <c r="BO759" s="42" t="str">
        <f>IF($O759="男子",IF($AF759&gt;100,"",IF($M759=新人男子!B$2,ROW(),"")),"")</f>
        <v/>
      </c>
      <c r="BP759" s="42" t="str">
        <f>IF($O759="男子",IF($AF759&gt;100,"",IF($M759=新人男子!I$2,ROW(),"")),"")</f>
        <v/>
      </c>
      <c r="BQ759" s="42" t="str">
        <f>IF($O759="男子",IF($AF759&gt;100,"",IF($M759=新人男子!P$2,ROW(),"")),"")</f>
        <v/>
      </c>
      <c r="BR759" s="42" t="str">
        <f>IF($O759="男子",IF($AF759&gt;100,"",IF($M759=新人男子!B$27,ROW(),"")),"")</f>
        <v/>
      </c>
      <c r="BS759" s="42" t="str">
        <f>IF($O759="男子",IF($AF759&gt;100,"",IF($M759=新人男子!I$27,ROW(),"")),"")</f>
        <v/>
      </c>
      <c r="BT759" s="42" t="str">
        <f>IF($O759="男子",IF($AF759&gt;100,"",IF($M759=新人男子!P$27,ROW(),"")),"")</f>
        <v/>
      </c>
      <c r="BU759" s="42" t="str">
        <f>IF($O759="男子",IF($AF759&gt;100,"",IF($M759=新人男子!B$51,ROW(),"")),"")</f>
        <v/>
      </c>
      <c r="BV759" s="42" t="str">
        <f>IF($O759="男子",IF($AF759&gt;100,"",IF($M759=新人男子!I$51,ROW(),"")),"")</f>
        <v/>
      </c>
      <c r="BW759" s="42" t="str">
        <f>IF($O759="男子",IF($AF759&gt;100,"",IF($M759=新人男子!P$51,ROW(),"")),"")</f>
        <v/>
      </c>
      <c r="BX759" s="42" t="str">
        <f>IF($O759="男子",IF($AF759&gt;100,"",IF($M759=新人男子!B$76,ROW(),"")),"")</f>
        <v/>
      </c>
      <c r="BY759" s="42" t="str">
        <f>IF($O759="男子",IF($AF759&gt;100,"",IF($M759=新人男子!I$76,ROW(),"")),"")</f>
        <v/>
      </c>
      <c r="BZ759" s="42" t="str">
        <f>IF($O759="男子",IF($AF759&gt;100,"",IF($M759=新人男子!P$76,ROW(),"")),"")</f>
        <v/>
      </c>
      <c r="CA759" s="42" t="str">
        <f>IF($O759="女子",IF($AF759&gt;100,"",IF($M759=選抜女子!B$2,ROW(),"")),"")</f>
        <v/>
      </c>
      <c r="CB759" s="42" t="str">
        <f>IF($O759="女子",IF($AF759&gt;100,"",IF($M759=選抜女子!I$2,ROW(),"")),"")</f>
        <v/>
      </c>
      <c r="CC759" s="42" t="str">
        <f>IF($O759="女子",IF($AF759&gt;100,"",IF($M759=選抜女子!P$2,ROW(),"")),"")</f>
        <v/>
      </c>
      <c r="CD759" s="42" t="str">
        <f>IF($O759="女子",IF($AF759&gt;100,"",IF($M759=選抜女子!B$27,ROW(),"")),"")</f>
        <v/>
      </c>
      <c r="CE759" s="42" t="str">
        <f>IF($O759="女子",IF($AF759&gt;100,"",IF($M759=選抜女子!I$27,ROW(),"")),"")</f>
        <v/>
      </c>
      <c r="CF759" s="42" t="str">
        <f>IF($O759="女子",IF($AF759&gt;100,"",IF($M759=選抜女子!P$27,ROW(),"")),"")</f>
        <v/>
      </c>
      <c r="CG759" s="42" t="str">
        <f>IF($O759="女子",IF($AF759&gt;100,"",IF($M759=選抜女子!B$51,ROW(),"")),"")</f>
        <v/>
      </c>
      <c r="CH759" s="42" t="str">
        <f>IF($O759="女子",IF($AF759&gt;100,"",IF($M759=選抜女子!I$51,ROW(),"")),"")</f>
        <v/>
      </c>
      <c r="CI759" s="42" t="str">
        <f>IF($O759="女子",IF($AF759&gt;100,"",IF($M759=選抜女子!B$76,ROW(),"")),"")</f>
        <v/>
      </c>
      <c r="CJ759" s="42" t="str">
        <f>IF($O759="女子",IF($AF759&gt;100,"",IF($M759=選抜女子!I$76,ROW(),"")),"")</f>
        <v/>
      </c>
      <c r="CK759" s="42" t="str">
        <f>IF($O759="女子",IF($AF759&gt;100,"",IF($M759=新人女子!B$2,ROW(),"")),"")</f>
        <v/>
      </c>
      <c r="CL759" s="42" t="str">
        <f>IF($O759="女子",IF($AF759&gt;100,"",IF($M759=新人女子!I$2,ROW(),"")),"")</f>
        <v/>
      </c>
      <c r="CM759" s="42" t="str">
        <f>IF($O759="女子",IF($AF759&gt;100,"",IF($M759=新人女子!P$2,ROW(),"")),"")</f>
        <v/>
      </c>
      <c r="CN759" s="42" t="str">
        <f>IF($O759="女子",IF($AF759&gt;100,"",IF($M759=新人女子!B$27,ROW(),"")),"")</f>
        <v/>
      </c>
      <c r="CO759" s="42" t="str">
        <f>IF($O759="女子",IF($AF759&gt;100,"",IF($M759=新人女子!I$27,ROW(),"")),"")</f>
        <v/>
      </c>
      <c r="CP759" s="42" t="str">
        <f>IF($O759="女子",IF($AF759&gt;100,"",IF($M759=新人女子!P$27,ROW(),"")),"")</f>
        <v/>
      </c>
      <c r="CQ759" s="42" t="str">
        <f>IF($O759="女子",IF($AF759&gt;100,"",IF($M759=新人女子!B$51,ROW(),"")),"")</f>
        <v/>
      </c>
      <c r="CR759" s="42" t="str">
        <f>IF($O759="女子",IF($AF759&gt;100,"",IF($M759=新人女子!I$51,ROW(),"")),"")</f>
        <v/>
      </c>
      <c r="CS759" s="42" t="str">
        <f>IF($O759="女子",IF($AF759&gt;100,"",IF($M759=新人女子!P$51,ROW(),"")),"")</f>
        <v/>
      </c>
      <c r="CT759" s="42" t="str">
        <f>IF($O759="女子",IF($AF759&gt;100,"",IF($M759=新人女子!B$76,ROW(),"")),"")</f>
        <v/>
      </c>
      <c r="CU759" s="42" t="str">
        <f>IF($O759="女子",IF($AF759&gt;100,"",IF($M759=新人女子!I$76,ROW(),"")),"")</f>
        <v/>
      </c>
      <c r="CV759" s="42" t="str">
        <f>IF($O759="女子",IF($AF759&gt;100,"",IF($M759=新人女子!P$76,ROW(),"")),"")</f>
        <v/>
      </c>
    </row>
    <row r="760" spans="29:100" x14ac:dyDescent="0.15">
      <c r="AC760" s="35" t="str">
        <f t="shared" si="67"/>
        <v/>
      </c>
      <c r="BB760" s="35" t="str">
        <f t="shared" si="64"/>
        <v/>
      </c>
      <c r="BC760" s="35" t="str">
        <f t="shared" si="65"/>
        <v/>
      </c>
      <c r="BD760" s="35" t="str">
        <f t="shared" si="66"/>
        <v/>
      </c>
      <c r="BE760" s="42" t="str">
        <f>IF($O760="男子",IF($AF760&gt;100,"",IF($M760=選抜男子!B$2,ROW(),"")),"")</f>
        <v/>
      </c>
      <c r="BF760" s="42" t="str">
        <f>IF($O760="男子",IF($AF760&gt;100,"",IF($M760=選抜男子!I$2,ROW(),"")),"")</f>
        <v/>
      </c>
      <c r="BG760" s="42" t="str">
        <f>IF($O760="男子",IF($AF760&gt;100,"",IF($M760=選抜男子!P$2,ROW(),"")),"")</f>
        <v/>
      </c>
      <c r="BH760" s="42" t="str">
        <f>IF($O760="男子",IF($AF760&gt;100,"",IF($M760=選抜男子!B$27,ROW(),"")),"")</f>
        <v/>
      </c>
      <c r="BI760" s="42" t="str">
        <f>IF($O760="男子",IF($AF760&gt;100,"",IF($M760=選抜男子!I$27,ROW(),"")),"")</f>
        <v/>
      </c>
      <c r="BJ760" s="42" t="str">
        <f>IF($O760="男子",IF($AF760&gt;100,"",IF($M760=選抜男子!P$27,ROW(),"")),"")</f>
        <v/>
      </c>
      <c r="BK760" s="42" t="str">
        <f>IF($O760="男子",IF($AF760&gt;100,"",IF($M760=選抜男子!B$51,ROW(),"")),"")</f>
        <v/>
      </c>
      <c r="BL760" s="42" t="str">
        <f>IF($O760="男子",IF($AF760&gt;100,"",IF($M760=選抜男子!I$51,ROW(),"")),"")</f>
        <v/>
      </c>
      <c r="BM760" s="42" t="str">
        <f>IF($O760="男子",IF($AF760&gt;100,"",IF($M760=選抜男子!B$76,ROW(),"")),"")</f>
        <v/>
      </c>
      <c r="BN760" s="42" t="str">
        <f>IF($O760="男子",IF($AF760&gt;100,"",IF($M760=選抜男子!I$76,ROW(),"")),"")</f>
        <v/>
      </c>
      <c r="BO760" s="42" t="str">
        <f>IF($O760="男子",IF($AF760&gt;100,"",IF($M760=新人男子!B$2,ROW(),"")),"")</f>
        <v/>
      </c>
      <c r="BP760" s="42" t="str">
        <f>IF($O760="男子",IF($AF760&gt;100,"",IF($M760=新人男子!I$2,ROW(),"")),"")</f>
        <v/>
      </c>
      <c r="BQ760" s="42" t="str">
        <f>IF($O760="男子",IF($AF760&gt;100,"",IF($M760=新人男子!P$2,ROW(),"")),"")</f>
        <v/>
      </c>
      <c r="BR760" s="42" t="str">
        <f>IF($O760="男子",IF($AF760&gt;100,"",IF($M760=新人男子!B$27,ROW(),"")),"")</f>
        <v/>
      </c>
      <c r="BS760" s="42" t="str">
        <f>IF($O760="男子",IF($AF760&gt;100,"",IF($M760=新人男子!I$27,ROW(),"")),"")</f>
        <v/>
      </c>
      <c r="BT760" s="42" t="str">
        <f>IF($O760="男子",IF($AF760&gt;100,"",IF($M760=新人男子!P$27,ROW(),"")),"")</f>
        <v/>
      </c>
      <c r="BU760" s="42" t="str">
        <f>IF($O760="男子",IF($AF760&gt;100,"",IF($M760=新人男子!B$51,ROW(),"")),"")</f>
        <v/>
      </c>
      <c r="BV760" s="42" t="str">
        <f>IF($O760="男子",IF($AF760&gt;100,"",IF($M760=新人男子!I$51,ROW(),"")),"")</f>
        <v/>
      </c>
      <c r="BW760" s="42" t="str">
        <f>IF($O760="男子",IF($AF760&gt;100,"",IF($M760=新人男子!P$51,ROW(),"")),"")</f>
        <v/>
      </c>
      <c r="BX760" s="42" t="str">
        <f>IF($O760="男子",IF($AF760&gt;100,"",IF($M760=新人男子!B$76,ROW(),"")),"")</f>
        <v/>
      </c>
      <c r="BY760" s="42" t="str">
        <f>IF($O760="男子",IF($AF760&gt;100,"",IF($M760=新人男子!I$76,ROW(),"")),"")</f>
        <v/>
      </c>
      <c r="BZ760" s="42" t="str">
        <f>IF($O760="男子",IF($AF760&gt;100,"",IF($M760=新人男子!P$76,ROW(),"")),"")</f>
        <v/>
      </c>
      <c r="CA760" s="42" t="str">
        <f>IF($O760="女子",IF($AF760&gt;100,"",IF($M760=選抜女子!B$2,ROW(),"")),"")</f>
        <v/>
      </c>
      <c r="CB760" s="42" t="str">
        <f>IF($O760="女子",IF($AF760&gt;100,"",IF($M760=選抜女子!I$2,ROW(),"")),"")</f>
        <v/>
      </c>
      <c r="CC760" s="42" t="str">
        <f>IF($O760="女子",IF($AF760&gt;100,"",IF($M760=選抜女子!P$2,ROW(),"")),"")</f>
        <v/>
      </c>
      <c r="CD760" s="42" t="str">
        <f>IF($O760="女子",IF($AF760&gt;100,"",IF($M760=選抜女子!B$27,ROW(),"")),"")</f>
        <v/>
      </c>
      <c r="CE760" s="42" t="str">
        <f>IF($O760="女子",IF($AF760&gt;100,"",IF($M760=選抜女子!I$27,ROW(),"")),"")</f>
        <v/>
      </c>
      <c r="CF760" s="42" t="str">
        <f>IF($O760="女子",IF($AF760&gt;100,"",IF($M760=選抜女子!P$27,ROW(),"")),"")</f>
        <v/>
      </c>
      <c r="CG760" s="42" t="str">
        <f>IF($O760="女子",IF($AF760&gt;100,"",IF($M760=選抜女子!B$51,ROW(),"")),"")</f>
        <v/>
      </c>
      <c r="CH760" s="42" t="str">
        <f>IF($O760="女子",IF($AF760&gt;100,"",IF($M760=選抜女子!I$51,ROW(),"")),"")</f>
        <v/>
      </c>
      <c r="CI760" s="42" t="str">
        <f>IF($O760="女子",IF($AF760&gt;100,"",IF($M760=選抜女子!B$76,ROW(),"")),"")</f>
        <v/>
      </c>
      <c r="CJ760" s="42" t="str">
        <f>IF($O760="女子",IF($AF760&gt;100,"",IF($M760=選抜女子!I$76,ROW(),"")),"")</f>
        <v/>
      </c>
      <c r="CK760" s="42" t="str">
        <f>IF($O760="女子",IF($AF760&gt;100,"",IF($M760=新人女子!B$2,ROW(),"")),"")</f>
        <v/>
      </c>
      <c r="CL760" s="42" t="str">
        <f>IF($O760="女子",IF($AF760&gt;100,"",IF($M760=新人女子!I$2,ROW(),"")),"")</f>
        <v/>
      </c>
      <c r="CM760" s="42" t="str">
        <f>IF($O760="女子",IF($AF760&gt;100,"",IF($M760=新人女子!P$2,ROW(),"")),"")</f>
        <v/>
      </c>
      <c r="CN760" s="42" t="str">
        <f>IF($O760="女子",IF($AF760&gt;100,"",IF($M760=新人女子!B$27,ROW(),"")),"")</f>
        <v/>
      </c>
      <c r="CO760" s="42" t="str">
        <f>IF($O760="女子",IF($AF760&gt;100,"",IF($M760=新人女子!I$27,ROW(),"")),"")</f>
        <v/>
      </c>
      <c r="CP760" s="42" t="str">
        <f>IF($O760="女子",IF($AF760&gt;100,"",IF($M760=新人女子!P$27,ROW(),"")),"")</f>
        <v/>
      </c>
      <c r="CQ760" s="42" t="str">
        <f>IF($O760="女子",IF($AF760&gt;100,"",IF($M760=新人女子!B$51,ROW(),"")),"")</f>
        <v/>
      </c>
      <c r="CR760" s="42" t="str">
        <f>IF($O760="女子",IF($AF760&gt;100,"",IF($M760=新人女子!I$51,ROW(),"")),"")</f>
        <v/>
      </c>
      <c r="CS760" s="42" t="str">
        <f>IF($O760="女子",IF($AF760&gt;100,"",IF($M760=新人女子!P$51,ROW(),"")),"")</f>
        <v/>
      </c>
      <c r="CT760" s="42" t="str">
        <f>IF($O760="女子",IF($AF760&gt;100,"",IF($M760=新人女子!B$76,ROW(),"")),"")</f>
        <v/>
      </c>
      <c r="CU760" s="42" t="str">
        <f>IF($O760="女子",IF($AF760&gt;100,"",IF($M760=新人女子!I$76,ROW(),"")),"")</f>
        <v/>
      </c>
      <c r="CV760" s="42" t="str">
        <f>IF($O760="女子",IF($AF760&gt;100,"",IF($M760=新人女子!P$76,ROW(),"")),"")</f>
        <v/>
      </c>
    </row>
    <row r="761" spans="29:100" x14ac:dyDescent="0.15">
      <c r="AC761" s="35" t="str">
        <f t="shared" si="67"/>
        <v/>
      </c>
      <c r="BB761" s="35" t="str">
        <f t="shared" si="64"/>
        <v/>
      </c>
      <c r="BC761" s="35" t="str">
        <f t="shared" si="65"/>
        <v/>
      </c>
      <c r="BD761" s="35" t="str">
        <f t="shared" si="66"/>
        <v/>
      </c>
      <c r="BE761" s="42" t="str">
        <f>IF($O761="男子",IF($AF761&gt;100,"",IF($M761=選抜男子!B$2,ROW(),"")),"")</f>
        <v/>
      </c>
      <c r="BF761" s="42" t="str">
        <f>IF($O761="男子",IF($AF761&gt;100,"",IF($M761=選抜男子!I$2,ROW(),"")),"")</f>
        <v/>
      </c>
      <c r="BG761" s="42" t="str">
        <f>IF($O761="男子",IF($AF761&gt;100,"",IF($M761=選抜男子!P$2,ROW(),"")),"")</f>
        <v/>
      </c>
      <c r="BH761" s="42" t="str">
        <f>IF($O761="男子",IF($AF761&gt;100,"",IF($M761=選抜男子!B$27,ROW(),"")),"")</f>
        <v/>
      </c>
      <c r="BI761" s="42" t="str">
        <f>IF($O761="男子",IF($AF761&gt;100,"",IF($M761=選抜男子!I$27,ROW(),"")),"")</f>
        <v/>
      </c>
      <c r="BJ761" s="42" t="str">
        <f>IF($O761="男子",IF($AF761&gt;100,"",IF($M761=選抜男子!P$27,ROW(),"")),"")</f>
        <v/>
      </c>
      <c r="BK761" s="42" t="str">
        <f>IF($O761="男子",IF($AF761&gt;100,"",IF($M761=選抜男子!B$51,ROW(),"")),"")</f>
        <v/>
      </c>
      <c r="BL761" s="42" t="str">
        <f>IF($O761="男子",IF($AF761&gt;100,"",IF($M761=選抜男子!I$51,ROW(),"")),"")</f>
        <v/>
      </c>
      <c r="BM761" s="42" t="str">
        <f>IF($O761="男子",IF($AF761&gt;100,"",IF($M761=選抜男子!B$76,ROW(),"")),"")</f>
        <v/>
      </c>
      <c r="BN761" s="42" t="str">
        <f>IF($O761="男子",IF($AF761&gt;100,"",IF($M761=選抜男子!I$76,ROW(),"")),"")</f>
        <v/>
      </c>
      <c r="BO761" s="42" t="str">
        <f>IF($O761="男子",IF($AF761&gt;100,"",IF($M761=新人男子!B$2,ROW(),"")),"")</f>
        <v/>
      </c>
      <c r="BP761" s="42" t="str">
        <f>IF($O761="男子",IF($AF761&gt;100,"",IF($M761=新人男子!I$2,ROW(),"")),"")</f>
        <v/>
      </c>
      <c r="BQ761" s="42" t="str">
        <f>IF($O761="男子",IF($AF761&gt;100,"",IF($M761=新人男子!P$2,ROW(),"")),"")</f>
        <v/>
      </c>
      <c r="BR761" s="42" t="str">
        <f>IF($O761="男子",IF($AF761&gt;100,"",IF($M761=新人男子!B$27,ROW(),"")),"")</f>
        <v/>
      </c>
      <c r="BS761" s="42" t="str">
        <f>IF($O761="男子",IF($AF761&gt;100,"",IF($M761=新人男子!I$27,ROW(),"")),"")</f>
        <v/>
      </c>
      <c r="BT761" s="42" t="str">
        <f>IF($O761="男子",IF($AF761&gt;100,"",IF($M761=新人男子!P$27,ROW(),"")),"")</f>
        <v/>
      </c>
      <c r="BU761" s="42" t="str">
        <f>IF($O761="男子",IF($AF761&gt;100,"",IF($M761=新人男子!B$51,ROW(),"")),"")</f>
        <v/>
      </c>
      <c r="BV761" s="42" t="str">
        <f>IF($O761="男子",IF($AF761&gt;100,"",IF($M761=新人男子!I$51,ROW(),"")),"")</f>
        <v/>
      </c>
      <c r="BW761" s="42" t="str">
        <f>IF($O761="男子",IF($AF761&gt;100,"",IF($M761=新人男子!P$51,ROW(),"")),"")</f>
        <v/>
      </c>
      <c r="BX761" s="42" t="str">
        <f>IF($O761="男子",IF($AF761&gt;100,"",IF($M761=新人男子!B$76,ROW(),"")),"")</f>
        <v/>
      </c>
      <c r="BY761" s="42" t="str">
        <f>IF($O761="男子",IF($AF761&gt;100,"",IF($M761=新人男子!I$76,ROW(),"")),"")</f>
        <v/>
      </c>
      <c r="BZ761" s="42" t="str">
        <f>IF($O761="男子",IF($AF761&gt;100,"",IF($M761=新人男子!P$76,ROW(),"")),"")</f>
        <v/>
      </c>
      <c r="CA761" s="42" t="str">
        <f>IF($O761="女子",IF($AF761&gt;100,"",IF($M761=選抜女子!B$2,ROW(),"")),"")</f>
        <v/>
      </c>
      <c r="CB761" s="42" t="str">
        <f>IF($O761="女子",IF($AF761&gt;100,"",IF($M761=選抜女子!I$2,ROW(),"")),"")</f>
        <v/>
      </c>
      <c r="CC761" s="42" t="str">
        <f>IF($O761="女子",IF($AF761&gt;100,"",IF($M761=選抜女子!P$2,ROW(),"")),"")</f>
        <v/>
      </c>
      <c r="CD761" s="42" t="str">
        <f>IF($O761="女子",IF($AF761&gt;100,"",IF($M761=選抜女子!B$27,ROW(),"")),"")</f>
        <v/>
      </c>
      <c r="CE761" s="42" t="str">
        <f>IF($O761="女子",IF($AF761&gt;100,"",IF($M761=選抜女子!I$27,ROW(),"")),"")</f>
        <v/>
      </c>
      <c r="CF761" s="42" t="str">
        <f>IF($O761="女子",IF($AF761&gt;100,"",IF($M761=選抜女子!P$27,ROW(),"")),"")</f>
        <v/>
      </c>
      <c r="CG761" s="42" t="str">
        <f>IF($O761="女子",IF($AF761&gt;100,"",IF($M761=選抜女子!B$51,ROW(),"")),"")</f>
        <v/>
      </c>
      <c r="CH761" s="42" t="str">
        <f>IF($O761="女子",IF($AF761&gt;100,"",IF($M761=選抜女子!I$51,ROW(),"")),"")</f>
        <v/>
      </c>
      <c r="CI761" s="42" t="str">
        <f>IF($O761="女子",IF($AF761&gt;100,"",IF($M761=選抜女子!B$76,ROW(),"")),"")</f>
        <v/>
      </c>
      <c r="CJ761" s="42" t="str">
        <f>IF($O761="女子",IF($AF761&gt;100,"",IF($M761=選抜女子!I$76,ROW(),"")),"")</f>
        <v/>
      </c>
      <c r="CK761" s="42" t="str">
        <f>IF($O761="女子",IF($AF761&gt;100,"",IF($M761=新人女子!B$2,ROW(),"")),"")</f>
        <v/>
      </c>
      <c r="CL761" s="42" t="str">
        <f>IF($O761="女子",IF($AF761&gt;100,"",IF($M761=新人女子!I$2,ROW(),"")),"")</f>
        <v/>
      </c>
      <c r="CM761" s="42" t="str">
        <f>IF($O761="女子",IF($AF761&gt;100,"",IF($M761=新人女子!P$2,ROW(),"")),"")</f>
        <v/>
      </c>
      <c r="CN761" s="42" t="str">
        <f>IF($O761="女子",IF($AF761&gt;100,"",IF($M761=新人女子!B$27,ROW(),"")),"")</f>
        <v/>
      </c>
      <c r="CO761" s="42" t="str">
        <f>IF($O761="女子",IF($AF761&gt;100,"",IF($M761=新人女子!I$27,ROW(),"")),"")</f>
        <v/>
      </c>
      <c r="CP761" s="42" t="str">
        <f>IF($O761="女子",IF($AF761&gt;100,"",IF($M761=新人女子!P$27,ROW(),"")),"")</f>
        <v/>
      </c>
      <c r="CQ761" s="42" t="str">
        <f>IF($O761="女子",IF($AF761&gt;100,"",IF($M761=新人女子!B$51,ROW(),"")),"")</f>
        <v/>
      </c>
      <c r="CR761" s="42" t="str">
        <f>IF($O761="女子",IF($AF761&gt;100,"",IF($M761=新人女子!I$51,ROW(),"")),"")</f>
        <v/>
      </c>
      <c r="CS761" s="42" t="str">
        <f>IF($O761="女子",IF($AF761&gt;100,"",IF($M761=新人女子!P$51,ROW(),"")),"")</f>
        <v/>
      </c>
      <c r="CT761" s="42" t="str">
        <f>IF($O761="女子",IF($AF761&gt;100,"",IF($M761=新人女子!B$76,ROW(),"")),"")</f>
        <v/>
      </c>
      <c r="CU761" s="42" t="str">
        <f>IF($O761="女子",IF($AF761&gt;100,"",IF($M761=新人女子!I$76,ROW(),"")),"")</f>
        <v/>
      </c>
      <c r="CV761" s="42" t="str">
        <f>IF($O761="女子",IF($AF761&gt;100,"",IF($M761=新人女子!P$76,ROW(),"")),"")</f>
        <v/>
      </c>
    </row>
    <row r="762" spans="29:100" x14ac:dyDescent="0.15">
      <c r="AC762" s="35" t="str">
        <f t="shared" si="67"/>
        <v/>
      </c>
      <c r="BB762" s="35" t="str">
        <f t="shared" si="64"/>
        <v/>
      </c>
      <c r="BC762" s="35" t="str">
        <f t="shared" si="65"/>
        <v/>
      </c>
      <c r="BD762" s="35" t="str">
        <f t="shared" si="66"/>
        <v/>
      </c>
      <c r="BE762" s="42" t="str">
        <f>IF($O762="男子",IF($AF762&gt;100,"",IF($M762=選抜男子!B$2,ROW(),"")),"")</f>
        <v/>
      </c>
      <c r="BF762" s="42" t="str">
        <f>IF($O762="男子",IF($AF762&gt;100,"",IF($M762=選抜男子!I$2,ROW(),"")),"")</f>
        <v/>
      </c>
      <c r="BG762" s="42" t="str">
        <f>IF($O762="男子",IF($AF762&gt;100,"",IF($M762=選抜男子!P$2,ROW(),"")),"")</f>
        <v/>
      </c>
      <c r="BH762" s="42" t="str">
        <f>IF($O762="男子",IF($AF762&gt;100,"",IF($M762=選抜男子!B$27,ROW(),"")),"")</f>
        <v/>
      </c>
      <c r="BI762" s="42" t="str">
        <f>IF($O762="男子",IF($AF762&gt;100,"",IF($M762=選抜男子!I$27,ROW(),"")),"")</f>
        <v/>
      </c>
      <c r="BJ762" s="42" t="str">
        <f>IF($O762="男子",IF($AF762&gt;100,"",IF($M762=選抜男子!P$27,ROW(),"")),"")</f>
        <v/>
      </c>
      <c r="BK762" s="42" t="str">
        <f>IF($O762="男子",IF($AF762&gt;100,"",IF($M762=選抜男子!B$51,ROW(),"")),"")</f>
        <v/>
      </c>
      <c r="BL762" s="42" t="str">
        <f>IF($O762="男子",IF($AF762&gt;100,"",IF($M762=選抜男子!I$51,ROW(),"")),"")</f>
        <v/>
      </c>
      <c r="BM762" s="42" t="str">
        <f>IF($O762="男子",IF($AF762&gt;100,"",IF($M762=選抜男子!B$76,ROW(),"")),"")</f>
        <v/>
      </c>
      <c r="BN762" s="42" t="str">
        <f>IF($O762="男子",IF($AF762&gt;100,"",IF($M762=選抜男子!I$76,ROW(),"")),"")</f>
        <v/>
      </c>
      <c r="BO762" s="42" t="str">
        <f>IF($O762="男子",IF($AF762&gt;100,"",IF($M762=新人男子!B$2,ROW(),"")),"")</f>
        <v/>
      </c>
      <c r="BP762" s="42" t="str">
        <f>IF($O762="男子",IF($AF762&gt;100,"",IF($M762=新人男子!I$2,ROW(),"")),"")</f>
        <v/>
      </c>
      <c r="BQ762" s="42" t="str">
        <f>IF($O762="男子",IF($AF762&gt;100,"",IF($M762=新人男子!P$2,ROW(),"")),"")</f>
        <v/>
      </c>
      <c r="BR762" s="42" t="str">
        <f>IF($O762="男子",IF($AF762&gt;100,"",IF($M762=新人男子!B$27,ROW(),"")),"")</f>
        <v/>
      </c>
      <c r="BS762" s="42" t="str">
        <f>IF($O762="男子",IF($AF762&gt;100,"",IF($M762=新人男子!I$27,ROW(),"")),"")</f>
        <v/>
      </c>
      <c r="BT762" s="42" t="str">
        <f>IF($O762="男子",IF($AF762&gt;100,"",IF($M762=新人男子!P$27,ROW(),"")),"")</f>
        <v/>
      </c>
      <c r="BU762" s="42" t="str">
        <f>IF($O762="男子",IF($AF762&gt;100,"",IF($M762=新人男子!B$51,ROW(),"")),"")</f>
        <v/>
      </c>
      <c r="BV762" s="42" t="str">
        <f>IF($O762="男子",IF($AF762&gt;100,"",IF($M762=新人男子!I$51,ROW(),"")),"")</f>
        <v/>
      </c>
      <c r="BW762" s="42" t="str">
        <f>IF($O762="男子",IF($AF762&gt;100,"",IF($M762=新人男子!P$51,ROW(),"")),"")</f>
        <v/>
      </c>
      <c r="BX762" s="42" t="str">
        <f>IF($O762="男子",IF($AF762&gt;100,"",IF($M762=新人男子!B$76,ROW(),"")),"")</f>
        <v/>
      </c>
      <c r="BY762" s="42" t="str">
        <f>IF($O762="男子",IF($AF762&gt;100,"",IF($M762=新人男子!I$76,ROW(),"")),"")</f>
        <v/>
      </c>
      <c r="BZ762" s="42" t="str">
        <f>IF($O762="男子",IF($AF762&gt;100,"",IF($M762=新人男子!P$76,ROW(),"")),"")</f>
        <v/>
      </c>
      <c r="CA762" s="42" t="str">
        <f>IF($O762="女子",IF($AF762&gt;100,"",IF($M762=選抜女子!B$2,ROW(),"")),"")</f>
        <v/>
      </c>
      <c r="CB762" s="42" t="str">
        <f>IF($O762="女子",IF($AF762&gt;100,"",IF($M762=選抜女子!I$2,ROW(),"")),"")</f>
        <v/>
      </c>
      <c r="CC762" s="42" t="str">
        <f>IF($O762="女子",IF($AF762&gt;100,"",IF($M762=選抜女子!P$2,ROW(),"")),"")</f>
        <v/>
      </c>
      <c r="CD762" s="42" t="str">
        <f>IF($O762="女子",IF($AF762&gt;100,"",IF($M762=選抜女子!B$27,ROW(),"")),"")</f>
        <v/>
      </c>
      <c r="CE762" s="42" t="str">
        <f>IF($O762="女子",IF($AF762&gt;100,"",IF($M762=選抜女子!I$27,ROW(),"")),"")</f>
        <v/>
      </c>
      <c r="CF762" s="42" t="str">
        <f>IF($O762="女子",IF($AF762&gt;100,"",IF($M762=選抜女子!P$27,ROW(),"")),"")</f>
        <v/>
      </c>
      <c r="CG762" s="42" t="str">
        <f>IF($O762="女子",IF($AF762&gt;100,"",IF($M762=選抜女子!B$51,ROW(),"")),"")</f>
        <v/>
      </c>
      <c r="CH762" s="42" t="str">
        <f>IF($O762="女子",IF($AF762&gt;100,"",IF($M762=選抜女子!I$51,ROW(),"")),"")</f>
        <v/>
      </c>
      <c r="CI762" s="42" t="str">
        <f>IF($O762="女子",IF($AF762&gt;100,"",IF($M762=選抜女子!B$76,ROW(),"")),"")</f>
        <v/>
      </c>
      <c r="CJ762" s="42" t="str">
        <f>IF($O762="女子",IF($AF762&gt;100,"",IF($M762=選抜女子!I$76,ROW(),"")),"")</f>
        <v/>
      </c>
      <c r="CK762" s="42" t="str">
        <f>IF($O762="女子",IF($AF762&gt;100,"",IF($M762=新人女子!B$2,ROW(),"")),"")</f>
        <v/>
      </c>
      <c r="CL762" s="42" t="str">
        <f>IF($O762="女子",IF($AF762&gt;100,"",IF($M762=新人女子!I$2,ROW(),"")),"")</f>
        <v/>
      </c>
      <c r="CM762" s="42" t="str">
        <f>IF($O762="女子",IF($AF762&gt;100,"",IF($M762=新人女子!P$2,ROW(),"")),"")</f>
        <v/>
      </c>
      <c r="CN762" s="42" t="str">
        <f>IF($O762="女子",IF($AF762&gt;100,"",IF($M762=新人女子!B$27,ROW(),"")),"")</f>
        <v/>
      </c>
      <c r="CO762" s="42" t="str">
        <f>IF($O762="女子",IF($AF762&gt;100,"",IF($M762=新人女子!I$27,ROW(),"")),"")</f>
        <v/>
      </c>
      <c r="CP762" s="42" t="str">
        <f>IF($O762="女子",IF($AF762&gt;100,"",IF($M762=新人女子!P$27,ROW(),"")),"")</f>
        <v/>
      </c>
      <c r="CQ762" s="42" t="str">
        <f>IF($O762="女子",IF($AF762&gt;100,"",IF($M762=新人女子!B$51,ROW(),"")),"")</f>
        <v/>
      </c>
      <c r="CR762" s="42" t="str">
        <f>IF($O762="女子",IF($AF762&gt;100,"",IF($M762=新人女子!I$51,ROW(),"")),"")</f>
        <v/>
      </c>
      <c r="CS762" s="42" t="str">
        <f>IF($O762="女子",IF($AF762&gt;100,"",IF($M762=新人女子!P$51,ROW(),"")),"")</f>
        <v/>
      </c>
      <c r="CT762" s="42" t="str">
        <f>IF($O762="女子",IF($AF762&gt;100,"",IF($M762=新人女子!B$76,ROW(),"")),"")</f>
        <v/>
      </c>
      <c r="CU762" s="42" t="str">
        <f>IF($O762="女子",IF($AF762&gt;100,"",IF($M762=新人女子!I$76,ROW(),"")),"")</f>
        <v/>
      </c>
      <c r="CV762" s="42" t="str">
        <f>IF($O762="女子",IF($AF762&gt;100,"",IF($M762=新人女子!P$76,ROW(),"")),"")</f>
        <v/>
      </c>
    </row>
    <row r="763" spans="29:100" x14ac:dyDescent="0.15">
      <c r="AC763" s="35" t="str">
        <f t="shared" si="67"/>
        <v/>
      </c>
      <c r="BB763" s="35" t="str">
        <f t="shared" si="64"/>
        <v/>
      </c>
      <c r="BC763" s="35" t="str">
        <f t="shared" si="65"/>
        <v/>
      </c>
      <c r="BD763" s="35" t="str">
        <f t="shared" si="66"/>
        <v/>
      </c>
      <c r="BE763" s="42" t="str">
        <f>IF($O763="男子",IF($AF763&gt;100,"",IF($M763=選抜男子!B$2,ROW(),"")),"")</f>
        <v/>
      </c>
      <c r="BF763" s="42" t="str">
        <f>IF($O763="男子",IF($AF763&gt;100,"",IF($M763=選抜男子!I$2,ROW(),"")),"")</f>
        <v/>
      </c>
      <c r="BG763" s="42" t="str">
        <f>IF($O763="男子",IF($AF763&gt;100,"",IF($M763=選抜男子!P$2,ROW(),"")),"")</f>
        <v/>
      </c>
      <c r="BH763" s="42" t="str">
        <f>IF($O763="男子",IF($AF763&gt;100,"",IF($M763=選抜男子!B$27,ROW(),"")),"")</f>
        <v/>
      </c>
      <c r="BI763" s="42" t="str">
        <f>IF($O763="男子",IF($AF763&gt;100,"",IF($M763=選抜男子!I$27,ROW(),"")),"")</f>
        <v/>
      </c>
      <c r="BJ763" s="42" t="str">
        <f>IF($O763="男子",IF($AF763&gt;100,"",IF($M763=選抜男子!P$27,ROW(),"")),"")</f>
        <v/>
      </c>
      <c r="BK763" s="42" t="str">
        <f>IF($O763="男子",IF($AF763&gt;100,"",IF($M763=選抜男子!B$51,ROW(),"")),"")</f>
        <v/>
      </c>
      <c r="BL763" s="42" t="str">
        <f>IF($O763="男子",IF($AF763&gt;100,"",IF($M763=選抜男子!I$51,ROW(),"")),"")</f>
        <v/>
      </c>
      <c r="BM763" s="42" t="str">
        <f>IF($O763="男子",IF($AF763&gt;100,"",IF($M763=選抜男子!B$76,ROW(),"")),"")</f>
        <v/>
      </c>
      <c r="BN763" s="42" t="str">
        <f>IF($O763="男子",IF($AF763&gt;100,"",IF($M763=選抜男子!I$76,ROW(),"")),"")</f>
        <v/>
      </c>
      <c r="BO763" s="42" t="str">
        <f>IF($O763="男子",IF($AF763&gt;100,"",IF($M763=新人男子!B$2,ROW(),"")),"")</f>
        <v/>
      </c>
      <c r="BP763" s="42" t="str">
        <f>IF($O763="男子",IF($AF763&gt;100,"",IF($M763=新人男子!I$2,ROW(),"")),"")</f>
        <v/>
      </c>
      <c r="BQ763" s="42" t="str">
        <f>IF($O763="男子",IF($AF763&gt;100,"",IF($M763=新人男子!P$2,ROW(),"")),"")</f>
        <v/>
      </c>
      <c r="BR763" s="42" t="str">
        <f>IF($O763="男子",IF($AF763&gt;100,"",IF($M763=新人男子!B$27,ROW(),"")),"")</f>
        <v/>
      </c>
      <c r="BS763" s="42" t="str">
        <f>IF($O763="男子",IF($AF763&gt;100,"",IF($M763=新人男子!I$27,ROW(),"")),"")</f>
        <v/>
      </c>
      <c r="BT763" s="42" t="str">
        <f>IF($O763="男子",IF($AF763&gt;100,"",IF($M763=新人男子!P$27,ROW(),"")),"")</f>
        <v/>
      </c>
      <c r="BU763" s="42" t="str">
        <f>IF($O763="男子",IF($AF763&gt;100,"",IF($M763=新人男子!B$51,ROW(),"")),"")</f>
        <v/>
      </c>
      <c r="BV763" s="42" t="str">
        <f>IF($O763="男子",IF($AF763&gt;100,"",IF($M763=新人男子!I$51,ROW(),"")),"")</f>
        <v/>
      </c>
      <c r="BW763" s="42" t="str">
        <f>IF($O763="男子",IF($AF763&gt;100,"",IF($M763=新人男子!P$51,ROW(),"")),"")</f>
        <v/>
      </c>
      <c r="BX763" s="42" t="str">
        <f>IF($O763="男子",IF($AF763&gt;100,"",IF($M763=新人男子!B$76,ROW(),"")),"")</f>
        <v/>
      </c>
      <c r="BY763" s="42" t="str">
        <f>IF($O763="男子",IF($AF763&gt;100,"",IF($M763=新人男子!I$76,ROW(),"")),"")</f>
        <v/>
      </c>
      <c r="BZ763" s="42" t="str">
        <f>IF($O763="男子",IF($AF763&gt;100,"",IF($M763=新人男子!P$76,ROW(),"")),"")</f>
        <v/>
      </c>
      <c r="CA763" s="42" t="str">
        <f>IF($O763="女子",IF($AF763&gt;100,"",IF($M763=選抜女子!B$2,ROW(),"")),"")</f>
        <v/>
      </c>
      <c r="CB763" s="42" t="str">
        <f>IF($O763="女子",IF($AF763&gt;100,"",IF($M763=選抜女子!I$2,ROW(),"")),"")</f>
        <v/>
      </c>
      <c r="CC763" s="42" t="str">
        <f>IF($O763="女子",IF($AF763&gt;100,"",IF($M763=選抜女子!P$2,ROW(),"")),"")</f>
        <v/>
      </c>
      <c r="CD763" s="42" t="str">
        <f>IF($O763="女子",IF($AF763&gt;100,"",IF($M763=選抜女子!B$27,ROW(),"")),"")</f>
        <v/>
      </c>
      <c r="CE763" s="42" t="str">
        <f>IF($O763="女子",IF($AF763&gt;100,"",IF($M763=選抜女子!I$27,ROW(),"")),"")</f>
        <v/>
      </c>
      <c r="CF763" s="42" t="str">
        <f>IF($O763="女子",IF($AF763&gt;100,"",IF($M763=選抜女子!P$27,ROW(),"")),"")</f>
        <v/>
      </c>
      <c r="CG763" s="42" t="str">
        <f>IF($O763="女子",IF($AF763&gt;100,"",IF($M763=選抜女子!B$51,ROW(),"")),"")</f>
        <v/>
      </c>
      <c r="CH763" s="42" t="str">
        <f>IF($O763="女子",IF($AF763&gt;100,"",IF($M763=選抜女子!I$51,ROW(),"")),"")</f>
        <v/>
      </c>
      <c r="CI763" s="42" t="str">
        <f>IF($O763="女子",IF($AF763&gt;100,"",IF($M763=選抜女子!B$76,ROW(),"")),"")</f>
        <v/>
      </c>
      <c r="CJ763" s="42" t="str">
        <f>IF($O763="女子",IF($AF763&gt;100,"",IF($M763=選抜女子!I$76,ROW(),"")),"")</f>
        <v/>
      </c>
      <c r="CK763" s="42" t="str">
        <f>IF($O763="女子",IF($AF763&gt;100,"",IF($M763=新人女子!B$2,ROW(),"")),"")</f>
        <v/>
      </c>
      <c r="CL763" s="42" t="str">
        <f>IF($O763="女子",IF($AF763&gt;100,"",IF($M763=新人女子!I$2,ROW(),"")),"")</f>
        <v/>
      </c>
      <c r="CM763" s="42" t="str">
        <f>IF($O763="女子",IF($AF763&gt;100,"",IF($M763=新人女子!P$2,ROW(),"")),"")</f>
        <v/>
      </c>
      <c r="CN763" s="42" t="str">
        <f>IF($O763="女子",IF($AF763&gt;100,"",IF($M763=新人女子!B$27,ROW(),"")),"")</f>
        <v/>
      </c>
      <c r="CO763" s="42" t="str">
        <f>IF($O763="女子",IF($AF763&gt;100,"",IF($M763=新人女子!I$27,ROW(),"")),"")</f>
        <v/>
      </c>
      <c r="CP763" s="42" t="str">
        <f>IF($O763="女子",IF($AF763&gt;100,"",IF($M763=新人女子!P$27,ROW(),"")),"")</f>
        <v/>
      </c>
      <c r="CQ763" s="42" t="str">
        <f>IF($O763="女子",IF($AF763&gt;100,"",IF($M763=新人女子!B$51,ROW(),"")),"")</f>
        <v/>
      </c>
      <c r="CR763" s="42" t="str">
        <f>IF($O763="女子",IF($AF763&gt;100,"",IF($M763=新人女子!I$51,ROW(),"")),"")</f>
        <v/>
      </c>
      <c r="CS763" s="42" t="str">
        <f>IF($O763="女子",IF($AF763&gt;100,"",IF($M763=新人女子!P$51,ROW(),"")),"")</f>
        <v/>
      </c>
      <c r="CT763" s="42" t="str">
        <f>IF($O763="女子",IF($AF763&gt;100,"",IF($M763=新人女子!B$76,ROW(),"")),"")</f>
        <v/>
      </c>
      <c r="CU763" s="42" t="str">
        <f>IF($O763="女子",IF($AF763&gt;100,"",IF($M763=新人女子!I$76,ROW(),"")),"")</f>
        <v/>
      </c>
      <c r="CV763" s="42" t="str">
        <f>IF($O763="女子",IF($AF763&gt;100,"",IF($M763=新人女子!P$76,ROW(),"")),"")</f>
        <v/>
      </c>
    </row>
    <row r="764" spans="29:100" x14ac:dyDescent="0.15">
      <c r="AC764" s="35" t="str">
        <f t="shared" si="67"/>
        <v/>
      </c>
      <c r="BB764" s="35" t="str">
        <f t="shared" si="64"/>
        <v/>
      </c>
      <c r="BC764" s="35" t="str">
        <f t="shared" si="65"/>
        <v/>
      </c>
      <c r="BD764" s="35" t="str">
        <f t="shared" si="66"/>
        <v/>
      </c>
      <c r="BE764" s="42" t="str">
        <f>IF($O764="男子",IF($AF764&gt;100,"",IF($M764=選抜男子!B$2,ROW(),"")),"")</f>
        <v/>
      </c>
      <c r="BF764" s="42" t="str">
        <f>IF($O764="男子",IF($AF764&gt;100,"",IF($M764=選抜男子!I$2,ROW(),"")),"")</f>
        <v/>
      </c>
      <c r="BG764" s="42" t="str">
        <f>IF($O764="男子",IF($AF764&gt;100,"",IF($M764=選抜男子!P$2,ROW(),"")),"")</f>
        <v/>
      </c>
      <c r="BH764" s="42" t="str">
        <f>IF($O764="男子",IF($AF764&gt;100,"",IF($M764=選抜男子!B$27,ROW(),"")),"")</f>
        <v/>
      </c>
      <c r="BI764" s="42" t="str">
        <f>IF($O764="男子",IF($AF764&gt;100,"",IF($M764=選抜男子!I$27,ROW(),"")),"")</f>
        <v/>
      </c>
      <c r="BJ764" s="42" t="str">
        <f>IF($O764="男子",IF($AF764&gt;100,"",IF($M764=選抜男子!P$27,ROW(),"")),"")</f>
        <v/>
      </c>
      <c r="BK764" s="42" t="str">
        <f>IF($O764="男子",IF($AF764&gt;100,"",IF($M764=選抜男子!B$51,ROW(),"")),"")</f>
        <v/>
      </c>
      <c r="BL764" s="42" t="str">
        <f>IF($O764="男子",IF($AF764&gt;100,"",IF($M764=選抜男子!I$51,ROW(),"")),"")</f>
        <v/>
      </c>
      <c r="BM764" s="42" t="str">
        <f>IF($O764="男子",IF($AF764&gt;100,"",IF($M764=選抜男子!B$76,ROW(),"")),"")</f>
        <v/>
      </c>
      <c r="BN764" s="42" t="str">
        <f>IF($O764="男子",IF($AF764&gt;100,"",IF($M764=選抜男子!I$76,ROW(),"")),"")</f>
        <v/>
      </c>
      <c r="BO764" s="42" t="str">
        <f>IF($O764="男子",IF($AF764&gt;100,"",IF($M764=新人男子!B$2,ROW(),"")),"")</f>
        <v/>
      </c>
      <c r="BP764" s="42" t="str">
        <f>IF($O764="男子",IF($AF764&gt;100,"",IF($M764=新人男子!I$2,ROW(),"")),"")</f>
        <v/>
      </c>
      <c r="BQ764" s="42" t="str">
        <f>IF($O764="男子",IF($AF764&gt;100,"",IF($M764=新人男子!P$2,ROW(),"")),"")</f>
        <v/>
      </c>
      <c r="BR764" s="42" t="str">
        <f>IF($O764="男子",IF($AF764&gt;100,"",IF($M764=新人男子!B$27,ROW(),"")),"")</f>
        <v/>
      </c>
      <c r="BS764" s="42" t="str">
        <f>IF($O764="男子",IF($AF764&gt;100,"",IF($M764=新人男子!I$27,ROW(),"")),"")</f>
        <v/>
      </c>
      <c r="BT764" s="42" t="str">
        <f>IF($O764="男子",IF($AF764&gt;100,"",IF($M764=新人男子!P$27,ROW(),"")),"")</f>
        <v/>
      </c>
      <c r="BU764" s="42" t="str">
        <f>IF($O764="男子",IF($AF764&gt;100,"",IF($M764=新人男子!B$51,ROW(),"")),"")</f>
        <v/>
      </c>
      <c r="BV764" s="42" t="str">
        <f>IF($O764="男子",IF($AF764&gt;100,"",IF($M764=新人男子!I$51,ROW(),"")),"")</f>
        <v/>
      </c>
      <c r="BW764" s="42" t="str">
        <f>IF($O764="男子",IF($AF764&gt;100,"",IF($M764=新人男子!P$51,ROW(),"")),"")</f>
        <v/>
      </c>
      <c r="BX764" s="42" t="str">
        <f>IF($O764="男子",IF($AF764&gt;100,"",IF($M764=新人男子!B$76,ROW(),"")),"")</f>
        <v/>
      </c>
      <c r="BY764" s="42" t="str">
        <f>IF($O764="男子",IF($AF764&gt;100,"",IF($M764=新人男子!I$76,ROW(),"")),"")</f>
        <v/>
      </c>
      <c r="BZ764" s="42" t="str">
        <f>IF($O764="男子",IF($AF764&gt;100,"",IF($M764=新人男子!P$76,ROW(),"")),"")</f>
        <v/>
      </c>
      <c r="CA764" s="42" t="str">
        <f>IF($O764="女子",IF($AF764&gt;100,"",IF($M764=選抜女子!B$2,ROW(),"")),"")</f>
        <v/>
      </c>
      <c r="CB764" s="42" t="str">
        <f>IF($O764="女子",IF($AF764&gt;100,"",IF($M764=選抜女子!I$2,ROW(),"")),"")</f>
        <v/>
      </c>
      <c r="CC764" s="42" t="str">
        <f>IF($O764="女子",IF($AF764&gt;100,"",IF($M764=選抜女子!P$2,ROW(),"")),"")</f>
        <v/>
      </c>
      <c r="CD764" s="42" t="str">
        <f>IF($O764="女子",IF($AF764&gt;100,"",IF($M764=選抜女子!B$27,ROW(),"")),"")</f>
        <v/>
      </c>
      <c r="CE764" s="42" t="str">
        <f>IF($O764="女子",IF($AF764&gt;100,"",IF($M764=選抜女子!I$27,ROW(),"")),"")</f>
        <v/>
      </c>
      <c r="CF764" s="42" t="str">
        <f>IF($O764="女子",IF($AF764&gt;100,"",IF($M764=選抜女子!P$27,ROW(),"")),"")</f>
        <v/>
      </c>
      <c r="CG764" s="42" t="str">
        <f>IF($O764="女子",IF($AF764&gt;100,"",IF($M764=選抜女子!B$51,ROW(),"")),"")</f>
        <v/>
      </c>
      <c r="CH764" s="42" t="str">
        <f>IF($O764="女子",IF($AF764&gt;100,"",IF($M764=選抜女子!I$51,ROW(),"")),"")</f>
        <v/>
      </c>
      <c r="CI764" s="42" t="str">
        <f>IF($O764="女子",IF($AF764&gt;100,"",IF($M764=選抜女子!B$76,ROW(),"")),"")</f>
        <v/>
      </c>
      <c r="CJ764" s="42" t="str">
        <f>IF($O764="女子",IF($AF764&gt;100,"",IF($M764=選抜女子!I$76,ROW(),"")),"")</f>
        <v/>
      </c>
      <c r="CK764" s="42" t="str">
        <f>IF($O764="女子",IF($AF764&gt;100,"",IF($M764=新人女子!B$2,ROW(),"")),"")</f>
        <v/>
      </c>
      <c r="CL764" s="42" t="str">
        <f>IF($O764="女子",IF($AF764&gt;100,"",IF($M764=新人女子!I$2,ROW(),"")),"")</f>
        <v/>
      </c>
      <c r="CM764" s="42" t="str">
        <f>IF($O764="女子",IF($AF764&gt;100,"",IF($M764=新人女子!P$2,ROW(),"")),"")</f>
        <v/>
      </c>
      <c r="CN764" s="42" t="str">
        <f>IF($O764="女子",IF($AF764&gt;100,"",IF($M764=新人女子!B$27,ROW(),"")),"")</f>
        <v/>
      </c>
      <c r="CO764" s="42" t="str">
        <f>IF($O764="女子",IF($AF764&gt;100,"",IF($M764=新人女子!I$27,ROW(),"")),"")</f>
        <v/>
      </c>
      <c r="CP764" s="42" t="str">
        <f>IF($O764="女子",IF($AF764&gt;100,"",IF($M764=新人女子!P$27,ROW(),"")),"")</f>
        <v/>
      </c>
      <c r="CQ764" s="42" t="str">
        <f>IF($O764="女子",IF($AF764&gt;100,"",IF($M764=新人女子!B$51,ROW(),"")),"")</f>
        <v/>
      </c>
      <c r="CR764" s="42" t="str">
        <f>IF($O764="女子",IF($AF764&gt;100,"",IF($M764=新人女子!I$51,ROW(),"")),"")</f>
        <v/>
      </c>
      <c r="CS764" s="42" t="str">
        <f>IF($O764="女子",IF($AF764&gt;100,"",IF($M764=新人女子!P$51,ROW(),"")),"")</f>
        <v/>
      </c>
      <c r="CT764" s="42" t="str">
        <f>IF($O764="女子",IF($AF764&gt;100,"",IF($M764=新人女子!B$76,ROW(),"")),"")</f>
        <v/>
      </c>
      <c r="CU764" s="42" t="str">
        <f>IF($O764="女子",IF($AF764&gt;100,"",IF($M764=新人女子!I$76,ROW(),"")),"")</f>
        <v/>
      </c>
      <c r="CV764" s="42" t="str">
        <f>IF($O764="女子",IF($AF764&gt;100,"",IF($M764=新人女子!P$76,ROW(),"")),"")</f>
        <v/>
      </c>
    </row>
    <row r="765" spans="29:100" x14ac:dyDescent="0.15">
      <c r="AC765" s="35" t="str">
        <f t="shared" si="67"/>
        <v/>
      </c>
      <c r="BB765" s="35" t="str">
        <f t="shared" si="64"/>
        <v/>
      </c>
      <c r="BC765" s="35" t="str">
        <f t="shared" si="65"/>
        <v/>
      </c>
      <c r="BD765" s="35" t="str">
        <f t="shared" si="66"/>
        <v/>
      </c>
      <c r="BE765" s="42" t="str">
        <f>IF($O765="男子",IF($AF765&gt;100,"",IF($M765=選抜男子!B$2,ROW(),"")),"")</f>
        <v/>
      </c>
      <c r="BF765" s="42" t="str">
        <f>IF($O765="男子",IF($AF765&gt;100,"",IF($M765=選抜男子!I$2,ROW(),"")),"")</f>
        <v/>
      </c>
      <c r="BG765" s="42" t="str">
        <f>IF($O765="男子",IF($AF765&gt;100,"",IF($M765=選抜男子!P$2,ROW(),"")),"")</f>
        <v/>
      </c>
      <c r="BH765" s="42" t="str">
        <f>IF($O765="男子",IF($AF765&gt;100,"",IF($M765=選抜男子!B$27,ROW(),"")),"")</f>
        <v/>
      </c>
      <c r="BI765" s="42" t="str">
        <f>IF($O765="男子",IF($AF765&gt;100,"",IF($M765=選抜男子!I$27,ROW(),"")),"")</f>
        <v/>
      </c>
      <c r="BJ765" s="42" t="str">
        <f>IF($O765="男子",IF($AF765&gt;100,"",IF($M765=選抜男子!P$27,ROW(),"")),"")</f>
        <v/>
      </c>
      <c r="BK765" s="42" t="str">
        <f>IF($O765="男子",IF($AF765&gt;100,"",IF($M765=選抜男子!B$51,ROW(),"")),"")</f>
        <v/>
      </c>
      <c r="BL765" s="42" t="str">
        <f>IF($O765="男子",IF($AF765&gt;100,"",IF($M765=選抜男子!I$51,ROW(),"")),"")</f>
        <v/>
      </c>
      <c r="BM765" s="42" t="str">
        <f>IF($O765="男子",IF($AF765&gt;100,"",IF($M765=選抜男子!B$76,ROW(),"")),"")</f>
        <v/>
      </c>
      <c r="BN765" s="42" t="str">
        <f>IF($O765="男子",IF($AF765&gt;100,"",IF($M765=選抜男子!I$76,ROW(),"")),"")</f>
        <v/>
      </c>
      <c r="BO765" s="42" t="str">
        <f>IF($O765="男子",IF($AF765&gt;100,"",IF($M765=新人男子!B$2,ROW(),"")),"")</f>
        <v/>
      </c>
      <c r="BP765" s="42" t="str">
        <f>IF($O765="男子",IF($AF765&gt;100,"",IF($M765=新人男子!I$2,ROW(),"")),"")</f>
        <v/>
      </c>
      <c r="BQ765" s="42" t="str">
        <f>IF($O765="男子",IF($AF765&gt;100,"",IF($M765=新人男子!P$2,ROW(),"")),"")</f>
        <v/>
      </c>
      <c r="BR765" s="42" t="str">
        <f>IF($O765="男子",IF($AF765&gt;100,"",IF($M765=新人男子!B$27,ROW(),"")),"")</f>
        <v/>
      </c>
      <c r="BS765" s="42" t="str">
        <f>IF($O765="男子",IF($AF765&gt;100,"",IF($M765=新人男子!I$27,ROW(),"")),"")</f>
        <v/>
      </c>
      <c r="BT765" s="42" t="str">
        <f>IF($O765="男子",IF($AF765&gt;100,"",IF($M765=新人男子!P$27,ROW(),"")),"")</f>
        <v/>
      </c>
      <c r="BU765" s="42" t="str">
        <f>IF($O765="男子",IF($AF765&gt;100,"",IF($M765=新人男子!B$51,ROW(),"")),"")</f>
        <v/>
      </c>
      <c r="BV765" s="42" t="str">
        <f>IF($O765="男子",IF($AF765&gt;100,"",IF($M765=新人男子!I$51,ROW(),"")),"")</f>
        <v/>
      </c>
      <c r="BW765" s="42" t="str">
        <f>IF($O765="男子",IF($AF765&gt;100,"",IF($M765=新人男子!P$51,ROW(),"")),"")</f>
        <v/>
      </c>
      <c r="BX765" s="42" t="str">
        <f>IF($O765="男子",IF($AF765&gt;100,"",IF($M765=新人男子!B$76,ROW(),"")),"")</f>
        <v/>
      </c>
      <c r="BY765" s="42" t="str">
        <f>IF($O765="男子",IF($AF765&gt;100,"",IF($M765=新人男子!I$76,ROW(),"")),"")</f>
        <v/>
      </c>
      <c r="BZ765" s="42" t="str">
        <f>IF($O765="男子",IF($AF765&gt;100,"",IF($M765=新人男子!P$76,ROW(),"")),"")</f>
        <v/>
      </c>
      <c r="CA765" s="42" t="str">
        <f>IF($O765="女子",IF($AF765&gt;100,"",IF($M765=選抜女子!B$2,ROW(),"")),"")</f>
        <v/>
      </c>
      <c r="CB765" s="42" t="str">
        <f>IF($O765="女子",IF($AF765&gt;100,"",IF($M765=選抜女子!I$2,ROW(),"")),"")</f>
        <v/>
      </c>
      <c r="CC765" s="42" t="str">
        <f>IF($O765="女子",IF($AF765&gt;100,"",IF($M765=選抜女子!P$2,ROW(),"")),"")</f>
        <v/>
      </c>
      <c r="CD765" s="42" t="str">
        <f>IF($O765="女子",IF($AF765&gt;100,"",IF($M765=選抜女子!B$27,ROW(),"")),"")</f>
        <v/>
      </c>
      <c r="CE765" s="42" t="str">
        <f>IF($O765="女子",IF($AF765&gt;100,"",IF($M765=選抜女子!I$27,ROW(),"")),"")</f>
        <v/>
      </c>
      <c r="CF765" s="42" t="str">
        <f>IF($O765="女子",IF($AF765&gt;100,"",IF($M765=選抜女子!P$27,ROW(),"")),"")</f>
        <v/>
      </c>
      <c r="CG765" s="42" t="str">
        <f>IF($O765="女子",IF($AF765&gt;100,"",IF($M765=選抜女子!B$51,ROW(),"")),"")</f>
        <v/>
      </c>
      <c r="CH765" s="42" t="str">
        <f>IF($O765="女子",IF($AF765&gt;100,"",IF($M765=選抜女子!I$51,ROW(),"")),"")</f>
        <v/>
      </c>
      <c r="CI765" s="42" t="str">
        <f>IF($O765="女子",IF($AF765&gt;100,"",IF($M765=選抜女子!B$76,ROW(),"")),"")</f>
        <v/>
      </c>
      <c r="CJ765" s="42" t="str">
        <f>IF($O765="女子",IF($AF765&gt;100,"",IF($M765=選抜女子!I$76,ROW(),"")),"")</f>
        <v/>
      </c>
      <c r="CK765" s="42" t="str">
        <f>IF($O765="女子",IF($AF765&gt;100,"",IF($M765=新人女子!B$2,ROW(),"")),"")</f>
        <v/>
      </c>
      <c r="CL765" s="42" t="str">
        <f>IF($O765="女子",IF($AF765&gt;100,"",IF($M765=新人女子!I$2,ROW(),"")),"")</f>
        <v/>
      </c>
      <c r="CM765" s="42" t="str">
        <f>IF($O765="女子",IF($AF765&gt;100,"",IF($M765=新人女子!P$2,ROW(),"")),"")</f>
        <v/>
      </c>
      <c r="CN765" s="42" t="str">
        <f>IF($O765="女子",IF($AF765&gt;100,"",IF($M765=新人女子!B$27,ROW(),"")),"")</f>
        <v/>
      </c>
      <c r="CO765" s="42" t="str">
        <f>IF($O765="女子",IF($AF765&gt;100,"",IF($M765=新人女子!I$27,ROW(),"")),"")</f>
        <v/>
      </c>
      <c r="CP765" s="42" t="str">
        <f>IF($O765="女子",IF($AF765&gt;100,"",IF($M765=新人女子!P$27,ROW(),"")),"")</f>
        <v/>
      </c>
      <c r="CQ765" s="42" t="str">
        <f>IF($O765="女子",IF($AF765&gt;100,"",IF($M765=新人女子!B$51,ROW(),"")),"")</f>
        <v/>
      </c>
      <c r="CR765" s="42" t="str">
        <f>IF($O765="女子",IF($AF765&gt;100,"",IF($M765=新人女子!I$51,ROW(),"")),"")</f>
        <v/>
      </c>
      <c r="CS765" s="42" t="str">
        <f>IF($O765="女子",IF($AF765&gt;100,"",IF($M765=新人女子!P$51,ROW(),"")),"")</f>
        <v/>
      </c>
      <c r="CT765" s="42" t="str">
        <f>IF($O765="女子",IF($AF765&gt;100,"",IF($M765=新人女子!B$76,ROW(),"")),"")</f>
        <v/>
      </c>
      <c r="CU765" s="42" t="str">
        <f>IF($O765="女子",IF($AF765&gt;100,"",IF($M765=新人女子!I$76,ROW(),"")),"")</f>
        <v/>
      </c>
      <c r="CV765" s="42" t="str">
        <f>IF($O765="女子",IF($AF765&gt;100,"",IF($M765=新人女子!P$76,ROW(),"")),"")</f>
        <v/>
      </c>
    </row>
    <row r="766" spans="29:100" x14ac:dyDescent="0.15">
      <c r="AC766" s="35" t="str">
        <f t="shared" si="67"/>
        <v/>
      </c>
      <c r="BB766" s="35" t="str">
        <f t="shared" si="64"/>
        <v/>
      </c>
      <c r="BC766" s="35" t="str">
        <f t="shared" si="65"/>
        <v/>
      </c>
      <c r="BD766" s="35" t="str">
        <f t="shared" si="66"/>
        <v/>
      </c>
      <c r="BE766" s="42" t="str">
        <f>IF($O766="男子",IF($AF766&gt;100,"",IF($M766=選抜男子!B$2,ROW(),"")),"")</f>
        <v/>
      </c>
      <c r="BF766" s="42" t="str">
        <f>IF($O766="男子",IF($AF766&gt;100,"",IF($M766=選抜男子!I$2,ROW(),"")),"")</f>
        <v/>
      </c>
      <c r="BG766" s="42" t="str">
        <f>IF($O766="男子",IF($AF766&gt;100,"",IF($M766=選抜男子!P$2,ROW(),"")),"")</f>
        <v/>
      </c>
      <c r="BH766" s="42" t="str">
        <f>IF($O766="男子",IF($AF766&gt;100,"",IF($M766=選抜男子!B$27,ROW(),"")),"")</f>
        <v/>
      </c>
      <c r="BI766" s="42" t="str">
        <f>IF($O766="男子",IF($AF766&gt;100,"",IF($M766=選抜男子!I$27,ROW(),"")),"")</f>
        <v/>
      </c>
      <c r="BJ766" s="42" t="str">
        <f>IF($O766="男子",IF($AF766&gt;100,"",IF($M766=選抜男子!P$27,ROW(),"")),"")</f>
        <v/>
      </c>
      <c r="BK766" s="42" t="str">
        <f>IF($O766="男子",IF($AF766&gt;100,"",IF($M766=選抜男子!B$51,ROW(),"")),"")</f>
        <v/>
      </c>
      <c r="BL766" s="42" t="str">
        <f>IF($O766="男子",IF($AF766&gt;100,"",IF($M766=選抜男子!I$51,ROW(),"")),"")</f>
        <v/>
      </c>
      <c r="BM766" s="42" t="str">
        <f>IF($O766="男子",IF($AF766&gt;100,"",IF($M766=選抜男子!B$76,ROW(),"")),"")</f>
        <v/>
      </c>
      <c r="BN766" s="42" t="str">
        <f>IF($O766="男子",IF($AF766&gt;100,"",IF($M766=選抜男子!I$76,ROW(),"")),"")</f>
        <v/>
      </c>
      <c r="BO766" s="42" t="str">
        <f>IF($O766="男子",IF($AF766&gt;100,"",IF($M766=新人男子!B$2,ROW(),"")),"")</f>
        <v/>
      </c>
      <c r="BP766" s="42" t="str">
        <f>IF($O766="男子",IF($AF766&gt;100,"",IF($M766=新人男子!I$2,ROW(),"")),"")</f>
        <v/>
      </c>
      <c r="BQ766" s="42" t="str">
        <f>IF($O766="男子",IF($AF766&gt;100,"",IF($M766=新人男子!P$2,ROW(),"")),"")</f>
        <v/>
      </c>
      <c r="BR766" s="42" t="str">
        <f>IF($O766="男子",IF($AF766&gt;100,"",IF($M766=新人男子!B$27,ROW(),"")),"")</f>
        <v/>
      </c>
      <c r="BS766" s="42" t="str">
        <f>IF($O766="男子",IF($AF766&gt;100,"",IF($M766=新人男子!I$27,ROW(),"")),"")</f>
        <v/>
      </c>
      <c r="BT766" s="42" t="str">
        <f>IF($O766="男子",IF($AF766&gt;100,"",IF($M766=新人男子!P$27,ROW(),"")),"")</f>
        <v/>
      </c>
      <c r="BU766" s="42" t="str">
        <f>IF($O766="男子",IF($AF766&gt;100,"",IF($M766=新人男子!B$51,ROW(),"")),"")</f>
        <v/>
      </c>
      <c r="BV766" s="42" t="str">
        <f>IF($O766="男子",IF($AF766&gt;100,"",IF($M766=新人男子!I$51,ROW(),"")),"")</f>
        <v/>
      </c>
      <c r="BW766" s="42" t="str">
        <f>IF($O766="男子",IF($AF766&gt;100,"",IF($M766=新人男子!P$51,ROW(),"")),"")</f>
        <v/>
      </c>
      <c r="BX766" s="42" t="str">
        <f>IF($O766="男子",IF($AF766&gt;100,"",IF($M766=新人男子!B$76,ROW(),"")),"")</f>
        <v/>
      </c>
      <c r="BY766" s="42" t="str">
        <f>IF($O766="男子",IF($AF766&gt;100,"",IF($M766=新人男子!I$76,ROW(),"")),"")</f>
        <v/>
      </c>
      <c r="BZ766" s="42" t="str">
        <f>IF($O766="男子",IF($AF766&gt;100,"",IF($M766=新人男子!P$76,ROW(),"")),"")</f>
        <v/>
      </c>
      <c r="CA766" s="42" t="str">
        <f>IF($O766="女子",IF($AF766&gt;100,"",IF($M766=選抜女子!B$2,ROW(),"")),"")</f>
        <v/>
      </c>
      <c r="CB766" s="42" t="str">
        <f>IF($O766="女子",IF($AF766&gt;100,"",IF($M766=選抜女子!I$2,ROW(),"")),"")</f>
        <v/>
      </c>
      <c r="CC766" s="42" t="str">
        <f>IF($O766="女子",IF($AF766&gt;100,"",IF($M766=選抜女子!P$2,ROW(),"")),"")</f>
        <v/>
      </c>
      <c r="CD766" s="42" t="str">
        <f>IF($O766="女子",IF($AF766&gt;100,"",IF($M766=選抜女子!B$27,ROW(),"")),"")</f>
        <v/>
      </c>
      <c r="CE766" s="42" t="str">
        <f>IF($O766="女子",IF($AF766&gt;100,"",IF($M766=選抜女子!I$27,ROW(),"")),"")</f>
        <v/>
      </c>
      <c r="CF766" s="42" t="str">
        <f>IF($O766="女子",IF($AF766&gt;100,"",IF($M766=選抜女子!P$27,ROW(),"")),"")</f>
        <v/>
      </c>
      <c r="CG766" s="42" t="str">
        <f>IF($O766="女子",IF($AF766&gt;100,"",IF($M766=選抜女子!B$51,ROW(),"")),"")</f>
        <v/>
      </c>
      <c r="CH766" s="42" t="str">
        <f>IF($O766="女子",IF($AF766&gt;100,"",IF($M766=選抜女子!I$51,ROW(),"")),"")</f>
        <v/>
      </c>
      <c r="CI766" s="42" t="str">
        <f>IF($O766="女子",IF($AF766&gt;100,"",IF($M766=選抜女子!B$76,ROW(),"")),"")</f>
        <v/>
      </c>
      <c r="CJ766" s="42" t="str">
        <f>IF($O766="女子",IF($AF766&gt;100,"",IF($M766=選抜女子!I$76,ROW(),"")),"")</f>
        <v/>
      </c>
      <c r="CK766" s="42" t="str">
        <f>IF($O766="女子",IF($AF766&gt;100,"",IF($M766=新人女子!B$2,ROW(),"")),"")</f>
        <v/>
      </c>
      <c r="CL766" s="42" t="str">
        <f>IF($O766="女子",IF($AF766&gt;100,"",IF($M766=新人女子!I$2,ROW(),"")),"")</f>
        <v/>
      </c>
      <c r="CM766" s="42" t="str">
        <f>IF($O766="女子",IF($AF766&gt;100,"",IF($M766=新人女子!P$2,ROW(),"")),"")</f>
        <v/>
      </c>
      <c r="CN766" s="42" t="str">
        <f>IF($O766="女子",IF($AF766&gt;100,"",IF($M766=新人女子!B$27,ROW(),"")),"")</f>
        <v/>
      </c>
      <c r="CO766" s="42" t="str">
        <f>IF($O766="女子",IF($AF766&gt;100,"",IF($M766=新人女子!I$27,ROW(),"")),"")</f>
        <v/>
      </c>
      <c r="CP766" s="42" t="str">
        <f>IF($O766="女子",IF($AF766&gt;100,"",IF($M766=新人女子!P$27,ROW(),"")),"")</f>
        <v/>
      </c>
      <c r="CQ766" s="42" t="str">
        <f>IF($O766="女子",IF($AF766&gt;100,"",IF($M766=新人女子!B$51,ROW(),"")),"")</f>
        <v/>
      </c>
      <c r="CR766" s="42" t="str">
        <f>IF($O766="女子",IF($AF766&gt;100,"",IF($M766=新人女子!I$51,ROW(),"")),"")</f>
        <v/>
      </c>
      <c r="CS766" s="42" t="str">
        <f>IF($O766="女子",IF($AF766&gt;100,"",IF($M766=新人女子!P$51,ROW(),"")),"")</f>
        <v/>
      </c>
      <c r="CT766" s="42" t="str">
        <f>IF($O766="女子",IF($AF766&gt;100,"",IF($M766=新人女子!B$76,ROW(),"")),"")</f>
        <v/>
      </c>
      <c r="CU766" s="42" t="str">
        <f>IF($O766="女子",IF($AF766&gt;100,"",IF($M766=新人女子!I$76,ROW(),"")),"")</f>
        <v/>
      </c>
      <c r="CV766" s="42" t="str">
        <f>IF($O766="女子",IF($AF766&gt;100,"",IF($M766=新人女子!P$76,ROW(),"")),"")</f>
        <v/>
      </c>
    </row>
    <row r="767" spans="29:100" x14ac:dyDescent="0.15">
      <c r="AC767" s="35" t="str">
        <f t="shared" si="67"/>
        <v/>
      </c>
      <c r="BB767" s="35" t="str">
        <f t="shared" si="64"/>
        <v/>
      </c>
      <c r="BC767" s="35" t="str">
        <f t="shared" si="65"/>
        <v/>
      </c>
      <c r="BD767" s="35" t="str">
        <f t="shared" si="66"/>
        <v/>
      </c>
      <c r="BE767" s="42" t="str">
        <f>IF($O767="男子",IF($AF767&gt;100,"",IF($M767=選抜男子!B$2,ROW(),"")),"")</f>
        <v/>
      </c>
      <c r="BF767" s="42" t="str">
        <f>IF($O767="男子",IF($AF767&gt;100,"",IF($M767=選抜男子!I$2,ROW(),"")),"")</f>
        <v/>
      </c>
      <c r="BG767" s="42" t="str">
        <f>IF($O767="男子",IF($AF767&gt;100,"",IF($M767=選抜男子!P$2,ROW(),"")),"")</f>
        <v/>
      </c>
      <c r="BH767" s="42" t="str">
        <f>IF($O767="男子",IF($AF767&gt;100,"",IF($M767=選抜男子!B$27,ROW(),"")),"")</f>
        <v/>
      </c>
      <c r="BI767" s="42" t="str">
        <f>IF($O767="男子",IF($AF767&gt;100,"",IF($M767=選抜男子!I$27,ROW(),"")),"")</f>
        <v/>
      </c>
      <c r="BJ767" s="42" t="str">
        <f>IF($O767="男子",IF($AF767&gt;100,"",IF($M767=選抜男子!P$27,ROW(),"")),"")</f>
        <v/>
      </c>
      <c r="BK767" s="42" t="str">
        <f>IF($O767="男子",IF($AF767&gt;100,"",IF($M767=選抜男子!B$51,ROW(),"")),"")</f>
        <v/>
      </c>
      <c r="BL767" s="42" t="str">
        <f>IF($O767="男子",IF($AF767&gt;100,"",IF($M767=選抜男子!I$51,ROW(),"")),"")</f>
        <v/>
      </c>
      <c r="BM767" s="42" t="str">
        <f>IF($O767="男子",IF($AF767&gt;100,"",IF($M767=選抜男子!B$76,ROW(),"")),"")</f>
        <v/>
      </c>
      <c r="BN767" s="42" t="str">
        <f>IF($O767="男子",IF($AF767&gt;100,"",IF($M767=選抜男子!I$76,ROW(),"")),"")</f>
        <v/>
      </c>
      <c r="BO767" s="42" t="str">
        <f>IF($O767="男子",IF($AF767&gt;100,"",IF($M767=新人男子!B$2,ROW(),"")),"")</f>
        <v/>
      </c>
      <c r="BP767" s="42" t="str">
        <f>IF($O767="男子",IF($AF767&gt;100,"",IF($M767=新人男子!I$2,ROW(),"")),"")</f>
        <v/>
      </c>
      <c r="BQ767" s="42" t="str">
        <f>IF($O767="男子",IF($AF767&gt;100,"",IF($M767=新人男子!P$2,ROW(),"")),"")</f>
        <v/>
      </c>
      <c r="BR767" s="42" t="str">
        <f>IF($O767="男子",IF($AF767&gt;100,"",IF($M767=新人男子!B$27,ROW(),"")),"")</f>
        <v/>
      </c>
      <c r="BS767" s="42" t="str">
        <f>IF($O767="男子",IF($AF767&gt;100,"",IF($M767=新人男子!I$27,ROW(),"")),"")</f>
        <v/>
      </c>
      <c r="BT767" s="42" t="str">
        <f>IF($O767="男子",IF($AF767&gt;100,"",IF($M767=新人男子!P$27,ROW(),"")),"")</f>
        <v/>
      </c>
      <c r="BU767" s="42" t="str">
        <f>IF($O767="男子",IF($AF767&gt;100,"",IF($M767=新人男子!B$51,ROW(),"")),"")</f>
        <v/>
      </c>
      <c r="BV767" s="42" t="str">
        <f>IF($O767="男子",IF($AF767&gt;100,"",IF($M767=新人男子!I$51,ROW(),"")),"")</f>
        <v/>
      </c>
      <c r="BW767" s="42" t="str">
        <f>IF($O767="男子",IF($AF767&gt;100,"",IF($M767=新人男子!P$51,ROW(),"")),"")</f>
        <v/>
      </c>
      <c r="BX767" s="42" t="str">
        <f>IF($O767="男子",IF($AF767&gt;100,"",IF($M767=新人男子!B$76,ROW(),"")),"")</f>
        <v/>
      </c>
      <c r="BY767" s="42" t="str">
        <f>IF($O767="男子",IF($AF767&gt;100,"",IF($M767=新人男子!I$76,ROW(),"")),"")</f>
        <v/>
      </c>
      <c r="BZ767" s="42" t="str">
        <f>IF($O767="男子",IF($AF767&gt;100,"",IF($M767=新人男子!P$76,ROW(),"")),"")</f>
        <v/>
      </c>
      <c r="CA767" s="42" t="str">
        <f>IF($O767="女子",IF($AF767&gt;100,"",IF($M767=選抜女子!B$2,ROW(),"")),"")</f>
        <v/>
      </c>
      <c r="CB767" s="42" t="str">
        <f>IF($O767="女子",IF($AF767&gt;100,"",IF($M767=選抜女子!I$2,ROW(),"")),"")</f>
        <v/>
      </c>
      <c r="CC767" s="42" t="str">
        <f>IF($O767="女子",IF($AF767&gt;100,"",IF($M767=選抜女子!P$2,ROW(),"")),"")</f>
        <v/>
      </c>
      <c r="CD767" s="42" t="str">
        <f>IF($O767="女子",IF($AF767&gt;100,"",IF($M767=選抜女子!B$27,ROW(),"")),"")</f>
        <v/>
      </c>
      <c r="CE767" s="42" t="str">
        <f>IF($O767="女子",IF($AF767&gt;100,"",IF($M767=選抜女子!I$27,ROW(),"")),"")</f>
        <v/>
      </c>
      <c r="CF767" s="42" t="str">
        <f>IF($O767="女子",IF($AF767&gt;100,"",IF($M767=選抜女子!P$27,ROW(),"")),"")</f>
        <v/>
      </c>
      <c r="CG767" s="42" t="str">
        <f>IF($O767="女子",IF($AF767&gt;100,"",IF($M767=選抜女子!B$51,ROW(),"")),"")</f>
        <v/>
      </c>
      <c r="CH767" s="42" t="str">
        <f>IF($O767="女子",IF($AF767&gt;100,"",IF($M767=選抜女子!I$51,ROW(),"")),"")</f>
        <v/>
      </c>
      <c r="CI767" s="42" t="str">
        <f>IF($O767="女子",IF($AF767&gt;100,"",IF($M767=選抜女子!B$76,ROW(),"")),"")</f>
        <v/>
      </c>
      <c r="CJ767" s="42" t="str">
        <f>IF($O767="女子",IF($AF767&gt;100,"",IF($M767=選抜女子!I$76,ROW(),"")),"")</f>
        <v/>
      </c>
      <c r="CK767" s="42" t="str">
        <f>IF($O767="女子",IF($AF767&gt;100,"",IF($M767=新人女子!B$2,ROW(),"")),"")</f>
        <v/>
      </c>
      <c r="CL767" s="42" t="str">
        <f>IF($O767="女子",IF($AF767&gt;100,"",IF($M767=新人女子!I$2,ROW(),"")),"")</f>
        <v/>
      </c>
      <c r="CM767" s="42" t="str">
        <f>IF($O767="女子",IF($AF767&gt;100,"",IF($M767=新人女子!P$2,ROW(),"")),"")</f>
        <v/>
      </c>
      <c r="CN767" s="42" t="str">
        <f>IF($O767="女子",IF($AF767&gt;100,"",IF($M767=新人女子!B$27,ROW(),"")),"")</f>
        <v/>
      </c>
      <c r="CO767" s="42" t="str">
        <f>IF($O767="女子",IF($AF767&gt;100,"",IF($M767=新人女子!I$27,ROW(),"")),"")</f>
        <v/>
      </c>
      <c r="CP767" s="42" t="str">
        <f>IF($O767="女子",IF($AF767&gt;100,"",IF($M767=新人女子!P$27,ROW(),"")),"")</f>
        <v/>
      </c>
      <c r="CQ767" s="42" t="str">
        <f>IF($O767="女子",IF($AF767&gt;100,"",IF($M767=新人女子!B$51,ROW(),"")),"")</f>
        <v/>
      </c>
      <c r="CR767" s="42" t="str">
        <f>IF($O767="女子",IF($AF767&gt;100,"",IF($M767=新人女子!I$51,ROW(),"")),"")</f>
        <v/>
      </c>
      <c r="CS767" s="42" t="str">
        <f>IF($O767="女子",IF($AF767&gt;100,"",IF($M767=新人女子!P$51,ROW(),"")),"")</f>
        <v/>
      </c>
      <c r="CT767" s="42" t="str">
        <f>IF($O767="女子",IF($AF767&gt;100,"",IF($M767=新人女子!B$76,ROW(),"")),"")</f>
        <v/>
      </c>
      <c r="CU767" s="42" t="str">
        <f>IF($O767="女子",IF($AF767&gt;100,"",IF($M767=新人女子!I$76,ROW(),"")),"")</f>
        <v/>
      </c>
      <c r="CV767" s="42" t="str">
        <f>IF($O767="女子",IF($AF767&gt;100,"",IF($M767=新人女子!P$76,ROW(),"")),"")</f>
        <v/>
      </c>
    </row>
    <row r="768" spans="29:100" x14ac:dyDescent="0.15">
      <c r="AC768" s="35" t="str">
        <f t="shared" si="67"/>
        <v/>
      </c>
      <c r="BB768" s="35" t="str">
        <f t="shared" si="64"/>
        <v/>
      </c>
      <c r="BC768" s="35" t="str">
        <f t="shared" si="65"/>
        <v/>
      </c>
      <c r="BD768" s="35" t="str">
        <f t="shared" si="66"/>
        <v/>
      </c>
      <c r="BE768" s="42" t="str">
        <f>IF($O768="男子",IF($AF768&gt;100,"",IF($M768=選抜男子!B$2,ROW(),"")),"")</f>
        <v/>
      </c>
      <c r="BF768" s="42" t="str">
        <f>IF($O768="男子",IF($AF768&gt;100,"",IF($M768=選抜男子!I$2,ROW(),"")),"")</f>
        <v/>
      </c>
      <c r="BG768" s="42" t="str">
        <f>IF($O768="男子",IF($AF768&gt;100,"",IF($M768=選抜男子!P$2,ROW(),"")),"")</f>
        <v/>
      </c>
      <c r="BH768" s="42" t="str">
        <f>IF($O768="男子",IF($AF768&gt;100,"",IF($M768=選抜男子!B$27,ROW(),"")),"")</f>
        <v/>
      </c>
      <c r="BI768" s="42" t="str">
        <f>IF($O768="男子",IF($AF768&gt;100,"",IF($M768=選抜男子!I$27,ROW(),"")),"")</f>
        <v/>
      </c>
      <c r="BJ768" s="42" t="str">
        <f>IF($O768="男子",IF($AF768&gt;100,"",IF($M768=選抜男子!P$27,ROW(),"")),"")</f>
        <v/>
      </c>
      <c r="BK768" s="42" t="str">
        <f>IF($O768="男子",IF($AF768&gt;100,"",IF($M768=選抜男子!B$51,ROW(),"")),"")</f>
        <v/>
      </c>
      <c r="BL768" s="42" t="str">
        <f>IF($O768="男子",IF($AF768&gt;100,"",IF($M768=選抜男子!I$51,ROW(),"")),"")</f>
        <v/>
      </c>
      <c r="BM768" s="42" t="str">
        <f>IF($O768="男子",IF($AF768&gt;100,"",IF($M768=選抜男子!B$76,ROW(),"")),"")</f>
        <v/>
      </c>
      <c r="BN768" s="42" t="str">
        <f>IF($O768="男子",IF($AF768&gt;100,"",IF($M768=選抜男子!I$76,ROW(),"")),"")</f>
        <v/>
      </c>
      <c r="BO768" s="42" t="str">
        <f>IF($O768="男子",IF($AF768&gt;100,"",IF($M768=新人男子!B$2,ROW(),"")),"")</f>
        <v/>
      </c>
      <c r="BP768" s="42" t="str">
        <f>IF($O768="男子",IF($AF768&gt;100,"",IF($M768=新人男子!I$2,ROW(),"")),"")</f>
        <v/>
      </c>
      <c r="BQ768" s="42" t="str">
        <f>IF($O768="男子",IF($AF768&gt;100,"",IF($M768=新人男子!P$2,ROW(),"")),"")</f>
        <v/>
      </c>
      <c r="BR768" s="42" t="str">
        <f>IF($O768="男子",IF($AF768&gt;100,"",IF($M768=新人男子!B$27,ROW(),"")),"")</f>
        <v/>
      </c>
      <c r="BS768" s="42" t="str">
        <f>IF($O768="男子",IF($AF768&gt;100,"",IF($M768=新人男子!I$27,ROW(),"")),"")</f>
        <v/>
      </c>
      <c r="BT768" s="42" t="str">
        <f>IF($O768="男子",IF($AF768&gt;100,"",IF($M768=新人男子!P$27,ROW(),"")),"")</f>
        <v/>
      </c>
      <c r="BU768" s="42" t="str">
        <f>IF($O768="男子",IF($AF768&gt;100,"",IF($M768=新人男子!B$51,ROW(),"")),"")</f>
        <v/>
      </c>
      <c r="BV768" s="42" t="str">
        <f>IF($O768="男子",IF($AF768&gt;100,"",IF($M768=新人男子!I$51,ROW(),"")),"")</f>
        <v/>
      </c>
      <c r="BW768" s="42" t="str">
        <f>IF($O768="男子",IF($AF768&gt;100,"",IF($M768=新人男子!P$51,ROW(),"")),"")</f>
        <v/>
      </c>
      <c r="BX768" s="42" t="str">
        <f>IF($O768="男子",IF($AF768&gt;100,"",IF($M768=新人男子!B$76,ROW(),"")),"")</f>
        <v/>
      </c>
      <c r="BY768" s="42" t="str">
        <f>IF($O768="男子",IF($AF768&gt;100,"",IF($M768=新人男子!I$76,ROW(),"")),"")</f>
        <v/>
      </c>
      <c r="BZ768" s="42" t="str">
        <f>IF($O768="男子",IF($AF768&gt;100,"",IF($M768=新人男子!P$76,ROW(),"")),"")</f>
        <v/>
      </c>
      <c r="CA768" s="42" t="str">
        <f>IF($O768="女子",IF($AF768&gt;100,"",IF($M768=選抜女子!B$2,ROW(),"")),"")</f>
        <v/>
      </c>
      <c r="CB768" s="42" t="str">
        <f>IF($O768="女子",IF($AF768&gt;100,"",IF($M768=選抜女子!I$2,ROW(),"")),"")</f>
        <v/>
      </c>
      <c r="CC768" s="42" t="str">
        <f>IF($O768="女子",IF($AF768&gt;100,"",IF($M768=選抜女子!P$2,ROW(),"")),"")</f>
        <v/>
      </c>
      <c r="CD768" s="42" t="str">
        <f>IF($O768="女子",IF($AF768&gt;100,"",IF($M768=選抜女子!B$27,ROW(),"")),"")</f>
        <v/>
      </c>
      <c r="CE768" s="42" t="str">
        <f>IF($O768="女子",IF($AF768&gt;100,"",IF($M768=選抜女子!I$27,ROW(),"")),"")</f>
        <v/>
      </c>
      <c r="CF768" s="42" t="str">
        <f>IF($O768="女子",IF($AF768&gt;100,"",IF($M768=選抜女子!P$27,ROW(),"")),"")</f>
        <v/>
      </c>
      <c r="CG768" s="42" t="str">
        <f>IF($O768="女子",IF($AF768&gt;100,"",IF($M768=選抜女子!B$51,ROW(),"")),"")</f>
        <v/>
      </c>
      <c r="CH768" s="42" t="str">
        <f>IF($O768="女子",IF($AF768&gt;100,"",IF($M768=選抜女子!I$51,ROW(),"")),"")</f>
        <v/>
      </c>
      <c r="CI768" s="42" t="str">
        <f>IF($O768="女子",IF($AF768&gt;100,"",IF($M768=選抜女子!B$76,ROW(),"")),"")</f>
        <v/>
      </c>
      <c r="CJ768" s="42" t="str">
        <f>IF($O768="女子",IF($AF768&gt;100,"",IF($M768=選抜女子!I$76,ROW(),"")),"")</f>
        <v/>
      </c>
      <c r="CK768" s="42" t="str">
        <f>IF($O768="女子",IF($AF768&gt;100,"",IF($M768=新人女子!B$2,ROW(),"")),"")</f>
        <v/>
      </c>
      <c r="CL768" s="42" t="str">
        <f>IF($O768="女子",IF($AF768&gt;100,"",IF($M768=新人女子!I$2,ROW(),"")),"")</f>
        <v/>
      </c>
      <c r="CM768" s="42" t="str">
        <f>IF($O768="女子",IF($AF768&gt;100,"",IF($M768=新人女子!P$2,ROW(),"")),"")</f>
        <v/>
      </c>
      <c r="CN768" s="42" t="str">
        <f>IF($O768="女子",IF($AF768&gt;100,"",IF($M768=新人女子!B$27,ROW(),"")),"")</f>
        <v/>
      </c>
      <c r="CO768" s="42" t="str">
        <f>IF($O768="女子",IF($AF768&gt;100,"",IF($M768=新人女子!I$27,ROW(),"")),"")</f>
        <v/>
      </c>
      <c r="CP768" s="42" t="str">
        <f>IF($O768="女子",IF($AF768&gt;100,"",IF($M768=新人女子!P$27,ROW(),"")),"")</f>
        <v/>
      </c>
      <c r="CQ768" s="42" t="str">
        <f>IF($O768="女子",IF($AF768&gt;100,"",IF($M768=新人女子!B$51,ROW(),"")),"")</f>
        <v/>
      </c>
      <c r="CR768" s="42" t="str">
        <f>IF($O768="女子",IF($AF768&gt;100,"",IF($M768=新人女子!I$51,ROW(),"")),"")</f>
        <v/>
      </c>
      <c r="CS768" s="42" t="str">
        <f>IF($O768="女子",IF($AF768&gt;100,"",IF($M768=新人女子!P$51,ROW(),"")),"")</f>
        <v/>
      </c>
      <c r="CT768" s="42" t="str">
        <f>IF($O768="女子",IF($AF768&gt;100,"",IF($M768=新人女子!B$76,ROW(),"")),"")</f>
        <v/>
      </c>
      <c r="CU768" s="42" t="str">
        <f>IF($O768="女子",IF($AF768&gt;100,"",IF($M768=新人女子!I$76,ROW(),"")),"")</f>
        <v/>
      </c>
      <c r="CV768" s="42" t="str">
        <f>IF($O768="女子",IF($AF768&gt;100,"",IF($M768=新人女子!P$76,ROW(),"")),"")</f>
        <v/>
      </c>
    </row>
    <row r="769" spans="29:100" x14ac:dyDescent="0.15">
      <c r="AC769" s="35" t="str">
        <f t="shared" si="67"/>
        <v/>
      </c>
      <c r="BB769" s="35" t="str">
        <f t="shared" si="64"/>
        <v/>
      </c>
      <c r="BC769" s="35" t="str">
        <f t="shared" si="65"/>
        <v/>
      </c>
      <c r="BD769" s="35" t="str">
        <f t="shared" si="66"/>
        <v/>
      </c>
      <c r="BE769" s="42" t="str">
        <f>IF($O769="男子",IF($AF769&gt;100,"",IF($M769=選抜男子!B$2,ROW(),"")),"")</f>
        <v/>
      </c>
      <c r="BF769" s="42" t="str">
        <f>IF($O769="男子",IF($AF769&gt;100,"",IF($M769=選抜男子!I$2,ROW(),"")),"")</f>
        <v/>
      </c>
      <c r="BG769" s="42" t="str">
        <f>IF($O769="男子",IF($AF769&gt;100,"",IF($M769=選抜男子!P$2,ROW(),"")),"")</f>
        <v/>
      </c>
      <c r="BH769" s="42" t="str">
        <f>IF($O769="男子",IF($AF769&gt;100,"",IF($M769=選抜男子!B$27,ROW(),"")),"")</f>
        <v/>
      </c>
      <c r="BI769" s="42" t="str">
        <f>IF($O769="男子",IF($AF769&gt;100,"",IF($M769=選抜男子!I$27,ROW(),"")),"")</f>
        <v/>
      </c>
      <c r="BJ769" s="42" t="str">
        <f>IF($O769="男子",IF($AF769&gt;100,"",IF($M769=選抜男子!P$27,ROW(),"")),"")</f>
        <v/>
      </c>
      <c r="BK769" s="42" t="str">
        <f>IF($O769="男子",IF($AF769&gt;100,"",IF($M769=選抜男子!B$51,ROW(),"")),"")</f>
        <v/>
      </c>
      <c r="BL769" s="42" t="str">
        <f>IF($O769="男子",IF($AF769&gt;100,"",IF($M769=選抜男子!I$51,ROW(),"")),"")</f>
        <v/>
      </c>
      <c r="BM769" s="42" t="str">
        <f>IF($O769="男子",IF($AF769&gt;100,"",IF($M769=選抜男子!B$76,ROW(),"")),"")</f>
        <v/>
      </c>
      <c r="BN769" s="42" t="str">
        <f>IF($O769="男子",IF($AF769&gt;100,"",IF($M769=選抜男子!I$76,ROW(),"")),"")</f>
        <v/>
      </c>
      <c r="BO769" s="42" t="str">
        <f>IF($O769="男子",IF($AF769&gt;100,"",IF($M769=新人男子!B$2,ROW(),"")),"")</f>
        <v/>
      </c>
      <c r="BP769" s="42" t="str">
        <f>IF($O769="男子",IF($AF769&gt;100,"",IF($M769=新人男子!I$2,ROW(),"")),"")</f>
        <v/>
      </c>
      <c r="BQ769" s="42" t="str">
        <f>IF($O769="男子",IF($AF769&gt;100,"",IF($M769=新人男子!P$2,ROW(),"")),"")</f>
        <v/>
      </c>
      <c r="BR769" s="42" t="str">
        <f>IF($O769="男子",IF($AF769&gt;100,"",IF($M769=新人男子!B$27,ROW(),"")),"")</f>
        <v/>
      </c>
      <c r="BS769" s="42" t="str">
        <f>IF($O769="男子",IF($AF769&gt;100,"",IF($M769=新人男子!I$27,ROW(),"")),"")</f>
        <v/>
      </c>
      <c r="BT769" s="42" t="str">
        <f>IF($O769="男子",IF($AF769&gt;100,"",IF($M769=新人男子!P$27,ROW(),"")),"")</f>
        <v/>
      </c>
      <c r="BU769" s="42" t="str">
        <f>IF($O769="男子",IF($AF769&gt;100,"",IF($M769=新人男子!B$51,ROW(),"")),"")</f>
        <v/>
      </c>
      <c r="BV769" s="42" t="str">
        <f>IF($O769="男子",IF($AF769&gt;100,"",IF($M769=新人男子!I$51,ROW(),"")),"")</f>
        <v/>
      </c>
      <c r="BW769" s="42" t="str">
        <f>IF($O769="男子",IF($AF769&gt;100,"",IF($M769=新人男子!P$51,ROW(),"")),"")</f>
        <v/>
      </c>
      <c r="BX769" s="42" t="str">
        <f>IF($O769="男子",IF($AF769&gt;100,"",IF($M769=新人男子!B$76,ROW(),"")),"")</f>
        <v/>
      </c>
      <c r="BY769" s="42" t="str">
        <f>IF($O769="男子",IF($AF769&gt;100,"",IF($M769=新人男子!I$76,ROW(),"")),"")</f>
        <v/>
      </c>
      <c r="BZ769" s="42" t="str">
        <f>IF($O769="男子",IF($AF769&gt;100,"",IF($M769=新人男子!P$76,ROW(),"")),"")</f>
        <v/>
      </c>
      <c r="CA769" s="42" t="str">
        <f>IF($O769="女子",IF($AF769&gt;100,"",IF($M769=選抜女子!B$2,ROW(),"")),"")</f>
        <v/>
      </c>
      <c r="CB769" s="42" t="str">
        <f>IF($O769="女子",IF($AF769&gt;100,"",IF($M769=選抜女子!I$2,ROW(),"")),"")</f>
        <v/>
      </c>
      <c r="CC769" s="42" t="str">
        <f>IF($O769="女子",IF($AF769&gt;100,"",IF($M769=選抜女子!P$2,ROW(),"")),"")</f>
        <v/>
      </c>
      <c r="CD769" s="42" t="str">
        <f>IF($O769="女子",IF($AF769&gt;100,"",IF($M769=選抜女子!B$27,ROW(),"")),"")</f>
        <v/>
      </c>
      <c r="CE769" s="42" t="str">
        <f>IF($O769="女子",IF($AF769&gt;100,"",IF($M769=選抜女子!I$27,ROW(),"")),"")</f>
        <v/>
      </c>
      <c r="CF769" s="42" t="str">
        <f>IF($O769="女子",IF($AF769&gt;100,"",IF($M769=選抜女子!P$27,ROW(),"")),"")</f>
        <v/>
      </c>
      <c r="CG769" s="42" t="str">
        <f>IF($O769="女子",IF($AF769&gt;100,"",IF($M769=選抜女子!B$51,ROW(),"")),"")</f>
        <v/>
      </c>
      <c r="CH769" s="42" t="str">
        <f>IF($O769="女子",IF($AF769&gt;100,"",IF($M769=選抜女子!I$51,ROW(),"")),"")</f>
        <v/>
      </c>
      <c r="CI769" s="42" t="str">
        <f>IF($O769="女子",IF($AF769&gt;100,"",IF($M769=選抜女子!B$76,ROW(),"")),"")</f>
        <v/>
      </c>
      <c r="CJ769" s="42" t="str">
        <f>IF($O769="女子",IF($AF769&gt;100,"",IF($M769=選抜女子!I$76,ROW(),"")),"")</f>
        <v/>
      </c>
      <c r="CK769" s="42" t="str">
        <f>IF($O769="女子",IF($AF769&gt;100,"",IF($M769=新人女子!B$2,ROW(),"")),"")</f>
        <v/>
      </c>
      <c r="CL769" s="42" t="str">
        <f>IF($O769="女子",IF($AF769&gt;100,"",IF($M769=新人女子!I$2,ROW(),"")),"")</f>
        <v/>
      </c>
      <c r="CM769" s="42" t="str">
        <f>IF($O769="女子",IF($AF769&gt;100,"",IF($M769=新人女子!P$2,ROW(),"")),"")</f>
        <v/>
      </c>
      <c r="CN769" s="42" t="str">
        <f>IF($O769="女子",IF($AF769&gt;100,"",IF($M769=新人女子!B$27,ROW(),"")),"")</f>
        <v/>
      </c>
      <c r="CO769" s="42" t="str">
        <f>IF($O769="女子",IF($AF769&gt;100,"",IF($M769=新人女子!I$27,ROW(),"")),"")</f>
        <v/>
      </c>
      <c r="CP769" s="42" t="str">
        <f>IF($O769="女子",IF($AF769&gt;100,"",IF($M769=新人女子!P$27,ROW(),"")),"")</f>
        <v/>
      </c>
      <c r="CQ769" s="42" t="str">
        <f>IF($O769="女子",IF($AF769&gt;100,"",IF($M769=新人女子!B$51,ROW(),"")),"")</f>
        <v/>
      </c>
      <c r="CR769" s="42" t="str">
        <f>IF($O769="女子",IF($AF769&gt;100,"",IF($M769=新人女子!I$51,ROW(),"")),"")</f>
        <v/>
      </c>
      <c r="CS769" s="42" t="str">
        <f>IF($O769="女子",IF($AF769&gt;100,"",IF($M769=新人女子!P$51,ROW(),"")),"")</f>
        <v/>
      </c>
      <c r="CT769" s="42" t="str">
        <f>IF($O769="女子",IF($AF769&gt;100,"",IF($M769=新人女子!B$76,ROW(),"")),"")</f>
        <v/>
      </c>
      <c r="CU769" s="42" t="str">
        <f>IF($O769="女子",IF($AF769&gt;100,"",IF($M769=新人女子!I$76,ROW(),"")),"")</f>
        <v/>
      </c>
      <c r="CV769" s="42" t="str">
        <f>IF($O769="女子",IF($AF769&gt;100,"",IF($M769=新人女子!P$76,ROW(),"")),"")</f>
        <v/>
      </c>
    </row>
    <row r="770" spans="29:100" x14ac:dyDescent="0.15">
      <c r="AC770" s="35" t="str">
        <f t="shared" si="67"/>
        <v/>
      </c>
      <c r="BB770" s="35" t="str">
        <f t="shared" si="64"/>
        <v/>
      </c>
      <c r="BC770" s="35" t="str">
        <f t="shared" si="65"/>
        <v/>
      </c>
      <c r="BD770" s="35" t="str">
        <f t="shared" si="66"/>
        <v/>
      </c>
      <c r="BE770" s="42" t="str">
        <f>IF($O770="男子",IF($AF770&gt;100,"",IF($M770=選抜男子!B$2,ROW(),"")),"")</f>
        <v/>
      </c>
      <c r="BF770" s="42" t="str">
        <f>IF($O770="男子",IF($AF770&gt;100,"",IF($M770=選抜男子!I$2,ROW(),"")),"")</f>
        <v/>
      </c>
      <c r="BG770" s="42" t="str">
        <f>IF($O770="男子",IF($AF770&gt;100,"",IF($M770=選抜男子!P$2,ROW(),"")),"")</f>
        <v/>
      </c>
      <c r="BH770" s="42" t="str">
        <f>IF($O770="男子",IF($AF770&gt;100,"",IF($M770=選抜男子!B$27,ROW(),"")),"")</f>
        <v/>
      </c>
      <c r="BI770" s="42" t="str">
        <f>IF($O770="男子",IF($AF770&gt;100,"",IF($M770=選抜男子!I$27,ROW(),"")),"")</f>
        <v/>
      </c>
      <c r="BJ770" s="42" t="str">
        <f>IF($O770="男子",IF($AF770&gt;100,"",IF($M770=選抜男子!P$27,ROW(),"")),"")</f>
        <v/>
      </c>
      <c r="BK770" s="42" t="str">
        <f>IF($O770="男子",IF($AF770&gt;100,"",IF($M770=選抜男子!B$51,ROW(),"")),"")</f>
        <v/>
      </c>
      <c r="BL770" s="42" t="str">
        <f>IF($O770="男子",IF($AF770&gt;100,"",IF($M770=選抜男子!I$51,ROW(),"")),"")</f>
        <v/>
      </c>
      <c r="BM770" s="42" t="str">
        <f>IF($O770="男子",IF($AF770&gt;100,"",IF($M770=選抜男子!B$76,ROW(),"")),"")</f>
        <v/>
      </c>
      <c r="BN770" s="42" t="str">
        <f>IF($O770="男子",IF($AF770&gt;100,"",IF($M770=選抜男子!I$76,ROW(),"")),"")</f>
        <v/>
      </c>
      <c r="BO770" s="42" t="str">
        <f>IF($O770="男子",IF($AF770&gt;100,"",IF($M770=新人男子!B$2,ROW(),"")),"")</f>
        <v/>
      </c>
      <c r="BP770" s="42" t="str">
        <f>IF($O770="男子",IF($AF770&gt;100,"",IF($M770=新人男子!I$2,ROW(),"")),"")</f>
        <v/>
      </c>
      <c r="BQ770" s="42" t="str">
        <f>IF($O770="男子",IF($AF770&gt;100,"",IF($M770=新人男子!P$2,ROW(),"")),"")</f>
        <v/>
      </c>
      <c r="BR770" s="42" t="str">
        <f>IF($O770="男子",IF($AF770&gt;100,"",IF($M770=新人男子!B$27,ROW(),"")),"")</f>
        <v/>
      </c>
      <c r="BS770" s="42" t="str">
        <f>IF($O770="男子",IF($AF770&gt;100,"",IF($M770=新人男子!I$27,ROW(),"")),"")</f>
        <v/>
      </c>
      <c r="BT770" s="42" t="str">
        <f>IF($O770="男子",IF($AF770&gt;100,"",IF($M770=新人男子!P$27,ROW(),"")),"")</f>
        <v/>
      </c>
      <c r="BU770" s="42" t="str">
        <f>IF($O770="男子",IF($AF770&gt;100,"",IF($M770=新人男子!B$51,ROW(),"")),"")</f>
        <v/>
      </c>
      <c r="BV770" s="42" t="str">
        <f>IF($O770="男子",IF($AF770&gt;100,"",IF($M770=新人男子!I$51,ROW(),"")),"")</f>
        <v/>
      </c>
      <c r="BW770" s="42" t="str">
        <f>IF($O770="男子",IF($AF770&gt;100,"",IF($M770=新人男子!P$51,ROW(),"")),"")</f>
        <v/>
      </c>
      <c r="BX770" s="42" t="str">
        <f>IF($O770="男子",IF($AF770&gt;100,"",IF($M770=新人男子!B$76,ROW(),"")),"")</f>
        <v/>
      </c>
      <c r="BY770" s="42" t="str">
        <f>IF($O770="男子",IF($AF770&gt;100,"",IF($M770=新人男子!I$76,ROW(),"")),"")</f>
        <v/>
      </c>
      <c r="BZ770" s="42" t="str">
        <f>IF($O770="男子",IF($AF770&gt;100,"",IF($M770=新人男子!P$76,ROW(),"")),"")</f>
        <v/>
      </c>
      <c r="CA770" s="42" t="str">
        <f>IF($O770="女子",IF($AF770&gt;100,"",IF($M770=選抜女子!B$2,ROW(),"")),"")</f>
        <v/>
      </c>
      <c r="CB770" s="42" t="str">
        <f>IF($O770="女子",IF($AF770&gt;100,"",IF($M770=選抜女子!I$2,ROW(),"")),"")</f>
        <v/>
      </c>
      <c r="CC770" s="42" t="str">
        <f>IF($O770="女子",IF($AF770&gt;100,"",IF($M770=選抜女子!P$2,ROW(),"")),"")</f>
        <v/>
      </c>
      <c r="CD770" s="42" t="str">
        <f>IF($O770="女子",IF($AF770&gt;100,"",IF($M770=選抜女子!B$27,ROW(),"")),"")</f>
        <v/>
      </c>
      <c r="CE770" s="42" t="str">
        <f>IF($O770="女子",IF($AF770&gt;100,"",IF($M770=選抜女子!I$27,ROW(),"")),"")</f>
        <v/>
      </c>
      <c r="CF770" s="42" t="str">
        <f>IF($O770="女子",IF($AF770&gt;100,"",IF($M770=選抜女子!P$27,ROW(),"")),"")</f>
        <v/>
      </c>
      <c r="CG770" s="42" t="str">
        <f>IF($O770="女子",IF($AF770&gt;100,"",IF($M770=選抜女子!B$51,ROW(),"")),"")</f>
        <v/>
      </c>
      <c r="CH770" s="42" t="str">
        <f>IF($O770="女子",IF($AF770&gt;100,"",IF($M770=選抜女子!I$51,ROW(),"")),"")</f>
        <v/>
      </c>
      <c r="CI770" s="42" t="str">
        <f>IF($O770="女子",IF($AF770&gt;100,"",IF($M770=選抜女子!B$76,ROW(),"")),"")</f>
        <v/>
      </c>
      <c r="CJ770" s="42" t="str">
        <f>IF($O770="女子",IF($AF770&gt;100,"",IF($M770=選抜女子!I$76,ROW(),"")),"")</f>
        <v/>
      </c>
      <c r="CK770" s="42" t="str">
        <f>IF($O770="女子",IF($AF770&gt;100,"",IF($M770=新人女子!B$2,ROW(),"")),"")</f>
        <v/>
      </c>
      <c r="CL770" s="42" t="str">
        <f>IF($O770="女子",IF($AF770&gt;100,"",IF($M770=新人女子!I$2,ROW(),"")),"")</f>
        <v/>
      </c>
      <c r="CM770" s="42" t="str">
        <f>IF($O770="女子",IF($AF770&gt;100,"",IF($M770=新人女子!P$2,ROW(),"")),"")</f>
        <v/>
      </c>
      <c r="CN770" s="42" t="str">
        <f>IF($O770="女子",IF($AF770&gt;100,"",IF($M770=新人女子!B$27,ROW(),"")),"")</f>
        <v/>
      </c>
      <c r="CO770" s="42" t="str">
        <f>IF($O770="女子",IF($AF770&gt;100,"",IF($M770=新人女子!I$27,ROW(),"")),"")</f>
        <v/>
      </c>
      <c r="CP770" s="42" t="str">
        <f>IF($O770="女子",IF($AF770&gt;100,"",IF($M770=新人女子!P$27,ROW(),"")),"")</f>
        <v/>
      </c>
      <c r="CQ770" s="42" t="str">
        <f>IF($O770="女子",IF($AF770&gt;100,"",IF($M770=新人女子!B$51,ROW(),"")),"")</f>
        <v/>
      </c>
      <c r="CR770" s="42" t="str">
        <f>IF($O770="女子",IF($AF770&gt;100,"",IF($M770=新人女子!I$51,ROW(),"")),"")</f>
        <v/>
      </c>
      <c r="CS770" s="42" t="str">
        <f>IF($O770="女子",IF($AF770&gt;100,"",IF($M770=新人女子!P$51,ROW(),"")),"")</f>
        <v/>
      </c>
      <c r="CT770" s="42" t="str">
        <f>IF($O770="女子",IF($AF770&gt;100,"",IF($M770=新人女子!B$76,ROW(),"")),"")</f>
        <v/>
      </c>
      <c r="CU770" s="42" t="str">
        <f>IF($O770="女子",IF($AF770&gt;100,"",IF($M770=新人女子!I$76,ROW(),"")),"")</f>
        <v/>
      </c>
      <c r="CV770" s="42" t="str">
        <f>IF($O770="女子",IF($AF770&gt;100,"",IF($M770=新人女子!P$76,ROW(),"")),"")</f>
        <v/>
      </c>
    </row>
    <row r="771" spans="29:100" x14ac:dyDescent="0.15">
      <c r="AC771" s="35" t="str">
        <f t="shared" si="67"/>
        <v/>
      </c>
      <c r="BB771" s="35" t="str">
        <f t="shared" si="64"/>
        <v/>
      </c>
      <c r="BC771" s="35" t="str">
        <f t="shared" si="65"/>
        <v/>
      </c>
      <c r="BD771" s="35" t="str">
        <f t="shared" si="66"/>
        <v/>
      </c>
      <c r="BE771" s="42" t="str">
        <f>IF($O771="男子",IF($AF771&gt;100,"",IF($M771=選抜男子!B$2,ROW(),"")),"")</f>
        <v/>
      </c>
      <c r="BF771" s="42" t="str">
        <f>IF($O771="男子",IF($AF771&gt;100,"",IF($M771=選抜男子!I$2,ROW(),"")),"")</f>
        <v/>
      </c>
      <c r="BG771" s="42" t="str">
        <f>IF($O771="男子",IF($AF771&gt;100,"",IF($M771=選抜男子!P$2,ROW(),"")),"")</f>
        <v/>
      </c>
      <c r="BH771" s="42" t="str">
        <f>IF($O771="男子",IF($AF771&gt;100,"",IF($M771=選抜男子!B$27,ROW(),"")),"")</f>
        <v/>
      </c>
      <c r="BI771" s="42" t="str">
        <f>IF($O771="男子",IF($AF771&gt;100,"",IF($M771=選抜男子!I$27,ROW(),"")),"")</f>
        <v/>
      </c>
      <c r="BJ771" s="42" t="str">
        <f>IF($O771="男子",IF($AF771&gt;100,"",IF($M771=選抜男子!P$27,ROW(),"")),"")</f>
        <v/>
      </c>
      <c r="BK771" s="42" t="str">
        <f>IF($O771="男子",IF($AF771&gt;100,"",IF($M771=選抜男子!B$51,ROW(),"")),"")</f>
        <v/>
      </c>
      <c r="BL771" s="42" t="str">
        <f>IF($O771="男子",IF($AF771&gt;100,"",IF($M771=選抜男子!I$51,ROW(),"")),"")</f>
        <v/>
      </c>
      <c r="BM771" s="42" t="str">
        <f>IF($O771="男子",IF($AF771&gt;100,"",IF($M771=選抜男子!B$76,ROW(),"")),"")</f>
        <v/>
      </c>
      <c r="BN771" s="42" t="str">
        <f>IF($O771="男子",IF($AF771&gt;100,"",IF($M771=選抜男子!I$76,ROW(),"")),"")</f>
        <v/>
      </c>
      <c r="BO771" s="42" t="str">
        <f>IF($O771="男子",IF($AF771&gt;100,"",IF($M771=新人男子!B$2,ROW(),"")),"")</f>
        <v/>
      </c>
      <c r="BP771" s="42" t="str">
        <f>IF($O771="男子",IF($AF771&gt;100,"",IF($M771=新人男子!I$2,ROW(),"")),"")</f>
        <v/>
      </c>
      <c r="BQ771" s="42" t="str">
        <f>IF($O771="男子",IF($AF771&gt;100,"",IF($M771=新人男子!P$2,ROW(),"")),"")</f>
        <v/>
      </c>
      <c r="BR771" s="42" t="str">
        <f>IF($O771="男子",IF($AF771&gt;100,"",IF($M771=新人男子!B$27,ROW(),"")),"")</f>
        <v/>
      </c>
      <c r="BS771" s="42" t="str">
        <f>IF($O771="男子",IF($AF771&gt;100,"",IF($M771=新人男子!I$27,ROW(),"")),"")</f>
        <v/>
      </c>
      <c r="BT771" s="42" t="str">
        <f>IF($O771="男子",IF($AF771&gt;100,"",IF($M771=新人男子!P$27,ROW(),"")),"")</f>
        <v/>
      </c>
      <c r="BU771" s="42" t="str">
        <f>IF($O771="男子",IF($AF771&gt;100,"",IF($M771=新人男子!B$51,ROW(),"")),"")</f>
        <v/>
      </c>
      <c r="BV771" s="42" t="str">
        <f>IF($O771="男子",IF($AF771&gt;100,"",IF($M771=新人男子!I$51,ROW(),"")),"")</f>
        <v/>
      </c>
      <c r="BW771" s="42" t="str">
        <f>IF($O771="男子",IF($AF771&gt;100,"",IF($M771=新人男子!P$51,ROW(),"")),"")</f>
        <v/>
      </c>
      <c r="BX771" s="42" t="str">
        <f>IF($O771="男子",IF($AF771&gt;100,"",IF($M771=新人男子!B$76,ROW(),"")),"")</f>
        <v/>
      </c>
      <c r="BY771" s="42" t="str">
        <f>IF($O771="男子",IF($AF771&gt;100,"",IF($M771=新人男子!I$76,ROW(),"")),"")</f>
        <v/>
      </c>
      <c r="BZ771" s="42" t="str">
        <f>IF($O771="男子",IF($AF771&gt;100,"",IF($M771=新人男子!P$76,ROW(),"")),"")</f>
        <v/>
      </c>
      <c r="CA771" s="42" t="str">
        <f>IF($O771="女子",IF($AF771&gt;100,"",IF($M771=選抜女子!B$2,ROW(),"")),"")</f>
        <v/>
      </c>
      <c r="CB771" s="42" t="str">
        <f>IF($O771="女子",IF($AF771&gt;100,"",IF($M771=選抜女子!I$2,ROW(),"")),"")</f>
        <v/>
      </c>
      <c r="CC771" s="42" t="str">
        <f>IF($O771="女子",IF($AF771&gt;100,"",IF($M771=選抜女子!P$2,ROW(),"")),"")</f>
        <v/>
      </c>
      <c r="CD771" s="42" t="str">
        <f>IF($O771="女子",IF($AF771&gt;100,"",IF($M771=選抜女子!B$27,ROW(),"")),"")</f>
        <v/>
      </c>
      <c r="CE771" s="42" t="str">
        <f>IF($O771="女子",IF($AF771&gt;100,"",IF($M771=選抜女子!I$27,ROW(),"")),"")</f>
        <v/>
      </c>
      <c r="CF771" s="42" t="str">
        <f>IF($O771="女子",IF($AF771&gt;100,"",IF($M771=選抜女子!P$27,ROW(),"")),"")</f>
        <v/>
      </c>
      <c r="CG771" s="42" t="str">
        <f>IF($O771="女子",IF($AF771&gt;100,"",IF($M771=選抜女子!B$51,ROW(),"")),"")</f>
        <v/>
      </c>
      <c r="CH771" s="42" t="str">
        <f>IF($O771="女子",IF($AF771&gt;100,"",IF($M771=選抜女子!I$51,ROW(),"")),"")</f>
        <v/>
      </c>
      <c r="CI771" s="42" t="str">
        <f>IF($O771="女子",IF($AF771&gt;100,"",IF($M771=選抜女子!B$76,ROW(),"")),"")</f>
        <v/>
      </c>
      <c r="CJ771" s="42" t="str">
        <f>IF($O771="女子",IF($AF771&gt;100,"",IF($M771=選抜女子!I$76,ROW(),"")),"")</f>
        <v/>
      </c>
      <c r="CK771" s="42" t="str">
        <f>IF($O771="女子",IF($AF771&gt;100,"",IF($M771=新人女子!B$2,ROW(),"")),"")</f>
        <v/>
      </c>
      <c r="CL771" s="42" t="str">
        <f>IF($O771="女子",IF($AF771&gt;100,"",IF($M771=新人女子!I$2,ROW(),"")),"")</f>
        <v/>
      </c>
      <c r="CM771" s="42" t="str">
        <f>IF($O771="女子",IF($AF771&gt;100,"",IF($M771=新人女子!P$2,ROW(),"")),"")</f>
        <v/>
      </c>
      <c r="CN771" s="42" t="str">
        <f>IF($O771="女子",IF($AF771&gt;100,"",IF($M771=新人女子!B$27,ROW(),"")),"")</f>
        <v/>
      </c>
      <c r="CO771" s="42" t="str">
        <f>IF($O771="女子",IF($AF771&gt;100,"",IF($M771=新人女子!I$27,ROW(),"")),"")</f>
        <v/>
      </c>
      <c r="CP771" s="42" t="str">
        <f>IF($O771="女子",IF($AF771&gt;100,"",IF($M771=新人女子!P$27,ROW(),"")),"")</f>
        <v/>
      </c>
      <c r="CQ771" s="42" t="str">
        <f>IF($O771="女子",IF($AF771&gt;100,"",IF($M771=新人女子!B$51,ROW(),"")),"")</f>
        <v/>
      </c>
      <c r="CR771" s="42" t="str">
        <f>IF($O771="女子",IF($AF771&gt;100,"",IF($M771=新人女子!I$51,ROW(),"")),"")</f>
        <v/>
      </c>
      <c r="CS771" s="42" t="str">
        <f>IF($O771="女子",IF($AF771&gt;100,"",IF($M771=新人女子!P$51,ROW(),"")),"")</f>
        <v/>
      </c>
      <c r="CT771" s="42" t="str">
        <f>IF($O771="女子",IF($AF771&gt;100,"",IF($M771=新人女子!B$76,ROW(),"")),"")</f>
        <v/>
      </c>
      <c r="CU771" s="42" t="str">
        <f>IF($O771="女子",IF($AF771&gt;100,"",IF($M771=新人女子!I$76,ROW(),"")),"")</f>
        <v/>
      </c>
      <c r="CV771" s="42" t="str">
        <f>IF($O771="女子",IF($AF771&gt;100,"",IF($M771=新人女子!P$76,ROW(),"")),"")</f>
        <v/>
      </c>
    </row>
    <row r="772" spans="29:100" x14ac:dyDescent="0.15">
      <c r="BB772" s="35" t="str">
        <f t="shared" si="64"/>
        <v/>
      </c>
      <c r="BC772" s="35" t="str">
        <f t="shared" si="65"/>
        <v/>
      </c>
      <c r="BD772" s="35" t="str">
        <f t="shared" si="66"/>
        <v/>
      </c>
      <c r="BE772" s="42" t="str">
        <f>IF($O772="男子",IF($AF772&gt;100,"",IF($M772=選抜男子!B$2,ROW(),"")),"")</f>
        <v/>
      </c>
      <c r="BF772" s="42" t="str">
        <f>IF($O772="男子",IF($AF772&gt;100,"",IF($M772=選抜男子!I$2,ROW(),"")),"")</f>
        <v/>
      </c>
      <c r="BG772" s="42" t="str">
        <f>IF($O772="男子",IF($AF772&gt;100,"",IF($M772=選抜男子!P$2,ROW(),"")),"")</f>
        <v/>
      </c>
      <c r="BH772" s="42" t="str">
        <f>IF($O772="男子",IF($AF772&gt;100,"",IF($M772=選抜男子!B$27,ROW(),"")),"")</f>
        <v/>
      </c>
      <c r="BI772" s="42" t="str">
        <f>IF($O772="男子",IF($AF772&gt;100,"",IF($M772=選抜男子!I$27,ROW(),"")),"")</f>
        <v/>
      </c>
      <c r="BJ772" s="42" t="str">
        <f>IF($O772="男子",IF($AF772&gt;100,"",IF($M772=選抜男子!P$27,ROW(),"")),"")</f>
        <v/>
      </c>
      <c r="BK772" s="42" t="str">
        <f>IF($O772="男子",IF($AF772&gt;100,"",IF($M772=選抜男子!B$51,ROW(),"")),"")</f>
        <v/>
      </c>
      <c r="BL772" s="42" t="str">
        <f>IF($O772="男子",IF($AF772&gt;100,"",IF($M772=選抜男子!I$51,ROW(),"")),"")</f>
        <v/>
      </c>
      <c r="BM772" s="42" t="str">
        <f>IF($O772="男子",IF($AF772&gt;100,"",IF($M772=選抜男子!B$76,ROW(),"")),"")</f>
        <v/>
      </c>
      <c r="BN772" s="42" t="str">
        <f>IF($O772="男子",IF($AF772&gt;100,"",IF($M772=選抜男子!I$76,ROW(),"")),"")</f>
        <v/>
      </c>
      <c r="BO772" s="42" t="str">
        <f>IF($O772="男子",IF($AF772&gt;100,"",IF($M772=新人男子!B$2,ROW(),"")),"")</f>
        <v/>
      </c>
      <c r="BP772" s="42" t="str">
        <f>IF($O772="男子",IF($AF772&gt;100,"",IF($M772=新人男子!I$2,ROW(),"")),"")</f>
        <v/>
      </c>
      <c r="BQ772" s="42" t="str">
        <f>IF($O772="男子",IF($AF772&gt;100,"",IF($M772=新人男子!P$2,ROW(),"")),"")</f>
        <v/>
      </c>
      <c r="BR772" s="42" t="str">
        <f>IF($O772="男子",IF($AF772&gt;100,"",IF($M772=新人男子!B$27,ROW(),"")),"")</f>
        <v/>
      </c>
      <c r="BS772" s="42" t="str">
        <f>IF($O772="男子",IF($AF772&gt;100,"",IF($M772=新人男子!I$27,ROW(),"")),"")</f>
        <v/>
      </c>
      <c r="BT772" s="42" t="str">
        <f>IF($O772="男子",IF($AF772&gt;100,"",IF($M772=新人男子!P$27,ROW(),"")),"")</f>
        <v/>
      </c>
      <c r="BU772" s="42" t="str">
        <f>IF($O772="男子",IF($AF772&gt;100,"",IF($M772=新人男子!B$51,ROW(),"")),"")</f>
        <v/>
      </c>
      <c r="BV772" s="42" t="str">
        <f>IF($O772="男子",IF($AF772&gt;100,"",IF($M772=新人男子!I$51,ROW(),"")),"")</f>
        <v/>
      </c>
      <c r="BW772" s="42" t="str">
        <f>IF($O772="男子",IF($AF772&gt;100,"",IF($M772=新人男子!P$51,ROW(),"")),"")</f>
        <v/>
      </c>
      <c r="BX772" s="42" t="str">
        <f>IF($O772="男子",IF($AF772&gt;100,"",IF($M772=新人男子!B$76,ROW(),"")),"")</f>
        <v/>
      </c>
      <c r="BY772" s="42" t="str">
        <f>IF($O772="男子",IF($AF772&gt;100,"",IF($M772=新人男子!I$76,ROW(),"")),"")</f>
        <v/>
      </c>
      <c r="BZ772" s="42" t="str">
        <f>IF($O772="男子",IF($AF772&gt;100,"",IF($M772=新人男子!P$76,ROW(),"")),"")</f>
        <v/>
      </c>
      <c r="CA772" s="42" t="str">
        <f>IF($O772="女子",IF($AF772&gt;100,"",IF($M772=選抜女子!B$2,ROW(),"")),"")</f>
        <v/>
      </c>
      <c r="CB772" s="42" t="str">
        <f>IF($O772="女子",IF($AF772&gt;100,"",IF($M772=選抜女子!I$2,ROW(),"")),"")</f>
        <v/>
      </c>
      <c r="CC772" s="42" t="str">
        <f>IF($O772="女子",IF($AF772&gt;100,"",IF($M772=選抜女子!P$2,ROW(),"")),"")</f>
        <v/>
      </c>
      <c r="CD772" s="42" t="str">
        <f>IF($O772="女子",IF($AF772&gt;100,"",IF($M772=選抜女子!B$27,ROW(),"")),"")</f>
        <v/>
      </c>
      <c r="CE772" s="42" t="str">
        <f>IF($O772="女子",IF($AF772&gt;100,"",IF($M772=選抜女子!I$27,ROW(),"")),"")</f>
        <v/>
      </c>
      <c r="CF772" s="42" t="str">
        <f>IF($O772="女子",IF($AF772&gt;100,"",IF($M772=選抜女子!P$27,ROW(),"")),"")</f>
        <v/>
      </c>
      <c r="CG772" s="42" t="str">
        <f>IF($O772="女子",IF($AF772&gt;100,"",IF($M772=選抜女子!B$51,ROW(),"")),"")</f>
        <v/>
      </c>
      <c r="CH772" s="42" t="str">
        <f>IF($O772="女子",IF($AF772&gt;100,"",IF($M772=選抜女子!I$51,ROW(),"")),"")</f>
        <v/>
      </c>
      <c r="CI772" s="42" t="str">
        <f>IF($O772="女子",IF($AF772&gt;100,"",IF($M772=選抜女子!B$76,ROW(),"")),"")</f>
        <v/>
      </c>
      <c r="CJ772" s="42" t="str">
        <f>IF($O772="女子",IF($AF772&gt;100,"",IF($M772=選抜女子!I$76,ROW(),"")),"")</f>
        <v/>
      </c>
      <c r="CK772" s="42" t="str">
        <f>IF($O772="女子",IF($AF772&gt;100,"",IF($M772=新人女子!B$2,ROW(),"")),"")</f>
        <v/>
      </c>
      <c r="CL772" s="42" t="str">
        <f>IF($O772="女子",IF($AF772&gt;100,"",IF($M772=新人女子!I$2,ROW(),"")),"")</f>
        <v/>
      </c>
      <c r="CM772" s="42" t="str">
        <f>IF($O772="女子",IF($AF772&gt;100,"",IF($M772=新人女子!P$2,ROW(),"")),"")</f>
        <v/>
      </c>
      <c r="CN772" s="42" t="str">
        <f>IF($O772="女子",IF($AF772&gt;100,"",IF($M772=新人女子!B$27,ROW(),"")),"")</f>
        <v/>
      </c>
      <c r="CO772" s="42" t="str">
        <f>IF($O772="女子",IF($AF772&gt;100,"",IF($M772=新人女子!I$27,ROW(),"")),"")</f>
        <v/>
      </c>
      <c r="CP772" s="42" t="str">
        <f>IF($O772="女子",IF($AF772&gt;100,"",IF($M772=新人女子!P$27,ROW(),"")),"")</f>
        <v/>
      </c>
      <c r="CQ772" s="42" t="str">
        <f>IF($O772="女子",IF($AF772&gt;100,"",IF($M772=新人女子!B$51,ROW(),"")),"")</f>
        <v/>
      </c>
      <c r="CR772" s="42" t="str">
        <f>IF($O772="女子",IF($AF772&gt;100,"",IF($M772=新人女子!I$51,ROW(),"")),"")</f>
        <v/>
      </c>
      <c r="CS772" s="42" t="str">
        <f>IF($O772="女子",IF($AF772&gt;100,"",IF($M772=新人女子!P$51,ROW(),"")),"")</f>
        <v/>
      </c>
      <c r="CT772" s="42" t="str">
        <f>IF($O772="女子",IF($AF772&gt;100,"",IF($M772=新人女子!B$76,ROW(),"")),"")</f>
        <v/>
      </c>
      <c r="CU772" s="42" t="str">
        <f>IF($O772="女子",IF($AF772&gt;100,"",IF($M772=新人女子!I$76,ROW(),"")),"")</f>
        <v/>
      </c>
      <c r="CV772" s="42" t="str">
        <f>IF($O772="女子",IF($AF772&gt;100,"",IF($M772=新人女子!P$76,ROW(),"")),"")</f>
        <v/>
      </c>
    </row>
    <row r="773" spans="29:100" x14ac:dyDescent="0.15">
      <c r="BB773" s="35" t="str">
        <f t="shared" si="64"/>
        <v/>
      </c>
      <c r="BC773" s="35" t="str">
        <f t="shared" si="65"/>
        <v/>
      </c>
      <c r="BD773" s="35" t="str">
        <f t="shared" si="66"/>
        <v/>
      </c>
      <c r="BE773" s="42" t="str">
        <f>IF($O773="男子",IF($AF773&gt;100,"",IF($M773=選抜男子!B$2,ROW(),"")),"")</f>
        <v/>
      </c>
      <c r="BF773" s="42" t="str">
        <f>IF($O773="男子",IF($AF773&gt;100,"",IF($M773=選抜男子!I$2,ROW(),"")),"")</f>
        <v/>
      </c>
      <c r="BG773" s="42" t="str">
        <f>IF($O773="男子",IF($AF773&gt;100,"",IF($M773=選抜男子!P$2,ROW(),"")),"")</f>
        <v/>
      </c>
      <c r="BH773" s="42" t="str">
        <f>IF($O773="男子",IF($AF773&gt;100,"",IF($M773=選抜男子!B$27,ROW(),"")),"")</f>
        <v/>
      </c>
      <c r="BI773" s="42" t="str">
        <f>IF($O773="男子",IF($AF773&gt;100,"",IF($M773=選抜男子!I$27,ROW(),"")),"")</f>
        <v/>
      </c>
      <c r="BJ773" s="42" t="str">
        <f>IF($O773="男子",IF($AF773&gt;100,"",IF($M773=選抜男子!P$27,ROW(),"")),"")</f>
        <v/>
      </c>
      <c r="BK773" s="42" t="str">
        <f>IF($O773="男子",IF($AF773&gt;100,"",IF($M773=選抜男子!B$51,ROW(),"")),"")</f>
        <v/>
      </c>
      <c r="BL773" s="42" t="str">
        <f>IF($O773="男子",IF($AF773&gt;100,"",IF($M773=選抜男子!I$51,ROW(),"")),"")</f>
        <v/>
      </c>
      <c r="BM773" s="42" t="str">
        <f>IF($O773="男子",IF($AF773&gt;100,"",IF($M773=選抜男子!B$76,ROW(),"")),"")</f>
        <v/>
      </c>
      <c r="BN773" s="42" t="str">
        <f>IF($O773="男子",IF($AF773&gt;100,"",IF($M773=選抜男子!I$76,ROW(),"")),"")</f>
        <v/>
      </c>
      <c r="BO773" s="42" t="str">
        <f>IF($O773="男子",IF($AF773&gt;100,"",IF($M773=新人男子!B$2,ROW(),"")),"")</f>
        <v/>
      </c>
      <c r="BP773" s="42" t="str">
        <f>IF($O773="男子",IF($AF773&gt;100,"",IF($M773=新人男子!I$2,ROW(),"")),"")</f>
        <v/>
      </c>
      <c r="BQ773" s="42" t="str">
        <f>IF($O773="男子",IF($AF773&gt;100,"",IF($M773=新人男子!P$2,ROW(),"")),"")</f>
        <v/>
      </c>
      <c r="BR773" s="42" t="str">
        <f>IF($O773="男子",IF($AF773&gt;100,"",IF($M773=新人男子!B$27,ROW(),"")),"")</f>
        <v/>
      </c>
      <c r="BS773" s="42" t="str">
        <f>IF($O773="男子",IF($AF773&gt;100,"",IF($M773=新人男子!I$27,ROW(),"")),"")</f>
        <v/>
      </c>
      <c r="BT773" s="42" t="str">
        <f>IF($O773="男子",IF($AF773&gt;100,"",IF($M773=新人男子!P$27,ROW(),"")),"")</f>
        <v/>
      </c>
      <c r="BU773" s="42" t="str">
        <f>IF($O773="男子",IF($AF773&gt;100,"",IF($M773=新人男子!B$51,ROW(),"")),"")</f>
        <v/>
      </c>
      <c r="BV773" s="42" t="str">
        <f>IF($O773="男子",IF($AF773&gt;100,"",IF($M773=新人男子!I$51,ROW(),"")),"")</f>
        <v/>
      </c>
      <c r="BW773" s="42" t="str">
        <f>IF($O773="男子",IF($AF773&gt;100,"",IF($M773=新人男子!P$51,ROW(),"")),"")</f>
        <v/>
      </c>
      <c r="BX773" s="42" t="str">
        <f>IF($O773="男子",IF($AF773&gt;100,"",IF($M773=新人男子!B$76,ROW(),"")),"")</f>
        <v/>
      </c>
      <c r="BY773" s="42" t="str">
        <f>IF($O773="男子",IF($AF773&gt;100,"",IF($M773=新人男子!I$76,ROW(),"")),"")</f>
        <v/>
      </c>
      <c r="BZ773" s="42" t="str">
        <f>IF($O773="男子",IF($AF773&gt;100,"",IF($M773=新人男子!P$76,ROW(),"")),"")</f>
        <v/>
      </c>
      <c r="CA773" s="42" t="str">
        <f>IF($O773="女子",IF($AF773&gt;100,"",IF($M773=選抜女子!B$2,ROW(),"")),"")</f>
        <v/>
      </c>
      <c r="CB773" s="42" t="str">
        <f>IF($O773="女子",IF($AF773&gt;100,"",IF($M773=選抜女子!I$2,ROW(),"")),"")</f>
        <v/>
      </c>
      <c r="CC773" s="42" t="str">
        <f>IF($O773="女子",IF($AF773&gt;100,"",IF($M773=選抜女子!P$2,ROW(),"")),"")</f>
        <v/>
      </c>
      <c r="CD773" s="42" t="str">
        <f>IF($O773="女子",IF($AF773&gt;100,"",IF($M773=選抜女子!B$27,ROW(),"")),"")</f>
        <v/>
      </c>
      <c r="CE773" s="42" t="str">
        <f>IF($O773="女子",IF($AF773&gt;100,"",IF($M773=選抜女子!I$27,ROW(),"")),"")</f>
        <v/>
      </c>
      <c r="CF773" s="42" t="str">
        <f>IF($O773="女子",IF($AF773&gt;100,"",IF($M773=選抜女子!P$27,ROW(),"")),"")</f>
        <v/>
      </c>
      <c r="CG773" s="42" t="str">
        <f>IF($O773="女子",IF($AF773&gt;100,"",IF($M773=選抜女子!B$51,ROW(),"")),"")</f>
        <v/>
      </c>
      <c r="CH773" s="42" t="str">
        <f>IF($O773="女子",IF($AF773&gt;100,"",IF($M773=選抜女子!I$51,ROW(),"")),"")</f>
        <v/>
      </c>
      <c r="CI773" s="42" t="str">
        <f>IF($O773="女子",IF($AF773&gt;100,"",IF($M773=選抜女子!B$76,ROW(),"")),"")</f>
        <v/>
      </c>
      <c r="CJ773" s="42" t="str">
        <f>IF($O773="女子",IF($AF773&gt;100,"",IF($M773=選抜女子!I$76,ROW(),"")),"")</f>
        <v/>
      </c>
      <c r="CK773" s="42" t="str">
        <f>IF($O773="女子",IF($AF773&gt;100,"",IF($M773=新人女子!B$2,ROW(),"")),"")</f>
        <v/>
      </c>
      <c r="CL773" s="42" t="str">
        <f>IF($O773="女子",IF($AF773&gt;100,"",IF($M773=新人女子!I$2,ROW(),"")),"")</f>
        <v/>
      </c>
      <c r="CM773" s="42" t="str">
        <f>IF($O773="女子",IF($AF773&gt;100,"",IF($M773=新人女子!P$2,ROW(),"")),"")</f>
        <v/>
      </c>
      <c r="CN773" s="42" t="str">
        <f>IF($O773="女子",IF($AF773&gt;100,"",IF($M773=新人女子!B$27,ROW(),"")),"")</f>
        <v/>
      </c>
      <c r="CO773" s="42" t="str">
        <f>IF($O773="女子",IF($AF773&gt;100,"",IF($M773=新人女子!I$27,ROW(),"")),"")</f>
        <v/>
      </c>
      <c r="CP773" s="42" t="str">
        <f>IF($O773="女子",IF($AF773&gt;100,"",IF($M773=新人女子!P$27,ROW(),"")),"")</f>
        <v/>
      </c>
      <c r="CQ773" s="42" t="str">
        <f>IF($O773="女子",IF($AF773&gt;100,"",IF($M773=新人女子!B$51,ROW(),"")),"")</f>
        <v/>
      </c>
      <c r="CR773" s="42" t="str">
        <f>IF($O773="女子",IF($AF773&gt;100,"",IF($M773=新人女子!I$51,ROW(),"")),"")</f>
        <v/>
      </c>
      <c r="CS773" s="42" t="str">
        <f>IF($O773="女子",IF($AF773&gt;100,"",IF($M773=新人女子!P$51,ROW(),"")),"")</f>
        <v/>
      </c>
      <c r="CT773" s="42" t="str">
        <f>IF($O773="女子",IF($AF773&gt;100,"",IF($M773=新人女子!B$76,ROW(),"")),"")</f>
        <v/>
      </c>
      <c r="CU773" s="42" t="str">
        <f>IF($O773="女子",IF($AF773&gt;100,"",IF($M773=新人女子!I$76,ROW(),"")),"")</f>
        <v/>
      </c>
      <c r="CV773" s="42" t="str">
        <f>IF($O773="女子",IF($AF773&gt;100,"",IF($M773=新人女子!P$76,ROW(),"")),"")</f>
        <v/>
      </c>
    </row>
    <row r="774" spans="29:100" x14ac:dyDescent="0.15">
      <c r="BB774" s="35" t="str">
        <f t="shared" si="64"/>
        <v/>
      </c>
      <c r="BC774" s="35" t="str">
        <f t="shared" si="65"/>
        <v/>
      </c>
      <c r="BD774" s="35" t="str">
        <f t="shared" si="66"/>
        <v/>
      </c>
      <c r="BE774" s="42" t="str">
        <f>IF($O774="男子",IF($AF774&gt;100,"",IF($M774=選抜男子!B$2,ROW(),"")),"")</f>
        <v/>
      </c>
      <c r="BF774" s="42" t="str">
        <f>IF($O774="男子",IF($AF774&gt;100,"",IF($M774=選抜男子!I$2,ROW(),"")),"")</f>
        <v/>
      </c>
      <c r="BG774" s="42" t="str">
        <f>IF($O774="男子",IF($AF774&gt;100,"",IF($M774=選抜男子!P$2,ROW(),"")),"")</f>
        <v/>
      </c>
      <c r="BH774" s="42" t="str">
        <f>IF($O774="男子",IF($AF774&gt;100,"",IF($M774=選抜男子!B$27,ROW(),"")),"")</f>
        <v/>
      </c>
      <c r="BI774" s="42" t="str">
        <f>IF($O774="男子",IF($AF774&gt;100,"",IF($M774=選抜男子!I$27,ROW(),"")),"")</f>
        <v/>
      </c>
      <c r="BJ774" s="42" t="str">
        <f>IF($O774="男子",IF($AF774&gt;100,"",IF($M774=選抜男子!P$27,ROW(),"")),"")</f>
        <v/>
      </c>
      <c r="BK774" s="42" t="str">
        <f>IF($O774="男子",IF($AF774&gt;100,"",IF($M774=選抜男子!B$51,ROW(),"")),"")</f>
        <v/>
      </c>
      <c r="BL774" s="42" t="str">
        <f>IF($O774="男子",IF($AF774&gt;100,"",IF($M774=選抜男子!I$51,ROW(),"")),"")</f>
        <v/>
      </c>
      <c r="BM774" s="42" t="str">
        <f>IF($O774="男子",IF($AF774&gt;100,"",IF($M774=選抜男子!B$76,ROW(),"")),"")</f>
        <v/>
      </c>
      <c r="BN774" s="42" t="str">
        <f>IF($O774="男子",IF($AF774&gt;100,"",IF($M774=選抜男子!I$76,ROW(),"")),"")</f>
        <v/>
      </c>
      <c r="BO774" s="42" t="str">
        <f>IF($O774="男子",IF($AF774&gt;100,"",IF($M774=新人男子!B$2,ROW(),"")),"")</f>
        <v/>
      </c>
      <c r="BP774" s="42" t="str">
        <f>IF($O774="男子",IF($AF774&gt;100,"",IF($M774=新人男子!I$2,ROW(),"")),"")</f>
        <v/>
      </c>
      <c r="BQ774" s="42" t="str">
        <f>IF($O774="男子",IF($AF774&gt;100,"",IF($M774=新人男子!P$2,ROW(),"")),"")</f>
        <v/>
      </c>
      <c r="BR774" s="42" t="str">
        <f>IF($O774="男子",IF($AF774&gt;100,"",IF($M774=新人男子!B$27,ROW(),"")),"")</f>
        <v/>
      </c>
      <c r="BS774" s="42" t="str">
        <f>IF($O774="男子",IF($AF774&gt;100,"",IF($M774=新人男子!I$27,ROW(),"")),"")</f>
        <v/>
      </c>
      <c r="BT774" s="42" t="str">
        <f>IF($O774="男子",IF($AF774&gt;100,"",IF($M774=新人男子!P$27,ROW(),"")),"")</f>
        <v/>
      </c>
      <c r="BU774" s="42" t="str">
        <f>IF($O774="男子",IF($AF774&gt;100,"",IF($M774=新人男子!B$51,ROW(),"")),"")</f>
        <v/>
      </c>
      <c r="BV774" s="42" t="str">
        <f>IF($O774="男子",IF($AF774&gt;100,"",IF($M774=新人男子!I$51,ROW(),"")),"")</f>
        <v/>
      </c>
      <c r="BW774" s="42" t="str">
        <f>IF($O774="男子",IF($AF774&gt;100,"",IF($M774=新人男子!P$51,ROW(),"")),"")</f>
        <v/>
      </c>
      <c r="BX774" s="42" t="str">
        <f>IF($O774="男子",IF($AF774&gt;100,"",IF($M774=新人男子!B$76,ROW(),"")),"")</f>
        <v/>
      </c>
      <c r="BY774" s="42" t="str">
        <f>IF($O774="男子",IF($AF774&gt;100,"",IF($M774=新人男子!I$76,ROW(),"")),"")</f>
        <v/>
      </c>
      <c r="BZ774" s="42" t="str">
        <f>IF($O774="男子",IF($AF774&gt;100,"",IF($M774=新人男子!P$76,ROW(),"")),"")</f>
        <v/>
      </c>
      <c r="CA774" s="42" t="str">
        <f>IF($O774="女子",IF($AF774&gt;100,"",IF($M774=選抜女子!B$2,ROW(),"")),"")</f>
        <v/>
      </c>
      <c r="CB774" s="42" t="str">
        <f>IF($O774="女子",IF($AF774&gt;100,"",IF($M774=選抜女子!I$2,ROW(),"")),"")</f>
        <v/>
      </c>
      <c r="CC774" s="42" t="str">
        <f>IF($O774="女子",IF($AF774&gt;100,"",IF($M774=選抜女子!P$2,ROW(),"")),"")</f>
        <v/>
      </c>
      <c r="CD774" s="42" t="str">
        <f>IF($O774="女子",IF($AF774&gt;100,"",IF($M774=選抜女子!B$27,ROW(),"")),"")</f>
        <v/>
      </c>
      <c r="CE774" s="42" t="str">
        <f>IF($O774="女子",IF($AF774&gt;100,"",IF($M774=選抜女子!I$27,ROW(),"")),"")</f>
        <v/>
      </c>
      <c r="CF774" s="42" t="str">
        <f>IF($O774="女子",IF($AF774&gt;100,"",IF($M774=選抜女子!P$27,ROW(),"")),"")</f>
        <v/>
      </c>
      <c r="CG774" s="42" t="str">
        <f>IF($O774="女子",IF($AF774&gt;100,"",IF($M774=選抜女子!B$51,ROW(),"")),"")</f>
        <v/>
      </c>
      <c r="CH774" s="42" t="str">
        <f>IF($O774="女子",IF($AF774&gt;100,"",IF($M774=選抜女子!I$51,ROW(),"")),"")</f>
        <v/>
      </c>
      <c r="CI774" s="42" t="str">
        <f>IF($O774="女子",IF($AF774&gt;100,"",IF($M774=選抜女子!B$76,ROW(),"")),"")</f>
        <v/>
      </c>
      <c r="CJ774" s="42" t="str">
        <f>IF($O774="女子",IF($AF774&gt;100,"",IF($M774=選抜女子!I$76,ROW(),"")),"")</f>
        <v/>
      </c>
      <c r="CK774" s="42" t="str">
        <f>IF($O774="女子",IF($AF774&gt;100,"",IF($M774=新人女子!B$2,ROW(),"")),"")</f>
        <v/>
      </c>
      <c r="CL774" s="42" t="str">
        <f>IF($O774="女子",IF($AF774&gt;100,"",IF($M774=新人女子!I$2,ROW(),"")),"")</f>
        <v/>
      </c>
      <c r="CM774" s="42" t="str">
        <f>IF($O774="女子",IF($AF774&gt;100,"",IF($M774=新人女子!P$2,ROW(),"")),"")</f>
        <v/>
      </c>
      <c r="CN774" s="42" t="str">
        <f>IF($O774="女子",IF($AF774&gt;100,"",IF($M774=新人女子!B$27,ROW(),"")),"")</f>
        <v/>
      </c>
      <c r="CO774" s="42" t="str">
        <f>IF($O774="女子",IF($AF774&gt;100,"",IF($M774=新人女子!I$27,ROW(),"")),"")</f>
        <v/>
      </c>
      <c r="CP774" s="42" t="str">
        <f>IF($O774="女子",IF($AF774&gt;100,"",IF($M774=新人女子!P$27,ROW(),"")),"")</f>
        <v/>
      </c>
      <c r="CQ774" s="42" t="str">
        <f>IF($O774="女子",IF($AF774&gt;100,"",IF($M774=新人女子!B$51,ROW(),"")),"")</f>
        <v/>
      </c>
      <c r="CR774" s="42" t="str">
        <f>IF($O774="女子",IF($AF774&gt;100,"",IF($M774=新人女子!I$51,ROW(),"")),"")</f>
        <v/>
      </c>
      <c r="CS774" s="42" t="str">
        <f>IF($O774="女子",IF($AF774&gt;100,"",IF($M774=新人女子!P$51,ROW(),"")),"")</f>
        <v/>
      </c>
      <c r="CT774" s="42" t="str">
        <f>IF($O774="女子",IF($AF774&gt;100,"",IF($M774=新人女子!B$76,ROW(),"")),"")</f>
        <v/>
      </c>
      <c r="CU774" s="42" t="str">
        <f>IF($O774="女子",IF($AF774&gt;100,"",IF($M774=新人女子!I$76,ROW(),"")),"")</f>
        <v/>
      </c>
      <c r="CV774" s="42" t="str">
        <f>IF($O774="女子",IF($AF774&gt;100,"",IF($M774=新人女子!P$76,ROW(),"")),"")</f>
        <v/>
      </c>
    </row>
    <row r="775" spans="29:100" x14ac:dyDescent="0.15">
      <c r="BB775" s="35" t="str">
        <f t="shared" si="64"/>
        <v/>
      </c>
      <c r="BC775" s="35" t="str">
        <f t="shared" si="65"/>
        <v/>
      </c>
      <c r="BD775" s="35" t="str">
        <f t="shared" si="66"/>
        <v/>
      </c>
      <c r="BE775" s="42" t="str">
        <f>IF($O775="男子",IF($AF775&gt;100,"",IF($M775=選抜男子!B$2,ROW(),"")),"")</f>
        <v/>
      </c>
      <c r="BF775" s="42" t="str">
        <f>IF($O775="男子",IF($AF775&gt;100,"",IF($M775=選抜男子!I$2,ROW(),"")),"")</f>
        <v/>
      </c>
      <c r="BG775" s="42" t="str">
        <f>IF($O775="男子",IF($AF775&gt;100,"",IF($M775=選抜男子!P$2,ROW(),"")),"")</f>
        <v/>
      </c>
      <c r="BH775" s="42" t="str">
        <f>IF($O775="男子",IF($AF775&gt;100,"",IF($M775=選抜男子!B$27,ROW(),"")),"")</f>
        <v/>
      </c>
      <c r="BI775" s="42" t="str">
        <f>IF($O775="男子",IF($AF775&gt;100,"",IF($M775=選抜男子!I$27,ROW(),"")),"")</f>
        <v/>
      </c>
      <c r="BJ775" s="42" t="str">
        <f>IF($O775="男子",IF($AF775&gt;100,"",IF($M775=選抜男子!P$27,ROW(),"")),"")</f>
        <v/>
      </c>
      <c r="BK775" s="42" t="str">
        <f>IF($O775="男子",IF($AF775&gt;100,"",IF($M775=選抜男子!B$51,ROW(),"")),"")</f>
        <v/>
      </c>
      <c r="BL775" s="42" t="str">
        <f>IF($O775="男子",IF($AF775&gt;100,"",IF($M775=選抜男子!I$51,ROW(),"")),"")</f>
        <v/>
      </c>
      <c r="BM775" s="42" t="str">
        <f>IF($O775="男子",IF($AF775&gt;100,"",IF($M775=選抜男子!B$76,ROW(),"")),"")</f>
        <v/>
      </c>
      <c r="BN775" s="42" t="str">
        <f>IF($O775="男子",IF($AF775&gt;100,"",IF($M775=選抜男子!I$76,ROW(),"")),"")</f>
        <v/>
      </c>
      <c r="BO775" s="42" t="str">
        <f>IF($O775="男子",IF($AF775&gt;100,"",IF($M775=新人男子!B$2,ROW(),"")),"")</f>
        <v/>
      </c>
      <c r="BP775" s="42" t="str">
        <f>IF($O775="男子",IF($AF775&gt;100,"",IF($M775=新人男子!I$2,ROW(),"")),"")</f>
        <v/>
      </c>
      <c r="BQ775" s="42" t="str">
        <f>IF($O775="男子",IF($AF775&gt;100,"",IF($M775=新人男子!P$2,ROW(),"")),"")</f>
        <v/>
      </c>
      <c r="BR775" s="42" t="str">
        <f>IF($O775="男子",IF($AF775&gt;100,"",IF($M775=新人男子!B$27,ROW(),"")),"")</f>
        <v/>
      </c>
      <c r="BS775" s="42" t="str">
        <f>IF($O775="男子",IF($AF775&gt;100,"",IF($M775=新人男子!I$27,ROW(),"")),"")</f>
        <v/>
      </c>
      <c r="BT775" s="42" t="str">
        <f>IF($O775="男子",IF($AF775&gt;100,"",IF($M775=新人男子!P$27,ROW(),"")),"")</f>
        <v/>
      </c>
      <c r="BU775" s="42" t="str">
        <f>IF($O775="男子",IF($AF775&gt;100,"",IF($M775=新人男子!B$51,ROW(),"")),"")</f>
        <v/>
      </c>
      <c r="BV775" s="42" t="str">
        <f>IF($O775="男子",IF($AF775&gt;100,"",IF($M775=新人男子!I$51,ROW(),"")),"")</f>
        <v/>
      </c>
      <c r="BW775" s="42" t="str">
        <f>IF($O775="男子",IF($AF775&gt;100,"",IF($M775=新人男子!P$51,ROW(),"")),"")</f>
        <v/>
      </c>
      <c r="BX775" s="42" t="str">
        <f>IF($O775="男子",IF($AF775&gt;100,"",IF($M775=新人男子!B$76,ROW(),"")),"")</f>
        <v/>
      </c>
      <c r="BY775" s="42" t="str">
        <f>IF($O775="男子",IF($AF775&gt;100,"",IF($M775=新人男子!I$76,ROW(),"")),"")</f>
        <v/>
      </c>
      <c r="BZ775" s="42" t="str">
        <f>IF($O775="男子",IF($AF775&gt;100,"",IF($M775=新人男子!P$76,ROW(),"")),"")</f>
        <v/>
      </c>
      <c r="CA775" s="42" t="str">
        <f>IF($O775="女子",IF($AF775&gt;100,"",IF($M775=選抜女子!B$2,ROW(),"")),"")</f>
        <v/>
      </c>
      <c r="CB775" s="42" t="str">
        <f>IF($O775="女子",IF($AF775&gt;100,"",IF($M775=選抜女子!I$2,ROW(),"")),"")</f>
        <v/>
      </c>
      <c r="CC775" s="42" t="str">
        <f>IF($O775="女子",IF($AF775&gt;100,"",IF($M775=選抜女子!P$2,ROW(),"")),"")</f>
        <v/>
      </c>
      <c r="CD775" s="42" t="str">
        <f>IF($O775="女子",IF($AF775&gt;100,"",IF($M775=選抜女子!B$27,ROW(),"")),"")</f>
        <v/>
      </c>
      <c r="CE775" s="42" t="str">
        <f>IF($O775="女子",IF($AF775&gt;100,"",IF($M775=選抜女子!I$27,ROW(),"")),"")</f>
        <v/>
      </c>
      <c r="CF775" s="42" t="str">
        <f>IF($O775="女子",IF($AF775&gt;100,"",IF($M775=選抜女子!P$27,ROW(),"")),"")</f>
        <v/>
      </c>
      <c r="CG775" s="42" t="str">
        <f>IF($O775="女子",IF($AF775&gt;100,"",IF($M775=選抜女子!B$51,ROW(),"")),"")</f>
        <v/>
      </c>
      <c r="CH775" s="42" t="str">
        <f>IF($O775="女子",IF($AF775&gt;100,"",IF($M775=選抜女子!I$51,ROW(),"")),"")</f>
        <v/>
      </c>
      <c r="CI775" s="42" t="str">
        <f>IF($O775="女子",IF($AF775&gt;100,"",IF($M775=選抜女子!B$76,ROW(),"")),"")</f>
        <v/>
      </c>
      <c r="CJ775" s="42" t="str">
        <f>IF($O775="女子",IF($AF775&gt;100,"",IF($M775=選抜女子!I$76,ROW(),"")),"")</f>
        <v/>
      </c>
      <c r="CK775" s="42" t="str">
        <f>IF($O775="女子",IF($AF775&gt;100,"",IF($M775=新人女子!B$2,ROW(),"")),"")</f>
        <v/>
      </c>
      <c r="CL775" s="42" t="str">
        <f>IF($O775="女子",IF($AF775&gt;100,"",IF($M775=新人女子!I$2,ROW(),"")),"")</f>
        <v/>
      </c>
      <c r="CM775" s="42" t="str">
        <f>IF($O775="女子",IF($AF775&gt;100,"",IF($M775=新人女子!P$2,ROW(),"")),"")</f>
        <v/>
      </c>
      <c r="CN775" s="42" t="str">
        <f>IF($O775="女子",IF($AF775&gt;100,"",IF($M775=新人女子!B$27,ROW(),"")),"")</f>
        <v/>
      </c>
      <c r="CO775" s="42" t="str">
        <f>IF($O775="女子",IF($AF775&gt;100,"",IF($M775=新人女子!I$27,ROW(),"")),"")</f>
        <v/>
      </c>
      <c r="CP775" s="42" t="str">
        <f>IF($O775="女子",IF($AF775&gt;100,"",IF($M775=新人女子!P$27,ROW(),"")),"")</f>
        <v/>
      </c>
      <c r="CQ775" s="42" t="str">
        <f>IF($O775="女子",IF($AF775&gt;100,"",IF($M775=新人女子!B$51,ROW(),"")),"")</f>
        <v/>
      </c>
      <c r="CR775" s="42" t="str">
        <f>IF($O775="女子",IF($AF775&gt;100,"",IF($M775=新人女子!I$51,ROW(),"")),"")</f>
        <v/>
      </c>
      <c r="CS775" s="42" t="str">
        <f>IF($O775="女子",IF($AF775&gt;100,"",IF($M775=新人女子!P$51,ROW(),"")),"")</f>
        <v/>
      </c>
      <c r="CT775" s="42" t="str">
        <f>IF($O775="女子",IF($AF775&gt;100,"",IF($M775=新人女子!B$76,ROW(),"")),"")</f>
        <v/>
      </c>
      <c r="CU775" s="42" t="str">
        <f>IF($O775="女子",IF($AF775&gt;100,"",IF($M775=新人女子!I$76,ROW(),"")),"")</f>
        <v/>
      </c>
      <c r="CV775" s="42" t="str">
        <f>IF($O775="女子",IF($AF775&gt;100,"",IF($M775=新人女子!P$76,ROW(),"")),"")</f>
        <v/>
      </c>
    </row>
    <row r="776" spans="29:100" x14ac:dyDescent="0.15">
      <c r="BB776" s="35" t="str">
        <f t="shared" si="64"/>
        <v/>
      </c>
      <c r="BC776" s="35" t="str">
        <f t="shared" si="65"/>
        <v/>
      </c>
      <c r="BD776" s="35" t="str">
        <f t="shared" si="66"/>
        <v/>
      </c>
      <c r="BE776" s="42" t="str">
        <f>IF($O776="男子",IF($AF776&gt;100,"",IF($M776=選抜男子!B$2,ROW(),"")),"")</f>
        <v/>
      </c>
      <c r="BF776" s="42" t="str">
        <f>IF($O776="男子",IF($AF776&gt;100,"",IF($M776=選抜男子!I$2,ROW(),"")),"")</f>
        <v/>
      </c>
      <c r="BG776" s="42" t="str">
        <f>IF($O776="男子",IF($AF776&gt;100,"",IF($M776=選抜男子!P$2,ROW(),"")),"")</f>
        <v/>
      </c>
      <c r="BH776" s="42" t="str">
        <f>IF($O776="男子",IF($AF776&gt;100,"",IF($M776=選抜男子!B$27,ROW(),"")),"")</f>
        <v/>
      </c>
      <c r="BI776" s="42" t="str">
        <f>IF($O776="男子",IF($AF776&gt;100,"",IF($M776=選抜男子!I$27,ROW(),"")),"")</f>
        <v/>
      </c>
      <c r="BJ776" s="42" t="str">
        <f>IF($O776="男子",IF($AF776&gt;100,"",IF($M776=選抜男子!P$27,ROW(),"")),"")</f>
        <v/>
      </c>
      <c r="BK776" s="42" t="str">
        <f>IF($O776="男子",IF($AF776&gt;100,"",IF($M776=選抜男子!B$51,ROW(),"")),"")</f>
        <v/>
      </c>
      <c r="BL776" s="42" t="str">
        <f>IF($O776="男子",IF($AF776&gt;100,"",IF($M776=選抜男子!I$51,ROW(),"")),"")</f>
        <v/>
      </c>
      <c r="BM776" s="42" t="str">
        <f>IF($O776="男子",IF($AF776&gt;100,"",IF($M776=選抜男子!B$76,ROW(),"")),"")</f>
        <v/>
      </c>
      <c r="BN776" s="42" t="str">
        <f>IF($O776="男子",IF($AF776&gt;100,"",IF($M776=選抜男子!I$76,ROW(),"")),"")</f>
        <v/>
      </c>
      <c r="BO776" s="42" t="str">
        <f>IF($O776="男子",IF($AF776&gt;100,"",IF($M776=新人男子!B$2,ROW(),"")),"")</f>
        <v/>
      </c>
      <c r="BP776" s="42" t="str">
        <f>IF($O776="男子",IF($AF776&gt;100,"",IF($M776=新人男子!I$2,ROW(),"")),"")</f>
        <v/>
      </c>
      <c r="BQ776" s="42" t="str">
        <f>IF($O776="男子",IF($AF776&gt;100,"",IF($M776=新人男子!P$2,ROW(),"")),"")</f>
        <v/>
      </c>
      <c r="BR776" s="42" t="str">
        <f>IF($O776="男子",IF($AF776&gt;100,"",IF($M776=新人男子!B$27,ROW(),"")),"")</f>
        <v/>
      </c>
      <c r="BS776" s="42" t="str">
        <f>IF($O776="男子",IF($AF776&gt;100,"",IF($M776=新人男子!I$27,ROW(),"")),"")</f>
        <v/>
      </c>
      <c r="BT776" s="42" t="str">
        <f>IF($O776="男子",IF($AF776&gt;100,"",IF($M776=新人男子!P$27,ROW(),"")),"")</f>
        <v/>
      </c>
      <c r="BU776" s="42" t="str">
        <f>IF($O776="男子",IF($AF776&gt;100,"",IF($M776=新人男子!B$51,ROW(),"")),"")</f>
        <v/>
      </c>
      <c r="BV776" s="42" t="str">
        <f>IF($O776="男子",IF($AF776&gt;100,"",IF($M776=新人男子!I$51,ROW(),"")),"")</f>
        <v/>
      </c>
      <c r="BW776" s="42" t="str">
        <f>IF($O776="男子",IF($AF776&gt;100,"",IF($M776=新人男子!P$51,ROW(),"")),"")</f>
        <v/>
      </c>
      <c r="BX776" s="42" t="str">
        <f>IF($O776="男子",IF($AF776&gt;100,"",IF($M776=新人男子!B$76,ROW(),"")),"")</f>
        <v/>
      </c>
      <c r="BY776" s="42" t="str">
        <f>IF($O776="男子",IF($AF776&gt;100,"",IF($M776=新人男子!I$76,ROW(),"")),"")</f>
        <v/>
      </c>
      <c r="BZ776" s="42" t="str">
        <f>IF($O776="男子",IF($AF776&gt;100,"",IF($M776=新人男子!P$76,ROW(),"")),"")</f>
        <v/>
      </c>
      <c r="CA776" s="42" t="str">
        <f>IF($O776="女子",IF($AF776&gt;100,"",IF($M776=選抜女子!B$2,ROW(),"")),"")</f>
        <v/>
      </c>
      <c r="CB776" s="42" t="str">
        <f>IF($O776="女子",IF($AF776&gt;100,"",IF($M776=選抜女子!I$2,ROW(),"")),"")</f>
        <v/>
      </c>
      <c r="CC776" s="42" t="str">
        <f>IF($O776="女子",IF($AF776&gt;100,"",IF($M776=選抜女子!P$2,ROW(),"")),"")</f>
        <v/>
      </c>
      <c r="CD776" s="42" t="str">
        <f>IF($O776="女子",IF($AF776&gt;100,"",IF($M776=選抜女子!B$27,ROW(),"")),"")</f>
        <v/>
      </c>
      <c r="CE776" s="42" t="str">
        <f>IF($O776="女子",IF($AF776&gt;100,"",IF($M776=選抜女子!I$27,ROW(),"")),"")</f>
        <v/>
      </c>
      <c r="CF776" s="42" t="str">
        <f>IF($O776="女子",IF($AF776&gt;100,"",IF($M776=選抜女子!P$27,ROW(),"")),"")</f>
        <v/>
      </c>
      <c r="CG776" s="42" t="str">
        <f>IF($O776="女子",IF($AF776&gt;100,"",IF($M776=選抜女子!B$51,ROW(),"")),"")</f>
        <v/>
      </c>
      <c r="CH776" s="42" t="str">
        <f>IF($O776="女子",IF($AF776&gt;100,"",IF($M776=選抜女子!I$51,ROW(),"")),"")</f>
        <v/>
      </c>
      <c r="CI776" s="42" t="str">
        <f>IF($O776="女子",IF($AF776&gt;100,"",IF($M776=選抜女子!B$76,ROW(),"")),"")</f>
        <v/>
      </c>
      <c r="CJ776" s="42" t="str">
        <f>IF($O776="女子",IF($AF776&gt;100,"",IF($M776=選抜女子!I$76,ROW(),"")),"")</f>
        <v/>
      </c>
      <c r="CK776" s="42" t="str">
        <f>IF($O776="女子",IF($AF776&gt;100,"",IF($M776=新人女子!B$2,ROW(),"")),"")</f>
        <v/>
      </c>
      <c r="CL776" s="42" t="str">
        <f>IF($O776="女子",IF($AF776&gt;100,"",IF($M776=新人女子!I$2,ROW(),"")),"")</f>
        <v/>
      </c>
      <c r="CM776" s="42" t="str">
        <f>IF($O776="女子",IF($AF776&gt;100,"",IF($M776=新人女子!P$2,ROW(),"")),"")</f>
        <v/>
      </c>
      <c r="CN776" s="42" t="str">
        <f>IF($O776="女子",IF($AF776&gt;100,"",IF($M776=新人女子!B$27,ROW(),"")),"")</f>
        <v/>
      </c>
      <c r="CO776" s="42" t="str">
        <f>IF($O776="女子",IF($AF776&gt;100,"",IF($M776=新人女子!I$27,ROW(),"")),"")</f>
        <v/>
      </c>
      <c r="CP776" s="42" t="str">
        <f>IF($O776="女子",IF($AF776&gt;100,"",IF($M776=新人女子!P$27,ROW(),"")),"")</f>
        <v/>
      </c>
      <c r="CQ776" s="42" t="str">
        <f>IF($O776="女子",IF($AF776&gt;100,"",IF($M776=新人女子!B$51,ROW(),"")),"")</f>
        <v/>
      </c>
      <c r="CR776" s="42" t="str">
        <f>IF($O776="女子",IF($AF776&gt;100,"",IF($M776=新人女子!I$51,ROW(),"")),"")</f>
        <v/>
      </c>
      <c r="CS776" s="42" t="str">
        <f>IF($O776="女子",IF($AF776&gt;100,"",IF($M776=新人女子!P$51,ROW(),"")),"")</f>
        <v/>
      </c>
      <c r="CT776" s="42" t="str">
        <f>IF($O776="女子",IF($AF776&gt;100,"",IF($M776=新人女子!B$76,ROW(),"")),"")</f>
        <v/>
      </c>
      <c r="CU776" s="42" t="str">
        <f>IF($O776="女子",IF($AF776&gt;100,"",IF($M776=新人女子!I$76,ROW(),"")),"")</f>
        <v/>
      </c>
      <c r="CV776" s="42" t="str">
        <f>IF($O776="女子",IF($AF776&gt;100,"",IF($M776=新人女子!P$76,ROW(),"")),"")</f>
        <v/>
      </c>
    </row>
    <row r="777" spans="29:100" x14ac:dyDescent="0.15">
      <c r="BB777" s="35" t="str">
        <f t="shared" si="64"/>
        <v/>
      </c>
      <c r="BC777" s="35" t="str">
        <f t="shared" si="65"/>
        <v/>
      </c>
      <c r="BD777" s="35" t="str">
        <f t="shared" si="66"/>
        <v/>
      </c>
      <c r="BE777" s="42" t="str">
        <f>IF($O777="男子",IF($AF777&gt;100,"",IF($M777=選抜男子!B$2,ROW(),"")),"")</f>
        <v/>
      </c>
      <c r="BF777" s="42" t="str">
        <f>IF($O777="男子",IF($AF777&gt;100,"",IF($M777=選抜男子!I$2,ROW(),"")),"")</f>
        <v/>
      </c>
      <c r="BG777" s="42" t="str">
        <f>IF($O777="男子",IF($AF777&gt;100,"",IF($M777=選抜男子!P$2,ROW(),"")),"")</f>
        <v/>
      </c>
      <c r="BH777" s="42" t="str">
        <f>IF($O777="男子",IF($AF777&gt;100,"",IF($M777=選抜男子!B$27,ROW(),"")),"")</f>
        <v/>
      </c>
      <c r="BI777" s="42" t="str">
        <f>IF($O777="男子",IF($AF777&gt;100,"",IF($M777=選抜男子!I$27,ROW(),"")),"")</f>
        <v/>
      </c>
      <c r="BJ777" s="42" t="str">
        <f>IF($O777="男子",IF($AF777&gt;100,"",IF($M777=選抜男子!P$27,ROW(),"")),"")</f>
        <v/>
      </c>
      <c r="BK777" s="42" t="str">
        <f>IF($O777="男子",IF($AF777&gt;100,"",IF($M777=選抜男子!B$51,ROW(),"")),"")</f>
        <v/>
      </c>
      <c r="BL777" s="42" t="str">
        <f>IF($O777="男子",IF($AF777&gt;100,"",IF($M777=選抜男子!I$51,ROW(),"")),"")</f>
        <v/>
      </c>
      <c r="BM777" s="42" t="str">
        <f>IF($O777="男子",IF($AF777&gt;100,"",IF($M777=選抜男子!B$76,ROW(),"")),"")</f>
        <v/>
      </c>
      <c r="BN777" s="42" t="str">
        <f>IF($O777="男子",IF($AF777&gt;100,"",IF($M777=選抜男子!I$76,ROW(),"")),"")</f>
        <v/>
      </c>
      <c r="BO777" s="42" t="str">
        <f>IF($O777="男子",IF($AF777&gt;100,"",IF($M777=新人男子!B$2,ROW(),"")),"")</f>
        <v/>
      </c>
      <c r="BP777" s="42" t="str">
        <f>IF($O777="男子",IF($AF777&gt;100,"",IF($M777=新人男子!I$2,ROW(),"")),"")</f>
        <v/>
      </c>
      <c r="BQ777" s="42" t="str">
        <f>IF($O777="男子",IF($AF777&gt;100,"",IF($M777=新人男子!P$2,ROW(),"")),"")</f>
        <v/>
      </c>
      <c r="BR777" s="42" t="str">
        <f>IF($O777="男子",IF($AF777&gt;100,"",IF($M777=新人男子!B$27,ROW(),"")),"")</f>
        <v/>
      </c>
      <c r="BS777" s="42" t="str">
        <f>IF($O777="男子",IF($AF777&gt;100,"",IF($M777=新人男子!I$27,ROW(),"")),"")</f>
        <v/>
      </c>
      <c r="BT777" s="42" t="str">
        <f>IF($O777="男子",IF($AF777&gt;100,"",IF($M777=新人男子!P$27,ROW(),"")),"")</f>
        <v/>
      </c>
      <c r="BU777" s="42" t="str">
        <f>IF($O777="男子",IF($AF777&gt;100,"",IF($M777=新人男子!B$51,ROW(),"")),"")</f>
        <v/>
      </c>
      <c r="BV777" s="42" t="str">
        <f>IF($O777="男子",IF($AF777&gt;100,"",IF($M777=新人男子!I$51,ROW(),"")),"")</f>
        <v/>
      </c>
      <c r="BW777" s="42" t="str">
        <f>IF($O777="男子",IF($AF777&gt;100,"",IF($M777=新人男子!P$51,ROW(),"")),"")</f>
        <v/>
      </c>
      <c r="BX777" s="42" t="str">
        <f>IF($O777="男子",IF($AF777&gt;100,"",IF($M777=新人男子!B$76,ROW(),"")),"")</f>
        <v/>
      </c>
      <c r="BY777" s="42" t="str">
        <f>IF($O777="男子",IF($AF777&gt;100,"",IF($M777=新人男子!I$76,ROW(),"")),"")</f>
        <v/>
      </c>
      <c r="BZ777" s="42" t="str">
        <f>IF($O777="男子",IF($AF777&gt;100,"",IF($M777=新人男子!P$76,ROW(),"")),"")</f>
        <v/>
      </c>
      <c r="CA777" s="42" t="str">
        <f>IF($O777="女子",IF($AF777&gt;100,"",IF($M777=選抜女子!B$2,ROW(),"")),"")</f>
        <v/>
      </c>
      <c r="CB777" s="42" t="str">
        <f>IF($O777="女子",IF($AF777&gt;100,"",IF($M777=選抜女子!I$2,ROW(),"")),"")</f>
        <v/>
      </c>
      <c r="CC777" s="42" t="str">
        <f>IF($O777="女子",IF($AF777&gt;100,"",IF($M777=選抜女子!P$2,ROW(),"")),"")</f>
        <v/>
      </c>
      <c r="CD777" s="42" t="str">
        <f>IF($O777="女子",IF($AF777&gt;100,"",IF($M777=選抜女子!B$27,ROW(),"")),"")</f>
        <v/>
      </c>
      <c r="CE777" s="42" t="str">
        <f>IF($O777="女子",IF($AF777&gt;100,"",IF($M777=選抜女子!I$27,ROW(),"")),"")</f>
        <v/>
      </c>
      <c r="CF777" s="42" t="str">
        <f>IF($O777="女子",IF($AF777&gt;100,"",IF($M777=選抜女子!P$27,ROW(),"")),"")</f>
        <v/>
      </c>
      <c r="CG777" s="42" t="str">
        <f>IF($O777="女子",IF($AF777&gt;100,"",IF($M777=選抜女子!B$51,ROW(),"")),"")</f>
        <v/>
      </c>
      <c r="CH777" s="42" t="str">
        <f>IF($O777="女子",IF($AF777&gt;100,"",IF($M777=選抜女子!I$51,ROW(),"")),"")</f>
        <v/>
      </c>
      <c r="CI777" s="42" t="str">
        <f>IF($O777="女子",IF($AF777&gt;100,"",IF($M777=選抜女子!B$76,ROW(),"")),"")</f>
        <v/>
      </c>
      <c r="CJ777" s="42" t="str">
        <f>IF($O777="女子",IF($AF777&gt;100,"",IF($M777=選抜女子!I$76,ROW(),"")),"")</f>
        <v/>
      </c>
      <c r="CK777" s="42" t="str">
        <f>IF($O777="女子",IF($AF777&gt;100,"",IF($M777=新人女子!B$2,ROW(),"")),"")</f>
        <v/>
      </c>
      <c r="CL777" s="42" t="str">
        <f>IF($O777="女子",IF($AF777&gt;100,"",IF($M777=新人女子!I$2,ROW(),"")),"")</f>
        <v/>
      </c>
      <c r="CM777" s="42" t="str">
        <f>IF($O777="女子",IF($AF777&gt;100,"",IF($M777=新人女子!P$2,ROW(),"")),"")</f>
        <v/>
      </c>
      <c r="CN777" s="42" t="str">
        <f>IF($O777="女子",IF($AF777&gt;100,"",IF($M777=新人女子!B$27,ROW(),"")),"")</f>
        <v/>
      </c>
      <c r="CO777" s="42" t="str">
        <f>IF($O777="女子",IF($AF777&gt;100,"",IF($M777=新人女子!I$27,ROW(),"")),"")</f>
        <v/>
      </c>
      <c r="CP777" s="42" t="str">
        <f>IF($O777="女子",IF($AF777&gt;100,"",IF($M777=新人女子!P$27,ROW(),"")),"")</f>
        <v/>
      </c>
      <c r="CQ777" s="42" t="str">
        <f>IF($O777="女子",IF($AF777&gt;100,"",IF($M777=新人女子!B$51,ROW(),"")),"")</f>
        <v/>
      </c>
      <c r="CR777" s="42" t="str">
        <f>IF($O777="女子",IF($AF777&gt;100,"",IF($M777=新人女子!I$51,ROW(),"")),"")</f>
        <v/>
      </c>
      <c r="CS777" s="42" t="str">
        <f>IF($O777="女子",IF($AF777&gt;100,"",IF($M777=新人女子!P$51,ROW(),"")),"")</f>
        <v/>
      </c>
      <c r="CT777" s="42" t="str">
        <f>IF($O777="女子",IF($AF777&gt;100,"",IF($M777=新人女子!B$76,ROW(),"")),"")</f>
        <v/>
      </c>
      <c r="CU777" s="42" t="str">
        <f>IF($O777="女子",IF($AF777&gt;100,"",IF($M777=新人女子!I$76,ROW(),"")),"")</f>
        <v/>
      </c>
      <c r="CV777" s="42" t="str">
        <f>IF($O777="女子",IF($AF777&gt;100,"",IF($M777=新人女子!P$76,ROW(),"")),"")</f>
        <v/>
      </c>
    </row>
    <row r="778" spans="29:100" x14ac:dyDescent="0.15">
      <c r="BB778" s="35" t="str">
        <f t="shared" si="64"/>
        <v/>
      </c>
      <c r="BC778" s="35" t="str">
        <f t="shared" si="65"/>
        <v/>
      </c>
      <c r="BD778" s="35" t="str">
        <f t="shared" si="66"/>
        <v/>
      </c>
      <c r="BE778" s="42" t="str">
        <f>IF($O778="男子",IF($AF778&gt;100,"",IF($M778=選抜男子!B$2,ROW(),"")),"")</f>
        <v/>
      </c>
      <c r="BF778" s="42" t="str">
        <f>IF($O778="男子",IF($AF778&gt;100,"",IF($M778=選抜男子!I$2,ROW(),"")),"")</f>
        <v/>
      </c>
      <c r="BG778" s="42" t="str">
        <f>IF($O778="男子",IF($AF778&gt;100,"",IF($M778=選抜男子!P$2,ROW(),"")),"")</f>
        <v/>
      </c>
      <c r="BH778" s="42" t="str">
        <f>IF($O778="男子",IF($AF778&gt;100,"",IF($M778=選抜男子!B$27,ROW(),"")),"")</f>
        <v/>
      </c>
      <c r="BI778" s="42" t="str">
        <f>IF($O778="男子",IF($AF778&gt;100,"",IF($M778=選抜男子!I$27,ROW(),"")),"")</f>
        <v/>
      </c>
      <c r="BJ778" s="42" t="str">
        <f>IF($O778="男子",IF($AF778&gt;100,"",IF($M778=選抜男子!P$27,ROW(),"")),"")</f>
        <v/>
      </c>
      <c r="BK778" s="42" t="str">
        <f>IF($O778="男子",IF($AF778&gt;100,"",IF($M778=選抜男子!B$51,ROW(),"")),"")</f>
        <v/>
      </c>
      <c r="BL778" s="42" t="str">
        <f>IF($O778="男子",IF($AF778&gt;100,"",IF($M778=選抜男子!I$51,ROW(),"")),"")</f>
        <v/>
      </c>
      <c r="BM778" s="42" t="str">
        <f>IF($O778="男子",IF($AF778&gt;100,"",IF($M778=選抜男子!B$76,ROW(),"")),"")</f>
        <v/>
      </c>
      <c r="BN778" s="42" t="str">
        <f>IF($O778="男子",IF($AF778&gt;100,"",IF($M778=選抜男子!I$76,ROW(),"")),"")</f>
        <v/>
      </c>
      <c r="BO778" s="42" t="str">
        <f>IF($O778="男子",IF($AF778&gt;100,"",IF($M778=新人男子!B$2,ROW(),"")),"")</f>
        <v/>
      </c>
      <c r="BP778" s="42" t="str">
        <f>IF($O778="男子",IF($AF778&gt;100,"",IF($M778=新人男子!I$2,ROW(),"")),"")</f>
        <v/>
      </c>
      <c r="BQ778" s="42" t="str">
        <f>IF($O778="男子",IF($AF778&gt;100,"",IF($M778=新人男子!P$2,ROW(),"")),"")</f>
        <v/>
      </c>
      <c r="BR778" s="42" t="str">
        <f>IF($O778="男子",IF($AF778&gt;100,"",IF($M778=新人男子!B$27,ROW(),"")),"")</f>
        <v/>
      </c>
      <c r="BS778" s="42" t="str">
        <f>IF($O778="男子",IF($AF778&gt;100,"",IF($M778=新人男子!I$27,ROW(),"")),"")</f>
        <v/>
      </c>
      <c r="BT778" s="42" t="str">
        <f>IF($O778="男子",IF($AF778&gt;100,"",IF($M778=新人男子!P$27,ROW(),"")),"")</f>
        <v/>
      </c>
      <c r="BU778" s="42" t="str">
        <f>IF($O778="男子",IF($AF778&gt;100,"",IF($M778=新人男子!B$51,ROW(),"")),"")</f>
        <v/>
      </c>
      <c r="BV778" s="42" t="str">
        <f>IF($O778="男子",IF($AF778&gt;100,"",IF($M778=新人男子!I$51,ROW(),"")),"")</f>
        <v/>
      </c>
      <c r="BW778" s="42" t="str">
        <f>IF($O778="男子",IF($AF778&gt;100,"",IF($M778=新人男子!P$51,ROW(),"")),"")</f>
        <v/>
      </c>
      <c r="BX778" s="42" t="str">
        <f>IF($O778="男子",IF($AF778&gt;100,"",IF($M778=新人男子!B$76,ROW(),"")),"")</f>
        <v/>
      </c>
      <c r="BY778" s="42" t="str">
        <f>IF($O778="男子",IF($AF778&gt;100,"",IF($M778=新人男子!I$76,ROW(),"")),"")</f>
        <v/>
      </c>
      <c r="BZ778" s="42" t="str">
        <f>IF($O778="男子",IF($AF778&gt;100,"",IF($M778=新人男子!P$76,ROW(),"")),"")</f>
        <v/>
      </c>
      <c r="CA778" s="42" t="str">
        <f>IF($O778="女子",IF($AF778&gt;100,"",IF($M778=選抜女子!B$2,ROW(),"")),"")</f>
        <v/>
      </c>
      <c r="CB778" s="42" t="str">
        <f>IF($O778="女子",IF($AF778&gt;100,"",IF($M778=選抜女子!I$2,ROW(),"")),"")</f>
        <v/>
      </c>
      <c r="CC778" s="42" t="str">
        <f>IF($O778="女子",IF($AF778&gt;100,"",IF($M778=選抜女子!P$2,ROW(),"")),"")</f>
        <v/>
      </c>
      <c r="CD778" s="42" t="str">
        <f>IF($O778="女子",IF($AF778&gt;100,"",IF($M778=選抜女子!B$27,ROW(),"")),"")</f>
        <v/>
      </c>
      <c r="CE778" s="42" t="str">
        <f>IF($O778="女子",IF($AF778&gt;100,"",IF($M778=選抜女子!I$27,ROW(),"")),"")</f>
        <v/>
      </c>
      <c r="CF778" s="42" t="str">
        <f>IF($O778="女子",IF($AF778&gt;100,"",IF($M778=選抜女子!P$27,ROW(),"")),"")</f>
        <v/>
      </c>
      <c r="CG778" s="42" t="str">
        <f>IF($O778="女子",IF($AF778&gt;100,"",IF($M778=選抜女子!B$51,ROW(),"")),"")</f>
        <v/>
      </c>
      <c r="CH778" s="42" t="str">
        <f>IF($O778="女子",IF($AF778&gt;100,"",IF($M778=選抜女子!I$51,ROW(),"")),"")</f>
        <v/>
      </c>
      <c r="CI778" s="42" t="str">
        <f>IF($O778="女子",IF($AF778&gt;100,"",IF($M778=選抜女子!B$76,ROW(),"")),"")</f>
        <v/>
      </c>
      <c r="CJ778" s="42" t="str">
        <f>IF($O778="女子",IF($AF778&gt;100,"",IF($M778=選抜女子!I$76,ROW(),"")),"")</f>
        <v/>
      </c>
      <c r="CK778" s="42" t="str">
        <f>IF($O778="女子",IF($AF778&gt;100,"",IF($M778=新人女子!B$2,ROW(),"")),"")</f>
        <v/>
      </c>
      <c r="CL778" s="42" t="str">
        <f>IF($O778="女子",IF($AF778&gt;100,"",IF($M778=新人女子!I$2,ROW(),"")),"")</f>
        <v/>
      </c>
      <c r="CM778" s="42" t="str">
        <f>IF($O778="女子",IF($AF778&gt;100,"",IF($M778=新人女子!P$2,ROW(),"")),"")</f>
        <v/>
      </c>
      <c r="CN778" s="42" t="str">
        <f>IF($O778="女子",IF($AF778&gt;100,"",IF($M778=新人女子!B$27,ROW(),"")),"")</f>
        <v/>
      </c>
      <c r="CO778" s="42" t="str">
        <f>IF($O778="女子",IF($AF778&gt;100,"",IF($M778=新人女子!I$27,ROW(),"")),"")</f>
        <v/>
      </c>
      <c r="CP778" s="42" t="str">
        <f>IF($O778="女子",IF($AF778&gt;100,"",IF($M778=新人女子!P$27,ROW(),"")),"")</f>
        <v/>
      </c>
      <c r="CQ778" s="42" t="str">
        <f>IF($O778="女子",IF($AF778&gt;100,"",IF($M778=新人女子!B$51,ROW(),"")),"")</f>
        <v/>
      </c>
      <c r="CR778" s="42" t="str">
        <f>IF($O778="女子",IF($AF778&gt;100,"",IF($M778=新人女子!I$51,ROW(),"")),"")</f>
        <v/>
      </c>
      <c r="CS778" s="42" t="str">
        <f>IF($O778="女子",IF($AF778&gt;100,"",IF($M778=新人女子!P$51,ROW(),"")),"")</f>
        <v/>
      </c>
      <c r="CT778" s="42" t="str">
        <f>IF($O778="女子",IF($AF778&gt;100,"",IF($M778=新人女子!B$76,ROW(),"")),"")</f>
        <v/>
      </c>
      <c r="CU778" s="42" t="str">
        <f>IF($O778="女子",IF($AF778&gt;100,"",IF($M778=新人女子!I$76,ROW(),"")),"")</f>
        <v/>
      </c>
      <c r="CV778" s="42" t="str">
        <f>IF($O778="女子",IF($AF778&gt;100,"",IF($M778=新人女子!P$76,ROW(),"")),"")</f>
        <v/>
      </c>
    </row>
    <row r="779" spans="29:100" x14ac:dyDescent="0.15">
      <c r="BB779" s="35" t="str">
        <f t="shared" si="64"/>
        <v/>
      </c>
      <c r="BC779" s="35" t="str">
        <f t="shared" si="65"/>
        <v/>
      </c>
      <c r="BD779" s="35" t="str">
        <f t="shared" si="66"/>
        <v/>
      </c>
      <c r="BE779" s="42" t="str">
        <f>IF($O779="男子",IF($AF779&gt;100,"",IF($M779=選抜男子!B$2,ROW(),"")),"")</f>
        <v/>
      </c>
      <c r="BF779" s="42" t="str">
        <f>IF($O779="男子",IF($AF779&gt;100,"",IF($M779=選抜男子!I$2,ROW(),"")),"")</f>
        <v/>
      </c>
      <c r="BG779" s="42" t="str">
        <f>IF($O779="男子",IF($AF779&gt;100,"",IF($M779=選抜男子!P$2,ROW(),"")),"")</f>
        <v/>
      </c>
      <c r="BH779" s="42" t="str">
        <f>IF($O779="男子",IF($AF779&gt;100,"",IF($M779=選抜男子!B$27,ROW(),"")),"")</f>
        <v/>
      </c>
      <c r="BI779" s="42" t="str">
        <f>IF($O779="男子",IF($AF779&gt;100,"",IF($M779=選抜男子!I$27,ROW(),"")),"")</f>
        <v/>
      </c>
      <c r="BJ779" s="42" t="str">
        <f>IF($O779="男子",IF($AF779&gt;100,"",IF($M779=選抜男子!P$27,ROW(),"")),"")</f>
        <v/>
      </c>
      <c r="BK779" s="42" t="str">
        <f>IF($O779="男子",IF($AF779&gt;100,"",IF($M779=選抜男子!B$51,ROW(),"")),"")</f>
        <v/>
      </c>
      <c r="BL779" s="42" t="str">
        <f>IF($O779="男子",IF($AF779&gt;100,"",IF($M779=選抜男子!I$51,ROW(),"")),"")</f>
        <v/>
      </c>
      <c r="BM779" s="42" t="str">
        <f>IF($O779="男子",IF($AF779&gt;100,"",IF($M779=選抜男子!B$76,ROW(),"")),"")</f>
        <v/>
      </c>
      <c r="BN779" s="42" t="str">
        <f>IF($O779="男子",IF($AF779&gt;100,"",IF($M779=選抜男子!I$76,ROW(),"")),"")</f>
        <v/>
      </c>
      <c r="BO779" s="42" t="str">
        <f>IF($O779="男子",IF($AF779&gt;100,"",IF($M779=新人男子!B$2,ROW(),"")),"")</f>
        <v/>
      </c>
      <c r="BP779" s="42" t="str">
        <f>IF($O779="男子",IF($AF779&gt;100,"",IF($M779=新人男子!I$2,ROW(),"")),"")</f>
        <v/>
      </c>
      <c r="BQ779" s="42" t="str">
        <f>IF($O779="男子",IF($AF779&gt;100,"",IF($M779=新人男子!P$2,ROW(),"")),"")</f>
        <v/>
      </c>
      <c r="BR779" s="42" t="str">
        <f>IF($O779="男子",IF($AF779&gt;100,"",IF($M779=新人男子!B$27,ROW(),"")),"")</f>
        <v/>
      </c>
      <c r="BS779" s="42" t="str">
        <f>IF($O779="男子",IF($AF779&gt;100,"",IF($M779=新人男子!I$27,ROW(),"")),"")</f>
        <v/>
      </c>
      <c r="BT779" s="42" t="str">
        <f>IF($O779="男子",IF($AF779&gt;100,"",IF($M779=新人男子!P$27,ROW(),"")),"")</f>
        <v/>
      </c>
      <c r="BU779" s="42" t="str">
        <f>IF($O779="男子",IF($AF779&gt;100,"",IF($M779=新人男子!B$51,ROW(),"")),"")</f>
        <v/>
      </c>
      <c r="BV779" s="42" t="str">
        <f>IF($O779="男子",IF($AF779&gt;100,"",IF($M779=新人男子!I$51,ROW(),"")),"")</f>
        <v/>
      </c>
      <c r="BW779" s="42" t="str">
        <f>IF($O779="男子",IF($AF779&gt;100,"",IF($M779=新人男子!P$51,ROW(),"")),"")</f>
        <v/>
      </c>
      <c r="BX779" s="42" t="str">
        <f>IF($O779="男子",IF($AF779&gt;100,"",IF($M779=新人男子!B$76,ROW(),"")),"")</f>
        <v/>
      </c>
      <c r="BY779" s="42" t="str">
        <f>IF($O779="男子",IF($AF779&gt;100,"",IF($M779=新人男子!I$76,ROW(),"")),"")</f>
        <v/>
      </c>
      <c r="BZ779" s="42" t="str">
        <f>IF($O779="男子",IF($AF779&gt;100,"",IF($M779=新人男子!P$76,ROW(),"")),"")</f>
        <v/>
      </c>
      <c r="CA779" s="42" t="str">
        <f>IF($O779="女子",IF($AF779&gt;100,"",IF($M779=選抜女子!B$2,ROW(),"")),"")</f>
        <v/>
      </c>
      <c r="CB779" s="42" t="str">
        <f>IF($O779="女子",IF($AF779&gt;100,"",IF($M779=選抜女子!I$2,ROW(),"")),"")</f>
        <v/>
      </c>
      <c r="CC779" s="42" t="str">
        <f>IF($O779="女子",IF($AF779&gt;100,"",IF($M779=選抜女子!P$2,ROW(),"")),"")</f>
        <v/>
      </c>
      <c r="CD779" s="42" t="str">
        <f>IF($O779="女子",IF($AF779&gt;100,"",IF($M779=選抜女子!B$27,ROW(),"")),"")</f>
        <v/>
      </c>
      <c r="CE779" s="42" t="str">
        <f>IF($O779="女子",IF($AF779&gt;100,"",IF($M779=選抜女子!I$27,ROW(),"")),"")</f>
        <v/>
      </c>
      <c r="CF779" s="42" t="str">
        <f>IF($O779="女子",IF($AF779&gt;100,"",IF($M779=選抜女子!P$27,ROW(),"")),"")</f>
        <v/>
      </c>
      <c r="CG779" s="42" t="str">
        <f>IF($O779="女子",IF($AF779&gt;100,"",IF($M779=選抜女子!B$51,ROW(),"")),"")</f>
        <v/>
      </c>
      <c r="CH779" s="42" t="str">
        <f>IF($O779="女子",IF($AF779&gt;100,"",IF($M779=選抜女子!I$51,ROW(),"")),"")</f>
        <v/>
      </c>
      <c r="CI779" s="42" t="str">
        <f>IF($O779="女子",IF($AF779&gt;100,"",IF($M779=選抜女子!B$76,ROW(),"")),"")</f>
        <v/>
      </c>
      <c r="CJ779" s="42" t="str">
        <f>IF($O779="女子",IF($AF779&gt;100,"",IF($M779=選抜女子!I$76,ROW(),"")),"")</f>
        <v/>
      </c>
      <c r="CK779" s="42" t="str">
        <f>IF($O779="女子",IF($AF779&gt;100,"",IF($M779=新人女子!B$2,ROW(),"")),"")</f>
        <v/>
      </c>
      <c r="CL779" s="42" t="str">
        <f>IF($O779="女子",IF($AF779&gt;100,"",IF($M779=新人女子!I$2,ROW(),"")),"")</f>
        <v/>
      </c>
      <c r="CM779" s="42" t="str">
        <f>IF($O779="女子",IF($AF779&gt;100,"",IF($M779=新人女子!P$2,ROW(),"")),"")</f>
        <v/>
      </c>
      <c r="CN779" s="42" t="str">
        <f>IF($O779="女子",IF($AF779&gt;100,"",IF($M779=新人女子!B$27,ROW(),"")),"")</f>
        <v/>
      </c>
      <c r="CO779" s="42" t="str">
        <f>IF($O779="女子",IF($AF779&gt;100,"",IF($M779=新人女子!I$27,ROW(),"")),"")</f>
        <v/>
      </c>
      <c r="CP779" s="42" t="str">
        <f>IF($O779="女子",IF($AF779&gt;100,"",IF($M779=新人女子!P$27,ROW(),"")),"")</f>
        <v/>
      </c>
      <c r="CQ779" s="42" t="str">
        <f>IF($O779="女子",IF($AF779&gt;100,"",IF($M779=新人女子!B$51,ROW(),"")),"")</f>
        <v/>
      </c>
      <c r="CR779" s="42" t="str">
        <f>IF($O779="女子",IF($AF779&gt;100,"",IF($M779=新人女子!I$51,ROW(),"")),"")</f>
        <v/>
      </c>
      <c r="CS779" s="42" t="str">
        <f>IF($O779="女子",IF($AF779&gt;100,"",IF($M779=新人女子!P$51,ROW(),"")),"")</f>
        <v/>
      </c>
      <c r="CT779" s="42" t="str">
        <f>IF($O779="女子",IF($AF779&gt;100,"",IF($M779=新人女子!B$76,ROW(),"")),"")</f>
        <v/>
      </c>
      <c r="CU779" s="42" t="str">
        <f>IF($O779="女子",IF($AF779&gt;100,"",IF($M779=新人女子!I$76,ROW(),"")),"")</f>
        <v/>
      </c>
      <c r="CV779" s="42" t="str">
        <f>IF($O779="女子",IF($AF779&gt;100,"",IF($M779=新人女子!P$76,ROW(),"")),"")</f>
        <v/>
      </c>
    </row>
    <row r="780" spans="29:100" x14ac:dyDescent="0.15">
      <c r="BB780" s="35" t="str">
        <f t="shared" si="64"/>
        <v/>
      </c>
      <c r="BC780" s="35" t="str">
        <f t="shared" si="65"/>
        <v/>
      </c>
      <c r="BD780" s="35" t="str">
        <f t="shared" si="66"/>
        <v/>
      </c>
      <c r="BE780" s="42" t="str">
        <f>IF($O780="男子",IF($AF780&gt;100,"",IF($M780=選抜男子!B$2,ROW(),"")),"")</f>
        <v/>
      </c>
      <c r="BF780" s="42" t="str">
        <f>IF($O780="男子",IF($AF780&gt;100,"",IF($M780=選抜男子!I$2,ROW(),"")),"")</f>
        <v/>
      </c>
      <c r="BG780" s="42" t="str">
        <f>IF($O780="男子",IF($AF780&gt;100,"",IF($M780=選抜男子!P$2,ROW(),"")),"")</f>
        <v/>
      </c>
      <c r="BH780" s="42" t="str">
        <f>IF($O780="男子",IF($AF780&gt;100,"",IF($M780=選抜男子!B$27,ROW(),"")),"")</f>
        <v/>
      </c>
      <c r="BI780" s="42" t="str">
        <f>IF($O780="男子",IF($AF780&gt;100,"",IF($M780=選抜男子!I$27,ROW(),"")),"")</f>
        <v/>
      </c>
      <c r="BJ780" s="42" t="str">
        <f>IF($O780="男子",IF($AF780&gt;100,"",IF($M780=選抜男子!P$27,ROW(),"")),"")</f>
        <v/>
      </c>
      <c r="BK780" s="42" t="str">
        <f>IF($O780="男子",IF($AF780&gt;100,"",IF($M780=選抜男子!B$51,ROW(),"")),"")</f>
        <v/>
      </c>
      <c r="BL780" s="42" t="str">
        <f>IF($O780="男子",IF($AF780&gt;100,"",IF($M780=選抜男子!I$51,ROW(),"")),"")</f>
        <v/>
      </c>
      <c r="BM780" s="42" t="str">
        <f>IF($O780="男子",IF($AF780&gt;100,"",IF($M780=選抜男子!B$76,ROW(),"")),"")</f>
        <v/>
      </c>
      <c r="BN780" s="42" t="str">
        <f>IF($O780="男子",IF($AF780&gt;100,"",IF($M780=選抜男子!I$76,ROW(),"")),"")</f>
        <v/>
      </c>
      <c r="BO780" s="42" t="str">
        <f>IF($O780="男子",IF($AF780&gt;100,"",IF($M780=新人男子!B$2,ROW(),"")),"")</f>
        <v/>
      </c>
      <c r="BP780" s="42" t="str">
        <f>IF($O780="男子",IF($AF780&gt;100,"",IF($M780=新人男子!I$2,ROW(),"")),"")</f>
        <v/>
      </c>
      <c r="BQ780" s="42" t="str">
        <f>IF($O780="男子",IF($AF780&gt;100,"",IF($M780=新人男子!P$2,ROW(),"")),"")</f>
        <v/>
      </c>
      <c r="BR780" s="42" t="str">
        <f>IF($O780="男子",IF($AF780&gt;100,"",IF($M780=新人男子!B$27,ROW(),"")),"")</f>
        <v/>
      </c>
      <c r="BS780" s="42" t="str">
        <f>IF($O780="男子",IF($AF780&gt;100,"",IF($M780=新人男子!I$27,ROW(),"")),"")</f>
        <v/>
      </c>
      <c r="BT780" s="42" t="str">
        <f>IF($O780="男子",IF($AF780&gt;100,"",IF($M780=新人男子!P$27,ROW(),"")),"")</f>
        <v/>
      </c>
      <c r="BU780" s="42" t="str">
        <f>IF($O780="男子",IF($AF780&gt;100,"",IF($M780=新人男子!B$51,ROW(),"")),"")</f>
        <v/>
      </c>
      <c r="BV780" s="42" t="str">
        <f>IF($O780="男子",IF($AF780&gt;100,"",IF($M780=新人男子!I$51,ROW(),"")),"")</f>
        <v/>
      </c>
      <c r="BW780" s="42" t="str">
        <f>IF($O780="男子",IF($AF780&gt;100,"",IF($M780=新人男子!P$51,ROW(),"")),"")</f>
        <v/>
      </c>
      <c r="BX780" s="42" t="str">
        <f>IF($O780="男子",IF($AF780&gt;100,"",IF($M780=新人男子!B$76,ROW(),"")),"")</f>
        <v/>
      </c>
      <c r="BY780" s="42" t="str">
        <f>IF($O780="男子",IF($AF780&gt;100,"",IF($M780=新人男子!I$76,ROW(),"")),"")</f>
        <v/>
      </c>
      <c r="BZ780" s="42" t="str">
        <f>IF($O780="男子",IF($AF780&gt;100,"",IF($M780=新人男子!P$76,ROW(),"")),"")</f>
        <v/>
      </c>
      <c r="CA780" s="42" t="str">
        <f>IF($O780="女子",IF($AF780&gt;100,"",IF($M780=選抜女子!B$2,ROW(),"")),"")</f>
        <v/>
      </c>
      <c r="CB780" s="42" t="str">
        <f>IF($O780="女子",IF($AF780&gt;100,"",IF($M780=選抜女子!I$2,ROW(),"")),"")</f>
        <v/>
      </c>
      <c r="CC780" s="42" t="str">
        <f>IF($O780="女子",IF($AF780&gt;100,"",IF($M780=選抜女子!P$2,ROW(),"")),"")</f>
        <v/>
      </c>
      <c r="CD780" s="42" t="str">
        <f>IF($O780="女子",IF($AF780&gt;100,"",IF($M780=選抜女子!B$27,ROW(),"")),"")</f>
        <v/>
      </c>
      <c r="CE780" s="42" t="str">
        <f>IF($O780="女子",IF($AF780&gt;100,"",IF($M780=選抜女子!I$27,ROW(),"")),"")</f>
        <v/>
      </c>
      <c r="CF780" s="42" t="str">
        <f>IF($O780="女子",IF($AF780&gt;100,"",IF($M780=選抜女子!P$27,ROW(),"")),"")</f>
        <v/>
      </c>
      <c r="CG780" s="42" t="str">
        <f>IF($O780="女子",IF($AF780&gt;100,"",IF($M780=選抜女子!B$51,ROW(),"")),"")</f>
        <v/>
      </c>
      <c r="CH780" s="42" t="str">
        <f>IF($O780="女子",IF($AF780&gt;100,"",IF($M780=選抜女子!I$51,ROW(),"")),"")</f>
        <v/>
      </c>
      <c r="CI780" s="42" t="str">
        <f>IF($O780="女子",IF($AF780&gt;100,"",IF($M780=選抜女子!B$76,ROW(),"")),"")</f>
        <v/>
      </c>
      <c r="CJ780" s="42" t="str">
        <f>IF($O780="女子",IF($AF780&gt;100,"",IF($M780=選抜女子!I$76,ROW(),"")),"")</f>
        <v/>
      </c>
      <c r="CK780" s="42" t="str">
        <f>IF($O780="女子",IF($AF780&gt;100,"",IF($M780=新人女子!B$2,ROW(),"")),"")</f>
        <v/>
      </c>
      <c r="CL780" s="42" t="str">
        <f>IF($O780="女子",IF($AF780&gt;100,"",IF($M780=新人女子!I$2,ROW(),"")),"")</f>
        <v/>
      </c>
      <c r="CM780" s="42" t="str">
        <f>IF($O780="女子",IF($AF780&gt;100,"",IF($M780=新人女子!P$2,ROW(),"")),"")</f>
        <v/>
      </c>
      <c r="CN780" s="42" t="str">
        <f>IF($O780="女子",IF($AF780&gt;100,"",IF($M780=新人女子!B$27,ROW(),"")),"")</f>
        <v/>
      </c>
      <c r="CO780" s="42" t="str">
        <f>IF($O780="女子",IF($AF780&gt;100,"",IF($M780=新人女子!I$27,ROW(),"")),"")</f>
        <v/>
      </c>
      <c r="CP780" s="42" t="str">
        <f>IF($O780="女子",IF($AF780&gt;100,"",IF($M780=新人女子!P$27,ROW(),"")),"")</f>
        <v/>
      </c>
      <c r="CQ780" s="42" t="str">
        <f>IF($O780="女子",IF($AF780&gt;100,"",IF($M780=新人女子!B$51,ROW(),"")),"")</f>
        <v/>
      </c>
      <c r="CR780" s="42" t="str">
        <f>IF($O780="女子",IF($AF780&gt;100,"",IF($M780=新人女子!I$51,ROW(),"")),"")</f>
        <v/>
      </c>
      <c r="CS780" s="42" t="str">
        <f>IF($O780="女子",IF($AF780&gt;100,"",IF($M780=新人女子!P$51,ROW(),"")),"")</f>
        <v/>
      </c>
      <c r="CT780" s="42" t="str">
        <f>IF($O780="女子",IF($AF780&gt;100,"",IF($M780=新人女子!B$76,ROW(),"")),"")</f>
        <v/>
      </c>
      <c r="CU780" s="42" t="str">
        <f>IF($O780="女子",IF($AF780&gt;100,"",IF($M780=新人女子!I$76,ROW(),"")),"")</f>
        <v/>
      </c>
      <c r="CV780" s="42" t="str">
        <f>IF($O780="女子",IF($AF780&gt;100,"",IF($M780=新人女子!P$76,ROW(),"")),"")</f>
        <v/>
      </c>
    </row>
    <row r="781" spans="29:100" x14ac:dyDescent="0.15">
      <c r="BB781" s="35" t="str">
        <f t="shared" si="64"/>
        <v/>
      </c>
      <c r="BC781" s="35" t="str">
        <f t="shared" si="65"/>
        <v/>
      </c>
      <c r="BD781" s="35" t="str">
        <f t="shared" si="66"/>
        <v/>
      </c>
      <c r="BE781" s="42" t="str">
        <f>IF($O781="男子",IF($AF781&gt;100,"",IF($M781=選抜男子!B$2,ROW(),"")),"")</f>
        <v/>
      </c>
      <c r="BF781" s="42" t="str">
        <f>IF($O781="男子",IF($AF781&gt;100,"",IF($M781=選抜男子!I$2,ROW(),"")),"")</f>
        <v/>
      </c>
      <c r="BG781" s="42" t="str">
        <f>IF($O781="男子",IF($AF781&gt;100,"",IF($M781=選抜男子!P$2,ROW(),"")),"")</f>
        <v/>
      </c>
      <c r="BH781" s="42" t="str">
        <f>IF($O781="男子",IF($AF781&gt;100,"",IF($M781=選抜男子!B$27,ROW(),"")),"")</f>
        <v/>
      </c>
      <c r="BI781" s="42" t="str">
        <f>IF($O781="男子",IF($AF781&gt;100,"",IF($M781=選抜男子!I$27,ROW(),"")),"")</f>
        <v/>
      </c>
      <c r="BJ781" s="42" t="str">
        <f>IF($O781="男子",IF($AF781&gt;100,"",IF($M781=選抜男子!P$27,ROW(),"")),"")</f>
        <v/>
      </c>
      <c r="BK781" s="42" t="str">
        <f>IF($O781="男子",IF($AF781&gt;100,"",IF($M781=選抜男子!B$51,ROW(),"")),"")</f>
        <v/>
      </c>
      <c r="BL781" s="42" t="str">
        <f>IF($O781="男子",IF($AF781&gt;100,"",IF($M781=選抜男子!I$51,ROW(),"")),"")</f>
        <v/>
      </c>
      <c r="BM781" s="42" t="str">
        <f>IF($O781="男子",IF($AF781&gt;100,"",IF($M781=選抜男子!B$76,ROW(),"")),"")</f>
        <v/>
      </c>
      <c r="BN781" s="42" t="str">
        <f>IF($O781="男子",IF($AF781&gt;100,"",IF($M781=選抜男子!I$76,ROW(),"")),"")</f>
        <v/>
      </c>
      <c r="BO781" s="42" t="str">
        <f>IF($O781="男子",IF($AF781&gt;100,"",IF($M781=新人男子!B$2,ROW(),"")),"")</f>
        <v/>
      </c>
      <c r="BP781" s="42" t="str">
        <f>IF($O781="男子",IF($AF781&gt;100,"",IF($M781=新人男子!I$2,ROW(),"")),"")</f>
        <v/>
      </c>
      <c r="BQ781" s="42" t="str">
        <f>IF($O781="男子",IF($AF781&gt;100,"",IF($M781=新人男子!P$2,ROW(),"")),"")</f>
        <v/>
      </c>
      <c r="BR781" s="42" t="str">
        <f>IF($O781="男子",IF($AF781&gt;100,"",IF($M781=新人男子!B$27,ROW(),"")),"")</f>
        <v/>
      </c>
      <c r="BS781" s="42" t="str">
        <f>IF($O781="男子",IF($AF781&gt;100,"",IF($M781=新人男子!I$27,ROW(),"")),"")</f>
        <v/>
      </c>
      <c r="BT781" s="42" t="str">
        <f>IF($O781="男子",IF($AF781&gt;100,"",IF($M781=新人男子!P$27,ROW(),"")),"")</f>
        <v/>
      </c>
      <c r="BU781" s="42" t="str">
        <f>IF($O781="男子",IF($AF781&gt;100,"",IF($M781=新人男子!B$51,ROW(),"")),"")</f>
        <v/>
      </c>
      <c r="BV781" s="42" t="str">
        <f>IF($O781="男子",IF($AF781&gt;100,"",IF($M781=新人男子!I$51,ROW(),"")),"")</f>
        <v/>
      </c>
      <c r="BW781" s="42" t="str">
        <f>IF($O781="男子",IF($AF781&gt;100,"",IF($M781=新人男子!P$51,ROW(),"")),"")</f>
        <v/>
      </c>
      <c r="BX781" s="42" t="str">
        <f>IF($O781="男子",IF($AF781&gt;100,"",IF($M781=新人男子!B$76,ROW(),"")),"")</f>
        <v/>
      </c>
      <c r="BY781" s="42" t="str">
        <f>IF($O781="男子",IF($AF781&gt;100,"",IF($M781=新人男子!I$76,ROW(),"")),"")</f>
        <v/>
      </c>
      <c r="BZ781" s="42" t="str">
        <f>IF($O781="男子",IF($AF781&gt;100,"",IF($M781=新人男子!P$76,ROW(),"")),"")</f>
        <v/>
      </c>
      <c r="CA781" s="42" t="str">
        <f>IF($O781="女子",IF($AF781&gt;100,"",IF($M781=選抜女子!B$2,ROW(),"")),"")</f>
        <v/>
      </c>
      <c r="CB781" s="42" t="str">
        <f>IF($O781="女子",IF($AF781&gt;100,"",IF($M781=選抜女子!I$2,ROW(),"")),"")</f>
        <v/>
      </c>
      <c r="CC781" s="42" t="str">
        <f>IF($O781="女子",IF($AF781&gt;100,"",IF($M781=選抜女子!P$2,ROW(),"")),"")</f>
        <v/>
      </c>
      <c r="CD781" s="42" t="str">
        <f>IF($O781="女子",IF($AF781&gt;100,"",IF($M781=選抜女子!B$27,ROW(),"")),"")</f>
        <v/>
      </c>
      <c r="CE781" s="42" t="str">
        <f>IF($O781="女子",IF($AF781&gt;100,"",IF($M781=選抜女子!I$27,ROW(),"")),"")</f>
        <v/>
      </c>
      <c r="CF781" s="42" t="str">
        <f>IF($O781="女子",IF($AF781&gt;100,"",IF($M781=選抜女子!P$27,ROW(),"")),"")</f>
        <v/>
      </c>
      <c r="CG781" s="42" t="str">
        <f>IF($O781="女子",IF($AF781&gt;100,"",IF($M781=選抜女子!B$51,ROW(),"")),"")</f>
        <v/>
      </c>
      <c r="CH781" s="42" t="str">
        <f>IF($O781="女子",IF($AF781&gt;100,"",IF($M781=選抜女子!I$51,ROW(),"")),"")</f>
        <v/>
      </c>
      <c r="CI781" s="42" t="str">
        <f>IF($O781="女子",IF($AF781&gt;100,"",IF($M781=選抜女子!B$76,ROW(),"")),"")</f>
        <v/>
      </c>
      <c r="CJ781" s="42" t="str">
        <f>IF($O781="女子",IF($AF781&gt;100,"",IF($M781=選抜女子!I$76,ROW(),"")),"")</f>
        <v/>
      </c>
      <c r="CK781" s="42" t="str">
        <f>IF($O781="女子",IF($AF781&gt;100,"",IF($M781=新人女子!B$2,ROW(),"")),"")</f>
        <v/>
      </c>
      <c r="CL781" s="42" t="str">
        <f>IF($O781="女子",IF($AF781&gt;100,"",IF($M781=新人女子!I$2,ROW(),"")),"")</f>
        <v/>
      </c>
      <c r="CM781" s="42" t="str">
        <f>IF($O781="女子",IF($AF781&gt;100,"",IF($M781=新人女子!P$2,ROW(),"")),"")</f>
        <v/>
      </c>
      <c r="CN781" s="42" t="str">
        <f>IF($O781="女子",IF($AF781&gt;100,"",IF($M781=新人女子!B$27,ROW(),"")),"")</f>
        <v/>
      </c>
      <c r="CO781" s="42" t="str">
        <f>IF($O781="女子",IF($AF781&gt;100,"",IF($M781=新人女子!I$27,ROW(),"")),"")</f>
        <v/>
      </c>
      <c r="CP781" s="42" t="str">
        <f>IF($O781="女子",IF($AF781&gt;100,"",IF($M781=新人女子!P$27,ROW(),"")),"")</f>
        <v/>
      </c>
      <c r="CQ781" s="42" t="str">
        <f>IF($O781="女子",IF($AF781&gt;100,"",IF($M781=新人女子!B$51,ROW(),"")),"")</f>
        <v/>
      </c>
      <c r="CR781" s="42" t="str">
        <f>IF($O781="女子",IF($AF781&gt;100,"",IF($M781=新人女子!I$51,ROW(),"")),"")</f>
        <v/>
      </c>
      <c r="CS781" s="42" t="str">
        <f>IF($O781="女子",IF($AF781&gt;100,"",IF($M781=新人女子!P$51,ROW(),"")),"")</f>
        <v/>
      </c>
      <c r="CT781" s="42" t="str">
        <f>IF($O781="女子",IF($AF781&gt;100,"",IF($M781=新人女子!B$76,ROW(),"")),"")</f>
        <v/>
      </c>
      <c r="CU781" s="42" t="str">
        <f>IF($O781="女子",IF($AF781&gt;100,"",IF($M781=新人女子!I$76,ROW(),"")),"")</f>
        <v/>
      </c>
      <c r="CV781" s="42" t="str">
        <f>IF($O781="女子",IF($AF781&gt;100,"",IF($M781=新人女子!P$76,ROW(),"")),"")</f>
        <v/>
      </c>
    </row>
    <row r="782" spans="29:100" x14ac:dyDescent="0.15">
      <c r="BB782" s="35" t="str">
        <f t="shared" si="64"/>
        <v/>
      </c>
      <c r="BC782" s="35" t="str">
        <f t="shared" si="65"/>
        <v/>
      </c>
      <c r="BD782" s="35" t="str">
        <f t="shared" si="66"/>
        <v/>
      </c>
      <c r="BE782" s="42" t="str">
        <f>IF($O782="男子",IF($AF782&gt;100,"",IF($M782=選抜男子!B$2,ROW(),"")),"")</f>
        <v/>
      </c>
      <c r="BF782" s="42" t="str">
        <f>IF($O782="男子",IF($AF782&gt;100,"",IF($M782=選抜男子!I$2,ROW(),"")),"")</f>
        <v/>
      </c>
      <c r="BG782" s="42" t="str">
        <f>IF($O782="男子",IF($AF782&gt;100,"",IF($M782=選抜男子!P$2,ROW(),"")),"")</f>
        <v/>
      </c>
      <c r="BH782" s="42" t="str">
        <f>IF($O782="男子",IF($AF782&gt;100,"",IF($M782=選抜男子!B$27,ROW(),"")),"")</f>
        <v/>
      </c>
      <c r="BI782" s="42" t="str">
        <f>IF($O782="男子",IF($AF782&gt;100,"",IF($M782=選抜男子!I$27,ROW(),"")),"")</f>
        <v/>
      </c>
      <c r="BJ782" s="42" t="str">
        <f>IF($O782="男子",IF($AF782&gt;100,"",IF($M782=選抜男子!P$27,ROW(),"")),"")</f>
        <v/>
      </c>
      <c r="BK782" s="42" t="str">
        <f>IF($O782="男子",IF($AF782&gt;100,"",IF($M782=選抜男子!B$51,ROW(),"")),"")</f>
        <v/>
      </c>
      <c r="BL782" s="42" t="str">
        <f>IF($O782="男子",IF($AF782&gt;100,"",IF($M782=選抜男子!I$51,ROW(),"")),"")</f>
        <v/>
      </c>
      <c r="BM782" s="42" t="str">
        <f>IF($O782="男子",IF($AF782&gt;100,"",IF($M782=選抜男子!B$76,ROW(),"")),"")</f>
        <v/>
      </c>
      <c r="BN782" s="42" t="str">
        <f>IF($O782="男子",IF($AF782&gt;100,"",IF($M782=選抜男子!I$76,ROW(),"")),"")</f>
        <v/>
      </c>
      <c r="BO782" s="42" t="str">
        <f>IF($O782="男子",IF($AF782&gt;100,"",IF($M782=新人男子!B$2,ROW(),"")),"")</f>
        <v/>
      </c>
      <c r="BP782" s="42" t="str">
        <f>IF($O782="男子",IF($AF782&gt;100,"",IF($M782=新人男子!I$2,ROW(),"")),"")</f>
        <v/>
      </c>
      <c r="BQ782" s="42" t="str">
        <f>IF($O782="男子",IF($AF782&gt;100,"",IF($M782=新人男子!P$2,ROW(),"")),"")</f>
        <v/>
      </c>
      <c r="BR782" s="42" t="str">
        <f>IF($O782="男子",IF($AF782&gt;100,"",IF($M782=新人男子!B$27,ROW(),"")),"")</f>
        <v/>
      </c>
      <c r="BS782" s="42" t="str">
        <f>IF($O782="男子",IF($AF782&gt;100,"",IF($M782=新人男子!I$27,ROW(),"")),"")</f>
        <v/>
      </c>
      <c r="BT782" s="42" t="str">
        <f>IF($O782="男子",IF($AF782&gt;100,"",IF($M782=新人男子!P$27,ROW(),"")),"")</f>
        <v/>
      </c>
      <c r="BU782" s="42" t="str">
        <f>IF($O782="男子",IF($AF782&gt;100,"",IF($M782=新人男子!B$51,ROW(),"")),"")</f>
        <v/>
      </c>
      <c r="BV782" s="42" t="str">
        <f>IF($O782="男子",IF($AF782&gt;100,"",IF($M782=新人男子!I$51,ROW(),"")),"")</f>
        <v/>
      </c>
      <c r="BW782" s="42" t="str">
        <f>IF($O782="男子",IF($AF782&gt;100,"",IF($M782=新人男子!P$51,ROW(),"")),"")</f>
        <v/>
      </c>
      <c r="BX782" s="42" t="str">
        <f>IF($O782="男子",IF($AF782&gt;100,"",IF($M782=新人男子!B$76,ROW(),"")),"")</f>
        <v/>
      </c>
      <c r="BY782" s="42" t="str">
        <f>IF($O782="男子",IF($AF782&gt;100,"",IF($M782=新人男子!I$76,ROW(),"")),"")</f>
        <v/>
      </c>
      <c r="BZ782" s="42" t="str">
        <f>IF($O782="男子",IF($AF782&gt;100,"",IF($M782=新人男子!P$76,ROW(),"")),"")</f>
        <v/>
      </c>
      <c r="CA782" s="42" t="str">
        <f>IF($O782="女子",IF($AF782&gt;100,"",IF($M782=選抜女子!B$2,ROW(),"")),"")</f>
        <v/>
      </c>
      <c r="CB782" s="42" t="str">
        <f>IF($O782="女子",IF($AF782&gt;100,"",IF($M782=選抜女子!I$2,ROW(),"")),"")</f>
        <v/>
      </c>
      <c r="CC782" s="42" t="str">
        <f>IF($O782="女子",IF($AF782&gt;100,"",IF($M782=選抜女子!P$2,ROW(),"")),"")</f>
        <v/>
      </c>
      <c r="CD782" s="42" t="str">
        <f>IF($O782="女子",IF($AF782&gt;100,"",IF($M782=選抜女子!B$27,ROW(),"")),"")</f>
        <v/>
      </c>
      <c r="CE782" s="42" t="str">
        <f>IF($O782="女子",IF($AF782&gt;100,"",IF($M782=選抜女子!I$27,ROW(),"")),"")</f>
        <v/>
      </c>
      <c r="CF782" s="42" t="str">
        <f>IF($O782="女子",IF($AF782&gt;100,"",IF($M782=選抜女子!P$27,ROW(),"")),"")</f>
        <v/>
      </c>
      <c r="CG782" s="42" t="str">
        <f>IF($O782="女子",IF($AF782&gt;100,"",IF($M782=選抜女子!B$51,ROW(),"")),"")</f>
        <v/>
      </c>
      <c r="CH782" s="42" t="str">
        <f>IF($O782="女子",IF($AF782&gt;100,"",IF($M782=選抜女子!I$51,ROW(),"")),"")</f>
        <v/>
      </c>
      <c r="CI782" s="42" t="str">
        <f>IF($O782="女子",IF($AF782&gt;100,"",IF($M782=選抜女子!B$76,ROW(),"")),"")</f>
        <v/>
      </c>
      <c r="CJ782" s="42" t="str">
        <f>IF($O782="女子",IF($AF782&gt;100,"",IF($M782=選抜女子!I$76,ROW(),"")),"")</f>
        <v/>
      </c>
      <c r="CK782" s="42" t="str">
        <f>IF($O782="女子",IF($AF782&gt;100,"",IF($M782=新人女子!B$2,ROW(),"")),"")</f>
        <v/>
      </c>
      <c r="CL782" s="42" t="str">
        <f>IF($O782="女子",IF($AF782&gt;100,"",IF($M782=新人女子!I$2,ROW(),"")),"")</f>
        <v/>
      </c>
      <c r="CM782" s="42" t="str">
        <f>IF($O782="女子",IF($AF782&gt;100,"",IF($M782=新人女子!P$2,ROW(),"")),"")</f>
        <v/>
      </c>
      <c r="CN782" s="42" t="str">
        <f>IF($O782="女子",IF($AF782&gt;100,"",IF($M782=新人女子!B$27,ROW(),"")),"")</f>
        <v/>
      </c>
      <c r="CO782" s="42" t="str">
        <f>IF($O782="女子",IF($AF782&gt;100,"",IF($M782=新人女子!I$27,ROW(),"")),"")</f>
        <v/>
      </c>
      <c r="CP782" s="42" t="str">
        <f>IF($O782="女子",IF($AF782&gt;100,"",IF($M782=新人女子!P$27,ROW(),"")),"")</f>
        <v/>
      </c>
      <c r="CQ782" s="42" t="str">
        <f>IF($O782="女子",IF($AF782&gt;100,"",IF($M782=新人女子!B$51,ROW(),"")),"")</f>
        <v/>
      </c>
      <c r="CR782" s="42" t="str">
        <f>IF($O782="女子",IF($AF782&gt;100,"",IF($M782=新人女子!I$51,ROW(),"")),"")</f>
        <v/>
      </c>
      <c r="CS782" s="42" t="str">
        <f>IF($O782="女子",IF($AF782&gt;100,"",IF($M782=新人女子!P$51,ROW(),"")),"")</f>
        <v/>
      </c>
      <c r="CT782" s="42" t="str">
        <f>IF($O782="女子",IF($AF782&gt;100,"",IF($M782=新人女子!B$76,ROW(),"")),"")</f>
        <v/>
      </c>
      <c r="CU782" s="42" t="str">
        <f>IF($O782="女子",IF($AF782&gt;100,"",IF($M782=新人女子!I$76,ROW(),"")),"")</f>
        <v/>
      </c>
      <c r="CV782" s="42" t="str">
        <f>IF($O782="女子",IF($AF782&gt;100,"",IF($M782=新人女子!P$76,ROW(),"")),"")</f>
        <v/>
      </c>
    </row>
    <row r="783" spans="29:100" x14ac:dyDescent="0.15">
      <c r="BB783" s="35" t="str">
        <f t="shared" si="64"/>
        <v/>
      </c>
      <c r="BC783" s="35" t="str">
        <f t="shared" si="65"/>
        <v/>
      </c>
      <c r="BD783" s="35" t="str">
        <f t="shared" si="66"/>
        <v/>
      </c>
      <c r="BE783" s="42" t="str">
        <f>IF($O783="男子",IF($AF783&gt;100,"",IF($M783=選抜男子!B$2,ROW(),"")),"")</f>
        <v/>
      </c>
      <c r="BF783" s="42" t="str">
        <f>IF($O783="男子",IF($AF783&gt;100,"",IF($M783=選抜男子!I$2,ROW(),"")),"")</f>
        <v/>
      </c>
      <c r="BG783" s="42" t="str">
        <f>IF($O783="男子",IF($AF783&gt;100,"",IF($M783=選抜男子!P$2,ROW(),"")),"")</f>
        <v/>
      </c>
      <c r="BH783" s="42" t="str">
        <f>IF($O783="男子",IF($AF783&gt;100,"",IF($M783=選抜男子!B$27,ROW(),"")),"")</f>
        <v/>
      </c>
      <c r="BI783" s="42" t="str">
        <f>IF($O783="男子",IF($AF783&gt;100,"",IF($M783=選抜男子!I$27,ROW(),"")),"")</f>
        <v/>
      </c>
      <c r="BJ783" s="42" t="str">
        <f>IF($O783="男子",IF($AF783&gt;100,"",IF($M783=選抜男子!P$27,ROW(),"")),"")</f>
        <v/>
      </c>
      <c r="BK783" s="42" t="str">
        <f>IF($O783="男子",IF($AF783&gt;100,"",IF($M783=選抜男子!B$51,ROW(),"")),"")</f>
        <v/>
      </c>
      <c r="BL783" s="42" t="str">
        <f>IF($O783="男子",IF($AF783&gt;100,"",IF($M783=選抜男子!I$51,ROW(),"")),"")</f>
        <v/>
      </c>
      <c r="BM783" s="42" t="str">
        <f>IF($O783="男子",IF($AF783&gt;100,"",IF($M783=選抜男子!B$76,ROW(),"")),"")</f>
        <v/>
      </c>
      <c r="BN783" s="42" t="str">
        <f>IF($O783="男子",IF($AF783&gt;100,"",IF($M783=選抜男子!I$76,ROW(),"")),"")</f>
        <v/>
      </c>
      <c r="BO783" s="42" t="str">
        <f>IF($O783="男子",IF($AF783&gt;100,"",IF($M783=新人男子!B$2,ROW(),"")),"")</f>
        <v/>
      </c>
      <c r="BP783" s="42" t="str">
        <f>IF($O783="男子",IF($AF783&gt;100,"",IF($M783=新人男子!I$2,ROW(),"")),"")</f>
        <v/>
      </c>
      <c r="BQ783" s="42" t="str">
        <f>IF($O783="男子",IF($AF783&gt;100,"",IF($M783=新人男子!P$2,ROW(),"")),"")</f>
        <v/>
      </c>
      <c r="BR783" s="42" t="str">
        <f>IF($O783="男子",IF($AF783&gt;100,"",IF($M783=新人男子!B$27,ROW(),"")),"")</f>
        <v/>
      </c>
      <c r="BS783" s="42" t="str">
        <f>IF($O783="男子",IF($AF783&gt;100,"",IF($M783=新人男子!I$27,ROW(),"")),"")</f>
        <v/>
      </c>
      <c r="BT783" s="42" t="str">
        <f>IF($O783="男子",IF($AF783&gt;100,"",IF($M783=新人男子!P$27,ROW(),"")),"")</f>
        <v/>
      </c>
      <c r="BU783" s="42" t="str">
        <f>IF($O783="男子",IF($AF783&gt;100,"",IF($M783=新人男子!B$51,ROW(),"")),"")</f>
        <v/>
      </c>
      <c r="BV783" s="42" t="str">
        <f>IF($O783="男子",IF($AF783&gt;100,"",IF($M783=新人男子!I$51,ROW(),"")),"")</f>
        <v/>
      </c>
      <c r="BW783" s="42" t="str">
        <f>IF($O783="男子",IF($AF783&gt;100,"",IF($M783=新人男子!P$51,ROW(),"")),"")</f>
        <v/>
      </c>
      <c r="BX783" s="42" t="str">
        <f>IF($O783="男子",IF($AF783&gt;100,"",IF($M783=新人男子!B$76,ROW(),"")),"")</f>
        <v/>
      </c>
      <c r="BY783" s="42" t="str">
        <f>IF($O783="男子",IF($AF783&gt;100,"",IF($M783=新人男子!I$76,ROW(),"")),"")</f>
        <v/>
      </c>
      <c r="BZ783" s="42" t="str">
        <f>IF($O783="男子",IF($AF783&gt;100,"",IF($M783=新人男子!P$76,ROW(),"")),"")</f>
        <v/>
      </c>
      <c r="CA783" s="42" t="str">
        <f>IF($O783="女子",IF($AF783&gt;100,"",IF($M783=選抜女子!B$2,ROW(),"")),"")</f>
        <v/>
      </c>
      <c r="CB783" s="42" t="str">
        <f>IF($O783="女子",IF($AF783&gt;100,"",IF($M783=選抜女子!I$2,ROW(),"")),"")</f>
        <v/>
      </c>
      <c r="CC783" s="42" t="str">
        <f>IF($O783="女子",IF($AF783&gt;100,"",IF($M783=選抜女子!P$2,ROW(),"")),"")</f>
        <v/>
      </c>
      <c r="CD783" s="42" t="str">
        <f>IF($O783="女子",IF($AF783&gt;100,"",IF($M783=選抜女子!B$27,ROW(),"")),"")</f>
        <v/>
      </c>
      <c r="CE783" s="42" t="str">
        <f>IF($O783="女子",IF($AF783&gt;100,"",IF($M783=選抜女子!I$27,ROW(),"")),"")</f>
        <v/>
      </c>
      <c r="CF783" s="42" t="str">
        <f>IF($O783="女子",IF($AF783&gt;100,"",IF($M783=選抜女子!P$27,ROW(),"")),"")</f>
        <v/>
      </c>
      <c r="CG783" s="42" t="str">
        <f>IF($O783="女子",IF($AF783&gt;100,"",IF($M783=選抜女子!B$51,ROW(),"")),"")</f>
        <v/>
      </c>
      <c r="CH783" s="42" t="str">
        <f>IF($O783="女子",IF($AF783&gt;100,"",IF($M783=選抜女子!I$51,ROW(),"")),"")</f>
        <v/>
      </c>
      <c r="CI783" s="42" t="str">
        <f>IF($O783="女子",IF($AF783&gt;100,"",IF($M783=選抜女子!B$76,ROW(),"")),"")</f>
        <v/>
      </c>
      <c r="CJ783" s="42" t="str">
        <f>IF($O783="女子",IF($AF783&gt;100,"",IF($M783=選抜女子!I$76,ROW(),"")),"")</f>
        <v/>
      </c>
      <c r="CK783" s="42" t="str">
        <f>IF($O783="女子",IF($AF783&gt;100,"",IF($M783=新人女子!B$2,ROW(),"")),"")</f>
        <v/>
      </c>
      <c r="CL783" s="42" t="str">
        <f>IF($O783="女子",IF($AF783&gt;100,"",IF($M783=新人女子!I$2,ROW(),"")),"")</f>
        <v/>
      </c>
      <c r="CM783" s="42" t="str">
        <f>IF($O783="女子",IF($AF783&gt;100,"",IF($M783=新人女子!P$2,ROW(),"")),"")</f>
        <v/>
      </c>
      <c r="CN783" s="42" t="str">
        <f>IF($O783="女子",IF($AF783&gt;100,"",IF($M783=新人女子!B$27,ROW(),"")),"")</f>
        <v/>
      </c>
      <c r="CO783" s="42" t="str">
        <f>IF($O783="女子",IF($AF783&gt;100,"",IF($M783=新人女子!I$27,ROW(),"")),"")</f>
        <v/>
      </c>
      <c r="CP783" s="42" t="str">
        <f>IF($O783="女子",IF($AF783&gt;100,"",IF($M783=新人女子!P$27,ROW(),"")),"")</f>
        <v/>
      </c>
      <c r="CQ783" s="42" t="str">
        <f>IF($O783="女子",IF($AF783&gt;100,"",IF($M783=新人女子!B$51,ROW(),"")),"")</f>
        <v/>
      </c>
      <c r="CR783" s="42" t="str">
        <f>IF($O783="女子",IF($AF783&gt;100,"",IF($M783=新人女子!I$51,ROW(),"")),"")</f>
        <v/>
      </c>
      <c r="CS783" s="42" t="str">
        <f>IF($O783="女子",IF($AF783&gt;100,"",IF($M783=新人女子!P$51,ROW(),"")),"")</f>
        <v/>
      </c>
      <c r="CT783" s="42" t="str">
        <f>IF($O783="女子",IF($AF783&gt;100,"",IF($M783=新人女子!B$76,ROW(),"")),"")</f>
        <v/>
      </c>
      <c r="CU783" s="42" t="str">
        <f>IF($O783="女子",IF($AF783&gt;100,"",IF($M783=新人女子!I$76,ROW(),"")),"")</f>
        <v/>
      </c>
      <c r="CV783" s="42" t="str">
        <f>IF($O783="女子",IF($AF783&gt;100,"",IF($M783=新人女子!P$76,ROW(),"")),"")</f>
        <v/>
      </c>
    </row>
    <row r="784" spans="29:100" x14ac:dyDescent="0.15">
      <c r="BB784" s="35" t="str">
        <f t="shared" si="64"/>
        <v/>
      </c>
      <c r="BC784" s="35" t="str">
        <f t="shared" si="65"/>
        <v/>
      </c>
      <c r="BD784" s="35" t="str">
        <f t="shared" si="66"/>
        <v/>
      </c>
      <c r="BE784" s="42" t="str">
        <f>IF($O784="男子",IF($AF784&gt;100,"",IF($M784=選抜男子!B$2,ROW(),"")),"")</f>
        <v/>
      </c>
      <c r="BF784" s="42" t="str">
        <f>IF($O784="男子",IF($AF784&gt;100,"",IF($M784=選抜男子!I$2,ROW(),"")),"")</f>
        <v/>
      </c>
      <c r="BG784" s="42" t="str">
        <f>IF($O784="男子",IF($AF784&gt;100,"",IF($M784=選抜男子!P$2,ROW(),"")),"")</f>
        <v/>
      </c>
      <c r="BH784" s="42" t="str">
        <f>IF($O784="男子",IF($AF784&gt;100,"",IF($M784=選抜男子!B$27,ROW(),"")),"")</f>
        <v/>
      </c>
      <c r="BI784" s="42" t="str">
        <f>IF($O784="男子",IF($AF784&gt;100,"",IF($M784=選抜男子!I$27,ROW(),"")),"")</f>
        <v/>
      </c>
      <c r="BJ784" s="42" t="str">
        <f>IF($O784="男子",IF($AF784&gt;100,"",IF($M784=選抜男子!P$27,ROW(),"")),"")</f>
        <v/>
      </c>
      <c r="BK784" s="42" t="str">
        <f>IF($O784="男子",IF($AF784&gt;100,"",IF($M784=選抜男子!B$51,ROW(),"")),"")</f>
        <v/>
      </c>
      <c r="BL784" s="42" t="str">
        <f>IF($O784="男子",IF($AF784&gt;100,"",IF($M784=選抜男子!I$51,ROW(),"")),"")</f>
        <v/>
      </c>
      <c r="BM784" s="42" t="str">
        <f>IF($O784="男子",IF($AF784&gt;100,"",IF($M784=選抜男子!B$76,ROW(),"")),"")</f>
        <v/>
      </c>
      <c r="BN784" s="42" t="str">
        <f>IF($O784="男子",IF($AF784&gt;100,"",IF($M784=選抜男子!I$76,ROW(),"")),"")</f>
        <v/>
      </c>
      <c r="BO784" s="42" t="str">
        <f>IF($O784="男子",IF($AF784&gt;100,"",IF($M784=新人男子!B$2,ROW(),"")),"")</f>
        <v/>
      </c>
      <c r="BP784" s="42" t="str">
        <f>IF($O784="男子",IF($AF784&gt;100,"",IF($M784=新人男子!I$2,ROW(),"")),"")</f>
        <v/>
      </c>
      <c r="BQ784" s="42" t="str">
        <f>IF($O784="男子",IF($AF784&gt;100,"",IF($M784=新人男子!P$2,ROW(),"")),"")</f>
        <v/>
      </c>
      <c r="BR784" s="42" t="str">
        <f>IF($O784="男子",IF($AF784&gt;100,"",IF($M784=新人男子!B$27,ROW(),"")),"")</f>
        <v/>
      </c>
      <c r="BS784" s="42" t="str">
        <f>IF($O784="男子",IF($AF784&gt;100,"",IF($M784=新人男子!I$27,ROW(),"")),"")</f>
        <v/>
      </c>
      <c r="BT784" s="42" t="str">
        <f>IF($O784="男子",IF($AF784&gt;100,"",IF($M784=新人男子!P$27,ROW(),"")),"")</f>
        <v/>
      </c>
      <c r="BU784" s="42" t="str">
        <f>IF($O784="男子",IF($AF784&gt;100,"",IF($M784=新人男子!B$51,ROW(),"")),"")</f>
        <v/>
      </c>
      <c r="BV784" s="42" t="str">
        <f>IF($O784="男子",IF($AF784&gt;100,"",IF($M784=新人男子!I$51,ROW(),"")),"")</f>
        <v/>
      </c>
      <c r="BW784" s="42" t="str">
        <f>IF($O784="男子",IF($AF784&gt;100,"",IF($M784=新人男子!P$51,ROW(),"")),"")</f>
        <v/>
      </c>
      <c r="BX784" s="42" t="str">
        <f>IF($O784="男子",IF($AF784&gt;100,"",IF($M784=新人男子!B$76,ROW(),"")),"")</f>
        <v/>
      </c>
      <c r="BY784" s="42" t="str">
        <f>IF($O784="男子",IF($AF784&gt;100,"",IF($M784=新人男子!I$76,ROW(),"")),"")</f>
        <v/>
      </c>
      <c r="BZ784" s="42" t="str">
        <f>IF($O784="男子",IF($AF784&gt;100,"",IF($M784=新人男子!P$76,ROW(),"")),"")</f>
        <v/>
      </c>
      <c r="CA784" s="42" t="str">
        <f>IF($O784="女子",IF($AF784&gt;100,"",IF($M784=選抜女子!B$2,ROW(),"")),"")</f>
        <v/>
      </c>
      <c r="CB784" s="42" t="str">
        <f>IF($O784="女子",IF($AF784&gt;100,"",IF($M784=選抜女子!I$2,ROW(),"")),"")</f>
        <v/>
      </c>
      <c r="CC784" s="42" t="str">
        <f>IF($O784="女子",IF($AF784&gt;100,"",IF($M784=選抜女子!P$2,ROW(),"")),"")</f>
        <v/>
      </c>
      <c r="CD784" s="42" t="str">
        <f>IF($O784="女子",IF($AF784&gt;100,"",IF($M784=選抜女子!B$27,ROW(),"")),"")</f>
        <v/>
      </c>
      <c r="CE784" s="42" t="str">
        <f>IF($O784="女子",IF($AF784&gt;100,"",IF($M784=選抜女子!I$27,ROW(),"")),"")</f>
        <v/>
      </c>
      <c r="CF784" s="42" t="str">
        <f>IF($O784="女子",IF($AF784&gt;100,"",IF($M784=選抜女子!P$27,ROW(),"")),"")</f>
        <v/>
      </c>
      <c r="CG784" s="42" t="str">
        <f>IF($O784="女子",IF($AF784&gt;100,"",IF($M784=選抜女子!B$51,ROW(),"")),"")</f>
        <v/>
      </c>
      <c r="CH784" s="42" t="str">
        <f>IF($O784="女子",IF($AF784&gt;100,"",IF($M784=選抜女子!I$51,ROW(),"")),"")</f>
        <v/>
      </c>
      <c r="CI784" s="42" t="str">
        <f>IF($O784="女子",IF($AF784&gt;100,"",IF($M784=選抜女子!B$76,ROW(),"")),"")</f>
        <v/>
      </c>
      <c r="CJ784" s="42" t="str">
        <f>IF($O784="女子",IF($AF784&gt;100,"",IF($M784=選抜女子!I$76,ROW(),"")),"")</f>
        <v/>
      </c>
      <c r="CK784" s="42" t="str">
        <f>IF($O784="女子",IF($AF784&gt;100,"",IF($M784=新人女子!B$2,ROW(),"")),"")</f>
        <v/>
      </c>
      <c r="CL784" s="42" t="str">
        <f>IF($O784="女子",IF($AF784&gt;100,"",IF($M784=新人女子!I$2,ROW(),"")),"")</f>
        <v/>
      </c>
      <c r="CM784" s="42" t="str">
        <f>IF($O784="女子",IF($AF784&gt;100,"",IF($M784=新人女子!P$2,ROW(),"")),"")</f>
        <v/>
      </c>
      <c r="CN784" s="42" t="str">
        <f>IF($O784="女子",IF($AF784&gt;100,"",IF($M784=新人女子!B$27,ROW(),"")),"")</f>
        <v/>
      </c>
      <c r="CO784" s="42" t="str">
        <f>IF($O784="女子",IF($AF784&gt;100,"",IF($M784=新人女子!I$27,ROW(),"")),"")</f>
        <v/>
      </c>
      <c r="CP784" s="42" t="str">
        <f>IF($O784="女子",IF($AF784&gt;100,"",IF($M784=新人女子!P$27,ROW(),"")),"")</f>
        <v/>
      </c>
      <c r="CQ784" s="42" t="str">
        <f>IF($O784="女子",IF($AF784&gt;100,"",IF($M784=新人女子!B$51,ROW(),"")),"")</f>
        <v/>
      </c>
      <c r="CR784" s="42" t="str">
        <f>IF($O784="女子",IF($AF784&gt;100,"",IF($M784=新人女子!I$51,ROW(),"")),"")</f>
        <v/>
      </c>
      <c r="CS784" s="42" t="str">
        <f>IF($O784="女子",IF($AF784&gt;100,"",IF($M784=新人女子!P$51,ROW(),"")),"")</f>
        <v/>
      </c>
      <c r="CT784" s="42" t="str">
        <f>IF($O784="女子",IF($AF784&gt;100,"",IF($M784=新人女子!B$76,ROW(),"")),"")</f>
        <v/>
      </c>
      <c r="CU784" s="42" t="str">
        <f>IF($O784="女子",IF($AF784&gt;100,"",IF($M784=新人女子!I$76,ROW(),"")),"")</f>
        <v/>
      </c>
      <c r="CV784" s="42" t="str">
        <f>IF($O784="女子",IF($AF784&gt;100,"",IF($M784=新人女子!P$76,ROW(),"")),"")</f>
        <v/>
      </c>
    </row>
    <row r="785" spans="54:100" x14ac:dyDescent="0.15">
      <c r="BB785" s="35" t="str">
        <f t="shared" si="64"/>
        <v/>
      </c>
      <c r="BC785" s="35" t="str">
        <f t="shared" si="65"/>
        <v/>
      </c>
      <c r="BD785" s="35" t="str">
        <f t="shared" si="66"/>
        <v/>
      </c>
      <c r="BE785" s="42" t="str">
        <f>IF($O785="男子",IF($AF785&gt;100,"",IF($M785=選抜男子!B$2,ROW(),"")),"")</f>
        <v/>
      </c>
      <c r="BF785" s="42" t="str">
        <f>IF($O785="男子",IF($AF785&gt;100,"",IF($M785=選抜男子!I$2,ROW(),"")),"")</f>
        <v/>
      </c>
      <c r="BG785" s="42" t="str">
        <f>IF($O785="男子",IF($AF785&gt;100,"",IF($M785=選抜男子!P$2,ROW(),"")),"")</f>
        <v/>
      </c>
      <c r="BH785" s="42" t="str">
        <f>IF($O785="男子",IF($AF785&gt;100,"",IF($M785=選抜男子!B$27,ROW(),"")),"")</f>
        <v/>
      </c>
      <c r="BI785" s="42" t="str">
        <f>IF($O785="男子",IF($AF785&gt;100,"",IF($M785=選抜男子!I$27,ROW(),"")),"")</f>
        <v/>
      </c>
      <c r="BJ785" s="42" t="str">
        <f>IF($O785="男子",IF($AF785&gt;100,"",IF($M785=選抜男子!P$27,ROW(),"")),"")</f>
        <v/>
      </c>
      <c r="BK785" s="42" t="str">
        <f>IF($O785="男子",IF($AF785&gt;100,"",IF($M785=選抜男子!B$51,ROW(),"")),"")</f>
        <v/>
      </c>
      <c r="BL785" s="42" t="str">
        <f>IF($O785="男子",IF($AF785&gt;100,"",IF($M785=選抜男子!I$51,ROW(),"")),"")</f>
        <v/>
      </c>
      <c r="BM785" s="42" t="str">
        <f>IF($O785="男子",IF($AF785&gt;100,"",IF($M785=選抜男子!B$76,ROW(),"")),"")</f>
        <v/>
      </c>
      <c r="BN785" s="42" t="str">
        <f>IF($O785="男子",IF($AF785&gt;100,"",IF($M785=選抜男子!I$76,ROW(),"")),"")</f>
        <v/>
      </c>
      <c r="BO785" s="42" t="str">
        <f>IF($O785="男子",IF($AF785&gt;100,"",IF($M785=新人男子!B$2,ROW(),"")),"")</f>
        <v/>
      </c>
      <c r="BP785" s="42" t="str">
        <f>IF($O785="男子",IF($AF785&gt;100,"",IF($M785=新人男子!I$2,ROW(),"")),"")</f>
        <v/>
      </c>
      <c r="BQ785" s="42" t="str">
        <f>IF($O785="男子",IF($AF785&gt;100,"",IF($M785=新人男子!P$2,ROW(),"")),"")</f>
        <v/>
      </c>
      <c r="BR785" s="42" t="str">
        <f>IF($O785="男子",IF($AF785&gt;100,"",IF($M785=新人男子!B$27,ROW(),"")),"")</f>
        <v/>
      </c>
      <c r="BS785" s="42" t="str">
        <f>IF($O785="男子",IF($AF785&gt;100,"",IF($M785=新人男子!I$27,ROW(),"")),"")</f>
        <v/>
      </c>
      <c r="BT785" s="42" t="str">
        <f>IF($O785="男子",IF($AF785&gt;100,"",IF($M785=新人男子!P$27,ROW(),"")),"")</f>
        <v/>
      </c>
      <c r="BU785" s="42" t="str">
        <f>IF($O785="男子",IF($AF785&gt;100,"",IF($M785=新人男子!B$51,ROW(),"")),"")</f>
        <v/>
      </c>
      <c r="BV785" s="42" t="str">
        <f>IF($O785="男子",IF($AF785&gt;100,"",IF($M785=新人男子!I$51,ROW(),"")),"")</f>
        <v/>
      </c>
      <c r="BW785" s="42" t="str">
        <f>IF($O785="男子",IF($AF785&gt;100,"",IF($M785=新人男子!P$51,ROW(),"")),"")</f>
        <v/>
      </c>
      <c r="BX785" s="42" t="str">
        <f>IF($O785="男子",IF($AF785&gt;100,"",IF($M785=新人男子!B$76,ROW(),"")),"")</f>
        <v/>
      </c>
      <c r="BY785" s="42" t="str">
        <f>IF($O785="男子",IF($AF785&gt;100,"",IF($M785=新人男子!I$76,ROW(),"")),"")</f>
        <v/>
      </c>
      <c r="BZ785" s="42" t="str">
        <f>IF($O785="男子",IF($AF785&gt;100,"",IF($M785=新人男子!P$76,ROW(),"")),"")</f>
        <v/>
      </c>
      <c r="CA785" s="42" t="str">
        <f>IF($O785="女子",IF($AF785&gt;100,"",IF($M785=選抜女子!B$2,ROW(),"")),"")</f>
        <v/>
      </c>
      <c r="CB785" s="42" t="str">
        <f>IF($O785="女子",IF($AF785&gt;100,"",IF($M785=選抜女子!I$2,ROW(),"")),"")</f>
        <v/>
      </c>
      <c r="CC785" s="42" t="str">
        <f>IF($O785="女子",IF($AF785&gt;100,"",IF($M785=選抜女子!P$2,ROW(),"")),"")</f>
        <v/>
      </c>
      <c r="CD785" s="42" t="str">
        <f>IF($O785="女子",IF($AF785&gt;100,"",IF($M785=選抜女子!B$27,ROW(),"")),"")</f>
        <v/>
      </c>
      <c r="CE785" s="42" t="str">
        <f>IF($O785="女子",IF($AF785&gt;100,"",IF($M785=選抜女子!I$27,ROW(),"")),"")</f>
        <v/>
      </c>
      <c r="CF785" s="42" t="str">
        <f>IF($O785="女子",IF($AF785&gt;100,"",IF($M785=選抜女子!P$27,ROW(),"")),"")</f>
        <v/>
      </c>
      <c r="CG785" s="42" t="str">
        <f>IF($O785="女子",IF($AF785&gt;100,"",IF($M785=選抜女子!B$51,ROW(),"")),"")</f>
        <v/>
      </c>
      <c r="CH785" s="42" t="str">
        <f>IF($O785="女子",IF($AF785&gt;100,"",IF($M785=選抜女子!I$51,ROW(),"")),"")</f>
        <v/>
      </c>
      <c r="CI785" s="42" t="str">
        <f>IF($O785="女子",IF($AF785&gt;100,"",IF($M785=選抜女子!B$76,ROW(),"")),"")</f>
        <v/>
      </c>
      <c r="CJ785" s="42" t="str">
        <f>IF($O785="女子",IF($AF785&gt;100,"",IF($M785=選抜女子!I$76,ROW(),"")),"")</f>
        <v/>
      </c>
      <c r="CK785" s="42" t="str">
        <f>IF($O785="女子",IF($AF785&gt;100,"",IF($M785=新人女子!B$2,ROW(),"")),"")</f>
        <v/>
      </c>
      <c r="CL785" s="42" t="str">
        <f>IF($O785="女子",IF($AF785&gt;100,"",IF($M785=新人女子!I$2,ROW(),"")),"")</f>
        <v/>
      </c>
      <c r="CM785" s="42" t="str">
        <f>IF($O785="女子",IF($AF785&gt;100,"",IF($M785=新人女子!P$2,ROW(),"")),"")</f>
        <v/>
      </c>
      <c r="CN785" s="42" t="str">
        <f>IF($O785="女子",IF($AF785&gt;100,"",IF($M785=新人女子!B$27,ROW(),"")),"")</f>
        <v/>
      </c>
      <c r="CO785" s="42" t="str">
        <f>IF($O785="女子",IF($AF785&gt;100,"",IF($M785=新人女子!I$27,ROW(),"")),"")</f>
        <v/>
      </c>
      <c r="CP785" s="42" t="str">
        <f>IF($O785="女子",IF($AF785&gt;100,"",IF($M785=新人女子!P$27,ROW(),"")),"")</f>
        <v/>
      </c>
      <c r="CQ785" s="42" t="str">
        <f>IF($O785="女子",IF($AF785&gt;100,"",IF($M785=新人女子!B$51,ROW(),"")),"")</f>
        <v/>
      </c>
      <c r="CR785" s="42" t="str">
        <f>IF($O785="女子",IF($AF785&gt;100,"",IF($M785=新人女子!I$51,ROW(),"")),"")</f>
        <v/>
      </c>
      <c r="CS785" s="42" t="str">
        <f>IF($O785="女子",IF($AF785&gt;100,"",IF($M785=新人女子!P$51,ROW(),"")),"")</f>
        <v/>
      </c>
      <c r="CT785" s="42" t="str">
        <f>IF($O785="女子",IF($AF785&gt;100,"",IF($M785=新人女子!B$76,ROW(),"")),"")</f>
        <v/>
      </c>
      <c r="CU785" s="42" t="str">
        <f>IF($O785="女子",IF($AF785&gt;100,"",IF($M785=新人女子!I$76,ROW(),"")),"")</f>
        <v/>
      </c>
      <c r="CV785" s="42" t="str">
        <f>IF($O785="女子",IF($AF785&gt;100,"",IF($M785=新人女子!P$76,ROW(),"")),"")</f>
        <v/>
      </c>
    </row>
    <row r="786" spans="54:100" x14ac:dyDescent="0.15">
      <c r="BB786" s="35" t="str">
        <f t="shared" si="64"/>
        <v/>
      </c>
      <c r="BC786" s="35" t="str">
        <f t="shared" si="65"/>
        <v/>
      </c>
      <c r="BD786" s="35" t="str">
        <f t="shared" si="66"/>
        <v/>
      </c>
      <c r="BE786" s="42" t="str">
        <f>IF($O786="男子",IF($AF786&gt;100,"",IF($M786=選抜男子!B$2,ROW(),"")),"")</f>
        <v/>
      </c>
      <c r="BF786" s="42" t="str">
        <f>IF($O786="男子",IF($AF786&gt;100,"",IF($M786=選抜男子!I$2,ROW(),"")),"")</f>
        <v/>
      </c>
      <c r="BG786" s="42" t="str">
        <f>IF($O786="男子",IF($AF786&gt;100,"",IF($M786=選抜男子!P$2,ROW(),"")),"")</f>
        <v/>
      </c>
      <c r="BH786" s="42" t="str">
        <f>IF($O786="男子",IF($AF786&gt;100,"",IF($M786=選抜男子!B$27,ROW(),"")),"")</f>
        <v/>
      </c>
      <c r="BI786" s="42" t="str">
        <f>IF($O786="男子",IF($AF786&gt;100,"",IF($M786=選抜男子!I$27,ROW(),"")),"")</f>
        <v/>
      </c>
      <c r="BJ786" s="42" t="str">
        <f>IF($O786="男子",IF($AF786&gt;100,"",IF($M786=選抜男子!P$27,ROW(),"")),"")</f>
        <v/>
      </c>
      <c r="BK786" s="42" t="str">
        <f>IF($O786="男子",IF($AF786&gt;100,"",IF($M786=選抜男子!B$51,ROW(),"")),"")</f>
        <v/>
      </c>
      <c r="BL786" s="42" t="str">
        <f>IF($O786="男子",IF($AF786&gt;100,"",IF($M786=選抜男子!I$51,ROW(),"")),"")</f>
        <v/>
      </c>
      <c r="BM786" s="42" t="str">
        <f>IF($O786="男子",IF($AF786&gt;100,"",IF($M786=選抜男子!B$76,ROW(),"")),"")</f>
        <v/>
      </c>
      <c r="BN786" s="42" t="str">
        <f>IF($O786="男子",IF($AF786&gt;100,"",IF($M786=選抜男子!I$76,ROW(),"")),"")</f>
        <v/>
      </c>
      <c r="BO786" s="42" t="str">
        <f>IF($O786="男子",IF($AF786&gt;100,"",IF($M786=新人男子!B$2,ROW(),"")),"")</f>
        <v/>
      </c>
      <c r="BP786" s="42" t="str">
        <f>IF($O786="男子",IF($AF786&gt;100,"",IF($M786=新人男子!I$2,ROW(),"")),"")</f>
        <v/>
      </c>
      <c r="BQ786" s="42" t="str">
        <f>IF($O786="男子",IF($AF786&gt;100,"",IF($M786=新人男子!P$2,ROW(),"")),"")</f>
        <v/>
      </c>
      <c r="BR786" s="42" t="str">
        <f>IF($O786="男子",IF($AF786&gt;100,"",IF($M786=新人男子!B$27,ROW(),"")),"")</f>
        <v/>
      </c>
      <c r="BS786" s="42" t="str">
        <f>IF($O786="男子",IF($AF786&gt;100,"",IF($M786=新人男子!I$27,ROW(),"")),"")</f>
        <v/>
      </c>
      <c r="BT786" s="42" t="str">
        <f>IF($O786="男子",IF($AF786&gt;100,"",IF($M786=新人男子!P$27,ROW(),"")),"")</f>
        <v/>
      </c>
      <c r="BU786" s="42" t="str">
        <f>IF($O786="男子",IF($AF786&gt;100,"",IF($M786=新人男子!B$51,ROW(),"")),"")</f>
        <v/>
      </c>
      <c r="BV786" s="42" t="str">
        <f>IF($O786="男子",IF($AF786&gt;100,"",IF($M786=新人男子!I$51,ROW(),"")),"")</f>
        <v/>
      </c>
      <c r="BW786" s="42" t="str">
        <f>IF($O786="男子",IF($AF786&gt;100,"",IF($M786=新人男子!P$51,ROW(),"")),"")</f>
        <v/>
      </c>
      <c r="BX786" s="42" t="str">
        <f>IF($O786="男子",IF($AF786&gt;100,"",IF($M786=新人男子!B$76,ROW(),"")),"")</f>
        <v/>
      </c>
      <c r="BY786" s="42" t="str">
        <f>IF($O786="男子",IF($AF786&gt;100,"",IF($M786=新人男子!I$76,ROW(),"")),"")</f>
        <v/>
      </c>
      <c r="BZ786" s="42" t="str">
        <f>IF($O786="男子",IF($AF786&gt;100,"",IF($M786=新人男子!P$76,ROW(),"")),"")</f>
        <v/>
      </c>
      <c r="CA786" s="42" t="str">
        <f>IF($O786="女子",IF($AF786&gt;100,"",IF($M786=選抜女子!B$2,ROW(),"")),"")</f>
        <v/>
      </c>
      <c r="CB786" s="42" t="str">
        <f>IF($O786="女子",IF($AF786&gt;100,"",IF($M786=選抜女子!I$2,ROW(),"")),"")</f>
        <v/>
      </c>
      <c r="CC786" s="42" t="str">
        <f>IF($O786="女子",IF($AF786&gt;100,"",IF($M786=選抜女子!P$2,ROW(),"")),"")</f>
        <v/>
      </c>
      <c r="CD786" s="42" t="str">
        <f>IF($O786="女子",IF($AF786&gt;100,"",IF($M786=選抜女子!B$27,ROW(),"")),"")</f>
        <v/>
      </c>
      <c r="CE786" s="42" t="str">
        <f>IF($O786="女子",IF($AF786&gt;100,"",IF($M786=選抜女子!I$27,ROW(),"")),"")</f>
        <v/>
      </c>
      <c r="CF786" s="42" t="str">
        <f>IF($O786="女子",IF($AF786&gt;100,"",IF($M786=選抜女子!P$27,ROW(),"")),"")</f>
        <v/>
      </c>
      <c r="CG786" s="42" t="str">
        <f>IF($O786="女子",IF($AF786&gt;100,"",IF($M786=選抜女子!B$51,ROW(),"")),"")</f>
        <v/>
      </c>
      <c r="CH786" s="42" t="str">
        <f>IF($O786="女子",IF($AF786&gt;100,"",IF($M786=選抜女子!I$51,ROW(),"")),"")</f>
        <v/>
      </c>
      <c r="CI786" s="42" t="str">
        <f>IF($O786="女子",IF($AF786&gt;100,"",IF($M786=選抜女子!B$76,ROW(),"")),"")</f>
        <v/>
      </c>
      <c r="CJ786" s="42" t="str">
        <f>IF($O786="女子",IF($AF786&gt;100,"",IF($M786=選抜女子!I$76,ROW(),"")),"")</f>
        <v/>
      </c>
      <c r="CK786" s="42" t="str">
        <f>IF($O786="女子",IF($AF786&gt;100,"",IF($M786=新人女子!B$2,ROW(),"")),"")</f>
        <v/>
      </c>
      <c r="CL786" s="42" t="str">
        <f>IF($O786="女子",IF($AF786&gt;100,"",IF($M786=新人女子!I$2,ROW(),"")),"")</f>
        <v/>
      </c>
      <c r="CM786" s="42" t="str">
        <f>IF($O786="女子",IF($AF786&gt;100,"",IF($M786=新人女子!P$2,ROW(),"")),"")</f>
        <v/>
      </c>
      <c r="CN786" s="42" t="str">
        <f>IF($O786="女子",IF($AF786&gt;100,"",IF($M786=新人女子!B$27,ROW(),"")),"")</f>
        <v/>
      </c>
      <c r="CO786" s="42" t="str">
        <f>IF($O786="女子",IF($AF786&gt;100,"",IF($M786=新人女子!I$27,ROW(),"")),"")</f>
        <v/>
      </c>
      <c r="CP786" s="42" t="str">
        <f>IF($O786="女子",IF($AF786&gt;100,"",IF($M786=新人女子!P$27,ROW(),"")),"")</f>
        <v/>
      </c>
      <c r="CQ786" s="42" t="str">
        <f>IF($O786="女子",IF($AF786&gt;100,"",IF($M786=新人女子!B$51,ROW(),"")),"")</f>
        <v/>
      </c>
      <c r="CR786" s="42" t="str">
        <f>IF($O786="女子",IF($AF786&gt;100,"",IF($M786=新人女子!I$51,ROW(),"")),"")</f>
        <v/>
      </c>
      <c r="CS786" s="42" t="str">
        <f>IF($O786="女子",IF($AF786&gt;100,"",IF($M786=新人女子!P$51,ROW(),"")),"")</f>
        <v/>
      </c>
      <c r="CT786" s="42" t="str">
        <f>IF($O786="女子",IF($AF786&gt;100,"",IF($M786=新人女子!B$76,ROW(),"")),"")</f>
        <v/>
      </c>
      <c r="CU786" s="42" t="str">
        <f>IF($O786="女子",IF($AF786&gt;100,"",IF($M786=新人女子!I$76,ROW(),"")),"")</f>
        <v/>
      </c>
      <c r="CV786" s="42" t="str">
        <f>IF($O786="女子",IF($AF786&gt;100,"",IF($M786=新人女子!P$76,ROW(),"")),"")</f>
        <v/>
      </c>
    </row>
    <row r="787" spans="54:100" x14ac:dyDescent="0.15">
      <c r="BB787" s="35" t="str">
        <f t="shared" ref="BB787:BB820" si="68">IF(AG787="","",DATEDIF(AG787,DATE(2023,4,1),"y"))</f>
        <v/>
      </c>
      <c r="BC787" s="35" t="str">
        <f t="shared" ref="BC787:BC820" si="69">IF(BB787="","",IF(BB787=15,1,IF(BB787=16,2,IF(BB787=17,3,"役員"))))</f>
        <v/>
      </c>
      <c r="BD787" s="35" t="str">
        <f t="shared" ref="BD787:BD820" si="70">LEFT(AP787,1)</f>
        <v/>
      </c>
      <c r="BE787" s="42" t="str">
        <f>IF($O787="男子",IF($AF787&gt;100,"",IF($M787=選抜男子!B$2,ROW(),"")),"")</f>
        <v/>
      </c>
      <c r="BF787" s="42" t="str">
        <f>IF($O787="男子",IF($AF787&gt;100,"",IF($M787=選抜男子!I$2,ROW(),"")),"")</f>
        <v/>
      </c>
      <c r="BG787" s="42" t="str">
        <f>IF($O787="男子",IF($AF787&gt;100,"",IF($M787=選抜男子!P$2,ROW(),"")),"")</f>
        <v/>
      </c>
      <c r="BH787" s="42" t="str">
        <f>IF($O787="男子",IF($AF787&gt;100,"",IF($M787=選抜男子!B$27,ROW(),"")),"")</f>
        <v/>
      </c>
      <c r="BI787" s="42" t="str">
        <f>IF($O787="男子",IF($AF787&gt;100,"",IF($M787=選抜男子!I$27,ROW(),"")),"")</f>
        <v/>
      </c>
      <c r="BJ787" s="42" t="str">
        <f>IF($O787="男子",IF($AF787&gt;100,"",IF($M787=選抜男子!P$27,ROW(),"")),"")</f>
        <v/>
      </c>
      <c r="BK787" s="42" t="str">
        <f>IF($O787="男子",IF($AF787&gt;100,"",IF($M787=選抜男子!B$51,ROW(),"")),"")</f>
        <v/>
      </c>
      <c r="BL787" s="42" t="str">
        <f>IF($O787="男子",IF($AF787&gt;100,"",IF($M787=選抜男子!I$51,ROW(),"")),"")</f>
        <v/>
      </c>
      <c r="BM787" s="42" t="str">
        <f>IF($O787="男子",IF($AF787&gt;100,"",IF($M787=選抜男子!B$76,ROW(),"")),"")</f>
        <v/>
      </c>
      <c r="BN787" s="42" t="str">
        <f>IF($O787="男子",IF($AF787&gt;100,"",IF($M787=選抜男子!I$76,ROW(),"")),"")</f>
        <v/>
      </c>
      <c r="BO787" s="42" t="str">
        <f>IF($O787="男子",IF($AF787&gt;100,"",IF($M787=新人男子!B$2,ROW(),"")),"")</f>
        <v/>
      </c>
      <c r="BP787" s="42" t="str">
        <f>IF($O787="男子",IF($AF787&gt;100,"",IF($M787=新人男子!I$2,ROW(),"")),"")</f>
        <v/>
      </c>
      <c r="BQ787" s="42" t="str">
        <f>IF($O787="男子",IF($AF787&gt;100,"",IF($M787=新人男子!P$2,ROW(),"")),"")</f>
        <v/>
      </c>
      <c r="BR787" s="42" t="str">
        <f>IF($O787="男子",IF($AF787&gt;100,"",IF($M787=新人男子!B$27,ROW(),"")),"")</f>
        <v/>
      </c>
      <c r="BS787" s="42" t="str">
        <f>IF($O787="男子",IF($AF787&gt;100,"",IF($M787=新人男子!I$27,ROW(),"")),"")</f>
        <v/>
      </c>
      <c r="BT787" s="42" t="str">
        <f>IF($O787="男子",IF($AF787&gt;100,"",IF($M787=新人男子!P$27,ROW(),"")),"")</f>
        <v/>
      </c>
      <c r="BU787" s="42" t="str">
        <f>IF($O787="男子",IF($AF787&gt;100,"",IF($M787=新人男子!B$51,ROW(),"")),"")</f>
        <v/>
      </c>
      <c r="BV787" s="42" t="str">
        <f>IF($O787="男子",IF($AF787&gt;100,"",IF($M787=新人男子!I$51,ROW(),"")),"")</f>
        <v/>
      </c>
      <c r="BW787" s="42" t="str">
        <f>IF($O787="男子",IF($AF787&gt;100,"",IF($M787=新人男子!P$51,ROW(),"")),"")</f>
        <v/>
      </c>
      <c r="BX787" s="42" t="str">
        <f>IF($O787="男子",IF($AF787&gt;100,"",IF($M787=新人男子!B$76,ROW(),"")),"")</f>
        <v/>
      </c>
      <c r="BY787" s="42" t="str">
        <f>IF($O787="男子",IF($AF787&gt;100,"",IF($M787=新人男子!I$76,ROW(),"")),"")</f>
        <v/>
      </c>
      <c r="BZ787" s="42" t="str">
        <f>IF($O787="男子",IF($AF787&gt;100,"",IF($M787=新人男子!P$76,ROW(),"")),"")</f>
        <v/>
      </c>
      <c r="CA787" s="42" t="str">
        <f>IF($O787="女子",IF($AF787&gt;100,"",IF($M787=選抜女子!B$2,ROW(),"")),"")</f>
        <v/>
      </c>
      <c r="CB787" s="42" t="str">
        <f>IF($O787="女子",IF($AF787&gt;100,"",IF($M787=選抜女子!I$2,ROW(),"")),"")</f>
        <v/>
      </c>
      <c r="CC787" s="42" t="str">
        <f>IF($O787="女子",IF($AF787&gt;100,"",IF($M787=選抜女子!P$2,ROW(),"")),"")</f>
        <v/>
      </c>
      <c r="CD787" s="42" t="str">
        <f>IF($O787="女子",IF($AF787&gt;100,"",IF($M787=選抜女子!B$27,ROW(),"")),"")</f>
        <v/>
      </c>
      <c r="CE787" s="42" t="str">
        <f>IF($O787="女子",IF($AF787&gt;100,"",IF($M787=選抜女子!I$27,ROW(),"")),"")</f>
        <v/>
      </c>
      <c r="CF787" s="42" t="str">
        <f>IF($O787="女子",IF($AF787&gt;100,"",IF($M787=選抜女子!P$27,ROW(),"")),"")</f>
        <v/>
      </c>
      <c r="CG787" s="42" t="str">
        <f>IF($O787="女子",IF($AF787&gt;100,"",IF($M787=選抜女子!B$51,ROW(),"")),"")</f>
        <v/>
      </c>
      <c r="CH787" s="42" t="str">
        <f>IF($O787="女子",IF($AF787&gt;100,"",IF($M787=選抜女子!I$51,ROW(),"")),"")</f>
        <v/>
      </c>
      <c r="CI787" s="42" t="str">
        <f>IF($O787="女子",IF($AF787&gt;100,"",IF($M787=選抜女子!B$76,ROW(),"")),"")</f>
        <v/>
      </c>
      <c r="CJ787" s="42" t="str">
        <f>IF($O787="女子",IF($AF787&gt;100,"",IF($M787=選抜女子!I$76,ROW(),"")),"")</f>
        <v/>
      </c>
      <c r="CK787" s="42" t="str">
        <f>IF($O787="女子",IF($AF787&gt;100,"",IF($M787=新人女子!B$2,ROW(),"")),"")</f>
        <v/>
      </c>
      <c r="CL787" s="42" t="str">
        <f>IF($O787="女子",IF($AF787&gt;100,"",IF($M787=新人女子!I$2,ROW(),"")),"")</f>
        <v/>
      </c>
      <c r="CM787" s="42" t="str">
        <f>IF($O787="女子",IF($AF787&gt;100,"",IF($M787=新人女子!P$2,ROW(),"")),"")</f>
        <v/>
      </c>
      <c r="CN787" s="42" t="str">
        <f>IF($O787="女子",IF($AF787&gt;100,"",IF($M787=新人女子!B$27,ROW(),"")),"")</f>
        <v/>
      </c>
      <c r="CO787" s="42" t="str">
        <f>IF($O787="女子",IF($AF787&gt;100,"",IF($M787=新人女子!I$27,ROW(),"")),"")</f>
        <v/>
      </c>
      <c r="CP787" s="42" t="str">
        <f>IF($O787="女子",IF($AF787&gt;100,"",IF($M787=新人女子!P$27,ROW(),"")),"")</f>
        <v/>
      </c>
      <c r="CQ787" s="42" t="str">
        <f>IF($O787="女子",IF($AF787&gt;100,"",IF($M787=新人女子!B$51,ROW(),"")),"")</f>
        <v/>
      </c>
      <c r="CR787" s="42" t="str">
        <f>IF($O787="女子",IF($AF787&gt;100,"",IF($M787=新人女子!I$51,ROW(),"")),"")</f>
        <v/>
      </c>
      <c r="CS787" s="42" t="str">
        <f>IF($O787="女子",IF($AF787&gt;100,"",IF($M787=新人女子!P$51,ROW(),"")),"")</f>
        <v/>
      </c>
      <c r="CT787" s="42" t="str">
        <f>IF($O787="女子",IF($AF787&gt;100,"",IF($M787=新人女子!B$76,ROW(),"")),"")</f>
        <v/>
      </c>
      <c r="CU787" s="42" t="str">
        <f>IF($O787="女子",IF($AF787&gt;100,"",IF($M787=新人女子!I$76,ROW(),"")),"")</f>
        <v/>
      </c>
      <c r="CV787" s="42" t="str">
        <f>IF($O787="女子",IF($AF787&gt;100,"",IF($M787=新人女子!P$76,ROW(),"")),"")</f>
        <v/>
      </c>
    </row>
    <row r="788" spans="54:100" x14ac:dyDescent="0.15">
      <c r="BB788" s="35" t="str">
        <f t="shared" si="68"/>
        <v/>
      </c>
      <c r="BC788" s="35" t="str">
        <f t="shared" si="69"/>
        <v/>
      </c>
      <c r="BD788" s="35" t="str">
        <f t="shared" si="70"/>
        <v/>
      </c>
      <c r="BE788" s="42" t="str">
        <f>IF($O788="男子",IF($AF788&gt;100,"",IF($M788=選抜男子!B$2,ROW(),"")),"")</f>
        <v/>
      </c>
      <c r="BF788" s="42" t="str">
        <f>IF($O788="男子",IF($AF788&gt;100,"",IF($M788=選抜男子!I$2,ROW(),"")),"")</f>
        <v/>
      </c>
      <c r="BG788" s="42" t="str">
        <f>IF($O788="男子",IF($AF788&gt;100,"",IF($M788=選抜男子!P$2,ROW(),"")),"")</f>
        <v/>
      </c>
      <c r="BH788" s="42" t="str">
        <f>IF($O788="男子",IF($AF788&gt;100,"",IF($M788=選抜男子!B$27,ROW(),"")),"")</f>
        <v/>
      </c>
      <c r="BI788" s="42" t="str">
        <f>IF($O788="男子",IF($AF788&gt;100,"",IF($M788=選抜男子!I$27,ROW(),"")),"")</f>
        <v/>
      </c>
      <c r="BJ788" s="42" t="str">
        <f>IF($O788="男子",IF($AF788&gt;100,"",IF($M788=選抜男子!P$27,ROW(),"")),"")</f>
        <v/>
      </c>
      <c r="BK788" s="42" t="str">
        <f>IF($O788="男子",IF($AF788&gt;100,"",IF($M788=選抜男子!B$51,ROW(),"")),"")</f>
        <v/>
      </c>
      <c r="BL788" s="42" t="str">
        <f>IF($O788="男子",IF($AF788&gt;100,"",IF($M788=選抜男子!I$51,ROW(),"")),"")</f>
        <v/>
      </c>
      <c r="BM788" s="42" t="str">
        <f>IF($O788="男子",IF($AF788&gt;100,"",IF($M788=選抜男子!B$76,ROW(),"")),"")</f>
        <v/>
      </c>
      <c r="BN788" s="42" t="str">
        <f>IF($O788="男子",IF($AF788&gt;100,"",IF($M788=選抜男子!I$76,ROW(),"")),"")</f>
        <v/>
      </c>
      <c r="BO788" s="42" t="str">
        <f>IF($O788="男子",IF($AF788&gt;100,"",IF($M788=新人男子!B$2,ROW(),"")),"")</f>
        <v/>
      </c>
      <c r="BP788" s="42" t="str">
        <f>IF($O788="男子",IF($AF788&gt;100,"",IF($M788=新人男子!I$2,ROW(),"")),"")</f>
        <v/>
      </c>
      <c r="BQ788" s="42" t="str">
        <f>IF($O788="男子",IF($AF788&gt;100,"",IF($M788=新人男子!P$2,ROW(),"")),"")</f>
        <v/>
      </c>
      <c r="BR788" s="42" t="str">
        <f>IF($O788="男子",IF($AF788&gt;100,"",IF($M788=新人男子!B$27,ROW(),"")),"")</f>
        <v/>
      </c>
      <c r="BS788" s="42" t="str">
        <f>IF($O788="男子",IF($AF788&gt;100,"",IF($M788=新人男子!I$27,ROW(),"")),"")</f>
        <v/>
      </c>
      <c r="BT788" s="42" t="str">
        <f>IF($O788="男子",IF($AF788&gt;100,"",IF($M788=新人男子!P$27,ROW(),"")),"")</f>
        <v/>
      </c>
      <c r="BU788" s="42" t="str">
        <f>IF($O788="男子",IF($AF788&gt;100,"",IF($M788=新人男子!B$51,ROW(),"")),"")</f>
        <v/>
      </c>
      <c r="BV788" s="42" t="str">
        <f>IF($O788="男子",IF($AF788&gt;100,"",IF($M788=新人男子!I$51,ROW(),"")),"")</f>
        <v/>
      </c>
      <c r="BW788" s="42" t="str">
        <f>IF($O788="男子",IF($AF788&gt;100,"",IF($M788=新人男子!P$51,ROW(),"")),"")</f>
        <v/>
      </c>
      <c r="BX788" s="42" t="str">
        <f>IF($O788="男子",IF($AF788&gt;100,"",IF($M788=新人男子!B$76,ROW(),"")),"")</f>
        <v/>
      </c>
      <c r="BY788" s="42" t="str">
        <f>IF($O788="男子",IF($AF788&gt;100,"",IF($M788=新人男子!I$76,ROW(),"")),"")</f>
        <v/>
      </c>
      <c r="BZ788" s="42" t="str">
        <f>IF($O788="男子",IF($AF788&gt;100,"",IF($M788=新人男子!P$76,ROW(),"")),"")</f>
        <v/>
      </c>
      <c r="CA788" s="42" t="str">
        <f>IF($O788="女子",IF($AF788&gt;100,"",IF($M788=選抜女子!B$2,ROW(),"")),"")</f>
        <v/>
      </c>
      <c r="CB788" s="42" t="str">
        <f>IF($O788="女子",IF($AF788&gt;100,"",IF($M788=選抜女子!I$2,ROW(),"")),"")</f>
        <v/>
      </c>
      <c r="CC788" s="42" t="str">
        <f>IF($O788="女子",IF($AF788&gt;100,"",IF($M788=選抜女子!P$2,ROW(),"")),"")</f>
        <v/>
      </c>
      <c r="CD788" s="42" t="str">
        <f>IF($O788="女子",IF($AF788&gt;100,"",IF($M788=選抜女子!B$27,ROW(),"")),"")</f>
        <v/>
      </c>
      <c r="CE788" s="42" t="str">
        <f>IF($O788="女子",IF($AF788&gt;100,"",IF($M788=選抜女子!I$27,ROW(),"")),"")</f>
        <v/>
      </c>
      <c r="CF788" s="42" t="str">
        <f>IF($O788="女子",IF($AF788&gt;100,"",IF($M788=選抜女子!P$27,ROW(),"")),"")</f>
        <v/>
      </c>
      <c r="CG788" s="42" t="str">
        <f>IF($O788="女子",IF($AF788&gt;100,"",IF($M788=選抜女子!B$51,ROW(),"")),"")</f>
        <v/>
      </c>
      <c r="CH788" s="42" t="str">
        <f>IF($O788="女子",IF($AF788&gt;100,"",IF($M788=選抜女子!I$51,ROW(),"")),"")</f>
        <v/>
      </c>
      <c r="CI788" s="42" t="str">
        <f>IF($O788="女子",IF($AF788&gt;100,"",IF($M788=選抜女子!B$76,ROW(),"")),"")</f>
        <v/>
      </c>
      <c r="CJ788" s="42" t="str">
        <f>IF($O788="女子",IF($AF788&gt;100,"",IF($M788=選抜女子!I$76,ROW(),"")),"")</f>
        <v/>
      </c>
      <c r="CK788" s="42" t="str">
        <f>IF($O788="女子",IF($AF788&gt;100,"",IF($M788=新人女子!B$2,ROW(),"")),"")</f>
        <v/>
      </c>
      <c r="CL788" s="42" t="str">
        <f>IF($O788="女子",IF($AF788&gt;100,"",IF($M788=新人女子!I$2,ROW(),"")),"")</f>
        <v/>
      </c>
      <c r="CM788" s="42" t="str">
        <f>IF($O788="女子",IF($AF788&gt;100,"",IF($M788=新人女子!P$2,ROW(),"")),"")</f>
        <v/>
      </c>
      <c r="CN788" s="42" t="str">
        <f>IF($O788="女子",IF($AF788&gt;100,"",IF($M788=新人女子!B$27,ROW(),"")),"")</f>
        <v/>
      </c>
      <c r="CO788" s="42" t="str">
        <f>IF($O788="女子",IF($AF788&gt;100,"",IF($M788=新人女子!I$27,ROW(),"")),"")</f>
        <v/>
      </c>
      <c r="CP788" s="42" t="str">
        <f>IF($O788="女子",IF($AF788&gt;100,"",IF($M788=新人女子!P$27,ROW(),"")),"")</f>
        <v/>
      </c>
      <c r="CQ788" s="42" t="str">
        <f>IF($O788="女子",IF($AF788&gt;100,"",IF($M788=新人女子!B$51,ROW(),"")),"")</f>
        <v/>
      </c>
      <c r="CR788" s="42" t="str">
        <f>IF($O788="女子",IF($AF788&gt;100,"",IF($M788=新人女子!I$51,ROW(),"")),"")</f>
        <v/>
      </c>
      <c r="CS788" s="42" t="str">
        <f>IF($O788="女子",IF($AF788&gt;100,"",IF($M788=新人女子!P$51,ROW(),"")),"")</f>
        <v/>
      </c>
      <c r="CT788" s="42" t="str">
        <f>IF($O788="女子",IF($AF788&gt;100,"",IF($M788=新人女子!B$76,ROW(),"")),"")</f>
        <v/>
      </c>
      <c r="CU788" s="42" t="str">
        <f>IF($O788="女子",IF($AF788&gt;100,"",IF($M788=新人女子!I$76,ROW(),"")),"")</f>
        <v/>
      </c>
      <c r="CV788" s="42" t="str">
        <f>IF($O788="女子",IF($AF788&gt;100,"",IF($M788=新人女子!P$76,ROW(),"")),"")</f>
        <v/>
      </c>
    </row>
    <row r="789" spans="54:100" x14ac:dyDescent="0.15">
      <c r="BB789" s="35" t="str">
        <f t="shared" si="68"/>
        <v/>
      </c>
      <c r="BC789" s="35" t="str">
        <f t="shared" si="69"/>
        <v/>
      </c>
      <c r="BD789" s="35" t="str">
        <f t="shared" si="70"/>
        <v/>
      </c>
      <c r="BE789" s="42" t="str">
        <f>IF($O789="男子",IF($AF789&gt;100,"",IF($M789=選抜男子!B$2,ROW(),"")),"")</f>
        <v/>
      </c>
      <c r="BF789" s="42" t="str">
        <f>IF($O789="男子",IF($AF789&gt;100,"",IF($M789=選抜男子!I$2,ROW(),"")),"")</f>
        <v/>
      </c>
      <c r="BG789" s="42" t="str">
        <f>IF($O789="男子",IF($AF789&gt;100,"",IF($M789=選抜男子!P$2,ROW(),"")),"")</f>
        <v/>
      </c>
      <c r="BH789" s="42" t="str">
        <f>IF($O789="男子",IF($AF789&gt;100,"",IF($M789=選抜男子!B$27,ROW(),"")),"")</f>
        <v/>
      </c>
      <c r="BI789" s="42" t="str">
        <f>IF($O789="男子",IF($AF789&gt;100,"",IF($M789=選抜男子!I$27,ROW(),"")),"")</f>
        <v/>
      </c>
      <c r="BJ789" s="42" t="str">
        <f>IF($O789="男子",IF($AF789&gt;100,"",IF($M789=選抜男子!P$27,ROW(),"")),"")</f>
        <v/>
      </c>
      <c r="BK789" s="42" t="str">
        <f>IF($O789="男子",IF($AF789&gt;100,"",IF($M789=選抜男子!B$51,ROW(),"")),"")</f>
        <v/>
      </c>
      <c r="BL789" s="42" t="str">
        <f>IF($O789="男子",IF($AF789&gt;100,"",IF($M789=選抜男子!I$51,ROW(),"")),"")</f>
        <v/>
      </c>
      <c r="BM789" s="42" t="str">
        <f>IF($O789="男子",IF($AF789&gt;100,"",IF($M789=選抜男子!B$76,ROW(),"")),"")</f>
        <v/>
      </c>
      <c r="BN789" s="42" t="str">
        <f>IF($O789="男子",IF($AF789&gt;100,"",IF($M789=選抜男子!I$76,ROW(),"")),"")</f>
        <v/>
      </c>
      <c r="BO789" s="42" t="str">
        <f>IF($O789="男子",IF($AF789&gt;100,"",IF($M789=新人男子!B$2,ROW(),"")),"")</f>
        <v/>
      </c>
      <c r="BP789" s="42" t="str">
        <f>IF($O789="男子",IF($AF789&gt;100,"",IF($M789=新人男子!I$2,ROW(),"")),"")</f>
        <v/>
      </c>
      <c r="BQ789" s="42" t="str">
        <f>IF($O789="男子",IF($AF789&gt;100,"",IF($M789=新人男子!P$2,ROW(),"")),"")</f>
        <v/>
      </c>
      <c r="BR789" s="42" t="str">
        <f>IF($O789="男子",IF($AF789&gt;100,"",IF($M789=新人男子!B$27,ROW(),"")),"")</f>
        <v/>
      </c>
      <c r="BS789" s="42" t="str">
        <f>IF($O789="男子",IF($AF789&gt;100,"",IF($M789=新人男子!I$27,ROW(),"")),"")</f>
        <v/>
      </c>
      <c r="BT789" s="42" t="str">
        <f>IF($O789="男子",IF($AF789&gt;100,"",IF($M789=新人男子!P$27,ROW(),"")),"")</f>
        <v/>
      </c>
      <c r="BU789" s="42" t="str">
        <f>IF($O789="男子",IF($AF789&gt;100,"",IF($M789=新人男子!B$51,ROW(),"")),"")</f>
        <v/>
      </c>
      <c r="BV789" s="42" t="str">
        <f>IF($O789="男子",IF($AF789&gt;100,"",IF($M789=新人男子!I$51,ROW(),"")),"")</f>
        <v/>
      </c>
      <c r="BW789" s="42" t="str">
        <f>IF($O789="男子",IF($AF789&gt;100,"",IF($M789=新人男子!P$51,ROW(),"")),"")</f>
        <v/>
      </c>
      <c r="BX789" s="42" t="str">
        <f>IF($O789="男子",IF($AF789&gt;100,"",IF($M789=新人男子!B$76,ROW(),"")),"")</f>
        <v/>
      </c>
      <c r="BY789" s="42" t="str">
        <f>IF($O789="男子",IF($AF789&gt;100,"",IF($M789=新人男子!I$76,ROW(),"")),"")</f>
        <v/>
      </c>
      <c r="BZ789" s="42" t="str">
        <f>IF($O789="男子",IF($AF789&gt;100,"",IF($M789=新人男子!P$76,ROW(),"")),"")</f>
        <v/>
      </c>
      <c r="CA789" s="42" t="str">
        <f>IF($O789="女子",IF($AF789&gt;100,"",IF($M789=選抜女子!B$2,ROW(),"")),"")</f>
        <v/>
      </c>
      <c r="CB789" s="42" t="str">
        <f>IF($O789="女子",IF($AF789&gt;100,"",IF($M789=選抜女子!I$2,ROW(),"")),"")</f>
        <v/>
      </c>
      <c r="CC789" s="42" t="str">
        <f>IF($O789="女子",IF($AF789&gt;100,"",IF($M789=選抜女子!P$2,ROW(),"")),"")</f>
        <v/>
      </c>
      <c r="CD789" s="42" t="str">
        <f>IF($O789="女子",IF($AF789&gt;100,"",IF($M789=選抜女子!B$27,ROW(),"")),"")</f>
        <v/>
      </c>
      <c r="CE789" s="42" t="str">
        <f>IF($O789="女子",IF($AF789&gt;100,"",IF($M789=選抜女子!I$27,ROW(),"")),"")</f>
        <v/>
      </c>
      <c r="CF789" s="42" t="str">
        <f>IF($O789="女子",IF($AF789&gt;100,"",IF($M789=選抜女子!P$27,ROW(),"")),"")</f>
        <v/>
      </c>
      <c r="CG789" s="42" t="str">
        <f>IF($O789="女子",IF($AF789&gt;100,"",IF($M789=選抜女子!B$51,ROW(),"")),"")</f>
        <v/>
      </c>
      <c r="CH789" s="42" t="str">
        <f>IF($O789="女子",IF($AF789&gt;100,"",IF($M789=選抜女子!I$51,ROW(),"")),"")</f>
        <v/>
      </c>
      <c r="CI789" s="42" t="str">
        <f>IF($O789="女子",IF($AF789&gt;100,"",IF($M789=選抜女子!B$76,ROW(),"")),"")</f>
        <v/>
      </c>
      <c r="CJ789" s="42" t="str">
        <f>IF($O789="女子",IF($AF789&gt;100,"",IF($M789=選抜女子!I$76,ROW(),"")),"")</f>
        <v/>
      </c>
      <c r="CK789" s="42" t="str">
        <f>IF($O789="女子",IF($AF789&gt;100,"",IF($M789=新人女子!B$2,ROW(),"")),"")</f>
        <v/>
      </c>
      <c r="CL789" s="42" t="str">
        <f>IF($O789="女子",IF($AF789&gt;100,"",IF($M789=新人女子!I$2,ROW(),"")),"")</f>
        <v/>
      </c>
      <c r="CM789" s="42" t="str">
        <f>IF($O789="女子",IF($AF789&gt;100,"",IF($M789=新人女子!P$2,ROW(),"")),"")</f>
        <v/>
      </c>
      <c r="CN789" s="42" t="str">
        <f>IF($O789="女子",IF($AF789&gt;100,"",IF($M789=新人女子!B$27,ROW(),"")),"")</f>
        <v/>
      </c>
      <c r="CO789" s="42" t="str">
        <f>IF($O789="女子",IF($AF789&gt;100,"",IF($M789=新人女子!I$27,ROW(),"")),"")</f>
        <v/>
      </c>
      <c r="CP789" s="42" t="str">
        <f>IF($O789="女子",IF($AF789&gt;100,"",IF($M789=新人女子!P$27,ROW(),"")),"")</f>
        <v/>
      </c>
      <c r="CQ789" s="42" t="str">
        <f>IF($O789="女子",IF($AF789&gt;100,"",IF($M789=新人女子!B$51,ROW(),"")),"")</f>
        <v/>
      </c>
      <c r="CR789" s="42" t="str">
        <f>IF($O789="女子",IF($AF789&gt;100,"",IF($M789=新人女子!I$51,ROW(),"")),"")</f>
        <v/>
      </c>
      <c r="CS789" s="42" t="str">
        <f>IF($O789="女子",IF($AF789&gt;100,"",IF($M789=新人女子!P$51,ROW(),"")),"")</f>
        <v/>
      </c>
      <c r="CT789" s="42" t="str">
        <f>IF($O789="女子",IF($AF789&gt;100,"",IF($M789=新人女子!B$76,ROW(),"")),"")</f>
        <v/>
      </c>
      <c r="CU789" s="42" t="str">
        <f>IF($O789="女子",IF($AF789&gt;100,"",IF($M789=新人女子!I$76,ROW(),"")),"")</f>
        <v/>
      </c>
      <c r="CV789" s="42" t="str">
        <f>IF($O789="女子",IF($AF789&gt;100,"",IF($M789=新人女子!P$76,ROW(),"")),"")</f>
        <v/>
      </c>
    </row>
    <row r="790" spans="54:100" x14ac:dyDescent="0.15">
      <c r="BB790" s="35" t="str">
        <f t="shared" si="68"/>
        <v/>
      </c>
      <c r="BC790" s="35" t="str">
        <f t="shared" si="69"/>
        <v/>
      </c>
      <c r="BD790" s="35" t="str">
        <f t="shared" si="70"/>
        <v/>
      </c>
      <c r="BE790" s="42" t="str">
        <f>IF($O790="男子",IF($AF790&gt;100,"",IF($M790=選抜男子!B$2,ROW(),"")),"")</f>
        <v/>
      </c>
      <c r="BF790" s="42" t="str">
        <f>IF($O790="男子",IF($AF790&gt;100,"",IF($M790=選抜男子!I$2,ROW(),"")),"")</f>
        <v/>
      </c>
      <c r="BG790" s="42" t="str">
        <f>IF($O790="男子",IF($AF790&gt;100,"",IF($M790=選抜男子!P$2,ROW(),"")),"")</f>
        <v/>
      </c>
      <c r="BH790" s="42" t="str">
        <f>IF($O790="男子",IF($AF790&gt;100,"",IF($M790=選抜男子!B$27,ROW(),"")),"")</f>
        <v/>
      </c>
      <c r="BI790" s="42" t="str">
        <f>IF($O790="男子",IF($AF790&gt;100,"",IF($M790=選抜男子!I$27,ROW(),"")),"")</f>
        <v/>
      </c>
      <c r="BJ790" s="42" t="str">
        <f>IF($O790="男子",IF($AF790&gt;100,"",IF($M790=選抜男子!P$27,ROW(),"")),"")</f>
        <v/>
      </c>
      <c r="BK790" s="42" t="str">
        <f>IF($O790="男子",IF($AF790&gt;100,"",IF($M790=選抜男子!B$51,ROW(),"")),"")</f>
        <v/>
      </c>
      <c r="BL790" s="42" t="str">
        <f>IF($O790="男子",IF($AF790&gt;100,"",IF($M790=選抜男子!I$51,ROW(),"")),"")</f>
        <v/>
      </c>
      <c r="BM790" s="42" t="str">
        <f>IF($O790="男子",IF($AF790&gt;100,"",IF($M790=選抜男子!B$76,ROW(),"")),"")</f>
        <v/>
      </c>
      <c r="BN790" s="42" t="str">
        <f>IF($O790="男子",IF($AF790&gt;100,"",IF($M790=選抜男子!I$76,ROW(),"")),"")</f>
        <v/>
      </c>
      <c r="BO790" s="42" t="str">
        <f>IF($O790="男子",IF($AF790&gt;100,"",IF($M790=新人男子!B$2,ROW(),"")),"")</f>
        <v/>
      </c>
      <c r="BP790" s="42" t="str">
        <f>IF($O790="男子",IF($AF790&gt;100,"",IF($M790=新人男子!I$2,ROW(),"")),"")</f>
        <v/>
      </c>
      <c r="BQ790" s="42" t="str">
        <f>IF($O790="男子",IF($AF790&gt;100,"",IF($M790=新人男子!P$2,ROW(),"")),"")</f>
        <v/>
      </c>
      <c r="BR790" s="42" t="str">
        <f>IF($O790="男子",IF($AF790&gt;100,"",IF($M790=新人男子!B$27,ROW(),"")),"")</f>
        <v/>
      </c>
      <c r="BS790" s="42" t="str">
        <f>IF($O790="男子",IF($AF790&gt;100,"",IF($M790=新人男子!I$27,ROW(),"")),"")</f>
        <v/>
      </c>
      <c r="BT790" s="42" t="str">
        <f>IF($O790="男子",IF($AF790&gt;100,"",IF($M790=新人男子!P$27,ROW(),"")),"")</f>
        <v/>
      </c>
      <c r="BU790" s="42" t="str">
        <f>IF($O790="男子",IF($AF790&gt;100,"",IF($M790=新人男子!B$51,ROW(),"")),"")</f>
        <v/>
      </c>
      <c r="BV790" s="42" t="str">
        <f>IF($O790="男子",IF($AF790&gt;100,"",IF($M790=新人男子!I$51,ROW(),"")),"")</f>
        <v/>
      </c>
      <c r="BW790" s="42" t="str">
        <f>IF($O790="男子",IF($AF790&gt;100,"",IF($M790=新人男子!P$51,ROW(),"")),"")</f>
        <v/>
      </c>
      <c r="BX790" s="42" t="str">
        <f>IF($O790="男子",IF($AF790&gt;100,"",IF($M790=新人男子!B$76,ROW(),"")),"")</f>
        <v/>
      </c>
      <c r="BY790" s="42" t="str">
        <f>IF($O790="男子",IF($AF790&gt;100,"",IF($M790=新人男子!I$76,ROW(),"")),"")</f>
        <v/>
      </c>
      <c r="BZ790" s="42" t="str">
        <f>IF($O790="男子",IF($AF790&gt;100,"",IF($M790=新人男子!P$76,ROW(),"")),"")</f>
        <v/>
      </c>
      <c r="CA790" s="42" t="str">
        <f>IF($O790="女子",IF($AF790&gt;100,"",IF($M790=選抜女子!B$2,ROW(),"")),"")</f>
        <v/>
      </c>
      <c r="CB790" s="42" t="str">
        <f>IF($O790="女子",IF($AF790&gt;100,"",IF($M790=選抜女子!I$2,ROW(),"")),"")</f>
        <v/>
      </c>
      <c r="CC790" s="42" t="str">
        <f>IF($O790="女子",IF($AF790&gt;100,"",IF($M790=選抜女子!P$2,ROW(),"")),"")</f>
        <v/>
      </c>
      <c r="CD790" s="42" t="str">
        <f>IF($O790="女子",IF($AF790&gt;100,"",IF($M790=選抜女子!B$27,ROW(),"")),"")</f>
        <v/>
      </c>
      <c r="CE790" s="42" t="str">
        <f>IF($O790="女子",IF($AF790&gt;100,"",IF($M790=選抜女子!I$27,ROW(),"")),"")</f>
        <v/>
      </c>
      <c r="CF790" s="42" t="str">
        <f>IF($O790="女子",IF($AF790&gt;100,"",IF($M790=選抜女子!P$27,ROW(),"")),"")</f>
        <v/>
      </c>
      <c r="CG790" s="42" t="str">
        <f>IF($O790="女子",IF($AF790&gt;100,"",IF($M790=選抜女子!B$51,ROW(),"")),"")</f>
        <v/>
      </c>
      <c r="CH790" s="42" t="str">
        <f>IF($O790="女子",IF($AF790&gt;100,"",IF($M790=選抜女子!I$51,ROW(),"")),"")</f>
        <v/>
      </c>
      <c r="CI790" s="42" t="str">
        <f>IF($O790="女子",IF($AF790&gt;100,"",IF($M790=選抜女子!B$76,ROW(),"")),"")</f>
        <v/>
      </c>
      <c r="CJ790" s="42" t="str">
        <f>IF($O790="女子",IF($AF790&gt;100,"",IF($M790=選抜女子!I$76,ROW(),"")),"")</f>
        <v/>
      </c>
      <c r="CK790" s="42" t="str">
        <f>IF($O790="女子",IF($AF790&gt;100,"",IF($M790=新人女子!B$2,ROW(),"")),"")</f>
        <v/>
      </c>
      <c r="CL790" s="42" t="str">
        <f>IF($O790="女子",IF($AF790&gt;100,"",IF($M790=新人女子!I$2,ROW(),"")),"")</f>
        <v/>
      </c>
      <c r="CM790" s="42" t="str">
        <f>IF($O790="女子",IF($AF790&gt;100,"",IF($M790=新人女子!P$2,ROW(),"")),"")</f>
        <v/>
      </c>
      <c r="CN790" s="42" t="str">
        <f>IF($O790="女子",IF($AF790&gt;100,"",IF($M790=新人女子!B$27,ROW(),"")),"")</f>
        <v/>
      </c>
      <c r="CO790" s="42" t="str">
        <f>IF($O790="女子",IF($AF790&gt;100,"",IF($M790=新人女子!I$27,ROW(),"")),"")</f>
        <v/>
      </c>
      <c r="CP790" s="42" t="str">
        <f>IF($O790="女子",IF($AF790&gt;100,"",IF($M790=新人女子!P$27,ROW(),"")),"")</f>
        <v/>
      </c>
      <c r="CQ790" s="42" t="str">
        <f>IF($O790="女子",IF($AF790&gt;100,"",IF($M790=新人女子!B$51,ROW(),"")),"")</f>
        <v/>
      </c>
      <c r="CR790" s="42" t="str">
        <f>IF($O790="女子",IF($AF790&gt;100,"",IF($M790=新人女子!I$51,ROW(),"")),"")</f>
        <v/>
      </c>
      <c r="CS790" s="42" t="str">
        <f>IF($O790="女子",IF($AF790&gt;100,"",IF($M790=新人女子!P$51,ROW(),"")),"")</f>
        <v/>
      </c>
      <c r="CT790" s="42" t="str">
        <f>IF($O790="女子",IF($AF790&gt;100,"",IF($M790=新人女子!B$76,ROW(),"")),"")</f>
        <v/>
      </c>
      <c r="CU790" s="42" t="str">
        <f>IF($O790="女子",IF($AF790&gt;100,"",IF($M790=新人女子!I$76,ROW(),"")),"")</f>
        <v/>
      </c>
      <c r="CV790" s="42" t="str">
        <f>IF($O790="女子",IF($AF790&gt;100,"",IF($M790=新人女子!P$76,ROW(),"")),"")</f>
        <v/>
      </c>
    </row>
    <row r="791" spans="54:100" x14ac:dyDescent="0.15">
      <c r="BB791" s="35" t="str">
        <f t="shared" si="68"/>
        <v/>
      </c>
      <c r="BC791" s="35" t="str">
        <f t="shared" si="69"/>
        <v/>
      </c>
      <c r="BD791" s="35" t="str">
        <f t="shared" si="70"/>
        <v/>
      </c>
      <c r="BE791" s="42" t="str">
        <f>IF($O791="男子",IF($AF791&gt;100,"",IF($M791=選抜男子!B$2,ROW(),"")),"")</f>
        <v/>
      </c>
      <c r="BF791" s="42" t="str">
        <f>IF($O791="男子",IF($AF791&gt;100,"",IF($M791=選抜男子!I$2,ROW(),"")),"")</f>
        <v/>
      </c>
      <c r="BG791" s="42" t="str">
        <f>IF($O791="男子",IF($AF791&gt;100,"",IF($M791=選抜男子!P$2,ROW(),"")),"")</f>
        <v/>
      </c>
      <c r="BH791" s="42" t="str">
        <f>IF($O791="男子",IF($AF791&gt;100,"",IF($M791=選抜男子!B$27,ROW(),"")),"")</f>
        <v/>
      </c>
      <c r="BI791" s="42" t="str">
        <f>IF($O791="男子",IF($AF791&gt;100,"",IF($M791=選抜男子!I$27,ROW(),"")),"")</f>
        <v/>
      </c>
      <c r="BJ791" s="42" t="str">
        <f>IF($O791="男子",IF($AF791&gt;100,"",IF($M791=選抜男子!P$27,ROW(),"")),"")</f>
        <v/>
      </c>
      <c r="BK791" s="42" t="str">
        <f>IF($O791="男子",IF($AF791&gt;100,"",IF($M791=選抜男子!B$51,ROW(),"")),"")</f>
        <v/>
      </c>
      <c r="BL791" s="42" t="str">
        <f>IF($O791="男子",IF($AF791&gt;100,"",IF($M791=選抜男子!I$51,ROW(),"")),"")</f>
        <v/>
      </c>
      <c r="BM791" s="42" t="str">
        <f>IF($O791="男子",IF($AF791&gt;100,"",IF($M791=選抜男子!B$76,ROW(),"")),"")</f>
        <v/>
      </c>
      <c r="BN791" s="42" t="str">
        <f>IF($O791="男子",IF($AF791&gt;100,"",IF($M791=選抜男子!I$76,ROW(),"")),"")</f>
        <v/>
      </c>
      <c r="BO791" s="42" t="str">
        <f>IF($O791="男子",IF($AF791&gt;100,"",IF($M791=新人男子!B$2,ROW(),"")),"")</f>
        <v/>
      </c>
      <c r="BP791" s="42" t="str">
        <f>IF($O791="男子",IF($AF791&gt;100,"",IF($M791=新人男子!I$2,ROW(),"")),"")</f>
        <v/>
      </c>
      <c r="BQ791" s="42" t="str">
        <f>IF($O791="男子",IF($AF791&gt;100,"",IF($M791=新人男子!P$2,ROW(),"")),"")</f>
        <v/>
      </c>
      <c r="BR791" s="42" t="str">
        <f>IF($O791="男子",IF($AF791&gt;100,"",IF($M791=新人男子!B$27,ROW(),"")),"")</f>
        <v/>
      </c>
      <c r="BS791" s="42" t="str">
        <f>IF($O791="男子",IF($AF791&gt;100,"",IF($M791=新人男子!I$27,ROW(),"")),"")</f>
        <v/>
      </c>
      <c r="BT791" s="42" t="str">
        <f>IF($O791="男子",IF($AF791&gt;100,"",IF($M791=新人男子!P$27,ROW(),"")),"")</f>
        <v/>
      </c>
      <c r="BU791" s="42" t="str">
        <f>IF($O791="男子",IF($AF791&gt;100,"",IF($M791=新人男子!B$51,ROW(),"")),"")</f>
        <v/>
      </c>
      <c r="BV791" s="42" t="str">
        <f>IF($O791="男子",IF($AF791&gt;100,"",IF($M791=新人男子!I$51,ROW(),"")),"")</f>
        <v/>
      </c>
      <c r="BW791" s="42" t="str">
        <f>IF($O791="男子",IF($AF791&gt;100,"",IF($M791=新人男子!P$51,ROW(),"")),"")</f>
        <v/>
      </c>
      <c r="BX791" s="42" t="str">
        <f>IF($O791="男子",IF($AF791&gt;100,"",IF($M791=新人男子!B$76,ROW(),"")),"")</f>
        <v/>
      </c>
      <c r="BY791" s="42" t="str">
        <f>IF($O791="男子",IF($AF791&gt;100,"",IF($M791=新人男子!I$76,ROW(),"")),"")</f>
        <v/>
      </c>
      <c r="BZ791" s="42" t="str">
        <f>IF($O791="男子",IF($AF791&gt;100,"",IF($M791=新人男子!P$76,ROW(),"")),"")</f>
        <v/>
      </c>
      <c r="CA791" s="42" t="str">
        <f>IF($O791="女子",IF($AF791&gt;100,"",IF($M791=選抜女子!B$2,ROW(),"")),"")</f>
        <v/>
      </c>
      <c r="CB791" s="42" t="str">
        <f>IF($O791="女子",IF($AF791&gt;100,"",IF($M791=選抜女子!I$2,ROW(),"")),"")</f>
        <v/>
      </c>
      <c r="CC791" s="42" t="str">
        <f>IF($O791="女子",IF($AF791&gt;100,"",IF($M791=選抜女子!P$2,ROW(),"")),"")</f>
        <v/>
      </c>
      <c r="CD791" s="42" t="str">
        <f>IF($O791="女子",IF($AF791&gt;100,"",IF($M791=選抜女子!B$27,ROW(),"")),"")</f>
        <v/>
      </c>
      <c r="CE791" s="42" t="str">
        <f>IF($O791="女子",IF($AF791&gt;100,"",IF($M791=選抜女子!I$27,ROW(),"")),"")</f>
        <v/>
      </c>
      <c r="CF791" s="42" t="str">
        <f>IF($O791="女子",IF($AF791&gt;100,"",IF($M791=選抜女子!P$27,ROW(),"")),"")</f>
        <v/>
      </c>
      <c r="CG791" s="42" t="str">
        <f>IF($O791="女子",IF($AF791&gt;100,"",IF($M791=選抜女子!B$51,ROW(),"")),"")</f>
        <v/>
      </c>
      <c r="CH791" s="42" t="str">
        <f>IF($O791="女子",IF($AF791&gt;100,"",IF($M791=選抜女子!I$51,ROW(),"")),"")</f>
        <v/>
      </c>
      <c r="CI791" s="42" t="str">
        <f>IF($O791="女子",IF($AF791&gt;100,"",IF($M791=選抜女子!B$76,ROW(),"")),"")</f>
        <v/>
      </c>
      <c r="CJ791" s="42" t="str">
        <f>IF($O791="女子",IF($AF791&gt;100,"",IF($M791=選抜女子!I$76,ROW(),"")),"")</f>
        <v/>
      </c>
      <c r="CK791" s="42" t="str">
        <f>IF($O791="女子",IF($AF791&gt;100,"",IF($M791=新人女子!B$2,ROW(),"")),"")</f>
        <v/>
      </c>
      <c r="CL791" s="42" t="str">
        <f>IF($O791="女子",IF($AF791&gt;100,"",IF($M791=新人女子!I$2,ROW(),"")),"")</f>
        <v/>
      </c>
      <c r="CM791" s="42" t="str">
        <f>IF($O791="女子",IF($AF791&gt;100,"",IF($M791=新人女子!P$2,ROW(),"")),"")</f>
        <v/>
      </c>
      <c r="CN791" s="42" t="str">
        <f>IF($O791="女子",IF($AF791&gt;100,"",IF($M791=新人女子!B$27,ROW(),"")),"")</f>
        <v/>
      </c>
      <c r="CO791" s="42" t="str">
        <f>IF($O791="女子",IF($AF791&gt;100,"",IF($M791=新人女子!I$27,ROW(),"")),"")</f>
        <v/>
      </c>
      <c r="CP791" s="42" t="str">
        <f>IF($O791="女子",IF($AF791&gt;100,"",IF($M791=新人女子!P$27,ROW(),"")),"")</f>
        <v/>
      </c>
      <c r="CQ791" s="42" t="str">
        <f>IF($O791="女子",IF($AF791&gt;100,"",IF($M791=新人女子!B$51,ROW(),"")),"")</f>
        <v/>
      </c>
      <c r="CR791" s="42" t="str">
        <f>IF($O791="女子",IF($AF791&gt;100,"",IF($M791=新人女子!I$51,ROW(),"")),"")</f>
        <v/>
      </c>
      <c r="CS791" s="42" t="str">
        <f>IF($O791="女子",IF($AF791&gt;100,"",IF($M791=新人女子!P$51,ROW(),"")),"")</f>
        <v/>
      </c>
      <c r="CT791" s="42" t="str">
        <f>IF($O791="女子",IF($AF791&gt;100,"",IF($M791=新人女子!B$76,ROW(),"")),"")</f>
        <v/>
      </c>
      <c r="CU791" s="42" t="str">
        <f>IF($O791="女子",IF($AF791&gt;100,"",IF($M791=新人女子!I$76,ROW(),"")),"")</f>
        <v/>
      </c>
      <c r="CV791" s="42" t="str">
        <f>IF($O791="女子",IF($AF791&gt;100,"",IF($M791=新人女子!P$76,ROW(),"")),"")</f>
        <v/>
      </c>
    </row>
    <row r="792" spans="54:100" x14ac:dyDescent="0.15">
      <c r="BB792" s="35" t="str">
        <f t="shared" si="68"/>
        <v/>
      </c>
      <c r="BC792" s="35" t="str">
        <f t="shared" si="69"/>
        <v/>
      </c>
      <c r="BD792" s="35" t="str">
        <f t="shared" si="70"/>
        <v/>
      </c>
      <c r="BE792" s="42" t="str">
        <f>IF($O792="男子",IF($AF792&gt;100,"",IF($M792=選抜男子!B$2,ROW(),"")),"")</f>
        <v/>
      </c>
      <c r="BF792" s="42" t="str">
        <f>IF($O792="男子",IF($AF792&gt;100,"",IF($M792=選抜男子!I$2,ROW(),"")),"")</f>
        <v/>
      </c>
      <c r="BG792" s="42" t="str">
        <f>IF($O792="男子",IF($AF792&gt;100,"",IF($M792=選抜男子!P$2,ROW(),"")),"")</f>
        <v/>
      </c>
      <c r="BH792" s="42" t="str">
        <f>IF($O792="男子",IF($AF792&gt;100,"",IF($M792=選抜男子!B$27,ROW(),"")),"")</f>
        <v/>
      </c>
      <c r="BI792" s="42" t="str">
        <f>IF($O792="男子",IF($AF792&gt;100,"",IF($M792=選抜男子!I$27,ROW(),"")),"")</f>
        <v/>
      </c>
      <c r="BJ792" s="42" t="str">
        <f>IF($O792="男子",IF($AF792&gt;100,"",IF($M792=選抜男子!P$27,ROW(),"")),"")</f>
        <v/>
      </c>
      <c r="BK792" s="42" t="str">
        <f>IF($O792="男子",IF($AF792&gt;100,"",IF($M792=選抜男子!B$51,ROW(),"")),"")</f>
        <v/>
      </c>
      <c r="BL792" s="42" t="str">
        <f>IF($O792="男子",IF($AF792&gt;100,"",IF($M792=選抜男子!I$51,ROW(),"")),"")</f>
        <v/>
      </c>
      <c r="BM792" s="42" t="str">
        <f>IF($O792="男子",IF($AF792&gt;100,"",IF($M792=選抜男子!B$76,ROW(),"")),"")</f>
        <v/>
      </c>
      <c r="BN792" s="42" t="str">
        <f>IF($O792="男子",IF($AF792&gt;100,"",IF($M792=選抜男子!I$76,ROW(),"")),"")</f>
        <v/>
      </c>
      <c r="BO792" s="42" t="str">
        <f>IF($O792="男子",IF($AF792&gt;100,"",IF($M792=新人男子!B$2,ROW(),"")),"")</f>
        <v/>
      </c>
      <c r="BP792" s="42" t="str">
        <f>IF($O792="男子",IF($AF792&gt;100,"",IF($M792=新人男子!I$2,ROW(),"")),"")</f>
        <v/>
      </c>
      <c r="BQ792" s="42" t="str">
        <f>IF($O792="男子",IF($AF792&gt;100,"",IF($M792=新人男子!P$2,ROW(),"")),"")</f>
        <v/>
      </c>
      <c r="BR792" s="42" t="str">
        <f>IF($O792="男子",IF($AF792&gt;100,"",IF($M792=新人男子!B$27,ROW(),"")),"")</f>
        <v/>
      </c>
      <c r="BS792" s="42" t="str">
        <f>IF($O792="男子",IF($AF792&gt;100,"",IF($M792=新人男子!I$27,ROW(),"")),"")</f>
        <v/>
      </c>
      <c r="BT792" s="42" t="str">
        <f>IF($O792="男子",IF($AF792&gt;100,"",IF($M792=新人男子!P$27,ROW(),"")),"")</f>
        <v/>
      </c>
      <c r="BU792" s="42" t="str">
        <f>IF($O792="男子",IF($AF792&gt;100,"",IF($M792=新人男子!B$51,ROW(),"")),"")</f>
        <v/>
      </c>
      <c r="BV792" s="42" t="str">
        <f>IF($O792="男子",IF($AF792&gt;100,"",IF($M792=新人男子!I$51,ROW(),"")),"")</f>
        <v/>
      </c>
      <c r="BW792" s="42" t="str">
        <f>IF($O792="男子",IF($AF792&gt;100,"",IF($M792=新人男子!P$51,ROW(),"")),"")</f>
        <v/>
      </c>
      <c r="BX792" s="42" t="str">
        <f>IF($O792="男子",IF($AF792&gt;100,"",IF($M792=新人男子!B$76,ROW(),"")),"")</f>
        <v/>
      </c>
      <c r="BY792" s="42" t="str">
        <f>IF($O792="男子",IF($AF792&gt;100,"",IF($M792=新人男子!I$76,ROW(),"")),"")</f>
        <v/>
      </c>
      <c r="BZ792" s="42" t="str">
        <f>IF($O792="男子",IF($AF792&gt;100,"",IF($M792=新人男子!P$76,ROW(),"")),"")</f>
        <v/>
      </c>
      <c r="CA792" s="42" t="str">
        <f>IF($O792="女子",IF($AF792&gt;100,"",IF($M792=選抜女子!B$2,ROW(),"")),"")</f>
        <v/>
      </c>
      <c r="CB792" s="42" t="str">
        <f>IF($O792="女子",IF($AF792&gt;100,"",IF($M792=選抜女子!I$2,ROW(),"")),"")</f>
        <v/>
      </c>
      <c r="CC792" s="42" t="str">
        <f>IF($O792="女子",IF($AF792&gt;100,"",IF($M792=選抜女子!P$2,ROW(),"")),"")</f>
        <v/>
      </c>
      <c r="CD792" s="42" t="str">
        <f>IF($O792="女子",IF($AF792&gt;100,"",IF($M792=選抜女子!B$27,ROW(),"")),"")</f>
        <v/>
      </c>
      <c r="CE792" s="42" t="str">
        <f>IF($O792="女子",IF($AF792&gt;100,"",IF($M792=選抜女子!I$27,ROW(),"")),"")</f>
        <v/>
      </c>
      <c r="CF792" s="42" t="str">
        <f>IF($O792="女子",IF($AF792&gt;100,"",IF($M792=選抜女子!P$27,ROW(),"")),"")</f>
        <v/>
      </c>
      <c r="CG792" s="42" t="str">
        <f>IF($O792="女子",IF($AF792&gt;100,"",IF($M792=選抜女子!B$51,ROW(),"")),"")</f>
        <v/>
      </c>
      <c r="CH792" s="42" t="str">
        <f>IF($O792="女子",IF($AF792&gt;100,"",IF($M792=選抜女子!I$51,ROW(),"")),"")</f>
        <v/>
      </c>
      <c r="CI792" s="42" t="str">
        <f>IF($O792="女子",IF($AF792&gt;100,"",IF($M792=選抜女子!B$76,ROW(),"")),"")</f>
        <v/>
      </c>
      <c r="CJ792" s="42" t="str">
        <f>IF($O792="女子",IF($AF792&gt;100,"",IF($M792=選抜女子!I$76,ROW(),"")),"")</f>
        <v/>
      </c>
      <c r="CK792" s="42" t="str">
        <f>IF($O792="女子",IF($AF792&gt;100,"",IF($M792=新人女子!B$2,ROW(),"")),"")</f>
        <v/>
      </c>
      <c r="CL792" s="42" t="str">
        <f>IF($O792="女子",IF($AF792&gt;100,"",IF($M792=新人女子!I$2,ROW(),"")),"")</f>
        <v/>
      </c>
      <c r="CM792" s="42" t="str">
        <f>IF($O792="女子",IF($AF792&gt;100,"",IF($M792=新人女子!P$2,ROW(),"")),"")</f>
        <v/>
      </c>
      <c r="CN792" s="42" t="str">
        <f>IF($O792="女子",IF($AF792&gt;100,"",IF($M792=新人女子!B$27,ROW(),"")),"")</f>
        <v/>
      </c>
      <c r="CO792" s="42" t="str">
        <f>IF($O792="女子",IF($AF792&gt;100,"",IF($M792=新人女子!I$27,ROW(),"")),"")</f>
        <v/>
      </c>
      <c r="CP792" s="42" t="str">
        <f>IF($O792="女子",IF($AF792&gt;100,"",IF($M792=新人女子!P$27,ROW(),"")),"")</f>
        <v/>
      </c>
      <c r="CQ792" s="42" t="str">
        <f>IF($O792="女子",IF($AF792&gt;100,"",IF($M792=新人女子!B$51,ROW(),"")),"")</f>
        <v/>
      </c>
      <c r="CR792" s="42" t="str">
        <f>IF($O792="女子",IF($AF792&gt;100,"",IF($M792=新人女子!I$51,ROW(),"")),"")</f>
        <v/>
      </c>
      <c r="CS792" s="42" t="str">
        <f>IF($O792="女子",IF($AF792&gt;100,"",IF($M792=新人女子!P$51,ROW(),"")),"")</f>
        <v/>
      </c>
      <c r="CT792" s="42" t="str">
        <f>IF($O792="女子",IF($AF792&gt;100,"",IF($M792=新人女子!B$76,ROW(),"")),"")</f>
        <v/>
      </c>
      <c r="CU792" s="42" t="str">
        <f>IF($O792="女子",IF($AF792&gt;100,"",IF($M792=新人女子!I$76,ROW(),"")),"")</f>
        <v/>
      </c>
      <c r="CV792" s="42" t="str">
        <f>IF($O792="女子",IF($AF792&gt;100,"",IF($M792=新人女子!P$76,ROW(),"")),"")</f>
        <v/>
      </c>
    </row>
    <row r="793" spans="54:100" x14ac:dyDescent="0.15">
      <c r="BB793" s="35" t="str">
        <f t="shared" si="68"/>
        <v/>
      </c>
      <c r="BC793" s="35" t="str">
        <f t="shared" si="69"/>
        <v/>
      </c>
      <c r="BD793" s="35" t="str">
        <f t="shared" si="70"/>
        <v/>
      </c>
      <c r="BE793" s="42" t="str">
        <f>IF($O793="男子",IF($AF793&gt;100,"",IF($M793=選抜男子!B$2,ROW(),"")),"")</f>
        <v/>
      </c>
      <c r="BF793" s="42" t="str">
        <f>IF($O793="男子",IF($AF793&gt;100,"",IF($M793=選抜男子!I$2,ROW(),"")),"")</f>
        <v/>
      </c>
      <c r="BG793" s="42" t="str">
        <f>IF($O793="男子",IF($AF793&gt;100,"",IF($M793=選抜男子!P$2,ROW(),"")),"")</f>
        <v/>
      </c>
      <c r="BH793" s="42" t="str">
        <f>IF($O793="男子",IF($AF793&gt;100,"",IF($M793=選抜男子!B$27,ROW(),"")),"")</f>
        <v/>
      </c>
      <c r="BI793" s="42" t="str">
        <f>IF($O793="男子",IF($AF793&gt;100,"",IF($M793=選抜男子!I$27,ROW(),"")),"")</f>
        <v/>
      </c>
      <c r="BJ793" s="42" t="str">
        <f>IF($O793="男子",IF($AF793&gt;100,"",IF($M793=選抜男子!P$27,ROW(),"")),"")</f>
        <v/>
      </c>
      <c r="BK793" s="42" t="str">
        <f>IF($O793="男子",IF($AF793&gt;100,"",IF($M793=選抜男子!B$51,ROW(),"")),"")</f>
        <v/>
      </c>
      <c r="BL793" s="42" t="str">
        <f>IF($O793="男子",IF($AF793&gt;100,"",IF($M793=選抜男子!I$51,ROW(),"")),"")</f>
        <v/>
      </c>
      <c r="BM793" s="42" t="str">
        <f>IF($O793="男子",IF($AF793&gt;100,"",IF($M793=選抜男子!B$76,ROW(),"")),"")</f>
        <v/>
      </c>
      <c r="BN793" s="42" t="str">
        <f>IF($O793="男子",IF($AF793&gt;100,"",IF($M793=選抜男子!I$76,ROW(),"")),"")</f>
        <v/>
      </c>
      <c r="BO793" s="42" t="str">
        <f>IF($O793="男子",IF($AF793&gt;100,"",IF($M793=新人男子!B$2,ROW(),"")),"")</f>
        <v/>
      </c>
      <c r="BP793" s="42" t="str">
        <f>IF($O793="男子",IF($AF793&gt;100,"",IF($M793=新人男子!I$2,ROW(),"")),"")</f>
        <v/>
      </c>
      <c r="BQ793" s="42" t="str">
        <f>IF($O793="男子",IF($AF793&gt;100,"",IF($M793=新人男子!P$2,ROW(),"")),"")</f>
        <v/>
      </c>
      <c r="BR793" s="42" t="str">
        <f>IF($O793="男子",IF($AF793&gt;100,"",IF($M793=新人男子!B$27,ROW(),"")),"")</f>
        <v/>
      </c>
      <c r="BS793" s="42" t="str">
        <f>IF($O793="男子",IF($AF793&gt;100,"",IF($M793=新人男子!I$27,ROW(),"")),"")</f>
        <v/>
      </c>
      <c r="BT793" s="42" t="str">
        <f>IF($O793="男子",IF($AF793&gt;100,"",IF($M793=新人男子!P$27,ROW(),"")),"")</f>
        <v/>
      </c>
      <c r="BU793" s="42" t="str">
        <f>IF($O793="男子",IF($AF793&gt;100,"",IF($M793=新人男子!B$51,ROW(),"")),"")</f>
        <v/>
      </c>
      <c r="BV793" s="42" t="str">
        <f>IF($O793="男子",IF($AF793&gt;100,"",IF($M793=新人男子!I$51,ROW(),"")),"")</f>
        <v/>
      </c>
      <c r="BW793" s="42" t="str">
        <f>IF($O793="男子",IF($AF793&gt;100,"",IF($M793=新人男子!P$51,ROW(),"")),"")</f>
        <v/>
      </c>
      <c r="BX793" s="42" t="str">
        <f>IF($O793="男子",IF($AF793&gt;100,"",IF($M793=新人男子!B$76,ROW(),"")),"")</f>
        <v/>
      </c>
      <c r="BY793" s="42" t="str">
        <f>IF($O793="男子",IF($AF793&gt;100,"",IF($M793=新人男子!I$76,ROW(),"")),"")</f>
        <v/>
      </c>
      <c r="BZ793" s="42" t="str">
        <f>IF($O793="男子",IF($AF793&gt;100,"",IF($M793=新人男子!P$76,ROW(),"")),"")</f>
        <v/>
      </c>
      <c r="CA793" s="42" t="str">
        <f>IF($O793="女子",IF($AF793&gt;100,"",IF($M793=選抜女子!B$2,ROW(),"")),"")</f>
        <v/>
      </c>
      <c r="CB793" s="42" t="str">
        <f>IF($O793="女子",IF($AF793&gt;100,"",IF($M793=選抜女子!I$2,ROW(),"")),"")</f>
        <v/>
      </c>
      <c r="CC793" s="42" t="str">
        <f>IF($O793="女子",IF($AF793&gt;100,"",IF($M793=選抜女子!P$2,ROW(),"")),"")</f>
        <v/>
      </c>
      <c r="CD793" s="42" t="str">
        <f>IF($O793="女子",IF($AF793&gt;100,"",IF($M793=選抜女子!B$27,ROW(),"")),"")</f>
        <v/>
      </c>
      <c r="CE793" s="42" t="str">
        <f>IF($O793="女子",IF($AF793&gt;100,"",IF($M793=選抜女子!I$27,ROW(),"")),"")</f>
        <v/>
      </c>
      <c r="CF793" s="42" t="str">
        <f>IF($O793="女子",IF($AF793&gt;100,"",IF($M793=選抜女子!P$27,ROW(),"")),"")</f>
        <v/>
      </c>
      <c r="CG793" s="42" t="str">
        <f>IF($O793="女子",IF($AF793&gt;100,"",IF($M793=選抜女子!B$51,ROW(),"")),"")</f>
        <v/>
      </c>
      <c r="CH793" s="42" t="str">
        <f>IF($O793="女子",IF($AF793&gt;100,"",IF($M793=選抜女子!I$51,ROW(),"")),"")</f>
        <v/>
      </c>
      <c r="CI793" s="42" t="str">
        <f>IF($O793="女子",IF($AF793&gt;100,"",IF($M793=選抜女子!B$76,ROW(),"")),"")</f>
        <v/>
      </c>
      <c r="CJ793" s="42" t="str">
        <f>IF($O793="女子",IF($AF793&gt;100,"",IF($M793=選抜女子!I$76,ROW(),"")),"")</f>
        <v/>
      </c>
      <c r="CK793" s="42" t="str">
        <f>IF($O793="女子",IF($AF793&gt;100,"",IF($M793=新人女子!B$2,ROW(),"")),"")</f>
        <v/>
      </c>
      <c r="CL793" s="42" t="str">
        <f>IF($O793="女子",IF($AF793&gt;100,"",IF($M793=新人女子!I$2,ROW(),"")),"")</f>
        <v/>
      </c>
      <c r="CM793" s="42" t="str">
        <f>IF($O793="女子",IF($AF793&gt;100,"",IF($M793=新人女子!P$2,ROW(),"")),"")</f>
        <v/>
      </c>
      <c r="CN793" s="42" t="str">
        <f>IF($O793="女子",IF($AF793&gt;100,"",IF($M793=新人女子!B$27,ROW(),"")),"")</f>
        <v/>
      </c>
      <c r="CO793" s="42" t="str">
        <f>IF($O793="女子",IF($AF793&gt;100,"",IF($M793=新人女子!I$27,ROW(),"")),"")</f>
        <v/>
      </c>
      <c r="CP793" s="42" t="str">
        <f>IF($O793="女子",IF($AF793&gt;100,"",IF($M793=新人女子!P$27,ROW(),"")),"")</f>
        <v/>
      </c>
      <c r="CQ793" s="42" t="str">
        <f>IF($O793="女子",IF($AF793&gt;100,"",IF($M793=新人女子!B$51,ROW(),"")),"")</f>
        <v/>
      </c>
      <c r="CR793" s="42" t="str">
        <f>IF($O793="女子",IF($AF793&gt;100,"",IF($M793=新人女子!I$51,ROW(),"")),"")</f>
        <v/>
      </c>
      <c r="CS793" s="42" t="str">
        <f>IF($O793="女子",IF($AF793&gt;100,"",IF($M793=新人女子!P$51,ROW(),"")),"")</f>
        <v/>
      </c>
      <c r="CT793" s="42" t="str">
        <f>IF($O793="女子",IF($AF793&gt;100,"",IF($M793=新人女子!B$76,ROW(),"")),"")</f>
        <v/>
      </c>
      <c r="CU793" s="42" t="str">
        <f>IF($O793="女子",IF($AF793&gt;100,"",IF($M793=新人女子!I$76,ROW(),"")),"")</f>
        <v/>
      </c>
      <c r="CV793" s="42" t="str">
        <f>IF($O793="女子",IF($AF793&gt;100,"",IF($M793=新人女子!P$76,ROW(),"")),"")</f>
        <v/>
      </c>
    </row>
    <row r="794" spans="54:100" x14ac:dyDescent="0.15">
      <c r="BB794" s="35" t="str">
        <f t="shared" si="68"/>
        <v/>
      </c>
      <c r="BC794" s="35" t="str">
        <f t="shared" si="69"/>
        <v/>
      </c>
      <c r="BD794" s="35" t="str">
        <f t="shared" si="70"/>
        <v/>
      </c>
      <c r="BE794" s="42" t="str">
        <f>IF($O794="男子",IF($AF794&gt;100,"",IF($M794=選抜男子!B$2,ROW(),"")),"")</f>
        <v/>
      </c>
      <c r="BF794" s="42" t="str">
        <f>IF($O794="男子",IF($AF794&gt;100,"",IF($M794=選抜男子!I$2,ROW(),"")),"")</f>
        <v/>
      </c>
      <c r="BG794" s="42" t="str">
        <f>IF($O794="男子",IF($AF794&gt;100,"",IF($M794=選抜男子!P$2,ROW(),"")),"")</f>
        <v/>
      </c>
      <c r="BH794" s="42" t="str">
        <f>IF($O794="男子",IF($AF794&gt;100,"",IF($M794=選抜男子!B$27,ROW(),"")),"")</f>
        <v/>
      </c>
      <c r="BI794" s="42" t="str">
        <f>IF($O794="男子",IF($AF794&gt;100,"",IF($M794=選抜男子!I$27,ROW(),"")),"")</f>
        <v/>
      </c>
      <c r="BJ794" s="42" t="str">
        <f>IF($O794="男子",IF($AF794&gt;100,"",IF($M794=選抜男子!P$27,ROW(),"")),"")</f>
        <v/>
      </c>
      <c r="BK794" s="42" t="str">
        <f>IF($O794="男子",IF($AF794&gt;100,"",IF($M794=選抜男子!B$51,ROW(),"")),"")</f>
        <v/>
      </c>
      <c r="BL794" s="42" t="str">
        <f>IF($O794="男子",IF($AF794&gt;100,"",IF($M794=選抜男子!I$51,ROW(),"")),"")</f>
        <v/>
      </c>
      <c r="BM794" s="42" t="str">
        <f>IF($O794="男子",IF($AF794&gt;100,"",IF($M794=選抜男子!B$76,ROW(),"")),"")</f>
        <v/>
      </c>
      <c r="BN794" s="42" t="str">
        <f>IF($O794="男子",IF($AF794&gt;100,"",IF($M794=選抜男子!I$76,ROW(),"")),"")</f>
        <v/>
      </c>
      <c r="BO794" s="42" t="str">
        <f>IF($O794="男子",IF($AF794&gt;100,"",IF($M794=新人男子!B$2,ROW(),"")),"")</f>
        <v/>
      </c>
      <c r="BP794" s="42" t="str">
        <f>IF($O794="男子",IF($AF794&gt;100,"",IF($M794=新人男子!I$2,ROW(),"")),"")</f>
        <v/>
      </c>
      <c r="BQ794" s="42" t="str">
        <f>IF($O794="男子",IF($AF794&gt;100,"",IF($M794=新人男子!P$2,ROW(),"")),"")</f>
        <v/>
      </c>
      <c r="BR794" s="42" t="str">
        <f>IF($O794="男子",IF($AF794&gt;100,"",IF($M794=新人男子!B$27,ROW(),"")),"")</f>
        <v/>
      </c>
      <c r="BS794" s="42" t="str">
        <f>IF($O794="男子",IF($AF794&gt;100,"",IF($M794=新人男子!I$27,ROW(),"")),"")</f>
        <v/>
      </c>
      <c r="BT794" s="42" t="str">
        <f>IF($O794="男子",IF($AF794&gt;100,"",IF($M794=新人男子!P$27,ROW(),"")),"")</f>
        <v/>
      </c>
      <c r="BU794" s="42" t="str">
        <f>IF($O794="男子",IF($AF794&gt;100,"",IF($M794=新人男子!B$51,ROW(),"")),"")</f>
        <v/>
      </c>
      <c r="BV794" s="42" t="str">
        <f>IF($O794="男子",IF($AF794&gt;100,"",IF($M794=新人男子!I$51,ROW(),"")),"")</f>
        <v/>
      </c>
      <c r="BW794" s="42" t="str">
        <f>IF($O794="男子",IF($AF794&gt;100,"",IF($M794=新人男子!P$51,ROW(),"")),"")</f>
        <v/>
      </c>
      <c r="BX794" s="42" t="str">
        <f>IF($O794="男子",IF($AF794&gt;100,"",IF($M794=新人男子!B$76,ROW(),"")),"")</f>
        <v/>
      </c>
      <c r="BY794" s="42" t="str">
        <f>IF($O794="男子",IF($AF794&gt;100,"",IF($M794=新人男子!I$76,ROW(),"")),"")</f>
        <v/>
      </c>
      <c r="BZ794" s="42" t="str">
        <f>IF($O794="男子",IF($AF794&gt;100,"",IF($M794=新人男子!P$76,ROW(),"")),"")</f>
        <v/>
      </c>
      <c r="CA794" s="42" t="str">
        <f>IF($O794="女子",IF($AF794&gt;100,"",IF($M794=選抜女子!B$2,ROW(),"")),"")</f>
        <v/>
      </c>
      <c r="CB794" s="42" t="str">
        <f>IF($O794="女子",IF($AF794&gt;100,"",IF($M794=選抜女子!I$2,ROW(),"")),"")</f>
        <v/>
      </c>
      <c r="CC794" s="42" t="str">
        <f>IF($O794="女子",IF($AF794&gt;100,"",IF($M794=選抜女子!P$2,ROW(),"")),"")</f>
        <v/>
      </c>
      <c r="CD794" s="42" t="str">
        <f>IF($O794="女子",IF($AF794&gt;100,"",IF($M794=選抜女子!B$27,ROW(),"")),"")</f>
        <v/>
      </c>
      <c r="CE794" s="42" t="str">
        <f>IF($O794="女子",IF($AF794&gt;100,"",IF($M794=選抜女子!I$27,ROW(),"")),"")</f>
        <v/>
      </c>
      <c r="CF794" s="42" t="str">
        <f>IF($O794="女子",IF($AF794&gt;100,"",IF($M794=選抜女子!P$27,ROW(),"")),"")</f>
        <v/>
      </c>
      <c r="CG794" s="42" t="str">
        <f>IF($O794="女子",IF($AF794&gt;100,"",IF($M794=選抜女子!B$51,ROW(),"")),"")</f>
        <v/>
      </c>
      <c r="CH794" s="42" t="str">
        <f>IF($O794="女子",IF($AF794&gt;100,"",IF($M794=選抜女子!I$51,ROW(),"")),"")</f>
        <v/>
      </c>
      <c r="CI794" s="42" t="str">
        <f>IF($O794="女子",IF($AF794&gt;100,"",IF($M794=選抜女子!B$76,ROW(),"")),"")</f>
        <v/>
      </c>
      <c r="CJ794" s="42" t="str">
        <f>IF($O794="女子",IF($AF794&gt;100,"",IF($M794=選抜女子!I$76,ROW(),"")),"")</f>
        <v/>
      </c>
      <c r="CK794" s="42" t="str">
        <f>IF($O794="女子",IF($AF794&gt;100,"",IF($M794=新人女子!B$2,ROW(),"")),"")</f>
        <v/>
      </c>
      <c r="CL794" s="42" t="str">
        <f>IF($O794="女子",IF($AF794&gt;100,"",IF($M794=新人女子!I$2,ROW(),"")),"")</f>
        <v/>
      </c>
      <c r="CM794" s="42" t="str">
        <f>IF($O794="女子",IF($AF794&gt;100,"",IF($M794=新人女子!P$2,ROW(),"")),"")</f>
        <v/>
      </c>
      <c r="CN794" s="42" t="str">
        <f>IF($O794="女子",IF($AF794&gt;100,"",IF($M794=新人女子!B$27,ROW(),"")),"")</f>
        <v/>
      </c>
      <c r="CO794" s="42" t="str">
        <f>IF($O794="女子",IF($AF794&gt;100,"",IF($M794=新人女子!I$27,ROW(),"")),"")</f>
        <v/>
      </c>
      <c r="CP794" s="42" t="str">
        <f>IF($O794="女子",IF($AF794&gt;100,"",IF($M794=新人女子!P$27,ROW(),"")),"")</f>
        <v/>
      </c>
      <c r="CQ794" s="42" t="str">
        <f>IF($O794="女子",IF($AF794&gt;100,"",IF($M794=新人女子!B$51,ROW(),"")),"")</f>
        <v/>
      </c>
      <c r="CR794" s="42" t="str">
        <f>IF($O794="女子",IF($AF794&gt;100,"",IF($M794=新人女子!I$51,ROW(),"")),"")</f>
        <v/>
      </c>
      <c r="CS794" s="42" t="str">
        <f>IF($O794="女子",IF($AF794&gt;100,"",IF($M794=新人女子!P$51,ROW(),"")),"")</f>
        <v/>
      </c>
      <c r="CT794" s="42" t="str">
        <f>IF($O794="女子",IF($AF794&gt;100,"",IF($M794=新人女子!B$76,ROW(),"")),"")</f>
        <v/>
      </c>
      <c r="CU794" s="42" t="str">
        <f>IF($O794="女子",IF($AF794&gt;100,"",IF($M794=新人女子!I$76,ROW(),"")),"")</f>
        <v/>
      </c>
      <c r="CV794" s="42" t="str">
        <f>IF($O794="女子",IF($AF794&gt;100,"",IF($M794=新人女子!P$76,ROW(),"")),"")</f>
        <v/>
      </c>
    </row>
    <row r="795" spans="54:100" x14ac:dyDescent="0.15">
      <c r="BB795" s="35" t="str">
        <f t="shared" si="68"/>
        <v/>
      </c>
      <c r="BC795" s="35" t="str">
        <f t="shared" si="69"/>
        <v/>
      </c>
      <c r="BD795" s="35" t="str">
        <f t="shared" si="70"/>
        <v/>
      </c>
      <c r="BE795" s="42" t="str">
        <f>IF($O795="男子",IF($AF795&gt;100,"",IF($M795=選抜男子!B$2,ROW(),"")),"")</f>
        <v/>
      </c>
      <c r="BF795" s="42" t="str">
        <f>IF($O795="男子",IF($AF795&gt;100,"",IF($M795=選抜男子!I$2,ROW(),"")),"")</f>
        <v/>
      </c>
      <c r="BG795" s="42" t="str">
        <f>IF($O795="男子",IF($AF795&gt;100,"",IF($M795=選抜男子!P$2,ROW(),"")),"")</f>
        <v/>
      </c>
      <c r="BH795" s="42" t="str">
        <f>IF($O795="男子",IF($AF795&gt;100,"",IF($M795=選抜男子!B$27,ROW(),"")),"")</f>
        <v/>
      </c>
      <c r="BI795" s="42" t="str">
        <f>IF($O795="男子",IF($AF795&gt;100,"",IF($M795=選抜男子!I$27,ROW(),"")),"")</f>
        <v/>
      </c>
      <c r="BJ795" s="42" t="str">
        <f>IF($O795="男子",IF($AF795&gt;100,"",IF($M795=選抜男子!P$27,ROW(),"")),"")</f>
        <v/>
      </c>
      <c r="BK795" s="42" t="str">
        <f>IF($O795="男子",IF($AF795&gt;100,"",IF($M795=選抜男子!B$51,ROW(),"")),"")</f>
        <v/>
      </c>
      <c r="BL795" s="42" t="str">
        <f>IF($O795="男子",IF($AF795&gt;100,"",IF($M795=選抜男子!I$51,ROW(),"")),"")</f>
        <v/>
      </c>
      <c r="BM795" s="42" t="str">
        <f>IF($O795="男子",IF($AF795&gt;100,"",IF($M795=選抜男子!B$76,ROW(),"")),"")</f>
        <v/>
      </c>
      <c r="BN795" s="42" t="str">
        <f>IF($O795="男子",IF($AF795&gt;100,"",IF($M795=選抜男子!I$76,ROW(),"")),"")</f>
        <v/>
      </c>
      <c r="BO795" s="42" t="str">
        <f>IF($O795="男子",IF($AF795&gt;100,"",IF($M795=新人男子!B$2,ROW(),"")),"")</f>
        <v/>
      </c>
      <c r="BP795" s="42" t="str">
        <f>IF($O795="男子",IF($AF795&gt;100,"",IF($M795=新人男子!I$2,ROW(),"")),"")</f>
        <v/>
      </c>
      <c r="BQ795" s="42" t="str">
        <f>IF($O795="男子",IF($AF795&gt;100,"",IF($M795=新人男子!P$2,ROW(),"")),"")</f>
        <v/>
      </c>
      <c r="BR795" s="42" t="str">
        <f>IF($O795="男子",IF($AF795&gt;100,"",IF($M795=新人男子!B$27,ROW(),"")),"")</f>
        <v/>
      </c>
      <c r="BS795" s="42" t="str">
        <f>IF($O795="男子",IF($AF795&gt;100,"",IF($M795=新人男子!I$27,ROW(),"")),"")</f>
        <v/>
      </c>
      <c r="BT795" s="42" t="str">
        <f>IF($O795="男子",IF($AF795&gt;100,"",IF($M795=新人男子!P$27,ROW(),"")),"")</f>
        <v/>
      </c>
      <c r="BU795" s="42" t="str">
        <f>IF($O795="男子",IF($AF795&gt;100,"",IF($M795=新人男子!B$51,ROW(),"")),"")</f>
        <v/>
      </c>
      <c r="BV795" s="42" t="str">
        <f>IF($O795="男子",IF($AF795&gt;100,"",IF($M795=新人男子!I$51,ROW(),"")),"")</f>
        <v/>
      </c>
      <c r="BW795" s="42" t="str">
        <f>IF($O795="男子",IF($AF795&gt;100,"",IF($M795=新人男子!P$51,ROW(),"")),"")</f>
        <v/>
      </c>
      <c r="BX795" s="42" t="str">
        <f>IF($O795="男子",IF($AF795&gt;100,"",IF($M795=新人男子!B$76,ROW(),"")),"")</f>
        <v/>
      </c>
      <c r="BY795" s="42" t="str">
        <f>IF($O795="男子",IF($AF795&gt;100,"",IF($M795=新人男子!I$76,ROW(),"")),"")</f>
        <v/>
      </c>
      <c r="BZ795" s="42" t="str">
        <f>IF($O795="男子",IF($AF795&gt;100,"",IF($M795=新人男子!P$76,ROW(),"")),"")</f>
        <v/>
      </c>
      <c r="CA795" s="42" t="str">
        <f>IF($O795="女子",IF($AF795&gt;100,"",IF($M795=選抜女子!B$2,ROW(),"")),"")</f>
        <v/>
      </c>
      <c r="CB795" s="42" t="str">
        <f>IF($O795="女子",IF($AF795&gt;100,"",IF($M795=選抜女子!I$2,ROW(),"")),"")</f>
        <v/>
      </c>
      <c r="CC795" s="42" t="str">
        <f>IF($O795="女子",IF($AF795&gt;100,"",IF($M795=選抜女子!P$2,ROW(),"")),"")</f>
        <v/>
      </c>
      <c r="CD795" s="42" t="str">
        <f>IF($O795="女子",IF($AF795&gt;100,"",IF($M795=選抜女子!B$27,ROW(),"")),"")</f>
        <v/>
      </c>
      <c r="CE795" s="42" t="str">
        <f>IF($O795="女子",IF($AF795&gt;100,"",IF($M795=選抜女子!I$27,ROW(),"")),"")</f>
        <v/>
      </c>
      <c r="CF795" s="42" t="str">
        <f>IF($O795="女子",IF($AF795&gt;100,"",IF($M795=選抜女子!P$27,ROW(),"")),"")</f>
        <v/>
      </c>
      <c r="CG795" s="42" t="str">
        <f>IF($O795="女子",IF($AF795&gt;100,"",IF($M795=選抜女子!B$51,ROW(),"")),"")</f>
        <v/>
      </c>
      <c r="CH795" s="42" t="str">
        <f>IF($O795="女子",IF($AF795&gt;100,"",IF($M795=選抜女子!I$51,ROW(),"")),"")</f>
        <v/>
      </c>
      <c r="CI795" s="42" t="str">
        <f>IF($O795="女子",IF($AF795&gt;100,"",IF($M795=選抜女子!B$76,ROW(),"")),"")</f>
        <v/>
      </c>
      <c r="CJ795" s="42" t="str">
        <f>IF($O795="女子",IF($AF795&gt;100,"",IF($M795=選抜女子!I$76,ROW(),"")),"")</f>
        <v/>
      </c>
      <c r="CK795" s="42" t="str">
        <f>IF($O795="女子",IF($AF795&gt;100,"",IF($M795=新人女子!B$2,ROW(),"")),"")</f>
        <v/>
      </c>
      <c r="CL795" s="42" t="str">
        <f>IF($O795="女子",IF($AF795&gt;100,"",IF($M795=新人女子!I$2,ROW(),"")),"")</f>
        <v/>
      </c>
      <c r="CM795" s="42" t="str">
        <f>IF($O795="女子",IF($AF795&gt;100,"",IF($M795=新人女子!P$2,ROW(),"")),"")</f>
        <v/>
      </c>
      <c r="CN795" s="42" t="str">
        <f>IF($O795="女子",IF($AF795&gt;100,"",IF($M795=新人女子!B$27,ROW(),"")),"")</f>
        <v/>
      </c>
      <c r="CO795" s="42" t="str">
        <f>IF($O795="女子",IF($AF795&gt;100,"",IF($M795=新人女子!I$27,ROW(),"")),"")</f>
        <v/>
      </c>
      <c r="CP795" s="42" t="str">
        <f>IF($O795="女子",IF($AF795&gt;100,"",IF($M795=新人女子!P$27,ROW(),"")),"")</f>
        <v/>
      </c>
      <c r="CQ795" s="42" t="str">
        <f>IF($O795="女子",IF($AF795&gt;100,"",IF($M795=新人女子!B$51,ROW(),"")),"")</f>
        <v/>
      </c>
      <c r="CR795" s="42" t="str">
        <f>IF($O795="女子",IF($AF795&gt;100,"",IF($M795=新人女子!I$51,ROW(),"")),"")</f>
        <v/>
      </c>
      <c r="CS795" s="42" t="str">
        <f>IF($O795="女子",IF($AF795&gt;100,"",IF($M795=新人女子!P$51,ROW(),"")),"")</f>
        <v/>
      </c>
      <c r="CT795" s="42" t="str">
        <f>IF($O795="女子",IF($AF795&gt;100,"",IF($M795=新人女子!B$76,ROW(),"")),"")</f>
        <v/>
      </c>
      <c r="CU795" s="42" t="str">
        <f>IF($O795="女子",IF($AF795&gt;100,"",IF($M795=新人女子!I$76,ROW(),"")),"")</f>
        <v/>
      </c>
      <c r="CV795" s="42" t="str">
        <f>IF($O795="女子",IF($AF795&gt;100,"",IF($M795=新人女子!P$76,ROW(),"")),"")</f>
        <v/>
      </c>
    </row>
    <row r="796" spans="54:100" x14ac:dyDescent="0.15">
      <c r="BB796" s="35" t="str">
        <f t="shared" si="68"/>
        <v/>
      </c>
      <c r="BC796" s="35" t="str">
        <f t="shared" si="69"/>
        <v/>
      </c>
      <c r="BD796" s="35" t="str">
        <f t="shared" si="70"/>
        <v/>
      </c>
      <c r="BE796" s="42" t="str">
        <f>IF($O796="男子",IF($AF796&gt;100,"",IF($M796=選抜男子!B$2,ROW(),"")),"")</f>
        <v/>
      </c>
      <c r="BF796" s="42" t="str">
        <f>IF($O796="男子",IF($AF796&gt;100,"",IF($M796=選抜男子!I$2,ROW(),"")),"")</f>
        <v/>
      </c>
      <c r="BG796" s="42" t="str">
        <f>IF($O796="男子",IF($AF796&gt;100,"",IF($M796=選抜男子!P$2,ROW(),"")),"")</f>
        <v/>
      </c>
      <c r="BH796" s="42" t="str">
        <f>IF($O796="男子",IF($AF796&gt;100,"",IF($M796=選抜男子!B$27,ROW(),"")),"")</f>
        <v/>
      </c>
      <c r="BI796" s="42" t="str">
        <f>IF($O796="男子",IF($AF796&gt;100,"",IF($M796=選抜男子!I$27,ROW(),"")),"")</f>
        <v/>
      </c>
      <c r="BJ796" s="42" t="str">
        <f>IF($O796="男子",IF($AF796&gt;100,"",IF($M796=選抜男子!P$27,ROW(),"")),"")</f>
        <v/>
      </c>
      <c r="BK796" s="42" t="str">
        <f>IF($O796="男子",IF($AF796&gt;100,"",IF($M796=選抜男子!B$51,ROW(),"")),"")</f>
        <v/>
      </c>
      <c r="BL796" s="42" t="str">
        <f>IF($O796="男子",IF($AF796&gt;100,"",IF($M796=選抜男子!I$51,ROW(),"")),"")</f>
        <v/>
      </c>
      <c r="BM796" s="42" t="str">
        <f>IF($O796="男子",IF($AF796&gt;100,"",IF($M796=選抜男子!B$76,ROW(),"")),"")</f>
        <v/>
      </c>
      <c r="BN796" s="42" t="str">
        <f>IF($O796="男子",IF($AF796&gt;100,"",IF($M796=選抜男子!I$76,ROW(),"")),"")</f>
        <v/>
      </c>
      <c r="BO796" s="42" t="str">
        <f>IF($O796="男子",IF($AF796&gt;100,"",IF($M796=新人男子!B$2,ROW(),"")),"")</f>
        <v/>
      </c>
      <c r="BP796" s="42" t="str">
        <f>IF($O796="男子",IF($AF796&gt;100,"",IF($M796=新人男子!I$2,ROW(),"")),"")</f>
        <v/>
      </c>
      <c r="BQ796" s="42" t="str">
        <f>IF($O796="男子",IF($AF796&gt;100,"",IF($M796=新人男子!P$2,ROW(),"")),"")</f>
        <v/>
      </c>
      <c r="BR796" s="42" t="str">
        <f>IF($O796="男子",IF($AF796&gt;100,"",IF($M796=新人男子!B$27,ROW(),"")),"")</f>
        <v/>
      </c>
      <c r="BS796" s="42" t="str">
        <f>IF($O796="男子",IF($AF796&gt;100,"",IF($M796=新人男子!I$27,ROW(),"")),"")</f>
        <v/>
      </c>
      <c r="BT796" s="42" t="str">
        <f>IF($O796="男子",IF($AF796&gt;100,"",IF($M796=新人男子!P$27,ROW(),"")),"")</f>
        <v/>
      </c>
      <c r="BU796" s="42" t="str">
        <f>IF($O796="男子",IF($AF796&gt;100,"",IF($M796=新人男子!B$51,ROW(),"")),"")</f>
        <v/>
      </c>
      <c r="BV796" s="42" t="str">
        <f>IF($O796="男子",IF($AF796&gt;100,"",IF($M796=新人男子!I$51,ROW(),"")),"")</f>
        <v/>
      </c>
      <c r="BW796" s="42" t="str">
        <f>IF($O796="男子",IF($AF796&gt;100,"",IF($M796=新人男子!P$51,ROW(),"")),"")</f>
        <v/>
      </c>
      <c r="BX796" s="42" t="str">
        <f>IF($O796="男子",IF($AF796&gt;100,"",IF($M796=新人男子!B$76,ROW(),"")),"")</f>
        <v/>
      </c>
      <c r="BY796" s="42" t="str">
        <f>IF($O796="男子",IF($AF796&gt;100,"",IF($M796=新人男子!I$76,ROW(),"")),"")</f>
        <v/>
      </c>
      <c r="BZ796" s="42" t="str">
        <f>IF($O796="男子",IF($AF796&gt;100,"",IF($M796=新人男子!P$76,ROW(),"")),"")</f>
        <v/>
      </c>
      <c r="CA796" s="42" t="str">
        <f>IF($O796="女子",IF($AF796&gt;100,"",IF($M796=選抜女子!B$2,ROW(),"")),"")</f>
        <v/>
      </c>
      <c r="CB796" s="42" t="str">
        <f>IF($O796="女子",IF($AF796&gt;100,"",IF($M796=選抜女子!I$2,ROW(),"")),"")</f>
        <v/>
      </c>
      <c r="CC796" s="42" t="str">
        <f>IF($O796="女子",IF($AF796&gt;100,"",IF($M796=選抜女子!P$2,ROW(),"")),"")</f>
        <v/>
      </c>
      <c r="CD796" s="42" t="str">
        <f>IF($O796="女子",IF($AF796&gt;100,"",IF($M796=選抜女子!B$27,ROW(),"")),"")</f>
        <v/>
      </c>
      <c r="CE796" s="42" t="str">
        <f>IF($O796="女子",IF($AF796&gt;100,"",IF($M796=選抜女子!I$27,ROW(),"")),"")</f>
        <v/>
      </c>
      <c r="CF796" s="42" t="str">
        <f>IF($O796="女子",IF($AF796&gt;100,"",IF($M796=選抜女子!P$27,ROW(),"")),"")</f>
        <v/>
      </c>
      <c r="CG796" s="42" t="str">
        <f>IF($O796="女子",IF($AF796&gt;100,"",IF($M796=選抜女子!B$51,ROW(),"")),"")</f>
        <v/>
      </c>
      <c r="CH796" s="42" t="str">
        <f>IF($O796="女子",IF($AF796&gt;100,"",IF($M796=選抜女子!I$51,ROW(),"")),"")</f>
        <v/>
      </c>
      <c r="CI796" s="42" t="str">
        <f>IF($O796="女子",IF($AF796&gt;100,"",IF($M796=選抜女子!B$76,ROW(),"")),"")</f>
        <v/>
      </c>
      <c r="CJ796" s="42" t="str">
        <f>IF($O796="女子",IF($AF796&gt;100,"",IF($M796=選抜女子!I$76,ROW(),"")),"")</f>
        <v/>
      </c>
      <c r="CK796" s="42" t="str">
        <f>IF($O796="女子",IF($AF796&gt;100,"",IF($M796=新人女子!B$2,ROW(),"")),"")</f>
        <v/>
      </c>
      <c r="CL796" s="42" t="str">
        <f>IF($O796="女子",IF($AF796&gt;100,"",IF($M796=新人女子!I$2,ROW(),"")),"")</f>
        <v/>
      </c>
      <c r="CM796" s="42" t="str">
        <f>IF($O796="女子",IF($AF796&gt;100,"",IF($M796=新人女子!P$2,ROW(),"")),"")</f>
        <v/>
      </c>
      <c r="CN796" s="42" t="str">
        <f>IF($O796="女子",IF($AF796&gt;100,"",IF($M796=新人女子!B$27,ROW(),"")),"")</f>
        <v/>
      </c>
      <c r="CO796" s="42" t="str">
        <f>IF($O796="女子",IF($AF796&gt;100,"",IF($M796=新人女子!I$27,ROW(),"")),"")</f>
        <v/>
      </c>
      <c r="CP796" s="42" t="str">
        <f>IF($O796="女子",IF($AF796&gt;100,"",IF($M796=新人女子!P$27,ROW(),"")),"")</f>
        <v/>
      </c>
      <c r="CQ796" s="42" t="str">
        <f>IF($O796="女子",IF($AF796&gt;100,"",IF($M796=新人女子!B$51,ROW(),"")),"")</f>
        <v/>
      </c>
      <c r="CR796" s="42" t="str">
        <f>IF($O796="女子",IF($AF796&gt;100,"",IF($M796=新人女子!I$51,ROW(),"")),"")</f>
        <v/>
      </c>
      <c r="CS796" s="42" t="str">
        <f>IF($O796="女子",IF($AF796&gt;100,"",IF($M796=新人女子!P$51,ROW(),"")),"")</f>
        <v/>
      </c>
      <c r="CT796" s="42" t="str">
        <f>IF($O796="女子",IF($AF796&gt;100,"",IF($M796=新人女子!B$76,ROW(),"")),"")</f>
        <v/>
      </c>
      <c r="CU796" s="42" t="str">
        <f>IF($O796="女子",IF($AF796&gt;100,"",IF($M796=新人女子!I$76,ROW(),"")),"")</f>
        <v/>
      </c>
      <c r="CV796" s="42" t="str">
        <f>IF($O796="女子",IF($AF796&gt;100,"",IF($M796=新人女子!P$76,ROW(),"")),"")</f>
        <v/>
      </c>
    </row>
    <row r="797" spans="54:100" x14ac:dyDescent="0.15">
      <c r="BB797" s="35" t="str">
        <f t="shared" si="68"/>
        <v/>
      </c>
      <c r="BC797" s="35" t="str">
        <f t="shared" si="69"/>
        <v/>
      </c>
      <c r="BD797" s="35" t="str">
        <f t="shared" si="70"/>
        <v/>
      </c>
      <c r="BE797" s="42" t="str">
        <f>IF($O797="男子",IF($AF797&gt;100,"",IF($M797=選抜男子!B$2,ROW(),"")),"")</f>
        <v/>
      </c>
      <c r="BF797" s="42" t="str">
        <f>IF($O797="男子",IF($AF797&gt;100,"",IF($M797=選抜男子!I$2,ROW(),"")),"")</f>
        <v/>
      </c>
      <c r="BG797" s="42" t="str">
        <f>IF($O797="男子",IF($AF797&gt;100,"",IF($M797=選抜男子!P$2,ROW(),"")),"")</f>
        <v/>
      </c>
      <c r="BH797" s="42" t="str">
        <f>IF($O797="男子",IF($AF797&gt;100,"",IF($M797=選抜男子!B$27,ROW(),"")),"")</f>
        <v/>
      </c>
      <c r="BI797" s="42" t="str">
        <f>IF($O797="男子",IF($AF797&gt;100,"",IF($M797=選抜男子!I$27,ROW(),"")),"")</f>
        <v/>
      </c>
      <c r="BJ797" s="42" t="str">
        <f>IF($O797="男子",IF($AF797&gt;100,"",IF($M797=選抜男子!P$27,ROW(),"")),"")</f>
        <v/>
      </c>
      <c r="BK797" s="42" t="str">
        <f>IF($O797="男子",IF($AF797&gt;100,"",IF($M797=選抜男子!B$51,ROW(),"")),"")</f>
        <v/>
      </c>
      <c r="BL797" s="42" t="str">
        <f>IF($O797="男子",IF($AF797&gt;100,"",IF($M797=選抜男子!I$51,ROW(),"")),"")</f>
        <v/>
      </c>
      <c r="BM797" s="42" t="str">
        <f>IF($O797="男子",IF($AF797&gt;100,"",IF($M797=選抜男子!B$76,ROW(),"")),"")</f>
        <v/>
      </c>
      <c r="BN797" s="42" t="str">
        <f>IF($O797="男子",IF($AF797&gt;100,"",IF($M797=選抜男子!I$76,ROW(),"")),"")</f>
        <v/>
      </c>
      <c r="BO797" s="42" t="str">
        <f>IF($O797="男子",IF($AF797&gt;100,"",IF($M797=新人男子!B$2,ROW(),"")),"")</f>
        <v/>
      </c>
      <c r="BP797" s="42" t="str">
        <f>IF($O797="男子",IF($AF797&gt;100,"",IF($M797=新人男子!I$2,ROW(),"")),"")</f>
        <v/>
      </c>
      <c r="BQ797" s="42" t="str">
        <f>IF($O797="男子",IF($AF797&gt;100,"",IF($M797=新人男子!P$2,ROW(),"")),"")</f>
        <v/>
      </c>
      <c r="BR797" s="42" t="str">
        <f>IF($O797="男子",IF($AF797&gt;100,"",IF($M797=新人男子!B$27,ROW(),"")),"")</f>
        <v/>
      </c>
      <c r="BS797" s="42" t="str">
        <f>IF($O797="男子",IF($AF797&gt;100,"",IF($M797=新人男子!I$27,ROW(),"")),"")</f>
        <v/>
      </c>
      <c r="BT797" s="42" t="str">
        <f>IF($O797="男子",IF($AF797&gt;100,"",IF($M797=新人男子!P$27,ROW(),"")),"")</f>
        <v/>
      </c>
      <c r="BU797" s="42" t="str">
        <f>IF($O797="男子",IF($AF797&gt;100,"",IF($M797=新人男子!B$51,ROW(),"")),"")</f>
        <v/>
      </c>
      <c r="BV797" s="42" t="str">
        <f>IF($O797="男子",IF($AF797&gt;100,"",IF($M797=新人男子!I$51,ROW(),"")),"")</f>
        <v/>
      </c>
      <c r="BW797" s="42" t="str">
        <f>IF($O797="男子",IF($AF797&gt;100,"",IF($M797=新人男子!P$51,ROW(),"")),"")</f>
        <v/>
      </c>
      <c r="BX797" s="42" t="str">
        <f>IF($O797="男子",IF($AF797&gt;100,"",IF($M797=新人男子!B$76,ROW(),"")),"")</f>
        <v/>
      </c>
      <c r="BY797" s="42" t="str">
        <f>IF($O797="男子",IF($AF797&gt;100,"",IF($M797=新人男子!I$76,ROW(),"")),"")</f>
        <v/>
      </c>
      <c r="BZ797" s="42" t="str">
        <f>IF($O797="男子",IF($AF797&gt;100,"",IF($M797=新人男子!P$76,ROW(),"")),"")</f>
        <v/>
      </c>
      <c r="CA797" s="42" t="str">
        <f>IF($O797="女子",IF($AF797&gt;100,"",IF($M797=選抜女子!B$2,ROW(),"")),"")</f>
        <v/>
      </c>
      <c r="CB797" s="42" t="str">
        <f>IF($O797="女子",IF($AF797&gt;100,"",IF($M797=選抜女子!I$2,ROW(),"")),"")</f>
        <v/>
      </c>
      <c r="CC797" s="42" t="str">
        <f>IF($O797="女子",IF($AF797&gt;100,"",IF($M797=選抜女子!P$2,ROW(),"")),"")</f>
        <v/>
      </c>
      <c r="CD797" s="42" t="str">
        <f>IF($O797="女子",IF($AF797&gt;100,"",IF($M797=選抜女子!B$27,ROW(),"")),"")</f>
        <v/>
      </c>
      <c r="CE797" s="42" t="str">
        <f>IF($O797="女子",IF($AF797&gt;100,"",IF($M797=選抜女子!I$27,ROW(),"")),"")</f>
        <v/>
      </c>
      <c r="CF797" s="42" t="str">
        <f>IF($O797="女子",IF($AF797&gt;100,"",IF($M797=選抜女子!P$27,ROW(),"")),"")</f>
        <v/>
      </c>
      <c r="CG797" s="42" t="str">
        <f>IF($O797="女子",IF($AF797&gt;100,"",IF($M797=選抜女子!B$51,ROW(),"")),"")</f>
        <v/>
      </c>
      <c r="CH797" s="42" t="str">
        <f>IF($O797="女子",IF($AF797&gt;100,"",IF($M797=選抜女子!I$51,ROW(),"")),"")</f>
        <v/>
      </c>
      <c r="CI797" s="42" t="str">
        <f>IF($O797="女子",IF($AF797&gt;100,"",IF($M797=選抜女子!B$76,ROW(),"")),"")</f>
        <v/>
      </c>
      <c r="CJ797" s="42" t="str">
        <f>IF($O797="女子",IF($AF797&gt;100,"",IF($M797=選抜女子!I$76,ROW(),"")),"")</f>
        <v/>
      </c>
      <c r="CK797" s="42" t="str">
        <f>IF($O797="女子",IF($AF797&gt;100,"",IF($M797=新人女子!B$2,ROW(),"")),"")</f>
        <v/>
      </c>
      <c r="CL797" s="42" t="str">
        <f>IF($O797="女子",IF($AF797&gt;100,"",IF($M797=新人女子!I$2,ROW(),"")),"")</f>
        <v/>
      </c>
      <c r="CM797" s="42" t="str">
        <f>IF($O797="女子",IF($AF797&gt;100,"",IF($M797=新人女子!P$2,ROW(),"")),"")</f>
        <v/>
      </c>
      <c r="CN797" s="42" t="str">
        <f>IF($O797="女子",IF($AF797&gt;100,"",IF($M797=新人女子!B$27,ROW(),"")),"")</f>
        <v/>
      </c>
      <c r="CO797" s="42" t="str">
        <f>IF($O797="女子",IF($AF797&gt;100,"",IF($M797=新人女子!I$27,ROW(),"")),"")</f>
        <v/>
      </c>
      <c r="CP797" s="42" t="str">
        <f>IF($O797="女子",IF($AF797&gt;100,"",IF($M797=新人女子!P$27,ROW(),"")),"")</f>
        <v/>
      </c>
      <c r="CQ797" s="42" t="str">
        <f>IF($O797="女子",IF($AF797&gt;100,"",IF($M797=新人女子!B$51,ROW(),"")),"")</f>
        <v/>
      </c>
      <c r="CR797" s="42" t="str">
        <f>IF($O797="女子",IF($AF797&gt;100,"",IF($M797=新人女子!I$51,ROW(),"")),"")</f>
        <v/>
      </c>
      <c r="CS797" s="42" t="str">
        <f>IF($O797="女子",IF($AF797&gt;100,"",IF($M797=新人女子!P$51,ROW(),"")),"")</f>
        <v/>
      </c>
      <c r="CT797" s="42" t="str">
        <f>IF($O797="女子",IF($AF797&gt;100,"",IF($M797=新人女子!B$76,ROW(),"")),"")</f>
        <v/>
      </c>
      <c r="CU797" s="42" t="str">
        <f>IF($O797="女子",IF($AF797&gt;100,"",IF($M797=新人女子!I$76,ROW(),"")),"")</f>
        <v/>
      </c>
      <c r="CV797" s="42" t="str">
        <f>IF($O797="女子",IF($AF797&gt;100,"",IF($M797=新人女子!P$76,ROW(),"")),"")</f>
        <v/>
      </c>
    </row>
    <row r="798" spans="54:100" x14ac:dyDescent="0.15">
      <c r="BB798" s="35" t="str">
        <f t="shared" si="68"/>
        <v/>
      </c>
      <c r="BC798" s="35" t="str">
        <f t="shared" si="69"/>
        <v/>
      </c>
      <c r="BD798" s="35" t="str">
        <f t="shared" si="70"/>
        <v/>
      </c>
      <c r="BE798" s="42" t="str">
        <f>IF($O798="男子",IF($AF798&gt;100,"",IF($M798=選抜男子!B$2,ROW(),"")),"")</f>
        <v/>
      </c>
      <c r="BF798" s="42" t="str">
        <f>IF($O798="男子",IF($AF798&gt;100,"",IF($M798=選抜男子!I$2,ROW(),"")),"")</f>
        <v/>
      </c>
      <c r="BG798" s="42" t="str">
        <f>IF($O798="男子",IF($AF798&gt;100,"",IF($M798=選抜男子!P$2,ROW(),"")),"")</f>
        <v/>
      </c>
      <c r="BH798" s="42" t="str">
        <f>IF($O798="男子",IF($AF798&gt;100,"",IF($M798=選抜男子!B$27,ROW(),"")),"")</f>
        <v/>
      </c>
      <c r="BI798" s="42" t="str">
        <f>IF($O798="男子",IF($AF798&gt;100,"",IF($M798=選抜男子!I$27,ROW(),"")),"")</f>
        <v/>
      </c>
      <c r="BJ798" s="42" t="str">
        <f>IF($O798="男子",IF($AF798&gt;100,"",IF($M798=選抜男子!P$27,ROW(),"")),"")</f>
        <v/>
      </c>
      <c r="BK798" s="42" t="str">
        <f>IF($O798="男子",IF($AF798&gt;100,"",IF($M798=選抜男子!B$51,ROW(),"")),"")</f>
        <v/>
      </c>
      <c r="BL798" s="42" t="str">
        <f>IF($O798="男子",IF($AF798&gt;100,"",IF($M798=選抜男子!I$51,ROW(),"")),"")</f>
        <v/>
      </c>
      <c r="BM798" s="42" t="str">
        <f>IF($O798="男子",IF($AF798&gt;100,"",IF($M798=選抜男子!B$76,ROW(),"")),"")</f>
        <v/>
      </c>
      <c r="BN798" s="42" t="str">
        <f>IF($O798="男子",IF($AF798&gt;100,"",IF($M798=選抜男子!I$76,ROW(),"")),"")</f>
        <v/>
      </c>
      <c r="BO798" s="42" t="str">
        <f>IF($O798="男子",IF($AF798&gt;100,"",IF($M798=新人男子!B$2,ROW(),"")),"")</f>
        <v/>
      </c>
      <c r="BP798" s="42" t="str">
        <f>IF($O798="男子",IF($AF798&gt;100,"",IF($M798=新人男子!I$2,ROW(),"")),"")</f>
        <v/>
      </c>
      <c r="BQ798" s="42" t="str">
        <f>IF($O798="男子",IF($AF798&gt;100,"",IF($M798=新人男子!P$2,ROW(),"")),"")</f>
        <v/>
      </c>
      <c r="BR798" s="42" t="str">
        <f>IF($O798="男子",IF($AF798&gt;100,"",IF($M798=新人男子!B$27,ROW(),"")),"")</f>
        <v/>
      </c>
      <c r="BS798" s="42" t="str">
        <f>IF($O798="男子",IF($AF798&gt;100,"",IF($M798=新人男子!I$27,ROW(),"")),"")</f>
        <v/>
      </c>
      <c r="BT798" s="42" t="str">
        <f>IF($O798="男子",IF($AF798&gt;100,"",IF($M798=新人男子!P$27,ROW(),"")),"")</f>
        <v/>
      </c>
      <c r="BU798" s="42" t="str">
        <f>IF($O798="男子",IF($AF798&gt;100,"",IF($M798=新人男子!B$51,ROW(),"")),"")</f>
        <v/>
      </c>
      <c r="BV798" s="42" t="str">
        <f>IF($O798="男子",IF($AF798&gt;100,"",IF($M798=新人男子!I$51,ROW(),"")),"")</f>
        <v/>
      </c>
      <c r="BW798" s="42" t="str">
        <f>IF($O798="男子",IF($AF798&gt;100,"",IF($M798=新人男子!P$51,ROW(),"")),"")</f>
        <v/>
      </c>
      <c r="BX798" s="42" t="str">
        <f>IF($O798="男子",IF($AF798&gt;100,"",IF($M798=新人男子!B$76,ROW(),"")),"")</f>
        <v/>
      </c>
      <c r="BY798" s="42" t="str">
        <f>IF($O798="男子",IF($AF798&gt;100,"",IF($M798=新人男子!I$76,ROW(),"")),"")</f>
        <v/>
      </c>
      <c r="BZ798" s="42" t="str">
        <f>IF($O798="男子",IF($AF798&gt;100,"",IF($M798=新人男子!P$76,ROW(),"")),"")</f>
        <v/>
      </c>
      <c r="CA798" s="42" t="str">
        <f>IF($O798="女子",IF($AF798&gt;100,"",IF($M798=選抜女子!B$2,ROW(),"")),"")</f>
        <v/>
      </c>
      <c r="CB798" s="42" t="str">
        <f>IF($O798="女子",IF($AF798&gt;100,"",IF($M798=選抜女子!I$2,ROW(),"")),"")</f>
        <v/>
      </c>
      <c r="CC798" s="42" t="str">
        <f>IF($O798="女子",IF($AF798&gt;100,"",IF($M798=選抜女子!P$2,ROW(),"")),"")</f>
        <v/>
      </c>
      <c r="CD798" s="42" t="str">
        <f>IF($O798="女子",IF($AF798&gt;100,"",IF($M798=選抜女子!B$27,ROW(),"")),"")</f>
        <v/>
      </c>
      <c r="CE798" s="42" t="str">
        <f>IF($O798="女子",IF($AF798&gt;100,"",IF($M798=選抜女子!I$27,ROW(),"")),"")</f>
        <v/>
      </c>
      <c r="CF798" s="42" t="str">
        <f>IF($O798="女子",IF($AF798&gt;100,"",IF($M798=選抜女子!P$27,ROW(),"")),"")</f>
        <v/>
      </c>
      <c r="CG798" s="42" t="str">
        <f>IF($O798="女子",IF($AF798&gt;100,"",IF($M798=選抜女子!B$51,ROW(),"")),"")</f>
        <v/>
      </c>
      <c r="CH798" s="42" t="str">
        <f>IF($O798="女子",IF($AF798&gt;100,"",IF($M798=選抜女子!I$51,ROW(),"")),"")</f>
        <v/>
      </c>
      <c r="CI798" s="42" t="str">
        <f>IF($O798="女子",IF($AF798&gt;100,"",IF($M798=選抜女子!B$76,ROW(),"")),"")</f>
        <v/>
      </c>
      <c r="CJ798" s="42" t="str">
        <f>IF($O798="女子",IF($AF798&gt;100,"",IF($M798=選抜女子!I$76,ROW(),"")),"")</f>
        <v/>
      </c>
      <c r="CK798" s="42" t="str">
        <f>IF($O798="女子",IF($AF798&gt;100,"",IF($M798=新人女子!B$2,ROW(),"")),"")</f>
        <v/>
      </c>
      <c r="CL798" s="42" t="str">
        <f>IF($O798="女子",IF($AF798&gt;100,"",IF($M798=新人女子!I$2,ROW(),"")),"")</f>
        <v/>
      </c>
      <c r="CM798" s="42" t="str">
        <f>IF($O798="女子",IF($AF798&gt;100,"",IF($M798=新人女子!P$2,ROW(),"")),"")</f>
        <v/>
      </c>
      <c r="CN798" s="42" t="str">
        <f>IF($O798="女子",IF($AF798&gt;100,"",IF($M798=新人女子!B$27,ROW(),"")),"")</f>
        <v/>
      </c>
      <c r="CO798" s="42" t="str">
        <f>IF($O798="女子",IF($AF798&gt;100,"",IF($M798=新人女子!I$27,ROW(),"")),"")</f>
        <v/>
      </c>
      <c r="CP798" s="42" t="str">
        <f>IF($O798="女子",IF($AF798&gt;100,"",IF($M798=新人女子!P$27,ROW(),"")),"")</f>
        <v/>
      </c>
      <c r="CQ798" s="42" t="str">
        <f>IF($O798="女子",IF($AF798&gt;100,"",IF($M798=新人女子!B$51,ROW(),"")),"")</f>
        <v/>
      </c>
      <c r="CR798" s="42" t="str">
        <f>IF($O798="女子",IF($AF798&gt;100,"",IF($M798=新人女子!I$51,ROW(),"")),"")</f>
        <v/>
      </c>
      <c r="CS798" s="42" t="str">
        <f>IF($O798="女子",IF($AF798&gt;100,"",IF($M798=新人女子!P$51,ROW(),"")),"")</f>
        <v/>
      </c>
      <c r="CT798" s="42" t="str">
        <f>IF($O798="女子",IF($AF798&gt;100,"",IF($M798=新人女子!B$76,ROW(),"")),"")</f>
        <v/>
      </c>
      <c r="CU798" s="42" t="str">
        <f>IF($O798="女子",IF($AF798&gt;100,"",IF($M798=新人女子!I$76,ROW(),"")),"")</f>
        <v/>
      </c>
      <c r="CV798" s="42" t="str">
        <f>IF($O798="女子",IF($AF798&gt;100,"",IF($M798=新人女子!P$76,ROW(),"")),"")</f>
        <v/>
      </c>
    </row>
    <row r="799" spans="54:100" x14ac:dyDescent="0.15">
      <c r="BB799" s="35" t="str">
        <f t="shared" si="68"/>
        <v/>
      </c>
      <c r="BC799" s="35" t="str">
        <f t="shared" si="69"/>
        <v/>
      </c>
      <c r="BD799" s="35" t="str">
        <f t="shared" si="70"/>
        <v/>
      </c>
      <c r="BE799" s="42" t="str">
        <f>IF($O799="男子",IF($AF799&gt;100,"",IF($M799=選抜男子!B$2,ROW(),"")),"")</f>
        <v/>
      </c>
      <c r="BF799" s="42" t="str">
        <f>IF($O799="男子",IF($AF799&gt;100,"",IF($M799=選抜男子!I$2,ROW(),"")),"")</f>
        <v/>
      </c>
      <c r="BG799" s="42" t="str">
        <f>IF($O799="男子",IF($AF799&gt;100,"",IF($M799=選抜男子!P$2,ROW(),"")),"")</f>
        <v/>
      </c>
      <c r="BH799" s="42" t="str">
        <f>IF($O799="男子",IF($AF799&gt;100,"",IF($M799=選抜男子!B$27,ROW(),"")),"")</f>
        <v/>
      </c>
      <c r="BI799" s="42" t="str">
        <f>IF($O799="男子",IF($AF799&gt;100,"",IF($M799=選抜男子!I$27,ROW(),"")),"")</f>
        <v/>
      </c>
      <c r="BJ799" s="42" t="str">
        <f>IF($O799="男子",IF($AF799&gt;100,"",IF($M799=選抜男子!P$27,ROW(),"")),"")</f>
        <v/>
      </c>
      <c r="BK799" s="42" t="str">
        <f>IF($O799="男子",IF($AF799&gt;100,"",IF($M799=選抜男子!B$51,ROW(),"")),"")</f>
        <v/>
      </c>
      <c r="BL799" s="42" t="str">
        <f>IF($O799="男子",IF($AF799&gt;100,"",IF($M799=選抜男子!I$51,ROW(),"")),"")</f>
        <v/>
      </c>
      <c r="BM799" s="42" t="str">
        <f>IF($O799="男子",IF($AF799&gt;100,"",IF($M799=選抜男子!B$76,ROW(),"")),"")</f>
        <v/>
      </c>
      <c r="BN799" s="42" t="str">
        <f>IF($O799="男子",IF($AF799&gt;100,"",IF($M799=選抜男子!I$76,ROW(),"")),"")</f>
        <v/>
      </c>
      <c r="BO799" s="42" t="str">
        <f>IF($O799="男子",IF($AF799&gt;100,"",IF($M799=新人男子!B$2,ROW(),"")),"")</f>
        <v/>
      </c>
      <c r="BP799" s="42" t="str">
        <f>IF($O799="男子",IF($AF799&gt;100,"",IF($M799=新人男子!I$2,ROW(),"")),"")</f>
        <v/>
      </c>
      <c r="BQ799" s="42" t="str">
        <f>IF($O799="男子",IF($AF799&gt;100,"",IF($M799=新人男子!P$2,ROW(),"")),"")</f>
        <v/>
      </c>
      <c r="BR799" s="42" t="str">
        <f>IF($O799="男子",IF($AF799&gt;100,"",IF($M799=新人男子!B$27,ROW(),"")),"")</f>
        <v/>
      </c>
      <c r="BS799" s="42" t="str">
        <f>IF($O799="男子",IF($AF799&gt;100,"",IF($M799=新人男子!I$27,ROW(),"")),"")</f>
        <v/>
      </c>
      <c r="BT799" s="42" t="str">
        <f>IF($O799="男子",IF($AF799&gt;100,"",IF($M799=新人男子!P$27,ROW(),"")),"")</f>
        <v/>
      </c>
      <c r="BU799" s="42" t="str">
        <f>IF($O799="男子",IF($AF799&gt;100,"",IF($M799=新人男子!B$51,ROW(),"")),"")</f>
        <v/>
      </c>
      <c r="BV799" s="42" t="str">
        <f>IF($O799="男子",IF($AF799&gt;100,"",IF($M799=新人男子!I$51,ROW(),"")),"")</f>
        <v/>
      </c>
      <c r="BW799" s="42" t="str">
        <f>IF($O799="男子",IF($AF799&gt;100,"",IF($M799=新人男子!P$51,ROW(),"")),"")</f>
        <v/>
      </c>
      <c r="BX799" s="42" t="str">
        <f>IF($O799="男子",IF($AF799&gt;100,"",IF($M799=新人男子!B$76,ROW(),"")),"")</f>
        <v/>
      </c>
      <c r="BY799" s="42" t="str">
        <f>IF($O799="男子",IF($AF799&gt;100,"",IF($M799=新人男子!I$76,ROW(),"")),"")</f>
        <v/>
      </c>
      <c r="BZ799" s="42" t="str">
        <f>IF($O799="男子",IF($AF799&gt;100,"",IF($M799=新人男子!P$76,ROW(),"")),"")</f>
        <v/>
      </c>
      <c r="CA799" s="42" t="str">
        <f>IF($O799="女子",IF($AF799&gt;100,"",IF($M799=選抜女子!B$2,ROW(),"")),"")</f>
        <v/>
      </c>
      <c r="CB799" s="42" t="str">
        <f>IF($O799="女子",IF($AF799&gt;100,"",IF($M799=選抜女子!I$2,ROW(),"")),"")</f>
        <v/>
      </c>
      <c r="CC799" s="42" t="str">
        <f>IF($O799="女子",IF($AF799&gt;100,"",IF($M799=選抜女子!P$2,ROW(),"")),"")</f>
        <v/>
      </c>
      <c r="CD799" s="42" t="str">
        <f>IF($O799="女子",IF($AF799&gt;100,"",IF($M799=選抜女子!B$27,ROW(),"")),"")</f>
        <v/>
      </c>
      <c r="CE799" s="42" t="str">
        <f>IF($O799="女子",IF($AF799&gt;100,"",IF($M799=選抜女子!I$27,ROW(),"")),"")</f>
        <v/>
      </c>
      <c r="CF799" s="42" t="str">
        <f>IF($O799="女子",IF($AF799&gt;100,"",IF($M799=選抜女子!P$27,ROW(),"")),"")</f>
        <v/>
      </c>
      <c r="CG799" s="42" t="str">
        <f>IF($O799="女子",IF($AF799&gt;100,"",IF($M799=選抜女子!B$51,ROW(),"")),"")</f>
        <v/>
      </c>
      <c r="CH799" s="42" t="str">
        <f>IF($O799="女子",IF($AF799&gt;100,"",IF($M799=選抜女子!I$51,ROW(),"")),"")</f>
        <v/>
      </c>
      <c r="CI799" s="42" t="str">
        <f>IF($O799="女子",IF($AF799&gt;100,"",IF($M799=選抜女子!B$76,ROW(),"")),"")</f>
        <v/>
      </c>
      <c r="CJ799" s="42" t="str">
        <f>IF($O799="女子",IF($AF799&gt;100,"",IF($M799=選抜女子!I$76,ROW(),"")),"")</f>
        <v/>
      </c>
      <c r="CK799" s="42" t="str">
        <f>IF($O799="女子",IF($AF799&gt;100,"",IF($M799=新人女子!B$2,ROW(),"")),"")</f>
        <v/>
      </c>
      <c r="CL799" s="42" t="str">
        <f>IF($O799="女子",IF($AF799&gt;100,"",IF($M799=新人女子!I$2,ROW(),"")),"")</f>
        <v/>
      </c>
      <c r="CM799" s="42" t="str">
        <f>IF($O799="女子",IF($AF799&gt;100,"",IF($M799=新人女子!P$2,ROW(),"")),"")</f>
        <v/>
      </c>
      <c r="CN799" s="42" t="str">
        <f>IF($O799="女子",IF($AF799&gt;100,"",IF($M799=新人女子!B$27,ROW(),"")),"")</f>
        <v/>
      </c>
      <c r="CO799" s="42" t="str">
        <f>IF($O799="女子",IF($AF799&gt;100,"",IF($M799=新人女子!I$27,ROW(),"")),"")</f>
        <v/>
      </c>
      <c r="CP799" s="42" t="str">
        <f>IF($O799="女子",IF($AF799&gt;100,"",IF($M799=新人女子!P$27,ROW(),"")),"")</f>
        <v/>
      </c>
      <c r="CQ799" s="42" t="str">
        <f>IF($O799="女子",IF($AF799&gt;100,"",IF($M799=新人女子!B$51,ROW(),"")),"")</f>
        <v/>
      </c>
      <c r="CR799" s="42" t="str">
        <f>IF($O799="女子",IF($AF799&gt;100,"",IF($M799=新人女子!I$51,ROW(),"")),"")</f>
        <v/>
      </c>
      <c r="CS799" s="42" t="str">
        <f>IF($O799="女子",IF($AF799&gt;100,"",IF($M799=新人女子!P$51,ROW(),"")),"")</f>
        <v/>
      </c>
      <c r="CT799" s="42" t="str">
        <f>IF($O799="女子",IF($AF799&gt;100,"",IF($M799=新人女子!B$76,ROW(),"")),"")</f>
        <v/>
      </c>
      <c r="CU799" s="42" t="str">
        <f>IF($O799="女子",IF($AF799&gt;100,"",IF($M799=新人女子!I$76,ROW(),"")),"")</f>
        <v/>
      </c>
      <c r="CV799" s="42" t="str">
        <f>IF($O799="女子",IF($AF799&gt;100,"",IF($M799=新人女子!P$76,ROW(),"")),"")</f>
        <v/>
      </c>
    </row>
    <row r="800" spans="54:100" x14ac:dyDescent="0.15">
      <c r="BB800" s="35" t="str">
        <f t="shared" si="68"/>
        <v/>
      </c>
      <c r="BC800" s="35" t="str">
        <f t="shared" si="69"/>
        <v/>
      </c>
      <c r="BD800" s="35" t="str">
        <f t="shared" si="70"/>
        <v/>
      </c>
      <c r="BE800" s="42" t="str">
        <f>IF($O800="男子",IF($AF800&gt;100,"",IF($M800=選抜男子!B$2,ROW(),"")),"")</f>
        <v/>
      </c>
      <c r="BF800" s="42" t="str">
        <f>IF($O800="男子",IF($AF800&gt;100,"",IF($M800=選抜男子!I$2,ROW(),"")),"")</f>
        <v/>
      </c>
      <c r="BG800" s="42" t="str">
        <f>IF($O800="男子",IF($AF800&gt;100,"",IF($M800=選抜男子!P$2,ROW(),"")),"")</f>
        <v/>
      </c>
      <c r="BH800" s="42" t="str">
        <f>IF($O800="男子",IF($AF800&gt;100,"",IF($M800=選抜男子!B$27,ROW(),"")),"")</f>
        <v/>
      </c>
      <c r="BI800" s="42" t="str">
        <f>IF($O800="男子",IF($AF800&gt;100,"",IF($M800=選抜男子!I$27,ROW(),"")),"")</f>
        <v/>
      </c>
      <c r="BJ800" s="42" t="str">
        <f>IF($O800="男子",IF($AF800&gt;100,"",IF($M800=選抜男子!P$27,ROW(),"")),"")</f>
        <v/>
      </c>
      <c r="BK800" s="42" t="str">
        <f>IF($O800="男子",IF($AF800&gt;100,"",IF($M800=選抜男子!B$51,ROW(),"")),"")</f>
        <v/>
      </c>
      <c r="BL800" s="42" t="str">
        <f>IF($O800="男子",IF($AF800&gt;100,"",IF($M800=選抜男子!I$51,ROW(),"")),"")</f>
        <v/>
      </c>
      <c r="BM800" s="42" t="str">
        <f>IF($O800="男子",IF($AF800&gt;100,"",IF($M800=選抜男子!B$76,ROW(),"")),"")</f>
        <v/>
      </c>
      <c r="BN800" s="42" t="str">
        <f>IF($O800="男子",IF($AF800&gt;100,"",IF($M800=選抜男子!I$76,ROW(),"")),"")</f>
        <v/>
      </c>
      <c r="BO800" s="42" t="str">
        <f>IF($O800="男子",IF($AF800&gt;100,"",IF($M800=新人男子!B$2,ROW(),"")),"")</f>
        <v/>
      </c>
      <c r="BP800" s="42" t="str">
        <f>IF($O800="男子",IF($AF800&gt;100,"",IF($M800=新人男子!I$2,ROW(),"")),"")</f>
        <v/>
      </c>
      <c r="BQ800" s="42" t="str">
        <f>IF($O800="男子",IF($AF800&gt;100,"",IF($M800=新人男子!P$2,ROW(),"")),"")</f>
        <v/>
      </c>
      <c r="BR800" s="42" t="str">
        <f>IF($O800="男子",IF($AF800&gt;100,"",IF($M800=新人男子!B$27,ROW(),"")),"")</f>
        <v/>
      </c>
      <c r="BS800" s="42" t="str">
        <f>IF($O800="男子",IF($AF800&gt;100,"",IF($M800=新人男子!I$27,ROW(),"")),"")</f>
        <v/>
      </c>
      <c r="BT800" s="42" t="str">
        <f>IF($O800="男子",IF($AF800&gt;100,"",IF($M800=新人男子!P$27,ROW(),"")),"")</f>
        <v/>
      </c>
      <c r="BU800" s="42" t="str">
        <f>IF($O800="男子",IF($AF800&gt;100,"",IF($M800=新人男子!B$51,ROW(),"")),"")</f>
        <v/>
      </c>
      <c r="BV800" s="42" t="str">
        <f>IF($O800="男子",IF($AF800&gt;100,"",IF($M800=新人男子!I$51,ROW(),"")),"")</f>
        <v/>
      </c>
      <c r="BW800" s="42" t="str">
        <f>IF($O800="男子",IF($AF800&gt;100,"",IF($M800=新人男子!P$51,ROW(),"")),"")</f>
        <v/>
      </c>
      <c r="BX800" s="42" t="str">
        <f>IF($O800="男子",IF($AF800&gt;100,"",IF($M800=新人男子!B$76,ROW(),"")),"")</f>
        <v/>
      </c>
      <c r="BY800" s="42" t="str">
        <f>IF($O800="男子",IF($AF800&gt;100,"",IF($M800=新人男子!I$76,ROW(),"")),"")</f>
        <v/>
      </c>
      <c r="BZ800" s="42" t="str">
        <f>IF($O800="男子",IF($AF800&gt;100,"",IF($M800=新人男子!P$76,ROW(),"")),"")</f>
        <v/>
      </c>
      <c r="CA800" s="42" t="str">
        <f>IF($O800="女子",IF($AF800&gt;100,"",IF($M800=選抜女子!B$2,ROW(),"")),"")</f>
        <v/>
      </c>
      <c r="CB800" s="42" t="str">
        <f>IF($O800="女子",IF($AF800&gt;100,"",IF($M800=選抜女子!I$2,ROW(),"")),"")</f>
        <v/>
      </c>
      <c r="CC800" s="42" t="str">
        <f>IF($O800="女子",IF($AF800&gt;100,"",IF($M800=選抜女子!P$2,ROW(),"")),"")</f>
        <v/>
      </c>
      <c r="CD800" s="42" t="str">
        <f>IF($O800="女子",IF($AF800&gt;100,"",IF($M800=選抜女子!B$27,ROW(),"")),"")</f>
        <v/>
      </c>
      <c r="CE800" s="42" t="str">
        <f>IF($O800="女子",IF($AF800&gt;100,"",IF($M800=選抜女子!I$27,ROW(),"")),"")</f>
        <v/>
      </c>
      <c r="CF800" s="42" t="str">
        <f>IF($O800="女子",IF($AF800&gt;100,"",IF($M800=選抜女子!P$27,ROW(),"")),"")</f>
        <v/>
      </c>
      <c r="CG800" s="42" t="str">
        <f>IF($O800="女子",IF($AF800&gt;100,"",IF($M800=選抜女子!B$51,ROW(),"")),"")</f>
        <v/>
      </c>
      <c r="CH800" s="42" t="str">
        <f>IF($O800="女子",IF($AF800&gt;100,"",IF($M800=選抜女子!I$51,ROW(),"")),"")</f>
        <v/>
      </c>
      <c r="CI800" s="42" t="str">
        <f>IF($O800="女子",IF($AF800&gt;100,"",IF($M800=選抜女子!B$76,ROW(),"")),"")</f>
        <v/>
      </c>
      <c r="CJ800" s="42" t="str">
        <f>IF($O800="女子",IF($AF800&gt;100,"",IF($M800=選抜女子!I$76,ROW(),"")),"")</f>
        <v/>
      </c>
      <c r="CK800" s="42" t="str">
        <f>IF($O800="女子",IF($AF800&gt;100,"",IF($M800=新人女子!B$2,ROW(),"")),"")</f>
        <v/>
      </c>
      <c r="CL800" s="42" t="str">
        <f>IF($O800="女子",IF($AF800&gt;100,"",IF($M800=新人女子!I$2,ROW(),"")),"")</f>
        <v/>
      </c>
      <c r="CM800" s="42" t="str">
        <f>IF($O800="女子",IF($AF800&gt;100,"",IF($M800=新人女子!P$2,ROW(),"")),"")</f>
        <v/>
      </c>
      <c r="CN800" s="42" t="str">
        <f>IF($O800="女子",IF($AF800&gt;100,"",IF($M800=新人女子!B$27,ROW(),"")),"")</f>
        <v/>
      </c>
      <c r="CO800" s="42" t="str">
        <f>IF($O800="女子",IF($AF800&gt;100,"",IF($M800=新人女子!I$27,ROW(),"")),"")</f>
        <v/>
      </c>
      <c r="CP800" s="42" t="str">
        <f>IF($O800="女子",IF($AF800&gt;100,"",IF($M800=新人女子!P$27,ROW(),"")),"")</f>
        <v/>
      </c>
      <c r="CQ800" s="42" t="str">
        <f>IF($O800="女子",IF($AF800&gt;100,"",IF($M800=新人女子!B$51,ROW(),"")),"")</f>
        <v/>
      </c>
      <c r="CR800" s="42" t="str">
        <f>IF($O800="女子",IF($AF800&gt;100,"",IF($M800=新人女子!I$51,ROW(),"")),"")</f>
        <v/>
      </c>
      <c r="CS800" s="42" t="str">
        <f>IF($O800="女子",IF($AF800&gt;100,"",IF($M800=新人女子!P$51,ROW(),"")),"")</f>
        <v/>
      </c>
      <c r="CT800" s="42" t="str">
        <f>IF($O800="女子",IF($AF800&gt;100,"",IF($M800=新人女子!B$76,ROW(),"")),"")</f>
        <v/>
      </c>
      <c r="CU800" s="42" t="str">
        <f>IF($O800="女子",IF($AF800&gt;100,"",IF($M800=新人女子!I$76,ROW(),"")),"")</f>
        <v/>
      </c>
      <c r="CV800" s="42" t="str">
        <f>IF($O800="女子",IF($AF800&gt;100,"",IF($M800=新人女子!P$76,ROW(),"")),"")</f>
        <v/>
      </c>
    </row>
    <row r="801" spans="54:100" x14ac:dyDescent="0.15">
      <c r="BB801" s="35" t="str">
        <f t="shared" si="68"/>
        <v/>
      </c>
      <c r="BC801" s="35" t="str">
        <f t="shared" si="69"/>
        <v/>
      </c>
      <c r="BD801" s="35" t="str">
        <f t="shared" si="70"/>
        <v/>
      </c>
      <c r="BE801" s="42" t="str">
        <f>IF($O801="男子",IF($AF801&gt;100,"",IF($M801=選抜男子!B$2,ROW(),"")),"")</f>
        <v/>
      </c>
      <c r="BF801" s="42" t="str">
        <f>IF($O801="男子",IF($AF801&gt;100,"",IF($M801=選抜男子!I$2,ROW(),"")),"")</f>
        <v/>
      </c>
      <c r="BG801" s="42" t="str">
        <f>IF($O801="男子",IF($AF801&gt;100,"",IF($M801=選抜男子!P$2,ROW(),"")),"")</f>
        <v/>
      </c>
      <c r="BH801" s="42" t="str">
        <f>IF($O801="男子",IF($AF801&gt;100,"",IF($M801=選抜男子!B$27,ROW(),"")),"")</f>
        <v/>
      </c>
      <c r="BI801" s="42" t="str">
        <f>IF($O801="男子",IF($AF801&gt;100,"",IF($M801=選抜男子!I$27,ROW(),"")),"")</f>
        <v/>
      </c>
      <c r="BJ801" s="42" t="str">
        <f>IF($O801="男子",IF($AF801&gt;100,"",IF($M801=選抜男子!P$27,ROW(),"")),"")</f>
        <v/>
      </c>
      <c r="BK801" s="42" t="str">
        <f>IF($O801="男子",IF($AF801&gt;100,"",IF($M801=選抜男子!B$51,ROW(),"")),"")</f>
        <v/>
      </c>
      <c r="BL801" s="42" t="str">
        <f>IF($O801="男子",IF($AF801&gt;100,"",IF($M801=選抜男子!I$51,ROW(),"")),"")</f>
        <v/>
      </c>
      <c r="BM801" s="42" t="str">
        <f>IF($O801="男子",IF($AF801&gt;100,"",IF($M801=選抜男子!B$76,ROW(),"")),"")</f>
        <v/>
      </c>
      <c r="BN801" s="42" t="str">
        <f>IF($O801="男子",IF($AF801&gt;100,"",IF($M801=選抜男子!I$76,ROW(),"")),"")</f>
        <v/>
      </c>
      <c r="BO801" s="42" t="str">
        <f>IF($O801="男子",IF($AF801&gt;100,"",IF($M801=新人男子!B$2,ROW(),"")),"")</f>
        <v/>
      </c>
      <c r="BP801" s="42" t="str">
        <f>IF($O801="男子",IF($AF801&gt;100,"",IF($M801=新人男子!I$2,ROW(),"")),"")</f>
        <v/>
      </c>
      <c r="BQ801" s="42" t="str">
        <f>IF($O801="男子",IF($AF801&gt;100,"",IF($M801=新人男子!P$2,ROW(),"")),"")</f>
        <v/>
      </c>
      <c r="BR801" s="42" t="str">
        <f>IF($O801="男子",IF($AF801&gt;100,"",IF($M801=新人男子!B$27,ROW(),"")),"")</f>
        <v/>
      </c>
      <c r="BS801" s="42" t="str">
        <f>IF($O801="男子",IF($AF801&gt;100,"",IF($M801=新人男子!I$27,ROW(),"")),"")</f>
        <v/>
      </c>
      <c r="BT801" s="42" t="str">
        <f>IF($O801="男子",IF($AF801&gt;100,"",IF($M801=新人男子!P$27,ROW(),"")),"")</f>
        <v/>
      </c>
      <c r="BU801" s="42" t="str">
        <f>IF($O801="男子",IF($AF801&gt;100,"",IF($M801=新人男子!B$51,ROW(),"")),"")</f>
        <v/>
      </c>
      <c r="BV801" s="42" t="str">
        <f>IF($O801="男子",IF($AF801&gt;100,"",IF($M801=新人男子!I$51,ROW(),"")),"")</f>
        <v/>
      </c>
      <c r="BW801" s="42" t="str">
        <f>IF($O801="男子",IF($AF801&gt;100,"",IF($M801=新人男子!P$51,ROW(),"")),"")</f>
        <v/>
      </c>
      <c r="BX801" s="42" t="str">
        <f>IF($O801="男子",IF($AF801&gt;100,"",IF($M801=新人男子!B$76,ROW(),"")),"")</f>
        <v/>
      </c>
      <c r="BY801" s="42" t="str">
        <f>IF($O801="男子",IF($AF801&gt;100,"",IF($M801=新人男子!I$76,ROW(),"")),"")</f>
        <v/>
      </c>
      <c r="BZ801" s="42" t="str">
        <f>IF($O801="男子",IF($AF801&gt;100,"",IF($M801=新人男子!P$76,ROW(),"")),"")</f>
        <v/>
      </c>
      <c r="CA801" s="42" t="str">
        <f>IF($O801="女子",IF($AF801&gt;100,"",IF($M801=選抜女子!B$2,ROW(),"")),"")</f>
        <v/>
      </c>
      <c r="CB801" s="42" t="str">
        <f>IF($O801="女子",IF($AF801&gt;100,"",IF($M801=選抜女子!I$2,ROW(),"")),"")</f>
        <v/>
      </c>
      <c r="CC801" s="42" t="str">
        <f>IF($O801="女子",IF($AF801&gt;100,"",IF($M801=選抜女子!P$2,ROW(),"")),"")</f>
        <v/>
      </c>
      <c r="CD801" s="42" t="str">
        <f>IF($O801="女子",IF($AF801&gt;100,"",IF($M801=選抜女子!B$27,ROW(),"")),"")</f>
        <v/>
      </c>
      <c r="CE801" s="42" t="str">
        <f>IF($O801="女子",IF($AF801&gt;100,"",IF($M801=選抜女子!I$27,ROW(),"")),"")</f>
        <v/>
      </c>
      <c r="CF801" s="42" t="str">
        <f>IF($O801="女子",IF($AF801&gt;100,"",IF($M801=選抜女子!P$27,ROW(),"")),"")</f>
        <v/>
      </c>
      <c r="CG801" s="42" t="str">
        <f>IF($O801="女子",IF($AF801&gt;100,"",IF($M801=選抜女子!B$51,ROW(),"")),"")</f>
        <v/>
      </c>
      <c r="CH801" s="42" t="str">
        <f>IF($O801="女子",IF($AF801&gt;100,"",IF($M801=選抜女子!I$51,ROW(),"")),"")</f>
        <v/>
      </c>
      <c r="CI801" s="42" t="str">
        <f>IF($O801="女子",IF($AF801&gt;100,"",IF($M801=選抜女子!B$76,ROW(),"")),"")</f>
        <v/>
      </c>
      <c r="CJ801" s="42" t="str">
        <f>IF($O801="女子",IF($AF801&gt;100,"",IF($M801=選抜女子!I$76,ROW(),"")),"")</f>
        <v/>
      </c>
      <c r="CK801" s="42" t="str">
        <f>IF($O801="女子",IF($AF801&gt;100,"",IF($M801=新人女子!B$2,ROW(),"")),"")</f>
        <v/>
      </c>
      <c r="CL801" s="42" t="str">
        <f>IF($O801="女子",IF($AF801&gt;100,"",IF($M801=新人女子!I$2,ROW(),"")),"")</f>
        <v/>
      </c>
      <c r="CM801" s="42" t="str">
        <f>IF($O801="女子",IF($AF801&gt;100,"",IF($M801=新人女子!P$2,ROW(),"")),"")</f>
        <v/>
      </c>
      <c r="CN801" s="42" t="str">
        <f>IF($O801="女子",IF($AF801&gt;100,"",IF($M801=新人女子!B$27,ROW(),"")),"")</f>
        <v/>
      </c>
      <c r="CO801" s="42" t="str">
        <f>IF($O801="女子",IF($AF801&gt;100,"",IF($M801=新人女子!I$27,ROW(),"")),"")</f>
        <v/>
      </c>
      <c r="CP801" s="42" t="str">
        <f>IF($O801="女子",IF($AF801&gt;100,"",IF($M801=新人女子!P$27,ROW(),"")),"")</f>
        <v/>
      </c>
      <c r="CQ801" s="42" t="str">
        <f>IF($O801="女子",IF($AF801&gt;100,"",IF($M801=新人女子!B$51,ROW(),"")),"")</f>
        <v/>
      </c>
      <c r="CR801" s="42" t="str">
        <f>IF($O801="女子",IF($AF801&gt;100,"",IF($M801=新人女子!I$51,ROW(),"")),"")</f>
        <v/>
      </c>
      <c r="CS801" s="42" t="str">
        <f>IF($O801="女子",IF($AF801&gt;100,"",IF($M801=新人女子!P$51,ROW(),"")),"")</f>
        <v/>
      </c>
      <c r="CT801" s="42" t="str">
        <f>IF($O801="女子",IF($AF801&gt;100,"",IF($M801=新人女子!B$76,ROW(),"")),"")</f>
        <v/>
      </c>
      <c r="CU801" s="42" t="str">
        <f>IF($O801="女子",IF($AF801&gt;100,"",IF($M801=新人女子!I$76,ROW(),"")),"")</f>
        <v/>
      </c>
      <c r="CV801" s="42" t="str">
        <f>IF($O801="女子",IF($AF801&gt;100,"",IF($M801=新人女子!P$76,ROW(),"")),"")</f>
        <v/>
      </c>
    </row>
    <row r="802" spans="54:100" x14ac:dyDescent="0.15">
      <c r="BB802" s="35" t="str">
        <f t="shared" si="68"/>
        <v/>
      </c>
      <c r="BC802" s="35" t="str">
        <f t="shared" si="69"/>
        <v/>
      </c>
      <c r="BD802" s="35" t="str">
        <f t="shared" si="70"/>
        <v/>
      </c>
      <c r="BE802" s="42" t="str">
        <f>IF($O802="男子",IF($AF802&gt;100,"",IF($M802=選抜男子!B$2,ROW(),"")),"")</f>
        <v/>
      </c>
      <c r="BF802" s="42" t="str">
        <f>IF($O802="男子",IF($AF802&gt;100,"",IF($M802=選抜男子!I$2,ROW(),"")),"")</f>
        <v/>
      </c>
      <c r="BG802" s="42" t="str">
        <f>IF($O802="男子",IF($AF802&gt;100,"",IF($M802=選抜男子!P$2,ROW(),"")),"")</f>
        <v/>
      </c>
      <c r="BH802" s="42" t="str">
        <f>IF($O802="男子",IF($AF802&gt;100,"",IF($M802=選抜男子!B$27,ROW(),"")),"")</f>
        <v/>
      </c>
      <c r="BI802" s="42" t="str">
        <f>IF($O802="男子",IF($AF802&gt;100,"",IF($M802=選抜男子!I$27,ROW(),"")),"")</f>
        <v/>
      </c>
      <c r="BJ802" s="42" t="str">
        <f>IF($O802="男子",IF($AF802&gt;100,"",IF($M802=選抜男子!P$27,ROW(),"")),"")</f>
        <v/>
      </c>
      <c r="BK802" s="42" t="str">
        <f>IF($O802="男子",IF($AF802&gt;100,"",IF($M802=選抜男子!B$51,ROW(),"")),"")</f>
        <v/>
      </c>
      <c r="BL802" s="42" t="str">
        <f>IF($O802="男子",IF($AF802&gt;100,"",IF($M802=選抜男子!I$51,ROW(),"")),"")</f>
        <v/>
      </c>
      <c r="BM802" s="42" t="str">
        <f>IF($O802="男子",IF($AF802&gt;100,"",IF($M802=選抜男子!B$76,ROW(),"")),"")</f>
        <v/>
      </c>
      <c r="BN802" s="42" t="str">
        <f>IF($O802="男子",IF($AF802&gt;100,"",IF($M802=選抜男子!I$76,ROW(),"")),"")</f>
        <v/>
      </c>
      <c r="BO802" s="42" t="str">
        <f>IF($O802="男子",IF($AF802&gt;100,"",IF($M802=新人男子!B$2,ROW(),"")),"")</f>
        <v/>
      </c>
      <c r="BP802" s="42" t="str">
        <f>IF($O802="男子",IF($AF802&gt;100,"",IF($M802=新人男子!I$2,ROW(),"")),"")</f>
        <v/>
      </c>
      <c r="BQ802" s="42" t="str">
        <f>IF($O802="男子",IF($AF802&gt;100,"",IF($M802=新人男子!P$2,ROW(),"")),"")</f>
        <v/>
      </c>
      <c r="BR802" s="42" t="str">
        <f>IF($O802="男子",IF($AF802&gt;100,"",IF($M802=新人男子!B$27,ROW(),"")),"")</f>
        <v/>
      </c>
      <c r="BS802" s="42" t="str">
        <f>IF($O802="男子",IF($AF802&gt;100,"",IF($M802=新人男子!I$27,ROW(),"")),"")</f>
        <v/>
      </c>
      <c r="BT802" s="42" t="str">
        <f>IF($O802="男子",IF($AF802&gt;100,"",IF($M802=新人男子!P$27,ROW(),"")),"")</f>
        <v/>
      </c>
      <c r="BU802" s="42" t="str">
        <f>IF($O802="男子",IF($AF802&gt;100,"",IF($M802=新人男子!B$51,ROW(),"")),"")</f>
        <v/>
      </c>
      <c r="BV802" s="42" t="str">
        <f>IF($O802="男子",IF($AF802&gt;100,"",IF($M802=新人男子!I$51,ROW(),"")),"")</f>
        <v/>
      </c>
      <c r="BW802" s="42" t="str">
        <f>IF($O802="男子",IF($AF802&gt;100,"",IF($M802=新人男子!P$51,ROW(),"")),"")</f>
        <v/>
      </c>
      <c r="BX802" s="42" t="str">
        <f>IF($O802="男子",IF($AF802&gt;100,"",IF($M802=新人男子!B$76,ROW(),"")),"")</f>
        <v/>
      </c>
      <c r="BY802" s="42" t="str">
        <f>IF($O802="男子",IF($AF802&gt;100,"",IF($M802=新人男子!I$76,ROW(),"")),"")</f>
        <v/>
      </c>
      <c r="BZ802" s="42" t="str">
        <f>IF($O802="男子",IF($AF802&gt;100,"",IF($M802=新人男子!P$76,ROW(),"")),"")</f>
        <v/>
      </c>
      <c r="CA802" s="42" t="str">
        <f>IF($O802="女子",IF($AF802&gt;100,"",IF($M802=選抜女子!B$2,ROW(),"")),"")</f>
        <v/>
      </c>
      <c r="CB802" s="42" t="str">
        <f>IF($O802="女子",IF($AF802&gt;100,"",IF($M802=選抜女子!I$2,ROW(),"")),"")</f>
        <v/>
      </c>
      <c r="CC802" s="42" t="str">
        <f>IF($O802="女子",IF($AF802&gt;100,"",IF($M802=選抜女子!P$2,ROW(),"")),"")</f>
        <v/>
      </c>
      <c r="CD802" s="42" t="str">
        <f>IF($O802="女子",IF($AF802&gt;100,"",IF($M802=選抜女子!B$27,ROW(),"")),"")</f>
        <v/>
      </c>
      <c r="CE802" s="42" t="str">
        <f>IF($O802="女子",IF($AF802&gt;100,"",IF($M802=選抜女子!I$27,ROW(),"")),"")</f>
        <v/>
      </c>
      <c r="CF802" s="42" t="str">
        <f>IF($O802="女子",IF($AF802&gt;100,"",IF($M802=選抜女子!P$27,ROW(),"")),"")</f>
        <v/>
      </c>
      <c r="CG802" s="42" t="str">
        <f>IF($O802="女子",IF($AF802&gt;100,"",IF($M802=選抜女子!B$51,ROW(),"")),"")</f>
        <v/>
      </c>
      <c r="CH802" s="42" t="str">
        <f>IF($O802="女子",IF($AF802&gt;100,"",IF($M802=選抜女子!I$51,ROW(),"")),"")</f>
        <v/>
      </c>
      <c r="CI802" s="42" t="str">
        <f>IF($O802="女子",IF($AF802&gt;100,"",IF($M802=選抜女子!B$76,ROW(),"")),"")</f>
        <v/>
      </c>
      <c r="CJ802" s="42" t="str">
        <f>IF($O802="女子",IF($AF802&gt;100,"",IF($M802=選抜女子!I$76,ROW(),"")),"")</f>
        <v/>
      </c>
      <c r="CK802" s="42" t="str">
        <f>IF($O802="女子",IF($AF802&gt;100,"",IF($M802=新人女子!B$2,ROW(),"")),"")</f>
        <v/>
      </c>
      <c r="CL802" s="42" t="str">
        <f>IF($O802="女子",IF($AF802&gt;100,"",IF($M802=新人女子!I$2,ROW(),"")),"")</f>
        <v/>
      </c>
      <c r="CM802" s="42" t="str">
        <f>IF($O802="女子",IF($AF802&gt;100,"",IF($M802=新人女子!P$2,ROW(),"")),"")</f>
        <v/>
      </c>
      <c r="CN802" s="42" t="str">
        <f>IF($O802="女子",IF($AF802&gt;100,"",IF($M802=新人女子!B$27,ROW(),"")),"")</f>
        <v/>
      </c>
      <c r="CO802" s="42" t="str">
        <f>IF($O802="女子",IF($AF802&gt;100,"",IF($M802=新人女子!I$27,ROW(),"")),"")</f>
        <v/>
      </c>
      <c r="CP802" s="42" t="str">
        <f>IF($O802="女子",IF($AF802&gt;100,"",IF($M802=新人女子!P$27,ROW(),"")),"")</f>
        <v/>
      </c>
      <c r="CQ802" s="42" t="str">
        <f>IF($O802="女子",IF($AF802&gt;100,"",IF($M802=新人女子!B$51,ROW(),"")),"")</f>
        <v/>
      </c>
      <c r="CR802" s="42" t="str">
        <f>IF($O802="女子",IF($AF802&gt;100,"",IF($M802=新人女子!I$51,ROW(),"")),"")</f>
        <v/>
      </c>
      <c r="CS802" s="42" t="str">
        <f>IF($O802="女子",IF($AF802&gt;100,"",IF($M802=新人女子!P$51,ROW(),"")),"")</f>
        <v/>
      </c>
      <c r="CT802" s="42" t="str">
        <f>IF($O802="女子",IF($AF802&gt;100,"",IF($M802=新人女子!B$76,ROW(),"")),"")</f>
        <v/>
      </c>
      <c r="CU802" s="42" t="str">
        <f>IF($O802="女子",IF($AF802&gt;100,"",IF($M802=新人女子!I$76,ROW(),"")),"")</f>
        <v/>
      </c>
      <c r="CV802" s="42" t="str">
        <f>IF($O802="女子",IF($AF802&gt;100,"",IF($M802=新人女子!P$76,ROW(),"")),"")</f>
        <v/>
      </c>
    </row>
    <row r="803" spans="54:100" x14ac:dyDescent="0.15">
      <c r="BB803" s="35" t="str">
        <f t="shared" si="68"/>
        <v/>
      </c>
      <c r="BC803" s="35" t="str">
        <f t="shared" si="69"/>
        <v/>
      </c>
      <c r="BD803" s="35" t="str">
        <f t="shared" si="70"/>
        <v/>
      </c>
      <c r="BE803" s="42" t="str">
        <f>IF($O803="男子",IF($AF803&gt;100,"",IF($M803=選抜男子!B$2,ROW(),"")),"")</f>
        <v/>
      </c>
      <c r="BF803" s="42" t="str">
        <f>IF($O803="男子",IF($AF803&gt;100,"",IF($M803=選抜男子!I$2,ROW(),"")),"")</f>
        <v/>
      </c>
      <c r="BG803" s="42" t="str">
        <f>IF($O803="男子",IF($AF803&gt;100,"",IF($M803=選抜男子!P$2,ROW(),"")),"")</f>
        <v/>
      </c>
      <c r="BH803" s="42" t="str">
        <f>IF($O803="男子",IF($AF803&gt;100,"",IF($M803=選抜男子!B$27,ROW(),"")),"")</f>
        <v/>
      </c>
      <c r="BI803" s="42" t="str">
        <f>IF($O803="男子",IF($AF803&gt;100,"",IF($M803=選抜男子!I$27,ROW(),"")),"")</f>
        <v/>
      </c>
      <c r="BJ803" s="42" t="str">
        <f>IF($O803="男子",IF($AF803&gt;100,"",IF($M803=選抜男子!P$27,ROW(),"")),"")</f>
        <v/>
      </c>
      <c r="BK803" s="42" t="str">
        <f>IF($O803="男子",IF($AF803&gt;100,"",IF($M803=選抜男子!B$51,ROW(),"")),"")</f>
        <v/>
      </c>
      <c r="BL803" s="42" t="str">
        <f>IF($O803="男子",IF($AF803&gt;100,"",IF($M803=選抜男子!I$51,ROW(),"")),"")</f>
        <v/>
      </c>
      <c r="BM803" s="42" t="str">
        <f>IF($O803="男子",IF($AF803&gt;100,"",IF($M803=選抜男子!B$76,ROW(),"")),"")</f>
        <v/>
      </c>
      <c r="BN803" s="42" t="str">
        <f>IF($O803="男子",IF($AF803&gt;100,"",IF($M803=選抜男子!I$76,ROW(),"")),"")</f>
        <v/>
      </c>
      <c r="BO803" s="42" t="str">
        <f>IF($O803="男子",IF($AF803&gt;100,"",IF($M803=新人男子!B$2,ROW(),"")),"")</f>
        <v/>
      </c>
      <c r="BP803" s="42" t="str">
        <f>IF($O803="男子",IF($AF803&gt;100,"",IF($M803=新人男子!I$2,ROW(),"")),"")</f>
        <v/>
      </c>
      <c r="BQ803" s="42" t="str">
        <f>IF($O803="男子",IF($AF803&gt;100,"",IF($M803=新人男子!P$2,ROW(),"")),"")</f>
        <v/>
      </c>
      <c r="BR803" s="42" t="str">
        <f>IF($O803="男子",IF($AF803&gt;100,"",IF($M803=新人男子!B$27,ROW(),"")),"")</f>
        <v/>
      </c>
      <c r="BS803" s="42" t="str">
        <f>IF($O803="男子",IF($AF803&gt;100,"",IF($M803=新人男子!I$27,ROW(),"")),"")</f>
        <v/>
      </c>
      <c r="BT803" s="42" t="str">
        <f>IF($O803="男子",IF($AF803&gt;100,"",IF($M803=新人男子!P$27,ROW(),"")),"")</f>
        <v/>
      </c>
      <c r="BU803" s="42" t="str">
        <f>IF($O803="男子",IF($AF803&gt;100,"",IF($M803=新人男子!B$51,ROW(),"")),"")</f>
        <v/>
      </c>
      <c r="BV803" s="42" t="str">
        <f>IF($O803="男子",IF($AF803&gt;100,"",IF($M803=新人男子!I$51,ROW(),"")),"")</f>
        <v/>
      </c>
      <c r="BW803" s="42" t="str">
        <f>IF($O803="男子",IF($AF803&gt;100,"",IF($M803=新人男子!P$51,ROW(),"")),"")</f>
        <v/>
      </c>
      <c r="BX803" s="42" t="str">
        <f>IF($O803="男子",IF($AF803&gt;100,"",IF($M803=新人男子!B$76,ROW(),"")),"")</f>
        <v/>
      </c>
      <c r="BY803" s="42" t="str">
        <f>IF($O803="男子",IF($AF803&gt;100,"",IF($M803=新人男子!I$76,ROW(),"")),"")</f>
        <v/>
      </c>
      <c r="BZ803" s="42" t="str">
        <f>IF($O803="男子",IF($AF803&gt;100,"",IF($M803=新人男子!P$76,ROW(),"")),"")</f>
        <v/>
      </c>
      <c r="CA803" s="42" t="str">
        <f>IF($O803="女子",IF($AF803&gt;100,"",IF($M803=選抜女子!B$2,ROW(),"")),"")</f>
        <v/>
      </c>
      <c r="CB803" s="42" t="str">
        <f>IF($O803="女子",IF($AF803&gt;100,"",IF($M803=選抜女子!I$2,ROW(),"")),"")</f>
        <v/>
      </c>
      <c r="CC803" s="42" t="str">
        <f>IF($O803="女子",IF($AF803&gt;100,"",IF($M803=選抜女子!P$2,ROW(),"")),"")</f>
        <v/>
      </c>
      <c r="CD803" s="42" t="str">
        <f>IF($O803="女子",IF($AF803&gt;100,"",IF($M803=選抜女子!B$27,ROW(),"")),"")</f>
        <v/>
      </c>
      <c r="CE803" s="42" t="str">
        <f>IF($O803="女子",IF($AF803&gt;100,"",IF($M803=選抜女子!I$27,ROW(),"")),"")</f>
        <v/>
      </c>
      <c r="CF803" s="42" t="str">
        <f>IF($O803="女子",IF($AF803&gt;100,"",IF($M803=選抜女子!P$27,ROW(),"")),"")</f>
        <v/>
      </c>
      <c r="CG803" s="42" t="str">
        <f>IF($O803="女子",IF($AF803&gt;100,"",IF($M803=選抜女子!B$51,ROW(),"")),"")</f>
        <v/>
      </c>
      <c r="CH803" s="42" t="str">
        <f>IF($O803="女子",IF($AF803&gt;100,"",IF($M803=選抜女子!I$51,ROW(),"")),"")</f>
        <v/>
      </c>
      <c r="CI803" s="42" t="str">
        <f>IF($O803="女子",IF($AF803&gt;100,"",IF($M803=選抜女子!B$76,ROW(),"")),"")</f>
        <v/>
      </c>
      <c r="CJ803" s="42" t="str">
        <f>IF($O803="女子",IF($AF803&gt;100,"",IF($M803=選抜女子!I$76,ROW(),"")),"")</f>
        <v/>
      </c>
      <c r="CK803" s="42" t="str">
        <f>IF($O803="女子",IF($AF803&gt;100,"",IF($M803=新人女子!B$2,ROW(),"")),"")</f>
        <v/>
      </c>
      <c r="CL803" s="42" t="str">
        <f>IF($O803="女子",IF($AF803&gt;100,"",IF($M803=新人女子!I$2,ROW(),"")),"")</f>
        <v/>
      </c>
      <c r="CM803" s="42" t="str">
        <f>IF($O803="女子",IF($AF803&gt;100,"",IF($M803=新人女子!P$2,ROW(),"")),"")</f>
        <v/>
      </c>
      <c r="CN803" s="42" t="str">
        <f>IF($O803="女子",IF($AF803&gt;100,"",IF($M803=新人女子!B$27,ROW(),"")),"")</f>
        <v/>
      </c>
      <c r="CO803" s="42" t="str">
        <f>IF($O803="女子",IF($AF803&gt;100,"",IF($M803=新人女子!I$27,ROW(),"")),"")</f>
        <v/>
      </c>
      <c r="CP803" s="42" t="str">
        <f>IF($O803="女子",IF($AF803&gt;100,"",IF($M803=新人女子!P$27,ROW(),"")),"")</f>
        <v/>
      </c>
      <c r="CQ803" s="42" t="str">
        <f>IF($O803="女子",IF($AF803&gt;100,"",IF($M803=新人女子!B$51,ROW(),"")),"")</f>
        <v/>
      </c>
      <c r="CR803" s="42" t="str">
        <f>IF($O803="女子",IF($AF803&gt;100,"",IF($M803=新人女子!I$51,ROW(),"")),"")</f>
        <v/>
      </c>
      <c r="CS803" s="42" t="str">
        <f>IF($O803="女子",IF($AF803&gt;100,"",IF($M803=新人女子!P$51,ROW(),"")),"")</f>
        <v/>
      </c>
      <c r="CT803" s="42" t="str">
        <f>IF($O803="女子",IF($AF803&gt;100,"",IF($M803=新人女子!B$76,ROW(),"")),"")</f>
        <v/>
      </c>
      <c r="CU803" s="42" t="str">
        <f>IF($O803="女子",IF($AF803&gt;100,"",IF($M803=新人女子!I$76,ROW(),"")),"")</f>
        <v/>
      </c>
      <c r="CV803" s="42" t="str">
        <f>IF($O803="女子",IF($AF803&gt;100,"",IF($M803=新人女子!P$76,ROW(),"")),"")</f>
        <v/>
      </c>
    </row>
    <row r="804" spans="54:100" x14ac:dyDescent="0.15">
      <c r="BB804" s="35" t="str">
        <f t="shared" si="68"/>
        <v/>
      </c>
      <c r="BC804" s="35" t="str">
        <f t="shared" si="69"/>
        <v/>
      </c>
      <c r="BD804" s="35" t="str">
        <f t="shared" si="70"/>
        <v/>
      </c>
      <c r="BE804" s="42" t="str">
        <f>IF($O804="男子",IF($AF804&gt;100,"",IF($M804=選抜男子!B$2,ROW(),"")),"")</f>
        <v/>
      </c>
      <c r="BF804" s="42" t="str">
        <f>IF($O804="男子",IF($AF804&gt;100,"",IF($M804=選抜男子!I$2,ROW(),"")),"")</f>
        <v/>
      </c>
      <c r="BG804" s="42" t="str">
        <f>IF($O804="男子",IF($AF804&gt;100,"",IF($M804=選抜男子!P$2,ROW(),"")),"")</f>
        <v/>
      </c>
      <c r="BH804" s="42" t="str">
        <f>IF($O804="男子",IF($AF804&gt;100,"",IF($M804=選抜男子!B$27,ROW(),"")),"")</f>
        <v/>
      </c>
      <c r="BI804" s="42" t="str">
        <f>IF($O804="男子",IF($AF804&gt;100,"",IF($M804=選抜男子!I$27,ROW(),"")),"")</f>
        <v/>
      </c>
      <c r="BJ804" s="42" t="str">
        <f>IF($O804="男子",IF($AF804&gt;100,"",IF($M804=選抜男子!P$27,ROW(),"")),"")</f>
        <v/>
      </c>
      <c r="BK804" s="42" t="str">
        <f>IF($O804="男子",IF($AF804&gt;100,"",IF($M804=選抜男子!B$51,ROW(),"")),"")</f>
        <v/>
      </c>
      <c r="BL804" s="42" t="str">
        <f>IF($O804="男子",IF($AF804&gt;100,"",IF($M804=選抜男子!I$51,ROW(),"")),"")</f>
        <v/>
      </c>
      <c r="BM804" s="42" t="str">
        <f>IF($O804="男子",IF($AF804&gt;100,"",IF($M804=選抜男子!B$76,ROW(),"")),"")</f>
        <v/>
      </c>
      <c r="BN804" s="42" t="str">
        <f>IF($O804="男子",IF($AF804&gt;100,"",IF($M804=選抜男子!I$76,ROW(),"")),"")</f>
        <v/>
      </c>
      <c r="BO804" s="42" t="str">
        <f>IF($O804="男子",IF($AF804&gt;100,"",IF($M804=新人男子!B$2,ROW(),"")),"")</f>
        <v/>
      </c>
      <c r="BP804" s="42" t="str">
        <f>IF($O804="男子",IF($AF804&gt;100,"",IF($M804=新人男子!I$2,ROW(),"")),"")</f>
        <v/>
      </c>
      <c r="BQ804" s="42" t="str">
        <f>IF($O804="男子",IF($AF804&gt;100,"",IF($M804=新人男子!P$2,ROW(),"")),"")</f>
        <v/>
      </c>
      <c r="BR804" s="42" t="str">
        <f>IF($O804="男子",IF($AF804&gt;100,"",IF($M804=新人男子!B$27,ROW(),"")),"")</f>
        <v/>
      </c>
      <c r="BS804" s="42" t="str">
        <f>IF($O804="男子",IF($AF804&gt;100,"",IF($M804=新人男子!I$27,ROW(),"")),"")</f>
        <v/>
      </c>
      <c r="BT804" s="42" t="str">
        <f>IF($O804="男子",IF($AF804&gt;100,"",IF($M804=新人男子!P$27,ROW(),"")),"")</f>
        <v/>
      </c>
      <c r="BU804" s="42" t="str">
        <f>IF($O804="男子",IF($AF804&gt;100,"",IF($M804=新人男子!B$51,ROW(),"")),"")</f>
        <v/>
      </c>
      <c r="BV804" s="42" t="str">
        <f>IF($O804="男子",IF($AF804&gt;100,"",IF($M804=新人男子!I$51,ROW(),"")),"")</f>
        <v/>
      </c>
      <c r="BW804" s="42" t="str">
        <f>IF($O804="男子",IF($AF804&gt;100,"",IF($M804=新人男子!P$51,ROW(),"")),"")</f>
        <v/>
      </c>
      <c r="BX804" s="42" t="str">
        <f>IF($O804="男子",IF($AF804&gt;100,"",IF($M804=新人男子!B$76,ROW(),"")),"")</f>
        <v/>
      </c>
      <c r="BY804" s="42" t="str">
        <f>IF($O804="男子",IF($AF804&gt;100,"",IF($M804=新人男子!I$76,ROW(),"")),"")</f>
        <v/>
      </c>
      <c r="BZ804" s="42" t="str">
        <f>IF($O804="男子",IF($AF804&gt;100,"",IF($M804=新人男子!P$76,ROW(),"")),"")</f>
        <v/>
      </c>
      <c r="CA804" s="42" t="str">
        <f>IF($O804="女子",IF($AF804&gt;100,"",IF($M804=選抜女子!B$2,ROW(),"")),"")</f>
        <v/>
      </c>
      <c r="CB804" s="42" t="str">
        <f>IF($O804="女子",IF($AF804&gt;100,"",IF($M804=選抜女子!I$2,ROW(),"")),"")</f>
        <v/>
      </c>
      <c r="CC804" s="42" t="str">
        <f>IF($O804="女子",IF($AF804&gt;100,"",IF($M804=選抜女子!P$2,ROW(),"")),"")</f>
        <v/>
      </c>
      <c r="CD804" s="42" t="str">
        <f>IF($O804="女子",IF($AF804&gt;100,"",IF($M804=選抜女子!B$27,ROW(),"")),"")</f>
        <v/>
      </c>
      <c r="CE804" s="42" t="str">
        <f>IF($O804="女子",IF($AF804&gt;100,"",IF($M804=選抜女子!I$27,ROW(),"")),"")</f>
        <v/>
      </c>
      <c r="CF804" s="42" t="str">
        <f>IF($O804="女子",IF($AF804&gt;100,"",IF($M804=選抜女子!P$27,ROW(),"")),"")</f>
        <v/>
      </c>
      <c r="CG804" s="42" t="str">
        <f>IF($O804="女子",IF($AF804&gt;100,"",IF($M804=選抜女子!B$51,ROW(),"")),"")</f>
        <v/>
      </c>
      <c r="CH804" s="42" t="str">
        <f>IF($O804="女子",IF($AF804&gt;100,"",IF($M804=選抜女子!I$51,ROW(),"")),"")</f>
        <v/>
      </c>
      <c r="CI804" s="42" t="str">
        <f>IF($O804="女子",IF($AF804&gt;100,"",IF($M804=選抜女子!B$76,ROW(),"")),"")</f>
        <v/>
      </c>
      <c r="CJ804" s="42" t="str">
        <f>IF($O804="女子",IF($AF804&gt;100,"",IF($M804=選抜女子!I$76,ROW(),"")),"")</f>
        <v/>
      </c>
      <c r="CK804" s="42" t="str">
        <f>IF($O804="女子",IF($AF804&gt;100,"",IF($M804=新人女子!B$2,ROW(),"")),"")</f>
        <v/>
      </c>
      <c r="CL804" s="42" t="str">
        <f>IF($O804="女子",IF($AF804&gt;100,"",IF($M804=新人女子!I$2,ROW(),"")),"")</f>
        <v/>
      </c>
      <c r="CM804" s="42" t="str">
        <f>IF($O804="女子",IF($AF804&gt;100,"",IF($M804=新人女子!P$2,ROW(),"")),"")</f>
        <v/>
      </c>
      <c r="CN804" s="42" t="str">
        <f>IF($O804="女子",IF($AF804&gt;100,"",IF($M804=新人女子!B$27,ROW(),"")),"")</f>
        <v/>
      </c>
      <c r="CO804" s="42" t="str">
        <f>IF($O804="女子",IF($AF804&gt;100,"",IF($M804=新人女子!I$27,ROW(),"")),"")</f>
        <v/>
      </c>
      <c r="CP804" s="42" t="str">
        <f>IF($O804="女子",IF($AF804&gt;100,"",IF($M804=新人女子!P$27,ROW(),"")),"")</f>
        <v/>
      </c>
      <c r="CQ804" s="42" t="str">
        <f>IF($O804="女子",IF($AF804&gt;100,"",IF($M804=新人女子!B$51,ROW(),"")),"")</f>
        <v/>
      </c>
      <c r="CR804" s="42" t="str">
        <f>IF($O804="女子",IF($AF804&gt;100,"",IF($M804=新人女子!I$51,ROW(),"")),"")</f>
        <v/>
      </c>
      <c r="CS804" s="42" t="str">
        <f>IF($O804="女子",IF($AF804&gt;100,"",IF($M804=新人女子!P$51,ROW(),"")),"")</f>
        <v/>
      </c>
      <c r="CT804" s="42" t="str">
        <f>IF($O804="女子",IF($AF804&gt;100,"",IF($M804=新人女子!B$76,ROW(),"")),"")</f>
        <v/>
      </c>
      <c r="CU804" s="42" t="str">
        <f>IF($O804="女子",IF($AF804&gt;100,"",IF($M804=新人女子!I$76,ROW(),"")),"")</f>
        <v/>
      </c>
      <c r="CV804" s="42" t="str">
        <f>IF($O804="女子",IF($AF804&gt;100,"",IF($M804=新人女子!P$76,ROW(),"")),"")</f>
        <v/>
      </c>
    </row>
    <row r="805" spans="54:100" x14ac:dyDescent="0.15">
      <c r="BB805" s="35" t="str">
        <f t="shared" si="68"/>
        <v/>
      </c>
      <c r="BC805" s="35" t="str">
        <f t="shared" si="69"/>
        <v/>
      </c>
      <c r="BD805" s="35" t="str">
        <f t="shared" si="70"/>
        <v/>
      </c>
      <c r="BE805" s="42" t="str">
        <f>IF($O805="男子",IF($AF805&gt;100,"",IF($M805=選抜男子!B$2,ROW(),"")),"")</f>
        <v/>
      </c>
      <c r="BF805" s="42" t="str">
        <f>IF($O805="男子",IF($AF805&gt;100,"",IF($M805=選抜男子!I$2,ROW(),"")),"")</f>
        <v/>
      </c>
      <c r="BG805" s="42" t="str">
        <f>IF($O805="男子",IF($AF805&gt;100,"",IF($M805=選抜男子!P$2,ROW(),"")),"")</f>
        <v/>
      </c>
      <c r="BH805" s="42" t="str">
        <f>IF($O805="男子",IF($AF805&gt;100,"",IF($M805=選抜男子!B$27,ROW(),"")),"")</f>
        <v/>
      </c>
      <c r="BI805" s="42" t="str">
        <f>IF($O805="男子",IF($AF805&gt;100,"",IF($M805=選抜男子!I$27,ROW(),"")),"")</f>
        <v/>
      </c>
      <c r="BJ805" s="42" t="str">
        <f>IF($O805="男子",IF($AF805&gt;100,"",IF($M805=選抜男子!P$27,ROW(),"")),"")</f>
        <v/>
      </c>
      <c r="BK805" s="42" t="str">
        <f>IF($O805="男子",IF($AF805&gt;100,"",IF($M805=選抜男子!B$51,ROW(),"")),"")</f>
        <v/>
      </c>
      <c r="BL805" s="42" t="str">
        <f>IF($O805="男子",IF($AF805&gt;100,"",IF($M805=選抜男子!I$51,ROW(),"")),"")</f>
        <v/>
      </c>
      <c r="BM805" s="42" t="str">
        <f>IF($O805="男子",IF($AF805&gt;100,"",IF($M805=選抜男子!B$76,ROW(),"")),"")</f>
        <v/>
      </c>
      <c r="BN805" s="42" t="str">
        <f>IF($O805="男子",IF($AF805&gt;100,"",IF($M805=選抜男子!I$76,ROW(),"")),"")</f>
        <v/>
      </c>
      <c r="BO805" s="42" t="str">
        <f>IF($O805="男子",IF($AF805&gt;100,"",IF($M805=新人男子!B$2,ROW(),"")),"")</f>
        <v/>
      </c>
      <c r="BP805" s="42" t="str">
        <f>IF($O805="男子",IF($AF805&gt;100,"",IF($M805=新人男子!I$2,ROW(),"")),"")</f>
        <v/>
      </c>
      <c r="BQ805" s="42" t="str">
        <f>IF($O805="男子",IF($AF805&gt;100,"",IF($M805=新人男子!P$2,ROW(),"")),"")</f>
        <v/>
      </c>
      <c r="BR805" s="42" t="str">
        <f>IF($O805="男子",IF($AF805&gt;100,"",IF($M805=新人男子!B$27,ROW(),"")),"")</f>
        <v/>
      </c>
      <c r="BS805" s="42" t="str">
        <f>IF($O805="男子",IF($AF805&gt;100,"",IF($M805=新人男子!I$27,ROW(),"")),"")</f>
        <v/>
      </c>
      <c r="BT805" s="42" t="str">
        <f>IF($O805="男子",IF($AF805&gt;100,"",IF($M805=新人男子!P$27,ROW(),"")),"")</f>
        <v/>
      </c>
      <c r="BU805" s="42" t="str">
        <f>IF($O805="男子",IF($AF805&gt;100,"",IF($M805=新人男子!B$51,ROW(),"")),"")</f>
        <v/>
      </c>
      <c r="BV805" s="42" t="str">
        <f>IF($O805="男子",IF($AF805&gt;100,"",IF($M805=新人男子!I$51,ROW(),"")),"")</f>
        <v/>
      </c>
      <c r="BW805" s="42" t="str">
        <f>IF($O805="男子",IF($AF805&gt;100,"",IF($M805=新人男子!P$51,ROW(),"")),"")</f>
        <v/>
      </c>
      <c r="BX805" s="42" t="str">
        <f>IF($O805="男子",IF($AF805&gt;100,"",IF($M805=新人男子!B$76,ROW(),"")),"")</f>
        <v/>
      </c>
      <c r="BY805" s="42" t="str">
        <f>IF($O805="男子",IF($AF805&gt;100,"",IF($M805=新人男子!I$76,ROW(),"")),"")</f>
        <v/>
      </c>
      <c r="BZ805" s="42" t="str">
        <f>IF($O805="男子",IF($AF805&gt;100,"",IF($M805=新人男子!P$76,ROW(),"")),"")</f>
        <v/>
      </c>
      <c r="CA805" s="42" t="str">
        <f>IF($O805="女子",IF($AF805&gt;100,"",IF($M805=選抜女子!B$2,ROW(),"")),"")</f>
        <v/>
      </c>
      <c r="CB805" s="42" t="str">
        <f>IF($O805="女子",IF($AF805&gt;100,"",IF($M805=選抜女子!I$2,ROW(),"")),"")</f>
        <v/>
      </c>
      <c r="CC805" s="42" t="str">
        <f>IF($O805="女子",IF($AF805&gt;100,"",IF($M805=選抜女子!P$2,ROW(),"")),"")</f>
        <v/>
      </c>
      <c r="CD805" s="42" t="str">
        <f>IF($O805="女子",IF($AF805&gt;100,"",IF($M805=選抜女子!B$27,ROW(),"")),"")</f>
        <v/>
      </c>
      <c r="CE805" s="42" t="str">
        <f>IF($O805="女子",IF($AF805&gt;100,"",IF($M805=選抜女子!I$27,ROW(),"")),"")</f>
        <v/>
      </c>
      <c r="CF805" s="42" t="str">
        <f>IF($O805="女子",IF($AF805&gt;100,"",IF($M805=選抜女子!P$27,ROW(),"")),"")</f>
        <v/>
      </c>
      <c r="CG805" s="42" t="str">
        <f>IF($O805="女子",IF($AF805&gt;100,"",IF($M805=選抜女子!B$51,ROW(),"")),"")</f>
        <v/>
      </c>
      <c r="CH805" s="42" t="str">
        <f>IF($O805="女子",IF($AF805&gt;100,"",IF($M805=選抜女子!I$51,ROW(),"")),"")</f>
        <v/>
      </c>
      <c r="CI805" s="42" t="str">
        <f>IF($O805="女子",IF($AF805&gt;100,"",IF($M805=選抜女子!B$76,ROW(),"")),"")</f>
        <v/>
      </c>
      <c r="CJ805" s="42" t="str">
        <f>IF($O805="女子",IF($AF805&gt;100,"",IF($M805=選抜女子!I$76,ROW(),"")),"")</f>
        <v/>
      </c>
      <c r="CK805" s="42" t="str">
        <f>IF($O805="女子",IF($AF805&gt;100,"",IF($M805=新人女子!B$2,ROW(),"")),"")</f>
        <v/>
      </c>
      <c r="CL805" s="42" t="str">
        <f>IF($O805="女子",IF($AF805&gt;100,"",IF($M805=新人女子!I$2,ROW(),"")),"")</f>
        <v/>
      </c>
      <c r="CM805" s="42" t="str">
        <f>IF($O805="女子",IF($AF805&gt;100,"",IF($M805=新人女子!P$2,ROW(),"")),"")</f>
        <v/>
      </c>
      <c r="CN805" s="42" t="str">
        <f>IF($O805="女子",IF($AF805&gt;100,"",IF($M805=新人女子!B$27,ROW(),"")),"")</f>
        <v/>
      </c>
      <c r="CO805" s="42" t="str">
        <f>IF($O805="女子",IF($AF805&gt;100,"",IF($M805=新人女子!I$27,ROW(),"")),"")</f>
        <v/>
      </c>
      <c r="CP805" s="42" t="str">
        <f>IF($O805="女子",IF($AF805&gt;100,"",IF($M805=新人女子!P$27,ROW(),"")),"")</f>
        <v/>
      </c>
      <c r="CQ805" s="42" t="str">
        <f>IF($O805="女子",IF($AF805&gt;100,"",IF($M805=新人女子!B$51,ROW(),"")),"")</f>
        <v/>
      </c>
      <c r="CR805" s="42" t="str">
        <f>IF($O805="女子",IF($AF805&gt;100,"",IF($M805=新人女子!I$51,ROW(),"")),"")</f>
        <v/>
      </c>
      <c r="CS805" s="42" t="str">
        <f>IF($O805="女子",IF($AF805&gt;100,"",IF($M805=新人女子!P$51,ROW(),"")),"")</f>
        <v/>
      </c>
      <c r="CT805" s="42" t="str">
        <f>IF($O805="女子",IF($AF805&gt;100,"",IF($M805=新人女子!B$76,ROW(),"")),"")</f>
        <v/>
      </c>
      <c r="CU805" s="42" t="str">
        <f>IF($O805="女子",IF($AF805&gt;100,"",IF($M805=新人女子!I$76,ROW(),"")),"")</f>
        <v/>
      </c>
      <c r="CV805" s="42" t="str">
        <f>IF($O805="女子",IF($AF805&gt;100,"",IF($M805=新人女子!P$76,ROW(),"")),"")</f>
        <v/>
      </c>
    </row>
    <row r="806" spans="54:100" x14ac:dyDescent="0.15">
      <c r="BB806" s="35" t="str">
        <f t="shared" si="68"/>
        <v/>
      </c>
      <c r="BC806" s="35" t="str">
        <f t="shared" si="69"/>
        <v/>
      </c>
      <c r="BD806" s="35" t="str">
        <f t="shared" si="70"/>
        <v/>
      </c>
      <c r="BE806" s="42" t="str">
        <f>IF($O806="男子",IF($AF806&gt;100,"",IF($M806=選抜男子!B$2,ROW(),"")),"")</f>
        <v/>
      </c>
      <c r="BF806" s="42" t="str">
        <f>IF($O806="男子",IF($AF806&gt;100,"",IF($M806=選抜男子!I$2,ROW(),"")),"")</f>
        <v/>
      </c>
      <c r="BG806" s="42" t="str">
        <f>IF($O806="男子",IF($AF806&gt;100,"",IF($M806=選抜男子!P$2,ROW(),"")),"")</f>
        <v/>
      </c>
      <c r="BH806" s="42" t="str">
        <f>IF($O806="男子",IF($AF806&gt;100,"",IF($M806=選抜男子!B$27,ROW(),"")),"")</f>
        <v/>
      </c>
      <c r="BI806" s="42" t="str">
        <f>IF($O806="男子",IF($AF806&gt;100,"",IF($M806=選抜男子!I$27,ROW(),"")),"")</f>
        <v/>
      </c>
      <c r="BJ806" s="42" t="str">
        <f>IF($O806="男子",IF($AF806&gt;100,"",IF($M806=選抜男子!P$27,ROW(),"")),"")</f>
        <v/>
      </c>
      <c r="BK806" s="42" t="str">
        <f>IF($O806="男子",IF($AF806&gt;100,"",IF($M806=選抜男子!B$51,ROW(),"")),"")</f>
        <v/>
      </c>
      <c r="BL806" s="42" t="str">
        <f>IF($O806="男子",IF($AF806&gt;100,"",IF($M806=選抜男子!I$51,ROW(),"")),"")</f>
        <v/>
      </c>
      <c r="BM806" s="42" t="str">
        <f>IF($O806="男子",IF($AF806&gt;100,"",IF($M806=選抜男子!B$76,ROW(),"")),"")</f>
        <v/>
      </c>
      <c r="BN806" s="42" t="str">
        <f>IF($O806="男子",IF($AF806&gt;100,"",IF($M806=選抜男子!I$76,ROW(),"")),"")</f>
        <v/>
      </c>
      <c r="BO806" s="42" t="str">
        <f>IF($O806="男子",IF($AF806&gt;100,"",IF($M806=新人男子!B$2,ROW(),"")),"")</f>
        <v/>
      </c>
      <c r="BP806" s="42" t="str">
        <f>IF($O806="男子",IF($AF806&gt;100,"",IF($M806=新人男子!I$2,ROW(),"")),"")</f>
        <v/>
      </c>
      <c r="BQ806" s="42" t="str">
        <f>IF($O806="男子",IF($AF806&gt;100,"",IF($M806=新人男子!P$2,ROW(),"")),"")</f>
        <v/>
      </c>
      <c r="BR806" s="42" t="str">
        <f>IF($O806="男子",IF($AF806&gt;100,"",IF($M806=新人男子!B$27,ROW(),"")),"")</f>
        <v/>
      </c>
      <c r="BS806" s="42" t="str">
        <f>IF($O806="男子",IF($AF806&gt;100,"",IF($M806=新人男子!I$27,ROW(),"")),"")</f>
        <v/>
      </c>
      <c r="BT806" s="42" t="str">
        <f>IF($O806="男子",IF($AF806&gt;100,"",IF($M806=新人男子!P$27,ROW(),"")),"")</f>
        <v/>
      </c>
      <c r="BU806" s="42" t="str">
        <f>IF($O806="男子",IF($AF806&gt;100,"",IF($M806=新人男子!B$51,ROW(),"")),"")</f>
        <v/>
      </c>
      <c r="BV806" s="42" t="str">
        <f>IF($O806="男子",IF($AF806&gt;100,"",IF($M806=新人男子!I$51,ROW(),"")),"")</f>
        <v/>
      </c>
      <c r="BW806" s="42" t="str">
        <f>IF($O806="男子",IF($AF806&gt;100,"",IF($M806=新人男子!P$51,ROW(),"")),"")</f>
        <v/>
      </c>
      <c r="BX806" s="42" t="str">
        <f>IF($O806="男子",IF($AF806&gt;100,"",IF($M806=新人男子!B$76,ROW(),"")),"")</f>
        <v/>
      </c>
      <c r="BY806" s="42" t="str">
        <f>IF($O806="男子",IF($AF806&gt;100,"",IF($M806=新人男子!I$76,ROW(),"")),"")</f>
        <v/>
      </c>
      <c r="BZ806" s="42" t="str">
        <f>IF($O806="男子",IF($AF806&gt;100,"",IF($M806=新人男子!P$76,ROW(),"")),"")</f>
        <v/>
      </c>
      <c r="CA806" s="42" t="str">
        <f>IF($O806="女子",IF($AF806&gt;100,"",IF($M806=選抜女子!B$2,ROW(),"")),"")</f>
        <v/>
      </c>
      <c r="CB806" s="42" t="str">
        <f>IF($O806="女子",IF($AF806&gt;100,"",IF($M806=選抜女子!I$2,ROW(),"")),"")</f>
        <v/>
      </c>
      <c r="CC806" s="42" t="str">
        <f>IF($O806="女子",IF($AF806&gt;100,"",IF($M806=選抜女子!P$2,ROW(),"")),"")</f>
        <v/>
      </c>
      <c r="CD806" s="42" t="str">
        <f>IF($O806="女子",IF($AF806&gt;100,"",IF($M806=選抜女子!B$27,ROW(),"")),"")</f>
        <v/>
      </c>
      <c r="CE806" s="42" t="str">
        <f>IF($O806="女子",IF($AF806&gt;100,"",IF($M806=選抜女子!I$27,ROW(),"")),"")</f>
        <v/>
      </c>
      <c r="CF806" s="42" t="str">
        <f>IF($O806="女子",IF($AF806&gt;100,"",IF($M806=選抜女子!P$27,ROW(),"")),"")</f>
        <v/>
      </c>
      <c r="CG806" s="42" t="str">
        <f>IF($O806="女子",IF($AF806&gt;100,"",IF($M806=選抜女子!B$51,ROW(),"")),"")</f>
        <v/>
      </c>
      <c r="CH806" s="42" t="str">
        <f>IF($O806="女子",IF($AF806&gt;100,"",IF($M806=選抜女子!I$51,ROW(),"")),"")</f>
        <v/>
      </c>
      <c r="CI806" s="42" t="str">
        <f>IF($O806="女子",IF($AF806&gt;100,"",IF($M806=選抜女子!B$76,ROW(),"")),"")</f>
        <v/>
      </c>
      <c r="CJ806" s="42" t="str">
        <f>IF($O806="女子",IF($AF806&gt;100,"",IF($M806=選抜女子!I$76,ROW(),"")),"")</f>
        <v/>
      </c>
      <c r="CK806" s="42" t="str">
        <f>IF($O806="女子",IF($AF806&gt;100,"",IF($M806=新人女子!B$2,ROW(),"")),"")</f>
        <v/>
      </c>
      <c r="CL806" s="42" t="str">
        <f>IF($O806="女子",IF($AF806&gt;100,"",IF($M806=新人女子!I$2,ROW(),"")),"")</f>
        <v/>
      </c>
      <c r="CM806" s="42" t="str">
        <f>IF($O806="女子",IF($AF806&gt;100,"",IF($M806=新人女子!P$2,ROW(),"")),"")</f>
        <v/>
      </c>
      <c r="CN806" s="42" t="str">
        <f>IF($O806="女子",IF($AF806&gt;100,"",IF($M806=新人女子!B$27,ROW(),"")),"")</f>
        <v/>
      </c>
      <c r="CO806" s="42" t="str">
        <f>IF($O806="女子",IF($AF806&gt;100,"",IF($M806=新人女子!I$27,ROW(),"")),"")</f>
        <v/>
      </c>
      <c r="CP806" s="42" t="str">
        <f>IF($O806="女子",IF($AF806&gt;100,"",IF($M806=新人女子!P$27,ROW(),"")),"")</f>
        <v/>
      </c>
      <c r="CQ806" s="42" t="str">
        <f>IF($O806="女子",IF($AF806&gt;100,"",IF($M806=新人女子!B$51,ROW(),"")),"")</f>
        <v/>
      </c>
      <c r="CR806" s="42" t="str">
        <f>IF($O806="女子",IF($AF806&gt;100,"",IF($M806=新人女子!I$51,ROW(),"")),"")</f>
        <v/>
      </c>
      <c r="CS806" s="42" t="str">
        <f>IF($O806="女子",IF($AF806&gt;100,"",IF($M806=新人女子!P$51,ROW(),"")),"")</f>
        <v/>
      </c>
      <c r="CT806" s="42" t="str">
        <f>IF($O806="女子",IF($AF806&gt;100,"",IF($M806=新人女子!B$76,ROW(),"")),"")</f>
        <v/>
      </c>
      <c r="CU806" s="42" t="str">
        <f>IF($O806="女子",IF($AF806&gt;100,"",IF($M806=新人女子!I$76,ROW(),"")),"")</f>
        <v/>
      </c>
      <c r="CV806" s="42" t="str">
        <f>IF($O806="女子",IF($AF806&gt;100,"",IF($M806=新人女子!P$76,ROW(),"")),"")</f>
        <v/>
      </c>
    </row>
    <row r="807" spans="54:100" x14ac:dyDescent="0.15">
      <c r="BB807" s="35" t="str">
        <f t="shared" si="68"/>
        <v/>
      </c>
      <c r="BC807" s="35" t="str">
        <f t="shared" si="69"/>
        <v/>
      </c>
      <c r="BD807" s="35" t="str">
        <f t="shared" si="70"/>
        <v/>
      </c>
      <c r="BE807" s="42" t="str">
        <f>IF($O807="男子",IF($AF807&gt;100,"",IF($M807=選抜男子!B$2,ROW(),"")),"")</f>
        <v/>
      </c>
      <c r="BF807" s="42" t="str">
        <f>IF($O807="男子",IF($AF807&gt;100,"",IF($M807=選抜男子!I$2,ROW(),"")),"")</f>
        <v/>
      </c>
      <c r="BG807" s="42" t="str">
        <f>IF($O807="男子",IF($AF807&gt;100,"",IF($M807=選抜男子!P$2,ROW(),"")),"")</f>
        <v/>
      </c>
      <c r="BH807" s="42" t="str">
        <f>IF($O807="男子",IF($AF807&gt;100,"",IF($M807=選抜男子!B$27,ROW(),"")),"")</f>
        <v/>
      </c>
      <c r="BI807" s="42" t="str">
        <f>IF($O807="男子",IF($AF807&gt;100,"",IF($M807=選抜男子!I$27,ROW(),"")),"")</f>
        <v/>
      </c>
      <c r="BJ807" s="42" t="str">
        <f>IF($O807="男子",IF($AF807&gt;100,"",IF($M807=選抜男子!P$27,ROW(),"")),"")</f>
        <v/>
      </c>
      <c r="BK807" s="42" t="str">
        <f>IF($O807="男子",IF($AF807&gt;100,"",IF($M807=選抜男子!B$51,ROW(),"")),"")</f>
        <v/>
      </c>
      <c r="BL807" s="42" t="str">
        <f>IF($O807="男子",IF($AF807&gt;100,"",IF($M807=選抜男子!I$51,ROW(),"")),"")</f>
        <v/>
      </c>
      <c r="BM807" s="42" t="str">
        <f>IF($O807="男子",IF($AF807&gt;100,"",IF($M807=選抜男子!B$76,ROW(),"")),"")</f>
        <v/>
      </c>
      <c r="BN807" s="42" t="str">
        <f>IF($O807="男子",IF($AF807&gt;100,"",IF($M807=選抜男子!I$76,ROW(),"")),"")</f>
        <v/>
      </c>
      <c r="BO807" s="42" t="str">
        <f>IF($O807="男子",IF($AF807&gt;100,"",IF($M807=新人男子!B$2,ROW(),"")),"")</f>
        <v/>
      </c>
      <c r="BP807" s="42" t="str">
        <f>IF($O807="男子",IF($AF807&gt;100,"",IF($M807=新人男子!I$2,ROW(),"")),"")</f>
        <v/>
      </c>
      <c r="BQ807" s="42" t="str">
        <f>IF($O807="男子",IF($AF807&gt;100,"",IF($M807=新人男子!P$2,ROW(),"")),"")</f>
        <v/>
      </c>
      <c r="BR807" s="42" t="str">
        <f>IF($O807="男子",IF($AF807&gt;100,"",IF($M807=新人男子!B$27,ROW(),"")),"")</f>
        <v/>
      </c>
      <c r="BS807" s="42" t="str">
        <f>IF($O807="男子",IF($AF807&gt;100,"",IF($M807=新人男子!I$27,ROW(),"")),"")</f>
        <v/>
      </c>
      <c r="BT807" s="42" t="str">
        <f>IF($O807="男子",IF($AF807&gt;100,"",IF($M807=新人男子!P$27,ROW(),"")),"")</f>
        <v/>
      </c>
      <c r="BU807" s="42" t="str">
        <f>IF($O807="男子",IF($AF807&gt;100,"",IF($M807=新人男子!B$51,ROW(),"")),"")</f>
        <v/>
      </c>
      <c r="BV807" s="42" t="str">
        <f>IF($O807="男子",IF($AF807&gt;100,"",IF($M807=新人男子!I$51,ROW(),"")),"")</f>
        <v/>
      </c>
      <c r="BW807" s="42" t="str">
        <f>IF($O807="男子",IF($AF807&gt;100,"",IF($M807=新人男子!P$51,ROW(),"")),"")</f>
        <v/>
      </c>
      <c r="BX807" s="42" t="str">
        <f>IF($O807="男子",IF($AF807&gt;100,"",IF($M807=新人男子!B$76,ROW(),"")),"")</f>
        <v/>
      </c>
      <c r="BY807" s="42" t="str">
        <f>IF($O807="男子",IF($AF807&gt;100,"",IF($M807=新人男子!I$76,ROW(),"")),"")</f>
        <v/>
      </c>
      <c r="BZ807" s="42" t="str">
        <f>IF($O807="男子",IF($AF807&gt;100,"",IF($M807=新人男子!P$76,ROW(),"")),"")</f>
        <v/>
      </c>
      <c r="CA807" s="42" t="str">
        <f>IF($O807="女子",IF($AF807&gt;100,"",IF($M807=選抜女子!B$2,ROW(),"")),"")</f>
        <v/>
      </c>
      <c r="CB807" s="42" t="str">
        <f>IF($O807="女子",IF($AF807&gt;100,"",IF($M807=選抜女子!I$2,ROW(),"")),"")</f>
        <v/>
      </c>
      <c r="CC807" s="42" t="str">
        <f>IF($O807="女子",IF($AF807&gt;100,"",IF($M807=選抜女子!P$2,ROW(),"")),"")</f>
        <v/>
      </c>
      <c r="CD807" s="42" t="str">
        <f>IF($O807="女子",IF($AF807&gt;100,"",IF($M807=選抜女子!B$27,ROW(),"")),"")</f>
        <v/>
      </c>
      <c r="CE807" s="42" t="str">
        <f>IF($O807="女子",IF($AF807&gt;100,"",IF($M807=選抜女子!I$27,ROW(),"")),"")</f>
        <v/>
      </c>
      <c r="CF807" s="42" t="str">
        <f>IF($O807="女子",IF($AF807&gt;100,"",IF($M807=選抜女子!P$27,ROW(),"")),"")</f>
        <v/>
      </c>
      <c r="CG807" s="42" t="str">
        <f>IF($O807="女子",IF($AF807&gt;100,"",IF($M807=選抜女子!B$51,ROW(),"")),"")</f>
        <v/>
      </c>
      <c r="CH807" s="42" t="str">
        <f>IF($O807="女子",IF($AF807&gt;100,"",IF($M807=選抜女子!I$51,ROW(),"")),"")</f>
        <v/>
      </c>
      <c r="CI807" s="42" t="str">
        <f>IF($O807="女子",IF($AF807&gt;100,"",IF($M807=選抜女子!B$76,ROW(),"")),"")</f>
        <v/>
      </c>
      <c r="CJ807" s="42" t="str">
        <f>IF($O807="女子",IF($AF807&gt;100,"",IF($M807=選抜女子!I$76,ROW(),"")),"")</f>
        <v/>
      </c>
      <c r="CK807" s="42" t="str">
        <f>IF($O807="女子",IF($AF807&gt;100,"",IF($M807=新人女子!B$2,ROW(),"")),"")</f>
        <v/>
      </c>
      <c r="CL807" s="42" t="str">
        <f>IF($O807="女子",IF($AF807&gt;100,"",IF($M807=新人女子!I$2,ROW(),"")),"")</f>
        <v/>
      </c>
      <c r="CM807" s="42" t="str">
        <f>IF($O807="女子",IF($AF807&gt;100,"",IF($M807=新人女子!P$2,ROW(),"")),"")</f>
        <v/>
      </c>
      <c r="CN807" s="42" t="str">
        <f>IF($O807="女子",IF($AF807&gt;100,"",IF($M807=新人女子!B$27,ROW(),"")),"")</f>
        <v/>
      </c>
      <c r="CO807" s="42" t="str">
        <f>IF($O807="女子",IF($AF807&gt;100,"",IF($M807=新人女子!I$27,ROW(),"")),"")</f>
        <v/>
      </c>
      <c r="CP807" s="42" t="str">
        <f>IF($O807="女子",IF($AF807&gt;100,"",IF($M807=新人女子!P$27,ROW(),"")),"")</f>
        <v/>
      </c>
      <c r="CQ807" s="42" t="str">
        <f>IF($O807="女子",IF($AF807&gt;100,"",IF($M807=新人女子!B$51,ROW(),"")),"")</f>
        <v/>
      </c>
      <c r="CR807" s="42" t="str">
        <f>IF($O807="女子",IF($AF807&gt;100,"",IF($M807=新人女子!I$51,ROW(),"")),"")</f>
        <v/>
      </c>
      <c r="CS807" s="42" t="str">
        <f>IF($O807="女子",IF($AF807&gt;100,"",IF($M807=新人女子!P$51,ROW(),"")),"")</f>
        <v/>
      </c>
      <c r="CT807" s="42" t="str">
        <f>IF($O807="女子",IF($AF807&gt;100,"",IF($M807=新人女子!B$76,ROW(),"")),"")</f>
        <v/>
      </c>
      <c r="CU807" s="42" t="str">
        <f>IF($O807="女子",IF($AF807&gt;100,"",IF($M807=新人女子!I$76,ROW(),"")),"")</f>
        <v/>
      </c>
      <c r="CV807" s="42" t="str">
        <f>IF($O807="女子",IF($AF807&gt;100,"",IF($M807=新人女子!P$76,ROW(),"")),"")</f>
        <v/>
      </c>
    </row>
    <row r="808" spans="54:100" x14ac:dyDescent="0.15">
      <c r="BB808" s="35" t="str">
        <f t="shared" si="68"/>
        <v/>
      </c>
      <c r="BC808" s="35" t="str">
        <f t="shared" si="69"/>
        <v/>
      </c>
      <c r="BD808" s="35" t="str">
        <f t="shared" si="70"/>
        <v/>
      </c>
      <c r="BE808" s="42" t="str">
        <f>IF($O808="男子",IF($AF808&gt;100,"",IF($M808=選抜男子!B$2,ROW(),"")),"")</f>
        <v/>
      </c>
      <c r="BF808" s="42" t="str">
        <f>IF($O808="男子",IF($AF808&gt;100,"",IF($M808=選抜男子!I$2,ROW(),"")),"")</f>
        <v/>
      </c>
      <c r="BG808" s="42" t="str">
        <f>IF($O808="男子",IF($AF808&gt;100,"",IF($M808=選抜男子!P$2,ROW(),"")),"")</f>
        <v/>
      </c>
      <c r="BH808" s="42" t="str">
        <f>IF($O808="男子",IF($AF808&gt;100,"",IF($M808=選抜男子!B$27,ROW(),"")),"")</f>
        <v/>
      </c>
      <c r="BI808" s="42" t="str">
        <f>IF($O808="男子",IF($AF808&gt;100,"",IF($M808=選抜男子!I$27,ROW(),"")),"")</f>
        <v/>
      </c>
      <c r="BJ808" s="42" t="str">
        <f>IF($O808="男子",IF($AF808&gt;100,"",IF($M808=選抜男子!P$27,ROW(),"")),"")</f>
        <v/>
      </c>
      <c r="BK808" s="42" t="str">
        <f>IF($O808="男子",IF($AF808&gt;100,"",IF($M808=選抜男子!B$51,ROW(),"")),"")</f>
        <v/>
      </c>
      <c r="BL808" s="42" t="str">
        <f>IF($O808="男子",IF($AF808&gt;100,"",IF($M808=選抜男子!I$51,ROW(),"")),"")</f>
        <v/>
      </c>
      <c r="BM808" s="42" t="str">
        <f>IF($O808="男子",IF($AF808&gt;100,"",IF($M808=選抜男子!B$76,ROW(),"")),"")</f>
        <v/>
      </c>
      <c r="BN808" s="42" t="str">
        <f>IF($O808="男子",IF($AF808&gt;100,"",IF($M808=選抜男子!I$76,ROW(),"")),"")</f>
        <v/>
      </c>
      <c r="BO808" s="42" t="str">
        <f>IF($O808="男子",IF($AF808&gt;100,"",IF($M808=新人男子!B$2,ROW(),"")),"")</f>
        <v/>
      </c>
      <c r="BP808" s="42" t="str">
        <f>IF($O808="男子",IF($AF808&gt;100,"",IF($M808=新人男子!I$2,ROW(),"")),"")</f>
        <v/>
      </c>
      <c r="BQ808" s="42" t="str">
        <f>IF($O808="男子",IF($AF808&gt;100,"",IF($M808=新人男子!P$2,ROW(),"")),"")</f>
        <v/>
      </c>
      <c r="BR808" s="42" t="str">
        <f>IF($O808="男子",IF($AF808&gt;100,"",IF($M808=新人男子!B$27,ROW(),"")),"")</f>
        <v/>
      </c>
      <c r="BS808" s="42" t="str">
        <f>IF($O808="男子",IF($AF808&gt;100,"",IF($M808=新人男子!I$27,ROW(),"")),"")</f>
        <v/>
      </c>
      <c r="BT808" s="42" t="str">
        <f>IF($O808="男子",IF($AF808&gt;100,"",IF($M808=新人男子!P$27,ROW(),"")),"")</f>
        <v/>
      </c>
      <c r="BU808" s="42" t="str">
        <f>IF($O808="男子",IF($AF808&gt;100,"",IF($M808=新人男子!B$51,ROW(),"")),"")</f>
        <v/>
      </c>
      <c r="BV808" s="42" t="str">
        <f>IF($O808="男子",IF($AF808&gt;100,"",IF($M808=新人男子!I$51,ROW(),"")),"")</f>
        <v/>
      </c>
      <c r="BW808" s="42" t="str">
        <f>IF($O808="男子",IF($AF808&gt;100,"",IF($M808=新人男子!P$51,ROW(),"")),"")</f>
        <v/>
      </c>
      <c r="BX808" s="42" t="str">
        <f>IF($O808="男子",IF($AF808&gt;100,"",IF($M808=新人男子!B$76,ROW(),"")),"")</f>
        <v/>
      </c>
      <c r="BY808" s="42" t="str">
        <f>IF($O808="男子",IF($AF808&gt;100,"",IF($M808=新人男子!I$76,ROW(),"")),"")</f>
        <v/>
      </c>
      <c r="BZ808" s="42" t="str">
        <f>IF($O808="男子",IF($AF808&gt;100,"",IF($M808=新人男子!P$76,ROW(),"")),"")</f>
        <v/>
      </c>
      <c r="CA808" s="42" t="str">
        <f>IF($O808="女子",IF($AF808&gt;100,"",IF($M808=選抜女子!B$2,ROW(),"")),"")</f>
        <v/>
      </c>
      <c r="CB808" s="42" t="str">
        <f>IF($O808="女子",IF($AF808&gt;100,"",IF($M808=選抜女子!I$2,ROW(),"")),"")</f>
        <v/>
      </c>
      <c r="CC808" s="42" t="str">
        <f>IF($O808="女子",IF($AF808&gt;100,"",IF($M808=選抜女子!P$2,ROW(),"")),"")</f>
        <v/>
      </c>
      <c r="CD808" s="42" t="str">
        <f>IF($O808="女子",IF($AF808&gt;100,"",IF($M808=選抜女子!B$27,ROW(),"")),"")</f>
        <v/>
      </c>
      <c r="CE808" s="42" t="str">
        <f>IF($O808="女子",IF($AF808&gt;100,"",IF($M808=選抜女子!I$27,ROW(),"")),"")</f>
        <v/>
      </c>
      <c r="CF808" s="42" t="str">
        <f>IF($O808="女子",IF($AF808&gt;100,"",IF($M808=選抜女子!P$27,ROW(),"")),"")</f>
        <v/>
      </c>
      <c r="CG808" s="42" t="str">
        <f>IF($O808="女子",IF($AF808&gt;100,"",IF($M808=選抜女子!B$51,ROW(),"")),"")</f>
        <v/>
      </c>
      <c r="CH808" s="42" t="str">
        <f>IF($O808="女子",IF($AF808&gt;100,"",IF($M808=選抜女子!I$51,ROW(),"")),"")</f>
        <v/>
      </c>
      <c r="CI808" s="42" t="str">
        <f>IF($O808="女子",IF($AF808&gt;100,"",IF($M808=選抜女子!B$76,ROW(),"")),"")</f>
        <v/>
      </c>
      <c r="CJ808" s="42" t="str">
        <f>IF($O808="女子",IF($AF808&gt;100,"",IF($M808=選抜女子!I$76,ROW(),"")),"")</f>
        <v/>
      </c>
      <c r="CK808" s="42" t="str">
        <f>IF($O808="女子",IF($AF808&gt;100,"",IF($M808=新人女子!B$2,ROW(),"")),"")</f>
        <v/>
      </c>
      <c r="CL808" s="42" t="str">
        <f>IF($O808="女子",IF($AF808&gt;100,"",IF($M808=新人女子!I$2,ROW(),"")),"")</f>
        <v/>
      </c>
      <c r="CM808" s="42" t="str">
        <f>IF($O808="女子",IF($AF808&gt;100,"",IF($M808=新人女子!P$2,ROW(),"")),"")</f>
        <v/>
      </c>
      <c r="CN808" s="42" t="str">
        <f>IF($O808="女子",IF($AF808&gt;100,"",IF($M808=新人女子!B$27,ROW(),"")),"")</f>
        <v/>
      </c>
      <c r="CO808" s="42" t="str">
        <f>IF($O808="女子",IF($AF808&gt;100,"",IF($M808=新人女子!I$27,ROW(),"")),"")</f>
        <v/>
      </c>
      <c r="CP808" s="42" t="str">
        <f>IF($O808="女子",IF($AF808&gt;100,"",IF($M808=新人女子!P$27,ROW(),"")),"")</f>
        <v/>
      </c>
      <c r="CQ808" s="42" t="str">
        <f>IF($O808="女子",IF($AF808&gt;100,"",IF($M808=新人女子!B$51,ROW(),"")),"")</f>
        <v/>
      </c>
      <c r="CR808" s="42" t="str">
        <f>IF($O808="女子",IF($AF808&gt;100,"",IF($M808=新人女子!I$51,ROW(),"")),"")</f>
        <v/>
      </c>
      <c r="CS808" s="42" t="str">
        <f>IF($O808="女子",IF($AF808&gt;100,"",IF($M808=新人女子!P$51,ROW(),"")),"")</f>
        <v/>
      </c>
      <c r="CT808" s="42" t="str">
        <f>IF($O808="女子",IF($AF808&gt;100,"",IF($M808=新人女子!B$76,ROW(),"")),"")</f>
        <v/>
      </c>
      <c r="CU808" s="42" t="str">
        <f>IF($O808="女子",IF($AF808&gt;100,"",IF($M808=新人女子!I$76,ROW(),"")),"")</f>
        <v/>
      </c>
      <c r="CV808" s="42" t="str">
        <f>IF($O808="女子",IF($AF808&gt;100,"",IF($M808=新人女子!P$76,ROW(),"")),"")</f>
        <v/>
      </c>
    </row>
    <row r="809" spans="54:100" x14ac:dyDescent="0.15">
      <c r="BB809" s="35" t="str">
        <f t="shared" si="68"/>
        <v/>
      </c>
      <c r="BC809" s="35" t="str">
        <f t="shared" si="69"/>
        <v/>
      </c>
      <c r="BD809" s="35" t="str">
        <f t="shared" si="70"/>
        <v/>
      </c>
      <c r="BE809" s="42" t="str">
        <f>IF($O809="男子",IF($AF809&gt;100,"",IF($M809=選抜男子!B$2,ROW(),"")),"")</f>
        <v/>
      </c>
      <c r="BF809" s="42" t="str">
        <f>IF($O809="男子",IF($AF809&gt;100,"",IF($M809=選抜男子!I$2,ROW(),"")),"")</f>
        <v/>
      </c>
      <c r="BG809" s="42" t="str">
        <f>IF($O809="男子",IF($AF809&gt;100,"",IF($M809=選抜男子!P$2,ROW(),"")),"")</f>
        <v/>
      </c>
      <c r="BH809" s="42" t="str">
        <f>IF($O809="男子",IF($AF809&gt;100,"",IF($M809=選抜男子!B$27,ROW(),"")),"")</f>
        <v/>
      </c>
      <c r="BI809" s="42" t="str">
        <f>IF($O809="男子",IF($AF809&gt;100,"",IF($M809=選抜男子!I$27,ROW(),"")),"")</f>
        <v/>
      </c>
      <c r="BJ809" s="42" t="str">
        <f>IF($O809="男子",IF($AF809&gt;100,"",IF($M809=選抜男子!P$27,ROW(),"")),"")</f>
        <v/>
      </c>
      <c r="BK809" s="42" t="str">
        <f>IF($O809="男子",IF($AF809&gt;100,"",IF($M809=選抜男子!B$51,ROW(),"")),"")</f>
        <v/>
      </c>
      <c r="BL809" s="42" t="str">
        <f>IF($O809="男子",IF($AF809&gt;100,"",IF($M809=選抜男子!I$51,ROW(),"")),"")</f>
        <v/>
      </c>
      <c r="BM809" s="42" t="str">
        <f>IF($O809="男子",IF($AF809&gt;100,"",IF($M809=選抜男子!B$76,ROW(),"")),"")</f>
        <v/>
      </c>
      <c r="BN809" s="42" t="str">
        <f>IF($O809="男子",IF($AF809&gt;100,"",IF($M809=選抜男子!I$76,ROW(),"")),"")</f>
        <v/>
      </c>
      <c r="BO809" s="42" t="str">
        <f>IF($O809="男子",IF($AF809&gt;100,"",IF($M809=新人男子!B$2,ROW(),"")),"")</f>
        <v/>
      </c>
      <c r="BP809" s="42" t="str">
        <f>IF($O809="男子",IF($AF809&gt;100,"",IF($M809=新人男子!I$2,ROW(),"")),"")</f>
        <v/>
      </c>
      <c r="BQ809" s="42" t="str">
        <f>IF($O809="男子",IF($AF809&gt;100,"",IF($M809=新人男子!P$2,ROW(),"")),"")</f>
        <v/>
      </c>
      <c r="BR809" s="42" t="str">
        <f>IF($O809="男子",IF($AF809&gt;100,"",IF($M809=新人男子!B$27,ROW(),"")),"")</f>
        <v/>
      </c>
      <c r="BS809" s="42" t="str">
        <f>IF($O809="男子",IF($AF809&gt;100,"",IF($M809=新人男子!I$27,ROW(),"")),"")</f>
        <v/>
      </c>
      <c r="BT809" s="42" t="str">
        <f>IF($O809="男子",IF($AF809&gt;100,"",IF($M809=新人男子!P$27,ROW(),"")),"")</f>
        <v/>
      </c>
      <c r="BU809" s="42" t="str">
        <f>IF($O809="男子",IF($AF809&gt;100,"",IF($M809=新人男子!B$51,ROW(),"")),"")</f>
        <v/>
      </c>
      <c r="BV809" s="42" t="str">
        <f>IF($O809="男子",IF($AF809&gt;100,"",IF($M809=新人男子!I$51,ROW(),"")),"")</f>
        <v/>
      </c>
      <c r="BW809" s="42" t="str">
        <f>IF($O809="男子",IF($AF809&gt;100,"",IF($M809=新人男子!P$51,ROW(),"")),"")</f>
        <v/>
      </c>
      <c r="BX809" s="42" t="str">
        <f>IF($O809="男子",IF($AF809&gt;100,"",IF($M809=新人男子!B$76,ROW(),"")),"")</f>
        <v/>
      </c>
      <c r="BY809" s="42" t="str">
        <f>IF($O809="男子",IF($AF809&gt;100,"",IF($M809=新人男子!I$76,ROW(),"")),"")</f>
        <v/>
      </c>
      <c r="BZ809" s="42" t="str">
        <f>IF($O809="男子",IF($AF809&gt;100,"",IF($M809=新人男子!P$76,ROW(),"")),"")</f>
        <v/>
      </c>
      <c r="CA809" s="42" t="str">
        <f>IF($O809="女子",IF($AF809&gt;100,"",IF($M809=選抜女子!B$2,ROW(),"")),"")</f>
        <v/>
      </c>
      <c r="CB809" s="42" t="str">
        <f>IF($O809="女子",IF($AF809&gt;100,"",IF($M809=選抜女子!I$2,ROW(),"")),"")</f>
        <v/>
      </c>
      <c r="CC809" s="42" t="str">
        <f>IF($O809="女子",IF($AF809&gt;100,"",IF($M809=選抜女子!P$2,ROW(),"")),"")</f>
        <v/>
      </c>
      <c r="CD809" s="42" t="str">
        <f>IF($O809="女子",IF($AF809&gt;100,"",IF($M809=選抜女子!B$27,ROW(),"")),"")</f>
        <v/>
      </c>
      <c r="CE809" s="42" t="str">
        <f>IF($O809="女子",IF($AF809&gt;100,"",IF($M809=選抜女子!I$27,ROW(),"")),"")</f>
        <v/>
      </c>
      <c r="CF809" s="42" t="str">
        <f>IF($O809="女子",IF($AF809&gt;100,"",IF($M809=選抜女子!P$27,ROW(),"")),"")</f>
        <v/>
      </c>
      <c r="CG809" s="42" t="str">
        <f>IF($O809="女子",IF($AF809&gt;100,"",IF($M809=選抜女子!B$51,ROW(),"")),"")</f>
        <v/>
      </c>
      <c r="CH809" s="42" t="str">
        <f>IF($O809="女子",IF($AF809&gt;100,"",IF($M809=選抜女子!I$51,ROW(),"")),"")</f>
        <v/>
      </c>
      <c r="CI809" s="42" t="str">
        <f>IF($O809="女子",IF($AF809&gt;100,"",IF($M809=選抜女子!B$76,ROW(),"")),"")</f>
        <v/>
      </c>
      <c r="CJ809" s="42" t="str">
        <f>IF($O809="女子",IF($AF809&gt;100,"",IF($M809=選抜女子!I$76,ROW(),"")),"")</f>
        <v/>
      </c>
      <c r="CK809" s="42" t="str">
        <f>IF($O809="女子",IF($AF809&gt;100,"",IF($M809=新人女子!B$2,ROW(),"")),"")</f>
        <v/>
      </c>
      <c r="CL809" s="42" t="str">
        <f>IF($O809="女子",IF($AF809&gt;100,"",IF($M809=新人女子!I$2,ROW(),"")),"")</f>
        <v/>
      </c>
      <c r="CM809" s="42" t="str">
        <f>IF($O809="女子",IF($AF809&gt;100,"",IF($M809=新人女子!P$2,ROW(),"")),"")</f>
        <v/>
      </c>
      <c r="CN809" s="42" t="str">
        <f>IF($O809="女子",IF($AF809&gt;100,"",IF($M809=新人女子!B$27,ROW(),"")),"")</f>
        <v/>
      </c>
      <c r="CO809" s="42" t="str">
        <f>IF($O809="女子",IF($AF809&gt;100,"",IF($M809=新人女子!I$27,ROW(),"")),"")</f>
        <v/>
      </c>
      <c r="CP809" s="42" t="str">
        <f>IF($O809="女子",IF($AF809&gt;100,"",IF($M809=新人女子!P$27,ROW(),"")),"")</f>
        <v/>
      </c>
      <c r="CQ809" s="42" t="str">
        <f>IF($O809="女子",IF($AF809&gt;100,"",IF($M809=新人女子!B$51,ROW(),"")),"")</f>
        <v/>
      </c>
      <c r="CR809" s="42" t="str">
        <f>IF($O809="女子",IF($AF809&gt;100,"",IF($M809=新人女子!I$51,ROW(),"")),"")</f>
        <v/>
      </c>
      <c r="CS809" s="42" t="str">
        <f>IF($O809="女子",IF($AF809&gt;100,"",IF($M809=新人女子!P$51,ROW(),"")),"")</f>
        <v/>
      </c>
      <c r="CT809" s="42" t="str">
        <f>IF($O809="女子",IF($AF809&gt;100,"",IF($M809=新人女子!B$76,ROW(),"")),"")</f>
        <v/>
      </c>
      <c r="CU809" s="42" t="str">
        <f>IF($O809="女子",IF($AF809&gt;100,"",IF($M809=新人女子!I$76,ROW(),"")),"")</f>
        <v/>
      </c>
      <c r="CV809" s="42" t="str">
        <f>IF($O809="女子",IF($AF809&gt;100,"",IF($M809=新人女子!P$76,ROW(),"")),"")</f>
        <v/>
      </c>
    </row>
    <row r="810" spans="54:100" x14ac:dyDescent="0.15">
      <c r="BB810" s="35" t="str">
        <f t="shared" si="68"/>
        <v/>
      </c>
      <c r="BC810" s="35" t="str">
        <f t="shared" si="69"/>
        <v/>
      </c>
      <c r="BD810" s="35" t="str">
        <f t="shared" si="70"/>
        <v/>
      </c>
      <c r="BE810" s="42" t="str">
        <f>IF($O810="男子",IF($AF810&gt;100,"",IF($M810=選抜男子!B$2,ROW(),"")),"")</f>
        <v/>
      </c>
      <c r="BF810" s="42" t="str">
        <f>IF($O810="男子",IF($AF810&gt;100,"",IF($M810=選抜男子!I$2,ROW(),"")),"")</f>
        <v/>
      </c>
      <c r="BG810" s="42" t="str">
        <f>IF($O810="男子",IF($AF810&gt;100,"",IF($M810=選抜男子!P$2,ROW(),"")),"")</f>
        <v/>
      </c>
      <c r="BH810" s="42" t="str">
        <f>IF($O810="男子",IF($AF810&gt;100,"",IF($M810=選抜男子!B$27,ROW(),"")),"")</f>
        <v/>
      </c>
      <c r="BI810" s="42" t="str">
        <f>IF($O810="男子",IF($AF810&gt;100,"",IF($M810=選抜男子!I$27,ROW(),"")),"")</f>
        <v/>
      </c>
      <c r="BJ810" s="42" t="str">
        <f>IF($O810="男子",IF($AF810&gt;100,"",IF($M810=選抜男子!P$27,ROW(),"")),"")</f>
        <v/>
      </c>
      <c r="BK810" s="42" t="str">
        <f>IF($O810="男子",IF($AF810&gt;100,"",IF($M810=選抜男子!B$51,ROW(),"")),"")</f>
        <v/>
      </c>
      <c r="BL810" s="42" t="str">
        <f>IF($O810="男子",IF($AF810&gt;100,"",IF($M810=選抜男子!I$51,ROW(),"")),"")</f>
        <v/>
      </c>
      <c r="BM810" s="42" t="str">
        <f>IF($O810="男子",IF($AF810&gt;100,"",IF($M810=選抜男子!B$76,ROW(),"")),"")</f>
        <v/>
      </c>
      <c r="BN810" s="42" t="str">
        <f>IF($O810="男子",IF($AF810&gt;100,"",IF($M810=選抜男子!I$76,ROW(),"")),"")</f>
        <v/>
      </c>
      <c r="BO810" s="42" t="str">
        <f>IF($O810="男子",IF($AF810&gt;100,"",IF($M810=新人男子!B$2,ROW(),"")),"")</f>
        <v/>
      </c>
      <c r="BP810" s="42" t="str">
        <f>IF($O810="男子",IF($AF810&gt;100,"",IF($M810=新人男子!I$2,ROW(),"")),"")</f>
        <v/>
      </c>
      <c r="BQ810" s="42" t="str">
        <f>IF($O810="男子",IF($AF810&gt;100,"",IF($M810=新人男子!P$2,ROW(),"")),"")</f>
        <v/>
      </c>
      <c r="BR810" s="42" t="str">
        <f>IF($O810="男子",IF($AF810&gt;100,"",IF($M810=新人男子!B$27,ROW(),"")),"")</f>
        <v/>
      </c>
      <c r="BS810" s="42" t="str">
        <f>IF($O810="男子",IF($AF810&gt;100,"",IF($M810=新人男子!I$27,ROW(),"")),"")</f>
        <v/>
      </c>
      <c r="BT810" s="42" t="str">
        <f>IF($O810="男子",IF($AF810&gt;100,"",IF($M810=新人男子!P$27,ROW(),"")),"")</f>
        <v/>
      </c>
      <c r="BU810" s="42" t="str">
        <f>IF($O810="男子",IF($AF810&gt;100,"",IF($M810=新人男子!B$51,ROW(),"")),"")</f>
        <v/>
      </c>
      <c r="BV810" s="42" t="str">
        <f>IF($O810="男子",IF($AF810&gt;100,"",IF($M810=新人男子!I$51,ROW(),"")),"")</f>
        <v/>
      </c>
      <c r="BW810" s="42" t="str">
        <f>IF($O810="男子",IF($AF810&gt;100,"",IF($M810=新人男子!P$51,ROW(),"")),"")</f>
        <v/>
      </c>
      <c r="BX810" s="42" t="str">
        <f>IF($O810="男子",IF($AF810&gt;100,"",IF($M810=新人男子!B$76,ROW(),"")),"")</f>
        <v/>
      </c>
      <c r="BY810" s="42" t="str">
        <f>IF($O810="男子",IF($AF810&gt;100,"",IF($M810=新人男子!I$76,ROW(),"")),"")</f>
        <v/>
      </c>
      <c r="BZ810" s="42" t="str">
        <f>IF($O810="男子",IF($AF810&gt;100,"",IF($M810=新人男子!P$76,ROW(),"")),"")</f>
        <v/>
      </c>
      <c r="CA810" s="42" t="str">
        <f>IF($O810="女子",IF($AF810&gt;100,"",IF($M810=選抜女子!B$2,ROW(),"")),"")</f>
        <v/>
      </c>
      <c r="CB810" s="42" t="str">
        <f>IF($O810="女子",IF($AF810&gt;100,"",IF($M810=選抜女子!I$2,ROW(),"")),"")</f>
        <v/>
      </c>
      <c r="CC810" s="42" t="str">
        <f>IF($O810="女子",IF($AF810&gt;100,"",IF($M810=選抜女子!P$2,ROW(),"")),"")</f>
        <v/>
      </c>
      <c r="CD810" s="42" t="str">
        <f>IF($O810="女子",IF($AF810&gt;100,"",IF($M810=選抜女子!B$27,ROW(),"")),"")</f>
        <v/>
      </c>
      <c r="CE810" s="42" t="str">
        <f>IF($O810="女子",IF($AF810&gt;100,"",IF($M810=選抜女子!I$27,ROW(),"")),"")</f>
        <v/>
      </c>
      <c r="CF810" s="42" t="str">
        <f>IF($O810="女子",IF($AF810&gt;100,"",IF($M810=選抜女子!P$27,ROW(),"")),"")</f>
        <v/>
      </c>
      <c r="CG810" s="42" t="str">
        <f>IF($O810="女子",IF($AF810&gt;100,"",IF($M810=選抜女子!B$51,ROW(),"")),"")</f>
        <v/>
      </c>
      <c r="CH810" s="42" t="str">
        <f>IF($O810="女子",IF($AF810&gt;100,"",IF($M810=選抜女子!I$51,ROW(),"")),"")</f>
        <v/>
      </c>
      <c r="CI810" s="42" t="str">
        <f>IF($O810="女子",IF($AF810&gt;100,"",IF($M810=選抜女子!B$76,ROW(),"")),"")</f>
        <v/>
      </c>
      <c r="CJ810" s="42" t="str">
        <f>IF($O810="女子",IF($AF810&gt;100,"",IF($M810=選抜女子!I$76,ROW(),"")),"")</f>
        <v/>
      </c>
      <c r="CK810" s="42" t="str">
        <f>IF($O810="女子",IF($AF810&gt;100,"",IF($M810=新人女子!B$2,ROW(),"")),"")</f>
        <v/>
      </c>
      <c r="CL810" s="42" t="str">
        <f>IF($O810="女子",IF($AF810&gt;100,"",IF($M810=新人女子!I$2,ROW(),"")),"")</f>
        <v/>
      </c>
      <c r="CM810" s="42" t="str">
        <f>IF($O810="女子",IF($AF810&gt;100,"",IF($M810=新人女子!P$2,ROW(),"")),"")</f>
        <v/>
      </c>
      <c r="CN810" s="42" t="str">
        <f>IF($O810="女子",IF($AF810&gt;100,"",IF($M810=新人女子!B$27,ROW(),"")),"")</f>
        <v/>
      </c>
      <c r="CO810" s="42" t="str">
        <f>IF($O810="女子",IF($AF810&gt;100,"",IF($M810=新人女子!I$27,ROW(),"")),"")</f>
        <v/>
      </c>
      <c r="CP810" s="42" t="str">
        <f>IF($O810="女子",IF($AF810&gt;100,"",IF($M810=新人女子!P$27,ROW(),"")),"")</f>
        <v/>
      </c>
      <c r="CQ810" s="42" t="str">
        <f>IF($O810="女子",IF($AF810&gt;100,"",IF($M810=新人女子!B$51,ROW(),"")),"")</f>
        <v/>
      </c>
      <c r="CR810" s="42" t="str">
        <f>IF($O810="女子",IF($AF810&gt;100,"",IF($M810=新人女子!I$51,ROW(),"")),"")</f>
        <v/>
      </c>
      <c r="CS810" s="42" t="str">
        <f>IF($O810="女子",IF($AF810&gt;100,"",IF($M810=新人女子!P$51,ROW(),"")),"")</f>
        <v/>
      </c>
      <c r="CT810" s="42" t="str">
        <f>IF($O810="女子",IF($AF810&gt;100,"",IF($M810=新人女子!B$76,ROW(),"")),"")</f>
        <v/>
      </c>
      <c r="CU810" s="42" t="str">
        <f>IF($O810="女子",IF($AF810&gt;100,"",IF($M810=新人女子!I$76,ROW(),"")),"")</f>
        <v/>
      </c>
      <c r="CV810" s="42" t="str">
        <f>IF($O810="女子",IF($AF810&gt;100,"",IF($M810=新人女子!P$76,ROW(),"")),"")</f>
        <v/>
      </c>
    </row>
    <row r="811" spans="54:100" x14ac:dyDescent="0.15">
      <c r="BB811" s="35" t="str">
        <f t="shared" si="68"/>
        <v/>
      </c>
      <c r="BC811" s="35" t="str">
        <f t="shared" si="69"/>
        <v/>
      </c>
      <c r="BD811" s="35" t="str">
        <f t="shared" si="70"/>
        <v/>
      </c>
      <c r="BE811" s="42" t="str">
        <f>IF($O811="男子",IF($AF811&gt;100,"",IF($M811=選抜男子!B$2,ROW(),"")),"")</f>
        <v/>
      </c>
      <c r="BF811" s="42" t="str">
        <f>IF($O811="男子",IF($AF811&gt;100,"",IF($M811=選抜男子!I$2,ROW(),"")),"")</f>
        <v/>
      </c>
      <c r="BG811" s="42" t="str">
        <f>IF($O811="男子",IF($AF811&gt;100,"",IF($M811=選抜男子!P$2,ROW(),"")),"")</f>
        <v/>
      </c>
      <c r="BH811" s="42" t="str">
        <f>IF($O811="男子",IF($AF811&gt;100,"",IF($M811=選抜男子!B$27,ROW(),"")),"")</f>
        <v/>
      </c>
      <c r="BI811" s="42" t="str">
        <f>IF($O811="男子",IF($AF811&gt;100,"",IF($M811=選抜男子!I$27,ROW(),"")),"")</f>
        <v/>
      </c>
      <c r="BJ811" s="42" t="str">
        <f>IF($O811="男子",IF($AF811&gt;100,"",IF($M811=選抜男子!P$27,ROW(),"")),"")</f>
        <v/>
      </c>
      <c r="BK811" s="42" t="str">
        <f>IF($O811="男子",IF($AF811&gt;100,"",IF($M811=選抜男子!B$51,ROW(),"")),"")</f>
        <v/>
      </c>
      <c r="BL811" s="42" t="str">
        <f>IF($O811="男子",IF($AF811&gt;100,"",IF($M811=選抜男子!I$51,ROW(),"")),"")</f>
        <v/>
      </c>
      <c r="BM811" s="42" t="str">
        <f>IF($O811="男子",IF($AF811&gt;100,"",IF($M811=選抜男子!B$76,ROW(),"")),"")</f>
        <v/>
      </c>
      <c r="BN811" s="42" t="str">
        <f>IF($O811="男子",IF($AF811&gt;100,"",IF($M811=選抜男子!I$76,ROW(),"")),"")</f>
        <v/>
      </c>
      <c r="BO811" s="42" t="str">
        <f>IF($O811="男子",IF($AF811&gt;100,"",IF($M811=新人男子!B$2,ROW(),"")),"")</f>
        <v/>
      </c>
      <c r="BP811" s="42" t="str">
        <f>IF($O811="男子",IF($AF811&gt;100,"",IF($M811=新人男子!I$2,ROW(),"")),"")</f>
        <v/>
      </c>
      <c r="BQ811" s="42" t="str">
        <f>IF($O811="男子",IF($AF811&gt;100,"",IF($M811=新人男子!P$2,ROW(),"")),"")</f>
        <v/>
      </c>
      <c r="BR811" s="42" t="str">
        <f>IF($O811="男子",IF($AF811&gt;100,"",IF($M811=新人男子!B$27,ROW(),"")),"")</f>
        <v/>
      </c>
      <c r="BS811" s="42" t="str">
        <f>IF($O811="男子",IF($AF811&gt;100,"",IF($M811=新人男子!I$27,ROW(),"")),"")</f>
        <v/>
      </c>
      <c r="BT811" s="42" t="str">
        <f>IF($O811="男子",IF($AF811&gt;100,"",IF($M811=新人男子!P$27,ROW(),"")),"")</f>
        <v/>
      </c>
      <c r="BU811" s="42" t="str">
        <f>IF($O811="男子",IF($AF811&gt;100,"",IF($M811=新人男子!B$51,ROW(),"")),"")</f>
        <v/>
      </c>
      <c r="BV811" s="42" t="str">
        <f>IF($O811="男子",IF($AF811&gt;100,"",IF($M811=新人男子!I$51,ROW(),"")),"")</f>
        <v/>
      </c>
      <c r="BW811" s="42" t="str">
        <f>IF($O811="男子",IF($AF811&gt;100,"",IF($M811=新人男子!P$51,ROW(),"")),"")</f>
        <v/>
      </c>
      <c r="BX811" s="42" t="str">
        <f>IF($O811="男子",IF($AF811&gt;100,"",IF($M811=新人男子!B$76,ROW(),"")),"")</f>
        <v/>
      </c>
      <c r="BY811" s="42" t="str">
        <f>IF($O811="男子",IF($AF811&gt;100,"",IF($M811=新人男子!I$76,ROW(),"")),"")</f>
        <v/>
      </c>
      <c r="BZ811" s="42" t="str">
        <f>IF($O811="男子",IF($AF811&gt;100,"",IF($M811=新人男子!P$76,ROW(),"")),"")</f>
        <v/>
      </c>
      <c r="CA811" s="42" t="str">
        <f>IF($O811="女子",IF($AF811&gt;100,"",IF($M811=選抜女子!B$2,ROW(),"")),"")</f>
        <v/>
      </c>
      <c r="CB811" s="42" t="str">
        <f>IF($O811="女子",IF($AF811&gt;100,"",IF($M811=選抜女子!I$2,ROW(),"")),"")</f>
        <v/>
      </c>
      <c r="CC811" s="42" t="str">
        <f>IF($O811="女子",IF($AF811&gt;100,"",IF($M811=選抜女子!P$2,ROW(),"")),"")</f>
        <v/>
      </c>
      <c r="CD811" s="42" t="str">
        <f>IF($O811="女子",IF($AF811&gt;100,"",IF($M811=選抜女子!B$27,ROW(),"")),"")</f>
        <v/>
      </c>
      <c r="CE811" s="42" t="str">
        <f>IF($O811="女子",IF($AF811&gt;100,"",IF($M811=選抜女子!I$27,ROW(),"")),"")</f>
        <v/>
      </c>
      <c r="CF811" s="42" t="str">
        <f>IF($O811="女子",IF($AF811&gt;100,"",IF($M811=選抜女子!P$27,ROW(),"")),"")</f>
        <v/>
      </c>
      <c r="CG811" s="42" t="str">
        <f>IF($O811="女子",IF($AF811&gt;100,"",IF($M811=選抜女子!B$51,ROW(),"")),"")</f>
        <v/>
      </c>
      <c r="CH811" s="42" t="str">
        <f>IF($O811="女子",IF($AF811&gt;100,"",IF($M811=選抜女子!I$51,ROW(),"")),"")</f>
        <v/>
      </c>
      <c r="CI811" s="42" t="str">
        <f>IF($O811="女子",IF($AF811&gt;100,"",IF($M811=選抜女子!B$76,ROW(),"")),"")</f>
        <v/>
      </c>
      <c r="CJ811" s="42" t="str">
        <f>IF($O811="女子",IF($AF811&gt;100,"",IF($M811=選抜女子!I$76,ROW(),"")),"")</f>
        <v/>
      </c>
      <c r="CK811" s="42" t="str">
        <f>IF($O811="女子",IF($AF811&gt;100,"",IF($M811=新人女子!B$2,ROW(),"")),"")</f>
        <v/>
      </c>
      <c r="CL811" s="42" t="str">
        <f>IF($O811="女子",IF($AF811&gt;100,"",IF($M811=新人女子!I$2,ROW(),"")),"")</f>
        <v/>
      </c>
      <c r="CM811" s="42" t="str">
        <f>IF($O811="女子",IF($AF811&gt;100,"",IF($M811=新人女子!P$2,ROW(),"")),"")</f>
        <v/>
      </c>
      <c r="CN811" s="42" t="str">
        <f>IF($O811="女子",IF($AF811&gt;100,"",IF($M811=新人女子!B$27,ROW(),"")),"")</f>
        <v/>
      </c>
      <c r="CO811" s="42" t="str">
        <f>IF($O811="女子",IF($AF811&gt;100,"",IF($M811=新人女子!I$27,ROW(),"")),"")</f>
        <v/>
      </c>
      <c r="CP811" s="42" t="str">
        <f>IF($O811="女子",IF($AF811&gt;100,"",IF($M811=新人女子!P$27,ROW(),"")),"")</f>
        <v/>
      </c>
      <c r="CQ811" s="42" t="str">
        <f>IF($O811="女子",IF($AF811&gt;100,"",IF($M811=新人女子!B$51,ROW(),"")),"")</f>
        <v/>
      </c>
      <c r="CR811" s="42" t="str">
        <f>IF($O811="女子",IF($AF811&gt;100,"",IF($M811=新人女子!I$51,ROW(),"")),"")</f>
        <v/>
      </c>
      <c r="CS811" s="42" t="str">
        <f>IF($O811="女子",IF($AF811&gt;100,"",IF($M811=新人女子!P$51,ROW(),"")),"")</f>
        <v/>
      </c>
      <c r="CT811" s="42" t="str">
        <f>IF($O811="女子",IF($AF811&gt;100,"",IF($M811=新人女子!B$76,ROW(),"")),"")</f>
        <v/>
      </c>
      <c r="CU811" s="42" t="str">
        <f>IF($O811="女子",IF($AF811&gt;100,"",IF($M811=新人女子!I$76,ROW(),"")),"")</f>
        <v/>
      </c>
      <c r="CV811" s="42" t="str">
        <f>IF($O811="女子",IF($AF811&gt;100,"",IF($M811=新人女子!P$76,ROW(),"")),"")</f>
        <v/>
      </c>
    </row>
    <row r="812" spans="54:100" x14ac:dyDescent="0.15">
      <c r="BB812" s="35" t="str">
        <f t="shared" si="68"/>
        <v/>
      </c>
      <c r="BC812" s="35" t="str">
        <f t="shared" si="69"/>
        <v/>
      </c>
      <c r="BD812" s="35" t="str">
        <f t="shared" si="70"/>
        <v/>
      </c>
      <c r="BE812" s="42" t="str">
        <f>IF($O812="男子",IF($AF812&gt;100,"",IF($M812=選抜男子!B$2,ROW(),"")),"")</f>
        <v/>
      </c>
      <c r="BF812" s="42" t="str">
        <f>IF($O812="男子",IF($AF812&gt;100,"",IF($M812=選抜男子!I$2,ROW(),"")),"")</f>
        <v/>
      </c>
      <c r="BG812" s="42" t="str">
        <f>IF($O812="男子",IF($AF812&gt;100,"",IF($M812=選抜男子!P$2,ROW(),"")),"")</f>
        <v/>
      </c>
      <c r="BH812" s="42" t="str">
        <f>IF($O812="男子",IF($AF812&gt;100,"",IF($M812=選抜男子!B$27,ROW(),"")),"")</f>
        <v/>
      </c>
      <c r="BI812" s="42" t="str">
        <f>IF($O812="男子",IF($AF812&gt;100,"",IF($M812=選抜男子!I$27,ROW(),"")),"")</f>
        <v/>
      </c>
      <c r="BJ812" s="42" t="str">
        <f>IF($O812="男子",IF($AF812&gt;100,"",IF($M812=選抜男子!P$27,ROW(),"")),"")</f>
        <v/>
      </c>
      <c r="BK812" s="42" t="str">
        <f>IF($O812="男子",IF($AF812&gt;100,"",IF($M812=選抜男子!B$51,ROW(),"")),"")</f>
        <v/>
      </c>
      <c r="BL812" s="42" t="str">
        <f>IF($O812="男子",IF($AF812&gt;100,"",IF($M812=選抜男子!I$51,ROW(),"")),"")</f>
        <v/>
      </c>
      <c r="BM812" s="42" t="str">
        <f>IF($O812="男子",IF($AF812&gt;100,"",IF($M812=選抜男子!B$76,ROW(),"")),"")</f>
        <v/>
      </c>
      <c r="BN812" s="42" t="str">
        <f>IF($O812="男子",IF($AF812&gt;100,"",IF($M812=選抜男子!I$76,ROW(),"")),"")</f>
        <v/>
      </c>
      <c r="BO812" s="42" t="str">
        <f>IF($O812="男子",IF($AF812&gt;100,"",IF($M812=新人男子!B$2,ROW(),"")),"")</f>
        <v/>
      </c>
      <c r="BP812" s="42" t="str">
        <f>IF($O812="男子",IF($AF812&gt;100,"",IF($M812=新人男子!I$2,ROW(),"")),"")</f>
        <v/>
      </c>
      <c r="BQ812" s="42" t="str">
        <f>IF($O812="男子",IF($AF812&gt;100,"",IF($M812=新人男子!P$2,ROW(),"")),"")</f>
        <v/>
      </c>
      <c r="BR812" s="42" t="str">
        <f>IF($O812="男子",IF($AF812&gt;100,"",IF($M812=新人男子!B$27,ROW(),"")),"")</f>
        <v/>
      </c>
      <c r="BS812" s="42" t="str">
        <f>IF($O812="男子",IF($AF812&gt;100,"",IF($M812=新人男子!I$27,ROW(),"")),"")</f>
        <v/>
      </c>
      <c r="BT812" s="42" t="str">
        <f>IF($O812="男子",IF($AF812&gt;100,"",IF($M812=新人男子!P$27,ROW(),"")),"")</f>
        <v/>
      </c>
      <c r="BU812" s="42" t="str">
        <f>IF($O812="男子",IF($AF812&gt;100,"",IF($M812=新人男子!B$51,ROW(),"")),"")</f>
        <v/>
      </c>
      <c r="BV812" s="42" t="str">
        <f>IF($O812="男子",IF($AF812&gt;100,"",IF($M812=新人男子!I$51,ROW(),"")),"")</f>
        <v/>
      </c>
      <c r="BW812" s="42" t="str">
        <f>IF($O812="男子",IF($AF812&gt;100,"",IF($M812=新人男子!P$51,ROW(),"")),"")</f>
        <v/>
      </c>
      <c r="BX812" s="42" t="str">
        <f>IF($O812="男子",IF($AF812&gt;100,"",IF($M812=新人男子!B$76,ROW(),"")),"")</f>
        <v/>
      </c>
      <c r="BY812" s="42" t="str">
        <f>IF($O812="男子",IF($AF812&gt;100,"",IF($M812=新人男子!I$76,ROW(),"")),"")</f>
        <v/>
      </c>
      <c r="BZ812" s="42" t="str">
        <f>IF($O812="男子",IF($AF812&gt;100,"",IF($M812=新人男子!P$76,ROW(),"")),"")</f>
        <v/>
      </c>
      <c r="CA812" s="42" t="str">
        <f>IF($O812="女子",IF($AF812&gt;100,"",IF($M812=選抜女子!B$2,ROW(),"")),"")</f>
        <v/>
      </c>
      <c r="CB812" s="42" t="str">
        <f>IF($O812="女子",IF($AF812&gt;100,"",IF($M812=選抜女子!I$2,ROW(),"")),"")</f>
        <v/>
      </c>
      <c r="CC812" s="42" t="str">
        <f>IF($O812="女子",IF($AF812&gt;100,"",IF($M812=選抜女子!P$2,ROW(),"")),"")</f>
        <v/>
      </c>
      <c r="CD812" s="42" t="str">
        <f>IF($O812="女子",IF($AF812&gt;100,"",IF($M812=選抜女子!B$27,ROW(),"")),"")</f>
        <v/>
      </c>
      <c r="CE812" s="42" t="str">
        <f>IF($O812="女子",IF($AF812&gt;100,"",IF($M812=選抜女子!I$27,ROW(),"")),"")</f>
        <v/>
      </c>
      <c r="CF812" s="42" t="str">
        <f>IF($O812="女子",IF($AF812&gt;100,"",IF($M812=選抜女子!P$27,ROW(),"")),"")</f>
        <v/>
      </c>
      <c r="CG812" s="42" t="str">
        <f>IF($O812="女子",IF($AF812&gt;100,"",IF($M812=選抜女子!B$51,ROW(),"")),"")</f>
        <v/>
      </c>
      <c r="CH812" s="42" t="str">
        <f>IF($O812="女子",IF($AF812&gt;100,"",IF($M812=選抜女子!I$51,ROW(),"")),"")</f>
        <v/>
      </c>
      <c r="CI812" s="42" t="str">
        <f>IF($O812="女子",IF($AF812&gt;100,"",IF($M812=選抜女子!B$76,ROW(),"")),"")</f>
        <v/>
      </c>
      <c r="CJ812" s="42" t="str">
        <f>IF($O812="女子",IF($AF812&gt;100,"",IF($M812=選抜女子!I$76,ROW(),"")),"")</f>
        <v/>
      </c>
      <c r="CK812" s="42" t="str">
        <f>IF($O812="女子",IF($AF812&gt;100,"",IF($M812=新人女子!B$2,ROW(),"")),"")</f>
        <v/>
      </c>
      <c r="CL812" s="42" t="str">
        <f>IF($O812="女子",IF($AF812&gt;100,"",IF($M812=新人女子!I$2,ROW(),"")),"")</f>
        <v/>
      </c>
      <c r="CM812" s="42" t="str">
        <f>IF($O812="女子",IF($AF812&gt;100,"",IF($M812=新人女子!P$2,ROW(),"")),"")</f>
        <v/>
      </c>
      <c r="CN812" s="42" t="str">
        <f>IF($O812="女子",IF($AF812&gt;100,"",IF($M812=新人女子!B$27,ROW(),"")),"")</f>
        <v/>
      </c>
      <c r="CO812" s="42" t="str">
        <f>IF($O812="女子",IF($AF812&gt;100,"",IF($M812=新人女子!I$27,ROW(),"")),"")</f>
        <v/>
      </c>
      <c r="CP812" s="42" t="str">
        <f>IF($O812="女子",IF($AF812&gt;100,"",IF($M812=新人女子!P$27,ROW(),"")),"")</f>
        <v/>
      </c>
      <c r="CQ812" s="42" t="str">
        <f>IF($O812="女子",IF($AF812&gt;100,"",IF($M812=新人女子!B$51,ROW(),"")),"")</f>
        <v/>
      </c>
      <c r="CR812" s="42" t="str">
        <f>IF($O812="女子",IF($AF812&gt;100,"",IF($M812=新人女子!I$51,ROW(),"")),"")</f>
        <v/>
      </c>
      <c r="CS812" s="42" t="str">
        <f>IF($O812="女子",IF($AF812&gt;100,"",IF($M812=新人女子!P$51,ROW(),"")),"")</f>
        <v/>
      </c>
      <c r="CT812" s="42" t="str">
        <f>IF($O812="女子",IF($AF812&gt;100,"",IF($M812=新人女子!B$76,ROW(),"")),"")</f>
        <v/>
      </c>
      <c r="CU812" s="42" t="str">
        <f>IF($O812="女子",IF($AF812&gt;100,"",IF($M812=新人女子!I$76,ROW(),"")),"")</f>
        <v/>
      </c>
      <c r="CV812" s="42" t="str">
        <f>IF($O812="女子",IF($AF812&gt;100,"",IF($M812=新人女子!P$76,ROW(),"")),"")</f>
        <v/>
      </c>
    </row>
    <row r="813" spans="54:100" x14ac:dyDescent="0.15">
      <c r="BB813" s="35" t="str">
        <f t="shared" si="68"/>
        <v/>
      </c>
      <c r="BC813" s="35" t="str">
        <f t="shared" si="69"/>
        <v/>
      </c>
      <c r="BD813" s="35" t="str">
        <f t="shared" si="70"/>
        <v/>
      </c>
      <c r="BE813" s="42" t="str">
        <f>IF($O813="男子",IF($AF813&gt;100,"",IF($M813=選抜男子!B$2,ROW(),"")),"")</f>
        <v/>
      </c>
      <c r="BF813" s="42" t="str">
        <f>IF($O813="男子",IF($AF813&gt;100,"",IF($M813=選抜男子!I$2,ROW(),"")),"")</f>
        <v/>
      </c>
      <c r="BG813" s="42" t="str">
        <f>IF($O813="男子",IF($AF813&gt;100,"",IF($M813=選抜男子!P$2,ROW(),"")),"")</f>
        <v/>
      </c>
      <c r="BH813" s="42" t="str">
        <f>IF($O813="男子",IF($AF813&gt;100,"",IF($M813=選抜男子!B$27,ROW(),"")),"")</f>
        <v/>
      </c>
      <c r="BI813" s="42" t="str">
        <f>IF($O813="男子",IF($AF813&gt;100,"",IF($M813=選抜男子!I$27,ROW(),"")),"")</f>
        <v/>
      </c>
      <c r="BJ813" s="42" t="str">
        <f>IF($O813="男子",IF($AF813&gt;100,"",IF($M813=選抜男子!P$27,ROW(),"")),"")</f>
        <v/>
      </c>
      <c r="BK813" s="42" t="str">
        <f>IF($O813="男子",IF($AF813&gt;100,"",IF($M813=選抜男子!B$51,ROW(),"")),"")</f>
        <v/>
      </c>
      <c r="BL813" s="42" t="str">
        <f>IF($O813="男子",IF($AF813&gt;100,"",IF($M813=選抜男子!I$51,ROW(),"")),"")</f>
        <v/>
      </c>
      <c r="BM813" s="42" t="str">
        <f>IF($O813="男子",IF($AF813&gt;100,"",IF($M813=選抜男子!B$76,ROW(),"")),"")</f>
        <v/>
      </c>
      <c r="BN813" s="42" t="str">
        <f>IF($O813="男子",IF($AF813&gt;100,"",IF($M813=選抜男子!I$76,ROW(),"")),"")</f>
        <v/>
      </c>
      <c r="BO813" s="42" t="str">
        <f>IF($O813="男子",IF($AF813&gt;100,"",IF($M813=新人男子!B$2,ROW(),"")),"")</f>
        <v/>
      </c>
      <c r="BP813" s="42" t="str">
        <f>IF($O813="男子",IF($AF813&gt;100,"",IF($M813=新人男子!I$2,ROW(),"")),"")</f>
        <v/>
      </c>
      <c r="BQ813" s="42" t="str">
        <f>IF($O813="男子",IF($AF813&gt;100,"",IF($M813=新人男子!P$2,ROW(),"")),"")</f>
        <v/>
      </c>
      <c r="BR813" s="42" t="str">
        <f>IF($O813="男子",IF($AF813&gt;100,"",IF($M813=新人男子!B$27,ROW(),"")),"")</f>
        <v/>
      </c>
      <c r="BS813" s="42" t="str">
        <f>IF($O813="男子",IF($AF813&gt;100,"",IF($M813=新人男子!I$27,ROW(),"")),"")</f>
        <v/>
      </c>
      <c r="BT813" s="42" t="str">
        <f>IF($O813="男子",IF($AF813&gt;100,"",IF($M813=新人男子!P$27,ROW(),"")),"")</f>
        <v/>
      </c>
      <c r="BU813" s="42" t="str">
        <f>IF($O813="男子",IF($AF813&gt;100,"",IF($M813=新人男子!B$51,ROW(),"")),"")</f>
        <v/>
      </c>
      <c r="BV813" s="42" t="str">
        <f>IF($O813="男子",IF($AF813&gt;100,"",IF($M813=新人男子!I$51,ROW(),"")),"")</f>
        <v/>
      </c>
      <c r="BW813" s="42" t="str">
        <f>IF($O813="男子",IF($AF813&gt;100,"",IF($M813=新人男子!P$51,ROW(),"")),"")</f>
        <v/>
      </c>
      <c r="BX813" s="42" t="str">
        <f>IF($O813="男子",IF($AF813&gt;100,"",IF($M813=新人男子!B$76,ROW(),"")),"")</f>
        <v/>
      </c>
      <c r="BY813" s="42" t="str">
        <f>IF($O813="男子",IF($AF813&gt;100,"",IF($M813=新人男子!I$76,ROW(),"")),"")</f>
        <v/>
      </c>
      <c r="BZ813" s="42" t="str">
        <f>IF($O813="男子",IF($AF813&gt;100,"",IF($M813=新人男子!P$76,ROW(),"")),"")</f>
        <v/>
      </c>
      <c r="CA813" s="42" t="str">
        <f>IF($O813="女子",IF($AF813&gt;100,"",IF($M813=選抜女子!B$2,ROW(),"")),"")</f>
        <v/>
      </c>
      <c r="CB813" s="42" t="str">
        <f>IF($O813="女子",IF($AF813&gt;100,"",IF($M813=選抜女子!I$2,ROW(),"")),"")</f>
        <v/>
      </c>
      <c r="CC813" s="42" t="str">
        <f>IF($O813="女子",IF($AF813&gt;100,"",IF($M813=選抜女子!P$2,ROW(),"")),"")</f>
        <v/>
      </c>
      <c r="CD813" s="42" t="str">
        <f>IF($O813="女子",IF($AF813&gt;100,"",IF($M813=選抜女子!B$27,ROW(),"")),"")</f>
        <v/>
      </c>
      <c r="CE813" s="42" t="str">
        <f>IF($O813="女子",IF($AF813&gt;100,"",IF($M813=選抜女子!I$27,ROW(),"")),"")</f>
        <v/>
      </c>
      <c r="CF813" s="42" t="str">
        <f>IF($O813="女子",IF($AF813&gt;100,"",IF($M813=選抜女子!P$27,ROW(),"")),"")</f>
        <v/>
      </c>
      <c r="CG813" s="42" t="str">
        <f>IF($O813="女子",IF($AF813&gt;100,"",IF($M813=選抜女子!B$51,ROW(),"")),"")</f>
        <v/>
      </c>
      <c r="CH813" s="42" t="str">
        <f>IF($O813="女子",IF($AF813&gt;100,"",IF($M813=選抜女子!I$51,ROW(),"")),"")</f>
        <v/>
      </c>
      <c r="CI813" s="42" t="str">
        <f>IF($O813="女子",IF($AF813&gt;100,"",IF($M813=選抜女子!B$76,ROW(),"")),"")</f>
        <v/>
      </c>
      <c r="CJ813" s="42" t="str">
        <f>IF($O813="女子",IF($AF813&gt;100,"",IF($M813=選抜女子!I$76,ROW(),"")),"")</f>
        <v/>
      </c>
      <c r="CK813" s="42" t="str">
        <f>IF($O813="女子",IF($AF813&gt;100,"",IF($M813=新人女子!B$2,ROW(),"")),"")</f>
        <v/>
      </c>
      <c r="CL813" s="42" t="str">
        <f>IF($O813="女子",IF($AF813&gt;100,"",IF($M813=新人女子!I$2,ROW(),"")),"")</f>
        <v/>
      </c>
      <c r="CM813" s="42" t="str">
        <f>IF($O813="女子",IF($AF813&gt;100,"",IF($M813=新人女子!P$2,ROW(),"")),"")</f>
        <v/>
      </c>
      <c r="CN813" s="42" t="str">
        <f>IF($O813="女子",IF($AF813&gt;100,"",IF($M813=新人女子!B$27,ROW(),"")),"")</f>
        <v/>
      </c>
      <c r="CO813" s="42" t="str">
        <f>IF($O813="女子",IF($AF813&gt;100,"",IF($M813=新人女子!I$27,ROW(),"")),"")</f>
        <v/>
      </c>
      <c r="CP813" s="42" t="str">
        <f>IF($O813="女子",IF($AF813&gt;100,"",IF($M813=新人女子!P$27,ROW(),"")),"")</f>
        <v/>
      </c>
      <c r="CQ813" s="42" t="str">
        <f>IF($O813="女子",IF($AF813&gt;100,"",IF($M813=新人女子!B$51,ROW(),"")),"")</f>
        <v/>
      </c>
      <c r="CR813" s="42" t="str">
        <f>IF($O813="女子",IF($AF813&gt;100,"",IF($M813=新人女子!I$51,ROW(),"")),"")</f>
        <v/>
      </c>
      <c r="CS813" s="42" t="str">
        <f>IF($O813="女子",IF($AF813&gt;100,"",IF($M813=新人女子!P$51,ROW(),"")),"")</f>
        <v/>
      </c>
      <c r="CT813" s="42" t="str">
        <f>IF($O813="女子",IF($AF813&gt;100,"",IF($M813=新人女子!B$76,ROW(),"")),"")</f>
        <v/>
      </c>
      <c r="CU813" s="42" t="str">
        <f>IF($O813="女子",IF($AF813&gt;100,"",IF($M813=新人女子!I$76,ROW(),"")),"")</f>
        <v/>
      </c>
      <c r="CV813" s="42" t="str">
        <f>IF($O813="女子",IF($AF813&gt;100,"",IF($M813=新人女子!P$76,ROW(),"")),"")</f>
        <v/>
      </c>
    </row>
    <row r="814" spans="54:100" x14ac:dyDescent="0.15">
      <c r="BB814" s="35" t="str">
        <f t="shared" si="68"/>
        <v/>
      </c>
      <c r="BC814" s="35" t="str">
        <f t="shared" si="69"/>
        <v/>
      </c>
      <c r="BD814" s="35" t="str">
        <f t="shared" si="70"/>
        <v/>
      </c>
      <c r="BE814" s="42" t="str">
        <f>IF($O814="男子",IF($AF814&gt;100,"",IF($M814=選抜男子!B$2,ROW(),"")),"")</f>
        <v/>
      </c>
      <c r="BF814" s="42" t="str">
        <f>IF($O814="男子",IF($AF814&gt;100,"",IF($M814=選抜男子!I$2,ROW(),"")),"")</f>
        <v/>
      </c>
      <c r="BG814" s="42" t="str">
        <f>IF($O814="男子",IF($AF814&gt;100,"",IF($M814=選抜男子!P$2,ROW(),"")),"")</f>
        <v/>
      </c>
      <c r="BH814" s="42" t="str">
        <f>IF($O814="男子",IF($AF814&gt;100,"",IF($M814=選抜男子!B$27,ROW(),"")),"")</f>
        <v/>
      </c>
      <c r="BI814" s="42" t="str">
        <f>IF($O814="男子",IF($AF814&gt;100,"",IF($M814=選抜男子!I$27,ROW(),"")),"")</f>
        <v/>
      </c>
      <c r="BJ814" s="42" t="str">
        <f>IF($O814="男子",IF($AF814&gt;100,"",IF($M814=選抜男子!P$27,ROW(),"")),"")</f>
        <v/>
      </c>
      <c r="BK814" s="42" t="str">
        <f>IF($O814="男子",IF($AF814&gt;100,"",IF($M814=選抜男子!B$51,ROW(),"")),"")</f>
        <v/>
      </c>
      <c r="BL814" s="42" t="str">
        <f>IF($O814="男子",IF($AF814&gt;100,"",IF($M814=選抜男子!I$51,ROW(),"")),"")</f>
        <v/>
      </c>
      <c r="BM814" s="42" t="str">
        <f>IF($O814="男子",IF($AF814&gt;100,"",IF($M814=選抜男子!B$76,ROW(),"")),"")</f>
        <v/>
      </c>
      <c r="BN814" s="42" t="str">
        <f>IF($O814="男子",IF($AF814&gt;100,"",IF($M814=選抜男子!I$76,ROW(),"")),"")</f>
        <v/>
      </c>
      <c r="BO814" s="42" t="str">
        <f>IF($O814="男子",IF($AF814&gt;100,"",IF($M814=新人男子!B$2,ROW(),"")),"")</f>
        <v/>
      </c>
      <c r="BP814" s="42" t="str">
        <f>IF($O814="男子",IF($AF814&gt;100,"",IF($M814=新人男子!I$2,ROW(),"")),"")</f>
        <v/>
      </c>
      <c r="BQ814" s="42" t="str">
        <f>IF($O814="男子",IF($AF814&gt;100,"",IF($M814=新人男子!P$2,ROW(),"")),"")</f>
        <v/>
      </c>
      <c r="BR814" s="42" t="str">
        <f>IF($O814="男子",IF($AF814&gt;100,"",IF($M814=新人男子!B$27,ROW(),"")),"")</f>
        <v/>
      </c>
      <c r="BS814" s="42" t="str">
        <f>IF($O814="男子",IF($AF814&gt;100,"",IF($M814=新人男子!I$27,ROW(),"")),"")</f>
        <v/>
      </c>
      <c r="BT814" s="42" t="str">
        <f>IF($O814="男子",IF($AF814&gt;100,"",IF($M814=新人男子!P$27,ROW(),"")),"")</f>
        <v/>
      </c>
      <c r="BU814" s="42" t="str">
        <f>IF($O814="男子",IF($AF814&gt;100,"",IF($M814=新人男子!B$51,ROW(),"")),"")</f>
        <v/>
      </c>
      <c r="BV814" s="42" t="str">
        <f>IF($O814="男子",IF($AF814&gt;100,"",IF($M814=新人男子!I$51,ROW(),"")),"")</f>
        <v/>
      </c>
      <c r="BW814" s="42" t="str">
        <f>IF($O814="男子",IF($AF814&gt;100,"",IF($M814=新人男子!P$51,ROW(),"")),"")</f>
        <v/>
      </c>
      <c r="BX814" s="42" t="str">
        <f>IF($O814="男子",IF($AF814&gt;100,"",IF($M814=新人男子!B$76,ROW(),"")),"")</f>
        <v/>
      </c>
      <c r="BY814" s="42" t="str">
        <f>IF($O814="男子",IF($AF814&gt;100,"",IF($M814=新人男子!I$76,ROW(),"")),"")</f>
        <v/>
      </c>
      <c r="BZ814" s="42" t="str">
        <f>IF($O814="男子",IF($AF814&gt;100,"",IF($M814=新人男子!P$76,ROW(),"")),"")</f>
        <v/>
      </c>
      <c r="CA814" s="42" t="str">
        <f>IF($O814="女子",IF($AF814&gt;100,"",IF($M814=選抜女子!B$2,ROW(),"")),"")</f>
        <v/>
      </c>
      <c r="CB814" s="42" t="str">
        <f>IF($O814="女子",IF($AF814&gt;100,"",IF($M814=選抜女子!I$2,ROW(),"")),"")</f>
        <v/>
      </c>
      <c r="CC814" s="42" t="str">
        <f>IF($O814="女子",IF($AF814&gt;100,"",IF($M814=選抜女子!P$2,ROW(),"")),"")</f>
        <v/>
      </c>
      <c r="CD814" s="42" t="str">
        <f>IF($O814="女子",IF($AF814&gt;100,"",IF($M814=選抜女子!B$27,ROW(),"")),"")</f>
        <v/>
      </c>
      <c r="CE814" s="42" t="str">
        <f>IF($O814="女子",IF($AF814&gt;100,"",IF($M814=選抜女子!I$27,ROW(),"")),"")</f>
        <v/>
      </c>
      <c r="CF814" s="42" t="str">
        <f>IF($O814="女子",IF($AF814&gt;100,"",IF($M814=選抜女子!P$27,ROW(),"")),"")</f>
        <v/>
      </c>
      <c r="CG814" s="42" t="str">
        <f>IF($O814="女子",IF($AF814&gt;100,"",IF($M814=選抜女子!B$51,ROW(),"")),"")</f>
        <v/>
      </c>
      <c r="CH814" s="42" t="str">
        <f>IF($O814="女子",IF($AF814&gt;100,"",IF($M814=選抜女子!I$51,ROW(),"")),"")</f>
        <v/>
      </c>
      <c r="CI814" s="42" t="str">
        <f>IF($O814="女子",IF($AF814&gt;100,"",IF($M814=選抜女子!B$76,ROW(),"")),"")</f>
        <v/>
      </c>
      <c r="CJ814" s="42" t="str">
        <f>IF($O814="女子",IF($AF814&gt;100,"",IF($M814=選抜女子!I$76,ROW(),"")),"")</f>
        <v/>
      </c>
      <c r="CK814" s="42" t="str">
        <f>IF($O814="女子",IF($AF814&gt;100,"",IF($M814=新人女子!B$2,ROW(),"")),"")</f>
        <v/>
      </c>
      <c r="CL814" s="42" t="str">
        <f>IF($O814="女子",IF($AF814&gt;100,"",IF($M814=新人女子!I$2,ROW(),"")),"")</f>
        <v/>
      </c>
      <c r="CM814" s="42" t="str">
        <f>IF($O814="女子",IF($AF814&gt;100,"",IF($M814=新人女子!P$2,ROW(),"")),"")</f>
        <v/>
      </c>
      <c r="CN814" s="42" t="str">
        <f>IF($O814="女子",IF($AF814&gt;100,"",IF($M814=新人女子!B$27,ROW(),"")),"")</f>
        <v/>
      </c>
      <c r="CO814" s="42" t="str">
        <f>IF($O814="女子",IF($AF814&gt;100,"",IF($M814=新人女子!I$27,ROW(),"")),"")</f>
        <v/>
      </c>
      <c r="CP814" s="42" t="str">
        <f>IF($O814="女子",IF($AF814&gt;100,"",IF($M814=新人女子!P$27,ROW(),"")),"")</f>
        <v/>
      </c>
      <c r="CQ814" s="42" t="str">
        <f>IF($O814="女子",IF($AF814&gt;100,"",IF($M814=新人女子!B$51,ROW(),"")),"")</f>
        <v/>
      </c>
      <c r="CR814" s="42" t="str">
        <f>IF($O814="女子",IF($AF814&gt;100,"",IF($M814=新人女子!I$51,ROW(),"")),"")</f>
        <v/>
      </c>
      <c r="CS814" s="42" t="str">
        <f>IF($O814="女子",IF($AF814&gt;100,"",IF($M814=新人女子!P$51,ROW(),"")),"")</f>
        <v/>
      </c>
      <c r="CT814" s="42" t="str">
        <f>IF($O814="女子",IF($AF814&gt;100,"",IF($M814=新人女子!B$76,ROW(),"")),"")</f>
        <v/>
      </c>
      <c r="CU814" s="42" t="str">
        <f>IF($O814="女子",IF($AF814&gt;100,"",IF($M814=新人女子!I$76,ROW(),"")),"")</f>
        <v/>
      </c>
      <c r="CV814" s="42" t="str">
        <f>IF($O814="女子",IF($AF814&gt;100,"",IF($M814=新人女子!P$76,ROW(),"")),"")</f>
        <v/>
      </c>
    </row>
    <row r="815" spans="54:100" x14ac:dyDescent="0.15">
      <c r="BB815" s="35" t="str">
        <f t="shared" si="68"/>
        <v/>
      </c>
      <c r="BC815" s="35" t="str">
        <f t="shared" si="69"/>
        <v/>
      </c>
      <c r="BD815" s="35" t="str">
        <f t="shared" si="70"/>
        <v/>
      </c>
      <c r="BE815" s="42" t="str">
        <f>IF($O815="男子",IF($AF815&gt;100,"",IF($M815=選抜男子!B$2,ROW(),"")),"")</f>
        <v/>
      </c>
      <c r="BF815" s="42" t="str">
        <f>IF($O815="男子",IF($AF815&gt;100,"",IF($M815=選抜男子!I$2,ROW(),"")),"")</f>
        <v/>
      </c>
      <c r="BG815" s="42" t="str">
        <f>IF($O815="男子",IF($AF815&gt;100,"",IF($M815=選抜男子!P$2,ROW(),"")),"")</f>
        <v/>
      </c>
      <c r="BH815" s="42" t="str">
        <f>IF($O815="男子",IF($AF815&gt;100,"",IF($M815=選抜男子!B$27,ROW(),"")),"")</f>
        <v/>
      </c>
      <c r="BI815" s="42" t="str">
        <f>IF($O815="男子",IF($AF815&gt;100,"",IF($M815=選抜男子!I$27,ROW(),"")),"")</f>
        <v/>
      </c>
      <c r="BJ815" s="42" t="str">
        <f>IF($O815="男子",IF($AF815&gt;100,"",IF($M815=選抜男子!P$27,ROW(),"")),"")</f>
        <v/>
      </c>
      <c r="BK815" s="42" t="str">
        <f>IF($O815="男子",IF($AF815&gt;100,"",IF($M815=選抜男子!B$51,ROW(),"")),"")</f>
        <v/>
      </c>
      <c r="BL815" s="42" t="str">
        <f>IF($O815="男子",IF($AF815&gt;100,"",IF($M815=選抜男子!I$51,ROW(),"")),"")</f>
        <v/>
      </c>
      <c r="BM815" s="42" t="str">
        <f>IF($O815="男子",IF($AF815&gt;100,"",IF($M815=選抜男子!B$76,ROW(),"")),"")</f>
        <v/>
      </c>
      <c r="BN815" s="42" t="str">
        <f>IF($O815="男子",IF($AF815&gt;100,"",IF($M815=選抜男子!I$76,ROW(),"")),"")</f>
        <v/>
      </c>
      <c r="BO815" s="42" t="str">
        <f>IF($O815="男子",IF($AF815&gt;100,"",IF($M815=新人男子!B$2,ROW(),"")),"")</f>
        <v/>
      </c>
      <c r="BP815" s="42" t="str">
        <f>IF($O815="男子",IF($AF815&gt;100,"",IF($M815=新人男子!I$2,ROW(),"")),"")</f>
        <v/>
      </c>
      <c r="BQ815" s="42" t="str">
        <f>IF($O815="男子",IF($AF815&gt;100,"",IF($M815=新人男子!P$2,ROW(),"")),"")</f>
        <v/>
      </c>
      <c r="BR815" s="42" t="str">
        <f>IF($O815="男子",IF($AF815&gt;100,"",IF($M815=新人男子!B$27,ROW(),"")),"")</f>
        <v/>
      </c>
      <c r="BS815" s="42" t="str">
        <f>IF($O815="男子",IF($AF815&gt;100,"",IF($M815=新人男子!I$27,ROW(),"")),"")</f>
        <v/>
      </c>
      <c r="BT815" s="42" t="str">
        <f>IF($O815="男子",IF($AF815&gt;100,"",IF($M815=新人男子!P$27,ROW(),"")),"")</f>
        <v/>
      </c>
      <c r="BU815" s="42" t="str">
        <f>IF($O815="男子",IF($AF815&gt;100,"",IF($M815=新人男子!B$51,ROW(),"")),"")</f>
        <v/>
      </c>
      <c r="BV815" s="42" t="str">
        <f>IF($O815="男子",IF($AF815&gt;100,"",IF($M815=新人男子!I$51,ROW(),"")),"")</f>
        <v/>
      </c>
      <c r="BW815" s="42" t="str">
        <f>IF($O815="男子",IF($AF815&gt;100,"",IF($M815=新人男子!P$51,ROW(),"")),"")</f>
        <v/>
      </c>
      <c r="BX815" s="42" t="str">
        <f>IF($O815="男子",IF($AF815&gt;100,"",IF($M815=新人男子!B$76,ROW(),"")),"")</f>
        <v/>
      </c>
      <c r="BY815" s="42" t="str">
        <f>IF($O815="男子",IF($AF815&gt;100,"",IF($M815=新人男子!I$76,ROW(),"")),"")</f>
        <v/>
      </c>
      <c r="BZ815" s="42" t="str">
        <f>IF($O815="男子",IF($AF815&gt;100,"",IF($M815=新人男子!P$76,ROW(),"")),"")</f>
        <v/>
      </c>
      <c r="CA815" s="42" t="str">
        <f>IF($O815="女子",IF($AF815&gt;100,"",IF($M815=選抜女子!B$2,ROW(),"")),"")</f>
        <v/>
      </c>
      <c r="CB815" s="42" t="str">
        <f>IF($O815="女子",IF($AF815&gt;100,"",IF($M815=選抜女子!I$2,ROW(),"")),"")</f>
        <v/>
      </c>
      <c r="CC815" s="42" t="str">
        <f>IF($O815="女子",IF($AF815&gt;100,"",IF($M815=選抜女子!P$2,ROW(),"")),"")</f>
        <v/>
      </c>
      <c r="CD815" s="42" t="str">
        <f>IF($O815="女子",IF($AF815&gt;100,"",IF($M815=選抜女子!B$27,ROW(),"")),"")</f>
        <v/>
      </c>
      <c r="CE815" s="42" t="str">
        <f>IF($O815="女子",IF($AF815&gt;100,"",IF($M815=選抜女子!I$27,ROW(),"")),"")</f>
        <v/>
      </c>
      <c r="CF815" s="42" t="str">
        <f>IF($O815="女子",IF($AF815&gt;100,"",IF($M815=選抜女子!P$27,ROW(),"")),"")</f>
        <v/>
      </c>
      <c r="CG815" s="42" t="str">
        <f>IF($O815="女子",IF($AF815&gt;100,"",IF($M815=選抜女子!B$51,ROW(),"")),"")</f>
        <v/>
      </c>
      <c r="CH815" s="42" t="str">
        <f>IF($O815="女子",IF($AF815&gt;100,"",IF($M815=選抜女子!I$51,ROW(),"")),"")</f>
        <v/>
      </c>
      <c r="CI815" s="42" t="str">
        <f>IF($O815="女子",IF($AF815&gt;100,"",IF($M815=選抜女子!B$76,ROW(),"")),"")</f>
        <v/>
      </c>
      <c r="CJ815" s="42" t="str">
        <f>IF($O815="女子",IF($AF815&gt;100,"",IF($M815=選抜女子!I$76,ROW(),"")),"")</f>
        <v/>
      </c>
      <c r="CK815" s="42" t="str">
        <f>IF($O815="女子",IF($AF815&gt;100,"",IF($M815=新人女子!B$2,ROW(),"")),"")</f>
        <v/>
      </c>
      <c r="CL815" s="42" t="str">
        <f>IF($O815="女子",IF($AF815&gt;100,"",IF($M815=新人女子!I$2,ROW(),"")),"")</f>
        <v/>
      </c>
      <c r="CM815" s="42" t="str">
        <f>IF($O815="女子",IF($AF815&gt;100,"",IF($M815=新人女子!P$2,ROW(),"")),"")</f>
        <v/>
      </c>
      <c r="CN815" s="42" t="str">
        <f>IF($O815="女子",IF($AF815&gt;100,"",IF($M815=新人女子!B$27,ROW(),"")),"")</f>
        <v/>
      </c>
      <c r="CO815" s="42" t="str">
        <f>IF($O815="女子",IF($AF815&gt;100,"",IF($M815=新人女子!I$27,ROW(),"")),"")</f>
        <v/>
      </c>
      <c r="CP815" s="42" t="str">
        <f>IF($O815="女子",IF($AF815&gt;100,"",IF($M815=新人女子!P$27,ROW(),"")),"")</f>
        <v/>
      </c>
      <c r="CQ815" s="42" t="str">
        <f>IF($O815="女子",IF($AF815&gt;100,"",IF($M815=新人女子!B$51,ROW(),"")),"")</f>
        <v/>
      </c>
      <c r="CR815" s="42" t="str">
        <f>IF($O815="女子",IF($AF815&gt;100,"",IF($M815=新人女子!I$51,ROW(),"")),"")</f>
        <v/>
      </c>
      <c r="CS815" s="42" t="str">
        <f>IF($O815="女子",IF($AF815&gt;100,"",IF($M815=新人女子!P$51,ROW(),"")),"")</f>
        <v/>
      </c>
      <c r="CT815" s="42" t="str">
        <f>IF($O815="女子",IF($AF815&gt;100,"",IF($M815=新人女子!B$76,ROW(),"")),"")</f>
        <v/>
      </c>
      <c r="CU815" s="42" t="str">
        <f>IF($O815="女子",IF($AF815&gt;100,"",IF($M815=新人女子!I$76,ROW(),"")),"")</f>
        <v/>
      </c>
      <c r="CV815" s="42" t="str">
        <f>IF($O815="女子",IF($AF815&gt;100,"",IF($M815=新人女子!P$76,ROW(),"")),"")</f>
        <v/>
      </c>
    </row>
    <row r="816" spans="54:100" x14ac:dyDescent="0.15">
      <c r="BB816" s="35" t="str">
        <f t="shared" si="68"/>
        <v/>
      </c>
      <c r="BC816" s="35" t="str">
        <f t="shared" si="69"/>
        <v/>
      </c>
      <c r="BD816" s="35" t="str">
        <f t="shared" si="70"/>
        <v/>
      </c>
      <c r="BE816" s="42" t="str">
        <f>IF($O816="男子",IF($AF816&gt;100,"",IF($M816=選抜男子!B$2,ROW(),"")),"")</f>
        <v/>
      </c>
      <c r="BF816" s="42" t="str">
        <f>IF($O816="男子",IF($AF816&gt;100,"",IF($M816=選抜男子!I$2,ROW(),"")),"")</f>
        <v/>
      </c>
      <c r="BG816" s="42" t="str">
        <f>IF($O816="男子",IF($AF816&gt;100,"",IF($M816=選抜男子!P$2,ROW(),"")),"")</f>
        <v/>
      </c>
      <c r="BH816" s="42" t="str">
        <f>IF($O816="男子",IF($AF816&gt;100,"",IF($M816=選抜男子!B$27,ROW(),"")),"")</f>
        <v/>
      </c>
      <c r="BI816" s="42" t="str">
        <f>IF($O816="男子",IF($AF816&gt;100,"",IF($M816=選抜男子!I$27,ROW(),"")),"")</f>
        <v/>
      </c>
      <c r="BJ816" s="42" t="str">
        <f>IF($O816="男子",IF($AF816&gt;100,"",IF($M816=選抜男子!P$27,ROW(),"")),"")</f>
        <v/>
      </c>
      <c r="BK816" s="42" t="str">
        <f>IF($O816="男子",IF($AF816&gt;100,"",IF($M816=選抜男子!B$51,ROW(),"")),"")</f>
        <v/>
      </c>
      <c r="BL816" s="42" t="str">
        <f>IF($O816="男子",IF($AF816&gt;100,"",IF($M816=選抜男子!I$51,ROW(),"")),"")</f>
        <v/>
      </c>
      <c r="BM816" s="42" t="str">
        <f>IF($O816="男子",IF($AF816&gt;100,"",IF($M816=選抜男子!B$76,ROW(),"")),"")</f>
        <v/>
      </c>
      <c r="BN816" s="42" t="str">
        <f>IF($O816="男子",IF($AF816&gt;100,"",IF($M816=選抜男子!I$76,ROW(),"")),"")</f>
        <v/>
      </c>
      <c r="BO816" s="42" t="str">
        <f>IF($O816="男子",IF($AF816&gt;100,"",IF($M816=新人男子!B$2,ROW(),"")),"")</f>
        <v/>
      </c>
      <c r="BP816" s="42" t="str">
        <f>IF($O816="男子",IF($AF816&gt;100,"",IF($M816=新人男子!I$2,ROW(),"")),"")</f>
        <v/>
      </c>
      <c r="BQ816" s="42" t="str">
        <f>IF($O816="男子",IF($AF816&gt;100,"",IF($M816=新人男子!P$2,ROW(),"")),"")</f>
        <v/>
      </c>
      <c r="BR816" s="42" t="str">
        <f>IF($O816="男子",IF($AF816&gt;100,"",IF($M816=新人男子!B$27,ROW(),"")),"")</f>
        <v/>
      </c>
      <c r="BS816" s="42" t="str">
        <f>IF($O816="男子",IF($AF816&gt;100,"",IF($M816=新人男子!I$27,ROW(),"")),"")</f>
        <v/>
      </c>
      <c r="BT816" s="42" t="str">
        <f>IF($O816="男子",IF($AF816&gt;100,"",IF($M816=新人男子!P$27,ROW(),"")),"")</f>
        <v/>
      </c>
      <c r="BU816" s="42" t="str">
        <f>IF($O816="男子",IF($AF816&gt;100,"",IF($M816=新人男子!B$51,ROW(),"")),"")</f>
        <v/>
      </c>
      <c r="BV816" s="42" t="str">
        <f>IF($O816="男子",IF($AF816&gt;100,"",IF($M816=新人男子!I$51,ROW(),"")),"")</f>
        <v/>
      </c>
      <c r="BW816" s="42" t="str">
        <f>IF($O816="男子",IF($AF816&gt;100,"",IF($M816=新人男子!P$51,ROW(),"")),"")</f>
        <v/>
      </c>
      <c r="BX816" s="42" t="str">
        <f>IF($O816="男子",IF($AF816&gt;100,"",IF($M816=新人男子!B$76,ROW(),"")),"")</f>
        <v/>
      </c>
      <c r="BY816" s="42" t="str">
        <f>IF($O816="男子",IF($AF816&gt;100,"",IF($M816=新人男子!I$76,ROW(),"")),"")</f>
        <v/>
      </c>
      <c r="BZ816" s="42" t="str">
        <f>IF($O816="男子",IF($AF816&gt;100,"",IF($M816=新人男子!P$76,ROW(),"")),"")</f>
        <v/>
      </c>
      <c r="CA816" s="42" t="str">
        <f>IF($O816="女子",IF($AF816&gt;100,"",IF($M816=選抜女子!B$2,ROW(),"")),"")</f>
        <v/>
      </c>
      <c r="CB816" s="42" t="str">
        <f>IF($O816="女子",IF($AF816&gt;100,"",IF($M816=選抜女子!I$2,ROW(),"")),"")</f>
        <v/>
      </c>
      <c r="CC816" s="42" t="str">
        <f>IF($O816="女子",IF($AF816&gt;100,"",IF($M816=選抜女子!P$2,ROW(),"")),"")</f>
        <v/>
      </c>
      <c r="CD816" s="42" t="str">
        <f>IF($O816="女子",IF($AF816&gt;100,"",IF($M816=選抜女子!B$27,ROW(),"")),"")</f>
        <v/>
      </c>
      <c r="CE816" s="42" t="str">
        <f>IF($O816="女子",IF($AF816&gt;100,"",IF($M816=選抜女子!I$27,ROW(),"")),"")</f>
        <v/>
      </c>
      <c r="CF816" s="42" t="str">
        <f>IF($O816="女子",IF($AF816&gt;100,"",IF($M816=選抜女子!P$27,ROW(),"")),"")</f>
        <v/>
      </c>
      <c r="CG816" s="42" t="str">
        <f>IF($O816="女子",IF($AF816&gt;100,"",IF($M816=選抜女子!B$51,ROW(),"")),"")</f>
        <v/>
      </c>
      <c r="CH816" s="42" t="str">
        <f>IF($O816="女子",IF($AF816&gt;100,"",IF($M816=選抜女子!I$51,ROW(),"")),"")</f>
        <v/>
      </c>
      <c r="CI816" s="42" t="str">
        <f>IF($O816="女子",IF($AF816&gt;100,"",IF($M816=選抜女子!B$76,ROW(),"")),"")</f>
        <v/>
      </c>
      <c r="CJ816" s="42" t="str">
        <f>IF($O816="女子",IF($AF816&gt;100,"",IF($M816=選抜女子!I$76,ROW(),"")),"")</f>
        <v/>
      </c>
      <c r="CK816" s="42" t="str">
        <f>IF($O816="女子",IF($AF816&gt;100,"",IF($M816=新人女子!B$2,ROW(),"")),"")</f>
        <v/>
      </c>
      <c r="CL816" s="42" t="str">
        <f>IF($O816="女子",IF($AF816&gt;100,"",IF($M816=新人女子!I$2,ROW(),"")),"")</f>
        <v/>
      </c>
      <c r="CM816" s="42" t="str">
        <f>IF($O816="女子",IF($AF816&gt;100,"",IF($M816=新人女子!P$2,ROW(),"")),"")</f>
        <v/>
      </c>
      <c r="CN816" s="42" t="str">
        <f>IF($O816="女子",IF($AF816&gt;100,"",IF($M816=新人女子!B$27,ROW(),"")),"")</f>
        <v/>
      </c>
      <c r="CO816" s="42" t="str">
        <f>IF($O816="女子",IF($AF816&gt;100,"",IF($M816=新人女子!I$27,ROW(),"")),"")</f>
        <v/>
      </c>
      <c r="CP816" s="42" t="str">
        <f>IF($O816="女子",IF($AF816&gt;100,"",IF($M816=新人女子!P$27,ROW(),"")),"")</f>
        <v/>
      </c>
      <c r="CQ816" s="42" t="str">
        <f>IF($O816="女子",IF($AF816&gt;100,"",IF($M816=新人女子!B$51,ROW(),"")),"")</f>
        <v/>
      </c>
      <c r="CR816" s="42" t="str">
        <f>IF($O816="女子",IF($AF816&gt;100,"",IF($M816=新人女子!I$51,ROW(),"")),"")</f>
        <v/>
      </c>
      <c r="CS816" s="42" t="str">
        <f>IF($O816="女子",IF($AF816&gt;100,"",IF($M816=新人女子!P$51,ROW(),"")),"")</f>
        <v/>
      </c>
      <c r="CT816" s="42" t="str">
        <f>IF($O816="女子",IF($AF816&gt;100,"",IF($M816=新人女子!B$76,ROW(),"")),"")</f>
        <v/>
      </c>
      <c r="CU816" s="42" t="str">
        <f>IF($O816="女子",IF($AF816&gt;100,"",IF($M816=新人女子!I$76,ROW(),"")),"")</f>
        <v/>
      </c>
      <c r="CV816" s="42" t="str">
        <f>IF($O816="女子",IF($AF816&gt;100,"",IF($M816=新人女子!P$76,ROW(),"")),"")</f>
        <v/>
      </c>
    </row>
    <row r="817" spans="54:100" x14ac:dyDescent="0.15">
      <c r="BB817" s="35" t="str">
        <f t="shared" si="68"/>
        <v/>
      </c>
      <c r="BC817" s="35" t="str">
        <f t="shared" si="69"/>
        <v/>
      </c>
      <c r="BD817" s="35" t="str">
        <f t="shared" si="70"/>
        <v/>
      </c>
      <c r="BE817" s="42" t="str">
        <f>IF($O817="男子",IF($AF817&gt;100,"",IF($M817=選抜男子!B$2,ROW(),"")),"")</f>
        <v/>
      </c>
      <c r="BF817" s="42" t="str">
        <f>IF($O817="男子",IF($AF817&gt;100,"",IF($M817=選抜男子!I$2,ROW(),"")),"")</f>
        <v/>
      </c>
      <c r="BG817" s="42" t="str">
        <f>IF($O817="男子",IF($AF817&gt;100,"",IF($M817=選抜男子!P$2,ROW(),"")),"")</f>
        <v/>
      </c>
      <c r="BH817" s="42" t="str">
        <f>IF($O817="男子",IF($AF817&gt;100,"",IF($M817=選抜男子!B$27,ROW(),"")),"")</f>
        <v/>
      </c>
      <c r="BI817" s="42" t="str">
        <f>IF($O817="男子",IF($AF817&gt;100,"",IF($M817=選抜男子!I$27,ROW(),"")),"")</f>
        <v/>
      </c>
      <c r="BJ817" s="42" t="str">
        <f>IF($O817="男子",IF($AF817&gt;100,"",IF($M817=選抜男子!P$27,ROW(),"")),"")</f>
        <v/>
      </c>
      <c r="BK817" s="42" t="str">
        <f>IF($O817="男子",IF($AF817&gt;100,"",IF($M817=選抜男子!B$51,ROW(),"")),"")</f>
        <v/>
      </c>
      <c r="BL817" s="42" t="str">
        <f>IF($O817="男子",IF($AF817&gt;100,"",IF($M817=選抜男子!I$51,ROW(),"")),"")</f>
        <v/>
      </c>
      <c r="BM817" s="42" t="str">
        <f>IF($O817="男子",IF($AF817&gt;100,"",IF($M817=選抜男子!B$76,ROW(),"")),"")</f>
        <v/>
      </c>
      <c r="BN817" s="42" t="str">
        <f>IF($O817="男子",IF($AF817&gt;100,"",IF($M817=選抜男子!I$76,ROW(),"")),"")</f>
        <v/>
      </c>
      <c r="BO817" s="42" t="str">
        <f>IF($O817="男子",IF($AF817&gt;100,"",IF($M817=新人男子!B$2,ROW(),"")),"")</f>
        <v/>
      </c>
      <c r="BP817" s="42" t="str">
        <f>IF($O817="男子",IF($AF817&gt;100,"",IF($M817=新人男子!I$2,ROW(),"")),"")</f>
        <v/>
      </c>
      <c r="BQ817" s="42" t="str">
        <f>IF($O817="男子",IF($AF817&gt;100,"",IF($M817=新人男子!P$2,ROW(),"")),"")</f>
        <v/>
      </c>
      <c r="BR817" s="42" t="str">
        <f>IF($O817="男子",IF($AF817&gt;100,"",IF($M817=新人男子!B$27,ROW(),"")),"")</f>
        <v/>
      </c>
      <c r="BS817" s="42" t="str">
        <f>IF($O817="男子",IF($AF817&gt;100,"",IF($M817=新人男子!I$27,ROW(),"")),"")</f>
        <v/>
      </c>
      <c r="BT817" s="42" t="str">
        <f>IF($O817="男子",IF($AF817&gt;100,"",IF($M817=新人男子!P$27,ROW(),"")),"")</f>
        <v/>
      </c>
      <c r="BU817" s="42" t="str">
        <f>IF($O817="男子",IF($AF817&gt;100,"",IF($M817=新人男子!B$51,ROW(),"")),"")</f>
        <v/>
      </c>
      <c r="BV817" s="42" t="str">
        <f>IF($O817="男子",IF($AF817&gt;100,"",IF($M817=新人男子!I$51,ROW(),"")),"")</f>
        <v/>
      </c>
      <c r="BW817" s="42" t="str">
        <f>IF($O817="男子",IF($AF817&gt;100,"",IF($M817=新人男子!P$51,ROW(),"")),"")</f>
        <v/>
      </c>
      <c r="BX817" s="42" t="str">
        <f>IF($O817="男子",IF($AF817&gt;100,"",IF($M817=新人男子!B$76,ROW(),"")),"")</f>
        <v/>
      </c>
      <c r="BY817" s="42" t="str">
        <f>IF($O817="男子",IF($AF817&gt;100,"",IF($M817=新人男子!I$76,ROW(),"")),"")</f>
        <v/>
      </c>
      <c r="BZ817" s="42" t="str">
        <f>IF($O817="男子",IF($AF817&gt;100,"",IF($M817=新人男子!P$76,ROW(),"")),"")</f>
        <v/>
      </c>
      <c r="CA817" s="42" t="str">
        <f>IF($O817="女子",IF($AF817&gt;100,"",IF($M817=選抜女子!B$2,ROW(),"")),"")</f>
        <v/>
      </c>
      <c r="CB817" s="42" t="str">
        <f>IF($O817="女子",IF($AF817&gt;100,"",IF($M817=選抜女子!I$2,ROW(),"")),"")</f>
        <v/>
      </c>
      <c r="CC817" s="42" t="str">
        <f>IF($O817="女子",IF($AF817&gt;100,"",IF($M817=選抜女子!P$2,ROW(),"")),"")</f>
        <v/>
      </c>
      <c r="CD817" s="42" t="str">
        <f>IF($O817="女子",IF($AF817&gt;100,"",IF($M817=選抜女子!B$27,ROW(),"")),"")</f>
        <v/>
      </c>
      <c r="CE817" s="42" t="str">
        <f>IF($O817="女子",IF($AF817&gt;100,"",IF($M817=選抜女子!I$27,ROW(),"")),"")</f>
        <v/>
      </c>
      <c r="CF817" s="42" t="str">
        <f>IF($O817="女子",IF($AF817&gt;100,"",IF($M817=選抜女子!P$27,ROW(),"")),"")</f>
        <v/>
      </c>
      <c r="CG817" s="42" t="str">
        <f>IF($O817="女子",IF($AF817&gt;100,"",IF($M817=選抜女子!B$51,ROW(),"")),"")</f>
        <v/>
      </c>
      <c r="CH817" s="42" t="str">
        <f>IF($O817="女子",IF($AF817&gt;100,"",IF($M817=選抜女子!I$51,ROW(),"")),"")</f>
        <v/>
      </c>
      <c r="CI817" s="42" t="str">
        <f>IF($O817="女子",IF($AF817&gt;100,"",IF($M817=選抜女子!B$76,ROW(),"")),"")</f>
        <v/>
      </c>
      <c r="CJ817" s="42" t="str">
        <f>IF($O817="女子",IF($AF817&gt;100,"",IF($M817=選抜女子!I$76,ROW(),"")),"")</f>
        <v/>
      </c>
      <c r="CK817" s="42" t="str">
        <f>IF($O817="女子",IF($AF817&gt;100,"",IF($M817=新人女子!B$2,ROW(),"")),"")</f>
        <v/>
      </c>
      <c r="CL817" s="42" t="str">
        <f>IF($O817="女子",IF($AF817&gt;100,"",IF($M817=新人女子!I$2,ROW(),"")),"")</f>
        <v/>
      </c>
      <c r="CM817" s="42" t="str">
        <f>IF($O817="女子",IF($AF817&gt;100,"",IF($M817=新人女子!P$2,ROW(),"")),"")</f>
        <v/>
      </c>
      <c r="CN817" s="42" t="str">
        <f>IF($O817="女子",IF($AF817&gt;100,"",IF($M817=新人女子!B$27,ROW(),"")),"")</f>
        <v/>
      </c>
      <c r="CO817" s="42" t="str">
        <f>IF($O817="女子",IF($AF817&gt;100,"",IF($M817=新人女子!I$27,ROW(),"")),"")</f>
        <v/>
      </c>
      <c r="CP817" s="42" t="str">
        <f>IF($O817="女子",IF($AF817&gt;100,"",IF($M817=新人女子!P$27,ROW(),"")),"")</f>
        <v/>
      </c>
      <c r="CQ817" s="42" t="str">
        <f>IF($O817="女子",IF($AF817&gt;100,"",IF($M817=新人女子!B$51,ROW(),"")),"")</f>
        <v/>
      </c>
      <c r="CR817" s="42" t="str">
        <f>IF($O817="女子",IF($AF817&gt;100,"",IF($M817=新人女子!I$51,ROW(),"")),"")</f>
        <v/>
      </c>
      <c r="CS817" s="42" t="str">
        <f>IF($O817="女子",IF($AF817&gt;100,"",IF($M817=新人女子!P$51,ROW(),"")),"")</f>
        <v/>
      </c>
      <c r="CT817" s="42" t="str">
        <f>IF($O817="女子",IF($AF817&gt;100,"",IF($M817=新人女子!B$76,ROW(),"")),"")</f>
        <v/>
      </c>
      <c r="CU817" s="42" t="str">
        <f>IF($O817="女子",IF($AF817&gt;100,"",IF($M817=新人女子!I$76,ROW(),"")),"")</f>
        <v/>
      </c>
      <c r="CV817" s="42" t="str">
        <f>IF($O817="女子",IF($AF817&gt;100,"",IF($M817=新人女子!P$76,ROW(),"")),"")</f>
        <v/>
      </c>
    </row>
    <row r="818" spans="54:100" x14ac:dyDescent="0.15">
      <c r="BB818" s="35" t="str">
        <f t="shared" si="68"/>
        <v/>
      </c>
      <c r="BC818" s="35" t="str">
        <f t="shared" si="69"/>
        <v/>
      </c>
      <c r="BD818" s="35" t="str">
        <f t="shared" si="70"/>
        <v/>
      </c>
      <c r="BE818" s="42" t="str">
        <f>IF($O818="男子",IF($AF818&gt;100,"",IF($M818=選抜男子!B$2,ROW(),"")),"")</f>
        <v/>
      </c>
      <c r="BF818" s="42" t="str">
        <f>IF($O818="男子",IF($AF818&gt;100,"",IF($M818=選抜男子!I$2,ROW(),"")),"")</f>
        <v/>
      </c>
      <c r="BG818" s="42" t="str">
        <f>IF($O818="男子",IF($AF818&gt;100,"",IF($M818=選抜男子!P$2,ROW(),"")),"")</f>
        <v/>
      </c>
      <c r="BH818" s="42" t="str">
        <f>IF($O818="男子",IF($AF818&gt;100,"",IF($M818=選抜男子!B$27,ROW(),"")),"")</f>
        <v/>
      </c>
      <c r="BI818" s="42" t="str">
        <f>IF($O818="男子",IF($AF818&gt;100,"",IF($M818=選抜男子!I$27,ROW(),"")),"")</f>
        <v/>
      </c>
      <c r="BJ818" s="42" t="str">
        <f>IF($O818="男子",IF($AF818&gt;100,"",IF($M818=選抜男子!P$27,ROW(),"")),"")</f>
        <v/>
      </c>
      <c r="BK818" s="42" t="str">
        <f>IF($O818="男子",IF($AF818&gt;100,"",IF($M818=選抜男子!B$51,ROW(),"")),"")</f>
        <v/>
      </c>
      <c r="BL818" s="42" t="str">
        <f>IF($O818="男子",IF($AF818&gt;100,"",IF($M818=選抜男子!I$51,ROW(),"")),"")</f>
        <v/>
      </c>
      <c r="BM818" s="42" t="str">
        <f>IF($O818="男子",IF($AF818&gt;100,"",IF($M818=選抜男子!B$76,ROW(),"")),"")</f>
        <v/>
      </c>
      <c r="BN818" s="42" t="str">
        <f>IF($O818="男子",IF($AF818&gt;100,"",IF($M818=選抜男子!I$76,ROW(),"")),"")</f>
        <v/>
      </c>
      <c r="BO818" s="42" t="str">
        <f>IF($O818="男子",IF($AF818&gt;100,"",IF($M818=新人男子!B$2,ROW(),"")),"")</f>
        <v/>
      </c>
      <c r="BP818" s="42" t="str">
        <f>IF($O818="男子",IF($AF818&gt;100,"",IF($M818=新人男子!I$2,ROW(),"")),"")</f>
        <v/>
      </c>
      <c r="BQ818" s="42" t="str">
        <f>IF($O818="男子",IF($AF818&gt;100,"",IF($M818=新人男子!P$2,ROW(),"")),"")</f>
        <v/>
      </c>
      <c r="BR818" s="42" t="str">
        <f>IF($O818="男子",IF($AF818&gt;100,"",IF($M818=新人男子!B$27,ROW(),"")),"")</f>
        <v/>
      </c>
      <c r="BS818" s="42" t="str">
        <f>IF($O818="男子",IF($AF818&gt;100,"",IF($M818=新人男子!I$27,ROW(),"")),"")</f>
        <v/>
      </c>
      <c r="BT818" s="42" t="str">
        <f>IF($O818="男子",IF($AF818&gt;100,"",IF($M818=新人男子!P$27,ROW(),"")),"")</f>
        <v/>
      </c>
      <c r="BU818" s="42" t="str">
        <f>IF($O818="男子",IF($AF818&gt;100,"",IF($M818=新人男子!B$51,ROW(),"")),"")</f>
        <v/>
      </c>
      <c r="BV818" s="42" t="str">
        <f>IF($O818="男子",IF($AF818&gt;100,"",IF($M818=新人男子!I$51,ROW(),"")),"")</f>
        <v/>
      </c>
      <c r="BW818" s="42" t="str">
        <f>IF($O818="男子",IF($AF818&gt;100,"",IF($M818=新人男子!P$51,ROW(),"")),"")</f>
        <v/>
      </c>
      <c r="BX818" s="42" t="str">
        <f>IF($O818="男子",IF($AF818&gt;100,"",IF($M818=新人男子!B$76,ROW(),"")),"")</f>
        <v/>
      </c>
      <c r="BY818" s="42" t="str">
        <f>IF($O818="男子",IF($AF818&gt;100,"",IF($M818=新人男子!I$76,ROW(),"")),"")</f>
        <v/>
      </c>
      <c r="BZ818" s="42" t="str">
        <f>IF($O818="男子",IF($AF818&gt;100,"",IF($M818=新人男子!P$76,ROW(),"")),"")</f>
        <v/>
      </c>
      <c r="CA818" s="42" t="str">
        <f>IF($O818="女子",IF($AF818&gt;100,"",IF($M818=選抜女子!B$2,ROW(),"")),"")</f>
        <v/>
      </c>
      <c r="CB818" s="42" t="str">
        <f>IF($O818="女子",IF($AF818&gt;100,"",IF($M818=選抜女子!I$2,ROW(),"")),"")</f>
        <v/>
      </c>
      <c r="CC818" s="42" t="str">
        <f>IF($O818="女子",IF($AF818&gt;100,"",IF($M818=選抜女子!P$2,ROW(),"")),"")</f>
        <v/>
      </c>
      <c r="CD818" s="42" t="str">
        <f>IF($O818="女子",IF($AF818&gt;100,"",IF($M818=選抜女子!B$27,ROW(),"")),"")</f>
        <v/>
      </c>
      <c r="CE818" s="42" t="str">
        <f>IF($O818="女子",IF($AF818&gt;100,"",IF($M818=選抜女子!I$27,ROW(),"")),"")</f>
        <v/>
      </c>
      <c r="CF818" s="42" t="str">
        <f>IF($O818="女子",IF($AF818&gt;100,"",IF($M818=選抜女子!P$27,ROW(),"")),"")</f>
        <v/>
      </c>
      <c r="CG818" s="42" t="str">
        <f>IF($O818="女子",IF($AF818&gt;100,"",IF($M818=選抜女子!B$51,ROW(),"")),"")</f>
        <v/>
      </c>
      <c r="CH818" s="42" t="str">
        <f>IF($O818="女子",IF($AF818&gt;100,"",IF($M818=選抜女子!I$51,ROW(),"")),"")</f>
        <v/>
      </c>
      <c r="CI818" s="42" t="str">
        <f>IF($O818="女子",IF($AF818&gt;100,"",IF($M818=選抜女子!B$76,ROW(),"")),"")</f>
        <v/>
      </c>
      <c r="CJ818" s="42" t="str">
        <f>IF($O818="女子",IF($AF818&gt;100,"",IF($M818=選抜女子!I$76,ROW(),"")),"")</f>
        <v/>
      </c>
      <c r="CK818" s="42" t="str">
        <f>IF($O818="女子",IF($AF818&gt;100,"",IF($M818=新人女子!B$2,ROW(),"")),"")</f>
        <v/>
      </c>
      <c r="CL818" s="42" t="str">
        <f>IF($O818="女子",IF($AF818&gt;100,"",IF($M818=新人女子!I$2,ROW(),"")),"")</f>
        <v/>
      </c>
      <c r="CM818" s="42" t="str">
        <f>IF($O818="女子",IF($AF818&gt;100,"",IF($M818=新人女子!P$2,ROW(),"")),"")</f>
        <v/>
      </c>
      <c r="CN818" s="42" t="str">
        <f>IF($O818="女子",IF($AF818&gt;100,"",IF($M818=新人女子!B$27,ROW(),"")),"")</f>
        <v/>
      </c>
      <c r="CO818" s="42" t="str">
        <f>IF($O818="女子",IF($AF818&gt;100,"",IF($M818=新人女子!I$27,ROW(),"")),"")</f>
        <v/>
      </c>
      <c r="CP818" s="42" t="str">
        <f>IF($O818="女子",IF($AF818&gt;100,"",IF($M818=新人女子!P$27,ROW(),"")),"")</f>
        <v/>
      </c>
      <c r="CQ818" s="42" t="str">
        <f>IF($O818="女子",IF($AF818&gt;100,"",IF($M818=新人女子!B$51,ROW(),"")),"")</f>
        <v/>
      </c>
      <c r="CR818" s="42" t="str">
        <f>IF($O818="女子",IF($AF818&gt;100,"",IF($M818=新人女子!I$51,ROW(),"")),"")</f>
        <v/>
      </c>
      <c r="CS818" s="42" t="str">
        <f>IF($O818="女子",IF($AF818&gt;100,"",IF($M818=新人女子!P$51,ROW(),"")),"")</f>
        <v/>
      </c>
      <c r="CT818" s="42" t="str">
        <f>IF($O818="女子",IF($AF818&gt;100,"",IF($M818=新人女子!B$76,ROW(),"")),"")</f>
        <v/>
      </c>
      <c r="CU818" s="42" t="str">
        <f>IF($O818="女子",IF($AF818&gt;100,"",IF($M818=新人女子!I$76,ROW(),"")),"")</f>
        <v/>
      </c>
      <c r="CV818" s="42" t="str">
        <f>IF($O818="女子",IF($AF818&gt;100,"",IF($M818=新人女子!P$76,ROW(),"")),"")</f>
        <v/>
      </c>
    </row>
    <row r="819" spans="54:100" x14ac:dyDescent="0.15">
      <c r="BB819" s="35" t="str">
        <f t="shared" si="68"/>
        <v/>
      </c>
      <c r="BC819" s="35" t="str">
        <f t="shared" si="69"/>
        <v/>
      </c>
      <c r="BD819" s="35" t="str">
        <f t="shared" si="70"/>
        <v/>
      </c>
      <c r="BE819" s="42" t="str">
        <f>IF($O819="男子",IF($AF819&gt;100,"",IF($M819=選抜男子!B$2,ROW(),"")),"")</f>
        <v/>
      </c>
      <c r="BF819" s="42" t="str">
        <f>IF($O819="男子",IF($AF819&gt;100,"",IF($M819=選抜男子!I$2,ROW(),"")),"")</f>
        <v/>
      </c>
      <c r="BG819" s="42" t="str">
        <f>IF($O819="男子",IF($AF819&gt;100,"",IF($M819=選抜男子!P$2,ROW(),"")),"")</f>
        <v/>
      </c>
      <c r="BH819" s="42" t="str">
        <f>IF($O819="男子",IF($AF819&gt;100,"",IF($M819=選抜男子!B$27,ROW(),"")),"")</f>
        <v/>
      </c>
      <c r="BI819" s="42" t="str">
        <f>IF($O819="男子",IF($AF819&gt;100,"",IF($M819=選抜男子!I$27,ROW(),"")),"")</f>
        <v/>
      </c>
      <c r="BJ819" s="42" t="str">
        <f>IF($O819="男子",IF($AF819&gt;100,"",IF($M819=選抜男子!P$27,ROW(),"")),"")</f>
        <v/>
      </c>
      <c r="BK819" s="42" t="str">
        <f>IF($O819="男子",IF($AF819&gt;100,"",IF($M819=選抜男子!B$51,ROW(),"")),"")</f>
        <v/>
      </c>
      <c r="BL819" s="42" t="str">
        <f>IF($O819="男子",IF($AF819&gt;100,"",IF($M819=選抜男子!I$51,ROW(),"")),"")</f>
        <v/>
      </c>
      <c r="BM819" s="42" t="str">
        <f>IF($O819="男子",IF($AF819&gt;100,"",IF($M819=選抜男子!B$76,ROW(),"")),"")</f>
        <v/>
      </c>
      <c r="BN819" s="42" t="str">
        <f>IF($O819="男子",IF($AF819&gt;100,"",IF($M819=選抜男子!I$76,ROW(),"")),"")</f>
        <v/>
      </c>
      <c r="BO819" s="42" t="str">
        <f>IF($O819="男子",IF($AF819&gt;100,"",IF($M819=新人男子!B$2,ROW(),"")),"")</f>
        <v/>
      </c>
      <c r="BP819" s="42" t="str">
        <f>IF($O819="男子",IF($AF819&gt;100,"",IF($M819=新人男子!I$2,ROW(),"")),"")</f>
        <v/>
      </c>
      <c r="BQ819" s="42" t="str">
        <f>IF($O819="男子",IF($AF819&gt;100,"",IF($M819=新人男子!P$2,ROW(),"")),"")</f>
        <v/>
      </c>
      <c r="BR819" s="42" t="str">
        <f>IF($O819="男子",IF($AF819&gt;100,"",IF($M819=新人男子!B$27,ROW(),"")),"")</f>
        <v/>
      </c>
      <c r="BS819" s="42" t="str">
        <f>IF($O819="男子",IF($AF819&gt;100,"",IF($M819=新人男子!I$27,ROW(),"")),"")</f>
        <v/>
      </c>
      <c r="BT819" s="42" t="str">
        <f>IF($O819="男子",IF($AF819&gt;100,"",IF($M819=新人男子!P$27,ROW(),"")),"")</f>
        <v/>
      </c>
      <c r="BU819" s="42" t="str">
        <f>IF($O819="男子",IF($AF819&gt;100,"",IF($M819=新人男子!B$51,ROW(),"")),"")</f>
        <v/>
      </c>
      <c r="BV819" s="42" t="str">
        <f>IF($O819="男子",IF($AF819&gt;100,"",IF($M819=新人男子!I$51,ROW(),"")),"")</f>
        <v/>
      </c>
      <c r="BW819" s="42" t="str">
        <f>IF($O819="男子",IF($AF819&gt;100,"",IF($M819=新人男子!P$51,ROW(),"")),"")</f>
        <v/>
      </c>
      <c r="BX819" s="42" t="str">
        <f>IF($O819="男子",IF($AF819&gt;100,"",IF($M819=新人男子!B$76,ROW(),"")),"")</f>
        <v/>
      </c>
      <c r="BY819" s="42" t="str">
        <f>IF($O819="男子",IF($AF819&gt;100,"",IF($M819=新人男子!I$76,ROW(),"")),"")</f>
        <v/>
      </c>
      <c r="BZ819" s="42" t="str">
        <f>IF($O819="男子",IF($AF819&gt;100,"",IF($M819=新人男子!P$76,ROW(),"")),"")</f>
        <v/>
      </c>
      <c r="CA819" s="42" t="str">
        <f>IF($O819="女子",IF($AF819&gt;100,"",IF($M819=選抜女子!B$2,ROW(),"")),"")</f>
        <v/>
      </c>
      <c r="CB819" s="42" t="str">
        <f>IF($O819="女子",IF($AF819&gt;100,"",IF($M819=選抜女子!I$2,ROW(),"")),"")</f>
        <v/>
      </c>
      <c r="CC819" s="42" t="str">
        <f>IF($O819="女子",IF($AF819&gt;100,"",IF($M819=選抜女子!P$2,ROW(),"")),"")</f>
        <v/>
      </c>
      <c r="CD819" s="42" t="str">
        <f>IF($O819="女子",IF($AF819&gt;100,"",IF($M819=選抜女子!B$27,ROW(),"")),"")</f>
        <v/>
      </c>
      <c r="CE819" s="42" t="str">
        <f>IF($O819="女子",IF($AF819&gt;100,"",IF($M819=選抜女子!I$27,ROW(),"")),"")</f>
        <v/>
      </c>
      <c r="CF819" s="42" t="str">
        <f>IF($O819="女子",IF($AF819&gt;100,"",IF($M819=選抜女子!P$27,ROW(),"")),"")</f>
        <v/>
      </c>
      <c r="CG819" s="42" t="str">
        <f>IF($O819="女子",IF($AF819&gt;100,"",IF($M819=選抜女子!B$51,ROW(),"")),"")</f>
        <v/>
      </c>
      <c r="CH819" s="42" t="str">
        <f>IF($O819="女子",IF($AF819&gt;100,"",IF($M819=選抜女子!I$51,ROW(),"")),"")</f>
        <v/>
      </c>
      <c r="CI819" s="42" t="str">
        <f>IF($O819="女子",IF($AF819&gt;100,"",IF($M819=選抜女子!B$76,ROW(),"")),"")</f>
        <v/>
      </c>
      <c r="CJ819" s="42" t="str">
        <f>IF($O819="女子",IF($AF819&gt;100,"",IF($M819=選抜女子!I$76,ROW(),"")),"")</f>
        <v/>
      </c>
      <c r="CK819" s="42" t="str">
        <f>IF($O819="女子",IF($AF819&gt;100,"",IF($M819=新人女子!B$2,ROW(),"")),"")</f>
        <v/>
      </c>
      <c r="CL819" s="42" t="str">
        <f>IF($O819="女子",IF($AF819&gt;100,"",IF($M819=新人女子!I$2,ROW(),"")),"")</f>
        <v/>
      </c>
      <c r="CM819" s="42" t="str">
        <f>IF($O819="女子",IF($AF819&gt;100,"",IF($M819=新人女子!P$2,ROW(),"")),"")</f>
        <v/>
      </c>
      <c r="CN819" s="42" t="str">
        <f>IF($O819="女子",IF($AF819&gt;100,"",IF($M819=新人女子!B$27,ROW(),"")),"")</f>
        <v/>
      </c>
      <c r="CO819" s="42" t="str">
        <f>IF($O819="女子",IF($AF819&gt;100,"",IF($M819=新人女子!I$27,ROW(),"")),"")</f>
        <v/>
      </c>
      <c r="CP819" s="42" t="str">
        <f>IF($O819="女子",IF($AF819&gt;100,"",IF($M819=新人女子!P$27,ROW(),"")),"")</f>
        <v/>
      </c>
      <c r="CQ819" s="42" t="str">
        <f>IF($O819="女子",IF($AF819&gt;100,"",IF($M819=新人女子!B$51,ROW(),"")),"")</f>
        <v/>
      </c>
      <c r="CR819" s="42" t="str">
        <f>IF($O819="女子",IF($AF819&gt;100,"",IF($M819=新人女子!I$51,ROW(),"")),"")</f>
        <v/>
      </c>
      <c r="CS819" s="42" t="str">
        <f>IF($O819="女子",IF($AF819&gt;100,"",IF($M819=新人女子!P$51,ROW(),"")),"")</f>
        <v/>
      </c>
      <c r="CT819" s="42" t="str">
        <f>IF($O819="女子",IF($AF819&gt;100,"",IF($M819=新人女子!B$76,ROW(),"")),"")</f>
        <v/>
      </c>
      <c r="CU819" s="42" t="str">
        <f>IF($O819="女子",IF($AF819&gt;100,"",IF($M819=新人女子!I$76,ROW(),"")),"")</f>
        <v/>
      </c>
      <c r="CV819" s="42" t="str">
        <f>IF($O819="女子",IF($AF819&gt;100,"",IF($M819=新人女子!P$76,ROW(),"")),"")</f>
        <v/>
      </c>
    </row>
    <row r="820" spans="54:100" x14ac:dyDescent="0.15">
      <c r="BB820" s="35" t="str">
        <f t="shared" si="68"/>
        <v/>
      </c>
      <c r="BC820" s="35" t="str">
        <f t="shared" si="69"/>
        <v/>
      </c>
      <c r="BD820" s="35" t="str">
        <f t="shared" si="70"/>
        <v/>
      </c>
      <c r="BE820" s="42" t="str">
        <f>IF($O820="男子",IF($AF820&gt;100,"",IF($M820=選抜男子!B$2,ROW(),"")),"")</f>
        <v/>
      </c>
      <c r="BF820" s="42" t="str">
        <f>IF($O820="男子",IF($AF820&gt;100,"",IF($M820=選抜男子!I$2,ROW(),"")),"")</f>
        <v/>
      </c>
      <c r="BG820" s="42" t="str">
        <f>IF($O820="男子",IF($AF820&gt;100,"",IF($M820=選抜男子!P$2,ROW(),"")),"")</f>
        <v/>
      </c>
      <c r="BH820" s="42" t="str">
        <f>IF($O820="男子",IF($AF820&gt;100,"",IF($M820=選抜男子!B$27,ROW(),"")),"")</f>
        <v/>
      </c>
      <c r="BI820" s="42" t="str">
        <f>IF($O820="男子",IF($AF820&gt;100,"",IF($M820=選抜男子!I$27,ROW(),"")),"")</f>
        <v/>
      </c>
      <c r="BJ820" s="42" t="str">
        <f>IF($O820="男子",IF($AF820&gt;100,"",IF($M820=選抜男子!P$27,ROW(),"")),"")</f>
        <v/>
      </c>
      <c r="BK820" s="42" t="str">
        <f>IF($O820="男子",IF($AF820&gt;100,"",IF($M820=選抜男子!B$51,ROW(),"")),"")</f>
        <v/>
      </c>
      <c r="BL820" s="42" t="str">
        <f>IF($O820="男子",IF($AF820&gt;100,"",IF($M820=選抜男子!I$51,ROW(),"")),"")</f>
        <v/>
      </c>
      <c r="BM820" s="42" t="str">
        <f>IF($O820="男子",IF($AF820&gt;100,"",IF($M820=選抜男子!B$76,ROW(),"")),"")</f>
        <v/>
      </c>
      <c r="BN820" s="42" t="str">
        <f>IF($O820="男子",IF($AF820&gt;100,"",IF($M820=選抜男子!I$76,ROW(),"")),"")</f>
        <v/>
      </c>
      <c r="BO820" s="42" t="str">
        <f>IF($O820="男子",IF($AF820&gt;100,"",IF($M820=新人男子!B$2,ROW(),"")),"")</f>
        <v/>
      </c>
      <c r="BP820" s="42" t="str">
        <f>IF($O820="男子",IF($AF820&gt;100,"",IF($M820=新人男子!I$2,ROW(),"")),"")</f>
        <v/>
      </c>
      <c r="BQ820" s="42" t="str">
        <f>IF($O820="男子",IF($AF820&gt;100,"",IF($M820=新人男子!P$2,ROW(),"")),"")</f>
        <v/>
      </c>
      <c r="BR820" s="42" t="str">
        <f>IF($O820="男子",IF($AF820&gt;100,"",IF($M820=新人男子!B$27,ROW(),"")),"")</f>
        <v/>
      </c>
      <c r="BS820" s="42" t="str">
        <f>IF($O820="男子",IF($AF820&gt;100,"",IF($M820=新人男子!I$27,ROW(),"")),"")</f>
        <v/>
      </c>
      <c r="BT820" s="42" t="str">
        <f>IF($O820="男子",IF($AF820&gt;100,"",IF($M820=新人男子!P$27,ROW(),"")),"")</f>
        <v/>
      </c>
      <c r="BU820" s="42" t="str">
        <f>IF($O820="男子",IF($AF820&gt;100,"",IF($M820=新人男子!B$51,ROW(),"")),"")</f>
        <v/>
      </c>
      <c r="BV820" s="42" t="str">
        <f>IF($O820="男子",IF($AF820&gt;100,"",IF($M820=新人男子!I$51,ROW(),"")),"")</f>
        <v/>
      </c>
      <c r="BW820" s="42" t="str">
        <f>IF($O820="男子",IF($AF820&gt;100,"",IF($M820=新人男子!P$51,ROW(),"")),"")</f>
        <v/>
      </c>
      <c r="BX820" s="42" t="str">
        <f>IF($O820="男子",IF($AF820&gt;100,"",IF($M820=新人男子!B$76,ROW(),"")),"")</f>
        <v/>
      </c>
      <c r="BY820" s="42" t="str">
        <f>IF($O820="男子",IF($AF820&gt;100,"",IF($M820=新人男子!I$76,ROW(),"")),"")</f>
        <v/>
      </c>
      <c r="BZ820" s="42" t="str">
        <f>IF($O820="男子",IF($AF820&gt;100,"",IF($M820=新人男子!P$76,ROW(),"")),"")</f>
        <v/>
      </c>
      <c r="CA820" s="42" t="str">
        <f>IF($O820="女子",IF($AF820&gt;100,"",IF($M820=選抜女子!B$2,ROW(),"")),"")</f>
        <v/>
      </c>
      <c r="CB820" s="42" t="str">
        <f>IF($O820="女子",IF($AF820&gt;100,"",IF($M820=選抜女子!I$2,ROW(),"")),"")</f>
        <v/>
      </c>
      <c r="CC820" s="42" t="str">
        <f>IF($O820="女子",IF($AF820&gt;100,"",IF($M820=選抜女子!P$2,ROW(),"")),"")</f>
        <v/>
      </c>
      <c r="CD820" s="42" t="str">
        <f>IF($O820="女子",IF($AF820&gt;100,"",IF($M820=選抜女子!B$27,ROW(),"")),"")</f>
        <v/>
      </c>
      <c r="CE820" s="42" t="str">
        <f>IF($O820="女子",IF($AF820&gt;100,"",IF($M820=選抜女子!I$27,ROW(),"")),"")</f>
        <v/>
      </c>
      <c r="CF820" s="42" t="str">
        <f>IF($O820="女子",IF($AF820&gt;100,"",IF($M820=選抜女子!P$27,ROW(),"")),"")</f>
        <v/>
      </c>
      <c r="CG820" s="42" t="str">
        <f>IF($O820="女子",IF($AF820&gt;100,"",IF($M820=選抜女子!B$51,ROW(),"")),"")</f>
        <v/>
      </c>
      <c r="CH820" s="42" t="str">
        <f>IF($O820="女子",IF($AF820&gt;100,"",IF($M820=選抜女子!I$51,ROW(),"")),"")</f>
        <v/>
      </c>
      <c r="CI820" s="42" t="str">
        <f>IF($O820="女子",IF($AF820&gt;100,"",IF($M820=選抜女子!B$76,ROW(),"")),"")</f>
        <v/>
      </c>
      <c r="CJ820" s="42" t="str">
        <f>IF($O820="女子",IF($AF820&gt;100,"",IF($M820=選抜女子!I$76,ROW(),"")),"")</f>
        <v/>
      </c>
      <c r="CK820" s="42" t="str">
        <f>IF($O820="女子",IF($AF820&gt;100,"",IF($M820=新人女子!B$2,ROW(),"")),"")</f>
        <v/>
      </c>
      <c r="CL820" s="42" t="str">
        <f>IF($O820="女子",IF($AF820&gt;100,"",IF($M820=新人女子!I$2,ROW(),"")),"")</f>
        <v/>
      </c>
      <c r="CM820" s="42" t="str">
        <f>IF($O820="女子",IF($AF820&gt;100,"",IF($M820=新人女子!P$2,ROW(),"")),"")</f>
        <v/>
      </c>
      <c r="CN820" s="42" t="str">
        <f>IF($O820="女子",IF($AF820&gt;100,"",IF($M820=新人女子!B$27,ROW(),"")),"")</f>
        <v/>
      </c>
      <c r="CO820" s="42" t="str">
        <f>IF($O820="女子",IF($AF820&gt;100,"",IF($M820=新人女子!I$27,ROW(),"")),"")</f>
        <v/>
      </c>
      <c r="CP820" s="42" t="str">
        <f>IF($O820="女子",IF($AF820&gt;100,"",IF($M820=新人女子!P$27,ROW(),"")),"")</f>
        <v/>
      </c>
      <c r="CQ820" s="42" t="str">
        <f>IF($O820="女子",IF($AF820&gt;100,"",IF($M820=新人女子!B$51,ROW(),"")),"")</f>
        <v/>
      </c>
      <c r="CR820" s="42" t="str">
        <f>IF($O820="女子",IF($AF820&gt;100,"",IF($M820=新人女子!I$51,ROW(),"")),"")</f>
        <v/>
      </c>
      <c r="CS820" s="42" t="str">
        <f>IF($O820="女子",IF($AF820&gt;100,"",IF($M820=新人女子!P$51,ROW(),"")),"")</f>
        <v/>
      </c>
      <c r="CT820" s="42" t="str">
        <f>IF($O820="女子",IF($AF820&gt;100,"",IF($M820=新人女子!B$76,ROW(),"")),"")</f>
        <v/>
      </c>
      <c r="CU820" s="42" t="str">
        <f>IF($O820="女子",IF($AF820&gt;100,"",IF($M820=新人女子!I$76,ROW(),"")),"")</f>
        <v/>
      </c>
      <c r="CV820" s="42" t="str">
        <f>IF($O820="女子",IF($AF820&gt;100,"",IF($M820=新人女子!P$76,ROW(),"")),"")</f>
        <v/>
      </c>
    </row>
  </sheetData>
  <autoFilter ref="A1:BA793" xr:uid="{F28FD1E9-5902-4C54-9D3A-BFAAD7F1C260}">
    <sortState ref="A2:BA793">
      <sortCondition descending="1" ref="O1:O793"/>
    </sortState>
  </autoFilter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取扱説明書</vt:lpstr>
      <vt:lpstr>選抜男子</vt:lpstr>
      <vt:lpstr>新人男子</vt:lpstr>
      <vt:lpstr>選抜女子</vt:lpstr>
      <vt:lpstr>新人女子</vt:lpstr>
      <vt:lpstr>sheet01</vt:lpstr>
      <vt:lpstr>sheet03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chugoku-hand_101</dc:creator>
  <cp:lastModifiedBy>suenaga.shinichi</cp:lastModifiedBy>
  <cp:lastPrinted>2024-01-20T02:35:35Z</cp:lastPrinted>
  <dcterms:created xsi:type="dcterms:W3CDTF">2014-01-04T02:31:25Z</dcterms:created>
  <dcterms:modified xsi:type="dcterms:W3CDTF">2024-01-22T08:35:24Z</dcterms:modified>
</cp:coreProperties>
</file>